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theme/themeOverride2.xml" ContentType="application/vnd.openxmlformats-officedocument.themeOverride+xml"/>
  <Override PartName="/xl/charts/chart24.xml" ContentType="application/vnd.openxmlformats-officedocument.drawingml.chart+xml"/>
  <Override PartName="/xl/theme/themeOverride3.xml" ContentType="application/vnd.openxmlformats-officedocument.themeOverride+xml"/>
  <Override PartName="/xl/drawings/drawing21.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24.xml" ContentType="application/vnd.openxmlformats-officedocument.drawing+xml"/>
  <Override PartName="/xl/charts/chart3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5.xml" ContentType="application/vnd.openxmlformats-officedocument.drawing+xml"/>
  <Override PartName="/xl/charts/chart3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charts/chart32.xml" ContentType="application/vnd.openxmlformats-officedocument.drawingml.chart+xml"/>
  <Override PartName="/xl/drawings/drawing27.xml" ContentType="application/vnd.openxmlformats-officedocument.drawing+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filterPrivacy="1" codeName="ThisWorkbook" defaultThemeVersion="124226"/>
  <xr:revisionPtr revIDLastSave="0" documentId="13_ncr:1_{AD86CC0D-2646-4689-BE36-02256F97D3A9}" xr6:coauthVersionLast="36" xr6:coauthVersionMax="36" xr10:uidLastSave="{00000000-0000-0000-0000-000000000000}"/>
  <bookViews>
    <workbookView xWindow="0" yWindow="0" windowWidth="28800" windowHeight="12015" xr2:uid="{00000000-000D-0000-FFFF-FFFF00000000}"/>
  </bookViews>
  <sheets>
    <sheet name="年齢階層別_医療費全体における歯科医療費" sheetId="66" r:id="rId1"/>
    <sheet name="男女別_医療費全体における歯科医療費" sheetId="67" r:id="rId2"/>
    <sheet name="市区町村別_医療費全体における歯科医療費" sheetId="69" r:id="rId3"/>
    <sheet name="市区町村別_歯科医療費割合グラフ" sheetId="71" r:id="rId4"/>
    <sheet name="年齢階層別_歯科医療費" sheetId="18" r:id="rId5"/>
    <sheet name="男女別_歯科医療費" sheetId="61" r:id="rId6"/>
    <sheet name="市区町村別_歯科医療費" sheetId="19" r:id="rId7"/>
    <sheet name="市区町村別_被保険者一人当たりの歯科医療費グラフ" sheetId="23" r:id="rId8"/>
    <sheet name="市区町村別_被保険者一人当たりの歯科医療費MAP" sheetId="47" r:id="rId9"/>
    <sheet name="市区町村別_歯科レセプト一件当たりの歯科医療費グラフ" sheetId="24" r:id="rId10"/>
    <sheet name="市区町村別_歯科レセプト一件当たりの歯科医療費MAP" sheetId="48" r:id="rId11"/>
    <sheet name="市区町村別_歯科患者一人当たりの歯科医療費グラフ" sheetId="25" r:id="rId12"/>
    <sheet name="市区町村別_歯科患者一人当たりの歯科医療費MAP" sheetId="49" r:id="rId13"/>
    <sheet name="市区町村別_歯科患者割合グラフ" sheetId="27" r:id="rId14"/>
    <sheet name="市区町村別_歯科患者割合MAP" sheetId="51" r:id="rId15"/>
    <sheet name="市区町村別_受診率グラフ" sheetId="78" r:id="rId16"/>
    <sheet name="市区町村別_受診率MAP" sheetId="79" r:id="rId17"/>
    <sheet name="市区町村別_一件当たりの日数グラフ" sheetId="80" r:id="rId18"/>
    <sheet name="市区町村別_一件当たりの日数MAP" sheetId="81" r:id="rId19"/>
    <sheet name="市区町村別_一日当たりの医療費グラフ" sheetId="82" r:id="rId20"/>
    <sheet name="市区町村別_一日当たりの医療費MAP" sheetId="83" r:id="rId21"/>
    <sheet name="市区町村別_年齢調整歯科医療費" sheetId="40" r:id="rId22"/>
    <sheet name="市区町村別_年齢調整歯科医療費グラフ" sheetId="41" r:id="rId23"/>
    <sheet name="中分類別歯科医療費" sheetId="56" r:id="rId24"/>
    <sheet name="年齢階層別_中分類別歯科医療費" sheetId="62" r:id="rId25"/>
    <sheet name="男女別_中分類別歯科医療費" sheetId="63" r:id="rId26"/>
    <sheet name="市区町村別_中分類別歯科医療費" sheetId="57" r:id="rId27"/>
    <sheet name="中分類別歯科医療費上位5疾病" sheetId="84" r:id="rId28"/>
    <sheet name="市区町村別_中分類別歯科医療費上位5疾病" sheetId="106" r:id="rId29"/>
    <sheet name="中分類別歯科患者数上位5疾病" sheetId="107" r:id="rId30"/>
    <sheet name="市区町村別_中分類別歯科患者数上位5疾病" sheetId="109" r:id="rId31"/>
    <sheet name="特定疾病別歯科医療費" sheetId="60" r:id="rId32"/>
    <sheet name="市区町村別_特定疾病別歯科医療費" sheetId="58" r:id="rId33"/>
    <sheet name="年齢階層別_推計残存歯数階層別人数" sheetId="91" r:id="rId34"/>
    <sheet name="市区町村別_推計残存歯数階層別人数" sheetId="111" r:id="rId35"/>
    <sheet name="市区町村別_推計残存歯数階層別人数割合グラフ①" sheetId="113" r:id="rId36"/>
    <sheet name="市区町村別_推計残存歯数階層別人数割合グラフ②" sheetId="125" r:id="rId37"/>
    <sheet name="推計残存歯数階層別医療費(医科･調剤)" sheetId="114" r:id="rId38"/>
    <sheet name="市区町村別_推計残存歯数階層別医療費(医科･調剤)" sheetId="116" r:id="rId39"/>
    <sheet name="推計残存歯数階層別生活習慣病等患者数" sheetId="97" r:id="rId40"/>
    <sheet name="市区町村別_推計残存歯数階層別生活習慣病等患者数" sheetId="118" r:id="rId41"/>
    <sheet name="推計残存歯数階層別誤嚥性肺炎患者数" sheetId="119" r:id="rId42"/>
    <sheet name="市区町村別_推計残存歯数階層別誤嚥性肺炎患者数" sheetId="121" r:id="rId43"/>
    <sheet name="推計残存歯数階層別要介護度別人数" sheetId="123" r:id="rId44"/>
    <sheet name="市区町村別_推計残存歯数階層別要介護度別人数" sheetId="124" r:id="rId45"/>
  </sheets>
  <definedNames>
    <definedName name="_xlnm._FilterDatabase" localSheetId="14" hidden="1">市区町村別_歯科患者割合MAP!$A$6:$Q$6</definedName>
    <definedName name="_xlnm._FilterDatabase" localSheetId="32" hidden="1">市区町村別_特定疾病別歯科医療費!#REF!</definedName>
    <definedName name="_Order1" hidden="1">255</definedName>
    <definedName name="_xlnm.Print_Area" localSheetId="2">市区町村別_医療費全体における歯科医療費!$A$1:$J$80</definedName>
    <definedName name="_xlnm.Print_Area" localSheetId="18">市区町村別_一件当たりの日数MAP!$A$1:$P$84</definedName>
    <definedName name="_xlnm.Print_Area" localSheetId="17">市区町村別_一件当たりの日数グラフ!$A$1:$R$77</definedName>
    <definedName name="_xlnm.Print_Area" localSheetId="20">市区町村別_一日当たりの医療費MAP!$A$1:$P$84</definedName>
    <definedName name="_xlnm.Print_Area" localSheetId="19">市区町村別_一日当たりの医療費グラフ!$A$1:$R$77</definedName>
    <definedName name="_xlnm.Print_Area" localSheetId="10">市区町村別_歯科レセプト一件当たりの歯科医療費MAP!$A$1:$P$84</definedName>
    <definedName name="_xlnm.Print_Area" localSheetId="9">市区町村別_歯科レセプト一件当たりの歯科医療費グラフ!$A$1:$R$77</definedName>
    <definedName name="_xlnm.Print_Area" localSheetId="6">市区町村別_歯科医療費!$A$1:$O$80</definedName>
    <definedName name="_xlnm.Print_Area" localSheetId="3">市区町村別_歯科医療費割合グラフ!$A$1:$R$77</definedName>
    <definedName name="_xlnm.Print_Area" localSheetId="12">市区町村別_歯科患者一人当たりの歯科医療費MAP!$A$1:$P$84</definedName>
    <definedName name="_xlnm.Print_Area" localSheetId="11">市区町村別_歯科患者一人当たりの歯科医療費グラフ!$A$1:$R$77</definedName>
    <definedName name="_xlnm.Print_Area" localSheetId="14">市区町村別_歯科患者割合MAP!$A$1:$P$84</definedName>
    <definedName name="_xlnm.Print_Area" localSheetId="13">市区町村別_歯科患者割合グラフ!$A$1:$R$77</definedName>
    <definedName name="_xlnm.Print_Area" localSheetId="16">市区町村別_受診率MAP!$A$1:$P$84</definedName>
    <definedName name="_xlnm.Print_Area" localSheetId="15">市区町村別_受診率グラフ!$A$1:$R$77</definedName>
    <definedName name="_xlnm.Print_Area" localSheetId="38">'市区町村別_推計残存歯数階層別医療費(医科･調剤)'!$A$1:$M$304</definedName>
    <definedName name="_xlnm.Print_Area" localSheetId="42">市区町村別_推計残存歯数階層別誤嚥性肺炎患者数!$A$1:$G$303</definedName>
    <definedName name="_xlnm.Print_Area" localSheetId="34">市区町村別_推計残存歯数階層別人数!$A$1:$I$303</definedName>
    <definedName name="_xlnm.Print_Area" localSheetId="35">市区町村別_推計残存歯数階層別人数割合グラフ①!$A$1:$M$75</definedName>
    <definedName name="_xlnm.Print_Area" localSheetId="36">市区町村別_推計残存歯数階層別人数割合グラフ②!$A$1:$U$156</definedName>
    <definedName name="_xlnm.Print_Area" localSheetId="40">市区町村別_推計残存歯数階層別生活習慣病等患者数!$A$1:$S$304</definedName>
    <definedName name="_xlnm.Print_Area" localSheetId="44">市区町村別_推計残存歯数階層別要介護度別人数!$A$1:$W$304</definedName>
    <definedName name="_xlnm.Print_Area" localSheetId="26">市区町村別_中分類別歯科医療費!$A$1:$L$528</definedName>
    <definedName name="_xlnm.Print_Area" localSheetId="28">市区町村別_中分類別歯科医療費上位5疾病!$A$1:$I$453</definedName>
    <definedName name="_xlnm.Print_Area" localSheetId="30">市区町村別_中分類別歯科患者数上位5疾病!$A$1:$I$453</definedName>
    <definedName name="_xlnm.Print_Area" localSheetId="32">市区町村別_特定疾病別歯科医療費!$A$1:$BO$831</definedName>
    <definedName name="_xlnm.Print_Area" localSheetId="21">市区町村別_年齢調整歯科医療費!$A$1:$F$79</definedName>
    <definedName name="_xlnm.Print_Area" localSheetId="22">市区町村別_年齢調整歯科医療費グラフ!$A$1:$T$157</definedName>
    <definedName name="_xlnm.Print_Area" localSheetId="8">市区町村別_被保険者一人当たりの歯科医療費MAP!$A$1:$P$84</definedName>
    <definedName name="_xlnm.Print_Area" localSheetId="7">市区町村別_被保険者一人当たりの歯科医療費グラフ!$A$1:$R$77</definedName>
    <definedName name="_xlnm.Print_Area" localSheetId="37">'推計残存歯数階層別医療費(医科･調剤)'!$A$1:$J$59</definedName>
    <definedName name="_xlnm.Print_Area" localSheetId="41">推計残存歯数階層別誤嚥性肺炎患者数!$A$1:$J$50</definedName>
    <definedName name="_xlnm.Print_Area" localSheetId="39">推計残存歯数階層別生活習慣病等患者数!$A$1:$L$57</definedName>
    <definedName name="_xlnm.Print_Area" localSheetId="43">推計残存歯数階層別要介護度別人数!$A$1:$L$61</definedName>
    <definedName name="_xlnm.Print_Area" localSheetId="1">男女別_医療費全体における歯科医療費!$A$1:$I$8</definedName>
    <definedName name="_xlnm.Print_Area" localSheetId="5">男女別_歯科医療費!$A$1:$N$8</definedName>
    <definedName name="_xlnm.Print_Area" localSheetId="25">男女別_中分類別歯科医療費!$A$1:$L$24</definedName>
    <definedName name="_xlnm.Print_Area" localSheetId="23">中分類別歯科医療費!$A$1:$J$34</definedName>
    <definedName name="_xlnm.Print_Area" localSheetId="27">中分類別歯科医療費上位5疾病!$A$1:$G$12</definedName>
    <definedName name="_xlnm.Print_Area" localSheetId="29">中分類別歯科患者数上位5疾病!$A$1:$G$12</definedName>
    <definedName name="_xlnm.Print_Area" localSheetId="31">特定疾病別歯科医療費!$A$1:$I$74</definedName>
    <definedName name="_xlnm.Print_Area" localSheetId="0">年齢階層別_医療費全体における歯科医療費!$A$1:$K$53</definedName>
    <definedName name="_xlnm.Print_Area" localSheetId="4">年齢階層別_歯科医療費!$A$1:$N$64</definedName>
    <definedName name="_xlnm.Print_Area" localSheetId="33">年齢階層別_推計残存歯数階層別人数!$A$1:$J$79</definedName>
    <definedName name="_xlnm.Print_Area" localSheetId="24">年齢階層別_中分類別歯科医療費!$A$1:$L$59</definedName>
    <definedName name="_xlnm.Print_Titles" localSheetId="38">'市区町村別_推計残存歯数階層別医療費(医科･調剤)'!$1:$4</definedName>
    <definedName name="_xlnm.Print_Titles" localSheetId="42">市区町村別_推計残存歯数階層別誤嚥性肺炎患者数!$1:$3</definedName>
    <definedName name="_xlnm.Print_Titles" localSheetId="34">市区町村別_推計残存歯数階層別人数!$1:$3</definedName>
    <definedName name="_xlnm.Print_Titles" localSheetId="40">市区町村別_推計残存歯数階層別生活習慣病等患者数!$1:$4</definedName>
    <definedName name="_xlnm.Print_Titles" localSheetId="44">市区町村別_推計残存歯数階層別要介護度別人数!$1:$4</definedName>
    <definedName name="_xlnm.Print_Titles" localSheetId="26">市区町村別_中分類別歯科医療費!$1:$3</definedName>
    <definedName name="_xlnm.Print_Titles" localSheetId="28">市区町村別_中分類別歯科医療費上位5疾病!$A:$C,市区町村別_中分類別歯科医療費上位5疾病!$1:$3</definedName>
    <definedName name="_xlnm.Print_Titles" localSheetId="30">市区町村別_中分類別歯科患者数上位5疾病!$A:$C,市区町村別_中分類別歯科患者数上位5疾病!$1:$3</definedName>
    <definedName name="_xlnm.Print_Titles" localSheetId="32">市区町村別_特定疾病別歯科医療費!$A:$C,市区町村別_特定疾病別歯科医療費!$1:$6</definedName>
    <definedName name="_xlnm.Print_Titles" localSheetId="41">推計残存歯数階層別誤嚥性肺炎患者数!$A:$C,推計残存歯数階層別誤嚥性肺炎患者数!$1:$2</definedName>
    <definedName name="_xlnm.Print_Titles" localSheetId="39">推計残存歯数階層別生活習慣病等患者数!$A:$C,推計残存歯数階層別生活習慣病等患者数!$1:$2</definedName>
    <definedName name="_xlnm.Print_Titles" localSheetId="43">推計残存歯数階層別要介護度別人数!$A:$C,推計残存歯数階層別要介護度別人数!$1:$2</definedName>
    <definedName name="_xlnm.Print_Titles" localSheetId="27">中分類別歯科医療費上位5疾病!$A:$B</definedName>
    <definedName name="_xlnm.Print_Titles" localSheetId="29">中分類別歯科患者数上位5疾病!$A:$B</definedName>
  </definedNames>
  <calcPr calcId="191029"/>
</workbook>
</file>

<file path=xl/calcChain.xml><?xml version="1.0" encoding="utf-8"?>
<calcChain xmlns="http://schemas.openxmlformats.org/spreadsheetml/2006/main">
  <c r="H298" i="116" l="1"/>
  <c r="AP5" i="111" l="1"/>
  <c r="AP6" i="111"/>
  <c r="AP7" i="111"/>
  <c r="AP8" i="111"/>
  <c r="AP9" i="111"/>
  <c r="AP10" i="111"/>
  <c r="AP11" i="111"/>
  <c r="AP12" i="111"/>
  <c r="AP13" i="111"/>
  <c r="AP14" i="111"/>
  <c r="AP15" i="111"/>
  <c r="AP16" i="111"/>
  <c r="AP17" i="111"/>
  <c r="AP18" i="111"/>
  <c r="AP19" i="111"/>
  <c r="AP20" i="111"/>
  <c r="AP21" i="111"/>
  <c r="AP22" i="111"/>
  <c r="AP23" i="111"/>
  <c r="AP24" i="111"/>
  <c r="AP25" i="111"/>
  <c r="AP26" i="111"/>
  <c r="AP27" i="111"/>
  <c r="AP28" i="111"/>
  <c r="AP29" i="111"/>
  <c r="AP30" i="111"/>
  <c r="AP31" i="111"/>
  <c r="AP32" i="111"/>
  <c r="AP33" i="111"/>
  <c r="AP34" i="111"/>
  <c r="AP35" i="111"/>
  <c r="AP36" i="111"/>
  <c r="AP37" i="111"/>
  <c r="AP38" i="111"/>
  <c r="AP39" i="111"/>
  <c r="AP40" i="111"/>
  <c r="AP41" i="111"/>
  <c r="AP42" i="111"/>
  <c r="AP43" i="111"/>
  <c r="AP44" i="111"/>
  <c r="AP45" i="111"/>
  <c r="AP46" i="111"/>
  <c r="AP47" i="111"/>
  <c r="AP48" i="111"/>
  <c r="AP49" i="111"/>
  <c r="AP50" i="111"/>
  <c r="AP51" i="111"/>
  <c r="AP52" i="111"/>
  <c r="AP53" i="111"/>
  <c r="AP54" i="111"/>
  <c r="AP55" i="111"/>
  <c r="AP56" i="111"/>
  <c r="AP57" i="111"/>
  <c r="AP58" i="111"/>
  <c r="AP59" i="111"/>
  <c r="AP60" i="111"/>
  <c r="AP61" i="111"/>
  <c r="AP62" i="111"/>
  <c r="AP63" i="111"/>
  <c r="AP64" i="111"/>
  <c r="AP65" i="111"/>
  <c r="AP66" i="111"/>
  <c r="AP67" i="111"/>
  <c r="AP68" i="111"/>
  <c r="AP69" i="111"/>
  <c r="AP70" i="111"/>
  <c r="AP71" i="111"/>
  <c r="AP72" i="111"/>
  <c r="AP73" i="111"/>
  <c r="AP74" i="111"/>
  <c r="AP75" i="111"/>
  <c r="AP76" i="111"/>
  <c r="AP77" i="111"/>
  <c r="AM5" i="111"/>
  <c r="AM6" i="111"/>
  <c r="AM7" i="111"/>
  <c r="AM8" i="111"/>
  <c r="AM9" i="111"/>
  <c r="AM10" i="111"/>
  <c r="AM11" i="111"/>
  <c r="AM12" i="111"/>
  <c r="AM13" i="111"/>
  <c r="AM14" i="111"/>
  <c r="AM15" i="111"/>
  <c r="AM16" i="111"/>
  <c r="AM17" i="111"/>
  <c r="AM18" i="111"/>
  <c r="AM19" i="111"/>
  <c r="AM20" i="111"/>
  <c r="AM21" i="111"/>
  <c r="AM22" i="111"/>
  <c r="AM23" i="111"/>
  <c r="AM24" i="111"/>
  <c r="AM25" i="111"/>
  <c r="AM26" i="111"/>
  <c r="AM27" i="111"/>
  <c r="AM28" i="111"/>
  <c r="AM29" i="111"/>
  <c r="AM30" i="111"/>
  <c r="AM31" i="111"/>
  <c r="AM32" i="111"/>
  <c r="AM33" i="111"/>
  <c r="AM34" i="111"/>
  <c r="AM35" i="111"/>
  <c r="AM36" i="111"/>
  <c r="AM37" i="111"/>
  <c r="AM38" i="111"/>
  <c r="AM39" i="111"/>
  <c r="AM40" i="111"/>
  <c r="AM41" i="111"/>
  <c r="AM42" i="111"/>
  <c r="AM43" i="111"/>
  <c r="AM44" i="111"/>
  <c r="AM45" i="111"/>
  <c r="AM46" i="111"/>
  <c r="AM47" i="111"/>
  <c r="AM48" i="111"/>
  <c r="AM49" i="111"/>
  <c r="AM50" i="111"/>
  <c r="AM51" i="111"/>
  <c r="AM52" i="111"/>
  <c r="AM53" i="111"/>
  <c r="AM54" i="111"/>
  <c r="AM55" i="111"/>
  <c r="AM56" i="111"/>
  <c r="AM57" i="111"/>
  <c r="AM58" i="111"/>
  <c r="AM59" i="111"/>
  <c r="AM60" i="111"/>
  <c r="AM61" i="111"/>
  <c r="AM62" i="111"/>
  <c r="AM63" i="111"/>
  <c r="AM64" i="111"/>
  <c r="AM65" i="111"/>
  <c r="AM66" i="111"/>
  <c r="AM67" i="111"/>
  <c r="AM68" i="111"/>
  <c r="AM69" i="111"/>
  <c r="AM70" i="111"/>
  <c r="AM71" i="111"/>
  <c r="AM72" i="111"/>
  <c r="AM73" i="111"/>
  <c r="AM74" i="111"/>
  <c r="AM75" i="111"/>
  <c r="AM76" i="111"/>
  <c r="AM77" i="111"/>
  <c r="AP4" i="111"/>
  <c r="AM4" i="111"/>
  <c r="AJ5" i="111"/>
  <c r="AJ6" i="111"/>
  <c r="AJ7" i="111"/>
  <c r="AJ8" i="111"/>
  <c r="AJ9" i="111"/>
  <c r="AJ10" i="111"/>
  <c r="AJ11" i="111"/>
  <c r="AJ12" i="111"/>
  <c r="AJ13" i="111"/>
  <c r="AJ14" i="111"/>
  <c r="AJ15" i="111"/>
  <c r="AJ16" i="111"/>
  <c r="AJ17" i="111"/>
  <c r="AJ18" i="111"/>
  <c r="AJ19" i="111"/>
  <c r="AJ20" i="111"/>
  <c r="AJ21" i="111"/>
  <c r="AJ22" i="111"/>
  <c r="AJ23" i="111"/>
  <c r="AJ24" i="111"/>
  <c r="AJ25" i="111"/>
  <c r="AJ26" i="111"/>
  <c r="AJ27" i="111"/>
  <c r="AJ28" i="111"/>
  <c r="AJ29" i="111"/>
  <c r="AJ30" i="111"/>
  <c r="AJ31" i="111"/>
  <c r="AJ32" i="111"/>
  <c r="AJ33" i="111"/>
  <c r="AJ34" i="111"/>
  <c r="AJ35" i="111"/>
  <c r="AJ36" i="111"/>
  <c r="AJ37" i="111"/>
  <c r="AJ38" i="111"/>
  <c r="AJ39" i="111"/>
  <c r="AJ40" i="111"/>
  <c r="AJ41" i="111"/>
  <c r="AJ42" i="111"/>
  <c r="AJ43" i="111"/>
  <c r="AJ44" i="111"/>
  <c r="AJ45" i="111"/>
  <c r="AJ46" i="111"/>
  <c r="AJ47" i="111"/>
  <c r="AJ48" i="111"/>
  <c r="AJ49" i="111"/>
  <c r="AJ50" i="111"/>
  <c r="AJ51" i="111"/>
  <c r="AJ52" i="111"/>
  <c r="AJ53" i="111"/>
  <c r="AJ54" i="111"/>
  <c r="AJ55" i="111"/>
  <c r="AJ56" i="111"/>
  <c r="AJ57" i="111"/>
  <c r="AJ58" i="111"/>
  <c r="AJ59" i="111"/>
  <c r="AJ60" i="111"/>
  <c r="AJ61" i="111"/>
  <c r="AJ62" i="111"/>
  <c r="AJ63" i="111"/>
  <c r="AJ64" i="111"/>
  <c r="AJ65" i="111"/>
  <c r="AJ66" i="111"/>
  <c r="AJ67" i="111"/>
  <c r="AJ68" i="111"/>
  <c r="AJ69" i="111"/>
  <c r="AJ70" i="111"/>
  <c r="AJ71" i="111"/>
  <c r="AJ72" i="111"/>
  <c r="AJ73" i="111"/>
  <c r="AJ74" i="111"/>
  <c r="AJ75" i="111"/>
  <c r="AJ76" i="111"/>
  <c r="AJ77" i="111"/>
  <c r="AJ4" i="111"/>
  <c r="AF5" i="111" l="1"/>
  <c r="AF6" i="111"/>
  <c r="AF7" i="111"/>
  <c r="AF8" i="111"/>
  <c r="AF9" i="111"/>
  <c r="AF10" i="111"/>
  <c r="AF11" i="111"/>
  <c r="AF12" i="111"/>
  <c r="AF13" i="111"/>
  <c r="AF14" i="111"/>
  <c r="AF15" i="111"/>
  <c r="AF16" i="111"/>
  <c r="AF17" i="111"/>
  <c r="AF18" i="111"/>
  <c r="AF19" i="111"/>
  <c r="AF20" i="111"/>
  <c r="AF21" i="111"/>
  <c r="AF22" i="111"/>
  <c r="AF23" i="111"/>
  <c r="AF24" i="111"/>
  <c r="AF25" i="111"/>
  <c r="AF26" i="111"/>
  <c r="AF27" i="111"/>
  <c r="AF28" i="111"/>
  <c r="AF29" i="111"/>
  <c r="AF30" i="111"/>
  <c r="AF31" i="111"/>
  <c r="AF32" i="111"/>
  <c r="AF33" i="111"/>
  <c r="AF34" i="111"/>
  <c r="AF35" i="111"/>
  <c r="AF36" i="111"/>
  <c r="AF37" i="111"/>
  <c r="AF38" i="111"/>
  <c r="AF39" i="111"/>
  <c r="AF40" i="111"/>
  <c r="AF41" i="111"/>
  <c r="AF42" i="111"/>
  <c r="AF43" i="111"/>
  <c r="AF44" i="111"/>
  <c r="AF45" i="111"/>
  <c r="AF46" i="111"/>
  <c r="AF47" i="111"/>
  <c r="AF48" i="111"/>
  <c r="AF49" i="111"/>
  <c r="AF50" i="111"/>
  <c r="AF51" i="111"/>
  <c r="AF52" i="111"/>
  <c r="AF53" i="111"/>
  <c r="AF54" i="111"/>
  <c r="AF55" i="111"/>
  <c r="AF56" i="111"/>
  <c r="AF57" i="111"/>
  <c r="AF58" i="111"/>
  <c r="AF59" i="111"/>
  <c r="AF60" i="111"/>
  <c r="AF61" i="111"/>
  <c r="AF62" i="111"/>
  <c r="AF63" i="111"/>
  <c r="AF64" i="111"/>
  <c r="AF65" i="111"/>
  <c r="AF66" i="111"/>
  <c r="AF67" i="111"/>
  <c r="AF68" i="111"/>
  <c r="AF69" i="111"/>
  <c r="AF70" i="111"/>
  <c r="AF71" i="111"/>
  <c r="AF72" i="111"/>
  <c r="AF73" i="111"/>
  <c r="AF74" i="111"/>
  <c r="AF75" i="111"/>
  <c r="AF76" i="111"/>
  <c r="AF77" i="111"/>
  <c r="AF78" i="111"/>
  <c r="AF4" i="111"/>
  <c r="AC5" i="111"/>
  <c r="AC6" i="111"/>
  <c r="AC7" i="111"/>
  <c r="AC8" i="111"/>
  <c r="AC9" i="111"/>
  <c r="AC10" i="111"/>
  <c r="AC11" i="111"/>
  <c r="AC12" i="111"/>
  <c r="AC13" i="111"/>
  <c r="AC14" i="111"/>
  <c r="AC15" i="111"/>
  <c r="AC16" i="111"/>
  <c r="AC17" i="111"/>
  <c r="AC18" i="111"/>
  <c r="AC19" i="111"/>
  <c r="AC20" i="111"/>
  <c r="AC21" i="111"/>
  <c r="AC22" i="111"/>
  <c r="AC23" i="111"/>
  <c r="AC24" i="111"/>
  <c r="AC25" i="111"/>
  <c r="AC26" i="111"/>
  <c r="AC27" i="111"/>
  <c r="AC28" i="111"/>
  <c r="AC29" i="111"/>
  <c r="AC30" i="111"/>
  <c r="AC31" i="111"/>
  <c r="AC32" i="111"/>
  <c r="AC33" i="111"/>
  <c r="AC34" i="111"/>
  <c r="AC35" i="111"/>
  <c r="AC36" i="111"/>
  <c r="AC37" i="111"/>
  <c r="AC38" i="111"/>
  <c r="AC39" i="111"/>
  <c r="AC40" i="111"/>
  <c r="AC41" i="111"/>
  <c r="AC42" i="111"/>
  <c r="AC43" i="111"/>
  <c r="AC44" i="111"/>
  <c r="AC45" i="111"/>
  <c r="AC46" i="111"/>
  <c r="AC47" i="111"/>
  <c r="AC48" i="111"/>
  <c r="AC49" i="111"/>
  <c r="AC50" i="111"/>
  <c r="AC51" i="111"/>
  <c r="AC52" i="111"/>
  <c r="AC53" i="111"/>
  <c r="AC54" i="111"/>
  <c r="AC55" i="111"/>
  <c r="AC56" i="111"/>
  <c r="AC57" i="111"/>
  <c r="AC58" i="111"/>
  <c r="AC59" i="111"/>
  <c r="AC60" i="111"/>
  <c r="AC61" i="111"/>
  <c r="AC62" i="111"/>
  <c r="AC63" i="111"/>
  <c r="AC64" i="111"/>
  <c r="AC65" i="111"/>
  <c r="AC66" i="111"/>
  <c r="AC67" i="111"/>
  <c r="AC68" i="111"/>
  <c r="AC69" i="111"/>
  <c r="AC70" i="111"/>
  <c r="AC71" i="111"/>
  <c r="AC72" i="111"/>
  <c r="AC73" i="111"/>
  <c r="AC74" i="111"/>
  <c r="AC75" i="111"/>
  <c r="AC76" i="111"/>
  <c r="AC77" i="111"/>
  <c r="AC78" i="111"/>
  <c r="AC4" i="111"/>
  <c r="Z5" i="111"/>
  <c r="Z6" i="111"/>
  <c r="Z7" i="111"/>
  <c r="Z8" i="111"/>
  <c r="Z9" i="111"/>
  <c r="Z10" i="111"/>
  <c r="Z11" i="111"/>
  <c r="Z12" i="111"/>
  <c r="Z13" i="111"/>
  <c r="Z14" i="111"/>
  <c r="Z15" i="111"/>
  <c r="Z16" i="111"/>
  <c r="Z17" i="111"/>
  <c r="Z18" i="111"/>
  <c r="Z19" i="111"/>
  <c r="Z20" i="111"/>
  <c r="Z21" i="111"/>
  <c r="Z22" i="111"/>
  <c r="Z23" i="111"/>
  <c r="Z24" i="111"/>
  <c r="Z25" i="111"/>
  <c r="Z26" i="111"/>
  <c r="Z27" i="111"/>
  <c r="Z28" i="111"/>
  <c r="Z29" i="111"/>
  <c r="Z30" i="111"/>
  <c r="Z31" i="111"/>
  <c r="Z32" i="111"/>
  <c r="Z33" i="111"/>
  <c r="Z34" i="111"/>
  <c r="Z35" i="111"/>
  <c r="Z36" i="111"/>
  <c r="Z37" i="111"/>
  <c r="Z38" i="111"/>
  <c r="Z39" i="111"/>
  <c r="Z40" i="111"/>
  <c r="Z41" i="111"/>
  <c r="Z42" i="111"/>
  <c r="Z43" i="111"/>
  <c r="Z44" i="111"/>
  <c r="Z45" i="111"/>
  <c r="Z46" i="111"/>
  <c r="Z47" i="111"/>
  <c r="Z48" i="111"/>
  <c r="Z49" i="111"/>
  <c r="Z50" i="111"/>
  <c r="Z51" i="111"/>
  <c r="Z52" i="111"/>
  <c r="Z53" i="111"/>
  <c r="Z54" i="111"/>
  <c r="Z55" i="111"/>
  <c r="Z56" i="111"/>
  <c r="Z57" i="111"/>
  <c r="Z58" i="111"/>
  <c r="Z59" i="111"/>
  <c r="Z60" i="111"/>
  <c r="Z61" i="111"/>
  <c r="Z62" i="111"/>
  <c r="Z63" i="111"/>
  <c r="Z64" i="111"/>
  <c r="Z65" i="111"/>
  <c r="Z66" i="111"/>
  <c r="Z67" i="111"/>
  <c r="Z68" i="111"/>
  <c r="Z69" i="111"/>
  <c r="Z70" i="111"/>
  <c r="Z71" i="111"/>
  <c r="Z72" i="111"/>
  <c r="Z73" i="111"/>
  <c r="Z74" i="111"/>
  <c r="Z75" i="111"/>
  <c r="Z76" i="111"/>
  <c r="Z77" i="111"/>
  <c r="Z78" i="111"/>
  <c r="Z4" i="111"/>
  <c r="BK7" i="19" l="1"/>
  <c r="BK8" i="19"/>
  <c r="BK9" i="19"/>
  <c r="BK10" i="19"/>
  <c r="BK11" i="19"/>
  <c r="BK12" i="19"/>
  <c r="BK13" i="19"/>
  <c r="BK14" i="19"/>
  <c r="BK15" i="19"/>
  <c r="BK16" i="19"/>
  <c r="BK17" i="19"/>
  <c r="BK18" i="19"/>
  <c r="BK19" i="19"/>
  <c r="BK20" i="19"/>
  <c r="BK21" i="19"/>
  <c r="BK22" i="19"/>
  <c r="BK23" i="19"/>
  <c r="BK24" i="19"/>
  <c r="BK25" i="19"/>
  <c r="BK26" i="19"/>
  <c r="BK27" i="19"/>
  <c r="BK28" i="19"/>
  <c r="BK29" i="19"/>
  <c r="BK30" i="19"/>
  <c r="BK31" i="19"/>
  <c r="BK32" i="19"/>
  <c r="BK33" i="19"/>
  <c r="BK34" i="19"/>
  <c r="BK35" i="19"/>
  <c r="BK36" i="19"/>
  <c r="BK37" i="19"/>
  <c r="BK38" i="19"/>
  <c r="BK39" i="19"/>
  <c r="BK40" i="19"/>
  <c r="BK41" i="19"/>
  <c r="BK42" i="19"/>
  <c r="BK43" i="19"/>
  <c r="BK44" i="19"/>
  <c r="BK45" i="19"/>
  <c r="BK46" i="19"/>
  <c r="BK47" i="19"/>
  <c r="BK48" i="19"/>
  <c r="BK49" i="19"/>
  <c r="BK50" i="19"/>
  <c r="BK51" i="19"/>
  <c r="BK52" i="19"/>
  <c r="BK53" i="19"/>
  <c r="BK54" i="19"/>
  <c r="BK55" i="19"/>
  <c r="BK56" i="19"/>
  <c r="BK57" i="19"/>
  <c r="BK58" i="19"/>
  <c r="BK59" i="19"/>
  <c r="BK60" i="19"/>
  <c r="BK61" i="19"/>
  <c r="BK62" i="19"/>
  <c r="BK63" i="19"/>
  <c r="BK64" i="19"/>
  <c r="BK65" i="19"/>
  <c r="BK66" i="19"/>
  <c r="BK67" i="19"/>
  <c r="BK68" i="19"/>
  <c r="BK69" i="19"/>
  <c r="BK70" i="19"/>
  <c r="BK71" i="19"/>
  <c r="BK72" i="19"/>
  <c r="BK73" i="19"/>
  <c r="BK74" i="19"/>
  <c r="BK75" i="19"/>
  <c r="BK76" i="19"/>
  <c r="BK77" i="19"/>
  <c r="BK78" i="19"/>
  <c r="BK79" i="19"/>
  <c r="BN7" i="19"/>
  <c r="BN8" i="19"/>
  <c r="BN9" i="19"/>
  <c r="BN10" i="19"/>
  <c r="BN11" i="19"/>
  <c r="BN12" i="19"/>
  <c r="BN13" i="19"/>
  <c r="BN14" i="19"/>
  <c r="BN15" i="19"/>
  <c r="BN16" i="19"/>
  <c r="BN17" i="19"/>
  <c r="BN18" i="19"/>
  <c r="BN19" i="19"/>
  <c r="BN20" i="19"/>
  <c r="BN21" i="19"/>
  <c r="BN22" i="19"/>
  <c r="BN23" i="19"/>
  <c r="BN24" i="19"/>
  <c r="BN25" i="19"/>
  <c r="BN26" i="19"/>
  <c r="BN27" i="19"/>
  <c r="BN28" i="19"/>
  <c r="BN29" i="19"/>
  <c r="BN30" i="19"/>
  <c r="BN31" i="19"/>
  <c r="BN32" i="19"/>
  <c r="BN33" i="19"/>
  <c r="BN34" i="19"/>
  <c r="BN35" i="19"/>
  <c r="BN36" i="19"/>
  <c r="BN37" i="19"/>
  <c r="BN38" i="19"/>
  <c r="BN39" i="19"/>
  <c r="BN40" i="19"/>
  <c r="BN41" i="19"/>
  <c r="BN42" i="19"/>
  <c r="BN43" i="19"/>
  <c r="BN44" i="19"/>
  <c r="BN45" i="19"/>
  <c r="BN46" i="19"/>
  <c r="BN47" i="19"/>
  <c r="BN48" i="19"/>
  <c r="BN49" i="19"/>
  <c r="BN50" i="19"/>
  <c r="BN51" i="19"/>
  <c r="BN52" i="19"/>
  <c r="BN53" i="19"/>
  <c r="BN54" i="19"/>
  <c r="BN55" i="19"/>
  <c r="BN56" i="19"/>
  <c r="BN57" i="19"/>
  <c r="BN58" i="19"/>
  <c r="BN59" i="19"/>
  <c r="BN60" i="19"/>
  <c r="BN61" i="19"/>
  <c r="BN62" i="19"/>
  <c r="BN63" i="19"/>
  <c r="BN64" i="19"/>
  <c r="BN65" i="19"/>
  <c r="BN66" i="19"/>
  <c r="BN67" i="19"/>
  <c r="BN68" i="19"/>
  <c r="BN69" i="19"/>
  <c r="BN70" i="19"/>
  <c r="BN71" i="19"/>
  <c r="BN72" i="19"/>
  <c r="BN73" i="19"/>
  <c r="BN74" i="19"/>
  <c r="BN75" i="19"/>
  <c r="BN76" i="19"/>
  <c r="BN77" i="19"/>
  <c r="BN78" i="19"/>
  <c r="BN79" i="19"/>
  <c r="BN6" i="19"/>
  <c r="BK6" i="19"/>
  <c r="BH6" i="19"/>
  <c r="BH7" i="19" l="1"/>
  <c r="BH8" i="19"/>
  <c r="BH9" i="19"/>
  <c r="BH10" i="19"/>
  <c r="BH11" i="19"/>
  <c r="BH12" i="19"/>
  <c r="BH13" i="19"/>
  <c r="BH14" i="19"/>
  <c r="BH15" i="19"/>
  <c r="BH16" i="19"/>
  <c r="BH17" i="19"/>
  <c r="BH18" i="19"/>
  <c r="BH19" i="19"/>
  <c r="BH20" i="19"/>
  <c r="BH21" i="19"/>
  <c r="BH22" i="19"/>
  <c r="BH23" i="19"/>
  <c r="BH24" i="19"/>
  <c r="BH25" i="19"/>
  <c r="BH26" i="19"/>
  <c r="BH27" i="19"/>
  <c r="BH28" i="19"/>
  <c r="BH29" i="19"/>
  <c r="BH30" i="19"/>
  <c r="BH31" i="19"/>
  <c r="BH32" i="19"/>
  <c r="BH33" i="19"/>
  <c r="BH34" i="19"/>
  <c r="BH35" i="19"/>
  <c r="BH36" i="19"/>
  <c r="BH37" i="19"/>
  <c r="BH38" i="19"/>
  <c r="BH39" i="19"/>
  <c r="BH40" i="19"/>
  <c r="BH41" i="19"/>
  <c r="BH42" i="19"/>
  <c r="BH43" i="19"/>
  <c r="BH44" i="19"/>
  <c r="BH45" i="19"/>
  <c r="BH46" i="19"/>
  <c r="BH47" i="19"/>
  <c r="BH48" i="19"/>
  <c r="BH49" i="19"/>
  <c r="BH50" i="19"/>
  <c r="BH51" i="19"/>
  <c r="BH52" i="19"/>
  <c r="BH53" i="19"/>
  <c r="BH54" i="19"/>
  <c r="BH55" i="19"/>
  <c r="BH56" i="19"/>
  <c r="BH57" i="19"/>
  <c r="BH58" i="19"/>
  <c r="BH59" i="19"/>
  <c r="BH60" i="19"/>
  <c r="BH61" i="19"/>
  <c r="BH62" i="19"/>
  <c r="BH63" i="19"/>
  <c r="BH64" i="19"/>
  <c r="BH65" i="19"/>
  <c r="BH66" i="19"/>
  <c r="BH67" i="19"/>
  <c r="BH68" i="19"/>
  <c r="BH69" i="19"/>
  <c r="BH70" i="19"/>
  <c r="BH71" i="19"/>
  <c r="BH72" i="19"/>
  <c r="BH73" i="19"/>
  <c r="BH74" i="19"/>
  <c r="BH75" i="19"/>
  <c r="BH76" i="19"/>
  <c r="BH77" i="19"/>
  <c r="BH78" i="19"/>
  <c r="BH79"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8" i="19"/>
  <c r="BB69" i="19"/>
  <c r="BB70" i="19"/>
  <c r="BB71" i="19"/>
  <c r="BB72" i="19"/>
  <c r="BB73" i="19"/>
  <c r="BB74" i="19"/>
  <c r="BB75" i="19"/>
  <c r="BB76" i="19"/>
  <c r="BB77" i="19"/>
  <c r="BB78" i="19"/>
  <c r="BB79" i="19"/>
  <c r="AY7" i="19"/>
  <c r="AY8" i="19"/>
  <c r="AY9" i="19"/>
  <c r="AY10" i="19"/>
  <c r="AY11" i="19"/>
  <c r="AY12" i="19"/>
  <c r="AY13" i="19"/>
  <c r="AY14" i="19"/>
  <c r="AY15" i="19"/>
  <c r="AY16" i="19"/>
  <c r="AY17" i="19"/>
  <c r="AY18" i="19"/>
  <c r="AY19" i="19"/>
  <c r="AY20" i="19"/>
  <c r="AY21" i="19"/>
  <c r="AY22" i="19"/>
  <c r="AY23" i="19"/>
  <c r="AY24" i="19"/>
  <c r="AY25" i="19"/>
  <c r="AY26" i="19"/>
  <c r="AY27" i="19"/>
  <c r="AY28" i="19"/>
  <c r="AY29" i="19"/>
  <c r="AY30" i="19"/>
  <c r="AY31" i="19"/>
  <c r="AY32" i="19"/>
  <c r="AY33" i="19"/>
  <c r="AY34" i="19"/>
  <c r="AY35" i="19"/>
  <c r="AY36" i="19"/>
  <c r="AY37" i="19"/>
  <c r="AY38" i="19"/>
  <c r="AY39" i="19"/>
  <c r="AY40" i="19"/>
  <c r="AY41" i="19"/>
  <c r="AY42" i="19"/>
  <c r="AY43" i="19"/>
  <c r="AY44" i="19"/>
  <c r="AY45" i="19"/>
  <c r="AY46" i="19"/>
  <c r="AY47" i="19"/>
  <c r="AY48" i="19"/>
  <c r="AY49" i="19"/>
  <c r="AY50" i="19"/>
  <c r="AY51" i="19"/>
  <c r="AY52" i="19"/>
  <c r="AY53" i="19"/>
  <c r="AY54" i="19"/>
  <c r="AY55" i="19"/>
  <c r="AY56" i="19"/>
  <c r="AY57" i="19"/>
  <c r="AY58" i="19"/>
  <c r="AY59" i="19"/>
  <c r="AY60" i="19"/>
  <c r="AY61" i="19"/>
  <c r="AY62" i="19"/>
  <c r="AY63" i="19"/>
  <c r="AY64" i="19"/>
  <c r="AY65" i="19"/>
  <c r="AY66" i="19"/>
  <c r="AY67" i="19"/>
  <c r="AY68" i="19"/>
  <c r="AY69" i="19"/>
  <c r="AY70" i="19"/>
  <c r="AY71" i="19"/>
  <c r="AY72" i="19"/>
  <c r="AY73" i="19"/>
  <c r="AY74" i="19"/>
  <c r="AY75" i="19"/>
  <c r="AY76" i="19"/>
  <c r="AY77" i="19"/>
  <c r="AY78" i="19"/>
  <c r="AY79" i="19"/>
  <c r="AV7" i="19"/>
  <c r="AV8" i="19"/>
  <c r="AV9" i="19"/>
  <c r="AV10" i="19"/>
  <c r="AV11" i="19"/>
  <c r="AV12" i="19"/>
  <c r="AV13" i="19"/>
  <c r="AV14" i="19"/>
  <c r="AV15" i="19"/>
  <c r="AV16" i="19"/>
  <c r="AV17" i="19"/>
  <c r="AV18" i="19"/>
  <c r="AV19" i="19"/>
  <c r="AV20" i="19"/>
  <c r="AV21" i="19"/>
  <c r="AV22" i="19"/>
  <c r="AV23" i="19"/>
  <c r="AV24" i="19"/>
  <c r="AV25" i="19"/>
  <c r="AV26" i="19"/>
  <c r="AV27" i="19"/>
  <c r="AV28" i="19"/>
  <c r="AV29" i="19"/>
  <c r="AV30" i="19"/>
  <c r="AV31" i="19"/>
  <c r="AV32" i="19"/>
  <c r="AV33" i="19"/>
  <c r="AV34" i="19"/>
  <c r="AV35" i="19"/>
  <c r="AV36" i="19"/>
  <c r="AV37" i="19"/>
  <c r="AV38" i="19"/>
  <c r="AV39" i="19"/>
  <c r="AV40" i="19"/>
  <c r="AV41" i="19"/>
  <c r="AV42" i="19"/>
  <c r="AV43" i="19"/>
  <c r="AV44" i="19"/>
  <c r="AV45" i="19"/>
  <c r="AV46" i="19"/>
  <c r="AV47" i="19"/>
  <c r="AV48" i="19"/>
  <c r="AV49" i="19"/>
  <c r="AV50" i="19"/>
  <c r="AV51" i="19"/>
  <c r="AV52" i="19"/>
  <c r="AV53" i="19"/>
  <c r="AV54" i="19"/>
  <c r="AV55" i="19"/>
  <c r="AV56" i="19"/>
  <c r="AV57" i="19"/>
  <c r="AV58" i="19"/>
  <c r="AV59" i="19"/>
  <c r="AV60" i="19"/>
  <c r="AV61" i="19"/>
  <c r="AV62" i="19"/>
  <c r="AV63" i="19"/>
  <c r="AV64" i="19"/>
  <c r="AV65" i="19"/>
  <c r="AV66" i="19"/>
  <c r="AV67" i="19"/>
  <c r="AV68" i="19"/>
  <c r="AV69" i="19"/>
  <c r="AV70" i="19"/>
  <c r="AV71" i="19"/>
  <c r="AV72" i="19"/>
  <c r="AV73" i="19"/>
  <c r="AV74" i="19"/>
  <c r="AV75" i="19"/>
  <c r="AV76" i="19"/>
  <c r="AV77" i="19"/>
  <c r="AV78" i="19"/>
  <c r="AV79" i="19"/>
  <c r="BB6" i="19"/>
  <c r="AY6" i="19"/>
  <c r="AV6" i="19"/>
  <c r="S79" i="69" l="1"/>
  <c r="S7" i="69"/>
  <c r="S8" i="69"/>
  <c r="S9" i="69"/>
  <c r="S10" i="69"/>
  <c r="S11" i="69"/>
  <c r="S12" i="69"/>
  <c r="S13" i="69"/>
  <c r="S14" i="69"/>
  <c r="S15" i="69"/>
  <c r="S16" i="69"/>
  <c r="S17" i="69"/>
  <c r="S18" i="69"/>
  <c r="S19" i="69"/>
  <c r="S20" i="69"/>
  <c r="S21" i="69"/>
  <c r="S22" i="69"/>
  <c r="S23" i="69"/>
  <c r="S24" i="69"/>
  <c r="S25" i="69"/>
  <c r="S26" i="69"/>
  <c r="S27" i="69"/>
  <c r="S28" i="69"/>
  <c r="S29" i="69"/>
  <c r="S30" i="69"/>
  <c r="S31" i="69"/>
  <c r="S32" i="69"/>
  <c r="S33" i="69"/>
  <c r="S34" i="69"/>
  <c r="S35" i="69"/>
  <c r="S36" i="69"/>
  <c r="S37" i="69"/>
  <c r="S38" i="69"/>
  <c r="S39" i="69"/>
  <c r="S40" i="69"/>
  <c r="S41" i="69"/>
  <c r="S42" i="69"/>
  <c r="S43" i="69"/>
  <c r="S44" i="69"/>
  <c r="S45" i="69"/>
  <c r="S46" i="69"/>
  <c r="S47" i="69"/>
  <c r="S48" i="69"/>
  <c r="S49" i="69"/>
  <c r="S50" i="69"/>
  <c r="S51" i="69"/>
  <c r="S52" i="69"/>
  <c r="S53" i="69"/>
  <c r="S54" i="69"/>
  <c r="S55" i="69"/>
  <c r="S56" i="69"/>
  <c r="S57" i="69"/>
  <c r="S58" i="69"/>
  <c r="S59" i="69"/>
  <c r="S60" i="69"/>
  <c r="S61" i="69"/>
  <c r="S62" i="69"/>
  <c r="S63" i="69"/>
  <c r="S64" i="69"/>
  <c r="S65" i="69"/>
  <c r="S66" i="69"/>
  <c r="S67" i="69"/>
  <c r="S68" i="69"/>
  <c r="S69" i="69"/>
  <c r="S70" i="69"/>
  <c r="S71" i="69"/>
  <c r="S72" i="69"/>
  <c r="S73" i="69"/>
  <c r="S74" i="69"/>
  <c r="S75" i="69"/>
  <c r="S76" i="69"/>
  <c r="S77" i="69"/>
  <c r="S78" i="69"/>
  <c r="S6" i="69"/>
  <c r="M11" i="91" l="1"/>
  <c r="J303" i="116" l="1"/>
  <c r="I303" i="116"/>
  <c r="G303" i="116"/>
  <c r="F303" i="116"/>
  <c r="E303" i="116"/>
  <c r="J302" i="116"/>
  <c r="I302" i="116"/>
  <c r="G302" i="116"/>
  <c r="F302" i="116"/>
  <c r="E302" i="116"/>
  <c r="J301" i="116"/>
  <c r="I301" i="116"/>
  <c r="G301" i="116"/>
  <c r="F301" i="116"/>
  <c r="E301" i="116"/>
  <c r="D296" i="111"/>
  <c r="D292" i="111"/>
  <c r="D288" i="111"/>
  <c r="D284" i="111"/>
  <c r="D280" i="111"/>
  <c r="D276" i="111"/>
  <c r="D272" i="111"/>
  <c r="D268" i="111"/>
  <c r="D264" i="111"/>
  <c r="D260" i="111"/>
  <c r="D256" i="111"/>
  <c r="D252" i="111"/>
  <c r="D248" i="111"/>
  <c r="D244" i="111"/>
  <c r="D240" i="111"/>
  <c r="D236" i="111"/>
  <c r="D232" i="111"/>
  <c r="D228" i="111"/>
  <c r="D224" i="111"/>
  <c r="D220" i="111"/>
  <c r="D216" i="111"/>
  <c r="D212" i="111"/>
  <c r="D208" i="111"/>
  <c r="D204" i="111"/>
  <c r="D200" i="111"/>
  <c r="D196" i="111"/>
  <c r="D192" i="111"/>
  <c r="D188" i="111"/>
  <c r="D184" i="111"/>
  <c r="D180" i="111"/>
  <c r="D176" i="111"/>
  <c r="D172" i="111"/>
  <c r="D168" i="111"/>
  <c r="D164" i="111"/>
  <c r="D160" i="111"/>
  <c r="D156" i="111"/>
  <c r="D152" i="111"/>
  <c r="D148" i="111"/>
  <c r="D144" i="111"/>
  <c r="D140" i="111"/>
  <c r="D136" i="111"/>
  <c r="D132" i="111"/>
  <c r="D128" i="111"/>
  <c r="D124" i="111"/>
  <c r="D120" i="111"/>
  <c r="D116" i="111"/>
  <c r="D112" i="111"/>
  <c r="D108" i="111"/>
  <c r="D104" i="111"/>
  <c r="D100" i="111"/>
  <c r="D96" i="111"/>
  <c r="D92" i="111"/>
  <c r="D88" i="111"/>
  <c r="D84" i="111"/>
  <c r="D80" i="111"/>
  <c r="D76" i="111"/>
  <c r="D72" i="111"/>
  <c r="D68" i="111"/>
  <c r="D64" i="111"/>
  <c r="D60" i="111"/>
  <c r="D56" i="111"/>
  <c r="D52" i="111"/>
  <c r="D48" i="111"/>
  <c r="D44" i="111"/>
  <c r="D40" i="111"/>
  <c r="D36" i="111"/>
  <c r="D32" i="111"/>
  <c r="D28" i="111"/>
  <c r="D24" i="111"/>
  <c r="D20" i="111"/>
  <c r="D16" i="111"/>
  <c r="D12" i="111"/>
  <c r="D8" i="111"/>
  <c r="D4" i="111"/>
  <c r="F8" i="114" l="1"/>
  <c r="E8" i="114"/>
  <c r="D8" i="114"/>
  <c r="E304" i="116" l="1"/>
  <c r="F304" i="116"/>
  <c r="G304" i="116"/>
  <c r="N303" i="124"/>
  <c r="M303" i="124"/>
  <c r="L303" i="124"/>
  <c r="K303" i="124"/>
  <c r="J303" i="124"/>
  <c r="I303" i="124"/>
  <c r="H303" i="124"/>
  <c r="G303" i="124"/>
  <c r="N302" i="124"/>
  <c r="M302" i="124"/>
  <c r="L302" i="124"/>
  <c r="K302" i="124"/>
  <c r="J302" i="124"/>
  <c r="I302" i="124"/>
  <c r="H302" i="124"/>
  <c r="G302" i="124"/>
  <c r="N301" i="124"/>
  <c r="M301" i="124"/>
  <c r="L301" i="124"/>
  <c r="K301" i="124"/>
  <c r="J301" i="124"/>
  <c r="I301" i="124"/>
  <c r="H301" i="124"/>
  <c r="G301" i="124"/>
  <c r="G34" i="91" l="1"/>
  <c r="G33" i="91"/>
  <c r="G32" i="91"/>
  <c r="F14" i="124" l="1"/>
  <c r="C13" i="18" l="1"/>
  <c r="F299" i="124"/>
  <c r="F298" i="124"/>
  <c r="F297" i="124"/>
  <c r="F300" i="124" s="1"/>
  <c r="F295" i="124"/>
  <c r="F294" i="124"/>
  <c r="F293" i="124"/>
  <c r="F291" i="124"/>
  <c r="F290" i="124"/>
  <c r="F289" i="124"/>
  <c r="F287" i="124"/>
  <c r="F286" i="124"/>
  <c r="F285" i="124"/>
  <c r="F283" i="124"/>
  <c r="F282" i="124"/>
  <c r="F281" i="124"/>
  <c r="F279" i="124"/>
  <c r="F278" i="124"/>
  <c r="F277" i="124"/>
  <c r="F275" i="124"/>
  <c r="F274" i="124"/>
  <c r="F273" i="124"/>
  <c r="F271" i="124"/>
  <c r="F270" i="124"/>
  <c r="F269" i="124"/>
  <c r="F267" i="124"/>
  <c r="F266" i="124"/>
  <c r="F265" i="124"/>
  <c r="F263" i="124"/>
  <c r="F262" i="124"/>
  <c r="F261" i="124"/>
  <c r="F259" i="124"/>
  <c r="F258" i="124"/>
  <c r="F257" i="124"/>
  <c r="F255" i="124"/>
  <c r="F254" i="124"/>
  <c r="F253" i="124"/>
  <c r="F251" i="124"/>
  <c r="F250" i="124"/>
  <c r="F249" i="124"/>
  <c r="F252" i="124" s="1"/>
  <c r="F247" i="124"/>
  <c r="F246" i="124"/>
  <c r="F245" i="124"/>
  <c r="F243" i="124"/>
  <c r="F242" i="124"/>
  <c r="F241" i="124"/>
  <c r="F239" i="124"/>
  <c r="F238" i="124"/>
  <c r="F237" i="124"/>
  <c r="F235" i="124"/>
  <c r="F234" i="124"/>
  <c r="F233" i="124"/>
  <c r="F231" i="124"/>
  <c r="F230" i="124"/>
  <c r="F229" i="124"/>
  <c r="F227" i="124"/>
  <c r="F226" i="124"/>
  <c r="F225" i="124"/>
  <c r="F223" i="124"/>
  <c r="F222" i="124"/>
  <c r="F221" i="124"/>
  <c r="F219" i="124"/>
  <c r="F218" i="124"/>
  <c r="F217" i="124"/>
  <c r="F215" i="124"/>
  <c r="F214" i="124"/>
  <c r="F213" i="124"/>
  <c r="F211" i="124"/>
  <c r="F210" i="124"/>
  <c r="F209" i="124"/>
  <c r="F207" i="124"/>
  <c r="F206" i="124"/>
  <c r="F205" i="124"/>
  <c r="F203" i="124"/>
  <c r="F202" i="124"/>
  <c r="F201" i="124"/>
  <c r="F199" i="124"/>
  <c r="F198" i="124"/>
  <c r="F197" i="124"/>
  <c r="F195" i="124"/>
  <c r="F194" i="124"/>
  <c r="F193" i="124"/>
  <c r="F191" i="124"/>
  <c r="F190" i="124"/>
  <c r="F189" i="124"/>
  <c r="F187" i="124"/>
  <c r="F186" i="124"/>
  <c r="F185" i="124"/>
  <c r="F183" i="124"/>
  <c r="F182" i="124"/>
  <c r="F181" i="124"/>
  <c r="F179" i="124"/>
  <c r="F178" i="124"/>
  <c r="F177" i="124"/>
  <c r="F175" i="124"/>
  <c r="F174" i="124"/>
  <c r="F173" i="124"/>
  <c r="F171" i="124"/>
  <c r="F170" i="124"/>
  <c r="F169" i="124"/>
  <c r="F167" i="124"/>
  <c r="F166" i="124"/>
  <c r="F165" i="124"/>
  <c r="F163" i="124"/>
  <c r="F162" i="124"/>
  <c r="F161" i="124"/>
  <c r="F159" i="124"/>
  <c r="F158" i="124"/>
  <c r="F157" i="124"/>
  <c r="F155" i="124"/>
  <c r="F154" i="124"/>
  <c r="F153" i="124"/>
  <c r="F151" i="124"/>
  <c r="F150" i="124"/>
  <c r="F149" i="124"/>
  <c r="F147" i="124"/>
  <c r="F146" i="124"/>
  <c r="F145" i="124"/>
  <c r="F143" i="124"/>
  <c r="F142" i="124"/>
  <c r="F141" i="124"/>
  <c r="F139" i="124"/>
  <c r="F138" i="124"/>
  <c r="F137" i="124"/>
  <c r="F135" i="124"/>
  <c r="F134" i="124"/>
  <c r="F133" i="124"/>
  <c r="F131" i="124"/>
  <c r="F130" i="124"/>
  <c r="F129" i="124"/>
  <c r="F127" i="124"/>
  <c r="F126" i="124"/>
  <c r="F125" i="124"/>
  <c r="F123" i="124"/>
  <c r="F122" i="124"/>
  <c r="F121" i="124"/>
  <c r="F119" i="124"/>
  <c r="F118" i="124"/>
  <c r="F117" i="124"/>
  <c r="F115" i="124"/>
  <c r="F114" i="124"/>
  <c r="F113" i="124"/>
  <c r="F111" i="124"/>
  <c r="F110" i="124"/>
  <c r="F109" i="124"/>
  <c r="F107" i="124"/>
  <c r="F106" i="124"/>
  <c r="F105" i="124"/>
  <c r="F103" i="124"/>
  <c r="F102" i="124"/>
  <c r="F101" i="124"/>
  <c r="F99" i="124"/>
  <c r="F98" i="124"/>
  <c r="F97" i="124"/>
  <c r="F95" i="124"/>
  <c r="F94" i="124"/>
  <c r="F93" i="124"/>
  <c r="F91" i="124"/>
  <c r="F90" i="124"/>
  <c r="F89" i="124"/>
  <c r="F87" i="124"/>
  <c r="F86" i="124"/>
  <c r="F85" i="124"/>
  <c r="F83" i="124"/>
  <c r="F82" i="124"/>
  <c r="F81" i="124"/>
  <c r="F79" i="124"/>
  <c r="F78" i="124"/>
  <c r="F77" i="124"/>
  <c r="F75" i="124"/>
  <c r="F74" i="124"/>
  <c r="F73" i="124"/>
  <c r="F71" i="124"/>
  <c r="F70" i="124"/>
  <c r="F69" i="124"/>
  <c r="F67" i="124"/>
  <c r="F66" i="124"/>
  <c r="F65" i="124"/>
  <c r="F63" i="124"/>
  <c r="F62" i="124"/>
  <c r="F61" i="124"/>
  <c r="F59" i="124"/>
  <c r="F58" i="124"/>
  <c r="F57" i="124"/>
  <c r="F55" i="124"/>
  <c r="F54" i="124"/>
  <c r="F53" i="124"/>
  <c r="F51" i="124"/>
  <c r="F50" i="124"/>
  <c r="F49" i="124"/>
  <c r="F47" i="124"/>
  <c r="F46" i="124"/>
  <c r="F45" i="124"/>
  <c r="F43" i="124"/>
  <c r="F42" i="124"/>
  <c r="F41" i="124"/>
  <c r="F39" i="124"/>
  <c r="F38" i="124"/>
  <c r="F37" i="124"/>
  <c r="F35" i="124"/>
  <c r="F34" i="124"/>
  <c r="F33" i="124"/>
  <c r="F31" i="124"/>
  <c r="F30" i="124"/>
  <c r="F29" i="124"/>
  <c r="F27" i="124"/>
  <c r="F26" i="124"/>
  <c r="F25" i="124"/>
  <c r="F23" i="124"/>
  <c r="F22" i="124"/>
  <c r="F21" i="124"/>
  <c r="F19" i="124"/>
  <c r="F18" i="124"/>
  <c r="F17" i="124"/>
  <c r="F15" i="124"/>
  <c r="F13" i="124"/>
  <c r="F11" i="124"/>
  <c r="F10" i="124"/>
  <c r="F9" i="124"/>
  <c r="F7" i="124"/>
  <c r="F6" i="124"/>
  <c r="F5" i="124"/>
  <c r="L300" i="124"/>
  <c r="L296" i="124"/>
  <c r="L292" i="124"/>
  <c r="L288" i="124"/>
  <c r="L284" i="124"/>
  <c r="L280" i="124"/>
  <c r="L276" i="124"/>
  <c r="L272" i="124"/>
  <c r="L268" i="124"/>
  <c r="L264" i="124"/>
  <c r="L260" i="124"/>
  <c r="L256" i="124"/>
  <c r="L252" i="124"/>
  <c r="L248" i="124"/>
  <c r="L244" i="124"/>
  <c r="L240" i="124"/>
  <c r="L236" i="124"/>
  <c r="L232" i="124"/>
  <c r="L228" i="124"/>
  <c r="L224" i="124"/>
  <c r="L220" i="124"/>
  <c r="L216" i="124"/>
  <c r="L212" i="124"/>
  <c r="L208" i="124"/>
  <c r="L204" i="124"/>
  <c r="L200" i="124"/>
  <c r="L196" i="124"/>
  <c r="L192" i="124"/>
  <c r="L188" i="124"/>
  <c r="L184" i="124"/>
  <c r="L180" i="124"/>
  <c r="L176" i="124"/>
  <c r="L172" i="124"/>
  <c r="L168" i="124"/>
  <c r="L164" i="124"/>
  <c r="L160" i="124"/>
  <c r="L156" i="124"/>
  <c r="L152" i="124"/>
  <c r="L148" i="124"/>
  <c r="L144" i="124"/>
  <c r="L140" i="124"/>
  <c r="L136" i="124"/>
  <c r="L132" i="124"/>
  <c r="L128" i="124"/>
  <c r="L124" i="124"/>
  <c r="L120" i="124"/>
  <c r="L116" i="124"/>
  <c r="L112" i="124"/>
  <c r="L108" i="124"/>
  <c r="L104" i="124"/>
  <c r="L100" i="124"/>
  <c r="L96" i="124"/>
  <c r="L92" i="124"/>
  <c r="L88" i="124"/>
  <c r="L84" i="124"/>
  <c r="L80" i="124"/>
  <c r="L76" i="124"/>
  <c r="L72" i="124"/>
  <c r="L68" i="124"/>
  <c r="L64" i="124"/>
  <c r="L60" i="124"/>
  <c r="L56" i="124"/>
  <c r="L52" i="124"/>
  <c r="L48" i="124"/>
  <c r="L44" i="124"/>
  <c r="L40" i="124"/>
  <c r="L36" i="124"/>
  <c r="L32" i="124"/>
  <c r="L28" i="124"/>
  <c r="L24" i="124"/>
  <c r="L20" i="124"/>
  <c r="L16" i="124"/>
  <c r="L12" i="124"/>
  <c r="L8" i="124"/>
  <c r="M300" i="124"/>
  <c r="M296" i="124"/>
  <c r="M292" i="124"/>
  <c r="M288" i="124"/>
  <c r="M284" i="124"/>
  <c r="M280" i="124"/>
  <c r="M276" i="124"/>
  <c r="M272" i="124"/>
  <c r="M268" i="124"/>
  <c r="M264" i="124"/>
  <c r="M260" i="124"/>
  <c r="M256" i="124"/>
  <c r="M252" i="124"/>
  <c r="M248" i="124"/>
  <c r="M244" i="124"/>
  <c r="M240" i="124"/>
  <c r="M236" i="124"/>
  <c r="M232" i="124"/>
  <c r="M228" i="124"/>
  <c r="M224" i="124"/>
  <c r="M220" i="124"/>
  <c r="M216" i="124"/>
  <c r="M212" i="124"/>
  <c r="M208" i="124"/>
  <c r="M204" i="124"/>
  <c r="M200" i="124"/>
  <c r="M196" i="124"/>
  <c r="M192" i="124"/>
  <c r="M188" i="124"/>
  <c r="M184" i="124"/>
  <c r="M180" i="124"/>
  <c r="M176" i="124"/>
  <c r="M172" i="124"/>
  <c r="M168" i="124"/>
  <c r="M164" i="124"/>
  <c r="M160" i="124"/>
  <c r="M156" i="124"/>
  <c r="M152" i="124"/>
  <c r="M148" i="124"/>
  <c r="M144" i="124"/>
  <c r="M140" i="124"/>
  <c r="M136" i="124"/>
  <c r="M132" i="124"/>
  <c r="M128" i="124"/>
  <c r="M124" i="124"/>
  <c r="M120" i="124"/>
  <c r="M116" i="124"/>
  <c r="M112" i="124"/>
  <c r="M108" i="124"/>
  <c r="M104" i="124"/>
  <c r="M100" i="124"/>
  <c r="M96" i="124"/>
  <c r="M92" i="124"/>
  <c r="M88" i="124"/>
  <c r="M84" i="124"/>
  <c r="M80" i="124"/>
  <c r="M76" i="124"/>
  <c r="M72" i="124"/>
  <c r="M68" i="124"/>
  <c r="M64" i="124"/>
  <c r="M60" i="124"/>
  <c r="M56" i="124"/>
  <c r="M52" i="124"/>
  <c r="M48" i="124"/>
  <c r="M44" i="124"/>
  <c r="M40" i="124"/>
  <c r="M36" i="124"/>
  <c r="M32" i="124"/>
  <c r="M28" i="124"/>
  <c r="M24" i="124"/>
  <c r="M20" i="124"/>
  <c r="M16" i="124"/>
  <c r="M12" i="124"/>
  <c r="M8" i="124"/>
  <c r="C12" i="123"/>
  <c r="C11" i="123"/>
  <c r="C10" i="123"/>
  <c r="F268" i="124" l="1"/>
  <c r="F204" i="124"/>
  <c r="F292" i="124"/>
  <c r="F280" i="124"/>
  <c r="F264" i="124"/>
  <c r="F232" i="124"/>
  <c r="F216" i="124"/>
  <c r="F296" i="124"/>
  <c r="F302" i="124"/>
  <c r="F303" i="124"/>
  <c r="F301" i="124"/>
  <c r="F288" i="124"/>
  <c r="F284" i="124"/>
  <c r="F276" i="124"/>
  <c r="F272" i="124"/>
  <c r="F260" i="124"/>
  <c r="F256" i="124"/>
  <c r="F248" i="124"/>
  <c r="F244" i="124"/>
  <c r="F240" i="124"/>
  <c r="F236" i="124"/>
  <c r="F228" i="124"/>
  <c r="F224" i="124"/>
  <c r="F220" i="124"/>
  <c r="F212" i="124"/>
  <c r="F208" i="124"/>
  <c r="F200" i="124"/>
  <c r="F196" i="124"/>
  <c r="F192" i="124"/>
  <c r="F188" i="124"/>
  <c r="F184" i="124"/>
  <c r="F180" i="124"/>
  <c r="F176" i="124"/>
  <c r="F172" i="124"/>
  <c r="F168" i="124"/>
  <c r="F164" i="124"/>
  <c r="F160" i="124"/>
  <c r="F156" i="124"/>
  <c r="F152" i="124"/>
  <c r="F148" i="124"/>
  <c r="F144" i="124"/>
  <c r="F140" i="124"/>
  <c r="F136" i="124"/>
  <c r="F132" i="124"/>
  <c r="F128" i="124"/>
  <c r="F124" i="124"/>
  <c r="F120" i="124"/>
  <c r="F116" i="124"/>
  <c r="F112" i="124"/>
  <c r="F108" i="124"/>
  <c r="F104" i="124"/>
  <c r="F100" i="124"/>
  <c r="F96" i="124"/>
  <c r="F92" i="124"/>
  <c r="F88" i="124"/>
  <c r="F84" i="124"/>
  <c r="F80" i="124"/>
  <c r="F76" i="124"/>
  <c r="F72" i="124"/>
  <c r="F68" i="124"/>
  <c r="F64" i="124"/>
  <c r="F60" i="124"/>
  <c r="F56" i="124"/>
  <c r="F52" i="124"/>
  <c r="F48" i="124"/>
  <c r="F44" i="124"/>
  <c r="F40" i="124"/>
  <c r="F36" i="124"/>
  <c r="F32" i="124"/>
  <c r="F28" i="124"/>
  <c r="F24" i="124"/>
  <c r="F20" i="124"/>
  <c r="F16" i="124"/>
  <c r="F12" i="124"/>
  <c r="F8" i="124"/>
  <c r="C13" i="123"/>
  <c r="I13" i="123"/>
  <c r="J13" i="123"/>
  <c r="N300" i="124"/>
  <c r="K300" i="124"/>
  <c r="J300" i="124"/>
  <c r="I300" i="124"/>
  <c r="H300" i="124"/>
  <c r="G300" i="124"/>
  <c r="E299" i="124"/>
  <c r="E298" i="124"/>
  <c r="E297" i="124"/>
  <c r="N296" i="124"/>
  <c r="K296" i="124"/>
  <c r="J296" i="124"/>
  <c r="I296" i="124"/>
  <c r="H296" i="124"/>
  <c r="G296" i="124"/>
  <c r="E295" i="124"/>
  <c r="E294" i="124"/>
  <c r="E293" i="124"/>
  <c r="N292" i="124"/>
  <c r="K292" i="124"/>
  <c r="J292" i="124"/>
  <c r="I292" i="124"/>
  <c r="H292" i="124"/>
  <c r="G292" i="124"/>
  <c r="E291" i="124"/>
  <c r="E290" i="124"/>
  <c r="E289" i="124"/>
  <c r="N288" i="124"/>
  <c r="K288" i="124"/>
  <c r="J288" i="124"/>
  <c r="I288" i="124"/>
  <c r="H288" i="124"/>
  <c r="G288" i="124"/>
  <c r="E287" i="124"/>
  <c r="E286" i="124"/>
  <c r="E285" i="124"/>
  <c r="N284" i="124"/>
  <c r="K284" i="124"/>
  <c r="J284" i="124"/>
  <c r="I284" i="124"/>
  <c r="H284" i="124"/>
  <c r="G284" i="124"/>
  <c r="E283" i="124"/>
  <c r="W283" i="124" s="1"/>
  <c r="E282" i="124"/>
  <c r="E281" i="124"/>
  <c r="N280" i="124"/>
  <c r="K280" i="124"/>
  <c r="J280" i="124"/>
  <c r="I280" i="124"/>
  <c r="H280" i="124"/>
  <c r="G280" i="124"/>
  <c r="E279" i="124"/>
  <c r="E278" i="124"/>
  <c r="E277" i="124"/>
  <c r="N276" i="124"/>
  <c r="K276" i="124"/>
  <c r="J276" i="124"/>
  <c r="I276" i="124"/>
  <c r="H276" i="124"/>
  <c r="G276" i="124"/>
  <c r="E275" i="124"/>
  <c r="P275" i="124" s="1"/>
  <c r="E274" i="124"/>
  <c r="E273" i="124"/>
  <c r="N272" i="124"/>
  <c r="K272" i="124"/>
  <c r="J272" i="124"/>
  <c r="I272" i="124"/>
  <c r="H272" i="124"/>
  <c r="G272" i="124"/>
  <c r="E271" i="124"/>
  <c r="E270" i="124"/>
  <c r="E269" i="124"/>
  <c r="N268" i="124"/>
  <c r="K268" i="124"/>
  <c r="J268" i="124"/>
  <c r="I268" i="124"/>
  <c r="H268" i="124"/>
  <c r="G268" i="124"/>
  <c r="E267" i="124"/>
  <c r="E266" i="124"/>
  <c r="E265" i="124"/>
  <c r="N264" i="124"/>
  <c r="K264" i="124"/>
  <c r="J264" i="124"/>
  <c r="I264" i="124"/>
  <c r="H264" i="124"/>
  <c r="G264" i="124"/>
  <c r="E263" i="124"/>
  <c r="E262" i="124"/>
  <c r="E261" i="124"/>
  <c r="N260" i="124"/>
  <c r="K260" i="124"/>
  <c r="J260" i="124"/>
  <c r="I260" i="124"/>
  <c r="H260" i="124"/>
  <c r="G260" i="124"/>
  <c r="E259" i="124"/>
  <c r="E258" i="124"/>
  <c r="E257" i="124"/>
  <c r="N256" i="124"/>
  <c r="K256" i="124"/>
  <c r="J256" i="124"/>
  <c r="I256" i="124"/>
  <c r="H256" i="124"/>
  <c r="G256" i="124"/>
  <c r="E255" i="124"/>
  <c r="E254" i="124"/>
  <c r="E253" i="124"/>
  <c r="N252" i="124"/>
  <c r="K252" i="124"/>
  <c r="J252" i="124"/>
  <c r="I252" i="124"/>
  <c r="H252" i="124"/>
  <c r="G252" i="124"/>
  <c r="E251" i="124"/>
  <c r="E250" i="124"/>
  <c r="E249" i="124"/>
  <c r="N248" i="124"/>
  <c r="K248" i="124"/>
  <c r="J248" i="124"/>
  <c r="I248" i="124"/>
  <c r="H248" i="124"/>
  <c r="G248" i="124"/>
  <c r="E247" i="124"/>
  <c r="E246" i="124"/>
  <c r="E245" i="124"/>
  <c r="N244" i="124"/>
  <c r="K244" i="124"/>
  <c r="J244" i="124"/>
  <c r="I244" i="124"/>
  <c r="H244" i="124"/>
  <c r="G244" i="124"/>
  <c r="E243" i="124"/>
  <c r="E242" i="124"/>
  <c r="E241" i="124"/>
  <c r="N240" i="124"/>
  <c r="K240" i="124"/>
  <c r="J240" i="124"/>
  <c r="I240" i="124"/>
  <c r="H240" i="124"/>
  <c r="G240" i="124"/>
  <c r="E239" i="124"/>
  <c r="E238" i="124"/>
  <c r="R238" i="124" s="1"/>
  <c r="E237" i="124"/>
  <c r="N236" i="124"/>
  <c r="K236" i="124"/>
  <c r="J236" i="124"/>
  <c r="I236" i="124"/>
  <c r="H236" i="124"/>
  <c r="G236" i="124"/>
  <c r="E235" i="124"/>
  <c r="E234" i="124"/>
  <c r="E233" i="124"/>
  <c r="N232" i="124"/>
  <c r="K232" i="124"/>
  <c r="J232" i="124"/>
  <c r="I232" i="124"/>
  <c r="H232" i="124"/>
  <c r="G232" i="124"/>
  <c r="E231" i="124"/>
  <c r="E230" i="124"/>
  <c r="E229" i="124"/>
  <c r="N228" i="124"/>
  <c r="K228" i="124"/>
  <c r="J228" i="124"/>
  <c r="I228" i="124"/>
  <c r="H228" i="124"/>
  <c r="G228" i="124"/>
  <c r="E227" i="124"/>
  <c r="E226" i="124"/>
  <c r="E225" i="124"/>
  <c r="N224" i="124"/>
  <c r="K224" i="124"/>
  <c r="J224" i="124"/>
  <c r="I224" i="124"/>
  <c r="H224" i="124"/>
  <c r="G224" i="124"/>
  <c r="E223" i="124"/>
  <c r="E222" i="124"/>
  <c r="E221" i="124"/>
  <c r="N220" i="124"/>
  <c r="K220" i="124"/>
  <c r="J220" i="124"/>
  <c r="I220" i="124"/>
  <c r="H220" i="124"/>
  <c r="G220" i="124"/>
  <c r="E219" i="124"/>
  <c r="R219" i="124" s="1"/>
  <c r="E218" i="124"/>
  <c r="E217" i="124"/>
  <c r="O217" i="124" s="1"/>
  <c r="N216" i="124"/>
  <c r="K216" i="124"/>
  <c r="J216" i="124"/>
  <c r="I216" i="124"/>
  <c r="H216" i="124"/>
  <c r="G216" i="124"/>
  <c r="E215" i="124"/>
  <c r="E214" i="124"/>
  <c r="E213" i="124"/>
  <c r="N212" i="124"/>
  <c r="K212" i="124"/>
  <c r="J212" i="124"/>
  <c r="I212" i="124"/>
  <c r="H212" i="124"/>
  <c r="G212" i="124"/>
  <c r="E211" i="124"/>
  <c r="E210" i="124"/>
  <c r="E209" i="124"/>
  <c r="N208" i="124"/>
  <c r="K208" i="124"/>
  <c r="J208" i="124"/>
  <c r="I208" i="124"/>
  <c r="H208" i="124"/>
  <c r="G208" i="124"/>
  <c r="E207" i="124"/>
  <c r="E206" i="124"/>
  <c r="E205" i="124"/>
  <c r="N204" i="124"/>
  <c r="K204" i="124"/>
  <c r="J204" i="124"/>
  <c r="I204" i="124"/>
  <c r="H204" i="124"/>
  <c r="G204" i="124"/>
  <c r="E203" i="124"/>
  <c r="E202" i="124"/>
  <c r="W202" i="124" s="1"/>
  <c r="E201" i="124"/>
  <c r="N200" i="124"/>
  <c r="K200" i="124"/>
  <c r="J200" i="124"/>
  <c r="I200" i="124"/>
  <c r="H200" i="124"/>
  <c r="G200" i="124"/>
  <c r="E199" i="124"/>
  <c r="E198" i="124"/>
  <c r="E197" i="124"/>
  <c r="N196" i="124"/>
  <c r="K196" i="124"/>
  <c r="J196" i="124"/>
  <c r="I196" i="124"/>
  <c r="H196" i="124"/>
  <c r="G196" i="124"/>
  <c r="E195" i="124"/>
  <c r="E194" i="124"/>
  <c r="E193" i="124"/>
  <c r="N192" i="124"/>
  <c r="K192" i="124"/>
  <c r="J192" i="124"/>
  <c r="I192" i="124"/>
  <c r="H192" i="124"/>
  <c r="G192" i="124"/>
  <c r="E191" i="124"/>
  <c r="E190" i="124"/>
  <c r="E189" i="124"/>
  <c r="N188" i="124"/>
  <c r="K188" i="124"/>
  <c r="J188" i="124"/>
  <c r="I188" i="124"/>
  <c r="H188" i="124"/>
  <c r="G188" i="124"/>
  <c r="E187" i="124"/>
  <c r="O187" i="124" s="1"/>
  <c r="E186" i="124"/>
  <c r="E185" i="124"/>
  <c r="N184" i="124"/>
  <c r="K184" i="124"/>
  <c r="J184" i="124"/>
  <c r="I184" i="124"/>
  <c r="H184" i="124"/>
  <c r="G184" i="124"/>
  <c r="E183" i="124"/>
  <c r="E182" i="124"/>
  <c r="E181" i="124"/>
  <c r="N180" i="124"/>
  <c r="K180" i="124"/>
  <c r="J180" i="124"/>
  <c r="I180" i="124"/>
  <c r="H180" i="124"/>
  <c r="G180" i="124"/>
  <c r="E179" i="124"/>
  <c r="E178" i="124"/>
  <c r="E177" i="124"/>
  <c r="N176" i="124"/>
  <c r="K176" i="124"/>
  <c r="J176" i="124"/>
  <c r="I176" i="124"/>
  <c r="H176" i="124"/>
  <c r="G176" i="124"/>
  <c r="E175" i="124"/>
  <c r="E174" i="124"/>
  <c r="E173" i="124"/>
  <c r="N172" i="124"/>
  <c r="K172" i="124"/>
  <c r="J172" i="124"/>
  <c r="I172" i="124"/>
  <c r="H172" i="124"/>
  <c r="G172" i="124"/>
  <c r="E171" i="124"/>
  <c r="W171" i="124" s="1"/>
  <c r="E170" i="124"/>
  <c r="E169" i="124"/>
  <c r="N168" i="124"/>
  <c r="K168" i="124"/>
  <c r="J168" i="124"/>
  <c r="I168" i="124"/>
  <c r="H168" i="124"/>
  <c r="G168" i="124"/>
  <c r="E167" i="124"/>
  <c r="E166" i="124"/>
  <c r="E165" i="124"/>
  <c r="N164" i="124"/>
  <c r="K164" i="124"/>
  <c r="J164" i="124"/>
  <c r="I164" i="124"/>
  <c r="H164" i="124"/>
  <c r="G164" i="124"/>
  <c r="E163" i="124"/>
  <c r="E162" i="124"/>
  <c r="E161" i="124"/>
  <c r="N160" i="124"/>
  <c r="K160" i="124"/>
  <c r="J160" i="124"/>
  <c r="I160" i="124"/>
  <c r="H160" i="124"/>
  <c r="G160" i="124"/>
  <c r="E159" i="124"/>
  <c r="E158" i="124"/>
  <c r="E157" i="124"/>
  <c r="N156" i="124"/>
  <c r="K156" i="124"/>
  <c r="J156" i="124"/>
  <c r="I156" i="124"/>
  <c r="H156" i="124"/>
  <c r="G156" i="124"/>
  <c r="E155" i="124"/>
  <c r="E154" i="124"/>
  <c r="E153" i="124"/>
  <c r="N152" i="124"/>
  <c r="K152" i="124"/>
  <c r="J152" i="124"/>
  <c r="I152" i="124"/>
  <c r="H152" i="124"/>
  <c r="G152" i="124"/>
  <c r="E151" i="124"/>
  <c r="E150" i="124"/>
  <c r="E149" i="124"/>
  <c r="N148" i="124"/>
  <c r="K148" i="124"/>
  <c r="J148" i="124"/>
  <c r="I148" i="124"/>
  <c r="H148" i="124"/>
  <c r="G148" i="124"/>
  <c r="E147" i="124"/>
  <c r="E146" i="124"/>
  <c r="E145" i="124"/>
  <c r="N144" i="124"/>
  <c r="K144" i="124"/>
  <c r="J144" i="124"/>
  <c r="I144" i="124"/>
  <c r="H144" i="124"/>
  <c r="G144" i="124"/>
  <c r="E143" i="124"/>
  <c r="E142" i="124"/>
  <c r="E141" i="124"/>
  <c r="N140" i="124"/>
  <c r="K140" i="124"/>
  <c r="J140" i="124"/>
  <c r="I140" i="124"/>
  <c r="H140" i="124"/>
  <c r="G140" i="124"/>
  <c r="E139" i="124"/>
  <c r="E138" i="124"/>
  <c r="E137" i="124"/>
  <c r="N136" i="124"/>
  <c r="K136" i="124"/>
  <c r="J136" i="124"/>
  <c r="I136" i="124"/>
  <c r="H136" i="124"/>
  <c r="G136" i="124"/>
  <c r="E135" i="124"/>
  <c r="E134" i="124"/>
  <c r="E133" i="124"/>
  <c r="N132" i="124"/>
  <c r="K132" i="124"/>
  <c r="J132" i="124"/>
  <c r="I132" i="124"/>
  <c r="H132" i="124"/>
  <c r="G132" i="124"/>
  <c r="E131" i="124"/>
  <c r="E130" i="124"/>
  <c r="E129" i="124"/>
  <c r="P129" i="124" s="1"/>
  <c r="N128" i="124"/>
  <c r="K128" i="124"/>
  <c r="J128" i="124"/>
  <c r="I128" i="124"/>
  <c r="H128" i="124"/>
  <c r="G128" i="124"/>
  <c r="E127" i="124"/>
  <c r="E126" i="124"/>
  <c r="E125" i="124"/>
  <c r="N124" i="124"/>
  <c r="K124" i="124"/>
  <c r="J124" i="124"/>
  <c r="I124" i="124"/>
  <c r="H124" i="124"/>
  <c r="G124" i="124"/>
  <c r="E123" i="124"/>
  <c r="E122" i="124"/>
  <c r="E121" i="124"/>
  <c r="N120" i="124"/>
  <c r="K120" i="124"/>
  <c r="J120" i="124"/>
  <c r="I120" i="124"/>
  <c r="H120" i="124"/>
  <c r="G120" i="124"/>
  <c r="E119" i="124"/>
  <c r="E118" i="124"/>
  <c r="E117" i="124"/>
  <c r="N116" i="124"/>
  <c r="K116" i="124"/>
  <c r="J116" i="124"/>
  <c r="I116" i="124"/>
  <c r="H116" i="124"/>
  <c r="G116" i="124"/>
  <c r="E115" i="124"/>
  <c r="E114" i="124"/>
  <c r="E113" i="124"/>
  <c r="N112" i="124"/>
  <c r="K112" i="124"/>
  <c r="J112" i="124"/>
  <c r="I112" i="124"/>
  <c r="H112" i="124"/>
  <c r="G112" i="124"/>
  <c r="E111" i="124"/>
  <c r="E110" i="124"/>
  <c r="E109" i="124"/>
  <c r="N108" i="124"/>
  <c r="K108" i="124"/>
  <c r="J108" i="124"/>
  <c r="I108" i="124"/>
  <c r="H108" i="124"/>
  <c r="G108" i="124"/>
  <c r="E107" i="124"/>
  <c r="E106" i="124"/>
  <c r="E105" i="124"/>
  <c r="N104" i="124"/>
  <c r="K104" i="124"/>
  <c r="J104" i="124"/>
  <c r="I104" i="124"/>
  <c r="H104" i="124"/>
  <c r="G104" i="124"/>
  <c r="E103" i="124"/>
  <c r="E102" i="124"/>
  <c r="E101" i="124"/>
  <c r="N100" i="124"/>
  <c r="K100" i="124"/>
  <c r="J100" i="124"/>
  <c r="I100" i="124"/>
  <c r="H100" i="124"/>
  <c r="G100" i="124"/>
  <c r="E99" i="124"/>
  <c r="E98" i="124"/>
  <c r="E97" i="124"/>
  <c r="N96" i="124"/>
  <c r="K96" i="124"/>
  <c r="J96" i="124"/>
  <c r="I96" i="124"/>
  <c r="H96" i="124"/>
  <c r="G96" i="124"/>
  <c r="E95" i="124"/>
  <c r="E94" i="124"/>
  <c r="E93" i="124"/>
  <c r="N92" i="124"/>
  <c r="K92" i="124"/>
  <c r="J92" i="124"/>
  <c r="I92" i="124"/>
  <c r="H92" i="124"/>
  <c r="G92" i="124"/>
  <c r="E91" i="124"/>
  <c r="E90" i="124"/>
  <c r="E89" i="124"/>
  <c r="N88" i="124"/>
  <c r="K88" i="124"/>
  <c r="J88" i="124"/>
  <c r="I88" i="124"/>
  <c r="H88" i="124"/>
  <c r="G88" i="124"/>
  <c r="E87" i="124"/>
  <c r="E86" i="124"/>
  <c r="E85" i="124"/>
  <c r="N84" i="124"/>
  <c r="K84" i="124"/>
  <c r="J84" i="124"/>
  <c r="I84" i="124"/>
  <c r="H84" i="124"/>
  <c r="G84" i="124"/>
  <c r="E83" i="124"/>
  <c r="E82" i="124"/>
  <c r="E81" i="124"/>
  <c r="N80" i="124"/>
  <c r="K80" i="124"/>
  <c r="J80" i="124"/>
  <c r="I80" i="124"/>
  <c r="H80" i="124"/>
  <c r="G80" i="124"/>
  <c r="E79" i="124"/>
  <c r="E78" i="124"/>
  <c r="E77" i="124"/>
  <c r="N76" i="124"/>
  <c r="K76" i="124"/>
  <c r="J76" i="124"/>
  <c r="I76" i="124"/>
  <c r="H76" i="124"/>
  <c r="G76" i="124"/>
  <c r="E75" i="124"/>
  <c r="E74" i="124"/>
  <c r="E73" i="124"/>
  <c r="W73" i="124" s="1"/>
  <c r="N72" i="124"/>
  <c r="K72" i="124"/>
  <c r="J72" i="124"/>
  <c r="I72" i="124"/>
  <c r="H72" i="124"/>
  <c r="G72" i="124"/>
  <c r="E71" i="124"/>
  <c r="E70" i="124"/>
  <c r="E69" i="124"/>
  <c r="N68" i="124"/>
  <c r="K68" i="124"/>
  <c r="J68" i="124"/>
  <c r="I68" i="124"/>
  <c r="H68" i="124"/>
  <c r="G68" i="124"/>
  <c r="E67" i="124"/>
  <c r="E66" i="124"/>
  <c r="E65" i="124"/>
  <c r="N64" i="124"/>
  <c r="K64" i="124"/>
  <c r="J64" i="124"/>
  <c r="I64" i="124"/>
  <c r="H64" i="124"/>
  <c r="G64" i="124"/>
  <c r="E63" i="124"/>
  <c r="E62" i="124"/>
  <c r="E61" i="124"/>
  <c r="N60" i="124"/>
  <c r="K60" i="124"/>
  <c r="J60" i="124"/>
  <c r="I60" i="124"/>
  <c r="H60" i="124"/>
  <c r="G60" i="124"/>
  <c r="E59" i="124"/>
  <c r="E58" i="124"/>
  <c r="E57" i="124"/>
  <c r="N56" i="124"/>
  <c r="K56" i="124"/>
  <c r="J56" i="124"/>
  <c r="I56" i="124"/>
  <c r="H56" i="124"/>
  <c r="G56" i="124"/>
  <c r="E55" i="124"/>
  <c r="E54" i="124"/>
  <c r="E53" i="124"/>
  <c r="N52" i="124"/>
  <c r="K52" i="124"/>
  <c r="J52" i="124"/>
  <c r="I52" i="124"/>
  <c r="H52" i="124"/>
  <c r="G52" i="124"/>
  <c r="E51" i="124"/>
  <c r="E50" i="124"/>
  <c r="E49" i="124"/>
  <c r="N48" i="124"/>
  <c r="K48" i="124"/>
  <c r="J48" i="124"/>
  <c r="I48" i="124"/>
  <c r="H48" i="124"/>
  <c r="G48" i="124"/>
  <c r="E47" i="124"/>
  <c r="E46" i="124"/>
  <c r="E45" i="124"/>
  <c r="N44" i="124"/>
  <c r="K44" i="124"/>
  <c r="J44" i="124"/>
  <c r="I44" i="124"/>
  <c r="H44" i="124"/>
  <c r="G44" i="124"/>
  <c r="E43" i="124"/>
  <c r="E42" i="124"/>
  <c r="W42" i="124" s="1"/>
  <c r="E41" i="124"/>
  <c r="N40" i="124"/>
  <c r="K40" i="124"/>
  <c r="J40" i="124"/>
  <c r="I40" i="124"/>
  <c r="H40" i="124"/>
  <c r="G40" i="124"/>
  <c r="E39" i="124"/>
  <c r="E38" i="124"/>
  <c r="E37" i="124"/>
  <c r="N36" i="124"/>
  <c r="K36" i="124"/>
  <c r="J36" i="124"/>
  <c r="I36" i="124"/>
  <c r="H36" i="124"/>
  <c r="G36" i="124"/>
  <c r="E35" i="124"/>
  <c r="E34" i="124"/>
  <c r="E33" i="124"/>
  <c r="N32" i="124"/>
  <c r="K32" i="124"/>
  <c r="J32" i="124"/>
  <c r="I32" i="124"/>
  <c r="H32" i="124"/>
  <c r="G32" i="124"/>
  <c r="E31" i="124"/>
  <c r="E30" i="124"/>
  <c r="E29" i="124"/>
  <c r="N28" i="124"/>
  <c r="K28" i="124"/>
  <c r="J28" i="124"/>
  <c r="I28" i="124"/>
  <c r="H28" i="124"/>
  <c r="G28" i="124"/>
  <c r="E27" i="124"/>
  <c r="E26" i="124"/>
  <c r="E25" i="124"/>
  <c r="N24" i="124"/>
  <c r="K24" i="124"/>
  <c r="J24" i="124"/>
  <c r="I24" i="124"/>
  <c r="H24" i="124"/>
  <c r="G24" i="124"/>
  <c r="E23" i="124"/>
  <c r="E22" i="124"/>
  <c r="E21" i="124"/>
  <c r="N20" i="124"/>
  <c r="K20" i="124"/>
  <c r="J20" i="124"/>
  <c r="I20" i="124"/>
  <c r="H20" i="124"/>
  <c r="G20" i="124"/>
  <c r="E19" i="124"/>
  <c r="E18" i="124"/>
  <c r="E17" i="124"/>
  <c r="N16" i="124"/>
  <c r="K16" i="124"/>
  <c r="J16" i="124"/>
  <c r="I16" i="124"/>
  <c r="H16" i="124"/>
  <c r="G16" i="124"/>
  <c r="E15" i="124"/>
  <c r="E14" i="124"/>
  <c r="E13" i="124"/>
  <c r="N12" i="124"/>
  <c r="K12" i="124"/>
  <c r="J12" i="124"/>
  <c r="I12" i="124"/>
  <c r="H12" i="124"/>
  <c r="G12" i="124"/>
  <c r="E11" i="124"/>
  <c r="E10" i="124"/>
  <c r="E9" i="124"/>
  <c r="N8" i="124"/>
  <c r="K8" i="124"/>
  <c r="J8" i="124"/>
  <c r="I8" i="124"/>
  <c r="H8" i="124"/>
  <c r="G8" i="124"/>
  <c r="E7" i="124"/>
  <c r="E6" i="124"/>
  <c r="E5" i="124"/>
  <c r="K13" i="123"/>
  <c r="H13" i="123"/>
  <c r="G13" i="123"/>
  <c r="F13" i="123"/>
  <c r="E13" i="123"/>
  <c r="D13" i="123"/>
  <c r="C6" i="123"/>
  <c r="C5" i="123"/>
  <c r="C4" i="123"/>
  <c r="G304" i="124" l="1"/>
  <c r="M304" i="124"/>
  <c r="N304" i="124"/>
  <c r="H304" i="124"/>
  <c r="L304" i="124"/>
  <c r="K304" i="124"/>
  <c r="I304" i="124"/>
  <c r="F304" i="124"/>
  <c r="J304" i="124"/>
  <c r="W106" i="124"/>
  <c r="S106" i="124"/>
  <c r="P106" i="124"/>
  <c r="E303" i="124"/>
  <c r="E301" i="124"/>
  <c r="D16" i="123"/>
  <c r="C16" i="123"/>
  <c r="E302" i="124"/>
  <c r="Q29" i="124"/>
  <c r="V29" i="124"/>
  <c r="U29" i="124"/>
  <c r="T29" i="124"/>
  <c r="O58" i="124"/>
  <c r="U58" i="124"/>
  <c r="T58" i="124"/>
  <c r="V58" i="124"/>
  <c r="V71" i="124"/>
  <c r="T71" i="124"/>
  <c r="U71" i="124"/>
  <c r="Q99" i="124"/>
  <c r="U99" i="124"/>
  <c r="V99" i="124"/>
  <c r="T99" i="124"/>
  <c r="V143" i="124"/>
  <c r="U143" i="124"/>
  <c r="T143" i="124"/>
  <c r="O145" i="124"/>
  <c r="U145" i="124"/>
  <c r="V145" i="124"/>
  <c r="T145" i="124"/>
  <c r="V159" i="124"/>
  <c r="U159" i="124"/>
  <c r="T159" i="124"/>
  <c r="V174" i="124"/>
  <c r="U174" i="124"/>
  <c r="T174" i="124"/>
  <c r="W189" i="124"/>
  <c r="V189" i="124"/>
  <c r="U189" i="124"/>
  <c r="T189" i="124"/>
  <c r="W227" i="124"/>
  <c r="T227" i="124"/>
  <c r="U227" i="124"/>
  <c r="V227" i="124"/>
  <c r="O229" i="124"/>
  <c r="V229" i="124"/>
  <c r="T229" i="124"/>
  <c r="U229" i="124"/>
  <c r="R242" i="124"/>
  <c r="T242" i="124"/>
  <c r="U242" i="124"/>
  <c r="V242" i="124"/>
  <c r="V255" i="124"/>
  <c r="U255" i="124"/>
  <c r="T255" i="124"/>
  <c r="R257" i="124"/>
  <c r="T257" i="124"/>
  <c r="U257" i="124"/>
  <c r="V257" i="124"/>
  <c r="Q271" i="124"/>
  <c r="V271" i="124"/>
  <c r="T271" i="124"/>
  <c r="U271" i="124"/>
  <c r="R273" i="124"/>
  <c r="T273" i="124"/>
  <c r="U273" i="124"/>
  <c r="V273" i="124"/>
  <c r="V285" i="124"/>
  <c r="T285" i="124"/>
  <c r="U285" i="124"/>
  <c r="P299" i="124"/>
  <c r="T299" i="124"/>
  <c r="U299" i="124"/>
  <c r="V299" i="124"/>
  <c r="W14" i="124"/>
  <c r="V14" i="124"/>
  <c r="U14" i="124"/>
  <c r="T14" i="124"/>
  <c r="Q30" i="124"/>
  <c r="V30" i="124"/>
  <c r="U30" i="124"/>
  <c r="T30" i="124"/>
  <c r="Q43" i="124"/>
  <c r="U43" i="124"/>
  <c r="V43" i="124"/>
  <c r="T43" i="124"/>
  <c r="S45" i="124"/>
  <c r="V45" i="124"/>
  <c r="T45" i="124"/>
  <c r="U45" i="124"/>
  <c r="O59" i="124"/>
  <c r="U59" i="124"/>
  <c r="V59" i="124"/>
  <c r="T59" i="124"/>
  <c r="S61" i="124"/>
  <c r="V61" i="124"/>
  <c r="U61" i="124"/>
  <c r="T61" i="124"/>
  <c r="V86" i="124"/>
  <c r="U86" i="124"/>
  <c r="T86" i="124"/>
  <c r="R99" i="124"/>
  <c r="P119" i="124"/>
  <c r="V119" i="124"/>
  <c r="U119" i="124"/>
  <c r="T119" i="124"/>
  <c r="P121" i="124"/>
  <c r="U121" i="124"/>
  <c r="V121" i="124"/>
  <c r="T121" i="124"/>
  <c r="W130" i="124"/>
  <c r="U130" i="124"/>
  <c r="T130" i="124"/>
  <c r="V130" i="124"/>
  <c r="U146" i="124"/>
  <c r="T146" i="124"/>
  <c r="V146" i="124"/>
  <c r="U162" i="124"/>
  <c r="T162" i="124"/>
  <c r="V162" i="124"/>
  <c r="V175" i="124"/>
  <c r="U175" i="124"/>
  <c r="T175" i="124"/>
  <c r="O177" i="124"/>
  <c r="U177" i="124"/>
  <c r="V177" i="124"/>
  <c r="T177" i="124"/>
  <c r="R190" i="124"/>
  <c r="V190" i="124"/>
  <c r="U190" i="124"/>
  <c r="T190" i="124"/>
  <c r="U203" i="124"/>
  <c r="V203" i="124"/>
  <c r="T203" i="124"/>
  <c r="V205" i="124"/>
  <c r="U205" i="124"/>
  <c r="T205" i="124"/>
  <c r="U218" i="124"/>
  <c r="T218" i="124"/>
  <c r="V218" i="124"/>
  <c r="O230" i="124"/>
  <c r="V230" i="124"/>
  <c r="U230" i="124"/>
  <c r="T230" i="124"/>
  <c r="W242" i="124"/>
  <c r="R258" i="124"/>
  <c r="T258" i="124"/>
  <c r="U258" i="124"/>
  <c r="V258" i="124"/>
  <c r="R274" i="124"/>
  <c r="T274" i="124"/>
  <c r="U274" i="124"/>
  <c r="V274" i="124"/>
  <c r="V286" i="124"/>
  <c r="U286" i="124"/>
  <c r="T286" i="124"/>
  <c r="S299" i="124"/>
  <c r="W47" i="124"/>
  <c r="V47" i="124"/>
  <c r="T47" i="124"/>
  <c r="U47" i="124"/>
  <c r="S63" i="124"/>
  <c r="V63" i="124"/>
  <c r="T63" i="124"/>
  <c r="U63" i="124"/>
  <c r="Q65" i="124"/>
  <c r="U65" i="124"/>
  <c r="V65" i="124"/>
  <c r="T65" i="124"/>
  <c r="Q75" i="124"/>
  <c r="U75" i="124"/>
  <c r="V75" i="124"/>
  <c r="T75" i="124"/>
  <c r="O90" i="124"/>
  <c r="U90" i="124"/>
  <c r="T90" i="124"/>
  <c r="V90" i="124"/>
  <c r="V102" i="124"/>
  <c r="U102" i="124"/>
  <c r="T102" i="124"/>
  <c r="Q107" i="124"/>
  <c r="U107" i="124"/>
  <c r="V107" i="124"/>
  <c r="T107" i="124"/>
  <c r="P109" i="124"/>
  <c r="V109" i="124"/>
  <c r="U109" i="124"/>
  <c r="T109" i="124"/>
  <c r="Q123" i="124"/>
  <c r="U123" i="124"/>
  <c r="V123" i="124"/>
  <c r="T123" i="124"/>
  <c r="S125" i="124"/>
  <c r="V125" i="124"/>
  <c r="U125" i="124"/>
  <c r="T125" i="124"/>
  <c r="W134" i="124"/>
  <c r="V134" i="124"/>
  <c r="U134" i="124"/>
  <c r="T134" i="124"/>
  <c r="P150" i="124"/>
  <c r="V150" i="124"/>
  <c r="U150" i="124"/>
  <c r="T150" i="124"/>
  <c r="S166" i="124"/>
  <c r="V166" i="124"/>
  <c r="U166" i="124"/>
  <c r="T166" i="124"/>
  <c r="U179" i="124"/>
  <c r="V179" i="124"/>
  <c r="T179" i="124"/>
  <c r="V181" i="124"/>
  <c r="U181" i="124"/>
  <c r="T181" i="124"/>
  <c r="R194" i="124"/>
  <c r="U194" i="124"/>
  <c r="T194" i="124"/>
  <c r="V194" i="124"/>
  <c r="V207" i="124"/>
  <c r="U207" i="124"/>
  <c r="T207" i="124"/>
  <c r="U209" i="124"/>
  <c r="V209" i="124"/>
  <c r="T209" i="124"/>
  <c r="O219" i="124"/>
  <c r="P234" i="124"/>
  <c r="T234" i="124"/>
  <c r="U234" i="124"/>
  <c r="V234" i="124"/>
  <c r="V246" i="124"/>
  <c r="U246" i="124"/>
  <c r="T246" i="124"/>
  <c r="O262" i="124"/>
  <c r="V262" i="124"/>
  <c r="U262" i="124"/>
  <c r="T262" i="124"/>
  <c r="V277" i="124"/>
  <c r="T277" i="124"/>
  <c r="U277" i="124"/>
  <c r="W290" i="124"/>
  <c r="T290" i="124"/>
  <c r="U290" i="124"/>
  <c r="V290" i="124"/>
  <c r="P27" i="124"/>
  <c r="U27" i="124"/>
  <c r="V27" i="124"/>
  <c r="T27" i="124"/>
  <c r="Q73" i="124"/>
  <c r="U73" i="124"/>
  <c r="V73" i="124"/>
  <c r="T73" i="124"/>
  <c r="R118" i="124"/>
  <c r="V118" i="124"/>
  <c r="U118" i="124"/>
  <c r="T118" i="124"/>
  <c r="O161" i="124"/>
  <c r="U161" i="124"/>
  <c r="V161" i="124"/>
  <c r="T161" i="124"/>
  <c r="W17" i="124"/>
  <c r="V17" i="124"/>
  <c r="U17" i="124"/>
  <c r="T17" i="124"/>
  <c r="S17" i="124"/>
  <c r="Q17" i="124"/>
  <c r="R17" i="124"/>
  <c r="P17" i="124"/>
  <c r="R33" i="124"/>
  <c r="U33" i="124"/>
  <c r="V33" i="124"/>
  <c r="T33" i="124"/>
  <c r="V87" i="124"/>
  <c r="U87" i="124"/>
  <c r="T87" i="124"/>
  <c r="V101" i="124"/>
  <c r="T101" i="124"/>
  <c r="U101" i="124"/>
  <c r="P122" i="124"/>
  <c r="U122" i="124"/>
  <c r="T122" i="124"/>
  <c r="V122" i="124"/>
  <c r="U178" i="124"/>
  <c r="T178" i="124"/>
  <c r="V178" i="124"/>
  <c r="R259" i="124"/>
  <c r="T259" i="124"/>
  <c r="U259" i="124"/>
  <c r="V259" i="124"/>
  <c r="R34" i="124"/>
  <c r="U34" i="124"/>
  <c r="T34" i="124"/>
  <c r="V34" i="124"/>
  <c r="Q49" i="124"/>
  <c r="U49" i="124"/>
  <c r="V49" i="124"/>
  <c r="T49" i="124"/>
  <c r="W5" i="124"/>
  <c r="V5" i="124"/>
  <c r="U5" i="124"/>
  <c r="T5" i="124"/>
  <c r="S5" i="124"/>
  <c r="Q5" i="124"/>
  <c r="R5" i="124"/>
  <c r="P5" i="124"/>
  <c r="W19" i="124"/>
  <c r="U19" i="124"/>
  <c r="V19" i="124"/>
  <c r="T19" i="124"/>
  <c r="O21" i="124"/>
  <c r="V21" i="124"/>
  <c r="U21" i="124"/>
  <c r="T21" i="124"/>
  <c r="R35" i="124"/>
  <c r="U35" i="124"/>
  <c r="V35" i="124"/>
  <c r="T35" i="124"/>
  <c r="S37" i="124"/>
  <c r="V37" i="124"/>
  <c r="U37" i="124"/>
  <c r="T37" i="124"/>
  <c r="U50" i="124"/>
  <c r="T50" i="124"/>
  <c r="V50" i="124"/>
  <c r="W65" i="124"/>
  <c r="W75" i="124"/>
  <c r="P77" i="124"/>
  <c r="V77" i="124"/>
  <c r="U77" i="124"/>
  <c r="T77" i="124"/>
  <c r="O91" i="124"/>
  <c r="U91" i="124"/>
  <c r="V91" i="124"/>
  <c r="T91" i="124"/>
  <c r="S93" i="124"/>
  <c r="V93" i="124"/>
  <c r="U93" i="124"/>
  <c r="T93" i="124"/>
  <c r="V103" i="124"/>
  <c r="T103" i="124"/>
  <c r="U103" i="124"/>
  <c r="P105" i="124"/>
  <c r="U105" i="124"/>
  <c r="V105" i="124"/>
  <c r="T105" i="124"/>
  <c r="P110" i="124"/>
  <c r="V110" i="124"/>
  <c r="U110" i="124"/>
  <c r="T110" i="124"/>
  <c r="S126" i="124"/>
  <c r="V126" i="124"/>
  <c r="U126" i="124"/>
  <c r="T126" i="124"/>
  <c r="R135" i="124"/>
  <c r="V135" i="124"/>
  <c r="T135" i="124"/>
  <c r="U135" i="124"/>
  <c r="R137" i="124"/>
  <c r="U137" i="124"/>
  <c r="V137" i="124"/>
  <c r="T137" i="124"/>
  <c r="P151" i="124"/>
  <c r="V151" i="124"/>
  <c r="U151" i="124"/>
  <c r="T151" i="124"/>
  <c r="O153" i="124"/>
  <c r="U153" i="124"/>
  <c r="V153" i="124"/>
  <c r="T153" i="124"/>
  <c r="Q167" i="124"/>
  <c r="V167" i="124"/>
  <c r="T167" i="124"/>
  <c r="U167" i="124"/>
  <c r="R169" i="124"/>
  <c r="U169" i="124"/>
  <c r="V169" i="124"/>
  <c r="T169" i="124"/>
  <c r="V182" i="124"/>
  <c r="U182" i="124"/>
  <c r="T182" i="124"/>
  <c r="Q195" i="124"/>
  <c r="U195" i="124"/>
  <c r="V195" i="124"/>
  <c r="T195" i="124"/>
  <c r="P197" i="124"/>
  <c r="V197" i="124"/>
  <c r="U197" i="124"/>
  <c r="T197" i="124"/>
  <c r="U210" i="124"/>
  <c r="T210" i="124"/>
  <c r="V210" i="124"/>
  <c r="P221" i="124"/>
  <c r="V221" i="124"/>
  <c r="T221" i="124"/>
  <c r="U221" i="124"/>
  <c r="P235" i="124"/>
  <c r="T235" i="124"/>
  <c r="U235" i="124"/>
  <c r="V235" i="124"/>
  <c r="Q237" i="124"/>
  <c r="V237" i="124"/>
  <c r="T237" i="124"/>
  <c r="U237" i="124"/>
  <c r="V247" i="124"/>
  <c r="T247" i="124"/>
  <c r="U247" i="124"/>
  <c r="T249" i="124"/>
  <c r="U249" i="124"/>
  <c r="V249" i="124"/>
  <c r="O263" i="124"/>
  <c r="V263" i="124"/>
  <c r="T263" i="124"/>
  <c r="U263" i="124"/>
  <c r="P265" i="124"/>
  <c r="T265" i="124"/>
  <c r="U265" i="124"/>
  <c r="V265" i="124"/>
  <c r="V278" i="124"/>
  <c r="U278" i="124"/>
  <c r="T278" i="124"/>
  <c r="W291" i="124"/>
  <c r="T291" i="124"/>
  <c r="U291" i="124"/>
  <c r="V291" i="124"/>
  <c r="V293" i="124"/>
  <c r="T293" i="124"/>
  <c r="U293" i="124"/>
  <c r="Q83" i="124"/>
  <c r="U83" i="124"/>
  <c r="V83" i="124"/>
  <c r="T83" i="124"/>
  <c r="Q31" i="124"/>
  <c r="V31" i="124"/>
  <c r="U31" i="124"/>
  <c r="T31" i="124"/>
  <c r="O89" i="124"/>
  <c r="U89" i="124"/>
  <c r="V89" i="124"/>
  <c r="T89" i="124"/>
  <c r="W99" i="124"/>
  <c r="P165" i="124"/>
  <c r="V165" i="124"/>
  <c r="U165" i="124"/>
  <c r="T165" i="124"/>
  <c r="R193" i="124"/>
  <c r="U193" i="124"/>
  <c r="V193" i="124"/>
  <c r="T193" i="124"/>
  <c r="P233" i="124"/>
  <c r="T233" i="124"/>
  <c r="U233" i="124"/>
  <c r="V233" i="124"/>
  <c r="O261" i="124"/>
  <c r="V261" i="124"/>
  <c r="T261" i="124"/>
  <c r="U261" i="124"/>
  <c r="R275" i="124"/>
  <c r="T275" i="124"/>
  <c r="U275" i="124"/>
  <c r="V275" i="124"/>
  <c r="P287" i="124"/>
  <c r="V287" i="124"/>
  <c r="T287" i="124"/>
  <c r="U287" i="124"/>
  <c r="W289" i="124"/>
  <c r="T289" i="124"/>
  <c r="U289" i="124"/>
  <c r="V289" i="124"/>
  <c r="S6" i="124"/>
  <c r="V6" i="124"/>
  <c r="T6" i="124"/>
  <c r="U6" i="124"/>
  <c r="O22" i="124"/>
  <c r="V22" i="124"/>
  <c r="U22" i="124"/>
  <c r="T22" i="124"/>
  <c r="W38" i="124"/>
  <c r="V38" i="124"/>
  <c r="U38" i="124"/>
  <c r="T38" i="124"/>
  <c r="Q51" i="124"/>
  <c r="U51" i="124"/>
  <c r="V51" i="124"/>
  <c r="T51" i="124"/>
  <c r="V53" i="124"/>
  <c r="U53" i="124"/>
  <c r="T53" i="124"/>
  <c r="Q66" i="124"/>
  <c r="W66" i="124"/>
  <c r="U66" i="124"/>
  <c r="T66" i="124"/>
  <c r="V66" i="124"/>
  <c r="W78" i="124"/>
  <c r="V78" i="124"/>
  <c r="U78" i="124"/>
  <c r="T78" i="124"/>
  <c r="Q94" i="124"/>
  <c r="V94" i="124"/>
  <c r="U94" i="124"/>
  <c r="T94" i="124"/>
  <c r="R105" i="124"/>
  <c r="V111" i="124"/>
  <c r="U111" i="124"/>
  <c r="T111" i="124"/>
  <c r="W113" i="124"/>
  <c r="U113" i="124"/>
  <c r="V113" i="124"/>
  <c r="T113" i="124"/>
  <c r="O126" i="124"/>
  <c r="R138" i="124"/>
  <c r="U138" i="124"/>
  <c r="T138" i="124"/>
  <c r="V138" i="124"/>
  <c r="U154" i="124"/>
  <c r="T154" i="124"/>
  <c r="V154" i="124"/>
  <c r="R170" i="124"/>
  <c r="U170" i="124"/>
  <c r="T170" i="124"/>
  <c r="V170" i="124"/>
  <c r="P183" i="124"/>
  <c r="V183" i="124"/>
  <c r="U183" i="124"/>
  <c r="T183" i="124"/>
  <c r="P185" i="124"/>
  <c r="U185" i="124"/>
  <c r="V185" i="124"/>
  <c r="T185" i="124"/>
  <c r="V198" i="124"/>
  <c r="U198" i="124"/>
  <c r="T198" i="124"/>
  <c r="U211" i="124"/>
  <c r="V211" i="124"/>
  <c r="T211" i="124"/>
  <c r="V213" i="124"/>
  <c r="U213" i="124"/>
  <c r="T213" i="124"/>
  <c r="P222" i="124"/>
  <c r="V222" i="124"/>
  <c r="U222" i="124"/>
  <c r="T222" i="124"/>
  <c r="Q238" i="124"/>
  <c r="V238" i="124"/>
  <c r="U238" i="124"/>
  <c r="T238" i="124"/>
  <c r="T250" i="124"/>
  <c r="U250" i="124"/>
  <c r="V250" i="124"/>
  <c r="P266" i="124"/>
  <c r="T266" i="124"/>
  <c r="U266" i="124"/>
  <c r="V266" i="124"/>
  <c r="V279" i="124"/>
  <c r="U279" i="124"/>
  <c r="T279" i="124"/>
  <c r="T281" i="124"/>
  <c r="U281" i="124"/>
  <c r="V281" i="124"/>
  <c r="O294" i="124"/>
  <c r="V294" i="124"/>
  <c r="U294" i="124"/>
  <c r="T294" i="124"/>
  <c r="W13" i="124"/>
  <c r="V13" i="124"/>
  <c r="U13" i="124"/>
  <c r="T13" i="124"/>
  <c r="V85" i="124"/>
  <c r="U85" i="124"/>
  <c r="T85" i="124"/>
  <c r="W15" i="124"/>
  <c r="V15" i="124"/>
  <c r="U15" i="124"/>
  <c r="T15" i="124"/>
  <c r="Q74" i="124"/>
  <c r="U74" i="124"/>
  <c r="T74" i="124"/>
  <c r="V74" i="124"/>
  <c r="S133" i="124"/>
  <c r="V133" i="124"/>
  <c r="T133" i="124"/>
  <c r="U133" i="124"/>
  <c r="U147" i="124"/>
  <c r="V147" i="124"/>
  <c r="T147" i="124"/>
  <c r="V231" i="124"/>
  <c r="T231" i="124"/>
  <c r="U231" i="124"/>
  <c r="V245" i="124"/>
  <c r="T245" i="124"/>
  <c r="U245" i="124"/>
  <c r="W18" i="124"/>
  <c r="U18" i="124"/>
  <c r="T18" i="124"/>
  <c r="V18" i="124"/>
  <c r="S7" i="124"/>
  <c r="T7" i="124"/>
  <c r="V7" i="124"/>
  <c r="U7" i="124"/>
  <c r="U9" i="124"/>
  <c r="V9" i="124"/>
  <c r="T9" i="124"/>
  <c r="O23" i="124"/>
  <c r="V23" i="124"/>
  <c r="U23" i="124"/>
  <c r="T23" i="124"/>
  <c r="P25" i="124"/>
  <c r="U25" i="124"/>
  <c r="V25" i="124"/>
  <c r="T25" i="124"/>
  <c r="O39" i="124"/>
  <c r="V39" i="124"/>
  <c r="U39" i="124"/>
  <c r="T39" i="124"/>
  <c r="Q41" i="124"/>
  <c r="U41" i="124"/>
  <c r="V41" i="124"/>
  <c r="T41" i="124"/>
  <c r="V54" i="124"/>
  <c r="U54" i="124"/>
  <c r="T54" i="124"/>
  <c r="Q67" i="124"/>
  <c r="U67" i="124"/>
  <c r="V67" i="124"/>
  <c r="T67" i="124"/>
  <c r="V69" i="124"/>
  <c r="U69" i="124"/>
  <c r="T69" i="124"/>
  <c r="W79" i="124"/>
  <c r="V79" i="124"/>
  <c r="U79" i="124"/>
  <c r="T79" i="124"/>
  <c r="Q81" i="124"/>
  <c r="U81" i="124"/>
  <c r="V81" i="124"/>
  <c r="T81" i="124"/>
  <c r="V95" i="124"/>
  <c r="U95" i="124"/>
  <c r="T95" i="124"/>
  <c r="Q97" i="124"/>
  <c r="U97" i="124"/>
  <c r="V97" i="124"/>
  <c r="T97" i="124"/>
  <c r="Q106" i="124"/>
  <c r="U106" i="124"/>
  <c r="T106" i="124"/>
  <c r="V106" i="124"/>
  <c r="W114" i="124"/>
  <c r="U114" i="124"/>
  <c r="T114" i="124"/>
  <c r="V114" i="124"/>
  <c r="R126" i="124"/>
  <c r="R139" i="124"/>
  <c r="U139" i="124"/>
  <c r="V139" i="124"/>
  <c r="T139" i="124"/>
  <c r="V141" i="124"/>
  <c r="U141" i="124"/>
  <c r="T141" i="124"/>
  <c r="P155" i="124"/>
  <c r="U155" i="124"/>
  <c r="V155" i="124"/>
  <c r="T155" i="124"/>
  <c r="W157" i="124"/>
  <c r="V157" i="124"/>
  <c r="U157" i="124"/>
  <c r="T157" i="124"/>
  <c r="R171" i="124"/>
  <c r="U171" i="124"/>
  <c r="V171" i="124"/>
  <c r="T171" i="124"/>
  <c r="U186" i="124"/>
  <c r="T186" i="124"/>
  <c r="V186" i="124"/>
  <c r="W199" i="124"/>
  <c r="V199" i="124"/>
  <c r="T199" i="124"/>
  <c r="U199" i="124"/>
  <c r="U201" i="124"/>
  <c r="V201" i="124"/>
  <c r="T201" i="124"/>
  <c r="V214" i="124"/>
  <c r="U214" i="124"/>
  <c r="T214" i="124"/>
  <c r="V223" i="124"/>
  <c r="U223" i="124"/>
  <c r="T223" i="124"/>
  <c r="W225" i="124"/>
  <c r="T225" i="124"/>
  <c r="U225" i="124"/>
  <c r="V225" i="124"/>
  <c r="T251" i="124"/>
  <c r="U251" i="124"/>
  <c r="V251" i="124"/>
  <c r="P253" i="124"/>
  <c r="V253" i="124"/>
  <c r="T253" i="124"/>
  <c r="U253" i="124"/>
  <c r="P267" i="124"/>
  <c r="T267" i="124"/>
  <c r="U267" i="124"/>
  <c r="V267" i="124"/>
  <c r="Q269" i="124"/>
  <c r="V269" i="124"/>
  <c r="T269" i="124"/>
  <c r="U269" i="124"/>
  <c r="T282" i="124"/>
  <c r="U282" i="124"/>
  <c r="V282" i="124"/>
  <c r="V295" i="124"/>
  <c r="U295" i="124"/>
  <c r="T295" i="124"/>
  <c r="P297" i="124"/>
  <c r="T297" i="124"/>
  <c r="U297" i="124"/>
  <c r="V297" i="124"/>
  <c r="U11" i="124"/>
  <c r="V11" i="124"/>
  <c r="T11" i="124"/>
  <c r="Q46" i="124"/>
  <c r="V46" i="124"/>
  <c r="U46" i="124"/>
  <c r="T46" i="124"/>
  <c r="S62" i="124"/>
  <c r="V62" i="124"/>
  <c r="U62" i="124"/>
  <c r="T62" i="124"/>
  <c r="O131" i="124"/>
  <c r="U131" i="124"/>
  <c r="V131" i="124"/>
  <c r="T131" i="124"/>
  <c r="V149" i="124"/>
  <c r="U149" i="124"/>
  <c r="T149" i="124"/>
  <c r="U163" i="124"/>
  <c r="V163" i="124"/>
  <c r="T163" i="124"/>
  <c r="P191" i="124"/>
  <c r="V191" i="124"/>
  <c r="T191" i="124"/>
  <c r="U191" i="124"/>
  <c r="V206" i="124"/>
  <c r="U206" i="124"/>
  <c r="T206" i="124"/>
  <c r="U219" i="124"/>
  <c r="V219" i="124"/>
  <c r="T219" i="124"/>
  <c r="R243" i="124"/>
  <c r="T243" i="124"/>
  <c r="U243" i="124"/>
  <c r="V243" i="124"/>
  <c r="U10" i="124"/>
  <c r="V10" i="124"/>
  <c r="T10" i="124"/>
  <c r="P26" i="124"/>
  <c r="U26" i="124"/>
  <c r="T26" i="124"/>
  <c r="V26" i="124"/>
  <c r="Q42" i="124"/>
  <c r="U42" i="124"/>
  <c r="T42" i="124"/>
  <c r="V42" i="124"/>
  <c r="V55" i="124"/>
  <c r="U55" i="124"/>
  <c r="T55" i="124"/>
  <c r="O57" i="124"/>
  <c r="U57" i="124"/>
  <c r="V57" i="124"/>
  <c r="T57" i="124"/>
  <c r="V70" i="124"/>
  <c r="U70" i="124"/>
  <c r="T70" i="124"/>
  <c r="Q82" i="124"/>
  <c r="U82" i="124"/>
  <c r="T82" i="124"/>
  <c r="V82" i="124"/>
  <c r="S98" i="124"/>
  <c r="U98" i="124"/>
  <c r="T98" i="124"/>
  <c r="V98" i="124"/>
  <c r="O106" i="124"/>
  <c r="O115" i="124"/>
  <c r="U115" i="124"/>
  <c r="V115" i="124"/>
  <c r="T115" i="124"/>
  <c r="V117" i="124"/>
  <c r="U117" i="124"/>
  <c r="T117" i="124"/>
  <c r="S127" i="124"/>
  <c r="V127" i="124"/>
  <c r="T127" i="124"/>
  <c r="U127" i="124"/>
  <c r="O129" i="124"/>
  <c r="U129" i="124"/>
  <c r="V129" i="124"/>
  <c r="T129" i="124"/>
  <c r="V142" i="124"/>
  <c r="U142" i="124"/>
  <c r="T142" i="124"/>
  <c r="S158" i="124"/>
  <c r="V158" i="124"/>
  <c r="U158" i="124"/>
  <c r="T158" i="124"/>
  <c r="V173" i="124"/>
  <c r="U173" i="124"/>
  <c r="T173" i="124"/>
  <c r="P187" i="124"/>
  <c r="U187" i="124"/>
  <c r="V187" i="124"/>
  <c r="T187" i="124"/>
  <c r="R202" i="124"/>
  <c r="U202" i="124"/>
  <c r="T202" i="124"/>
  <c r="V202" i="124"/>
  <c r="V215" i="124"/>
  <c r="U215" i="124"/>
  <c r="T215" i="124"/>
  <c r="U217" i="124"/>
  <c r="V217" i="124"/>
  <c r="T217" i="124"/>
  <c r="W226" i="124"/>
  <c r="T226" i="124"/>
  <c r="U226" i="124"/>
  <c r="V226" i="124"/>
  <c r="V239" i="124"/>
  <c r="U239" i="124"/>
  <c r="T239" i="124"/>
  <c r="R241" i="124"/>
  <c r="T241" i="124"/>
  <c r="U241" i="124"/>
  <c r="V241" i="124"/>
  <c r="V254" i="124"/>
  <c r="U254" i="124"/>
  <c r="T254" i="124"/>
  <c r="Q270" i="124"/>
  <c r="V270" i="124"/>
  <c r="U270" i="124"/>
  <c r="T270" i="124"/>
  <c r="T283" i="124"/>
  <c r="U283" i="124"/>
  <c r="V283" i="124"/>
  <c r="P298" i="124"/>
  <c r="W298" i="124"/>
  <c r="T298" i="124"/>
  <c r="U298" i="124"/>
  <c r="V298" i="124"/>
  <c r="Q38" i="124"/>
  <c r="P157" i="124"/>
  <c r="W230" i="124"/>
  <c r="S275" i="124"/>
  <c r="R25" i="124"/>
  <c r="O55" i="124"/>
  <c r="S73" i="124"/>
  <c r="W119" i="124"/>
  <c r="W125" i="124"/>
  <c r="R129" i="124"/>
  <c r="O225" i="124"/>
  <c r="R55" i="124"/>
  <c r="S225" i="124"/>
  <c r="R271" i="124"/>
  <c r="S35" i="124"/>
  <c r="Q122" i="124"/>
  <c r="O290" i="124"/>
  <c r="O29" i="124"/>
  <c r="R42" i="124"/>
  <c r="S122" i="124"/>
  <c r="O195" i="124"/>
  <c r="P34" i="124"/>
  <c r="S57" i="124"/>
  <c r="R97" i="124"/>
  <c r="W105" i="124"/>
  <c r="W126" i="124"/>
  <c r="P131" i="124"/>
  <c r="R195" i="124"/>
  <c r="Q215" i="124"/>
  <c r="Q226" i="124"/>
  <c r="Q233" i="124"/>
  <c r="S22" i="124"/>
  <c r="O75" i="124"/>
  <c r="Q91" i="124"/>
  <c r="S97" i="124"/>
  <c r="Q131" i="124"/>
  <c r="W137" i="124"/>
  <c r="O155" i="124"/>
  <c r="S193" i="124"/>
  <c r="S195" i="124"/>
  <c r="S202" i="124"/>
  <c r="O241" i="124"/>
  <c r="O249" i="124"/>
  <c r="W257" i="124"/>
  <c r="O226" i="124"/>
  <c r="W22" i="124"/>
  <c r="S29" i="124"/>
  <c r="P35" i="124"/>
  <c r="O41" i="124"/>
  <c r="W45" i="124"/>
  <c r="P58" i="124"/>
  <c r="R73" i="124"/>
  <c r="S91" i="124"/>
  <c r="W97" i="124"/>
  <c r="S170" i="124"/>
  <c r="Q227" i="124"/>
  <c r="Q249" i="124"/>
  <c r="W10" i="124"/>
  <c r="P215" i="124"/>
  <c r="W41" i="124"/>
  <c r="P55" i="124"/>
  <c r="P59" i="124"/>
  <c r="O86" i="124"/>
  <c r="O105" i="124"/>
  <c r="R106" i="124"/>
  <c r="Q129" i="124"/>
  <c r="R134" i="124"/>
  <c r="O157" i="124"/>
  <c r="W179" i="124"/>
  <c r="S194" i="124"/>
  <c r="P213" i="124"/>
  <c r="Q225" i="124"/>
  <c r="S259" i="124"/>
  <c r="S266" i="124"/>
  <c r="Q290" i="124"/>
  <c r="Q57" i="124"/>
  <c r="S74" i="124"/>
  <c r="Q59" i="124"/>
  <c r="O113" i="124"/>
  <c r="O243" i="124"/>
  <c r="O281" i="124"/>
  <c r="R21" i="124"/>
  <c r="Q26" i="124"/>
  <c r="W29" i="124"/>
  <c r="S33" i="124"/>
  <c r="R43" i="124"/>
  <c r="O54" i="124"/>
  <c r="Q61" i="124"/>
  <c r="O63" i="124"/>
  <c r="R66" i="124"/>
  <c r="W87" i="124"/>
  <c r="O95" i="124"/>
  <c r="R107" i="124"/>
  <c r="Q113" i="124"/>
  <c r="P117" i="124"/>
  <c r="O127" i="124"/>
  <c r="S129" i="124"/>
  <c r="S131" i="124"/>
  <c r="Q157" i="124"/>
  <c r="P161" i="124"/>
  <c r="Q165" i="124"/>
  <c r="W193" i="124"/>
  <c r="W194" i="124"/>
  <c r="W195" i="124"/>
  <c r="S198" i="124"/>
  <c r="R229" i="124"/>
  <c r="S243" i="124"/>
  <c r="R249" i="124"/>
  <c r="S258" i="124"/>
  <c r="W259" i="124"/>
  <c r="R263" i="124"/>
  <c r="S267" i="124"/>
  <c r="S273" i="124"/>
  <c r="W275" i="124"/>
  <c r="W281" i="124"/>
  <c r="P33" i="124"/>
  <c r="Q267" i="124"/>
  <c r="S21" i="124"/>
  <c r="R26" i="124"/>
  <c r="O42" i="124"/>
  <c r="S43" i="124"/>
  <c r="P54" i="124"/>
  <c r="S55" i="124"/>
  <c r="R61" i="124"/>
  <c r="O93" i="124"/>
  <c r="Q95" i="124"/>
  <c r="S107" i="124"/>
  <c r="R117" i="124"/>
  <c r="P127" i="124"/>
  <c r="R157" i="124"/>
  <c r="Q161" i="124"/>
  <c r="R165" i="124"/>
  <c r="O189" i="124"/>
  <c r="Q235" i="124"/>
  <c r="S249" i="124"/>
  <c r="W273" i="124"/>
  <c r="P294" i="124"/>
  <c r="Q298" i="124"/>
  <c r="S87" i="124"/>
  <c r="W21" i="124"/>
  <c r="P42" i="124"/>
  <c r="R54" i="124"/>
  <c r="W55" i="124"/>
  <c r="W63" i="124"/>
  <c r="P67" i="124"/>
  <c r="P86" i="124"/>
  <c r="Q89" i="124"/>
  <c r="R93" i="124"/>
  <c r="R95" i="124"/>
  <c r="O114" i="124"/>
  <c r="S117" i="124"/>
  <c r="Q121" i="124"/>
  <c r="O125" i="124"/>
  <c r="P126" i="124"/>
  <c r="Q127" i="124"/>
  <c r="R130" i="124"/>
  <c r="W131" i="124"/>
  <c r="S157" i="124"/>
  <c r="S161" i="124"/>
  <c r="P189" i="124"/>
  <c r="O193" i="124"/>
  <c r="O194" i="124"/>
  <c r="Q213" i="124"/>
  <c r="Q217" i="124"/>
  <c r="S235" i="124"/>
  <c r="P241" i="124"/>
  <c r="W249" i="124"/>
  <c r="W258" i="124"/>
  <c r="W263" i="124"/>
  <c r="R269" i="124"/>
  <c r="W282" i="124"/>
  <c r="O291" i="124"/>
  <c r="R294" i="124"/>
  <c r="S298" i="124"/>
  <c r="P61" i="124"/>
  <c r="P107" i="124"/>
  <c r="O117" i="124"/>
  <c r="P273" i="124"/>
  <c r="W30" i="124"/>
  <c r="S34" i="124"/>
  <c r="S54" i="124"/>
  <c r="W61" i="124"/>
  <c r="R67" i="124"/>
  <c r="P73" i="124"/>
  <c r="R86" i="124"/>
  <c r="S89" i="124"/>
  <c r="W95" i="124"/>
  <c r="Q114" i="124"/>
  <c r="S121" i="124"/>
  <c r="P125" i="124"/>
  <c r="Q126" i="124"/>
  <c r="R127" i="124"/>
  <c r="S130" i="124"/>
  <c r="S137" i="124"/>
  <c r="W139" i="124"/>
  <c r="W165" i="124"/>
  <c r="Q189" i="124"/>
  <c r="P193" i="124"/>
  <c r="P194" i="124"/>
  <c r="P195" i="124"/>
  <c r="Q197" i="124"/>
  <c r="R217" i="124"/>
  <c r="S241" i="124"/>
  <c r="O257" i="124"/>
  <c r="P274" i="124"/>
  <c r="O289" i="124"/>
  <c r="Q291" i="124"/>
  <c r="W294" i="124"/>
  <c r="P263" i="124"/>
  <c r="S297" i="124"/>
  <c r="P22" i="124"/>
  <c r="P41" i="124"/>
  <c r="S42" i="124"/>
  <c r="Q45" i="124"/>
  <c r="W54" i="124"/>
  <c r="R65" i="124"/>
  <c r="S67" i="124"/>
  <c r="S86" i="124"/>
  <c r="W93" i="124"/>
  <c r="S99" i="124"/>
  <c r="Q125" i="124"/>
  <c r="W161" i="124"/>
  <c r="S171" i="124"/>
  <c r="R189" i="124"/>
  <c r="Q193" i="124"/>
  <c r="Q194" i="124"/>
  <c r="R197" i="124"/>
  <c r="Q257" i="124"/>
  <c r="O259" i="124"/>
  <c r="P262" i="124"/>
  <c r="S274" i="124"/>
  <c r="O283" i="124"/>
  <c r="Q289" i="124"/>
  <c r="Q299" i="124"/>
  <c r="S138" i="124"/>
  <c r="Q22" i="124"/>
  <c r="Q25" i="124"/>
  <c r="R29" i="124"/>
  <c r="R31" i="124"/>
  <c r="O38" i="124"/>
  <c r="R41" i="124"/>
  <c r="P57" i="124"/>
  <c r="S59" i="124"/>
  <c r="R62" i="124"/>
  <c r="S65" i="124"/>
  <c r="W67" i="124"/>
  <c r="W86" i="124"/>
  <c r="R125" i="124"/>
  <c r="S197" i="124"/>
  <c r="S257" i="124"/>
  <c r="Q259" i="124"/>
  <c r="O19" i="124"/>
  <c r="Q50" i="124"/>
  <c r="Q166" i="124"/>
  <c r="P18" i="124"/>
  <c r="P23" i="124"/>
  <c r="R50" i="124"/>
  <c r="O53" i="124"/>
  <c r="W62" i="124"/>
  <c r="W74" i="124"/>
  <c r="P85" i="124"/>
  <c r="P90" i="124"/>
  <c r="S94" i="124"/>
  <c r="O94" i="124"/>
  <c r="W94" i="124"/>
  <c r="P135" i="124"/>
  <c r="W135" i="124"/>
  <c r="S135" i="124"/>
  <c r="O147" i="124"/>
  <c r="R158" i="124"/>
  <c r="W185" i="124"/>
  <c r="Q185" i="124"/>
  <c r="R199" i="124"/>
  <c r="O162" i="124"/>
  <c r="S162" i="124"/>
  <c r="R162" i="124"/>
  <c r="P162" i="124"/>
  <c r="W153" i="124"/>
  <c r="Q153" i="124"/>
  <c r="S169" i="124"/>
  <c r="Q239" i="124"/>
  <c r="R239" i="124"/>
  <c r="W9" i="124"/>
  <c r="P19" i="124"/>
  <c r="Q27" i="124"/>
  <c r="W6" i="124"/>
  <c r="O17" i="124"/>
  <c r="Q18" i="124"/>
  <c r="Q19" i="124"/>
  <c r="Q23" i="124"/>
  <c r="R27" i="124"/>
  <c r="O31" i="124"/>
  <c r="Q37" i="124"/>
  <c r="S41" i="124"/>
  <c r="W43" i="124"/>
  <c r="P53" i="124"/>
  <c r="P66" i="124"/>
  <c r="R85" i="124"/>
  <c r="Q90" i="124"/>
  <c r="P94" i="124"/>
  <c r="Q98" i="124"/>
  <c r="R98" i="124"/>
  <c r="W115" i="124"/>
  <c r="Q115" i="124"/>
  <c r="P118" i="124"/>
  <c r="O118" i="124"/>
  <c r="P123" i="124"/>
  <c r="S123" i="124"/>
  <c r="P133" i="124"/>
  <c r="R133" i="124"/>
  <c r="Q133" i="124"/>
  <c r="Q135" i="124"/>
  <c r="W147" i="124"/>
  <c r="P153" i="124"/>
  <c r="W162" i="124"/>
  <c r="P167" i="124"/>
  <c r="W169" i="124"/>
  <c r="O179" i="124"/>
  <c r="O185" i="124"/>
  <c r="W191" i="124"/>
  <c r="R191" i="124"/>
  <c r="Q191" i="124"/>
  <c r="O191" i="124"/>
  <c r="W146" i="124"/>
  <c r="O146" i="124"/>
  <c r="W158" i="124"/>
  <c r="P158" i="124"/>
  <c r="O158" i="124"/>
  <c r="P166" i="124"/>
  <c r="W166" i="124"/>
  <c r="R166" i="124"/>
  <c r="W190" i="124"/>
  <c r="S190" i="124"/>
  <c r="P190" i="124"/>
  <c r="O190" i="124"/>
  <c r="W211" i="124"/>
  <c r="O211" i="124"/>
  <c r="Q158" i="124"/>
  <c r="R203" i="124"/>
  <c r="W203" i="124"/>
  <c r="S203" i="124"/>
  <c r="O293" i="124"/>
  <c r="W293" i="124"/>
  <c r="R293" i="124"/>
  <c r="P293" i="124"/>
  <c r="R19" i="124"/>
  <c r="R23" i="124"/>
  <c r="R53" i="124"/>
  <c r="S85" i="124"/>
  <c r="S90" i="124"/>
  <c r="W154" i="124"/>
  <c r="P154" i="124"/>
  <c r="O154" i="124"/>
  <c r="W159" i="124"/>
  <c r="R159" i="124"/>
  <c r="Q159" i="124"/>
  <c r="O159" i="124"/>
  <c r="O163" i="124"/>
  <c r="S163" i="124"/>
  <c r="Q163" i="124"/>
  <c r="R201" i="124"/>
  <c r="W201" i="124"/>
  <c r="S201" i="124"/>
  <c r="Q7" i="124"/>
  <c r="S18" i="124"/>
  <c r="S23" i="124"/>
  <c r="O30" i="124"/>
  <c r="S53" i="124"/>
  <c r="Q58" i="124"/>
  <c r="O62" i="124"/>
  <c r="P63" i="124"/>
  <c r="S66" i="124"/>
  <c r="O74" i="124"/>
  <c r="P75" i="124"/>
  <c r="W85" i="124"/>
  <c r="O87" i="124"/>
  <c r="P93" i="124"/>
  <c r="R94" i="124"/>
  <c r="W98" i="124"/>
  <c r="S118" i="124"/>
  <c r="Q154" i="124"/>
  <c r="P159" i="124"/>
  <c r="P163" i="124"/>
  <c r="R167" i="124"/>
  <c r="W186" i="124"/>
  <c r="P186" i="124"/>
  <c r="O186" i="124"/>
  <c r="S191" i="124"/>
  <c r="O231" i="124"/>
  <c r="W231" i="124"/>
  <c r="R231" i="124"/>
  <c r="P231" i="124"/>
  <c r="O85" i="124"/>
  <c r="Q162" i="124"/>
  <c r="Q190" i="124"/>
  <c r="P199" i="124"/>
  <c r="S199" i="124"/>
  <c r="Q199" i="124"/>
  <c r="R18" i="124"/>
  <c r="S19" i="124"/>
  <c r="S31" i="124"/>
  <c r="W37" i="124"/>
  <c r="W11" i="124"/>
  <c r="P21" i="124"/>
  <c r="R22" i="124"/>
  <c r="W23" i="124"/>
  <c r="R30" i="124"/>
  <c r="O43" i="124"/>
  <c r="W53" i="124"/>
  <c r="S58" i="124"/>
  <c r="O61" i="124"/>
  <c r="P62" i="124"/>
  <c r="Q63" i="124"/>
  <c r="P65" i="124"/>
  <c r="O73" i="124"/>
  <c r="P74" i="124"/>
  <c r="R75" i="124"/>
  <c r="P87" i="124"/>
  <c r="P89" i="124"/>
  <c r="P91" i="124"/>
  <c r="Q93" i="124"/>
  <c r="W118" i="124"/>
  <c r="W133" i="124"/>
  <c r="S139" i="124"/>
  <c r="W145" i="124"/>
  <c r="W155" i="124"/>
  <c r="Q155" i="124"/>
  <c r="S159" i="124"/>
  <c r="R163" i="124"/>
  <c r="S167" i="124"/>
  <c r="Q186" i="124"/>
  <c r="P198" i="124"/>
  <c r="W198" i="124"/>
  <c r="R198" i="124"/>
  <c r="Q198" i="124"/>
  <c r="W251" i="124"/>
  <c r="S251" i="124"/>
  <c r="R251" i="124"/>
  <c r="Q251" i="124"/>
  <c r="O251" i="124"/>
  <c r="O295" i="124"/>
  <c r="W295" i="124"/>
  <c r="R295" i="124"/>
  <c r="P295" i="124"/>
  <c r="Q6" i="124"/>
  <c r="O18" i="124"/>
  <c r="W178" i="124"/>
  <c r="O178" i="124"/>
  <c r="W7" i="124"/>
  <c r="Q21" i="124"/>
  <c r="S30" i="124"/>
  <c r="W31" i="124"/>
  <c r="P43" i="124"/>
  <c r="Q62" i="124"/>
  <c r="R63" i="124"/>
  <c r="R74" i="124"/>
  <c r="S75" i="124"/>
  <c r="R87" i="124"/>
  <c r="S95" i="124"/>
  <c r="P95" i="124"/>
  <c r="Q105" i="124"/>
  <c r="S105" i="124"/>
  <c r="S119" i="124"/>
  <c r="R119" i="124"/>
  <c r="O119" i="124"/>
  <c r="O130" i="124"/>
  <c r="Q130" i="124"/>
  <c r="P130" i="124"/>
  <c r="P134" i="124"/>
  <c r="S134" i="124"/>
  <c r="Q134" i="124"/>
  <c r="W163" i="124"/>
  <c r="W167" i="124"/>
  <c r="W177" i="124"/>
  <c r="W187" i="124"/>
  <c r="Q187" i="124"/>
  <c r="W210" i="124"/>
  <c r="O210" i="124"/>
  <c r="W107" i="124"/>
  <c r="W117" i="124"/>
  <c r="S189" i="124"/>
  <c r="W197" i="124"/>
  <c r="W217" i="124"/>
  <c r="Q219" i="124"/>
  <c r="S227" i="124"/>
  <c r="S233" i="124"/>
  <c r="W241" i="124"/>
  <c r="P243" i="124"/>
  <c r="R262" i="124"/>
  <c r="R281" i="124"/>
  <c r="R283" i="124"/>
  <c r="W229" i="124"/>
  <c r="O209" i="124"/>
  <c r="O218" i="124"/>
  <c r="W219" i="124"/>
  <c r="Q234" i="124"/>
  <c r="R237" i="124"/>
  <c r="O242" i="124"/>
  <c r="W243" i="124"/>
  <c r="O250" i="124"/>
  <c r="P261" i="124"/>
  <c r="W262" i="124"/>
  <c r="O270" i="124"/>
  <c r="O107" i="124"/>
  <c r="R131" i="124"/>
  <c r="W138" i="124"/>
  <c r="R161" i="124"/>
  <c r="S165" i="124"/>
  <c r="W170" i="124"/>
  <c r="W209" i="124"/>
  <c r="Q218" i="124"/>
  <c r="S226" i="124"/>
  <c r="P230" i="124"/>
  <c r="S234" i="124"/>
  <c r="P242" i="124"/>
  <c r="Q250" i="124"/>
  <c r="O258" i="124"/>
  <c r="R261" i="124"/>
  <c r="Q265" i="124"/>
  <c r="R270" i="124"/>
  <c r="W274" i="124"/>
  <c r="O282" i="124"/>
  <c r="R218" i="124"/>
  <c r="R230" i="124"/>
  <c r="S242" i="124"/>
  <c r="R250" i="124"/>
  <c r="Q258" i="124"/>
  <c r="S265" i="124"/>
  <c r="R282" i="124"/>
  <c r="W218" i="124"/>
  <c r="S250" i="124"/>
  <c r="W261" i="124"/>
  <c r="O227" i="124"/>
  <c r="P229" i="124"/>
  <c r="W250" i="124"/>
  <c r="Q266" i="124"/>
  <c r="O269" i="124"/>
  <c r="O271" i="124"/>
  <c r="Q297" i="124"/>
  <c r="I17" i="123"/>
  <c r="I18" i="123"/>
  <c r="I16" i="123"/>
  <c r="J16" i="123"/>
  <c r="J17" i="123"/>
  <c r="J18" i="123"/>
  <c r="H16" i="123"/>
  <c r="K17" i="123"/>
  <c r="H17" i="123"/>
  <c r="E16" i="123"/>
  <c r="G18" i="123"/>
  <c r="F16" i="123"/>
  <c r="H18" i="123"/>
  <c r="G16" i="123"/>
  <c r="C17" i="123"/>
  <c r="F17" i="123"/>
  <c r="G17" i="123"/>
  <c r="P47" i="124"/>
  <c r="K18" i="123"/>
  <c r="O9" i="124"/>
  <c r="O10" i="124"/>
  <c r="O11" i="124"/>
  <c r="P13" i="124"/>
  <c r="P14" i="124"/>
  <c r="P15" i="124"/>
  <c r="S25" i="124"/>
  <c r="S26" i="124"/>
  <c r="S27" i="124"/>
  <c r="W33" i="124"/>
  <c r="W34" i="124"/>
  <c r="W35" i="124"/>
  <c r="Q47" i="124"/>
  <c r="O49" i="124"/>
  <c r="S71" i="124"/>
  <c r="W77" i="124"/>
  <c r="O83" i="124"/>
  <c r="O13" i="124"/>
  <c r="P39" i="124"/>
  <c r="W39" i="124"/>
  <c r="O5" i="124"/>
  <c r="O6" i="124"/>
  <c r="O7" i="124"/>
  <c r="P9" i="124"/>
  <c r="P10" i="124"/>
  <c r="P11" i="124"/>
  <c r="Q13" i="124"/>
  <c r="Q14" i="124"/>
  <c r="Q15" i="124"/>
  <c r="O37" i="124"/>
  <c r="Q39" i="124"/>
  <c r="R46" i="124"/>
  <c r="O46" i="124"/>
  <c r="S47" i="124"/>
  <c r="W51" i="124"/>
  <c r="S51" i="124"/>
  <c r="R51" i="124"/>
  <c r="P51" i="124"/>
  <c r="R69" i="124"/>
  <c r="Q69" i="124"/>
  <c r="P69" i="124"/>
  <c r="O69" i="124"/>
  <c r="W69" i="124"/>
  <c r="S78" i="124"/>
  <c r="R78" i="124"/>
  <c r="Q78" i="124"/>
  <c r="O78" i="124"/>
  <c r="W81" i="124"/>
  <c r="S81" i="124"/>
  <c r="R81" i="124"/>
  <c r="P81" i="124"/>
  <c r="S103" i="124"/>
  <c r="R103" i="124"/>
  <c r="Q103" i="124"/>
  <c r="P103" i="124"/>
  <c r="O103" i="124"/>
  <c r="W103" i="124"/>
  <c r="W111" i="124"/>
  <c r="S111" i="124"/>
  <c r="R111" i="124"/>
  <c r="Q111" i="124"/>
  <c r="O111" i="124"/>
  <c r="S174" i="124"/>
  <c r="R174" i="124"/>
  <c r="Q174" i="124"/>
  <c r="P174" i="124"/>
  <c r="O174" i="124"/>
  <c r="W174" i="124"/>
  <c r="O14" i="124"/>
  <c r="W49" i="124"/>
  <c r="S49" i="124"/>
  <c r="P49" i="124"/>
  <c r="R71" i="124"/>
  <c r="Q71" i="124"/>
  <c r="P71" i="124"/>
  <c r="O71" i="124"/>
  <c r="W71" i="124"/>
  <c r="W83" i="124"/>
  <c r="S83" i="124"/>
  <c r="R83" i="124"/>
  <c r="P83" i="124"/>
  <c r="K16" i="123"/>
  <c r="C18" i="123"/>
  <c r="P6" i="124"/>
  <c r="P7" i="124"/>
  <c r="Q9" i="124"/>
  <c r="Q10" i="124"/>
  <c r="Q11" i="124"/>
  <c r="R13" i="124"/>
  <c r="R14" i="124"/>
  <c r="R15" i="124"/>
  <c r="W25" i="124"/>
  <c r="W26" i="124"/>
  <c r="W27" i="124"/>
  <c r="O33" i="124"/>
  <c r="O34" i="124"/>
  <c r="O35" i="124"/>
  <c r="P37" i="124"/>
  <c r="P38" i="124"/>
  <c r="R39" i="124"/>
  <c r="P46" i="124"/>
  <c r="R49" i="124"/>
  <c r="O51" i="124"/>
  <c r="S69" i="124"/>
  <c r="P78" i="124"/>
  <c r="O81" i="124"/>
  <c r="P111" i="124"/>
  <c r="S175" i="124"/>
  <c r="R175" i="124"/>
  <c r="Q175" i="124"/>
  <c r="P175" i="124"/>
  <c r="O175" i="124"/>
  <c r="W175" i="124"/>
  <c r="W181" i="124"/>
  <c r="S181" i="124"/>
  <c r="R181" i="124"/>
  <c r="Q181" i="124"/>
  <c r="O181" i="124"/>
  <c r="P181" i="124"/>
  <c r="O15" i="124"/>
  <c r="S142" i="124"/>
  <c r="R142" i="124"/>
  <c r="Q142" i="124"/>
  <c r="P142" i="124"/>
  <c r="O142" i="124"/>
  <c r="W142" i="124"/>
  <c r="R9" i="124"/>
  <c r="R10" i="124"/>
  <c r="R11" i="124"/>
  <c r="S13" i="124"/>
  <c r="S14" i="124"/>
  <c r="S15" i="124"/>
  <c r="S39" i="124"/>
  <c r="S77" i="124"/>
  <c r="R77" i="124"/>
  <c r="Q77" i="124"/>
  <c r="O77" i="124"/>
  <c r="W182" i="124"/>
  <c r="S182" i="124"/>
  <c r="R182" i="124"/>
  <c r="Q182" i="124"/>
  <c r="O182" i="124"/>
  <c r="P182" i="124"/>
  <c r="D17" i="123"/>
  <c r="E18" i="123"/>
  <c r="R6" i="124"/>
  <c r="R7" i="124"/>
  <c r="S9" i="124"/>
  <c r="S10" i="124"/>
  <c r="S11" i="124"/>
  <c r="O25" i="124"/>
  <c r="O26" i="124"/>
  <c r="O27" i="124"/>
  <c r="P29" i="124"/>
  <c r="P30" i="124"/>
  <c r="P31" i="124"/>
  <c r="Q33" i="124"/>
  <c r="Q34" i="124"/>
  <c r="Q35" i="124"/>
  <c r="R37" i="124"/>
  <c r="R38" i="124"/>
  <c r="R45" i="124"/>
  <c r="O45" i="124"/>
  <c r="S46" i="124"/>
  <c r="W50" i="124"/>
  <c r="S50" i="124"/>
  <c r="P50" i="124"/>
  <c r="R70" i="124"/>
  <c r="Q70" i="124"/>
  <c r="P70" i="124"/>
  <c r="O70" i="124"/>
  <c r="W70" i="124"/>
  <c r="S79" i="124"/>
  <c r="R79" i="124"/>
  <c r="Q79" i="124"/>
  <c r="O79" i="124"/>
  <c r="W82" i="124"/>
  <c r="S82" i="124"/>
  <c r="R82" i="124"/>
  <c r="P82" i="124"/>
  <c r="R47" i="124"/>
  <c r="O47" i="124"/>
  <c r="S141" i="124"/>
  <c r="R141" i="124"/>
  <c r="Q141" i="124"/>
  <c r="P141" i="124"/>
  <c r="O141" i="124"/>
  <c r="W141" i="124"/>
  <c r="S102" i="124"/>
  <c r="R102" i="124"/>
  <c r="Q102" i="124"/>
  <c r="P102" i="124"/>
  <c r="O102" i="124"/>
  <c r="W102" i="124"/>
  <c r="W110" i="124"/>
  <c r="S110" i="124"/>
  <c r="R110" i="124"/>
  <c r="Q110" i="124"/>
  <c r="O110" i="124"/>
  <c r="D18" i="123"/>
  <c r="E17" i="123"/>
  <c r="F18" i="123"/>
  <c r="S38" i="124"/>
  <c r="P45" i="124"/>
  <c r="W46" i="124"/>
  <c r="O50" i="124"/>
  <c r="S70" i="124"/>
  <c r="P79" i="124"/>
  <c r="O82" i="124"/>
  <c r="S101" i="124"/>
  <c r="R101" i="124"/>
  <c r="Q101" i="124"/>
  <c r="P101" i="124"/>
  <c r="O101" i="124"/>
  <c r="W101" i="124"/>
  <c r="W109" i="124"/>
  <c r="S109" i="124"/>
  <c r="R109" i="124"/>
  <c r="Q109" i="124"/>
  <c r="O109" i="124"/>
  <c r="W149" i="124"/>
  <c r="S149" i="124"/>
  <c r="R149" i="124"/>
  <c r="Q149" i="124"/>
  <c r="O149" i="124"/>
  <c r="P149" i="124"/>
  <c r="Q53" i="124"/>
  <c r="Q54" i="124"/>
  <c r="Q55" i="124"/>
  <c r="R57" i="124"/>
  <c r="R58" i="124"/>
  <c r="R59" i="124"/>
  <c r="Q85" i="124"/>
  <c r="Q86" i="124"/>
  <c r="Q87" i="124"/>
  <c r="R89" i="124"/>
  <c r="R90" i="124"/>
  <c r="R91" i="124"/>
  <c r="P113" i="124"/>
  <c r="P114" i="124"/>
  <c r="P115" i="124"/>
  <c r="Q117" i="124"/>
  <c r="Q118" i="124"/>
  <c r="Q119" i="124"/>
  <c r="R121" i="124"/>
  <c r="R122" i="124"/>
  <c r="R123" i="124"/>
  <c r="S206" i="124"/>
  <c r="R206" i="124"/>
  <c r="Q206" i="124"/>
  <c r="P206" i="124"/>
  <c r="O206" i="124"/>
  <c r="W206" i="124"/>
  <c r="W254" i="124"/>
  <c r="S254" i="124"/>
  <c r="R254" i="124"/>
  <c r="Q254" i="124"/>
  <c r="O254" i="124"/>
  <c r="P254" i="124"/>
  <c r="W255" i="124"/>
  <c r="S255" i="124"/>
  <c r="R255" i="124"/>
  <c r="Q255" i="124"/>
  <c r="O255" i="124"/>
  <c r="P255" i="124"/>
  <c r="R113" i="124"/>
  <c r="R114" i="124"/>
  <c r="R115" i="124"/>
  <c r="S207" i="124"/>
  <c r="R207" i="124"/>
  <c r="Q207" i="124"/>
  <c r="P207" i="124"/>
  <c r="O207" i="124"/>
  <c r="W207" i="124"/>
  <c r="W57" i="124"/>
  <c r="W58" i="124"/>
  <c r="W59" i="124"/>
  <c r="O65" i="124"/>
  <c r="O66" i="124"/>
  <c r="O67" i="124"/>
  <c r="W89" i="124"/>
  <c r="W90" i="124"/>
  <c r="W91" i="124"/>
  <c r="O97" i="124"/>
  <c r="O98" i="124"/>
  <c r="O99" i="124"/>
  <c r="S113" i="124"/>
  <c r="S114" i="124"/>
  <c r="S115" i="124"/>
  <c r="W121" i="124"/>
  <c r="W122" i="124"/>
  <c r="W123" i="124"/>
  <c r="W127" i="124"/>
  <c r="S143" i="124"/>
  <c r="R143" i="124"/>
  <c r="Q143" i="124"/>
  <c r="P143" i="124"/>
  <c r="O143" i="124"/>
  <c r="W143" i="124"/>
  <c r="W150" i="124"/>
  <c r="S150" i="124"/>
  <c r="R150" i="124"/>
  <c r="Q150" i="124"/>
  <c r="O150" i="124"/>
  <c r="W183" i="124"/>
  <c r="S183" i="124"/>
  <c r="R183" i="124"/>
  <c r="Q183" i="124"/>
  <c r="O183" i="124"/>
  <c r="S279" i="124"/>
  <c r="R279" i="124"/>
  <c r="Q279" i="124"/>
  <c r="P279" i="124"/>
  <c r="O279" i="124"/>
  <c r="W279" i="124"/>
  <c r="W285" i="124"/>
  <c r="S285" i="124"/>
  <c r="R285" i="124"/>
  <c r="Q285" i="124"/>
  <c r="O285" i="124"/>
  <c r="P285" i="124"/>
  <c r="P97" i="124"/>
  <c r="P98" i="124"/>
  <c r="P99" i="124"/>
  <c r="S214" i="124"/>
  <c r="R214" i="124"/>
  <c r="O214" i="124"/>
  <c r="W214" i="124"/>
  <c r="Q214" i="124"/>
  <c r="P214" i="124"/>
  <c r="O121" i="124"/>
  <c r="O122" i="124"/>
  <c r="O123" i="124"/>
  <c r="W151" i="124"/>
  <c r="S151" i="124"/>
  <c r="R151" i="124"/>
  <c r="Q151" i="124"/>
  <c r="O151" i="124"/>
  <c r="S173" i="124"/>
  <c r="R173" i="124"/>
  <c r="Q173" i="124"/>
  <c r="P173" i="124"/>
  <c r="O173" i="124"/>
  <c r="W173" i="124"/>
  <c r="S205" i="124"/>
  <c r="R205" i="124"/>
  <c r="Q205" i="124"/>
  <c r="P205" i="124"/>
  <c r="O205" i="124"/>
  <c r="W205" i="124"/>
  <c r="W222" i="124"/>
  <c r="S222" i="124"/>
  <c r="R222" i="124"/>
  <c r="Q222" i="124"/>
  <c r="O222" i="124"/>
  <c r="S245" i="124"/>
  <c r="R245" i="124"/>
  <c r="Q245" i="124"/>
  <c r="P245" i="124"/>
  <c r="O245" i="124"/>
  <c r="W245" i="124"/>
  <c r="P145" i="124"/>
  <c r="P146" i="124"/>
  <c r="P147" i="124"/>
  <c r="R153" i="124"/>
  <c r="R154" i="124"/>
  <c r="R155" i="124"/>
  <c r="P177" i="124"/>
  <c r="P178" i="124"/>
  <c r="P179" i="124"/>
  <c r="R185" i="124"/>
  <c r="R186" i="124"/>
  <c r="R187" i="124"/>
  <c r="P209" i="124"/>
  <c r="P210" i="124"/>
  <c r="P211" i="124"/>
  <c r="W223" i="124"/>
  <c r="S223" i="124"/>
  <c r="R223" i="124"/>
  <c r="Q223" i="124"/>
  <c r="O223" i="124"/>
  <c r="S246" i="124"/>
  <c r="R246" i="124"/>
  <c r="Q246" i="124"/>
  <c r="P246" i="124"/>
  <c r="O246" i="124"/>
  <c r="W246" i="124"/>
  <c r="W129" i="124"/>
  <c r="O137" i="124"/>
  <c r="O138" i="124"/>
  <c r="O139" i="124"/>
  <c r="Q145" i="124"/>
  <c r="Q146" i="124"/>
  <c r="Q147" i="124"/>
  <c r="S153" i="124"/>
  <c r="S154" i="124"/>
  <c r="S155" i="124"/>
  <c r="O169" i="124"/>
  <c r="O170" i="124"/>
  <c r="O171" i="124"/>
  <c r="Q177" i="124"/>
  <c r="Q178" i="124"/>
  <c r="Q179" i="124"/>
  <c r="S185" i="124"/>
  <c r="S186" i="124"/>
  <c r="S187" i="124"/>
  <c r="O201" i="124"/>
  <c r="O202" i="124"/>
  <c r="O203" i="124"/>
  <c r="Q209" i="124"/>
  <c r="Q210" i="124"/>
  <c r="Q211" i="124"/>
  <c r="P223" i="124"/>
  <c r="S277" i="124"/>
  <c r="R277" i="124"/>
  <c r="Q277" i="124"/>
  <c r="P277" i="124"/>
  <c r="O277" i="124"/>
  <c r="W277" i="124"/>
  <c r="W286" i="124"/>
  <c r="S286" i="124"/>
  <c r="R286" i="124"/>
  <c r="Q286" i="124"/>
  <c r="O286" i="124"/>
  <c r="O133" i="124"/>
  <c r="O134" i="124"/>
  <c r="O135" i="124"/>
  <c r="P137" i="124"/>
  <c r="P138" i="124"/>
  <c r="P139" i="124"/>
  <c r="R145" i="124"/>
  <c r="R146" i="124"/>
  <c r="R147" i="124"/>
  <c r="O165" i="124"/>
  <c r="O166" i="124"/>
  <c r="O167" i="124"/>
  <c r="P169" i="124"/>
  <c r="P170" i="124"/>
  <c r="P171" i="124"/>
  <c r="R177" i="124"/>
  <c r="R178" i="124"/>
  <c r="R179" i="124"/>
  <c r="O197" i="124"/>
  <c r="O198" i="124"/>
  <c r="O199" i="124"/>
  <c r="P201" i="124"/>
  <c r="P202" i="124"/>
  <c r="P203" i="124"/>
  <c r="R209" i="124"/>
  <c r="R210" i="124"/>
  <c r="R211" i="124"/>
  <c r="S247" i="124"/>
  <c r="R247" i="124"/>
  <c r="Q247" i="124"/>
  <c r="P247" i="124"/>
  <c r="O247" i="124"/>
  <c r="W247" i="124"/>
  <c r="P286" i="124"/>
  <c r="Q137" i="124"/>
  <c r="Q138" i="124"/>
  <c r="Q139" i="124"/>
  <c r="S145" i="124"/>
  <c r="S146" i="124"/>
  <c r="S147" i="124"/>
  <c r="Q169" i="124"/>
  <c r="Q170" i="124"/>
  <c r="Q171" i="124"/>
  <c r="S177" i="124"/>
  <c r="S178" i="124"/>
  <c r="S179" i="124"/>
  <c r="Q201" i="124"/>
  <c r="Q202" i="124"/>
  <c r="Q203" i="124"/>
  <c r="S209" i="124"/>
  <c r="S210" i="124"/>
  <c r="S211" i="124"/>
  <c r="S213" i="124"/>
  <c r="R213" i="124"/>
  <c r="O213" i="124"/>
  <c r="W213" i="124"/>
  <c r="S215" i="124"/>
  <c r="R215" i="124"/>
  <c r="O215" i="124"/>
  <c r="W215" i="124"/>
  <c r="W253" i="124"/>
  <c r="S253" i="124"/>
  <c r="R253" i="124"/>
  <c r="Q253" i="124"/>
  <c r="O253" i="124"/>
  <c r="S278" i="124"/>
  <c r="R278" i="124"/>
  <c r="Q278" i="124"/>
  <c r="P278" i="124"/>
  <c r="O278" i="124"/>
  <c r="W278" i="124"/>
  <c r="W287" i="124"/>
  <c r="S287" i="124"/>
  <c r="R287" i="124"/>
  <c r="Q287" i="124"/>
  <c r="O287" i="124"/>
  <c r="W221" i="124"/>
  <c r="S221" i="124"/>
  <c r="R221" i="124"/>
  <c r="Q221" i="124"/>
  <c r="O221" i="124"/>
  <c r="P225" i="124"/>
  <c r="P226" i="124"/>
  <c r="P227" i="124"/>
  <c r="Q229" i="124"/>
  <c r="Q230" i="124"/>
  <c r="Q231" i="124"/>
  <c r="R233" i="124"/>
  <c r="R234" i="124"/>
  <c r="R235" i="124"/>
  <c r="S237" i="124"/>
  <c r="S238" i="124"/>
  <c r="S239" i="124"/>
  <c r="P257" i="124"/>
  <c r="P258" i="124"/>
  <c r="P259" i="124"/>
  <c r="Q261" i="124"/>
  <c r="Q262" i="124"/>
  <c r="Q263" i="124"/>
  <c r="R265" i="124"/>
  <c r="R266" i="124"/>
  <c r="R267" i="124"/>
  <c r="S269" i="124"/>
  <c r="S270" i="124"/>
  <c r="S271" i="124"/>
  <c r="P289" i="124"/>
  <c r="P290" i="124"/>
  <c r="P291" i="124"/>
  <c r="Q293" i="124"/>
  <c r="Q294" i="124"/>
  <c r="Q295" i="124"/>
  <c r="R297" i="124"/>
  <c r="R298" i="124"/>
  <c r="R299" i="124"/>
  <c r="P217" i="124"/>
  <c r="P218" i="124"/>
  <c r="P219" i="124"/>
  <c r="R225" i="124"/>
  <c r="R226" i="124"/>
  <c r="R227" i="124"/>
  <c r="S229" i="124"/>
  <c r="S230" i="124"/>
  <c r="S231" i="124"/>
  <c r="W237" i="124"/>
  <c r="W238" i="124"/>
  <c r="W239" i="124"/>
  <c r="P249" i="124"/>
  <c r="P250" i="124"/>
  <c r="P251" i="124"/>
  <c r="S261" i="124"/>
  <c r="S262" i="124"/>
  <c r="S263" i="124"/>
  <c r="W269" i="124"/>
  <c r="W270" i="124"/>
  <c r="W271" i="124"/>
  <c r="P281" i="124"/>
  <c r="P282" i="124"/>
  <c r="P283" i="124"/>
  <c r="R289" i="124"/>
  <c r="R290" i="124"/>
  <c r="R291" i="124"/>
  <c r="S293" i="124"/>
  <c r="S294" i="124"/>
  <c r="S295" i="124"/>
  <c r="W233" i="124"/>
  <c r="W234" i="124"/>
  <c r="W235" i="124"/>
  <c r="W265" i="124"/>
  <c r="W266" i="124"/>
  <c r="W267" i="124"/>
  <c r="O273" i="124"/>
  <c r="O274" i="124"/>
  <c r="O275" i="124"/>
  <c r="Q281" i="124"/>
  <c r="Q282" i="124"/>
  <c r="Q283" i="124"/>
  <c r="S289" i="124"/>
  <c r="S290" i="124"/>
  <c r="S291" i="124"/>
  <c r="W297" i="124"/>
  <c r="W299" i="124"/>
  <c r="O237" i="124"/>
  <c r="O238" i="124"/>
  <c r="O239" i="124"/>
  <c r="S217" i="124"/>
  <c r="S218" i="124"/>
  <c r="S219" i="124"/>
  <c r="O233" i="124"/>
  <c r="O234" i="124"/>
  <c r="O235" i="124"/>
  <c r="P237" i="124"/>
  <c r="P238" i="124"/>
  <c r="P239" i="124"/>
  <c r="Q241" i="124"/>
  <c r="Q242" i="124"/>
  <c r="Q243" i="124"/>
  <c r="O265" i="124"/>
  <c r="O266" i="124"/>
  <c r="O267" i="124"/>
  <c r="P269" i="124"/>
  <c r="P270" i="124"/>
  <c r="P271" i="124"/>
  <c r="Q273" i="124"/>
  <c r="Q274" i="124"/>
  <c r="Q275" i="124"/>
  <c r="S281" i="124"/>
  <c r="S282" i="124"/>
  <c r="S283" i="124"/>
  <c r="O297" i="124"/>
  <c r="O298" i="124"/>
  <c r="O299" i="124"/>
  <c r="D7" i="119"/>
  <c r="F302" i="121"/>
  <c r="F301" i="121"/>
  <c r="F300" i="121"/>
  <c r="F299" i="121"/>
  <c r="E298" i="121"/>
  <c r="G298" i="121" s="1"/>
  <c r="E297" i="121"/>
  <c r="E296" i="121"/>
  <c r="G296" i="121" s="1"/>
  <c r="F295" i="121"/>
  <c r="E294" i="121"/>
  <c r="G294" i="121" s="1"/>
  <c r="E293" i="121"/>
  <c r="E292" i="121"/>
  <c r="G292" i="121" s="1"/>
  <c r="F291" i="121"/>
  <c r="E290" i="121"/>
  <c r="E289" i="121"/>
  <c r="E288" i="121"/>
  <c r="G288" i="121" s="1"/>
  <c r="F287" i="121"/>
  <c r="E286" i="121"/>
  <c r="E285" i="121"/>
  <c r="E284" i="121"/>
  <c r="F283" i="121"/>
  <c r="E282" i="121"/>
  <c r="E281" i="121"/>
  <c r="E280" i="121"/>
  <c r="F279" i="121"/>
  <c r="E278" i="121"/>
  <c r="E277" i="121"/>
  <c r="E276" i="121"/>
  <c r="F275" i="121"/>
  <c r="E274" i="121"/>
  <c r="E273" i="121"/>
  <c r="G273" i="121" s="1"/>
  <c r="E272" i="121"/>
  <c r="F271" i="121"/>
  <c r="E270" i="121"/>
  <c r="E269" i="121"/>
  <c r="E268" i="121"/>
  <c r="F267" i="121"/>
  <c r="E266" i="121"/>
  <c r="G266" i="121" s="1"/>
  <c r="E265" i="121"/>
  <c r="E264" i="121"/>
  <c r="G264" i="121" s="1"/>
  <c r="F263" i="121"/>
  <c r="E262" i="121"/>
  <c r="E261" i="121"/>
  <c r="E260" i="121"/>
  <c r="F259" i="121"/>
  <c r="E258" i="121"/>
  <c r="E257" i="121"/>
  <c r="G257" i="121" s="1"/>
  <c r="E256" i="121"/>
  <c r="F255" i="121"/>
  <c r="E254" i="121"/>
  <c r="E253" i="121"/>
  <c r="E252" i="121"/>
  <c r="F251" i="121"/>
  <c r="E250" i="121"/>
  <c r="E249" i="121"/>
  <c r="E248" i="121"/>
  <c r="F247" i="121"/>
  <c r="E246" i="121"/>
  <c r="E245" i="121"/>
  <c r="E244" i="121"/>
  <c r="F243" i="121"/>
  <c r="E242" i="121"/>
  <c r="E241" i="121"/>
  <c r="E240" i="121"/>
  <c r="F239" i="121"/>
  <c r="E238" i="121"/>
  <c r="E237" i="121"/>
  <c r="E236" i="121"/>
  <c r="F235" i="121"/>
  <c r="E234" i="121"/>
  <c r="G234" i="121" s="1"/>
  <c r="E233" i="121"/>
  <c r="E232" i="121"/>
  <c r="G232" i="121" s="1"/>
  <c r="F231" i="121"/>
  <c r="E230" i="121"/>
  <c r="G230" i="121" s="1"/>
  <c r="E229" i="121"/>
  <c r="G229" i="121" s="1"/>
  <c r="E228" i="121"/>
  <c r="G228" i="121" s="1"/>
  <c r="F227" i="121"/>
  <c r="E226" i="121"/>
  <c r="E225" i="121"/>
  <c r="E224" i="121"/>
  <c r="G224" i="121" s="1"/>
  <c r="F223" i="121"/>
  <c r="E222" i="121"/>
  <c r="E221" i="121"/>
  <c r="E220" i="121"/>
  <c r="F219" i="121"/>
  <c r="E218" i="121"/>
  <c r="E217" i="121"/>
  <c r="E216" i="121"/>
  <c r="F215" i="121"/>
  <c r="E214" i="121"/>
  <c r="E213" i="121"/>
  <c r="E212" i="121"/>
  <c r="F211" i="121"/>
  <c r="E210" i="121"/>
  <c r="E209" i="121"/>
  <c r="E208" i="121"/>
  <c r="F207" i="121"/>
  <c r="E206" i="121"/>
  <c r="E205" i="121"/>
  <c r="E204" i="121"/>
  <c r="F203" i="121"/>
  <c r="E202" i="121"/>
  <c r="E201" i="121"/>
  <c r="G201" i="121" s="1"/>
  <c r="E200" i="121"/>
  <c r="G200" i="121" s="1"/>
  <c r="F199" i="121"/>
  <c r="E198" i="121"/>
  <c r="G198" i="121" s="1"/>
  <c r="E197" i="121"/>
  <c r="G197" i="121" s="1"/>
  <c r="E196" i="121"/>
  <c r="G196" i="121" s="1"/>
  <c r="F195" i="121"/>
  <c r="E194" i="121"/>
  <c r="E193" i="121"/>
  <c r="E192" i="121"/>
  <c r="F191" i="121"/>
  <c r="E190" i="121"/>
  <c r="E189" i="121"/>
  <c r="E188" i="121"/>
  <c r="F187" i="121"/>
  <c r="E186" i="121"/>
  <c r="E185" i="121"/>
  <c r="G185" i="121" s="1"/>
  <c r="E184" i="121"/>
  <c r="F183" i="121"/>
  <c r="E182" i="121"/>
  <c r="E181" i="121"/>
  <c r="E180" i="121"/>
  <c r="F179" i="121"/>
  <c r="E178" i="121"/>
  <c r="E177" i="121"/>
  <c r="E176" i="121"/>
  <c r="G176" i="121" s="1"/>
  <c r="F175" i="121"/>
  <c r="E174" i="121"/>
  <c r="E173" i="121"/>
  <c r="E172" i="121"/>
  <c r="F171" i="121"/>
  <c r="E170" i="121"/>
  <c r="E169" i="121"/>
  <c r="E168" i="121"/>
  <c r="F167" i="121"/>
  <c r="E166" i="121"/>
  <c r="G166" i="121" s="1"/>
  <c r="E165" i="121"/>
  <c r="E164" i="121"/>
  <c r="G164" i="121" s="1"/>
  <c r="F163" i="121"/>
  <c r="E162" i="121"/>
  <c r="E161" i="121"/>
  <c r="G161" i="121" s="1"/>
  <c r="E160" i="121"/>
  <c r="F159" i="121"/>
  <c r="E158" i="121"/>
  <c r="E157" i="121"/>
  <c r="E156" i="121"/>
  <c r="F155" i="121"/>
  <c r="E154" i="121"/>
  <c r="E153" i="121"/>
  <c r="G153" i="121" s="1"/>
  <c r="E152" i="121"/>
  <c r="F151" i="121"/>
  <c r="E150" i="121"/>
  <c r="E149" i="121"/>
  <c r="E148" i="121"/>
  <c r="F147" i="121"/>
  <c r="E146" i="121"/>
  <c r="E145" i="121"/>
  <c r="E144" i="121"/>
  <c r="F143" i="121"/>
  <c r="E142" i="121"/>
  <c r="E141" i="121"/>
  <c r="E140" i="121"/>
  <c r="F139" i="121"/>
  <c r="E138" i="121"/>
  <c r="E137" i="121"/>
  <c r="E136" i="121"/>
  <c r="F135" i="121"/>
  <c r="E134" i="121"/>
  <c r="G134" i="121" s="1"/>
  <c r="E133" i="121"/>
  <c r="G133" i="121" s="1"/>
  <c r="E132" i="121"/>
  <c r="G132" i="121" s="1"/>
  <c r="F131" i="121"/>
  <c r="E130" i="121"/>
  <c r="G130" i="121" s="1"/>
  <c r="E129" i="121"/>
  <c r="E128" i="121"/>
  <c r="F127" i="121"/>
  <c r="E126" i="121"/>
  <c r="E125" i="121"/>
  <c r="E124" i="121"/>
  <c r="F123" i="121"/>
  <c r="E122" i="121"/>
  <c r="E121" i="121"/>
  <c r="E120" i="121"/>
  <c r="F119" i="121"/>
  <c r="E118" i="121"/>
  <c r="E117" i="121"/>
  <c r="E116" i="121"/>
  <c r="F115" i="121"/>
  <c r="E114" i="121"/>
  <c r="E113" i="121"/>
  <c r="G113" i="121" s="1"/>
  <c r="E112" i="121"/>
  <c r="F111" i="121"/>
  <c r="E110" i="121"/>
  <c r="E109" i="121"/>
  <c r="E108" i="121"/>
  <c r="F107" i="121"/>
  <c r="E106" i="121"/>
  <c r="E105" i="121"/>
  <c r="E104" i="121"/>
  <c r="F103" i="121"/>
  <c r="E102" i="121"/>
  <c r="E101" i="121"/>
  <c r="E100" i="121"/>
  <c r="F99" i="121"/>
  <c r="E98" i="121"/>
  <c r="G98" i="121" s="1"/>
  <c r="E97" i="121"/>
  <c r="E96" i="121"/>
  <c r="G96" i="121" s="1"/>
  <c r="F95" i="121"/>
  <c r="E94" i="121"/>
  <c r="G94" i="121" s="1"/>
  <c r="E93" i="121"/>
  <c r="E92" i="121"/>
  <c r="G92" i="121" s="1"/>
  <c r="F91" i="121"/>
  <c r="E90" i="121"/>
  <c r="E89" i="121"/>
  <c r="E88" i="121"/>
  <c r="F87" i="121"/>
  <c r="E86" i="121"/>
  <c r="E85" i="121"/>
  <c r="E84" i="121"/>
  <c r="F83" i="121"/>
  <c r="E82" i="121"/>
  <c r="G82" i="121" s="1"/>
  <c r="E81" i="121"/>
  <c r="G81" i="121" s="1"/>
  <c r="E80" i="121"/>
  <c r="G80" i="121" s="1"/>
  <c r="F79" i="121"/>
  <c r="E78" i="121"/>
  <c r="E77" i="121"/>
  <c r="G77" i="121" s="1"/>
  <c r="E76" i="121"/>
  <c r="G76" i="121" s="1"/>
  <c r="F75" i="121"/>
  <c r="E74" i="121"/>
  <c r="G74" i="121" s="1"/>
  <c r="E73" i="121"/>
  <c r="G73" i="121" s="1"/>
  <c r="E72" i="121"/>
  <c r="G72" i="121" s="1"/>
  <c r="F71" i="121"/>
  <c r="E70" i="121"/>
  <c r="E69" i="121"/>
  <c r="E68" i="121"/>
  <c r="F67" i="121"/>
  <c r="E66" i="121"/>
  <c r="G66" i="121" s="1"/>
  <c r="E65" i="121"/>
  <c r="E64" i="121"/>
  <c r="G64" i="121" s="1"/>
  <c r="F63" i="121"/>
  <c r="E62" i="121"/>
  <c r="E61" i="121"/>
  <c r="G61" i="121" s="1"/>
  <c r="E60" i="121"/>
  <c r="F59" i="121"/>
  <c r="E58" i="121"/>
  <c r="E57" i="121"/>
  <c r="E56" i="121"/>
  <c r="F55" i="121"/>
  <c r="E54" i="121"/>
  <c r="E53" i="121"/>
  <c r="E52" i="121"/>
  <c r="F51" i="121"/>
  <c r="E50" i="121"/>
  <c r="E49" i="121"/>
  <c r="E48" i="121"/>
  <c r="F47" i="121"/>
  <c r="E46" i="121"/>
  <c r="G46" i="121" s="1"/>
  <c r="E45" i="121"/>
  <c r="G45" i="121" s="1"/>
  <c r="E44" i="121"/>
  <c r="G44" i="121" s="1"/>
  <c r="F43" i="121"/>
  <c r="E42" i="121"/>
  <c r="E41" i="121"/>
  <c r="E40" i="121"/>
  <c r="F39" i="121"/>
  <c r="E38" i="121"/>
  <c r="E37" i="121"/>
  <c r="E36" i="121"/>
  <c r="F35" i="121"/>
  <c r="E34" i="121"/>
  <c r="E33" i="121"/>
  <c r="G33" i="121" s="1"/>
  <c r="E32" i="121"/>
  <c r="G32" i="121" s="1"/>
  <c r="F31" i="121"/>
  <c r="E30" i="121"/>
  <c r="E29" i="121"/>
  <c r="E28" i="121"/>
  <c r="F27" i="121"/>
  <c r="E26" i="121"/>
  <c r="E25" i="121"/>
  <c r="E24" i="121"/>
  <c r="F23" i="121"/>
  <c r="E22" i="121"/>
  <c r="E21" i="121"/>
  <c r="E20" i="121"/>
  <c r="F19" i="121"/>
  <c r="E18" i="121"/>
  <c r="E17" i="121"/>
  <c r="E16" i="121"/>
  <c r="F15" i="121"/>
  <c r="E14" i="121"/>
  <c r="G14" i="121" s="1"/>
  <c r="E13" i="121"/>
  <c r="E12" i="121"/>
  <c r="G12" i="121" s="1"/>
  <c r="F11" i="121"/>
  <c r="E10" i="121"/>
  <c r="E9" i="121"/>
  <c r="E8" i="121"/>
  <c r="F7" i="121"/>
  <c r="E6" i="121"/>
  <c r="E5" i="121"/>
  <c r="E4" i="121"/>
  <c r="C6" i="119"/>
  <c r="C5" i="119"/>
  <c r="C4" i="119"/>
  <c r="L303" i="118"/>
  <c r="K303" i="118"/>
  <c r="J303" i="118"/>
  <c r="I303" i="118"/>
  <c r="H303" i="118"/>
  <c r="G303" i="118"/>
  <c r="F303" i="118"/>
  <c r="L302" i="118"/>
  <c r="K302" i="118"/>
  <c r="J302" i="118"/>
  <c r="I302" i="118"/>
  <c r="H302" i="118"/>
  <c r="G302" i="118"/>
  <c r="F302" i="118"/>
  <c r="L301" i="118"/>
  <c r="K301" i="118"/>
  <c r="J301" i="118"/>
  <c r="I301" i="118"/>
  <c r="H301" i="118"/>
  <c r="G301" i="118"/>
  <c r="F301" i="118"/>
  <c r="E299" i="118"/>
  <c r="O299" i="118" s="1"/>
  <c r="E298" i="118"/>
  <c r="O298" i="118" s="1"/>
  <c r="E297" i="118"/>
  <c r="O297" i="118" s="1"/>
  <c r="E295" i="118"/>
  <c r="N295" i="118" s="1"/>
  <c r="E294" i="118"/>
  <c r="N294" i="118" s="1"/>
  <c r="E293" i="118"/>
  <c r="N293" i="118" s="1"/>
  <c r="E291" i="118"/>
  <c r="M291" i="118" s="1"/>
  <c r="E290" i="118"/>
  <c r="M290" i="118" s="1"/>
  <c r="E289" i="118"/>
  <c r="M289" i="118" s="1"/>
  <c r="E287" i="118"/>
  <c r="O287" i="118" s="1"/>
  <c r="E286" i="118"/>
  <c r="O286" i="118" s="1"/>
  <c r="E285" i="118"/>
  <c r="O285" i="118" s="1"/>
  <c r="E283" i="118"/>
  <c r="Q283" i="118" s="1"/>
  <c r="E282" i="118"/>
  <c r="Q282" i="118" s="1"/>
  <c r="E281" i="118"/>
  <c r="Q281" i="118" s="1"/>
  <c r="E279" i="118"/>
  <c r="P279" i="118" s="1"/>
  <c r="E278" i="118"/>
  <c r="P278" i="118" s="1"/>
  <c r="E277" i="118"/>
  <c r="P277" i="118" s="1"/>
  <c r="E275" i="118"/>
  <c r="O275" i="118" s="1"/>
  <c r="E274" i="118"/>
  <c r="O274" i="118" s="1"/>
  <c r="E273" i="118"/>
  <c r="O273" i="118" s="1"/>
  <c r="E271" i="118"/>
  <c r="O271" i="118" s="1"/>
  <c r="E270" i="118"/>
  <c r="O270" i="118" s="1"/>
  <c r="E269" i="118"/>
  <c r="O269" i="118" s="1"/>
  <c r="E267" i="118"/>
  <c r="M267" i="118" s="1"/>
  <c r="E266" i="118"/>
  <c r="M266" i="118" s="1"/>
  <c r="E265" i="118"/>
  <c r="M265" i="118" s="1"/>
  <c r="E263" i="118"/>
  <c r="Q263" i="118" s="1"/>
  <c r="E262" i="118"/>
  <c r="Q262" i="118" s="1"/>
  <c r="E261" i="118"/>
  <c r="Q261" i="118" s="1"/>
  <c r="E259" i="118"/>
  <c r="S259" i="118" s="1"/>
  <c r="E258" i="118"/>
  <c r="S258" i="118" s="1"/>
  <c r="E257" i="118"/>
  <c r="S257" i="118" s="1"/>
  <c r="E255" i="118"/>
  <c r="R255" i="118" s="1"/>
  <c r="E254" i="118"/>
  <c r="R254" i="118" s="1"/>
  <c r="E253" i="118"/>
  <c r="R253" i="118" s="1"/>
  <c r="E251" i="118"/>
  <c r="P251" i="118" s="1"/>
  <c r="E250" i="118"/>
  <c r="P250" i="118" s="1"/>
  <c r="E249" i="118"/>
  <c r="P249" i="118" s="1"/>
  <c r="E247" i="118"/>
  <c r="O247" i="118" s="1"/>
  <c r="E246" i="118"/>
  <c r="N246" i="118" s="1"/>
  <c r="E245" i="118"/>
  <c r="O245" i="118" s="1"/>
  <c r="E243" i="118"/>
  <c r="O243" i="118" s="1"/>
  <c r="E242" i="118"/>
  <c r="E241" i="118"/>
  <c r="O241" i="118" s="1"/>
  <c r="E239" i="118"/>
  <c r="S239" i="118" s="1"/>
  <c r="E238" i="118"/>
  <c r="S238" i="118" s="1"/>
  <c r="E237" i="118"/>
  <c r="S237" i="118" s="1"/>
  <c r="E235" i="118"/>
  <c r="R235" i="118" s="1"/>
  <c r="E234" i="118"/>
  <c r="O234" i="118" s="1"/>
  <c r="E233" i="118"/>
  <c r="M233" i="118" s="1"/>
  <c r="E231" i="118"/>
  <c r="S231" i="118" s="1"/>
  <c r="E230" i="118"/>
  <c r="M230" i="118" s="1"/>
  <c r="E229" i="118"/>
  <c r="S229" i="118" s="1"/>
  <c r="E227" i="118"/>
  <c r="R227" i="118" s="1"/>
  <c r="E226" i="118"/>
  <c r="E225" i="118"/>
  <c r="R225" i="118" s="1"/>
  <c r="E223" i="118"/>
  <c r="E222" i="118"/>
  <c r="Q222" i="118" s="1"/>
  <c r="E221" i="118"/>
  <c r="R221" i="118" s="1"/>
  <c r="E219" i="118"/>
  <c r="P219" i="118" s="1"/>
  <c r="E218" i="118"/>
  <c r="P218" i="118" s="1"/>
  <c r="E217" i="118"/>
  <c r="Q217" i="118" s="1"/>
  <c r="E215" i="118"/>
  <c r="R215" i="118" s="1"/>
  <c r="E214" i="118"/>
  <c r="R214" i="118" s="1"/>
  <c r="E213" i="118"/>
  <c r="R213" i="118" s="1"/>
  <c r="E211" i="118"/>
  <c r="N211" i="118" s="1"/>
  <c r="E210" i="118"/>
  <c r="N210" i="118" s="1"/>
  <c r="E209" i="118"/>
  <c r="M209" i="118" s="1"/>
  <c r="E207" i="118"/>
  <c r="N207" i="118" s="1"/>
  <c r="E206" i="118"/>
  <c r="N206" i="118" s="1"/>
  <c r="E205" i="118"/>
  <c r="O205" i="118" s="1"/>
  <c r="E203" i="118"/>
  <c r="M203" i="118" s="1"/>
  <c r="E202" i="118"/>
  <c r="N202" i="118" s="1"/>
  <c r="E201" i="118"/>
  <c r="S201" i="118" s="1"/>
  <c r="E199" i="118"/>
  <c r="E198" i="118"/>
  <c r="S198" i="118" s="1"/>
  <c r="E197" i="118"/>
  <c r="E195" i="118"/>
  <c r="E194" i="118"/>
  <c r="R194" i="118" s="1"/>
  <c r="E193" i="118"/>
  <c r="Q193" i="118" s="1"/>
  <c r="E191" i="118"/>
  <c r="R191" i="118" s="1"/>
  <c r="E190" i="118"/>
  <c r="R190" i="118" s="1"/>
  <c r="E189" i="118"/>
  <c r="Q189" i="118" s="1"/>
  <c r="E187" i="118"/>
  <c r="E186" i="118"/>
  <c r="M186" i="118" s="1"/>
  <c r="E185" i="118"/>
  <c r="S185" i="118" s="1"/>
  <c r="E183" i="118"/>
  <c r="O183" i="118" s="1"/>
  <c r="E182" i="118"/>
  <c r="O182" i="118" s="1"/>
  <c r="E181" i="118"/>
  <c r="E179" i="118"/>
  <c r="N179" i="118" s="1"/>
  <c r="E178" i="118"/>
  <c r="M178" i="118" s="1"/>
  <c r="E177" i="118"/>
  <c r="O177" i="118" s="1"/>
  <c r="E175" i="118"/>
  <c r="Q175" i="118" s="1"/>
  <c r="E174" i="118"/>
  <c r="S174" i="118" s="1"/>
  <c r="E173" i="118"/>
  <c r="N173" i="118" s="1"/>
  <c r="E171" i="118"/>
  <c r="R171" i="118" s="1"/>
  <c r="E170" i="118"/>
  <c r="S170" i="118" s="1"/>
  <c r="E169" i="118"/>
  <c r="S169" i="118" s="1"/>
  <c r="E167" i="118"/>
  <c r="R167" i="118" s="1"/>
  <c r="E166" i="118"/>
  <c r="S166" i="118" s="1"/>
  <c r="E165" i="118"/>
  <c r="N165" i="118" s="1"/>
  <c r="E163" i="118"/>
  <c r="S163" i="118" s="1"/>
  <c r="E162" i="118"/>
  <c r="P162" i="118" s="1"/>
  <c r="E161" i="118"/>
  <c r="P161" i="118" s="1"/>
  <c r="E159" i="118"/>
  <c r="P159" i="118" s="1"/>
  <c r="E158" i="118"/>
  <c r="O158" i="118" s="1"/>
  <c r="E157" i="118"/>
  <c r="O157" i="118" s="1"/>
  <c r="E155" i="118"/>
  <c r="N155" i="118" s="1"/>
  <c r="E154" i="118"/>
  <c r="O154" i="118" s="1"/>
  <c r="E153" i="118"/>
  <c r="O153" i="118" s="1"/>
  <c r="E151" i="118"/>
  <c r="N151" i="118" s="1"/>
  <c r="E150" i="118"/>
  <c r="P150" i="118" s="1"/>
  <c r="E149" i="118"/>
  <c r="E147" i="118"/>
  <c r="M147" i="118" s="1"/>
  <c r="E146" i="118"/>
  <c r="O146" i="118" s="1"/>
  <c r="E145" i="118"/>
  <c r="S145" i="118" s="1"/>
  <c r="E143" i="118"/>
  <c r="S143" i="118" s="1"/>
  <c r="E142" i="118"/>
  <c r="S142" i="118" s="1"/>
  <c r="E141" i="118"/>
  <c r="R141" i="118" s="1"/>
  <c r="E139" i="118"/>
  <c r="R139" i="118" s="1"/>
  <c r="E138" i="118"/>
  <c r="E137" i="118"/>
  <c r="Q137" i="118" s="1"/>
  <c r="E135" i="118"/>
  <c r="E134" i="118"/>
  <c r="P134" i="118" s="1"/>
  <c r="E133" i="118"/>
  <c r="P133" i="118" s="1"/>
  <c r="E131" i="118"/>
  <c r="S131" i="118" s="1"/>
  <c r="E130" i="118"/>
  <c r="P130" i="118" s="1"/>
  <c r="E129" i="118"/>
  <c r="P129" i="118" s="1"/>
  <c r="E127" i="118"/>
  <c r="R127" i="118" s="1"/>
  <c r="E126" i="118"/>
  <c r="N126" i="118" s="1"/>
  <c r="E125" i="118"/>
  <c r="N125" i="118" s="1"/>
  <c r="E123" i="118"/>
  <c r="Q123" i="118" s="1"/>
  <c r="E122" i="118"/>
  <c r="N122" i="118" s="1"/>
  <c r="E121" i="118"/>
  <c r="E119" i="118"/>
  <c r="N119" i="118" s="1"/>
  <c r="E118" i="118"/>
  <c r="M118" i="118" s="1"/>
  <c r="E117" i="118"/>
  <c r="M117" i="118" s="1"/>
  <c r="E115" i="118"/>
  <c r="S115" i="118" s="1"/>
  <c r="E114" i="118"/>
  <c r="S114" i="118" s="1"/>
  <c r="E113" i="118"/>
  <c r="S113" i="118" s="1"/>
  <c r="E111" i="118"/>
  <c r="E110" i="118"/>
  <c r="E109" i="118"/>
  <c r="E107" i="118"/>
  <c r="E106" i="118"/>
  <c r="E105" i="118"/>
  <c r="E103" i="118"/>
  <c r="O103" i="118" s="1"/>
  <c r="E102" i="118"/>
  <c r="O102" i="118" s="1"/>
  <c r="E101" i="118"/>
  <c r="Q101" i="118" s="1"/>
  <c r="E99" i="118"/>
  <c r="M99" i="118" s="1"/>
  <c r="E98" i="118"/>
  <c r="Q98" i="118" s="1"/>
  <c r="E97" i="118"/>
  <c r="M97" i="118" s="1"/>
  <c r="E95" i="118"/>
  <c r="M95" i="118" s="1"/>
  <c r="E94" i="118"/>
  <c r="O94" i="118" s="1"/>
  <c r="E93" i="118"/>
  <c r="N93" i="118" s="1"/>
  <c r="E91" i="118"/>
  <c r="O91" i="118" s="1"/>
  <c r="E90" i="118"/>
  <c r="S90" i="118" s="1"/>
  <c r="E89" i="118"/>
  <c r="S89" i="118" s="1"/>
  <c r="E87" i="118"/>
  <c r="R87" i="118" s="1"/>
  <c r="E86" i="118"/>
  <c r="E85" i="118"/>
  <c r="S85" i="118" s="1"/>
  <c r="E83" i="118"/>
  <c r="R83" i="118" s="1"/>
  <c r="E82" i="118"/>
  <c r="R82" i="118" s="1"/>
  <c r="E81" i="118"/>
  <c r="Q81" i="118" s="1"/>
  <c r="E79" i="118"/>
  <c r="E78" i="118"/>
  <c r="E77" i="118"/>
  <c r="E75" i="118"/>
  <c r="O75" i="118" s="1"/>
  <c r="E74" i="118"/>
  <c r="P74" i="118" s="1"/>
  <c r="E73" i="118"/>
  <c r="P73" i="118" s="1"/>
  <c r="E71" i="118"/>
  <c r="P71" i="118" s="1"/>
  <c r="E70" i="118"/>
  <c r="M70" i="118" s="1"/>
  <c r="E69" i="118"/>
  <c r="O69" i="118" s="1"/>
  <c r="E67" i="118"/>
  <c r="E66" i="118"/>
  <c r="N66" i="118" s="1"/>
  <c r="E65" i="118"/>
  <c r="P65" i="118" s="1"/>
  <c r="E63" i="118"/>
  <c r="Q63" i="118" s="1"/>
  <c r="E62" i="118"/>
  <c r="S62" i="118" s="1"/>
  <c r="E61" i="118"/>
  <c r="Q61" i="118" s="1"/>
  <c r="E59" i="118"/>
  <c r="R59" i="118" s="1"/>
  <c r="E58" i="118"/>
  <c r="R58" i="118" s="1"/>
  <c r="E57" i="118"/>
  <c r="O57" i="118" s="1"/>
  <c r="E55" i="118"/>
  <c r="N55" i="118" s="1"/>
  <c r="E54" i="118"/>
  <c r="S54" i="118" s="1"/>
  <c r="E53" i="118"/>
  <c r="N53" i="118" s="1"/>
  <c r="E51" i="118"/>
  <c r="S51" i="118" s="1"/>
  <c r="E50" i="118"/>
  <c r="P50" i="118" s="1"/>
  <c r="E49" i="118"/>
  <c r="O49" i="118" s="1"/>
  <c r="E47" i="118"/>
  <c r="P47" i="118" s="1"/>
  <c r="E46" i="118"/>
  <c r="P46" i="118" s="1"/>
  <c r="E45" i="118"/>
  <c r="O45" i="118" s="1"/>
  <c r="E43" i="118"/>
  <c r="S43" i="118" s="1"/>
  <c r="E42" i="118"/>
  <c r="O42" i="118" s="1"/>
  <c r="E41" i="118"/>
  <c r="O41" i="118" s="1"/>
  <c r="E39" i="118"/>
  <c r="S39" i="118" s="1"/>
  <c r="E38" i="118"/>
  <c r="O38" i="118" s="1"/>
  <c r="E37" i="118"/>
  <c r="O37" i="118" s="1"/>
  <c r="E35" i="118"/>
  <c r="O35" i="118" s="1"/>
  <c r="E34" i="118"/>
  <c r="O34" i="118" s="1"/>
  <c r="E33" i="118"/>
  <c r="N33" i="118" s="1"/>
  <c r="E31" i="118"/>
  <c r="P31" i="118" s="1"/>
  <c r="E30" i="118"/>
  <c r="P30" i="118" s="1"/>
  <c r="E29" i="118"/>
  <c r="P29" i="118" s="1"/>
  <c r="E27" i="118"/>
  <c r="O27" i="118" s="1"/>
  <c r="E26" i="118"/>
  <c r="O26" i="118" s="1"/>
  <c r="E25" i="118"/>
  <c r="O25" i="118" s="1"/>
  <c r="E23" i="118"/>
  <c r="N23" i="118" s="1"/>
  <c r="E22" i="118"/>
  <c r="N22" i="118" s="1"/>
  <c r="E21" i="118"/>
  <c r="N21" i="118" s="1"/>
  <c r="E19" i="118"/>
  <c r="M19" i="118" s="1"/>
  <c r="E18" i="118"/>
  <c r="M18" i="118" s="1"/>
  <c r="E17" i="118"/>
  <c r="M17" i="118" s="1"/>
  <c r="E15" i="118"/>
  <c r="S15" i="118" s="1"/>
  <c r="E14" i="118"/>
  <c r="S14" i="118" s="1"/>
  <c r="E13" i="118"/>
  <c r="S13" i="118" s="1"/>
  <c r="E11" i="118"/>
  <c r="E10" i="118"/>
  <c r="E9" i="118"/>
  <c r="E7" i="118"/>
  <c r="E6" i="118"/>
  <c r="E5" i="118"/>
  <c r="L60" i="118"/>
  <c r="K60" i="118"/>
  <c r="J60" i="118"/>
  <c r="I60" i="118"/>
  <c r="H60" i="118"/>
  <c r="G60" i="118"/>
  <c r="F60" i="118"/>
  <c r="L56" i="118"/>
  <c r="K56" i="118"/>
  <c r="J56" i="118"/>
  <c r="I56" i="118"/>
  <c r="H56" i="118"/>
  <c r="G56" i="118"/>
  <c r="F56" i="118"/>
  <c r="L52" i="118"/>
  <c r="K52" i="118"/>
  <c r="J52" i="118"/>
  <c r="I52" i="118"/>
  <c r="H52" i="118"/>
  <c r="G52" i="118"/>
  <c r="F52" i="118"/>
  <c r="L48" i="118"/>
  <c r="K48" i="118"/>
  <c r="J48" i="118"/>
  <c r="I48" i="118"/>
  <c r="H48" i="118"/>
  <c r="G48" i="118"/>
  <c r="F48" i="118"/>
  <c r="L44" i="118"/>
  <c r="K44" i="118"/>
  <c r="J44" i="118"/>
  <c r="I44" i="118"/>
  <c r="H44" i="118"/>
  <c r="G44" i="118"/>
  <c r="F44" i="118"/>
  <c r="L40" i="118"/>
  <c r="K40" i="118"/>
  <c r="J40" i="118"/>
  <c r="I40" i="118"/>
  <c r="H40" i="118"/>
  <c r="G40" i="118"/>
  <c r="F40" i="118"/>
  <c r="L36" i="118"/>
  <c r="K36" i="118"/>
  <c r="J36" i="118"/>
  <c r="I36" i="118"/>
  <c r="H36" i="118"/>
  <c r="G36" i="118"/>
  <c r="F36" i="118"/>
  <c r="L88" i="118"/>
  <c r="K88" i="118"/>
  <c r="J88" i="118"/>
  <c r="I88" i="118"/>
  <c r="H88" i="118"/>
  <c r="G88" i="118"/>
  <c r="F88" i="118"/>
  <c r="L84" i="118"/>
  <c r="K84" i="118"/>
  <c r="J84" i="118"/>
  <c r="I84" i="118"/>
  <c r="H84" i="118"/>
  <c r="G84" i="118"/>
  <c r="F84" i="118"/>
  <c r="L80" i="118"/>
  <c r="K80" i="118"/>
  <c r="J80" i="118"/>
  <c r="I80" i="118"/>
  <c r="H80" i="118"/>
  <c r="G80" i="118"/>
  <c r="F80" i="118"/>
  <c r="L76" i="118"/>
  <c r="K76" i="118"/>
  <c r="J76" i="118"/>
  <c r="I76" i="118"/>
  <c r="H76" i="118"/>
  <c r="G76" i="118"/>
  <c r="F76" i="118"/>
  <c r="L72" i="118"/>
  <c r="K72" i="118"/>
  <c r="J72" i="118"/>
  <c r="I72" i="118"/>
  <c r="H72" i="118"/>
  <c r="G72" i="118"/>
  <c r="F72" i="118"/>
  <c r="L68" i="118"/>
  <c r="K68" i="118"/>
  <c r="J68" i="118"/>
  <c r="I68" i="118"/>
  <c r="H68" i="118"/>
  <c r="G68" i="118"/>
  <c r="F68" i="118"/>
  <c r="L64" i="118"/>
  <c r="K64" i="118"/>
  <c r="J64" i="118"/>
  <c r="I64" i="118"/>
  <c r="H64" i="118"/>
  <c r="G64" i="118"/>
  <c r="F64" i="118"/>
  <c r="L116" i="118"/>
  <c r="K116" i="118"/>
  <c r="J116" i="118"/>
  <c r="I116" i="118"/>
  <c r="H116" i="118"/>
  <c r="G116" i="118"/>
  <c r="F116" i="118"/>
  <c r="L112" i="118"/>
  <c r="K112" i="118"/>
  <c r="J112" i="118"/>
  <c r="I112" i="118"/>
  <c r="H112" i="118"/>
  <c r="G112" i="118"/>
  <c r="F112" i="118"/>
  <c r="L108" i="118"/>
  <c r="K108" i="118"/>
  <c r="J108" i="118"/>
  <c r="I108" i="118"/>
  <c r="H108" i="118"/>
  <c r="G108" i="118"/>
  <c r="F108" i="118"/>
  <c r="L104" i="118"/>
  <c r="K104" i="118"/>
  <c r="J104" i="118"/>
  <c r="I104" i="118"/>
  <c r="H104" i="118"/>
  <c r="G104" i="118"/>
  <c r="F104" i="118"/>
  <c r="L100" i="118"/>
  <c r="K100" i="118"/>
  <c r="J100" i="118"/>
  <c r="I100" i="118"/>
  <c r="H100" i="118"/>
  <c r="G100" i="118"/>
  <c r="F100" i="118"/>
  <c r="L96" i="118"/>
  <c r="K96" i="118"/>
  <c r="J96" i="118"/>
  <c r="I96" i="118"/>
  <c r="H96" i="118"/>
  <c r="G96" i="118"/>
  <c r="F96" i="118"/>
  <c r="L92" i="118"/>
  <c r="K92" i="118"/>
  <c r="J92" i="118"/>
  <c r="I92" i="118"/>
  <c r="H92" i="118"/>
  <c r="G92" i="118"/>
  <c r="F92" i="118"/>
  <c r="L144" i="118"/>
  <c r="K144" i="118"/>
  <c r="J144" i="118"/>
  <c r="I144" i="118"/>
  <c r="H144" i="118"/>
  <c r="G144" i="118"/>
  <c r="F144" i="118"/>
  <c r="L140" i="118"/>
  <c r="K140" i="118"/>
  <c r="J140" i="118"/>
  <c r="I140" i="118"/>
  <c r="H140" i="118"/>
  <c r="G140" i="118"/>
  <c r="F140" i="118"/>
  <c r="L136" i="118"/>
  <c r="K136" i="118"/>
  <c r="J136" i="118"/>
  <c r="I136" i="118"/>
  <c r="H136" i="118"/>
  <c r="G136" i="118"/>
  <c r="F136" i="118"/>
  <c r="L132" i="118"/>
  <c r="K132" i="118"/>
  <c r="J132" i="118"/>
  <c r="I132" i="118"/>
  <c r="H132" i="118"/>
  <c r="G132" i="118"/>
  <c r="F132" i="118"/>
  <c r="L128" i="118"/>
  <c r="K128" i="118"/>
  <c r="J128" i="118"/>
  <c r="I128" i="118"/>
  <c r="H128" i="118"/>
  <c r="G128" i="118"/>
  <c r="F128" i="118"/>
  <c r="L124" i="118"/>
  <c r="K124" i="118"/>
  <c r="J124" i="118"/>
  <c r="I124" i="118"/>
  <c r="H124" i="118"/>
  <c r="G124" i="118"/>
  <c r="F124" i="118"/>
  <c r="L120" i="118"/>
  <c r="K120" i="118"/>
  <c r="J120" i="118"/>
  <c r="I120" i="118"/>
  <c r="H120" i="118"/>
  <c r="G120" i="118"/>
  <c r="F120" i="118"/>
  <c r="L172" i="118"/>
  <c r="K172" i="118"/>
  <c r="J172" i="118"/>
  <c r="I172" i="118"/>
  <c r="H172" i="118"/>
  <c r="G172" i="118"/>
  <c r="F172" i="118"/>
  <c r="L168" i="118"/>
  <c r="K168" i="118"/>
  <c r="J168" i="118"/>
  <c r="I168" i="118"/>
  <c r="H168" i="118"/>
  <c r="G168" i="118"/>
  <c r="F168" i="118"/>
  <c r="L164" i="118"/>
  <c r="K164" i="118"/>
  <c r="J164" i="118"/>
  <c r="I164" i="118"/>
  <c r="H164" i="118"/>
  <c r="G164" i="118"/>
  <c r="F164" i="118"/>
  <c r="L160" i="118"/>
  <c r="K160" i="118"/>
  <c r="J160" i="118"/>
  <c r="I160" i="118"/>
  <c r="H160" i="118"/>
  <c r="G160" i="118"/>
  <c r="F160" i="118"/>
  <c r="L156" i="118"/>
  <c r="K156" i="118"/>
  <c r="J156" i="118"/>
  <c r="I156" i="118"/>
  <c r="H156" i="118"/>
  <c r="G156" i="118"/>
  <c r="F156" i="118"/>
  <c r="L152" i="118"/>
  <c r="K152" i="118"/>
  <c r="J152" i="118"/>
  <c r="I152" i="118"/>
  <c r="H152" i="118"/>
  <c r="G152" i="118"/>
  <c r="F152" i="118"/>
  <c r="L148" i="118"/>
  <c r="K148" i="118"/>
  <c r="J148" i="118"/>
  <c r="I148" i="118"/>
  <c r="H148" i="118"/>
  <c r="G148" i="118"/>
  <c r="F148" i="118"/>
  <c r="L200" i="118"/>
  <c r="K200" i="118"/>
  <c r="J200" i="118"/>
  <c r="I200" i="118"/>
  <c r="H200" i="118"/>
  <c r="G200" i="118"/>
  <c r="F200" i="118"/>
  <c r="L196" i="118"/>
  <c r="K196" i="118"/>
  <c r="J196" i="118"/>
  <c r="I196" i="118"/>
  <c r="H196" i="118"/>
  <c r="G196" i="118"/>
  <c r="F196" i="118"/>
  <c r="L192" i="118"/>
  <c r="K192" i="118"/>
  <c r="J192" i="118"/>
  <c r="I192" i="118"/>
  <c r="H192" i="118"/>
  <c r="G192" i="118"/>
  <c r="F192" i="118"/>
  <c r="L188" i="118"/>
  <c r="K188" i="118"/>
  <c r="J188" i="118"/>
  <c r="I188" i="118"/>
  <c r="H188" i="118"/>
  <c r="G188" i="118"/>
  <c r="F188" i="118"/>
  <c r="L184" i="118"/>
  <c r="K184" i="118"/>
  <c r="J184" i="118"/>
  <c r="I184" i="118"/>
  <c r="H184" i="118"/>
  <c r="G184" i="118"/>
  <c r="F184" i="118"/>
  <c r="L180" i="118"/>
  <c r="K180" i="118"/>
  <c r="J180" i="118"/>
  <c r="I180" i="118"/>
  <c r="H180" i="118"/>
  <c r="G180" i="118"/>
  <c r="F180" i="118"/>
  <c r="L176" i="118"/>
  <c r="K176" i="118"/>
  <c r="J176" i="118"/>
  <c r="I176" i="118"/>
  <c r="H176" i="118"/>
  <c r="G176" i="118"/>
  <c r="F176" i="118"/>
  <c r="L228" i="118"/>
  <c r="K228" i="118"/>
  <c r="J228" i="118"/>
  <c r="I228" i="118"/>
  <c r="H228" i="118"/>
  <c r="G228" i="118"/>
  <c r="F228" i="118"/>
  <c r="S226" i="118"/>
  <c r="R226" i="118"/>
  <c r="L224" i="118"/>
  <c r="K224" i="118"/>
  <c r="J224" i="118"/>
  <c r="I224" i="118"/>
  <c r="H224" i="118"/>
  <c r="G224" i="118"/>
  <c r="F224" i="118"/>
  <c r="L220" i="118"/>
  <c r="K220" i="118"/>
  <c r="J220" i="118"/>
  <c r="I220" i="118"/>
  <c r="H220" i="118"/>
  <c r="G220" i="118"/>
  <c r="F220" i="118"/>
  <c r="L216" i="118"/>
  <c r="K216" i="118"/>
  <c r="J216" i="118"/>
  <c r="I216" i="118"/>
  <c r="H216" i="118"/>
  <c r="G216" i="118"/>
  <c r="F216" i="118"/>
  <c r="L212" i="118"/>
  <c r="K212" i="118"/>
  <c r="J212" i="118"/>
  <c r="I212" i="118"/>
  <c r="H212" i="118"/>
  <c r="G212" i="118"/>
  <c r="F212" i="118"/>
  <c r="L208" i="118"/>
  <c r="K208" i="118"/>
  <c r="J208" i="118"/>
  <c r="I208" i="118"/>
  <c r="H208" i="118"/>
  <c r="G208" i="118"/>
  <c r="F208" i="118"/>
  <c r="L204" i="118"/>
  <c r="K204" i="118"/>
  <c r="J204" i="118"/>
  <c r="I204" i="118"/>
  <c r="H204" i="118"/>
  <c r="G204" i="118"/>
  <c r="F204" i="118"/>
  <c r="L256" i="118"/>
  <c r="K256" i="118"/>
  <c r="J256" i="118"/>
  <c r="I256" i="118"/>
  <c r="H256" i="118"/>
  <c r="G256" i="118"/>
  <c r="F256" i="118"/>
  <c r="L252" i="118"/>
  <c r="K252" i="118"/>
  <c r="J252" i="118"/>
  <c r="I252" i="118"/>
  <c r="H252" i="118"/>
  <c r="G252" i="118"/>
  <c r="F252" i="118"/>
  <c r="L248" i="118"/>
  <c r="K248" i="118"/>
  <c r="J248" i="118"/>
  <c r="I248" i="118"/>
  <c r="H248" i="118"/>
  <c r="G248" i="118"/>
  <c r="F248" i="118"/>
  <c r="L244" i="118"/>
  <c r="K244" i="118"/>
  <c r="J244" i="118"/>
  <c r="I244" i="118"/>
  <c r="H244" i="118"/>
  <c r="G244" i="118"/>
  <c r="F244" i="118"/>
  <c r="O242" i="118"/>
  <c r="L240" i="118"/>
  <c r="K240" i="118"/>
  <c r="J240" i="118"/>
  <c r="I240" i="118"/>
  <c r="H240" i="118"/>
  <c r="G240" i="118"/>
  <c r="F240" i="118"/>
  <c r="L236" i="118"/>
  <c r="K236" i="118"/>
  <c r="J236" i="118"/>
  <c r="I236" i="118"/>
  <c r="H236" i="118"/>
  <c r="G236" i="118"/>
  <c r="F236" i="118"/>
  <c r="L232" i="118"/>
  <c r="K232" i="118"/>
  <c r="J232" i="118"/>
  <c r="I232" i="118"/>
  <c r="H232" i="118"/>
  <c r="G232" i="118"/>
  <c r="F232" i="118"/>
  <c r="L284" i="118"/>
  <c r="K284" i="118"/>
  <c r="J284" i="118"/>
  <c r="I284" i="118"/>
  <c r="H284" i="118"/>
  <c r="G284" i="118"/>
  <c r="F284" i="118"/>
  <c r="L280" i="118"/>
  <c r="K280" i="118"/>
  <c r="J280" i="118"/>
  <c r="I280" i="118"/>
  <c r="H280" i="118"/>
  <c r="G280" i="118"/>
  <c r="F280" i="118"/>
  <c r="L276" i="118"/>
  <c r="K276" i="118"/>
  <c r="J276" i="118"/>
  <c r="I276" i="118"/>
  <c r="H276" i="118"/>
  <c r="G276" i="118"/>
  <c r="F276" i="118"/>
  <c r="L272" i="118"/>
  <c r="K272" i="118"/>
  <c r="J272" i="118"/>
  <c r="I272" i="118"/>
  <c r="H272" i="118"/>
  <c r="G272" i="118"/>
  <c r="F272" i="118"/>
  <c r="L268" i="118"/>
  <c r="K268" i="118"/>
  <c r="J268" i="118"/>
  <c r="I268" i="118"/>
  <c r="H268" i="118"/>
  <c r="G268" i="118"/>
  <c r="F268" i="118"/>
  <c r="L264" i="118"/>
  <c r="K264" i="118"/>
  <c r="J264" i="118"/>
  <c r="I264" i="118"/>
  <c r="H264" i="118"/>
  <c r="G264" i="118"/>
  <c r="F264" i="118"/>
  <c r="L260" i="118"/>
  <c r="K260" i="118"/>
  <c r="J260" i="118"/>
  <c r="I260" i="118"/>
  <c r="H260" i="118"/>
  <c r="G260" i="118"/>
  <c r="F260" i="118"/>
  <c r="L300" i="118"/>
  <c r="K300" i="118"/>
  <c r="J300" i="118"/>
  <c r="I300" i="118"/>
  <c r="H300" i="118"/>
  <c r="G300" i="118"/>
  <c r="F300" i="118"/>
  <c r="L296" i="118"/>
  <c r="K296" i="118"/>
  <c r="J296" i="118"/>
  <c r="I296" i="118"/>
  <c r="H296" i="118"/>
  <c r="G296" i="118"/>
  <c r="F296" i="118"/>
  <c r="L292" i="118"/>
  <c r="K292" i="118"/>
  <c r="J292" i="118"/>
  <c r="I292" i="118"/>
  <c r="H292" i="118"/>
  <c r="G292" i="118"/>
  <c r="F292" i="118"/>
  <c r="L288" i="118"/>
  <c r="K288" i="118"/>
  <c r="J288" i="118"/>
  <c r="I288" i="118"/>
  <c r="H288" i="118"/>
  <c r="G288" i="118"/>
  <c r="F288" i="118"/>
  <c r="L32" i="118"/>
  <c r="K32" i="118"/>
  <c r="J32" i="118"/>
  <c r="I32" i="118"/>
  <c r="H32" i="118"/>
  <c r="G32" i="118"/>
  <c r="F32" i="118"/>
  <c r="L28" i="118"/>
  <c r="K28" i="118"/>
  <c r="J28" i="118"/>
  <c r="I28" i="118"/>
  <c r="H28" i="118"/>
  <c r="G28" i="118"/>
  <c r="F28" i="118"/>
  <c r="L24" i="118"/>
  <c r="K24" i="118"/>
  <c r="J24" i="118"/>
  <c r="I24" i="118"/>
  <c r="H24" i="118"/>
  <c r="G24" i="118"/>
  <c r="F24" i="118"/>
  <c r="L20" i="118"/>
  <c r="K20" i="118"/>
  <c r="J20" i="118"/>
  <c r="I20" i="118"/>
  <c r="H20" i="118"/>
  <c r="G20" i="118"/>
  <c r="F20" i="118"/>
  <c r="L16" i="118"/>
  <c r="K16" i="118"/>
  <c r="J16" i="118"/>
  <c r="I16" i="118"/>
  <c r="H16" i="118"/>
  <c r="G16" i="118"/>
  <c r="F16" i="118"/>
  <c r="L12" i="118"/>
  <c r="K12" i="118"/>
  <c r="J12" i="118"/>
  <c r="I12" i="118"/>
  <c r="H12" i="118"/>
  <c r="G12" i="118"/>
  <c r="F12" i="118"/>
  <c r="L8" i="118"/>
  <c r="K8" i="118"/>
  <c r="J8" i="118"/>
  <c r="I8" i="118"/>
  <c r="H8" i="118"/>
  <c r="G8" i="118"/>
  <c r="F8" i="118"/>
  <c r="N186" i="118" l="1"/>
  <c r="Q110" i="118"/>
  <c r="R109" i="118"/>
  <c r="S107" i="118"/>
  <c r="M106" i="118"/>
  <c r="S9" i="118"/>
  <c r="R6" i="118"/>
  <c r="G4" i="121"/>
  <c r="U302" i="124"/>
  <c r="V303" i="124"/>
  <c r="V302" i="124"/>
  <c r="V301" i="124"/>
  <c r="O301" i="124"/>
  <c r="U301" i="124"/>
  <c r="P301" i="124"/>
  <c r="U303" i="124"/>
  <c r="Q55" i="118"/>
  <c r="S122" i="118"/>
  <c r="R234" i="118"/>
  <c r="S194" i="118"/>
  <c r="R202" i="118"/>
  <c r="M131" i="118"/>
  <c r="O179" i="118"/>
  <c r="N123" i="118"/>
  <c r="O99" i="118"/>
  <c r="N203" i="118"/>
  <c r="Q83" i="118"/>
  <c r="M91" i="118"/>
  <c r="M107" i="118"/>
  <c r="Q51" i="118"/>
  <c r="P35" i="118"/>
  <c r="P203" i="118"/>
  <c r="N131" i="118"/>
  <c r="M235" i="118"/>
  <c r="S227" i="118"/>
  <c r="S171" i="118"/>
  <c r="O131" i="118"/>
  <c r="Q139" i="118"/>
  <c r="S99" i="118"/>
  <c r="R51" i="118"/>
  <c r="Q146" i="118"/>
  <c r="N130" i="118"/>
  <c r="P131" i="118"/>
  <c r="P98" i="118"/>
  <c r="R115" i="118"/>
  <c r="P75" i="118"/>
  <c r="Q99" i="118"/>
  <c r="M211" i="118"/>
  <c r="N147" i="118"/>
  <c r="P163" i="118"/>
  <c r="Q130" i="118"/>
  <c r="Q131" i="118"/>
  <c r="N99" i="118"/>
  <c r="N35" i="118"/>
  <c r="P211" i="118"/>
  <c r="Q147" i="118"/>
  <c r="R131" i="118"/>
  <c r="R91" i="118"/>
  <c r="N51" i="118"/>
  <c r="S57" i="118"/>
  <c r="R250" i="118"/>
  <c r="Q218" i="118"/>
  <c r="N98" i="118"/>
  <c r="M238" i="118"/>
  <c r="N145" i="118"/>
  <c r="M129" i="118"/>
  <c r="O233" i="118"/>
  <c r="R193" i="118"/>
  <c r="S61" i="118"/>
  <c r="Q49" i="118"/>
  <c r="P201" i="118"/>
  <c r="M185" i="118"/>
  <c r="R89" i="118"/>
  <c r="O89" i="118"/>
  <c r="R142" i="118"/>
  <c r="M158" i="118"/>
  <c r="N73" i="118"/>
  <c r="R73" i="118"/>
  <c r="N238" i="118"/>
  <c r="P158" i="118"/>
  <c r="O238" i="118"/>
  <c r="N182" i="118"/>
  <c r="Q150" i="118"/>
  <c r="M94" i="118"/>
  <c r="M174" i="118"/>
  <c r="P182" i="118"/>
  <c r="P190" i="118"/>
  <c r="R150" i="118"/>
  <c r="P118" i="118"/>
  <c r="N94" i="118"/>
  <c r="R182" i="118"/>
  <c r="M62" i="118"/>
  <c r="O47" i="118"/>
  <c r="M173" i="118"/>
  <c r="S193" i="118"/>
  <c r="S161" i="118"/>
  <c r="Q129" i="118"/>
  <c r="M89" i="118"/>
  <c r="N97" i="118"/>
  <c r="R114" i="118"/>
  <c r="N61" i="118"/>
  <c r="P69" i="118"/>
  <c r="P45" i="118"/>
  <c r="Q201" i="118"/>
  <c r="N205" i="118"/>
  <c r="S173" i="118"/>
  <c r="N154" i="118"/>
  <c r="S162" i="118"/>
  <c r="R130" i="118"/>
  <c r="Q133" i="118"/>
  <c r="S141" i="118"/>
  <c r="N89" i="118"/>
  <c r="O97" i="118"/>
  <c r="N38" i="118"/>
  <c r="O46" i="118"/>
  <c r="R57" i="118"/>
  <c r="R137" i="118"/>
  <c r="Q89" i="118"/>
  <c r="O73" i="118"/>
  <c r="R81" i="118"/>
  <c r="N41" i="118"/>
  <c r="S233" i="118"/>
  <c r="N237" i="118"/>
  <c r="P209" i="118"/>
  <c r="O237" i="118"/>
  <c r="M145" i="118"/>
  <c r="R165" i="118"/>
  <c r="R129" i="118"/>
  <c r="S130" i="118"/>
  <c r="S137" i="118"/>
  <c r="O101" i="118"/>
  <c r="O65" i="118"/>
  <c r="Q82" i="118"/>
  <c r="P49" i="118"/>
  <c r="S53" i="118"/>
  <c r="S202" i="118"/>
  <c r="P186" i="118"/>
  <c r="S165" i="118"/>
  <c r="N117" i="118"/>
  <c r="M122" i="118"/>
  <c r="R133" i="118"/>
  <c r="N101" i="118"/>
  <c r="S69" i="118"/>
  <c r="Q230" i="118"/>
  <c r="M234" i="118"/>
  <c r="Q202" i="118"/>
  <c r="R203" i="118"/>
  <c r="S203" i="118"/>
  <c r="N209" i="118"/>
  <c r="Q214" i="118"/>
  <c r="M182" i="118"/>
  <c r="O186" i="118"/>
  <c r="S186" i="118"/>
  <c r="R198" i="118"/>
  <c r="R145" i="118"/>
  <c r="M150" i="118"/>
  <c r="Q165" i="118"/>
  <c r="R170" i="118"/>
  <c r="S118" i="118"/>
  <c r="O122" i="118"/>
  <c r="O129" i="118"/>
  <c r="Q134" i="118"/>
  <c r="M90" i="118"/>
  <c r="S91" i="118"/>
  <c r="P102" i="118"/>
  <c r="S106" i="118"/>
  <c r="R113" i="118"/>
  <c r="O33" i="118"/>
  <c r="M37" i="118"/>
  <c r="N43" i="118"/>
  <c r="P51" i="118"/>
  <c r="Q53" i="118"/>
  <c r="S234" i="118"/>
  <c r="S11" i="118"/>
  <c r="P175" i="118"/>
  <c r="N118" i="118"/>
  <c r="S123" i="118"/>
  <c r="R134" i="118"/>
  <c r="O90" i="118"/>
  <c r="S63" i="118"/>
  <c r="S65" i="118"/>
  <c r="P33" i="118"/>
  <c r="R37" i="118"/>
  <c r="O53" i="118"/>
  <c r="Q303" i="124"/>
  <c r="S302" i="124"/>
  <c r="T302" i="124"/>
  <c r="P303" i="124"/>
  <c r="R302" i="124"/>
  <c r="R303" i="124"/>
  <c r="W303" i="124"/>
  <c r="O302" i="124"/>
  <c r="S303" i="124"/>
  <c r="T301" i="124"/>
  <c r="W301" i="124"/>
  <c r="T303" i="124"/>
  <c r="P302" i="124"/>
  <c r="R301" i="124"/>
  <c r="W302" i="124"/>
  <c r="Q302" i="124"/>
  <c r="O303" i="124"/>
  <c r="S301" i="124"/>
  <c r="Q301" i="124"/>
  <c r="F303" i="121"/>
  <c r="S253" i="118"/>
  <c r="R251" i="118"/>
  <c r="O246" i="118"/>
  <c r="P237" i="118"/>
  <c r="M237" i="118"/>
  <c r="N235" i="118"/>
  <c r="O235" i="118"/>
  <c r="S235" i="118"/>
  <c r="S230" i="118"/>
  <c r="P217" i="118"/>
  <c r="M206" i="118"/>
  <c r="M205" i="118"/>
  <c r="Q194" i="118"/>
  <c r="Q190" i="118"/>
  <c r="Q185" i="118"/>
  <c r="N178" i="118"/>
  <c r="O178" i="118"/>
  <c r="R174" i="118"/>
  <c r="P173" i="118"/>
  <c r="Q173" i="118"/>
  <c r="R173" i="118"/>
  <c r="R169" i="118"/>
  <c r="M157" i="118"/>
  <c r="N153" i="118"/>
  <c r="S151" i="118"/>
  <c r="S147" i="118"/>
  <c r="R147" i="118"/>
  <c r="O125" i="118"/>
  <c r="R111" i="118"/>
  <c r="Q109" i="118"/>
  <c r="G105" i="121"/>
  <c r="S105" i="118"/>
  <c r="M105" i="118"/>
  <c r="N91" i="118"/>
  <c r="Q90" i="118"/>
  <c r="R90" i="118"/>
  <c r="R74" i="118"/>
  <c r="N70" i="118"/>
  <c r="M69" i="118"/>
  <c r="R53" i="118"/>
  <c r="O43" i="118"/>
  <c r="M39" i="118"/>
  <c r="S10" i="118"/>
  <c r="R7" i="118"/>
  <c r="G6" i="121"/>
  <c r="R5" i="118"/>
  <c r="E6" i="119"/>
  <c r="E4" i="119"/>
  <c r="E300" i="121"/>
  <c r="E301" i="121"/>
  <c r="E302" i="121"/>
  <c r="P157" i="118"/>
  <c r="P117" i="118"/>
  <c r="R125" i="118"/>
  <c r="S109" i="118"/>
  <c r="S66" i="118"/>
  <c r="P34" i="118"/>
  <c r="M38" i="118"/>
  <c r="M50" i="118"/>
  <c r="Q213" i="118"/>
  <c r="M93" i="118"/>
  <c r="P66" i="118"/>
  <c r="Q221" i="118"/>
  <c r="R66" i="118"/>
  <c r="R85" i="118"/>
  <c r="Q54" i="118"/>
  <c r="N245" i="118"/>
  <c r="S117" i="118"/>
  <c r="M125" i="118"/>
  <c r="N37" i="118"/>
  <c r="O54" i="118"/>
  <c r="Q50" i="118"/>
  <c r="Q103" i="118"/>
  <c r="O74" i="118"/>
  <c r="S42" i="118"/>
  <c r="G152" i="121"/>
  <c r="G121" i="121"/>
  <c r="G265" i="121"/>
  <c r="G293" i="121"/>
  <c r="G177" i="121"/>
  <c r="G226" i="121"/>
  <c r="G34" i="121"/>
  <c r="G129" i="121"/>
  <c r="G184" i="121"/>
  <c r="G13" i="121"/>
  <c r="G40" i="121"/>
  <c r="G41" i="121"/>
  <c r="G42" i="121"/>
  <c r="G165" i="121"/>
  <c r="G162" i="121"/>
  <c r="G186" i="121"/>
  <c r="G5" i="121"/>
  <c r="G65" i="121"/>
  <c r="G78" i="121"/>
  <c r="G262" i="121"/>
  <c r="G160" i="121"/>
  <c r="G192" i="121"/>
  <c r="G194" i="121"/>
  <c r="G289" i="121"/>
  <c r="G128" i="121"/>
  <c r="G240" i="121"/>
  <c r="G242" i="121"/>
  <c r="G256" i="121"/>
  <c r="G106" i="121"/>
  <c r="G114" i="121"/>
  <c r="G120" i="121"/>
  <c r="G202" i="121"/>
  <c r="G261" i="121"/>
  <c r="G290" i="121"/>
  <c r="G97" i="121"/>
  <c r="G104" i="121"/>
  <c r="G122" i="121"/>
  <c r="G178" i="121"/>
  <c r="G193" i="121"/>
  <c r="G225" i="121"/>
  <c r="G154" i="121"/>
  <c r="G233" i="121"/>
  <c r="G241" i="121"/>
  <c r="G258" i="121"/>
  <c r="G260" i="121"/>
  <c r="G272" i="121"/>
  <c r="G274" i="121"/>
  <c r="G297" i="121"/>
  <c r="G68" i="121"/>
  <c r="G88" i="121"/>
  <c r="G101" i="121"/>
  <c r="G36" i="121"/>
  <c r="G38" i="121"/>
  <c r="G58" i="121"/>
  <c r="G24" i="121"/>
  <c r="G26" i="121"/>
  <c r="G28" i="121"/>
  <c r="G30" i="121"/>
  <c r="G56" i="121"/>
  <c r="G69" i="121"/>
  <c r="G89" i="121"/>
  <c r="G102" i="121"/>
  <c r="G110" i="121"/>
  <c r="G8" i="121"/>
  <c r="G9" i="121"/>
  <c r="G10" i="121"/>
  <c r="G37" i="121"/>
  <c r="G62" i="121"/>
  <c r="G100" i="121"/>
  <c r="G57" i="121"/>
  <c r="G70" i="121"/>
  <c r="G90" i="121"/>
  <c r="G158" i="121"/>
  <c r="G25" i="121"/>
  <c r="G29" i="121"/>
  <c r="G60" i="121"/>
  <c r="G93" i="121"/>
  <c r="G124" i="121"/>
  <c r="G156" i="121"/>
  <c r="G190" i="121"/>
  <c r="G157" i="121"/>
  <c r="G109" i="121"/>
  <c r="G125" i="121"/>
  <c r="G20" i="121"/>
  <c r="G21" i="121"/>
  <c r="G22" i="121"/>
  <c r="G52" i="121"/>
  <c r="G53" i="121"/>
  <c r="G54" i="121"/>
  <c r="G84" i="121"/>
  <c r="G85" i="121"/>
  <c r="G86" i="121"/>
  <c r="G126" i="121"/>
  <c r="G16" i="121"/>
  <c r="G17" i="121"/>
  <c r="G18" i="121"/>
  <c r="G48" i="121"/>
  <c r="G49" i="121"/>
  <c r="G50" i="121"/>
  <c r="G108" i="121"/>
  <c r="G188" i="121"/>
  <c r="G189" i="121"/>
  <c r="G220" i="121"/>
  <c r="G116" i="121"/>
  <c r="G117" i="121"/>
  <c r="G118" i="121"/>
  <c r="G148" i="121"/>
  <c r="G149" i="121"/>
  <c r="G150" i="121"/>
  <c r="G180" i="121"/>
  <c r="G181" i="121"/>
  <c r="G182" i="121"/>
  <c r="G221" i="121"/>
  <c r="G112" i="121"/>
  <c r="G144" i="121"/>
  <c r="G145" i="121"/>
  <c r="G146" i="121"/>
  <c r="G222" i="121"/>
  <c r="G140" i="121"/>
  <c r="G141" i="121"/>
  <c r="G142" i="121"/>
  <c r="G172" i="121"/>
  <c r="G173" i="121"/>
  <c r="G174" i="121"/>
  <c r="G252" i="121"/>
  <c r="G284" i="121"/>
  <c r="G136" i="121"/>
  <c r="G137" i="121"/>
  <c r="G138" i="121"/>
  <c r="G168" i="121"/>
  <c r="G169" i="121"/>
  <c r="G170" i="121"/>
  <c r="G253" i="121"/>
  <c r="G285" i="121"/>
  <c r="G254" i="121"/>
  <c r="G286" i="121"/>
  <c r="G216" i="121"/>
  <c r="G217" i="121"/>
  <c r="G218" i="121"/>
  <c r="G248" i="121"/>
  <c r="G249" i="121"/>
  <c r="G250" i="121"/>
  <c r="G280" i="121"/>
  <c r="G281" i="121"/>
  <c r="G282" i="121"/>
  <c r="G212" i="121"/>
  <c r="G213" i="121"/>
  <c r="G214" i="121"/>
  <c r="G244" i="121"/>
  <c r="G245" i="121"/>
  <c r="G246" i="121"/>
  <c r="G276" i="121"/>
  <c r="G277" i="121"/>
  <c r="G278" i="121"/>
  <c r="G208" i="121"/>
  <c r="G209" i="121"/>
  <c r="G210" i="121"/>
  <c r="G204" i="121"/>
  <c r="G205" i="121"/>
  <c r="G206" i="121"/>
  <c r="G236" i="121"/>
  <c r="G237" i="121"/>
  <c r="G238" i="121"/>
  <c r="G268" i="121"/>
  <c r="G269" i="121"/>
  <c r="G270" i="121"/>
  <c r="E5" i="119"/>
  <c r="Q215" i="118"/>
  <c r="M175" i="118"/>
  <c r="P151" i="118"/>
  <c r="P119" i="118"/>
  <c r="R143" i="118"/>
  <c r="N95" i="118"/>
  <c r="S87" i="118"/>
  <c r="N42" i="118"/>
  <c r="N50" i="118"/>
  <c r="N175" i="118"/>
  <c r="R151" i="118"/>
  <c r="O95" i="118"/>
  <c r="O50" i="118"/>
  <c r="M207" i="118"/>
  <c r="S175" i="118"/>
  <c r="O63" i="118"/>
  <c r="N34" i="118"/>
  <c r="N39" i="118"/>
  <c r="R50" i="118"/>
  <c r="P191" i="118"/>
  <c r="Q167" i="118"/>
  <c r="M71" i="118"/>
  <c r="N74" i="118"/>
  <c r="R39" i="118"/>
  <c r="S50" i="118"/>
  <c r="M239" i="118"/>
  <c r="Q191" i="118"/>
  <c r="Q151" i="118"/>
  <c r="O159" i="118"/>
  <c r="N167" i="118"/>
  <c r="S119" i="118"/>
  <c r="N71" i="118"/>
  <c r="O239" i="118"/>
  <c r="N247" i="118"/>
  <c r="M151" i="118"/>
  <c r="M159" i="118"/>
  <c r="O167" i="118"/>
  <c r="M119" i="118"/>
  <c r="P127" i="118"/>
  <c r="Q111" i="118"/>
  <c r="O71" i="118"/>
  <c r="Q149" i="118"/>
  <c r="N149" i="118"/>
  <c r="M149" i="118"/>
  <c r="S149" i="118"/>
  <c r="R149" i="118"/>
  <c r="S78" i="118"/>
  <c r="R78" i="118"/>
  <c r="Q78" i="118"/>
  <c r="P78" i="118"/>
  <c r="O78" i="118"/>
  <c r="N78" i="118"/>
  <c r="M78" i="118"/>
  <c r="M229" i="118"/>
  <c r="M231" i="118"/>
  <c r="N233" i="118"/>
  <c r="P238" i="118"/>
  <c r="P243" i="118"/>
  <c r="P245" i="118"/>
  <c r="P246" i="118"/>
  <c r="P247" i="118"/>
  <c r="N249" i="118"/>
  <c r="S250" i="118"/>
  <c r="R201" i="118"/>
  <c r="O207" i="118"/>
  <c r="M210" i="118"/>
  <c r="S213" i="118"/>
  <c r="S214" i="118"/>
  <c r="S215" i="118"/>
  <c r="R218" i="118"/>
  <c r="S221" i="118"/>
  <c r="S225" i="118"/>
  <c r="N177" i="118"/>
  <c r="O185" i="118"/>
  <c r="P185" i="118"/>
  <c r="N185" i="118"/>
  <c r="O149" i="118"/>
  <c r="R162" i="118"/>
  <c r="Q162" i="118"/>
  <c r="O162" i="118"/>
  <c r="N162" i="118"/>
  <c r="M162" i="118"/>
  <c r="P135" i="118"/>
  <c r="R135" i="118"/>
  <c r="Q135" i="118"/>
  <c r="O79" i="118"/>
  <c r="S79" i="118"/>
  <c r="R79" i="118"/>
  <c r="Q79" i="118"/>
  <c r="P79" i="118"/>
  <c r="M79" i="118"/>
  <c r="N229" i="118"/>
  <c r="N231" i="118"/>
  <c r="Q243" i="118"/>
  <c r="Q245" i="118"/>
  <c r="Q246" i="118"/>
  <c r="Q247" i="118"/>
  <c r="Q249" i="118"/>
  <c r="O210" i="118"/>
  <c r="N181" i="118"/>
  <c r="M181" i="118"/>
  <c r="O187" i="118"/>
  <c r="P187" i="118"/>
  <c r="N187" i="118"/>
  <c r="R199" i="118"/>
  <c r="S199" i="118"/>
  <c r="P149" i="118"/>
  <c r="R86" i="118"/>
  <c r="S86" i="118"/>
  <c r="Q229" i="118"/>
  <c r="Q231" i="118"/>
  <c r="R233" i="118"/>
  <c r="P241" i="118"/>
  <c r="R245" i="118"/>
  <c r="R246" i="118"/>
  <c r="R247" i="118"/>
  <c r="R249" i="118"/>
  <c r="N251" i="118"/>
  <c r="P210" i="118"/>
  <c r="M213" i="118"/>
  <c r="M214" i="118"/>
  <c r="M215" i="118"/>
  <c r="Q219" i="118"/>
  <c r="R222" i="118"/>
  <c r="O181" i="118"/>
  <c r="N183" i="118"/>
  <c r="R183" i="118"/>
  <c r="P183" i="118"/>
  <c r="M187" i="118"/>
  <c r="O155" i="118"/>
  <c r="M177" i="118"/>
  <c r="Q177" i="118"/>
  <c r="N239" i="118"/>
  <c r="Q241" i="118"/>
  <c r="S245" i="118"/>
  <c r="S246" i="118"/>
  <c r="S247" i="118"/>
  <c r="S249" i="118"/>
  <c r="Q251" i="118"/>
  <c r="M202" i="118"/>
  <c r="N213" i="118"/>
  <c r="N214" i="118"/>
  <c r="N215" i="118"/>
  <c r="R219" i="118"/>
  <c r="S222" i="118"/>
  <c r="Q174" i="118"/>
  <c r="N174" i="118"/>
  <c r="P181" i="118"/>
  <c r="M183" i="118"/>
  <c r="Q187" i="118"/>
  <c r="R163" i="118"/>
  <c r="Q163" i="118"/>
  <c r="O163" i="118"/>
  <c r="N163" i="118"/>
  <c r="M163" i="118"/>
  <c r="Q166" i="118"/>
  <c r="R166" i="118"/>
  <c r="O166" i="118"/>
  <c r="N166" i="118"/>
  <c r="M126" i="118"/>
  <c r="R126" i="118"/>
  <c r="P126" i="118"/>
  <c r="O126" i="118"/>
  <c r="O213" i="118"/>
  <c r="O214" i="118"/>
  <c r="O215" i="118"/>
  <c r="Q223" i="118"/>
  <c r="S223" i="118"/>
  <c r="R181" i="118"/>
  <c r="S187" i="118"/>
  <c r="Q195" i="118"/>
  <c r="S195" i="118"/>
  <c r="R195" i="118"/>
  <c r="S121" i="118"/>
  <c r="O121" i="118"/>
  <c r="N121" i="118"/>
  <c r="M121" i="118"/>
  <c r="N230" i="118"/>
  <c r="N234" i="118"/>
  <c r="P239" i="118"/>
  <c r="P242" i="118"/>
  <c r="M245" i="118"/>
  <c r="M246" i="118"/>
  <c r="M247" i="118"/>
  <c r="N250" i="118"/>
  <c r="S251" i="118"/>
  <c r="M201" i="118"/>
  <c r="P202" i="118"/>
  <c r="O206" i="118"/>
  <c r="O209" i="118"/>
  <c r="O211" i="118"/>
  <c r="P213" i="118"/>
  <c r="P214" i="118"/>
  <c r="P215" i="118"/>
  <c r="R217" i="118"/>
  <c r="R223" i="118"/>
  <c r="P174" i="118"/>
  <c r="M179" i="118"/>
  <c r="Q179" i="118"/>
  <c r="P189" i="118"/>
  <c r="R189" i="118"/>
  <c r="R161" i="118"/>
  <c r="Q161" i="118"/>
  <c r="O161" i="118"/>
  <c r="N161" i="118"/>
  <c r="M161" i="118"/>
  <c r="Q121" i="118"/>
  <c r="M127" i="118"/>
  <c r="O127" i="118"/>
  <c r="N127" i="118"/>
  <c r="Q138" i="118"/>
  <c r="S138" i="118"/>
  <c r="R138" i="118"/>
  <c r="Q242" i="118"/>
  <c r="Q250" i="118"/>
  <c r="N201" i="118"/>
  <c r="R197" i="118"/>
  <c r="S197" i="118"/>
  <c r="S146" i="118"/>
  <c r="N146" i="118"/>
  <c r="M146" i="118"/>
  <c r="R146" i="118"/>
  <c r="S67" i="118"/>
  <c r="R67" i="118"/>
  <c r="P67" i="118"/>
  <c r="O67" i="118"/>
  <c r="N67" i="118"/>
  <c r="M67" i="118"/>
  <c r="S77" i="118"/>
  <c r="R77" i="118"/>
  <c r="Q77" i="118"/>
  <c r="P77" i="118"/>
  <c r="O77" i="118"/>
  <c r="N77" i="118"/>
  <c r="M77" i="118"/>
  <c r="R175" i="118"/>
  <c r="Q186" i="118"/>
  <c r="O145" i="118"/>
  <c r="S150" i="118"/>
  <c r="Q158" i="118"/>
  <c r="S167" i="118"/>
  <c r="Q122" i="118"/>
  <c r="S129" i="118"/>
  <c r="P97" i="118"/>
  <c r="S98" i="118"/>
  <c r="Q102" i="118"/>
  <c r="N105" i="118"/>
  <c r="N106" i="118"/>
  <c r="N107" i="118"/>
  <c r="S111" i="118"/>
  <c r="N62" i="118"/>
  <c r="R65" i="118"/>
  <c r="O70" i="118"/>
  <c r="Q71" i="118"/>
  <c r="Q33" i="118"/>
  <c r="Q34" i="118"/>
  <c r="Q35" i="118"/>
  <c r="R38" i="118"/>
  <c r="R49" i="118"/>
  <c r="O55" i="118"/>
  <c r="Q145" i="118"/>
  <c r="Q97" i="118"/>
  <c r="O105" i="118"/>
  <c r="O106" i="118"/>
  <c r="O107" i="118"/>
  <c r="O62" i="118"/>
  <c r="N69" i="118"/>
  <c r="P70" i="118"/>
  <c r="S71" i="118"/>
  <c r="R33" i="118"/>
  <c r="R34" i="118"/>
  <c r="R35" i="118"/>
  <c r="S38" i="118"/>
  <c r="S49" i="118"/>
  <c r="R55" i="118"/>
  <c r="O58" i="118"/>
  <c r="M123" i="118"/>
  <c r="M130" i="118"/>
  <c r="S97" i="118"/>
  <c r="P103" i="118"/>
  <c r="P105" i="118"/>
  <c r="P106" i="118"/>
  <c r="P107" i="118"/>
  <c r="M61" i="118"/>
  <c r="Q62" i="118"/>
  <c r="M66" i="118"/>
  <c r="Q70" i="118"/>
  <c r="S33" i="118"/>
  <c r="S34" i="118"/>
  <c r="S35" i="118"/>
  <c r="M51" i="118"/>
  <c r="N54" i="118"/>
  <c r="S55" i="118"/>
  <c r="S58" i="118"/>
  <c r="Q105" i="118"/>
  <c r="Q106" i="118"/>
  <c r="Q107" i="118"/>
  <c r="S70" i="118"/>
  <c r="Q178" i="118"/>
  <c r="O147" i="118"/>
  <c r="N150" i="118"/>
  <c r="O151" i="118"/>
  <c r="Q157" i="118"/>
  <c r="Q159" i="118"/>
  <c r="O165" i="118"/>
  <c r="O123" i="118"/>
  <c r="P125" i="118"/>
  <c r="N129" i="118"/>
  <c r="O130" i="118"/>
  <c r="S139" i="118"/>
  <c r="N90" i="118"/>
  <c r="Q91" i="118"/>
  <c r="O93" i="118"/>
  <c r="M98" i="118"/>
  <c r="P99" i="118"/>
  <c r="P101" i="118"/>
  <c r="R105" i="118"/>
  <c r="R106" i="118"/>
  <c r="R107" i="118"/>
  <c r="R110" i="118"/>
  <c r="O61" i="118"/>
  <c r="M63" i="118"/>
  <c r="M65" i="118"/>
  <c r="O66" i="118"/>
  <c r="Q69" i="118"/>
  <c r="M33" i="118"/>
  <c r="M34" i="118"/>
  <c r="M35" i="118"/>
  <c r="S37" i="118"/>
  <c r="O39" i="118"/>
  <c r="S41" i="118"/>
  <c r="M49" i="118"/>
  <c r="O51" i="118"/>
  <c r="R54" i="118"/>
  <c r="O59" i="118"/>
  <c r="O150" i="118"/>
  <c r="O98" i="118"/>
  <c r="S110" i="118"/>
  <c r="N63" i="118"/>
  <c r="N65" i="118"/>
  <c r="N49" i="118"/>
  <c r="S59" i="118"/>
  <c r="P41" i="118"/>
  <c r="P42" i="118"/>
  <c r="P43" i="118"/>
  <c r="Q45" i="118"/>
  <c r="Q46" i="118"/>
  <c r="Q47" i="118"/>
  <c r="P37" i="118"/>
  <c r="P38" i="118"/>
  <c r="P39" i="118"/>
  <c r="Q41" i="118"/>
  <c r="Q42" i="118"/>
  <c r="Q43" i="118"/>
  <c r="R45" i="118"/>
  <c r="R46" i="118"/>
  <c r="R47" i="118"/>
  <c r="M57" i="118"/>
  <c r="M58" i="118"/>
  <c r="M59" i="118"/>
  <c r="Q37" i="118"/>
  <c r="Q38" i="118"/>
  <c r="Q39" i="118"/>
  <c r="R41" i="118"/>
  <c r="R42" i="118"/>
  <c r="R43" i="118"/>
  <c r="S45" i="118"/>
  <c r="S46" i="118"/>
  <c r="S47" i="118"/>
  <c r="M53" i="118"/>
  <c r="M54" i="118"/>
  <c r="M55" i="118"/>
  <c r="N57" i="118"/>
  <c r="N58" i="118"/>
  <c r="N59" i="118"/>
  <c r="M45" i="118"/>
  <c r="M46" i="118"/>
  <c r="M47" i="118"/>
  <c r="P57" i="118"/>
  <c r="P58" i="118"/>
  <c r="P59" i="118"/>
  <c r="M41" i="118"/>
  <c r="M42" i="118"/>
  <c r="M43" i="118"/>
  <c r="N45" i="118"/>
  <c r="N46" i="118"/>
  <c r="N47" i="118"/>
  <c r="P53" i="118"/>
  <c r="P54" i="118"/>
  <c r="P55" i="118"/>
  <c r="Q57" i="118"/>
  <c r="Q58" i="118"/>
  <c r="Q59" i="118"/>
  <c r="Q73" i="118"/>
  <c r="Q74" i="118"/>
  <c r="Q75" i="118"/>
  <c r="S81" i="118"/>
  <c r="S82" i="118"/>
  <c r="S83" i="118"/>
  <c r="R75" i="118"/>
  <c r="M85" i="118"/>
  <c r="M86" i="118"/>
  <c r="M87" i="118"/>
  <c r="P61" i="118"/>
  <c r="P62" i="118"/>
  <c r="P63" i="118"/>
  <c r="Q65" i="118"/>
  <c r="Q66" i="118"/>
  <c r="Q67" i="118"/>
  <c r="R69" i="118"/>
  <c r="R70" i="118"/>
  <c r="R71" i="118"/>
  <c r="S73" i="118"/>
  <c r="S74" i="118"/>
  <c r="S75" i="118"/>
  <c r="M81" i="118"/>
  <c r="M82" i="118"/>
  <c r="M83" i="118"/>
  <c r="N85" i="118"/>
  <c r="N86" i="118"/>
  <c r="N87" i="118"/>
  <c r="N81" i="118"/>
  <c r="N82" i="118"/>
  <c r="N83" i="118"/>
  <c r="O85" i="118"/>
  <c r="O86" i="118"/>
  <c r="O87" i="118"/>
  <c r="R61" i="118"/>
  <c r="R62" i="118"/>
  <c r="R63" i="118"/>
  <c r="M73" i="118"/>
  <c r="M74" i="118"/>
  <c r="M75" i="118"/>
  <c r="N79" i="118"/>
  <c r="O81" i="118"/>
  <c r="O82" i="118"/>
  <c r="O83" i="118"/>
  <c r="P85" i="118"/>
  <c r="P86" i="118"/>
  <c r="P87" i="118"/>
  <c r="N75" i="118"/>
  <c r="P81" i="118"/>
  <c r="P82" i="118"/>
  <c r="P83" i="118"/>
  <c r="Q85" i="118"/>
  <c r="Q86" i="118"/>
  <c r="Q87" i="118"/>
  <c r="P93" i="118"/>
  <c r="P94" i="118"/>
  <c r="P95" i="118"/>
  <c r="R101" i="118"/>
  <c r="R102" i="118"/>
  <c r="R103" i="118"/>
  <c r="M113" i="118"/>
  <c r="M114" i="118"/>
  <c r="M115" i="118"/>
  <c r="P89" i="118"/>
  <c r="P90" i="118"/>
  <c r="P91" i="118"/>
  <c r="Q93" i="118"/>
  <c r="Q94" i="118"/>
  <c r="Q95" i="118"/>
  <c r="R97" i="118"/>
  <c r="R98" i="118"/>
  <c r="R99" i="118"/>
  <c r="S101" i="118"/>
  <c r="S102" i="118"/>
  <c r="S103" i="118"/>
  <c r="M109" i="118"/>
  <c r="M110" i="118"/>
  <c r="M111" i="118"/>
  <c r="N113" i="118"/>
  <c r="N114" i="118"/>
  <c r="N115" i="118"/>
  <c r="R93" i="118"/>
  <c r="R94" i="118"/>
  <c r="R95" i="118"/>
  <c r="N109" i="118"/>
  <c r="N110" i="118"/>
  <c r="N111" i="118"/>
  <c r="O113" i="118"/>
  <c r="O114" i="118"/>
  <c r="O115" i="118"/>
  <c r="S93" i="118"/>
  <c r="S94" i="118"/>
  <c r="S95" i="118"/>
  <c r="M101" i="118"/>
  <c r="M102" i="118"/>
  <c r="M103" i="118"/>
  <c r="O109" i="118"/>
  <c r="O110" i="118"/>
  <c r="O111" i="118"/>
  <c r="P113" i="118"/>
  <c r="P114" i="118"/>
  <c r="P115" i="118"/>
  <c r="N102" i="118"/>
  <c r="N103" i="118"/>
  <c r="P109" i="118"/>
  <c r="P110" i="118"/>
  <c r="P111" i="118"/>
  <c r="Q113" i="118"/>
  <c r="Q114" i="118"/>
  <c r="Q115" i="118"/>
  <c r="O117" i="118"/>
  <c r="O118" i="118"/>
  <c r="O119" i="118"/>
  <c r="P121" i="118"/>
  <c r="P122" i="118"/>
  <c r="P123" i="118"/>
  <c r="Q125" i="118"/>
  <c r="Q126" i="118"/>
  <c r="Q127" i="118"/>
  <c r="S133" i="118"/>
  <c r="S134" i="118"/>
  <c r="S135" i="118"/>
  <c r="M141" i="118"/>
  <c r="M142" i="118"/>
  <c r="M143" i="118"/>
  <c r="M137" i="118"/>
  <c r="M138" i="118"/>
  <c r="M139" i="118"/>
  <c r="N141" i="118"/>
  <c r="N142" i="118"/>
  <c r="N143" i="118"/>
  <c r="Q117" i="118"/>
  <c r="Q118" i="118"/>
  <c r="Q119" i="118"/>
  <c r="R121" i="118"/>
  <c r="R122" i="118"/>
  <c r="R123" i="118"/>
  <c r="S125" i="118"/>
  <c r="S126" i="118"/>
  <c r="S127" i="118"/>
  <c r="M133" i="118"/>
  <c r="M134" i="118"/>
  <c r="M135" i="118"/>
  <c r="N137" i="118"/>
  <c r="N138" i="118"/>
  <c r="N139" i="118"/>
  <c r="O141" i="118"/>
  <c r="O142" i="118"/>
  <c r="O143" i="118"/>
  <c r="R117" i="118"/>
  <c r="R118" i="118"/>
  <c r="R119" i="118"/>
  <c r="N133" i="118"/>
  <c r="N134" i="118"/>
  <c r="N135" i="118"/>
  <c r="O137" i="118"/>
  <c r="O138" i="118"/>
  <c r="O139" i="118"/>
  <c r="P141" i="118"/>
  <c r="P142" i="118"/>
  <c r="P143" i="118"/>
  <c r="O133" i="118"/>
  <c r="O134" i="118"/>
  <c r="O135" i="118"/>
  <c r="P137" i="118"/>
  <c r="P138" i="118"/>
  <c r="P139" i="118"/>
  <c r="Q141" i="118"/>
  <c r="Q142" i="118"/>
  <c r="Q143" i="118"/>
  <c r="M263" i="118"/>
  <c r="P153" i="118"/>
  <c r="P154" i="118"/>
  <c r="P155" i="118"/>
  <c r="O263" i="118"/>
  <c r="Q153" i="118"/>
  <c r="Q154" i="118"/>
  <c r="Q155" i="118"/>
  <c r="R157" i="118"/>
  <c r="R158" i="118"/>
  <c r="R159" i="118"/>
  <c r="M169" i="118"/>
  <c r="M170" i="118"/>
  <c r="M171" i="118"/>
  <c r="O23" i="118"/>
  <c r="S297" i="118"/>
  <c r="R263" i="118"/>
  <c r="P145" i="118"/>
  <c r="P146" i="118"/>
  <c r="P147" i="118"/>
  <c r="R153" i="118"/>
  <c r="R154" i="118"/>
  <c r="R155" i="118"/>
  <c r="S157" i="118"/>
  <c r="S158" i="118"/>
  <c r="S159" i="118"/>
  <c r="M165" i="118"/>
  <c r="M166" i="118"/>
  <c r="M167" i="118"/>
  <c r="N169" i="118"/>
  <c r="N170" i="118"/>
  <c r="N171" i="118"/>
  <c r="S153" i="118"/>
  <c r="S154" i="118"/>
  <c r="S155" i="118"/>
  <c r="O169" i="118"/>
  <c r="O170" i="118"/>
  <c r="O171" i="118"/>
  <c r="P169" i="118"/>
  <c r="P170" i="118"/>
  <c r="P171" i="118"/>
  <c r="P261" i="118"/>
  <c r="M153" i="118"/>
  <c r="M154" i="118"/>
  <c r="M155" i="118"/>
  <c r="N157" i="118"/>
  <c r="N158" i="118"/>
  <c r="N159" i="118"/>
  <c r="P165" i="118"/>
  <c r="P166" i="118"/>
  <c r="P167" i="118"/>
  <c r="Q169" i="118"/>
  <c r="Q170" i="118"/>
  <c r="Q171" i="118"/>
  <c r="N266" i="118"/>
  <c r="P263" i="118"/>
  <c r="O266" i="118"/>
  <c r="M274" i="118"/>
  <c r="R281" i="118"/>
  <c r="O173" i="118"/>
  <c r="O174" i="118"/>
  <c r="O175" i="118"/>
  <c r="P177" i="118"/>
  <c r="P178" i="118"/>
  <c r="P179" i="118"/>
  <c r="Q181" i="118"/>
  <c r="Q182" i="118"/>
  <c r="Q183" i="118"/>
  <c r="R185" i="118"/>
  <c r="R186" i="118"/>
  <c r="R187" i="118"/>
  <c r="S189" i="118"/>
  <c r="S190" i="118"/>
  <c r="S191" i="118"/>
  <c r="M197" i="118"/>
  <c r="M198" i="118"/>
  <c r="M199" i="118"/>
  <c r="P266" i="118"/>
  <c r="P274" i="118"/>
  <c r="S281" i="118"/>
  <c r="M193" i="118"/>
  <c r="M194" i="118"/>
  <c r="M195" i="118"/>
  <c r="N197" i="118"/>
  <c r="N198" i="118"/>
  <c r="N199" i="118"/>
  <c r="S263" i="118"/>
  <c r="Q274" i="118"/>
  <c r="S255" i="118"/>
  <c r="R177" i="118"/>
  <c r="R178" i="118"/>
  <c r="R179" i="118"/>
  <c r="S181" i="118"/>
  <c r="S182" i="118"/>
  <c r="S183" i="118"/>
  <c r="M189" i="118"/>
  <c r="M190" i="118"/>
  <c r="M191" i="118"/>
  <c r="N193" i="118"/>
  <c r="N194" i="118"/>
  <c r="N195" i="118"/>
  <c r="O197" i="118"/>
  <c r="O198" i="118"/>
  <c r="O199" i="118"/>
  <c r="S177" i="118"/>
  <c r="S178" i="118"/>
  <c r="S179" i="118"/>
  <c r="N189" i="118"/>
  <c r="N190" i="118"/>
  <c r="N191" i="118"/>
  <c r="O193" i="118"/>
  <c r="O194" i="118"/>
  <c r="O195" i="118"/>
  <c r="P197" i="118"/>
  <c r="P198" i="118"/>
  <c r="P199" i="118"/>
  <c r="O265" i="118"/>
  <c r="S283" i="118"/>
  <c r="O189" i="118"/>
  <c r="O190" i="118"/>
  <c r="O191" i="118"/>
  <c r="P193" i="118"/>
  <c r="P194" i="118"/>
  <c r="P195" i="118"/>
  <c r="Q197" i="118"/>
  <c r="Q198" i="118"/>
  <c r="Q199" i="118"/>
  <c r="Q265" i="118"/>
  <c r="S18" i="118"/>
  <c r="Q25" i="118"/>
  <c r="P286" i="118"/>
  <c r="Q266" i="118"/>
  <c r="P271" i="118"/>
  <c r="S275" i="118"/>
  <c r="O282" i="118"/>
  <c r="O201" i="118"/>
  <c r="O202" i="118"/>
  <c r="O203" i="118"/>
  <c r="P205" i="118"/>
  <c r="P206" i="118"/>
  <c r="P207" i="118"/>
  <c r="Q209" i="118"/>
  <c r="Q210" i="118"/>
  <c r="Q211" i="118"/>
  <c r="S217" i="118"/>
  <c r="S218" i="118"/>
  <c r="S219" i="118"/>
  <c r="M225" i="118"/>
  <c r="M226" i="118"/>
  <c r="M227" i="118"/>
  <c r="P262" i="118"/>
  <c r="P25" i="118"/>
  <c r="R275" i="118"/>
  <c r="Q286" i="118"/>
  <c r="S266" i="118"/>
  <c r="R282" i="118"/>
  <c r="Q205" i="118"/>
  <c r="Q206" i="118"/>
  <c r="Q207" i="118"/>
  <c r="R209" i="118"/>
  <c r="R210" i="118"/>
  <c r="R211" i="118"/>
  <c r="M221" i="118"/>
  <c r="M222" i="118"/>
  <c r="M223" i="118"/>
  <c r="N225" i="118"/>
  <c r="N226" i="118"/>
  <c r="N227" i="118"/>
  <c r="P270" i="118"/>
  <c r="R262" i="118"/>
  <c r="R286" i="118"/>
  <c r="N261" i="118"/>
  <c r="N263" i="118"/>
  <c r="P265" i="118"/>
  <c r="S282" i="118"/>
  <c r="S254" i="118"/>
  <c r="Q203" i="118"/>
  <c r="R205" i="118"/>
  <c r="R206" i="118"/>
  <c r="R207" i="118"/>
  <c r="S209" i="118"/>
  <c r="S210" i="118"/>
  <c r="S211" i="118"/>
  <c r="M217" i="118"/>
  <c r="M218" i="118"/>
  <c r="M219" i="118"/>
  <c r="N221" i="118"/>
  <c r="N222" i="118"/>
  <c r="N223" i="118"/>
  <c r="O225" i="118"/>
  <c r="O226" i="118"/>
  <c r="O227" i="118"/>
  <c r="M257" i="118"/>
  <c r="S286" i="118"/>
  <c r="O261" i="118"/>
  <c r="S205" i="118"/>
  <c r="S206" i="118"/>
  <c r="S207" i="118"/>
  <c r="N217" i="118"/>
  <c r="N218" i="118"/>
  <c r="N219" i="118"/>
  <c r="O221" i="118"/>
  <c r="O222" i="118"/>
  <c r="O223" i="118"/>
  <c r="P225" i="118"/>
  <c r="P226" i="118"/>
  <c r="P227" i="118"/>
  <c r="Q29" i="118"/>
  <c r="M297" i="118"/>
  <c r="R283" i="118"/>
  <c r="O217" i="118"/>
  <c r="O218" i="118"/>
  <c r="O219" i="118"/>
  <c r="P221" i="118"/>
  <c r="P222" i="118"/>
  <c r="P223" i="118"/>
  <c r="Q225" i="118"/>
  <c r="Q226" i="118"/>
  <c r="Q227" i="118"/>
  <c r="M273" i="118"/>
  <c r="N278" i="118"/>
  <c r="S19" i="118"/>
  <c r="R31" i="118"/>
  <c r="P287" i="118"/>
  <c r="S291" i="118"/>
  <c r="N298" i="118"/>
  <c r="R261" i="118"/>
  <c r="S262" i="118"/>
  <c r="S265" i="118"/>
  <c r="N267" i="118"/>
  <c r="P269" i="118"/>
  <c r="P273" i="118"/>
  <c r="R274" i="118"/>
  <c r="Q278" i="118"/>
  <c r="O229" i="118"/>
  <c r="O230" i="118"/>
  <c r="O231" i="118"/>
  <c r="P233" i="118"/>
  <c r="P234" i="118"/>
  <c r="P235" i="118"/>
  <c r="Q237" i="118"/>
  <c r="Q238" i="118"/>
  <c r="Q239" i="118"/>
  <c r="R241" i="118"/>
  <c r="R242" i="118"/>
  <c r="R243" i="118"/>
  <c r="M253" i="118"/>
  <c r="M254" i="118"/>
  <c r="M255" i="118"/>
  <c r="M258" i="118"/>
  <c r="P26" i="118"/>
  <c r="Q287" i="118"/>
  <c r="S298" i="118"/>
  <c r="M259" i="118"/>
  <c r="S261" i="118"/>
  <c r="O267" i="118"/>
  <c r="Q273" i="118"/>
  <c r="S274" i="118"/>
  <c r="R278" i="118"/>
  <c r="O281" i="118"/>
  <c r="O283" i="118"/>
  <c r="P229" i="118"/>
  <c r="P230" i="118"/>
  <c r="P231" i="118"/>
  <c r="Q233" i="118"/>
  <c r="Q234" i="118"/>
  <c r="Q235" i="118"/>
  <c r="R237" i="118"/>
  <c r="R238" i="118"/>
  <c r="R239" i="118"/>
  <c r="S241" i="118"/>
  <c r="S242" i="118"/>
  <c r="S243" i="118"/>
  <c r="M249" i="118"/>
  <c r="M250" i="118"/>
  <c r="M251" i="118"/>
  <c r="N253" i="118"/>
  <c r="N254" i="118"/>
  <c r="N255" i="118"/>
  <c r="N19" i="118"/>
  <c r="P267" i="118"/>
  <c r="O253" i="118"/>
  <c r="O254" i="118"/>
  <c r="O255" i="118"/>
  <c r="R273" i="118"/>
  <c r="N18" i="118"/>
  <c r="P27" i="118"/>
  <c r="S287" i="118"/>
  <c r="M299" i="118"/>
  <c r="M262" i="118"/>
  <c r="Q267" i="118"/>
  <c r="S273" i="118"/>
  <c r="M275" i="118"/>
  <c r="N277" i="118"/>
  <c r="N279" i="118"/>
  <c r="R229" i="118"/>
  <c r="R230" i="118"/>
  <c r="R231" i="118"/>
  <c r="M241" i="118"/>
  <c r="M242" i="118"/>
  <c r="M243" i="118"/>
  <c r="O249" i="118"/>
  <c r="O250" i="118"/>
  <c r="O251" i="118"/>
  <c r="P253" i="118"/>
  <c r="P254" i="118"/>
  <c r="P255" i="118"/>
  <c r="S5" i="118"/>
  <c r="M287" i="118"/>
  <c r="R287" i="118"/>
  <c r="O18" i="118"/>
  <c r="S299" i="118"/>
  <c r="M261" i="118"/>
  <c r="N262" i="118"/>
  <c r="N265" i="118"/>
  <c r="S267" i="118"/>
  <c r="P275" i="118"/>
  <c r="Q277" i="118"/>
  <c r="Q279" i="118"/>
  <c r="N241" i="118"/>
  <c r="N242" i="118"/>
  <c r="N243" i="118"/>
  <c r="Q253" i="118"/>
  <c r="Q254" i="118"/>
  <c r="Q255" i="118"/>
  <c r="O262" i="118"/>
  <c r="Q275" i="118"/>
  <c r="R277" i="118"/>
  <c r="R279" i="118"/>
  <c r="M285" i="118"/>
  <c r="Q290" i="118"/>
  <c r="S6" i="118"/>
  <c r="R14" i="118"/>
  <c r="R18" i="118"/>
  <c r="O22" i="118"/>
  <c r="Q30" i="118"/>
  <c r="P285" i="118"/>
  <c r="S290" i="118"/>
  <c r="N257" i="118"/>
  <c r="N258" i="118"/>
  <c r="N259" i="118"/>
  <c r="Q269" i="118"/>
  <c r="Q270" i="118"/>
  <c r="Q271" i="118"/>
  <c r="S277" i="118"/>
  <c r="S278" i="118"/>
  <c r="S279" i="118"/>
  <c r="P22" i="118"/>
  <c r="Q285" i="118"/>
  <c r="O257" i="118"/>
  <c r="O258" i="118"/>
  <c r="O259" i="118"/>
  <c r="R269" i="118"/>
  <c r="R270" i="118"/>
  <c r="R271" i="118"/>
  <c r="M281" i="118"/>
  <c r="M282" i="118"/>
  <c r="M283" i="118"/>
  <c r="Q31" i="118"/>
  <c r="R285" i="118"/>
  <c r="Q291" i="118"/>
  <c r="N297" i="118"/>
  <c r="N299" i="118"/>
  <c r="P257" i="118"/>
  <c r="P258" i="118"/>
  <c r="P259" i="118"/>
  <c r="R265" i="118"/>
  <c r="R266" i="118"/>
  <c r="R267" i="118"/>
  <c r="S269" i="118"/>
  <c r="S270" i="118"/>
  <c r="S271" i="118"/>
  <c r="M277" i="118"/>
  <c r="M278" i="118"/>
  <c r="M279" i="118"/>
  <c r="N281" i="118"/>
  <c r="N282" i="118"/>
  <c r="N283" i="118"/>
  <c r="Q258" i="118"/>
  <c r="Q257" i="118"/>
  <c r="Q259" i="118"/>
  <c r="Q289" i="118"/>
  <c r="R257" i="118"/>
  <c r="R258" i="118"/>
  <c r="R259" i="118"/>
  <c r="M269" i="118"/>
  <c r="M270" i="118"/>
  <c r="M271" i="118"/>
  <c r="N273" i="118"/>
  <c r="N274" i="118"/>
  <c r="N275" i="118"/>
  <c r="O277" i="118"/>
  <c r="O278" i="118"/>
  <c r="O279" i="118"/>
  <c r="P281" i="118"/>
  <c r="P282" i="118"/>
  <c r="P283" i="118"/>
  <c r="Q14" i="118"/>
  <c r="S285" i="118"/>
  <c r="M286" i="118"/>
  <c r="S289" i="118"/>
  <c r="M298" i="118"/>
  <c r="N269" i="118"/>
  <c r="N270" i="118"/>
  <c r="N271" i="118"/>
  <c r="Q15" i="118"/>
  <c r="R17" i="118"/>
  <c r="P21" i="118"/>
  <c r="N289" i="118"/>
  <c r="N291" i="118"/>
  <c r="O293" i="118"/>
  <c r="P298" i="118"/>
  <c r="M14" i="118"/>
  <c r="R15" i="118"/>
  <c r="S17" i="118"/>
  <c r="O19" i="118"/>
  <c r="Q27" i="118"/>
  <c r="R30" i="118"/>
  <c r="N285" i="118"/>
  <c r="N286" i="118"/>
  <c r="N287" i="118"/>
  <c r="O289" i="118"/>
  <c r="O290" i="118"/>
  <c r="O291" i="118"/>
  <c r="P293" i="118"/>
  <c r="P294" i="118"/>
  <c r="P295" i="118"/>
  <c r="Q297" i="118"/>
  <c r="Q298" i="118"/>
  <c r="Q299" i="118"/>
  <c r="Q13" i="118"/>
  <c r="N290" i="118"/>
  <c r="O294" i="118"/>
  <c r="O295" i="118"/>
  <c r="P297" i="118"/>
  <c r="P299" i="118"/>
  <c r="N14" i="118"/>
  <c r="R19" i="118"/>
  <c r="P289" i="118"/>
  <c r="P290" i="118"/>
  <c r="P291" i="118"/>
  <c r="Q293" i="118"/>
  <c r="Q294" i="118"/>
  <c r="Q295" i="118"/>
  <c r="R297" i="118"/>
  <c r="R298" i="118"/>
  <c r="R299" i="118"/>
  <c r="R293" i="118"/>
  <c r="R294" i="118"/>
  <c r="R295" i="118"/>
  <c r="M13" i="118"/>
  <c r="R289" i="118"/>
  <c r="R290" i="118"/>
  <c r="R291" i="118"/>
  <c r="S293" i="118"/>
  <c r="S294" i="118"/>
  <c r="S295" i="118"/>
  <c r="N13" i="118"/>
  <c r="M15" i="118"/>
  <c r="M293" i="118"/>
  <c r="M295" i="118"/>
  <c r="N17" i="118"/>
  <c r="P23" i="118"/>
  <c r="Q26" i="118"/>
  <c r="R29" i="118"/>
  <c r="M294" i="118"/>
  <c r="S7" i="118"/>
  <c r="R13" i="118"/>
  <c r="N15" i="118"/>
  <c r="O17" i="118"/>
  <c r="O21" i="118"/>
  <c r="M9" i="118"/>
  <c r="M10" i="118"/>
  <c r="M11" i="118"/>
  <c r="M5" i="118"/>
  <c r="M6" i="118"/>
  <c r="M7" i="118"/>
  <c r="N9" i="118"/>
  <c r="N10" i="118"/>
  <c r="N11" i="118"/>
  <c r="O13" i="118"/>
  <c r="O14" i="118"/>
  <c r="O15" i="118"/>
  <c r="P17" i="118"/>
  <c r="P18" i="118"/>
  <c r="P19" i="118"/>
  <c r="Q21" i="118"/>
  <c r="Q22" i="118"/>
  <c r="Q23" i="118"/>
  <c r="R25" i="118"/>
  <c r="R26" i="118"/>
  <c r="R27" i="118"/>
  <c r="S29" i="118"/>
  <c r="S30" i="118"/>
  <c r="S31" i="118"/>
  <c r="N5" i="118"/>
  <c r="N6" i="118"/>
  <c r="N7" i="118"/>
  <c r="O9" i="118"/>
  <c r="O10" i="118"/>
  <c r="O11" i="118"/>
  <c r="P13" i="118"/>
  <c r="P14" i="118"/>
  <c r="P15" i="118"/>
  <c r="Q17" i="118"/>
  <c r="Q18" i="118"/>
  <c r="Q19" i="118"/>
  <c r="R21" i="118"/>
  <c r="R22" i="118"/>
  <c r="R23" i="118"/>
  <c r="S25" i="118"/>
  <c r="S26" i="118"/>
  <c r="S27" i="118"/>
  <c r="O5" i="118"/>
  <c r="O6" i="118"/>
  <c r="O7" i="118"/>
  <c r="P9" i="118"/>
  <c r="P10" i="118"/>
  <c r="P11" i="118"/>
  <c r="S21" i="118"/>
  <c r="S22" i="118"/>
  <c r="S23" i="118"/>
  <c r="M29" i="118"/>
  <c r="M30" i="118"/>
  <c r="M31" i="118"/>
  <c r="P6" i="118"/>
  <c r="Q9" i="118"/>
  <c r="Q10" i="118"/>
  <c r="Q11" i="118"/>
  <c r="M25" i="118"/>
  <c r="M26" i="118"/>
  <c r="M27" i="118"/>
  <c r="N29" i="118"/>
  <c r="N30" i="118"/>
  <c r="N31" i="118"/>
  <c r="Q5" i="118"/>
  <c r="Q6" i="118"/>
  <c r="Q7" i="118"/>
  <c r="R9" i="118"/>
  <c r="R10" i="118"/>
  <c r="R11" i="118"/>
  <c r="M21" i="118"/>
  <c r="M22" i="118"/>
  <c r="M23" i="118"/>
  <c r="N25" i="118"/>
  <c r="N26" i="118"/>
  <c r="N27" i="118"/>
  <c r="O29" i="118"/>
  <c r="O30" i="118"/>
  <c r="O31" i="118"/>
  <c r="P5" i="118"/>
  <c r="P7" i="118"/>
  <c r="C5" i="97"/>
  <c r="C6" i="97"/>
  <c r="C4" i="97"/>
  <c r="G302" i="121" l="1"/>
  <c r="G300" i="121"/>
  <c r="G301" i="121"/>
  <c r="H18" i="97"/>
  <c r="E303" i="118"/>
  <c r="F17" i="97"/>
  <c r="E302" i="118"/>
  <c r="I16" i="97"/>
  <c r="E301" i="118"/>
  <c r="F18" i="97"/>
  <c r="D17" i="97"/>
  <c r="E18" i="97"/>
  <c r="D16" i="97"/>
  <c r="D18" i="97"/>
  <c r="E16" i="97"/>
  <c r="E17" i="97"/>
  <c r="C16" i="97"/>
  <c r="I17" i="97"/>
  <c r="F16" i="97"/>
  <c r="G18" i="97"/>
  <c r="C17" i="97"/>
  <c r="H17" i="97"/>
  <c r="G16" i="97"/>
  <c r="C18" i="97"/>
  <c r="I18" i="97"/>
  <c r="G17" i="97"/>
  <c r="H16" i="97"/>
  <c r="O303" i="118" l="1"/>
  <c r="P302" i="118"/>
  <c r="R301" i="118"/>
  <c r="Q302" i="118"/>
  <c r="P303" i="118"/>
  <c r="S303" i="118"/>
  <c r="M301" i="118"/>
  <c r="M303" i="118"/>
  <c r="O302" i="118"/>
  <c r="Q303" i="118"/>
  <c r="P301" i="118"/>
  <c r="O301" i="118"/>
  <c r="R303" i="118"/>
  <c r="N302" i="118"/>
  <c r="Q301" i="118"/>
  <c r="R302" i="118"/>
  <c r="N303" i="118"/>
  <c r="S302" i="118"/>
  <c r="M302" i="118"/>
  <c r="N301" i="118"/>
  <c r="S301" i="118"/>
  <c r="G11" i="91"/>
  <c r="H10" i="91" s="1"/>
  <c r="G7" i="91"/>
  <c r="I13" i="97"/>
  <c r="H13" i="97"/>
  <c r="G13" i="97"/>
  <c r="F13" i="97"/>
  <c r="E13" i="97"/>
  <c r="D13" i="97"/>
  <c r="C13" i="97"/>
  <c r="I453" i="109"/>
  <c r="H453" i="109"/>
  <c r="G453" i="109"/>
  <c r="F453" i="109"/>
  <c r="E453" i="109"/>
  <c r="I452" i="109"/>
  <c r="H452" i="109"/>
  <c r="G452" i="109"/>
  <c r="F452" i="109"/>
  <c r="E452" i="109"/>
  <c r="I451" i="109"/>
  <c r="H451" i="109"/>
  <c r="G451" i="109"/>
  <c r="F451" i="109"/>
  <c r="E451" i="109"/>
  <c r="I450" i="109"/>
  <c r="H450" i="109"/>
  <c r="G450" i="109"/>
  <c r="F450" i="109"/>
  <c r="E450" i="109"/>
  <c r="I449" i="109"/>
  <c r="H449" i="109"/>
  <c r="G449" i="109"/>
  <c r="F449" i="109"/>
  <c r="E449" i="109"/>
  <c r="I448" i="109"/>
  <c r="H448" i="109"/>
  <c r="G448" i="109"/>
  <c r="F448" i="109"/>
  <c r="E448" i="109"/>
  <c r="I453" i="106"/>
  <c r="H453" i="106"/>
  <c r="G453" i="106"/>
  <c r="F453" i="106"/>
  <c r="E453" i="106"/>
  <c r="I452" i="106"/>
  <c r="H452" i="106"/>
  <c r="G452" i="106"/>
  <c r="F452" i="106"/>
  <c r="E452" i="106"/>
  <c r="I451" i="106"/>
  <c r="H451" i="106"/>
  <c r="G451" i="106"/>
  <c r="F451" i="106"/>
  <c r="E451" i="106"/>
  <c r="I450" i="106"/>
  <c r="H450" i="106"/>
  <c r="G450" i="106"/>
  <c r="F450" i="106"/>
  <c r="E450" i="106"/>
  <c r="I449" i="106"/>
  <c r="H449" i="106"/>
  <c r="G449" i="106"/>
  <c r="F449" i="106"/>
  <c r="E449" i="106"/>
  <c r="I448" i="106"/>
  <c r="H448" i="106"/>
  <c r="G448" i="106"/>
  <c r="F448" i="106"/>
  <c r="E448" i="106"/>
  <c r="D9" i="114"/>
  <c r="D10" i="114"/>
  <c r="D11" i="114"/>
  <c r="E12" i="114"/>
  <c r="F12" i="114"/>
  <c r="E13" i="114"/>
  <c r="F13" i="114"/>
  <c r="E14" i="114"/>
  <c r="F14" i="114"/>
  <c r="E15" i="114"/>
  <c r="F15" i="114"/>
  <c r="J284" i="116"/>
  <c r="I284" i="116"/>
  <c r="G284" i="116"/>
  <c r="F284" i="116"/>
  <c r="M283" i="116"/>
  <c r="L283" i="116"/>
  <c r="H283" i="116"/>
  <c r="M282" i="116"/>
  <c r="L282" i="116"/>
  <c r="H282" i="116"/>
  <c r="M281" i="116"/>
  <c r="L281" i="116"/>
  <c r="H281" i="116"/>
  <c r="J280" i="116"/>
  <c r="I280" i="116"/>
  <c r="G280" i="116"/>
  <c r="F280" i="116"/>
  <c r="M279" i="116"/>
  <c r="L279" i="116"/>
  <c r="H279" i="116"/>
  <c r="M278" i="116"/>
  <c r="L278" i="116"/>
  <c r="H278" i="116"/>
  <c r="M277" i="116"/>
  <c r="L277" i="116"/>
  <c r="H277" i="116"/>
  <c r="J276" i="116"/>
  <c r="I276" i="116"/>
  <c r="G276" i="116"/>
  <c r="F276" i="116"/>
  <c r="M275" i="116"/>
  <c r="L275" i="116"/>
  <c r="H275" i="116"/>
  <c r="M274" i="116"/>
  <c r="L274" i="116"/>
  <c r="H274" i="116"/>
  <c r="M273" i="116"/>
  <c r="L273" i="116"/>
  <c r="H273" i="116"/>
  <c r="J296" i="116"/>
  <c r="I296" i="116"/>
  <c r="G296" i="116"/>
  <c r="F296" i="116"/>
  <c r="M295" i="116"/>
  <c r="L295" i="116"/>
  <c r="H295" i="116"/>
  <c r="M294" i="116"/>
  <c r="L294" i="116"/>
  <c r="H294" i="116"/>
  <c r="M293" i="116"/>
  <c r="L293" i="116"/>
  <c r="H293" i="116"/>
  <c r="J292" i="116"/>
  <c r="I292" i="116"/>
  <c r="G292" i="116"/>
  <c r="F292" i="116"/>
  <c r="M291" i="116"/>
  <c r="L291" i="116"/>
  <c r="H291" i="116"/>
  <c r="M290" i="116"/>
  <c r="L290" i="116"/>
  <c r="H290" i="116"/>
  <c r="M289" i="116"/>
  <c r="L289" i="116"/>
  <c r="H289" i="116"/>
  <c r="J288" i="116"/>
  <c r="I288" i="116"/>
  <c r="G288" i="116"/>
  <c r="F288" i="116"/>
  <c r="M287" i="116"/>
  <c r="L287" i="116"/>
  <c r="H287" i="116"/>
  <c r="M286" i="116"/>
  <c r="L286" i="116"/>
  <c r="H286" i="116"/>
  <c r="M285" i="116"/>
  <c r="L285" i="116"/>
  <c r="H285" i="116"/>
  <c r="J272" i="116"/>
  <c r="I272" i="116"/>
  <c r="G272" i="116"/>
  <c r="F272" i="116"/>
  <c r="M271" i="116"/>
  <c r="L271" i="116"/>
  <c r="H271" i="116"/>
  <c r="M270" i="116"/>
  <c r="L270" i="116"/>
  <c r="H270" i="116"/>
  <c r="M269" i="116"/>
  <c r="L269" i="116"/>
  <c r="H269" i="116"/>
  <c r="J268" i="116"/>
  <c r="I268" i="116"/>
  <c r="G268" i="116"/>
  <c r="F268" i="116"/>
  <c r="M267" i="116"/>
  <c r="L267" i="116"/>
  <c r="H267" i="116"/>
  <c r="M266" i="116"/>
  <c r="L266" i="116"/>
  <c r="H266" i="116"/>
  <c r="M265" i="116"/>
  <c r="L265" i="116"/>
  <c r="H265" i="116"/>
  <c r="J264" i="116"/>
  <c r="I264" i="116"/>
  <c r="G264" i="116"/>
  <c r="F264" i="116"/>
  <c r="M263" i="116"/>
  <c r="L263" i="116"/>
  <c r="H263" i="116"/>
  <c r="M262" i="116"/>
  <c r="L262" i="116"/>
  <c r="H262" i="116"/>
  <c r="M261" i="116"/>
  <c r="L261" i="116"/>
  <c r="H261" i="116"/>
  <c r="J260" i="116"/>
  <c r="I260" i="116"/>
  <c r="G260" i="116"/>
  <c r="F260" i="116"/>
  <c r="M259" i="116"/>
  <c r="L259" i="116"/>
  <c r="H259" i="116"/>
  <c r="M258" i="116"/>
  <c r="L258" i="116"/>
  <c r="H258" i="116"/>
  <c r="M257" i="116"/>
  <c r="L257" i="116"/>
  <c r="H257" i="116"/>
  <c r="J60" i="116"/>
  <c r="I60" i="116"/>
  <c r="G60" i="116"/>
  <c r="F60" i="116"/>
  <c r="M59" i="116"/>
  <c r="L59" i="116"/>
  <c r="H59" i="116"/>
  <c r="M58" i="116"/>
  <c r="L58" i="116"/>
  <c r="H58" i="116"/>
  <c r="M57" i="116"/>
  <c r="L57" i="116"/>
  <c r="H57" i="116"/>
  <c r="J56" i="116"/>
  <c r="I56" i="116"/>
  <c r="G56" i="116"/>
  <c r="F56" i="116"/>
  <c r="M55" i="116"/>
  <c r="L55" i="116"/>
  <c r="H55" i="116"/>
  <c r="M54" i="116"/>
  <c r="L54" i="116"/>
  <c r="H54" i="116"/>
  <c r="M53" i="116"/>
  <c r="L53" i="116"/>
  <c r="H53" i="116"/>
  <c r="J52" i="116"/>
  <c r="I52" i="116"/>
  <c r="G52" i="116"/>
  <c r="F52" i="116"/>
  <c r="M51" i="116"/>
  <c r="L51" i="116"/>
  <c r="H51" i="116"/>
  <c r="M50" i="116"/>
  <c r="L50" i="116"/>
  <c r="H50" i="116"/>
  <c r="M49" i="116"/>
  <c r="L49" i="116"/>
  <c r="H49" i="116"/>
  <c r="J48" i="116"/>
  <c r="I48" i="116"/>
  <c r="G48" i="116"/>
  <c r="F48" i="116"/>
  <c r="M47" i="116"/>
  <c r="L47" i="116"/>
  <c r="H47" i="116"/>
  <c r="M46" i="116"/>
  <c r="L46" i="116"/>
  <c r="H46" i="116"/>
  <c r="M45" i="116"/>
  <c r="L45" i="116"/>
  <c r="H45" i="116"/>
  <c r="J44" i="116"/>
  <c r="I44" i="116"/>
  <c r="G44" i="116"/>
  <c r="F44" i="116"/>
  <c r="M43" i="116"/>
  <c r="L43" i="116"/>
  <c r="H43" i="116"/>
  <c r="M42" i="116"/>
  <c r="L42" i="116"/>
  <c r="H42" i="116"/>
  <c r="M41" i="116"/>
  <c r="L41" i="116"/>
  <c r="H41" i="116"/>
  <c r="J40" i="116"/>
  <c r="I40" i="116"/>
  <c r="G40" i="116"/>
  <c r="F40" i="116"/>
  <c r="M39" i="116"/>
  <c r="L39" i="116"/>
  <c r="H39" i="116"/>
  <c r="M38" i="116"/>
  <c r="L38" i="116"/>
  <c r="H38" i="116"/>
  <c r="M37" i="116"/>
  <c r="L37" i="116"/>
  <c r="H37" i="116"/>
  <c r="J36" i="116"/>
  <c r="I36" i="116"/>
  <c r="G36" i="116"/>
  <c r="F36" i="116"/>
  <c r="M35" i="116"/>
  <c r="L35" i="116"/>
  <c r="H35" i="116"/>
  <c r="M34" i="116"/>
  <c r="L34" i="116"/>
  <c r="H34" i="116"/>
  <c r="M33" i="116"/>
  <c r="L33" i="116"/>
  <c r="H33" i="116"/>
  <c r="J88" i="116"/>
  <c r="I88" i="116"/>
  <c r="G88" i="116"/>
  <c r="F88" i="116"/>
  <c r="M87" i="116"/>
  <c r="L87" i="116"/>
  <c r="H87" i="116"/>
  <c r="M86" i="116"/>
  <c r="L86" i="116"/>
  <c r="H86" i="116"/>
  <c r="M85" i="116"/>
  <c r="L85" i="116"/>
  <c r="H85" i="116"/>
  <c r="J84" i="116"/>
  <c r="I84" i="116"/>
  <c r="G84" i="116"/>
  <c r="F84" i="116"/>
  <c r="M83" i="116"/>
  <c r="L83" i="116"/>
  <c r="H83" i="116"/>
  <c r="M82" i="116"/>
  <c r="L82" i="116"/>
  <c r="H82" i="116"/>
  <c r="M81" i="116"/>
  <c r="L81" i="116"/>
  <c r="H81" i="116"/>
  <c r="J80" i="116"/>
  <c r="I80" i="116"/>
  <c r="G80" i="116"/>
  <c r="F80" i="116"/>
  <c r="M79" i="116"/>
  <c r="L79" i="116"/>
  <c r="H79" i="116"/>
  <c r="M78" i="116"/>
  <c r="L78" i="116"/>
  <c r="H78" i="116"/>
  <c r="M77" i="116"/>
  <c r="L77" i="116"/>
  <c r="H77" i="116"/>
  <c r="J76" i="116"/>
  <c r="I76" i="116"/>
  <c r="G76" i="116"/>
  <c r="F76" i="116"/>
  <c r="M75" i="116"/>
  <c r="L75" i="116"/>
  <c r="H75" i="116"/>
  <c r="M74" i="116"/>
  <c r="L74" i="116"/>
  <c r="H74" i="116"/>
  <c r="M73" i="116"/>
  <c r="L73" i="116"/>
  <c r="H73" i="116"/>
  <c r="J72" i="116"/>
  <c r="I72" i="116"/>
  <c r="G72" i="116"/>
  <c r="F72" i="116"/>
  <c r="M71" i="116"/>
  <c r="L71" i="116"/>
  <c r="H71" i="116"/>
  <c r="M70" i="116"/>
  <c r="L70" i="116"/>
  <c r="H70" i="116"/>
  <c r="M69" i="116"/>
  <c r="L69" i="116"/>
  <c r="H69" i="116"/>
  <c r="J68" i="116"/>
  <c r="I68" i="116"/>
  <c r="G68" i="116"/>
  <c r="F68" i="116"/>
  <c r="M67" i="116"/>
  <c r="L67" i="116"/>
  <c r="H67" i="116"/>
  <c r="M66" i="116"/>
  <c r="L66" i="116"/>
  <c r="H66" i="116"/>
  <c r="M65" i="116"/>
  <c r="L65" i="116"/>
  <c r="H65" i="116"/>
  <c r="J64" i="116"/>
  <c r="I64" i="116"/>
  <c r="G64" i="116"/>
  <c r="F64" i="116"/>
  <c r="M63" i="116"/>
  <c r="L63" i="116"/>
  <c r="H63" i="116"/>
  <c r="M62" i="116"/>
  <c r="L62" i="116"/>
  <c r="H62" i="116"/>
  <c r="M61" i="116"/>
  <c r="L61" i="116"/>
  <c r="H61" i="116"/>
  <c r="J116" i="116"/>
  <c r="I116" i="116"/>
  <c r="G116" i="116"/>
  <c r="F116" i="116"/>
  <c r="M115" i="116"/>
  <c r="L115" i="116"/>
  <c r="H115" i="116"/>
  <c r="M114" i="116"/>
  <c r="L114" i="116"/>
  <c r="H114" i="116"/>
  <c r="M113" i="116"/>
  <c r="L113" i="116"/>
  <c r="H113" i="116"/>
  <c r="J112" i="116"/>
  <c r="I112" i="116"/>
  <c r="G112" i="116"/>
  <c r="F112" i="116"/>
  <c r="M111" i="116"/>
  <c r="L111" i="116"/>
  <c r="H111" i="116"/>
  <c r="M110" i="116"/>
  <c r="L110" i="116"/>
  <c r="H110" i="116"/>
  <c r="M109" i="116"/>
  <c r="L109" i="116"/>
  <c r="H109" i="116"/>
  <c r="J108" i="116"/>
  <c r="I108" i="116"/>
  <c r="G108" i="116"/>
  <c r="F108" i="116"/>
  <c r="M107" i="116"/>
  <c r="L107" i="116"/>
  <c r="H107" i="116"/>
  <c r="M106" i="116"/>
  <c r="L106" i="116"/>
  <c r="H106" i="116"/>
  <c r="M105" i="116"/>
  <c r="L105" i="116"/>
  <c r="H105" i="116"/>
  <c r="J104" i="116"/>
  <c r="I104" i="116"/>
  <c r="G104" i="116"/>
  <c r="F104" i="116"/>
  <c r="M103" i="116"/>
  <c r="L103" i="116"/>
  <c r="H103" i="116"/>
  <c r="M102" i="116"/>
  <c r="L102" i="116"/>
  <c r="H102" i="116"/>
  <c r="M101" i="116"/>
  <c r="L101" i="116"/>
  <c r="H101" i="116"/>
  <c r="J100" i="116"/>
  <c r="I100" i="116"/>
  <c r="G100" i="116"/>
  <c r="F100" i="116"/>
  <c r="M99" i="116"/>
  <c r="L99" i="116"/>
  <c r="H99" i="116"/>
  <c r="M98" i="116"/>
  <c r="L98" i="116"/>
  <c r="H98" i="116"/>
  <c r="M97" i="116"/>
  <c r="L97" i="116"/>
  <c r="H97" i="116"/>
  <c r="J96" i="116"/>
  <c r="I96" i="116"/>
  <c r="G96" i="116"/>
  <c r="F96" i="116"/>
  <c r="M95" i="116"/>
  <c r="L95" i="116"/>
  <c r="H95" i="116"/>
  <c r="M94" i="116"/>
  <c r="L94" i="116"/>
  <c r="H94" i="116"/>
  <c r="M93" i="116"/>
  <c r="L93" i="116"/>
  <c r="H93" i="116"/>
  <c r="J92" i="116"/>
  <c r="I92" i="116"/>
  <c r="G92" i="116"/>
  <c r="F92" i="116"/>
  <c r="M91" i="116"/>
  <c r="L91" i="116"/>
  <c r="H91" i="116"/>
  <c r="M90" i="116"/>
  <c r="L90" i="116"/>
  <c r="H90" i="116"/>
  <c r="M89" i="116"/>
  <c r="L89" i="116"/>
  <c r="H89" i="116"/>
  <c r="J144" i="116"/>
  <c r="I144" i="116"/>
  <c r="G144" i="116"/>
  <c r="F144" i="116"/>
  <c r="M143" i="116"/>
  <c r="L143" i="116"/>
  <c r="H143" i="116"/>
  <c r="M142" i="116"/>
  <c r="L142" i="116"/>
  <c r="H142" i="116"/>
  <c r="M141" i="116"/>
  <c r="L141" i="116"/>
  <c r="H141" i="116"/>
  <c r="J140" i="116"/>
  <c r="I140" i="116"/>
  <c r="G140" i="116"/>
  <c r="F140" i="116"/>
  <c r="M139" i="116"/>
  <c r="L139" i="116"/>
  <c r="H139" i="116"/>
  <c r="M138" i="116"/>
  <c r="L138" i="116"/>
  <c r="H138" i="116"/>
  <c r="M137" i="116"/>
  <c r="L137" i="116"/>
  <c r="H137" i="116"/>
  <c r="J136" i="116"/>
  <c r="I136" i="116"/>
  <c r="G136" i="116"/>
  <c r="F136" i="116"/>
  <c r="M135" i="116"/>
  <c r="L135" i="116"/>
  <c r="H135" i="116"/>
  <c r="M134" i="116"/>
  <c r="L134" i="116"/>
  <c r="H134" i="116"/>
  <c r="M133" i="116"/>
  <c r="L133" i="116"/>
  <c r="H133" i="116"/>
  <c r="J132" i="116"/>
  <c r="I132" i="116"/>
  <c r="G132" i="116"/>
  <c r="F132" i="116"/>
  <c r="M131" i="116"/>
  <c r="L131" i="116"/>
  <c r="H131" i="116"/>
  <c r="M130" i="116"/>
  <c r="L130" i="116"/>
  <c r="H130" i="116"/>
  <c r="M129" i="116"/>
  <c r="L129" i="116"/>
  <c r="H129" i="116"/>
  <c r="J128" i="116"/>
  <c r="I128" i="116"/>
  <c r="G128" i="116"/>
  <c r="F128" i="116"/>
  <c r="M127" i="116"/>
  <c r="L127" i="116"/>
  <c r="H127" i="116"/>
  <c r="M126" i="116"/>
  <c r="L126" i="116"/>
  <c r="H126" i="116"/>
  <c r="M125" i="116"/>
  <c r="L125" i="116"/>
  <c r="H125" i="116"/>
  <c r="J124" i="116"/>
  <c r="I124" i="116"/>
  <c r="G124" i="116"/>
  <c r="F124" i="116"/>
  <c r="M123" i="116"/>
  <c r="L123" i="116"/>
  <c r="H123" i="116"/>
  <c r="M122" i="116"/>
  <c r="L122" i="116"/>
  <c r="H122" i="116"/>
  <c r="M121" i="116"/>
  <c r="L121" i="116"/>
  <c r="H121" i="116"/>
  <c r="J120" i="116"/>
  <c r="I120" i="116"/>
  <c r="G120" i="116"/>
  <c r="F120" i="116"/>
  <c r="M119" i="116"/>
  <c r="L119" i="116"/>
  <c r="H119" i="116"/>
  <c r="M118" i="116"/>
  <c r="L118" i="116"/>
  <c r="H118" i="116"/>
  <c r="M117" i="116"/>
  <c r="L117" i="116"/>
  <c r="H117" i="116"/>
  <c r="J172" i="116"/>
  <c r="I172" i="116"/>
  <c r="G172" i="116"/>
  <c r="F172" i="116"/>
  <c r="M171" i="116"/>
  <c r="L171" i="116"/>
  <c r="H171" i="116"/>
  <c r="M170" i="116"/>
  <c r="L170" i="116"/>
  <c r="H170" i="116"/>
  <c r="M169" i="116"/>
  <c r="L169" i="116"/>
  <c r="H169" i="116"/>
  <c r="J168" i="116"/>
  <c r="I168" i="116"/>
  <c r="G168" i="116"/>
  <c r="F168" i="116"/>
  <c r="M167" i="116"/>
  <c r="L167" i="116"/>
  <c r="H167" i="116"/>
  <c r="M166" i="116"/>
  <c r="L166" i="116"/>
  <c r="H166" i="116"/>
  <c r="M165" i="116"/>
  <c r="L165" i="116"/>
  <c r="H165" i="116"/>
  <c r="J164" i="116"/>
  <c r="I164" i="116"/>
  <c r="G164" i="116"/>
  <c r="F164" i="116"/>
  <c r="M163" i="116"/>
  <c r="L163" i="116"/>
  <c r="H163" i="116"/>
  <c r="M162" i="116"/>
  <c r="L162" i="116"/>
  <c r="H162" i="116"/>
  <c r="M161" i="116"/>
  <c r="L161" i="116"/>
  <c r="H161" i="116"/>
  <c r="J160" i="116"/>
  <c r="I160" i="116"/>
  <c r="G160" i="116"/>
  <c r="F160" i="116"/>
  <c r="M159" i="116"/>
  <c r="L159" i="116"/>
  <c r="H159" i="116"/>
  <c r="M158" i="116"/>
  <c r="L158" i="116"/>
  <c r="H158" i="116"/>
  <c r="M157" i="116"/>
  <c r="L157" i="116"/>
  <c r="H157" i="116"/>
  <c r="J156" i="116"/>
  <c r="I156" i="116"/>
  <c r="G156" i="116"/>
  <c r="F156" i="116"/>
  <c r="M155" i="116"/>
  <c r="L155" i="116"/>
  <c r="H155" i="116"/>
  <c r="M154" i="116"/>
  <c r="L154" i="116"/>
  <c r="H154" i="116"/>
  <c r="M153" i="116"/>
  <c r="L153" i="116"/>
  <c r="H153" i="116"/>
  <c r="J152" i="116"/>
  <c r="I152" i="116"/>
  <c r="G152" i="116"/>
  <c r="F152" i="116"/>
  <c r="M151" i="116"/>
  <c r="L151" i="116"/>
  <c r="H151" i="116"/>
  <c r="M150" i="116"/>
  <c r="L150" i="116"/>
  <c r="H150" i="116"/>
  <c r="M149" i="116"/>
  <c r="L149" i="116"/>
  <c r="H149" i="116"/>
  <c r="J148" i="116"/>
  <c r="I148" i="116"/>
  <c r="G148" i="116"/>
  <c r="F148" i="116"/>
  <c r="M147" i="116"/>
  <c r="L147" i="116"/>
  <c r="H147" i="116"/>
  <c r="M146" i="116"/>
  <c r="L146" i="116"/>
  <c r="H146" i="116"/>
  <c r="M145" i="116"/>
  <c r="L145" i="116"/>
  <c r="H145" i="116"/>
  <c r="J200" i="116"/>
  <c r="I200" i="116"/>
  <c r="G200" i="116"/>
  <c r="F200" i="116"/>
  <c r="M199" i="116"/>
  <c r="L199" i="116"/>
  <c r="H199" i="116"/>
  <c r="M198" i="116"/>
  <c r="L198" i="116"/>
  <c r="H198" i="116"/>
  <c r="M197" i="116"/>
  <c r="L197" i="116"/>
  <c r="H197" i="116"/>
  <c r="J196" i="116"/>
  <c r="I196" i="116"/>
  <c r="G196" i="116"/>
  <c r="F196" i="116"/>
  <c r="M195" i="116"/>
  <c r="L195" i="116"/>
  <c r="H195" i="116"/>
  <c r="M194" i="116"/>
  <c r="L194" i="116"/>
  <c r="H194" i="116"/>
  <c r="M193" i="116"/>
  <c r="L193" i="116"/>
  <c r="H193" i="116"/>
  <c r="J192" i="116"/>
  <c r="I192" i="116"/>
  <c r="G192" i="116"/>
  <c r="F192" i="116"/>
  <c r="M191" i="116"/>
  <c r="L191" i="116"/>
  <c r="H191" i="116"/>
  <c r="M190" i="116"/>
  <c r="L190" i="116"/>
  <c r="H190" i="116"/>
  <c r="M189" i="116"/>
  <c r="L189" i="116"/>
  <c r="H189" i="116"/>
  <c r="J188" i="116"/>
  <c r="I188" i="116"/>
  <c r="G188" i="116"/>
  <c r="F188" i="116"/>
  <c r="M187" i="116"/>
  <c r="L187" i="116"/>
  <c r="H187" i="116"/>
  <c r="M186" i="116"/>
  <c r="L186" i="116"/>
  <c r="H186" i="116"/>
  <c r="M185" i="116"/>
  <c r="L185" i="116"/>
  <c r="H185" i="116"/>
  <c r="J184" i="116"/>
  <c r="I184" i="116"/>
  <c r="G184" i="116"/>
  <c r="F184" i="116"/>
  <c r="M183" i="116"/>
  <c r="L183" i="116"/>
  <c r="H183" i="116"/>
  <c r="M182" i="116"/>
  <c r="L182" i="116"/>
  <c r="H182" i="116"/>
  <c r="M181" i="116"/>
  <c r="L181" i="116"/>
  <c r="H181" i="116"/>
  <c r="J180" i="116"/>
  <c r="I180" i="116"/>
  <c r="G180" i="116"/>
  <c r="F180" i="116"/>
  <c r="M179" i="116"/>
  <c r="L179" i="116"/>
  <c r="H179" i="116"/>
  <c r="M178" i="116"/>
  <c r="L178" i="116"/>
  <c r="H178" i="116"/>
  <c r="M177" i="116"/>
  <c r="L177" i="116"/>
  <c r="H177" i="116"/>
  <c r="J176" i="116"/>
  <c r="I176" i="116"/>
  <c r="G176" i="116"/>
  <c r="F176" i="116"/>
  <c r="M175" i="116"/>
  <c r="L175" i="116"/>
  <c r="H175" i="116"/>
  <c r="M174" i="116"/>
  <c r="L174" i="116"/>
  <c r="H174" i="116"/>
  <c r="M173" i="116"/>
  <c r="L173" i="116"/>
  <c r="H173" i="116"/>
  <c r="J228" i="116"/>
  <c r="I228" i="116"/>
  <c r="G228" i="116"/>
  <c r="F228" i="116"/>
  <c r="M227" i="116"/>
  <c r="L227" i="116"/>
  <c r="H227" i="116"/>
  <c r="M226" i="116"/>
  <c r="L226" i="116"/>
  <c r="H226" i="116"/>
  <c r="M225" i="116"/>
  <c r="L225" i="116"/>
  <c r="H225" i="116"/>
  <c r="J224" i="116"/>
  <c r="I224" i="116"/>
  <c r="G224" i="116"/>
  <c r="F224" i="116"/>
  <c r="M223" i="116"/>
  <c r="L223" i="116"/>
  <c r="H223" i="116"/>
  <c r="M222" i="116"/>
  <c r="L222" i="116"/>
  <c r="H222" i="116"/>
  <c r="M221" i="116"/>
  <c r="L221" i="116"/>
  <c r="H221" i="116"/>
  <c r="J220" i="116"/>
  <c r="I220" i="116"/>
  <c r="G220" i="116"/>
  <c r="F220" i="116"/>
  <c r="M219" i="116"/>
  <c r="L219" i="116"/>
  <c r="H219" i="116"/>
  <c r="M218" i="116"/>
  <c r="L218" i="116"/>
  <c r="H218" i="116"/>
  <c r="M217" i="116"/>
  <c r="L217" i="116"/>
  <c r="H217" i="116"/>
  <c r="J216" i="116"/>
  <c r="I216" i="116"/>
  <c r="G216" i="116"/>
  <c r="F216" i="116"/>
  <c r="M215" i="116"/>
  <c r="L215" i="116"/>
  <c r="H215" i="116"/>
  <c r="M214" i="116"/>
  <c r="L214" i="116"/>
  <c r="H214" i="116"/>
  <c r="M213" i="116"/>
  <c r="L213" i="116"/>
  <c r="H213" i="116"/>
  <c r="J212" i="116"/>
  <c r="I212" i="116"/>
  <c r="G212" i="116"/>
  <c r="F212" i="116"/>
  <c r="M211" i="116"/>
  <c r="L211" i="116"/>
  <c r="H211" i="116"/>
  <c r="M210" i="116"/>
  <c r="L210" i="116"/>
  <c r="H210" i="116"/>
  <c r="M209" i="116"/>
  <c r="L209" i="116"/>
  <c r="H209" i="116"/>
  <c r="J208" i="116"/>
  <c r="I208" i="116"/>
  <c r="G208" i="116"/>
  <c r="F208" i="116"/>
  <c r="M207" i="116"/>
  <c r="L207" i="116"/>
  <c r="H207" i="116"/>
  <c r="M206" i="116"/>
  <c r="L206" i="116"/>
  <c r="H206" i="116"/>
  <c r="M205" i="116"/>
  <c r="L205" i="116"/>
  <c r="H205" i="116"/>
  <c r="J204" i="116"/>
  <c r="I204" i="116"/>
  <c r="G204" i="116"/>
  <c r="F204" i="116"/>
  <c r="M203" i="116"/>
  <c r="L203" i="116"/>
  <c r="H203" i="116"/>
  <c r="M202" i="116"/>
  <c r="L202" i="116"/>
  <c r="H202" i="116"/>
  <c r="M201" i="116"/>
  <c r="L201" i="116"/>
  <c r="H201" i="116"/>
  <c r="J256" i="116"/>
  <c r="I256" i="116"/>
  <c r="G256" i="116"/>
  <c r="F256" i="116"/>
  <c r="M255" i="116"/>
  <c r="L255" i="116"/>
  <c r="H255" i="116"/>
  <c r="M254" i="116"/>
  <c r="L254" i="116"/>
  <c r="H254" i="116"/>
  <c r="M253" i="116"/>
  <c r="L253" i="116"/>
  <c r="H253" i="116"/>
  <c r="J252" i="116"/>
  <c r="I252" i="116"/>
  <c r="G252" i="116"/>
  <c r="F252" i="116"/>
  <c r="M251" i="116"/>
  <c r="L251" i="116"/>
  <c r="H251" i="116"/>
  <c r="M250" i="116"/>
  <c r="L250" i="116"/>
  <c r="H250" i="116"/>
  <c r="M249" i="116"/>
  <c r="L249" i="116"/>
  <c r="H249" i="116"/>
  <c r="J248" i="116"/>
  <c r="I248" i="116"/>
  <c r="G248" i="116"/>
  <c r="F248" i="116"/>
  <c r="M247" i="116"/>
  <c r="L247" i="116"/>
  <c r="H247" i="116"/>
  <c r="M246" i="116"/>
  <c r="L246" i="116"/>
  <c r="H246" i="116"/>
  <c r="M245" i="116"/>
  <c r="L245" i="116"/>
  <c r="H245" i="116"/>
  <c r="J244" i="116"/>
  <c r="I244" i="116"/>
  <c r="G244" i="116"/>
  <c r="F244" i="116"/>
  <c r="M243" i="116"/>
  <c r="L243" i="116"/>
  <c r="H243" i="116"/>
  <c r="M242" i="116"/>
  <c r="L242" i="116"/>
  <c r="H242" i="116"/>
  <c r="M241" i="116"/>
  <c r="L241" i="116"/>
  <c r="H241" i="116"/>
  <c r="J240" i="116"/>
  <c r="I240" i="116"/>
  <c r="G240" i="116"/>
  <c r="F240" i="116"/>
  <c r="M239" i="116"/>
  <c r="L239" i="116"/>
  <c r="H239" i="116"/>
  <c r="M238" i="116"/>
  <c r="L238" i="116"/>
  <c r="H238" i="116"/>
  <c r="M237" i="116"/>
  <c r="L237" i="116"/>
  <c r="H237" i="116"/>
  <c r="J236" i="116"/>
  <c r="I236" i="116"/>
  <c r="G236" i="116"/>
  <c r="F236" i="116"/>
  <c r="M235" i="116"/>
  <c r="L235" i="116"/>
  <c r="H235" i="116"/>
  <c r="M234" i="116"/>
  <c r="L234" i="116"/>
  <c r="H234" i="116"/>
  <c r="M233" i="116"/>
  <c r="L233" i="116"/>
  <c r="H233" i="116"/>
  <c r="J232" i="116"/>
  <c r="I232" i="116"/>
  <c r="G232" i="116"/>
  <c r="F232" i="116"/>
  <c r="M231" i="116"/>
  <c r="L231" i="116"/>
  <c r="H231" i="116"/>
  <c r="M230" i="116"/>
  <c r="L230" i="116"/>
  <c r="H230" i="116"/>
  <c r="M229" i="116"/>
  <c r="L229" i="116"/>
  <c r="H229" i="116"/>
  <c r="J300" i="116"/>
  <c r="I300" i="116"/>
  <c r="G300" i="116"/>
  <c r="F300" i="116"/>
  <c r="M299" i="116"/>
  <c r="L299" i="116"/>
  <c r="H299" i="116"/>
  <c r="M298" i="116"/>
  <c r="L298" i="116"/>
  <c r="M297" i="116"/>
  <c r="L297" i="116"/>
  <c r="H297" i="116"/>
  <c r="J32" i="116"/>
  <c r="I32" i="116"/>
  <c r="G32" i="116"/>
  <c r="F32" i="116"/>
  <c r="M31" i="116"/>
  <c r="L31" i="116"/>
  <c r="H31" i="116"/>
  <c r="M30" i="116"/>
  <c r="L30" i="116"/>
  <c r="H30" i="116"/>
  <c r="M29" i="116"/>
  <c r="L29" i="116"/>
  <c r="H29" i="116"/>
  <c r="J28" i="116"/>
  <c r="I28" i="116"/>
  <c r="G28" i="116"/>
  <c r="F28" i="116"/>
  <c r="M27" i="116"/>
  <c r="L27" i="116"/>
  <c r="H27" i="116"/>
  <c r="M26" i="116"/>
  <c r="L26" i="116"/>
  <c r="H26" i="116"/>
  <c r="M25" i="116"/>
  <c r="L25" i="116"/>
  <c r="H25" i="116"/>
  <c r="J24" i="116"/>
  <c r="I24" i="116"/>
  <c r="G24" i="116"/>
  <c r="F24" i="116"/>
  <c r="M23" i="116"/>
  <c r="L23" i="116"/>
  <c r="H23" i="116"/>
  <c r="M22" i="116"/>
  <c r="L22" i="116"/>
  <c r="H22" i="116"/>
  <c r="M21" i="116"/>
  <c r="L21" i="116"/>
  <c r="H21" i="116"/>
  <c r="J20" i="116"/>
  <c r="I20" i="116"/>
  <c r="G20" i="116"/>
  <c r="F20" i="116"/>
  <c r="M19" i="116"/>
  <c r="L19" i="116"/>
  <c r="H19" i="116"/>
  <c r="M18" i="116"/>
  <c r="L18" i="116"/>
  <c r="H18" i="116"/>
  <c r="M17" i="116"/>
  <c r="L17" i="116"/>
  <c r="H17" i="116"/>
  <c r="J16" i="116"/>
  <c r="I16" i="116"/>
  <c r="G16" i="116"/>
  <c r="F16" i="116"/>
  <c r="M15" i="116"/>
  <c r="L15" i="116"/>
  <c r="H15" i="116"/>
  <c r="M14" i="116"/>
  <c r="L14" i="116"/>
  <c r="H14" i="116"/>
  <c r="M13" i="116"/>
  <c r="L13" i="116"/>
  <c r="H13" i="116"/>
  <c r="J12" i="116"/>
  <c r="I12" i="116"/>
  <c r="G12" i="116"/>
  <c r="F12" i="116"/>
  <c r="M11" i="116"/>
  <c r="L11" i="116"/>
  <c r="H11" i="116"/>
  <c r="M10" i="116"/>
  <c r="L10" i="116"/>
  <c r="H10" i="116"/>
  <c r="M9" i="116"/>
  <c r="L9" i="116"/>
  <c r="H9" i="116"/>
  <c r="J8" i="116"/>
  <c r="I8" i="116"/>
  <c r="G8" i="116"/>
  <c r="F8" i="116"/>
  <c r="M7" i="116"/>
  <c r="L7" i="116"/>
  <c r="H7" i="116"/>
  <c r="M6" i="116"/>
  <c r="L6" i="116"/>
  <c r="H6" i="116"/>
  <c r="M5" i="116"/>
  <c r="L5" i="116"/>
  <c r="H5" i="116"/>
  <c r="L301" i="116" l="1"/>
  <c r="M303" i="116"/>
  <c r="J304" i="116"/>
  <c r="L303" i="116"/>
  <c r="I304" i="116"/>
  <c r="M302" i="116"/>
  <c r="H303" i="116"/>
  <c r="L302" i="116"/>
  <c r="H302" i="116"/>
  <c r="M301" i="116"/>
  <c r="H301" i="116"/>
  <c r="H276" i="116"/>
  <c r="L292" i="116"/>
  <c r="K283" i="116"/>
  <c r="K282" i="116"/>
  <c r="M284" i="116"/>
  <c r="L284" i="116"/>
  <c r="M280" i="116"/>
  <c r="L144" i="116"/>
  <c r="L136" i="116"/>
  <c r="L112" i="116"/>
  <c r="L56" i="116"/>
  <c r="L48" i="116"/>
  <c r="H7" i="91"/>
  <c r="J304" i="118"/>
  <c r="K304" i="118"/>
  <c r="L304" i="118"/>
  <c r="H304" i="118"/>
  <c r="I304" i="118"/>
  <c r="F304" i="118"/>
  <c r="G304" i="118"/>
  <c r="E16" i="114"/>
  <c r="F16" i="114"/>
  <c r="D15" i="114"/>
  <c r="D13" i="114"/>
  <c r="K279" i="116"/>
  <c r="M180" i="116"/>
  <c r="L276" i="116"/>
  <c r="L248" i="116"/>
  <c r="K106" i="116"/>
  <c r="M40" i="116"/>
  <c r="M56" i="116"/>
  <c r="M60" i="116"/>
  <c r="K193" i="116"/>
  <c r="K29" i="116"/>
  <c r="K297" i="116"/>
  <c r="K230" i="116"/>
  <c r="K233" i="116"/>
  <c r="K235" i="116"/>
  <c r="K161" i="116"/>
  <c r="K169" i="116"/>
  <c r="K171" i="116"/>
  <c r="L36" i="116"/>
  <c r="K74" i="116"/>
  <c r="M224" i="116"/>
  <c r="M200" i="116"/>
  <c r="M160" i="116"/>
  <c r="M120" i="116"/>
  <c r="M16" i="116"/>
  <c r="K158" i="116"/>
  <c r="K118" i="116"/>
  <c r="L236" i="116"/>
  <c r="L196" i="116"/>
  <c r="M136" i="116"/>
  <c r="K237" i="116"/>
  <c r="M240" i="116"/>
  <c r="K194" i="116"/>
  <c r="K129" i="116"/>
  <c r="K131" i="116"/>
  <c r="K137" i="116"/>
  <c r="K105" i="116"/>
  <c r="K107" i="116"/>
  <c r="K37" i="116"/>
  <c r="K47" i="116"/>
  <c r="L8" i="116"/>
  <c r="L12" i="116"/>
  <c r="L16" i="116"/>
  <c r="L148" i="116"/>
  <c r="K214" i="116"/>
  <c r="M132" i="116"/>
  <c r="L204" i="116"/>
  <c r="L220" i="116"/>
  <c r="K257" i="116"/>
  <c r="K259" i="116"/>
  <c r="K262" i="116"/>
  <c r="K265" i="116"/>
  <c r="M196" i="116"/>
  <c r="L260" i="116"/>
  <c r="K253" i="116"/>
  <c r="K205" i="116"/>
  <c r="K213" i="116"/>
  <c r="K215" i="116"/>
  <c r="M168" i="116"/>
  <c r="K34" i="116"/>
  <c r="M48" i="116"/>
  <c r="E260" i="116"/>
  <c r="L20" i="116"/>
  <c r="L24" i="116"/>
  <c r="L28" i="116"/>
  <c r="L168" i="116"/>
  <c r="L96" i="116"/>
  <c r="L104" i="116"/>
  <c r="L52" i="116"/>
  <c r="M176" i="116"/>
  <c r="M188" i="116"/>
  <c r="L156" i="116"/>
  <c r="L172" i="116"/>
  <c r="L124" i="116"/>
  <c r="L100" i="116"/>
  <c r="L64" i="116"/>
  <c r="L72" i="116"/>
  <c r="L84" i="116"/>
  <c r="L88" i="116"/>
  <c r="M260" i="116"/>
  <c r="L268" i="116"/>
  <c r="L288" i="116"/>
  <c r="H296" i="116"/>
  <c r="M148" i="116"/>
  <c r="M156" i="116"/>
  <c r="M140" i="116"/>
  <c r="M92" i="116"/>
  <c r="M68" i="116"/>
  <c r="M76" i="116"/>
  <c r="E168" i="116"/>
  <c r="L120" i="116"/>
  <c r="L128" i="116"/>
  <c r="E76" i="116"/>
  <c r="E36" i="116"/>
  <c r="E264" i="116"/>
  <c r="L264" i="116"/>
  <c r="E272" i="116"/>
  <c r="L272" i="116"/>
  <c r="E292" i="116"/>
  <c r="L232" i="116"/>
  <c r="L240" i="116"/>
  <c r="L216" i="116"/>
  <c r="L176" i="116"/>
  <c r="K167" i="116"/>
  <c r="K95" i="116"/>
  <c r="K98" i="116"/>
  <c r="K77" i="116"/>
  <c r="K81" i="116"/>
  <c r="K85" i="116"/>
  <c r="K87" i="116"/>
  <c r="K271" i="116"/>
  <c r="K286" i="116"/>
  <c r="K291" i="116"/>
  <c r="M20" i="116"/>
  <c r="M24" i="116"/>
  <c r="M28" i="116"/>
  <c r="M32" i="116"/>
  <c r="M232" i="116"/>
  <c r="L212" i="116"/>
  <c r="M96" i="116"/>
  <c r="M112" i="116"/>
  <c r="K49" i="116"/>
  <c r="K53" i="116"/>
  <c r="K142" i="116"/>
  <c r="M300" i="116"/>
  <c r="K241" i="116"/>
  <c r="K251" i="116"/>
  <c r="K254" i="116"/>
  <c r="K201" i="116"/>
  <c r="E216" i="116"/>
  <c r="L192" i="116"/>
  <c r="K149" i="116"/>
  <c r="K151" i="116"/>
  <c r="K154" i="116"/>
  <c r="K157" i="116"/>
  <c r="L140" i="116"/>
  <c r="E104" i="116"/>
  <c r="M64" i="116"/>
  <c r="M288" i="116"/>
  <c r="K295" i="116"/>
  <c r="K274" i="116"/>
  <c r="H280" i="116"/>
  <c r="E232" i="116"/>
  <c r="L244" i="116"/>
  <c r="M192" i="116"/>
  <c r="L200" i="116"/>
  <c r="L152" i="116"/>
  <c r="K165" i="116"/>
  <c r="L92" i="116"/>
  <c r="L80" i="116"/>
  <c r="L60" i="116"/>
  <c r="L296" i="116"/>
  <c r="H136" i="116"/>
  <c r="M252" i="116"/>
  <c r="K177" i="116"/>
  <c r="K182" i="116"/>
  <c r="K185" i="116"/>
  <c r="M152" i="116"/>
  <c r="K113" i="116"/>
  <c r="M212" i="116"/>
  <c r="M220" i="116"/>
  <c r="M228" i="116"/>
  <c r="L180" i="116"/>
  <c r="L188" i="116"/>
  <c r="H192" i="116"/>
  <c r="K145" i="116"/>
  <c r="M100" i="116"/>
  <c r="L116" i="116"/>
  <c r="L76" i="116"/>
  <c r="E84" i="116"/>
  <c r="L44" i="116"/>
  <c r="M264" i="116"/>
  <c r="M272" i="116"/>
  <c r="K289" i="116"/>
  <c r="E276" i="116"/>
  <c r="L224" i="116"/>
  <c r="E288" i="116"/>
  <c r="K5" i="116"/>
  <c r="E300" i="116"/>
  <c r="L300" i="116"/>
  <c r="M216" i="116"/>
  <c r="K221" i="116"/>
  <c r="L164" i="116"/>
  <c r="K103" i="116"/>
  <c r="M104" i="116"/>
  <c r="K109" i="116"/>
  <c r="M84" i="116"/>
  <c r="K267" i="116"/>
  <c r="K270" i="116"/>
  <c r="K287" i="116"/>
  <c r="M248" i="116"/>
  <c r="M256" i="116"/>
  <c r="L208" i="116"/>
  <c r="K191" i="116"/>
  <c r="K290" i="116"/>
  <c r="K13" i="116"/>
  <c r="K298" i="116"/>
  <c r="H240" i="116"/>
  <c r="E244" i="116"/>
  <c r="E248" i="116"/>
  <c r="E208" i="116"/>
  <c r="K225" i="116"/>
  <c r="L184" i="116"/>
  <c r="H148" i="116"/>
  <c r="E156" i="116"/>
  <c r="K117" i="116"/>
  <c r="M124" i="116"/>
  <c r="L132" i="116"/>
  <c r="L108" i="116"/>
  <c r="K33" i="116"/>
  <c r="H52" i="116"/>
  <c r="K261" i="116"/>
  <c r="K269" i="116"/>
  <c r="K294" i="116"/>
  <c r="K277" i="116"/>
  <c r="L32" i="116"/>
  <c r="M236" i="116"/>
  <c r="K249" i="116"/>
  <c r="L256" i="116"/>
  <c r="K218" i="116"/>
  <c r="L228" i="116"/>
  <c r="E180" i="116"/>
  <c r="M184" i="116"/>
  <c r="M144" i="116"/>
  <c r="K101" i="116"/>
  <c r="M108" i="116"/>
  <c r="E116" i="116"/>
  <c r="M72" i="116"/>
  <c r="H44" i="116"/>
  <c r="E48" i="116"/>
  <c r="M292" i="116"/>
  <c r="K273" i="116"/>
  <c r="K275" i="116"/>
  <c r="L280" i="116"/>
  <c r="K17" i="116"/>
  <c r="H288" i="116"/>
  <c r="K25" i="116"/>
  <c r="K229" i="116"/>
  <c r="M244" i="116"/>
  <c r="L252" i="116"/>
  <c r="M208" i="116"/>
  <c r="E200" i="116"/>
  <c r="K166" i="116"/>
  <c r="K130" i="116"/>
  <c r="H144" i="116"/>
  <c r="K89" i="116"/>
  <c r="H108" i="116"/>
  <c r="K65" i="116"/>
  <c r="K67" i="116"/>
  <c r="K70" i="116"/>
  <c r="K73" i="116"/>
  <c r="M44" i="116"/>
  <c r="E296" i="116"/>
  <c r="K278" i="116"/>
  <c r="E284" i="116"/>
  <c r="K173" i="116"/>
  <c r="M164" i="116"/>
  <c r="M128" i="116"/>
  <c r="K133" i="116"/>
  <c r="M116" i="116"/>
  <c r="L68" i="116"/>
  <c r="M80" i="116"/>
  <c r="H300" i="116"/>
  <c r="K245" i="116"/>
  <c r="K247" i="116"/>
  <c r="E252" i="116"/>
  <c r="M276" i="116"/>
  <c r="M8" i="116"/>
  <c r="M12" i="116"/>
  <c r="M204" i="116"/>
  <c r="K217" i="116"/>
  <c r="K219" i="116"/>
  <c r="L160" i="116"/>
  <c r="H164" i="116"/>
  <c r="M172" i="116"/>
  <c r="K121" i="116"/>
  <c r="E92" i="116"/>
  <c r="K102" i="116"/>
  <c r="K114" i="116"/>
  <c r="K61" i="116"/>
  <c r="K63" i="116"/>
  <c r="H80" i="116"/>
  <c r="M88" i="116"/>
  <c r="M36" i="116"/>
  <c r="L40" i="116"/>
  <c r="K45" i="116"/>
  <c r="M52" i="116"/>
  <c r="K57" i="116"/>
  <c r="K258" i="116"/>
  <c r="M268" i="116"/>
  <c r="H292" i="116"/>
  <c r="K292" i="116" s="1"/>
  <c r="M296" i="116"/>
  <c r="E280" i="116"/>
  <c r="D12" i="114"/>
  <c r="D14" i="114"/>
  <c r="H5" i="91"/>
  <c r="H4" i="91"/>
  <c r="H6" i="91"/>
  <c r="K7" i="116"/>
  <c r="K10" i="116"/>
  <c r="K15" i="116"/>
  <c r="K30" i="116"/>
  <c r="K246" i="116"/>
  <c r="K203" i="116"/>
  <c r="H188" i="116"/>
  <c r="K187" i="116"/>
  <c r="K163" i="116"/>
  <c r="H124" i="116"/>
  <c r="H128" i="116"/>
  <c r="E132" i="116"/>
  <c r="K134" i="116"/>
  <c r="H140" i="116"/>
  <c r="E140" i="116"/>
  <c r="K111" i="116"/>
  <c r="K75" i="116"/>
  <c r="K46" i="116"/>
  <c r="K58" i="116"/>
  <c r="K263" i="116"/>
  <c r="K266" i="116"/>
  <c r="H252" i="116"/>
  <c r="H212" i="116"/>
  <c r="E220" i="116"/>
  <c r="E172" i="116"/>
  <c r="E120" i="116"/>
  <c r="E64" i="116"/>
  <c r="K51" i="116"/>
  <c r="H284" i="116"/>
  <c r="E240" i="116"/>
  <c r="K231" i="116"/>
  <c r="K234" i="116"/>
  <c r="E176" i="116"/>
  <c r="K195" i="116"/>
  <c r="K159" i="116"/>
  <c r="E124" i="116"/>
  <c r="K135" i="116"/>
  <c r="H104" i="116"/>
  <c r="K66" i="116"/>
  <c r="H72" i="116"/>
  <c r="K71" i="116"/>
  <c r="K39" i="116"/>
  <c r="K42" i="116"/>
  <c r="K54" i="116"/>
  <c r="E268" i="116"/>
  <c r="K186" i="116"/>
  <c r="K138" i="116"/>
  <c r="K78" i="116"/>
  <c r="K281" i="116"/>
  <c r="E236" i="116"/>
  <c r="H220" i="116"/>
  <c r="H224" i="116"/>
  <c r="K179" i="116"/>
  <c r="K150" i="116"/>
  <c r="H156" i="116"/>
  <c r="E160" i="116"/>
  <c r="K170" i="116"/>
  <c r="K119" i="116"/>
  <c r="H100" i="116"/>
  <c r="K115" i="116"/>
  <c r="K62" i="116"/>
  <c r="K35" i="116"/>
  <c r="E44" i="116"/>
  <c r="K50" i="116"/>
  <c r="K143" i="116"/>
  <c r="K110" i="116"/>
  <c r="K43" i="116"/>
  <c r="K207" i="116"/>
  <c r="K210" i="116"/>
  <c r="K226" i="116"/>
  <c r="K175" i="116"/>
  <c r="K190" i="116"/>
  <c r="E196" i="116"/>
  <c r="H200" i="116"/>
  <c r="K199" i="116"/>
  <c r="K146" i="116"/>
  <c r="E152" i="116"/>
  <c r="H168" i="116"/>
  <c r="K123" i="116"/>
  <c r="K126" i="116"/>
  <c r="E136" i="116"/>
  <c r="K90" i="116"/>
  <c r="K82" i="116"/>
  <c r="K59" i="116"/>
  <c r="K223" i="116"/>
  <c r="H96" i="116"/>
  <c r="K79" i="116"/>
  <c r="E12" i="116"/>
  <c r="E16" i="116"/>
  <c r="H196" i="116"/>
  <c r="E164" i="116"/>
  <c r="E68" i="116"/>
  <c r="E88" i="116"/>
  <c r="H272" i="116"/>
  <c r="K285" i="116"/>
  <c r="E100" i="116"/>
  <c r="K255" i="116"/>
  <c r="K162" i="116"/>
  <c r="E60" i="116"/>
  <c r="K239" i="116"/>
  <c r="K250" i="116"/>
  <c r="E204" i="116"/>
  <c r="K222" i="116"/>
  <c r="E192" i="116"/>
  <c r="E96" i="116"/>
  <c r="H112" i="116"/>
  <c r="E112" i="116"/>
  <c r="E40" i="116"/>
  <c r="H56" i="116"/>
  <c r="E56" i="116"/>
  <c r="H260" i="116"/>
  <c r="K38" i="116"/>
  <c r="H264" i="116"/>
  <c r="E212" i="116"/>
  <c r="E228" i="116"/>
  <c r="E128" i="116"/>
  <c r="E108" i="116"/>
  <c r="E52" i="116"/>
  <c r="K293" i="116"/>
  <c r="E72" i="116"/>
  <c r="K99" i="116"/>
  <c r="K242" i="116"/>
  <c r="E256" i="116"/>
  <c r="K206" i="116"/>
  <c r="K211" i="116"/>
  <c r="K227" i="116"/>
  <c r="K174" i="116"/>
  <c r="H180" i="116"/>
  <c r="E184" i="116"/>
  <c r="E188" i="116"/>
  <c r="K198" i="116"/>
  <c r="K147" i="116"/>
  <c r="K127" i="116"/>
  <c r="K91" i="116"/>
  <c r="E80" i="116"/>
  <c r="H84" i="116"/>
  <c r="K83" i="116"/>
  <c r="H268" i="116"/>
  <c r="K202" i="116"/>
  <c r="E224" i="116"/>
  <c r="H184" i="116"/>
  <c r="K183" i="116"/>
  <c r="K155" i="116"/>
  <c r="E144" i="116"/>
  <c r="K86" i="116"/>
  <c r="H40" i="116"/>
  <c r="K41" i="116"/>
  <c r="K55" i="116"/>
  <c r="H60" i="116"/>
  <c r="H48" i="116"/>
  <c r="H36" i="116"/>
  <c r="H68" i="116"/>
  <c r="K69" i="116"/>
  <c r="H88" i="116"/>
  <c r="H76" i="116"/>
  <c r="H64" i="116"/>
  <c r="H116" i="116"/>
  <c r="H92" i="116"/>
  <c r="K93" i="116"/>
  <c r="K94" i="116"/>
  <c r="K97" i="116"/>
  <c r="K27" i="116"/>
  <c r="K122" i="116"/>
  <c r="K125" i="116"/>
  <c r="H132" i="116"/>
  <c r="H20" i="116"/>
  <c r="H24" i="116"/>
  <c r="H120" i="116"/>
  <c r="K141" i="116"/>
  <c r="K139" i="116"/>
  <c r="E148" i="116"/>
  <c r="H152" i="116"/>
  <c r="K153" i="116"/>
  <c r="H172" i="116"/>
  <c r="H160" i="116"/>
  <c r="E8" i="116"/>
  <c r="K189" i="116"/>
  <c r="K178" i="116"/>
  <c r="K181" i="116"/>
  <c r="H176" i="116"/>
  <c r="K197" i="116"/>
  <c r="K31" i="116"/>
  <c r="K23" i="116"/>
  <c r="H208" i="116"/>
  <c r="K209" i="116"/>
  <c r="H228" i="116"/>
  <c r="K26" i="116"/>
  <c r="H216" i="116"/>
  <c r="E20" i="116"/>
  <c r="H204" i="116"/>
  <c r="H32" i="116"/>
  <c r="E28" i="116"/>
  <c r="K243" i="116"/>
  <c r="H248" i="116"/>
  <c r="H8" i="116"/>
  <c r="H12" i="116"/>
  <c r="K11" i="116"/>
  <c r="K14" i="116"/>
  <c r="H236" i="116"/>
  <c r="H256" i="116"/>
  <c r="H244" i="116"/>
  <c r="K19" i="116"/>
  <c r="K22" i="116"/>
  <c r="E32" i="116"/>
  <c r="H232" i="116"/>
  <c r="K232" i="116" s="1"/>
  <c r="K238" i="116"/>
  <c r="E24" i="116"/>
  <c r="K18" i="116"/>
  <c r="K9" i="116"/>
  <c r="H28" i="116"/>
  <c r="K21" i="116"/>
  <c r="K299" i="116"/>
  <c r="H16" i="116"/>
  <c r="K6" i="116"/>
  <c r="K52" i="116" l="1"/>
  <c r="K188" i="116"/>
  <c r="K302" i="116"/>
  <c r="K301" i="116"/>
  <c r="K303" i="116"/>
  <c r="H304" i="116"/>
  <c r="M304" i="116"/>
  <c r="L304" i="116"/>
  <c r="K164" i="116"/>
  <c r="K276" i="116"/>
  <c r="K76" i="116"/>
  <c r="K280" i="116"/>
  <c r="K212" i="116"/>
  <c r="K168" i="116"/>
  <c r="D16" i="114"/>
  <c r="K272" i="116"/>
  <c r="K124" i="116"/>
  <c r="K244" i="116"/>
  <c r="K84" i="116"/>
  <c r="K236" i="116"/>
  <c r="K44" i="116"/>
  <c r="K208" i="116"/>
  <c r="K92" i="116"/>
  <c r="K192" i="116"/>
  <c r="K16" i="116"/>
  <c r="K260" i="116"/>
  <c r="K300" i="116"/>
  <c r="K220" i="116"/>
  <c r="K296" i="116"/>
  <c r="K252" i="116"/>
  <c r="K268" i="116"/>
  <c r="K264" i="116"/>
  <c r="K240" i="116"/>
  <c r="K132" i="116"/>
  <c r="K216" i="116"/>
  <c r="K184" i="116"/>
  <c r="K256" i="116"/>
  <c r="K104" i="116"/>
  <c r="K288" i="116"/>
  <c r="K36" i="116"/>
  <c r="K128" i="116"/>
  <c r="K196" i="116"/>
  <c r="K156" i="116"/>
  <c r="K160" i="116"/>
  <c r="K144" i="116"/>
  <c r="K284" i="116"/>
  <c r="K12" i="116"/>
  <c r="K172" i="116"/>
  <c r="K80" i="116"/>
  <c r="K116" i="116"/>
  <c r="K60" i="116"/>
  <c r="K136" i="116"/>
  <c r="K200" i="116"/>
  <c r="K40" i="116"/>
  <c r="K180" i="116"/>
  <c r="K224" i="116"/>
  <c r="K120" i="116"/>
  <c r="K68" i="116"/>
  <c r="K248" i="116"/>
  <c r="K176" i="116"/>
  <c r="K48" i="116"/>
  <c r="K148" i="116"/>
  <c r="K108" i="116"/>
  <c r="K72" i="116"/>
  <c r="K140" i="116"/>
  <c r="K96" i="116"/>
  <c r="K204" i="116"/>
  <c r="K20" i="116"/>
  <c r="K112" i="116"/>
  <c r="K64" i="116"/>
  <c r="K100" i="116"/>
  <c r="K228" i="116"/>
  <c r="K88" i="116"/>
  <c r="K56" i="116"/>
  <c r="K152" i="116"/>
  <c r="K24" i="116"/>
  <c r="K32" i="116"/>
  <c r="K28" i="116"/>
  <c r="K8" i="116"/>
  <c r="K304" i="116" l="1"/>
  <c r="H302" i="111"/>
  <c r="H301" i="111"/>
  <c r="H300" i="111"/>
  <c r="C28" i="91" l="1"/>
  <c r="C24" i="91"/>
  <c r="C20" i="91"/>
  <c r="C16" i="91"/>
  <c r="C12" i="91"/>
  <c r="C8" i="91"/>
  <c r="C4" i="91"/>
  <c r="G35" i="91"/>
  <c r="H279" i="111"/>
  <c r="H275" i="111"/>
  <c r="H271" i="111"/>
  <c r="H267" i="111"/>
  <c r="H263" i="111"/>
  <c r="H259" i="111"/>
  <c r="H255" i="111"/>
  <c r="H299" i="111"/>
  <c r="H295" i="111"/>
  <c r="H291" i="111"/>
  <c r="H287" i="111"/>
  <c r="H283" i="111"/>
  <c r="H91" i="111"/>
  <c r="H87" i="111"/>
  <c r="H83" i="111"/>
  <c r="H79" i="111"/>
  <c r="H75" i="111"/>
  <c r="H71" i="111"/>
  <c r="H67" i="111"/>
  <c r="H63" i="111"/>
  <c r="H59" i="111"/>
  <c r="H55" i="111"/>
  <c r="H131" i="111"/>
  <c r="H127" i="111"/>
  <c r="H123" i="111"/>
  <c r="H119" i="111"/>
  <c r="H115" i="111"/>
  <c r="H111" i="111"/>
  <c r="H107" i="111"/>
  <c r="H103" i="111"/>
  <c r="H99" i="111"/>
  <c r="H95" i="111"/>
  <c r="H171" i="111"/>
  <c r="H167" i="111"/>
  <c r="H163" i="111"/>
  <c r="H159" i="111"/>
  <c r="H155" i="111"/>
  <c r="H151" i="111"/>
  <c r="H147" i="111"/>
  <c r="H143" i="111"/>
  <c r="H139" i="111"/>
  <c r="H135" i="111"/>
  <c r="H211" i="111"/>
  <c r="H207" i="111"/>
  <c r="H203" i="111"/>
  <c r="H199" i="111"/>
  <c r="H195" i="111"/>
  <c r="H191" i="111"/>
  <c r="H187" i="111"/>
  <c r="H183" i="111"/>
  <c r="H179" i="111"/>
  <c r="H175" i="111"/>
  <c r="H251" i="111"/>
  <c r="H247" i="111"/>
  <c r="H243" i="111"/>
  <c r="H239" i="111"/>
  <c r="H235" i="111"/>
  <c r="H231" i="111"/>
  <c r="H227" i="111"/>
  <c r="H223" i="111"/>
  <c r="H219" i="111"/>
  <c r="H215" i="111"/>
  <c r="H51" i="111"/>
  <c r="H47" i="111"/>
  <c r="H43" i="111"/>
  <c r="H39" i="111"/>
  <c r="H35" i="111"/>
  <c r="H31" i="111"/>
  <c r="H27" i="111"/>
  <c r="H23" i="111"/>
  <c r="H19" i="111"/>
  <c r="H15" i="111"/>
  <c r="H11" i="111"/>
  <c r="H7" i="111"/>
  <c r="C7" i="123" l="1"/>
  <c r="C7" i="119"/>
  <c r="C7" i="97"/>
  <c r="I41" i="111"/>
  <c r="E44" i="124"/>
  <c r="E43" i="121"/>
  <c r="G43" i="121" s="1"/>
  <c r="E44" i="118"/>
  <c r="I188" i="111"/>
  <c r="E192" i="124"/>
  <c r="E191" i="121"/>
  <c r="G191" i="121" s="1"/>
  <c r="E192" i="118"/>
  <c r="I19" i="111"/>
  <c r="E20" i="124"/>
  <c r="E20" i="118"/>
  <c r="E19" i="121"/>
  <c r="G19" i="121" s="1"/>
  <c r="I51" i="111"/>
  <c r="E52" i="124"/>
  <c r="E51" i="121"/>
  <c r="G51" i="121" s="1"/>
  <c r="E52" i="118"/>
  <c r="I243" i="111"/>
  <c r="E244" i="124"/>
  <c r="E244" i="118"/>
  <c r="E243" i="121"/>
  <c r="G243" i="121" s="1"/>
  <c r="I195" i="111"/>
  <c r="E196" i="124"/>
  <c r="E196" i="118"/>
  <c r="E195" i="121"/>
  <c r="G195" i="121" s="1"/>
  <c r="I147" i="111"/>
  <c r="E148" i="124"/>
  <c r="E148" i="118"/>
  <c r="E147" i="121"/>
  <c r="G147" i="121" s="1"/>
  <c r="E100" i="124"/>
  <c r="E100" i="118"/>
  <c r="E99" i="121"/>
  <c r="G99" i="121" s="1"/>
  <c r="I131" i="111"/>
  <c r="E132" i="124"/>
  <c r="E132" i="118"/>
  <c r="E131" i="121"/>
  <c r="G131" i="121" s="1"/>
  <c r="I83" i="111"/>
  <c r="E84" i="124"/>
  <c r="E83" i="121"/>
  <c r="G83" i="121" s="1"/>
  <c r="E84" i="118"/>
  <c r="E256" i="124"/>
  <c r="E255" i="121"/>
  <c r="G255" i="121" s="1"/>
  <c r="E256" i="118"/>
  <c r="E48" i="124"/>
  <c r="E47" i="121"/>
  <c r="G47" i="121" s="1"/>
  <c r="E48" i="118"/>
  <c r="I127" i="111"/>
  <c r="E128" i="124"/>
  <c r="E128" i="118"/>
  <c r="E127" i="121"/>
  <c r="G127" i="121" s="1"/>
  <c r="E24" i="124"/>
  <c r="E23" i="121"/>
  <c r="G23" i="121" s="1"/>
  <c r="E24" i="118"/>
  <c r="I213" i="111"/>
  <c r="E216" i="124"/>
  <c r="E215" i="121"/>
  <c r="G215" i="121" s="1"/>
  <c r="E216" i="118"/>
  <c r="I245" i="111"/>
  <c r="E248" i="124"/>
  <c r="E247" i="121"/>
  <c r="G247" i="121" s="1"/>
  <c r="E248" i="118"/>
  <c r="I199" i="111"/>
  <c r="E200" i="124"/>
  <c r="E199" i="121"/>
  <c r="G199" i="121" s="1"/>
  <c r="E200" i="118"/>
  <c r="E152" i="124"/>
  <c r="E151" i="121"/>
  <c r="G151" i="121" s="1"/>
  <c r="E152" i="118"/>
  <c r="E104" i="124"/>
  <c r="E104" i="118"/>
  <c r="E103" i="121"/>
  <c r="G103" i="121" s="1"/>
  <c r="E56" i="124"/>
  <c r="E55" i="121"/>
  <c r="G55" i="121" s="1"/>
  <c r="E56" i="118"/>
  <c r="E88" i="124"/>
  <c r="E87" i="121"/>
  <c r="G87" i="121" s="1"/>
  <c r="E88" i="118"/>
  <c r="I256" i="111"/>
  <c r="E260" i="124"/>
  <c r="E260" i="118"/>
  <c r="E259" i="121"/>
  <c r="G259" i="121" s="1"/>
  <c r="E236" i="124"/>
  <c r="E236" i="118"/>
  <c r="E235" i="121"/>
  <c r="G235" i="121" s="1"/>
  <c r="E108" i="124"/>
  <c r="E107" i="121"/>
  <c r="E108" i="118"/>
  <c r="E12" i="124"/>
  <c r="E11" i="121"/>
  <c r="E12" i="118"/>
  <c r="I171" i="111"/>
  <c r="E172" i="124"/>
  <c r="E171" i="121"/>
  <c r="G171" i="121" s="1"/>
  <c r="E172" i="118"/>
  <c r="E76" i="124"/>
  <c r="E75" i="121"/>
  <c r="G75" i="121" s="1"/>
  <c r="E76" i="118"/>
  <c r="I279" i="111"/>
  <c r="E280" i="124"/>
  <c r="E279" i="121"/>
  <c r="G279" i="121" s="1"/>
  <c r="E280" i="118"/>
  <c r="I13" i="111"/>
  <c r="E16" i="124"/>
  <c r="E15" i="121"/>
  <c r="G15" i="121" s="1"/>
  <c r="E16" i="118"/>
  <c r="E144" i="124"/>
  <c r="E143" i="121"/>
  <c r="G143" i="121" s="1"/>
  <c r="E144" i="118"/>
  <c r="I79" i="111"/>
  <c r="E80" i="124"/>
  <c r="E79" i="121"/>
  <c r="G79" i="121" s="1"/>
  <c r="E80" i="118"/>
  <c r="E220" i="124"/>
  <c r="E220" i="118"/>
  <c r="E219" i="121"/>
  <c r="G219" i="121" s="1"/>
  <c r="I31" i="111"/>
  <c r="E32" i="124"/>
  <c r="E31" i="121"/>
  <c r="G31" i="121" s="1"/>
  <c r="E32" i="118"/>
  <c r="I222" i="111"/>
  <c r="E224" i="124"/>
  <c r="E223" i="121"/>
  <c r="G223" i="121" s="1"/>
  <c r="E224" i="118"/>
  <c r="E176" i="124"/>
  <c r="E175" i="121"/>
  <c r="G175" i="121" s="1"/>
  <c r="E176" i="118"/>
  <c r="E208" i="124"/>
  <c r="E207" i="121"/>
  <c r="G207" i="121" s="1"/>
  <c r="E208" i="118"/>
  <c r="I159" i="111"/>
  <c r="E160" i="124"/>
  <c r="E159" i="121"/>
  <c r="G159" i="121" s="1"/>
  <c r="E160" i="118"/>
  <c r="I110" i="111"/>
  <c r="E112" i="124"/>
  <c r="E111" i="121"/>
  <c r="E112" i="118"/>
  <c r="E64" i="124"/>
  <c r="E64" i="118"/>
  <c r="E63" i="121"/>
  <c r="G63" i="121" s="1"/>
  <c r="E284" i="124"/>
  <c r="E284" i="118"/>
  <c r="E283" i="121"/>
  <c r="G283" i="121" s="1"/>
  <c r="I267" i="111"/>
  <c r="E268" i="124"/>
  <c r="E268" i="118"/>
  <c r="E267" i="121"/>
  <c r="G267" i="121" s="1"/>
  <c r="E188" i="124"/>
  <c r="E188" i="118"/>
  <c r="E187" i="121"/>
  <c r="G187" i="121" s="1"/>
  <c r="I123" i="111"/>
  <c r="E124" i="124"/>
  <c r="E124" i="118"/>
  <c r="E123" i="121"/>
  <c r="G123" i="121" s="1"/>
  <c r="I295" i="111"/>
  <c r="E296" i="124"/>
  <c r="E295" i="121"/>
  <c r="G295" i="121" s="1"/>
  <c r="E296" i="118"/>
  <c r="I239" i="111"/>
  <c r="E240" i="124"/>
  <c r="E239" i="121"/>
  <c r="G239" i="121" s="1"/>
  <c r="E240" i="118"/>
  <c r="I297" i="111"/>
  <c r="E300" i="124"/>
  <c r="E300" i="118"/>
  <c r="E299" i="121"/>
  <c r="G299" i="121" s="1"/>
  <c r="I27" i="111"/>
  <c r="E28" i="124"/>
  <c r="E28" i="118"/>
  <c r="E27" i="121"/>
  <c r="G27" i="121" s="1"/>
  <c r="I203" i="111"/>
  <c r="E204" i="124"/>
  <c r="E204" i="118"/>
  <c r="E203" i="121"/>
  <c r="G203" i="121" s="1"/>
  <c r="I153" i="111"/>
  <c r="E156" i="124"/>
  <c r="E156" i="118"/>
  <c r="E155" i="121"/>
  <c r="G155" i="121" s="1"/>
  <c r="I91" i="111"/>
  <c r="E92" i="124"/>
  <c r="E92" i="118"/>
  <c r="E91" i="121"/>
  <c r="G91" i="121" s="1"/>
  <c r="I263" i="111"/>
  <c r="E264" i="124"/>
  <c r="E263" i="121"/>
  <c r="G263" i="121" s="1"/>
  <c r="E264" i="118"/>
  <c r="I33" i="111"/>
  <c r="E36" i="124"/>
  <c r="E35" i="121"/>
  <c r="G35" i="121" s="1"/>
  <c r="E36" i="118"/>
  <c r="I225" i="111"/>
  <c r="E228" i="124"/>
  <c r="E227" i="121"/>
  <c r="G227" i="121" s="1"/>
  <c r="E228" i="118"/>
  <c r="E180" i="124"/>
  <c r="E180" i="118"/>
  <c r="E179" i="121"/>
  <c r="G179" i="121" s="1"/>
  <c r="I211" i="111"/>
  <c r="E212" i="124"/>
  <c r="E212" i="118"/>
  <c r="E211" i="121"/>
  <c r="G211" i="121" s="1"/>
  <c r="I163" i="111"/>
  <c r="E164" i="124"/>
  <c r="E163" i="121"/>
  <c r="G163" i="121" s="1"/>
  <c r="E164" i="118"/>
  <c r="I112" i="111"/>
  <c r="E116" i="124"/>
  <c r="E115" i="121"/>
  <c r="G115" i="121" s="1"/>
  <c r="E116" i="118"/>
  <c r="E68" i="124"/>
  <c r="E67" i="121"/>
  <c r="G67" i="121" s="1"/>
  <c r="E68" i="118"/>
  <c r="I287" i="111"/>
  <c r="E288" i="124"/>
  <c r="E287" i="121"/>
  <c r="G287" i="121" s="1"/>
  <c r="E288" i="118"/>
  <c r="I269" i="111"/>
  <c r="E272" i="124"/>
  <c r="E271" i="121"/>
  <c r="G271" i="121" s="1"/>
  <c r="E272" i="118"/>
  <c r="E140" i="124"/>
  <c r="E140" i="118"/>
  <c r="E139" i="121"/>
  <c r="G139" i="121" s="1"/>
  <c r="I94" i="111"/>
  <c r="E96" i="124"/>
  <c r="E96" i="118"/>
  <c r="E95" i="121"/>
  <c r="G95" i="121" s="1"/>
  <c r="I249" i="111"/>
  <c r="E252" i="124"/>
  <c r="E252" i="118"/>
  <c r="E251" i="121"/>
  <c r="G251" i="121" s="1"/>
  <c r="E60" i="124"/>
  <c r="E59" i="121"/>
  <c r="G59" i="121" s="1"/>
  <c r="E60" i="118"/>
  <c r="E8" i="124"/>
  <c r="E8" i="118"/>
  <c r="E7" i="121"/>
  <c r="I36" i="111"/>
  <c r="E40" i="124"/>
  <c r="E40" i="118"/>
  <c r="E39" i="121"/>
  <c r="G39" i="121" s="1"/>
  <c r="I230" i="111"/>
  <c r="E232" i="124"/>
  <c r="E231" i="121"/>
  <c r="G231" i="121" s="1"/>
  <c r="E232" i="118"/>
  <c r="E184" i="124"/>
  <c r="E184" i="118"/>
  <c r="E183" i="121"/>
  <c r="G183" i="121" s="1"/>
  <c r="I135" i="111"/>
  <c r="E136" i="124"/>
  <c r="E135" i="121"/>
  <c r="G135" i="121" s="1"/>
  <c r="E136" i="118"/>
  <c r="E168" i="124"/>
  <c r="E167" i="121"/>
  <c r="G167" i="121" s="1"/>
  <c r="E168" i="118"/>
  <c r="I119" i="111"/>
  <c r="E120" i="124"/>
  <c r="E119" i="121"/>
  <c r="G119" i="121" s="1"/>
  <c r="E120" i="118"/>
  <c r="I68" i="111"/>
  <c r="E72" i="124"/>
  <c r="E71" i="121"/>
  <c r="G71" i="121" s="1"/>
  <c r="E72" i="118"/>
  <c r="I291" i="111"/>
  <c r="E292" i="124"/>
  <c r="E292" i="118"/>
  <c r="E291" i="121"/>
  <c r="G291" i="121" s="1"/>
  <c r="I275" i="111"/>
  <c r="E276" i="124"/>
  <c r="E276" i="118"/>
  <c r="E275" i="121"/>
  <c r="G275" i="121" s="1"/>
  <c r="I34" i="111"/>
  <c r="I233" i="111"/>
  <c r="I125" i="111"/>
  <c r="I126" i="111"/>
  <c r="AE34" i="111" s="1"/>
  <c r="AG34" i="111" s="1"/>
  <c r="I128" i="111"/>
  <c r="I258" i="111"/>
  <c r="I197" i="111"/>
  <c r="I130" i="111"/>
  <c r="AE35" i="111" s="1"/>
  <c r="AG35" i="111" s="1"/>
  <c r="I264" i="111"/>
  <c r="I120" i="111"/>
  <c r="I214" i="111"/>
  <c r="I158" i="111"/>
  <c r="I124" i="111"/>
  <c r="Y34" i="111" s="1"/>
  <c r="AA34" i="111" s="1"/>
  <c r="I160" i="111"/>
  <c r="I192" i="111"/>
  <c r="I162" i="111"/>
  <c r="I262" i="111"/>
  <c r="I193" i="111"/>
  <c r="I156" i="111"/>
  <c r="I88" i="111"/>
  <c r="I265" i="111"/>
  <c r="I232" i="111"/>
  <c r="I173" i="111"/>
  <c r="I194" i="111"/>
  <c r="I133" i="111"/>
  <c r="I157" i="111"/>
  <c r="I116" i="111"/>
  <c r="I70" i="111"/>
  <c r="I89" i="111"/>
  <c r="I198" i="111"/>
  <c r="I20" i="111"/>
  <c r="I42" i="111"/>
  <c r="I21" i="111"/>
  <c r="H34" i="91"/>
  <c r="H303" i="111"/>
  <c r="H32" i="91"/>
  <c r="I8" i="111"/>
  <c r="I22" i="111"/>
  <c r="I224" i="111"/>
  <c r="I234" i="111"/>
  <c r="I121" i="111"/>
  <c r="I273" i="111"/>
  <c r="I10" i="111"/>
  <c r="I226" i="111"/>
  <c r="I202" i="111"/>
  <c r="I289" i="111"/>
  <c r="I274" i="111"/>
  <c r="I217" i="111"/>
  <c r="I235" i="111"/>
  <c r="I172" i="111"/>
  <c r="I168" i="111"/>
  <c r="I74" i="111"/>
  <c r="I290" i="111"/>
  <c r="AE75" i="111" s="1"/>
  <c r="AG75" i="111" s="1"/>
  <c r="I257" i="111"/>
  <c r="AB67" i="111" s="1"/>
  <c r="AD67" i="111" s="1"/>
  <c r="I144" i="111"/>
  <c r="I16" i="111"/>
  <c r="I220" i="111"/>
  <c r="I207" i="111"/>
  <c r="I145" i="111"/>
  <c r="I284" i="111"/>
  <c r="I221" i="111"/>
  <c r="I246" i="111"/>
  <c r="I196" i="111"/>
  <c r="I208" i="111"/>
  <c r="I146" i="111"/>
  <c r="I117" i="111"/>
  <c r="I285" i="111"/>
  <c r="I296" i="111"/>
  <c r="I260" i="111"/>
  <c r="I270" i="111"/>
  <c r="I47" i="111"/>
  <c r="I69" i="111"/>
  <c r="I84" i="111"/>
  <c r="I286" i="111"/>
  <c r="AE74" i="111" s="1"/>
  <c r="AG74" i="111" s="1"/>
  <c r="I298" i="111"/>
  <c r="I261" i="111"/>
  <c r="H35" i="91"/>
  <c r="H33" i="91"/>
  <c r="I55" i="111"/>
  <c r="I35" i="111"/>
  <c r="I5" i="111"/>
  <c r="I17" i="111"/>
  <c r="I43" i="111"/>
  <c r="I247" i="111"/>
  <c r="I175" i="111"/>
  <c r="I204" i="111"/>
  <c r="I118" i="111"/>
  <c r="AE32" i="111" s="1"/>
  <c r="AG32" i="111" s="1"/>
  <c r="I271" i="111"/>
  <c r="I183" i="111"/>
  <c r="I139" i="111"/>
  <c r="I63" i="111"/>
  <c r="I75" i="111"/>
  <c r="I18" i="111"/>
  <c r="AE7" i="111" s="1"/>
  <c r="AG7" i="111" s="1"/>
  <c r="I205" i="111"/>
  <c r="I103" i="111"/>
  <c r="I113" i="111"/>
  <c r="I57" i="111"/>
  <c r="I71" i="111"/>
  <c r="I80" i="111"/>
  <c r="I85" i="111"/>
  <c r="I292" i="111"/>
  <c r="I4" i="111"/>
  <c r="Y4" i="111" s="1"/>
  <c r="AA4" i="111" s="1"/>
  <c r="I7" i="111"/>
  <c r="I6" i="111"/>
  <c r="I12" i="111"/>
  <c r="Y6" i="111" s="1"/>
  <c r="AA6" i="111" s="1"/>
  <c r="I23" i="111"/>
  <c r="I46" i="111"/>
  <c r="AE14" i="111" s="1"/>
  <c r="AG14" i="111" s="1"/>
  <c r="I228" i="111"/>
  <c r="I189" i="111"/>
  <c r="I148" i="111"/>
  <c r="I165" i="111"/>
  <c r="I114" i="111"/>
  <c r="I81" i="111"/>
  <c r="I86" i="111"/>
  <c r="I293" i="111"/>
  <c r="I276" i="111"/>
  <c r="I191" i="111"/>
  <c r="I231" i="111"/>
  <c r="I95" i="111"/>
  <c r="I14" i="111"/>
  <c r="I215" i="111"/>
  <c r="I229" i="111"/>
  <c r="I179" i="111"/>
  <c r="I190" i="111"/>
  <c r="I200" i="111"/>
  <c r="I149" i="111"/>
  <c r="I92" i="111"/>
  <c r="I96" i="111"/>
  <c r="I53" i="111"/>
  <c r="I59" i="111"/>
  <c r="I72" i="111"/>
  <c r="I76" i="111"/>
  <c r="I82" i="111"/>
  <c r="AE23" i="111" s="1"/>
  <c r="AG23" i="111" s="1"/>
  <c r="I299" i="111"/>
  <c r="I268" i="111"/>
  <c r="Y70" i="111" s="1"/>
  <c r="AA70" i="111" s="1"/>
  <c r="I277" i="111"/>
  <c r="I151" i="111"/>
  <c r="I99" i="111"/>
  <c r="I32" i="111"/>
  <c r="Y11" i="111" s="1"/>
  <c r="AA11" i="111" s="1"/>
  <c r="I40" i="111"/>
  <c r="I201" i="111"/>
  <c r="AB53" i="111" s="1"/>
  <c r="AD53" i="111" s="1"/>
  <c r="I136" i="111"/>
  <c r="I150" i="111"/>
  <c r="AE40" i="111" s="1"/>
  <c r="AG40" i="111" s="1"/>
  <c r="I167" i="111"/>
  <c r="I93" i="111"/>
  <c r="AB26" i="111" s="1"/>
  <c r="AD26" i="111" s="1"/>
  <c r="I98" i="111"/>
  <c r="I54" i="111"/>
  <c r="I73" i="111"/>
  <c r="AB21" i="111" s="1"/>
  <c r="AD21" i="111" s="1"/>
  <c r="I77" i="111"/>
  <c r="I87" i="111"/>
  <c r="I288" i="111"/>
  <c r="I259" i="111"/>
  <c r="I272" i="111"/>
  <c r="I255" i="111"/>
  <c r="I266" i="111"/>
  <c r="AE69" i="111" s="1"/>
  <c r="AG69" i="111" s="1"/>
  <c r="I252" i="111"/>
  <c r="I278" i="111"/>
  <c r="AE72" i="111" s="1"/>
  <c r="AG72" i="111" s="1"/>
  <c r="I253" i="111"/>
  <c r="I254" i="111"/>
  <c r="I283" i="111"/>
  <c r="I294" i="111"/>
  <c r="AE76" i="111" s="1"/>
  <c r="AG76" i="111" s="1"/>
  <c r="I280" i="111"/>
  <c r="I281" i="111"/>
  <c r="I282" i="111"/>
  <c r="I52" i="111"/>
  <c r="Y16" i="111" s="1"/>
  <c r="AA16" i="111" s="1"/>
  <c r="I67" i="111"/>
  <c r="I78" i="111"/>
  <c r="I56" i="111"/>
  <c r="I60" i="111"/>
  <c r="I58" i="111"/>
  <c r="I61" i="111"/>
  <c r="I64" i="111"/>
  <c r="I90" i="111"/>
  <c r="AE25" i="111" s="1"/>
  <c r="AG25" i="111" s="1"/>
  <c r="I62" i="111"/>
  <c r="I65" i="111"/>
  <c r="I66" i="111"/>
  <c r="I107" i="111"/>
  <c r="I111" i="111"/>
  <c r="I122" i="111"/>
  <c r="I97" i="111"/>
  <c r="I100" i="111"/>
  <c r="I115" i="111"/>
  <c r="I129" i="111"/>
  <c r="I101" i="111"/>
  <c r="I104" i="111"/>
  <c r="I102" i="111"/>
  <c r="I105" i="111"/>
  <c r="I108" i="111"/>
  <c r="I106" i="111"/>
  <c r="I109" i="111"/>
  <c r="I143" i="111"/>
  <c r="I154" i="111"/>
  <c r="I132" i="111"/>
  <c r="Y36" i="111" s="1"/>
  <c r="AA36" i="111" s="1"/>
  <c r="I161" i="111"/>
  <c r="AB43" i="111" s="1"/>
  <c r="AD43" i="111" s="1"/>
  <c r="I164" i="111"/>
  <c r="Y44" i="111" s="1"/>
  <c r="AA44" i="111" s="1"/>
  <c r="I134" i="111"/>
  <c r="I137" i="111"/>
  <c r="I140" i="111"/>
  <c r="I155" i="111"/>
  <c r="I166" i="111"/>
  <c r="I169" i="111"/>
  <c r="I138" i="111"/>
  <c r="I141" i="111"/>
  <c r="I170" i="111"/>
  <c r="AE45" i="111" s="1"/>
  <c r="AG45" i="111" s="1"/>
  <c r="I142" i="111"/>
  <c r="I152" i="111"/>
  <c r="I187" i="111"/>
  <c r="I176" i="111"/>
  <c r="I174" i="111"/>
  <c r="I177" i="111"/>
  <c r="I180" i="111"/>
  <c r="I206" i="111"/>
  <c r="AE54" i="111" s="1"/>
  <c r="AG54" i="111" s="1"/>
  <c r="I209" i="111"/>
  <c r="I178" i="111"/>
  <c r="I181" i="111"/>
  <c r="I184" i="111"/>
  <c r="I210" i="111"/>
  <c r="I182" i="111"/>
  <c r="I185" i="111"/>
  <c r="I186" i="111"/>
  <c r="I219" i="111"/>
  <c r="I251" i="111"/>
  <c r="I223" i="111"/>
  <c r="I237" i="111"/>
  <c r="I212" i="111"/>
  <c r="Y56" i="111" s="1"/>
  <c r="AA56" i="111" s="1"/>
  <c r="I227" i="111"/>
  <c r="I238" i="111"/>
  <c r="I241" i="111"/>
  <c r="I244" i="111"/>
  <c r="Y64" i="111" s="1"/>
  <c r="AA64" i="111" s="1"/>
  <c r="I236" i="111"/>
  <c r="Y62" i="111" s="1"/>
  <c r="AA62" i="111" s="1"/>
  <c r="I240" i="111"/>
  <c r="I216" i="111"/>
  <c r="I242" i="111"/>
  <c r="AE63" i="111" s="1"/>
  <c r="AG63" i="111" s="1"/>
  <c r="I248" i="111"/>
  <c r="I218" i="111"/>
  <c r="I250" i="111"/>
  <c r="I37" i="111"/>
  <c r="I38" i="111"/>
  <c r="I44" i="111"/>
  <c r="I45" i="111"/>
  <c r="I48" i="111"/>
  <c r="I49" i="111"/>
  <c r="I39" i="111"/>
  <c r="I50" i="111"/>
  <c r="I25" i="111"/>
  <c r="I9" i="111"/>
  <c r="I15" i="111"/>
  <c r="I26" i="111"/>
  <c r="AE9" i="111" s="1"/>
  <c r="AG9" i="111" s="1"/>
  <c r="I29" i="111"/>
  <c r="I24" i="111"/>
  <c r="I11" i="111"/>
  <c r="I28" i="111"/>
  <c r="I30" i="111"/>
  <c r="AE10" i="111" s="1"/>
  <c r="AG10" i="111" s="1"/>
  <c r="D4" i="91"/>
  <c r="G31" i="91"/>
  <c r="H30" i="91" s="1"/>
  <c r="G27" i="91"/>
  <c r="G23" i="91"/>
  <c r="H23" i="91" s="1"/>
  <c r="G19" i="91"/>
  <c r="H18" i="91" s="1"/>
  <c r="G15" i="91"/>
  <c r="H11" i="91"/>
  <c r="F120" i="111"/>
  <c r="E268" i="111"/>
  <c r="E96" i="111"/>
  <c r="F284" i="111"/>
  <c r="F292" i="111"/>
  <c r="E228" i="111"/>
  <c r="E160" i="111"/>
  <c r="E48" i="111"/>
  <c r="F80" i="111"/>
  <c r="F172" i="111"/>
  <c r="F200" i="111"/>
  <c r="F252" i="111"/>
  <c r="E84" i="111"/>
  <c r="F228" i="111"/>
  <c r="E184" i="111"/>
  <c r="F88" i="111"/>
  <c r="F188" i="111"/>
  <c r="F276" i="111"/>
  <c r="E188" i="111"/>
  <c r="E204" i="111"/>
  <c r="F140" i="111"/>
  <c r="F240" i="111"/>
  <c r="E256" i="111"/>
  <c r="E104" i="111"/>
  <c r="E224" i="111"/>
  <c r="E124" i="111"/>
  <c r="F156" i="111"/>
  <c r="F40" i="111"/>
  <c r="E276" i="111"/>
  <c r="F92" i="111"/>
  <c r="E152" i="111"/>
  <c r="F112" i="111"/>
  <c r="F84" i="111"/>
  <c r="F116" i="111"/>
  <c r="E208" i="111"/>
  <c r="E56" i="111"/>
  <c r="E216" i="111"/>
  <c r="E68" i="111"/>
  <c r="E180" i="111"/>
  <c r="E92" i="111"/>
  <c r="E136" i="111"/>
  <c r="F72" i="111"/>
  <c r="F8" i="111"/>
  <c r="E264" i="111"/>
  <c r="F20" i="111"/>
  <c r="E164" i="111"/>
  <c r="E288" i="111"/>
  <c r="F220" i="111"/>
  <c r="F44" i="111"/>
  <c r="F212" i="111"/>
  <c r="E252" i="111"/>
  <c r="F176" i="111"/>
  <c r="F260" i="111"/>
  <c r="F32" i="111"/>
  <c r="F148" i="111"/>
  <c r="F144" i="111"/>
  <c r="F184" i="111"/>
  <c r="F168" i="111"/>
  <c r="F108" i="111"/>
  <c r="E100" i="111"/>
  <c r="F216" i="111"/>
  <c r="E248" i="111"/>
  <c r="E200" i="111"/>
  <c r="E292" i="111"/>
  <c r="F128" i="111"/>
  <c r="F56" i="111"/>
  <c r="E8" i="111"/>
  <c r="E140" i="111"/>
  <c r="E236" i="111"/>
  <c r="E132" i="111"/>
  <c r="E156" i="111"/>
  <c r="E232" i="111"/>
  <c r="E212" i="111"/>
  <c r="F164" i="111"/>
  <c r="E80" i="111"/>
  <c r="F4" i="111"/>
  <c r="F64" i="111"/>
  <c r="E168" i="111"/>
  <c r="F296" i="111"/>
  <c r="E116" i="111"/>
  <c r="F236" i="111"/>
  <c r="E28" i="111"/>
  <c r="E148" i="111"/>
  <c r="E16" i="111"/>
  <c r="F96" i="111"/>
  <c r="F256" i="111"/>
  <c r="F152" i="111"/>
  <c r="E196" i="111"/>
  <c r="F204" i="111"/>
  <c r="E72" i="111"/>
  <c r="F60" i="111"/>
  <c r="E260" i="111"/>
  <c r="F248" i="111"/>
  <c r="E52" i="111"/>
  <c r="F208" i="111"/>
  <c r="E284" i="111"/>
  <c r="F36" i="111"/>
  <c r="E76" i="111"/>
  <c r="F52" i="111"/>
  <c r="E144" i="111"/>
  <c r="F28" i="111"/>
  <c r="E120" i="111"/>
  <c r="E272" i="111"/>
  <c r="F12" i="111"/>
  <c r="E88" i="111"/>
  <c r="E40" i="111"/>
  <c r="E4" i="111"/>
  <c r="F264" i="111"/>
  <c r="F288" i="111"/>
  <c r="F232" i="111"/>
  <c r="F268" i="111"/>
  <c r="E44" i="111"/>
  <c r="F280" i="111"/>
  <c r="F76" i="111"/>
  <c r="E108" i="111"/>
  <c r="F68" i="111"/>
  <c r="E32" i="111"/>
  <c r="F244" i="111"/>
  <c r="E12" i="111"/>
  <c r="F272" i="111"/>
  <c r="E192" i="111"/>
  <c r="F24" i="111"/>
  <c r="F100" i="111"/>
  <c r="E220" i="111"/>
  <c r="E20" i="111"/>
  <c r="F160" i="111"/>
  <c r="E60" i="111"/>
  <c r="E244" i="111"/>
  <c r="F224" i="111"/>
  <c r="F192" i="111"/>
  <c r="F124" i="111"/>
  <c r="F48" i="111"/>
  <c r="E240" i="111"/>
  <c r="F16" i="111"/>
  <c r="F132" i="111"/>
  <c r="E64" i="111"/>
  <c r="E280" i="111"/>
  <c r="F180" i="111"/>
  <c r="E128" i="111"/>
  <c r="E24" i="111"/>
  <c r="F196" i="111"/>
  <c r="E36" i="111"/>
  <c r="F136" i="111"/>
  <c r="E176" i="111"/>
  <c r="E296" i="111"/>
  <c r="F104" i="111"/>
  <c r="E112" i="111"/>
  <c r="E172" i="111"/>
  <c r="AE57" i="111" l="1"/>
  <c r="AG57" i="111" s="1"/>
  <c r="AE55" i="111"/>
  <c r="AG55" i="111" s="1"/>
  <c r="Y48" i="111"/>
  <c r="AA48" i="111" s="1"/>
  <c r="AE38" i="111"/>
  <c r="AG38" i="111" s="1"/>
  <c r="Y28" i="111"/>
  <c r="AA28" i="111" s="1"/>
  <c r="Y18" i="111"/>
  <c r="AA18" i="111" s="1"/>
  <c r="AB73" i="111"/>
  <c r="AD73" i="111" s="1"/>
  <c r="Y75" i="111"/>
  <c r="AA75" i="111" s="1"/>
  <c r="Y24" i="111"/>
  <c r="AA24" i="111" s="1"/>
  <c r="AB58" i="111"/>
  <c r="AD58" i="111" s="1"/>
  <c r="Y39" i="111"/>
  <c r="AA39" i="111" s="1"/>
  <c r="Y8" i="111"/>
  <c r="AA8" i="111" s="1"/>
  <c r="Y23" i="111"/>
  <c r="AA23" i="111" s="1"/>
  <c r="AB76" i="111"/>
  <c r="AD76" i="111" s="1"/>
  <c r="AB50" i="111"/>
  <c r="AD50" i="111" s="1"/>
  <c r="Y42" i="111"/>
  <c r="AA42" i="111" s="1"/>
  <c r="AB19" i="111"/>
  <c r="AD19" i="111" s="1"/>
  <c r="AB17" i="111"/>
  <c r="AD17" i="111" s="1"/>
  <c r="AB74" i="111"/>
  <c r="AD74" i="111" s="1"/>
  <c r="AB14" i="111"/>
  <c r="AD14" i="111" s="1"/>
  <c r="Y65" i="111"/>
  <c r="AA65" i="111" s="1"/>
  <c r="AB63" i="111"/>
  <c r="AD63" i="111" s="1"/>
  <c r="AB47" i="111"/>
  <c r="AD47" i="111" s="1"/>
  <c r="Y38" i="111"/>
  <c r="AA38" i="111" s="1"/>
  <c r="AE28" i="111"/>
  <c r="AG28" i="111" s="1"/>
  <c r="AB27" i="111"/>
  <c r="AD27" i="111" s="1"/>
  <c r="Y66" i="111"/>
  <c r="AA66" i="111" s="1"/>
  <c r="Y22" i="111"/>
  <c r="AA22" i="111" s="1"/>
  <c r="AB40" i="111"/>
  <c r="AD40" i="111" s="1"/>
  <c r="Y60" i="111"/>
  <c r="AA60" i="111" s="1"/>
  <c r="AB31" i="111"/>
  <c r="AD31" i="111" s="1"/>
  <c r="AB20" i="111"/>
  <c r="AD20" i="111" s="1"/>
  <c r="AB71" i="111"/>
  <c r="AD71" i="111" s="1"/>
  <c r="AE52" i="111"/>
  <c r="AG52" i="111" s="1"/>
  <c r="AE51" i="111"/>
  <c r="AG51" i="111" s="1"/>
  <c r="AE42" i="111"/>
  <c r="AG42" i="111" s="1"/>
  <c r="Y15" i="111"/>
  <c r="AA15" i="111" s="1"/>
  <c r="AE62" i="111"/>
  <c r="AG62" i="111" s="1"/>
  <c r="AE68" i="111"/>
  <c r="AG68" i="111" s="1"/>
  <c r="AE36" i="111"/>
  <c r="AG36" i="111" s="1"/>
  <c r="Y61" i="111"/>
  <c r="AA61" i="111" s="1"/>
  <c r="AB35" i="111"/>
  <c r="AD35" i="111" s="1"/>
  <c r="AE53" i="111"/>
  <c r="AG53" i="111" s="1"/>
  <c r="AB8" i="111"/>
  <c r="AD8" i="111" s="1"/>
  <c r="AB5" i="111"/>
  <c r="AD5" i="111" s="1"/>
  <c r="AB32" i="111"/>
  <c r="AD32" i="111" s="1"/>
  <c r="AE33" i="111"/>
  <c r="AG33" i="111" s="1"/>
  <c r="AE22" i="111"/>
  <c r="AG22" i="111" s="1"/>
  <c r="AE39" i="111"/>
  <c r="AG39" i="111" s="1"/>
  <c r="AB4" i="111"/>
  <c r="AD4" i="111" s="1"/>
  <c r="AB62" i="111"/>
  <c r="AD62" i="111" s="1"/>
  <c r="AE48" i="111"/>
  <c r="AG48" i="111" s="1"/>
  <c r="Y41" i="111"/>
  <c r="AA41" i="111" s="1"/>
  <c r="Y13" i="111"/>
  <c r="AA13" i="111" s="1"/>
  <c r="Y46" i="111"/>
  <c r="AA46" i="111" s="1"/>
  <c r="AE18" i="111"/>
  <c r="AG18" i="111" s="1"/>
  <c r="AE71" i="111"/>
  <c r="AG71" i="111" s="1"/>
  <c r="Y10" i="111"/>
  <c r="AA10" i="111" s="1"/>
  <c r="Y49" i="111"/>
  <c r="AA49" i="111" s="1"/>
  <c r="Y17" i="111"/>
  <c r="AA17" i="111" s="1"/>
  <c r="Y9" i="111"/>
  <c r="AA9" i="111" s="1"/>
  <c r="AE15" i="111"/>
  <c r="AG15" i="111" s="1"/>
  <c r="AE12" i="111"/>
  <c r="AG12" i="111" s="1"/>
  <c r="Y57" i="111"/>
  <c r="AA57" i="111" s="1"/>
  <c r="AE49" i="111"/>
  <c r="AG49" i="111" s="1"/>
  <c r="AE47" i="111"/>
  <c r="AG47" i="111" s="1"/>
  <c r="AE37" i="111"/>
  <c r="AG37" i="111" s="1"/>
  <c r="AB30" i="111"/>
  <c r="AD30" i="111" s="1"/>
  <c r="AB68" i="111"/>
  <c r="AD68" i="111" s="1"/>
  <c r="AB75" i="111"/>
  <c r="AD75" i="111" s="1"/>
  <c r="AE43" i="111"/>
  <c r="AG43" i="111" s="1"/>
  <c r="AE11" i="111"/>
  <c r="AG11" i="111" s="1"/>
  <c r="AE26" i="111"/>
  <c r="AG26" i="111" s="1"/>
  <c r="AB13" i="111"/>
  <c r="AD13" i="111" s="1"/>
  <c r="Y74" i="111"/>
  <c r="AA74" i="111" s="1"/>
  <c r="AE67" i="111"/>
  <c r="AG67" i="111" s="1"/>
  <c r="AB77" i="111"/>
  <c r="AD77" i="111" s="1"/>
  <c r="Y37" i="111"/>
  <c r="AA37" i="111" s="1"/>
  <c r="AE50" i="111"/>
  <c r="AG50" i="111" s="1"/>
  <c r="AE31" i="111"/>
  <c r="AG31" i="111" s="1"/>
  <c r="AB54" i="111"/>
  <c r="AD54" i="111" s="1"/>
  <c r="AB7" i="111"/>
  <c r="AD7" i="111" s="1"/>
  <c r="AE21" i="111"/>
  <c r="AG21" i="111" s="1"/>
  <c r="AE20" i="111"/>
  <c r="AG20" i="111" s="1"/>
  <c r="Y33" i="111"/>
  <c r="AA33" i="111" s="1"/>
  <c r="AB59" i="111"/>
  <c r="AD59" i="111" s="1"/>
  <c r="AB15" i="111"/>
  <c r="AD15" i="111" s="1"/>
  <c r="AE65" i="111"/>
  <c r="AG65" i="111" s="1"/>
  <c r="AE44" i="111"/>
  <c r="AG44" i="111" s="1"/>
  <c r="Y30" i="111"/>
  <c r="AA30" i="111" s="1"/>
  <c r="AE19" i="111"/>
  <c r="AG19" i="111" s="1"/>
  <c r="AE17" i="111"/>
  <c r="AG17" i="111" s="1"/>
  <c r="AE73" i="111"/>
  <c r="AG73" i="111" s="1"/>
  <c r="AB66" i="111"/>
  <c r="AD66" i="111" s="1"/>
  <c r="AE27" i="111"/>
  <c r="AG27" i="111" s="1"/>
  <c r="Y27" i="111"/>
  <c r="AA27" i="111" s="1"/>
  <c r="AB60" i="111"/>
  <c r="AD60" i="111" s="1"/>
  <c r="Y72" i="111"/>
  <c r="AA72" i="111" s="1"/>
  <c r="Y40" i="111"/>
  <c r="AA40" i="111" s="1"/>
  <c r="Y54" i="111"/>
  <c r="AA54" i="111" s="1"/>
  <c r="Y77" i="111"/>
  <c r="AA77" i="111" s="1"/>
  <c r="AE64" i="111"/>
  <c r="AG64" i="111" s="1"/>
  <c r="Y7" i="111"/>
  <c r="AA7" i="111" s="1"/>
  <c r="AE59" i="111"/>
  <c r="AG59" i="111" s="1"/>
  <c r="AE8" i="111"/>
  <c r="AG8" i="111" s="1"/>
  <c r="AE13" i="111"/>
  <c r="AG13" i="111" s="1"/>
  <c r="AB42" i="111"/>
  <c r="AD42" i="111" s="1"/>
  <c r="Y25" i="111"/>
  <c r="AA25" i="111" s="1"/>
  <c r="Y43" i="111"/>
  <c r="AA43" i="111" s="1"/>
  <c r="AB61" i="111"/>
  <c r="AD61" i="111" s="1"/>
  <c r="Y26" i="111"/>
  <c r="AA26" i="111" s="1"/>
  <c r="AE5" i="111"/>
  <c r="AG5" i="111" s="1"/>
  <c r="Y5" i="111"/>
  <c r="AA5" i="111" s="1"/>
  <c r="AB36" i="111"/>
  <c r="AD36" i="111" s="1"/>
  <c r="AB52" i="111"/>
  <c r="AD52" i="111" s="1"/>
  <c r="Y20" i="111"/>
  <c r="AA20" i="111" s="1"/>
  <c r="AE60" i="111"/>
  <c r="AG60" i="111" s="1"/>
  <c r="Y31" i="111"/>
  <c r="AA31" i="111" s="1"/>
  <c r="AE30" i="111"/>
  <c r="AG30" i="111" s="1"/>
  <c r="Y73" i="111"/>
  <c r="AA73" i="111" s="1"/>
  <c r="AE6" i="111"/>
  <c r="AG6" i="111" s="1"/>
  <c r="AB57" i="111"/>
  <c r="AD57" i="111" s="1"/>
  <c r="AB51" i="111"/>
  <c r="AD51" i="111" s="1"/>
  <c r="AB70" i="111"/>
  <c r="AD70" i="111" s="1"/>
  <c r="AB11" i="111"/>
  <c r="AD11" i="111" s="1"/>
  <c r="AB41" i="111"/>
  <c r="AD41" i="111" s="1"/>
  <c r="AE24" i="111"/>
  <c r="AG24" i="111" s="1"/>
  <c r="AB9" i="111"/>
  <c r="AD9" i="111" s="1"/>
  <c r="Y14" i="111"/>
  <c r="AA14" i="111" s="1"/>
  <c r="AB48" i="111"/>
  <c r="AD48" i="111" s="1"/>
  <c r="AE46" i="111"/>
  <c r="AG46" i="111" s="1"/>
  <c r="AB38" i="111"/>
  <c r="AD38" i="111" s="1"/>
  <c r="AB37" i="111"/>
  <c r="AD37" i="111" s="1"/>
  <c r="AB22" i="111"/>
  <c r="AD22" i="111" s="1"/>
  <c r="Y21" i="111"/>
  <c r="AA21" i="111" s="1"/>
  <c r="Y53" i="111"/>
  <c r="AA53" i="111" s="1"/>
  <c r="AB23" i="111"/>
  <c r="AD23" i="111" s="1"/>
  <c r="Y76" i="111"/>
  <c r="AA76" i="111" s="1"/>
  <c r="AB39" i="111"/>
  <c r="AD39" i="111" s="1"/>
  <c r="AB33" i="111"/>
  <c r="AD33" i="111" s="1"/>
  <c r="AB25" i="111"/>
  <c r="AD25" i="111" s="1"/>
  <c r="AB46" i="111"/>
  <c r="AD46" i="111" s="1"/>
  <c r="AE56" i="111"/>
  <c r="AG56" i="111" s="1"/>
  <c r="Y35" i="111"/>
  <c r="AA35" i="111" s="1"/>
  <c r="AB65" i="111"/>
  <c r="AD65" i="111" s="1"/>
  <c r="AE58" i="111"/>
  <c r="AG58" i="111" s="1"/>
  <c r="AB6" i="111"/>
  <c r="AD6" i="111" s="1"/>
  <c r="Y67" i="111"/>
  <c r="AA67" i="111" s="1"/>
  <c r="AB56" i="111"/>
  <c r="AD56" i="111" s="1"/>
  <c r="Y50" i="111"/>
  <c r="AA50" i="111" s="1"/>
  <c r="AE41" i="111"/>
  <c r="AG41" i="111" s="1"/>
  <c r="AB28" i="111"/>
  <c r="AD28" i="111" s="1"/>
  <c r="AB72" i="111"/>
  <c r="AD72" i="111" s="1"/>
  <c r="AB24" i="111"/>
  <c r="AD24" i="111" s="1"/>
  <c r="AE70" i="111"/>
  <c r="AG70" i="111" s="1"/>
  <c r="Y55" i="111"/>
  <c r="AA55" i="111" s="1"/>
  <c r="AE61" i="111"/>
  <c r="AG61" i="111" s="1"/>
  <c r="Y47" i="111"/>
  <c r="AA47" i="111" s="1"/>
  <c r="Y19" i="111"/>
  <c r="AA19" i="111" s="1"/>
  <c r="AB10" i="111"/>
  <c r="AD10" i="111" s="1"/>
  <c r="AB12" i="111"/>
  <c r="AD12" i="111" s="1"/>
  <c r="Y63" i="111"/>
  <c r="AA63" i="111" s="1"/>
  <c r="AB49" i="111"/>
  <c r="AD49" i="111" s="1"/>
  <c r="AB55" i="111"/>
  <c r="AD55" i="111" s="1"/>
  <c r="AB45" i="111"/>
  <c r="AD45" i="111" s="1"/>
  <c r="AB18" i="111"/>
  <c r="AD18" i="111" s="1"/>
  <c r="AE66" i="111"/>
  <c r="AG66" i="111" s="1"/>
  <c r="Y71" i="111"/>
  <c r="AA71" i="111" s="1"/>
  <c r="AE16" i="111"/>
  <c r="AG16" i="111" s="1"/>
  <c r="AB16" i="111"/>
  <c r="AD16" i="111" s="1"/>
  <c r="AB44" i="111"/>
  <c r="AD44" i="111" s="1"/>
  <c r="AE77" i="111"/>
  <c r="AG77" i="111" s="1"/>
  <c r="Y68" i="111"/>
  <c r="AA68" i="111" s="1"/>
  <c r="Y52" i="111"/>
  <c r="AA52" i="111" s="1"/>
  <c r="Y58" i="111"/>
  <c r="AA58" i="111" s="1"/>
  <c r="Y45" i="111"/>
  <c r="AA45" i="111" s="1"/>
  <c r="Y59" i="111"/>
  <c r="AA59" i="111" s="1"/>
  <c r="Y32" i="111"/>
  <c r="AA32" i="111" s="1"/>
  <c r="AB69" i="111"/>
  <c r="AD69" i="111" s="1"/>
  <c r="Y51" i="111"/>
  <c r="AA51" i="111" s="1"/>
  <c r="Y69" i="111"/>
  <c r="AA69" i="111" s="1"/>
  <c r="AB34" i="111"/>
  <c r="AD34" i="111" s="1"/>
  <c r="Y12" i="111"/>
  <c r="AA12" i="111" s="1"/>
  <c r="AB64" i="111"/>
  <c r="AD64" i="111" s="1"/>
  <c r="G111" i="121"/>
  <c r="AE29" i="111"/>
  <c r="AG29" i="111" s="1"/>
  <c r="Y29" i="111"/>
  <c r="AA29" i="111" s="1"/>
  <c r="G107" i="121"/>
  <c r="AB29" i="111"/>
  <c r="AD29" i="111" s="1"/>
  <c r="G11" i="121"/>
  <c r="G7" i="121"/>
  <c r="AE4" i="111"/>
  <c r="AG4" i="111" s="1"/>
  <c r="E304" i="118"/>
  <c r="G19" i="97"/>
  <c r="E19" i="97"/>
  <c r="H19" i="97"/>
  <c r="D19" i="97"/>
  <c r="F19" i="97"/>
  <c r="C19" i="97"/>
  <c r="I19" i="97"/>
  <c r="E7" i="119"/>
  <c r="E303" i="121"/>
  <c r="E304" i="124"/>
  <c r="H19" i="123"/>
  <c r="I19" i="123"/>
  <c r="D19" i="123"/>
  <c r="J19" i="123"/>
  <c r="K19" i="123"/>
  <c r="F19" i="123"/>
  <c r="E19" i="123"/>
  <c r="G19" i="123"/>
  <c r="C19" i="123"/>
  <c r="P124" i="118"/>
  <c r="O124" i="118"/>
  <c r="R124" i="118"/>
  <c r="N124" i="118"/>
  <c r="M124" i="118"/>
  <c r="S124" i="118"/>
  <c r="Q124" i="118"/>
  <c r="U224" i="124"/>
  <c r="T224" i="124"/>
  <c r="V224" i="124"/>
  <c r="O224" i="124"/>
  <c r="S224" i="124"/>
  <c r="R224" i="124"/>
  <c r="P224" i="124"/>
  <c r="W224" i="124"/>
  <c r="Q224" i="124"/>
  <c r="Q216" i="118"/>
  <c r="O216" i="118"/>
  <c r="M216" i="118"/>
  <c r="S216" i="118"/>
  <c r="R216" i="118"/>
  <c r="P216" i="118"/>
  <c r="N216" i="118"/>
  <c r="R128" i="118"/>
  <c r="N128" i="118"/>
  <c r="O128" i="118"/>
  <c r="Q128" i="118"/>
  <c r="M128" i="118"/>
  <c r="S128" i="118"/>
  <c r="P128" i="118"/>
  <c r="M40" i="118"/>
  <c r="Q40" i="118"/>
  <c r="P40" i="118"/>
  <c r="S40" i="118"/>
  <c r="N40" i="118"/>
  <c r="O40" i="118"/>
  <c r="R40" i="118"/>
  <c r="U60" i="124"/>
  <c r="V60" i="124"/>
  <c r="T60" i="124"/>
  <c r="S60" i="124"/>
  <c r="O60" i="124"/>
  <c r="P60" i="124"/>
  <c r="W60" i="124"/>
  <c r="Q60" i="124"/>
  <c r="R60" i="124"/>
  <c r="S288" i="118"/>
  <c r="Q288" i="118"/>
  <c r="P288" i="118"/>
  <c r="R288" i="118"/>
  <c r="O288" i="118"/>
  <c r="N288" i="118"/>
  <c r="M288" i="118"/>
  <c r="S212" i="118"/>
  <c r="M212" i="118"/>
  <c r="O212" i="118"/>
  <c r="N212" i="118"/>
  <c r="P212" i="118"/>
  <c r="R212" i="118"/>
  <c r="Q212" i="118"/>
  <c r="P228" i="124"/>
  <c r="U228" i="124"/>
  <c r="V228" i="124"/>
  <c r="T228" i="124"/>
  <c r="R228" i="124"/>
  <c r="O228" i="124"/>
  <c r="S228" i="124"/>
  <c r="W228" i="124"/>
  <c r="Q228" i="124"/>
  <c r="T264" i="124"/>
  <c r="U264" i="124"/>
  <c r="V264" i="124"/>
  <c r="O264" i="124"/>
  <c r="W264" i="124"/>
  <c r="S264" i="124"/>
  <c r="Q264" i="124"/>
  <c r="P264" i="124"/>
  <c r="R264" i="124"/>
  <c r="S156" i="124"/>
  <c r="U156" i="124"/>
  <c r="V156" i="124"/>
  <c r="T156" i="124"/>
  <c r="R156" i="124"/>
  <c r="W156" i="124"/>
  <c r="Q156" i="124"/>
  <c r="O156" i="124"/>
  <c r="P156" i="124"/>
  <c r="P28" i="124"/>
  <c r="U28" i="124"/>
  <c r="V28" i="124"/>
  <c r="T28" i="124"/>
  <c r="R28" i="124"/>
  <c r="Q28" i="124"/>
  <c r="W28" i="124"/>
  <c r="S28" i="124"/>
  <c r="O28" i="124"/>
  <c r="P240" i="124"/>
  <c r="U240" i="124"/>
  <c r="V240" i="124"/>
  <c r="T240" i="124"/>
  <c r="W240" i="124"/>
  <c r="S240" i="124"/>
  <c r="R240" i="124"/>
  <c r="O240" i="124"/>
  <c r="Q240" i="124"/>
  <c r="O124" i="124"/>
  <c r="U124" i="124"/>
  <c r="V124" i="124"/>
  <c r="T124" i="124"/>
  <c r="W124" i="124"/>
  <c r="Q124" i="124"/>
  <c r="R124" i="124"/>
  <c r="P124" i="124"/>
  <c r="S124" i="124"/>
  <c r="N80" i="118"/>
  <c r="P80" i="118"/>
  <c r="S80" i="118"/>
  <c r="O80" i="118"/>
  <c r="Q80" i="118"/>
  <c r="R80" i="118"/>
  <c r="M80" i="118"/>
  <c r="V12" i="124"/>
  <c r="U12" i="124"/>
  <c r="T12" i="124"/>
  <c r="Q12" i="124"/>
  <c r="P12" i="124"/>
  <c r="S12" i="124"/>
  <c r="R12" i="124"/>
  <c r="W12" i="124"/>
  <c r="O12" i="124"/>
  <c r="S260" i="118"/>
  <c r="N260" i="118"/>
  <c r="O260" i="118"/>
  <c r="M260" i="118"/>
  <c r="P260" i="118"/>
  <c r="R260" i="118"/>
  <c r="Q260" i="118"/>
  <c r="P56" i="124"/>
  <c r="U56" i="124"/>
  <c r="T56" i="124"/>
  <c r="V56" i="124"/>
  <c r="W56" i="124"/>
  <c r="Q56" i="124"/>
  <c r="S56" i="124"/>
  <c r="O56" i="124"/>
  <c r="R56" i="124"/>
  <c r="U128" i="124"/>
  <c r="T128" i="124"/>
  <c r="V128" i="124"/>
  <c r="Q128" i="124"/>
  <c r="O128" i="124"/>
  <c r="S128" i="124"/>
  <c r="P128" i="124"/>
  <c r="R128" i="124"/>
  <c r="W128" i="124"/>
  <c r="R84" i="118"/>
  <c r="M84" i="118"/>
  <c r="S84" i="118"/>
  <c r="N84" i="118"/>
  <c r="Q84" i="118"/>
  <c r="P84" i="118"/>
  <c r="O84" i="118"/>
  <c r="S196" i="118"/>
  <c r="M196" i="118"/>
  <c r="N196" i="118"/>
  <c r="O196" i="118"/>
  <c r="R196" i="118"/>
  <c r="Q196" i="118"/>
  <c r="P196" i="118"/>
  <c r="U120" i="124"/>
  <c r="T120" i="124"/>
  <c r="V120" i="124"/>
  <c r="O120" i="124"/>
  <c r="R120" i="124"/>
  <c r="S120" i="124"/>
  <c r="P120" i="124"/>
  <c r="W120" i="124"/>
  <c r="Q120" i="124"/>
  <c r="P28" i="118"/>
  <c r="M28" i="118"/>
  <c r="S28" i="118"/>
  <c r="O28" i="118"/>
  <c r="Q28" i="118"/>
  <c r="N28" i="118"/>
  <c r="R28" i="118"/>
  <c r="U220" i="124"/>
  <c r="V220" i="124"/>
  <c r="T220" i="124"/>
  <c r="P220" i="124"/>
  <c r="W220" i="124"/>
  <c r="S220" i="124"/>
  <c r="R220" i="124"/>
  <c r="O220" i="124"/>
  <c r="Q220" i="124"/>
  <c r="N52" i="118"/>
  <c r="O52" i="118"/>
  <c r="Q52" i="118"/>
  <c r="R52" i="118"/>
  <c r="S52" i="118"/>
  <c r="M52" i="118"/>
  <c r="P52" i="118"/>
  <c r="R72" i="118"/>
  <c r="O72" i="118"/>
  <c r="Q72" i="118"/>
  <c r="S72" i="118"/>
  <c r="M72" i="118"/>
  <c r="N72" i="118"/>
  <c r="P72" i="118"/>
  <c r="S168" i="118"/>
  <c r="Q168" i="118"/>
  <c r="M168" i="118"/>
  <c r="R168" i="118"/>
  <c r="N168" i="118"/>
  <c r="O168" i="118"/>
  <c r="P168" i="118"/>
  <c r="N184" i="118"/>
  <c r="S184" i="118"/>
  <c r="M184" i="118"/>
  <c r="P184" i="118"/>
  <c r="Q184" i="118"/>
  <c r="O184" i="118"/>
  <c r="R184" i="118"/>
  <c r="U40" i="124"/>
  <c r="V40" i="124"/>
  <c r="T40" i="124"/>
  <c r="S40" i="124"/>
  <c r="W40" i="124"/>
  <c r="R40" i="124"/>
  <c r="Q40" i="124"/>
  <c r="O40" i="124"/>
  <c r="P40" i="124"/>
  <c r="W116" i="124"/>
  <c r="U116" i="124"/>
  <c r="V116" i="124"/>
  <c r="T116" i="124"/>
  <c r="R116" i="124"/>
  <c r="Q116" i="124"/>
  <c r="P116" i="124"/>
  <c r="O116" i="124"/>
  <c r="S116" i="124"/>
  <c r="U212" i="124"/>
  <c r="V212" i="124"/>
  <c r="T212" i="124"/>
  <c r="Q212" i="124"/>
  <c r="S212" i="124"/>
  <c r="P212" i="124"/>
  <c r="O212" i="124"/>
  <c r="W212" i="124"/>
  <c r="R212" i="124"/>
  <c r="U112" i="124"/>
  <c r="V112" i="124"/>
  <c r="T112" i="124"/>
  <c r="Q112" i="124"/>
  <c r="P112" i="124"/>
  <c r="S112" i="124"/>
  <c r="R112" i="124"/>
  <c r="O112" i="124"/>
  <c r="W112" i="124"/>
  <c r="U208" i="124"/>
  <c r="V208" i="124"/>
  <c r="T208" i="124"/>
  <c r="Q208" i="124"/>
  <c r="P208" i="124"/>
  <c r="O208" i="124"/>
  <c r="S208" i="124"/>
  <c r="W208" i="124"/>
  <c r="R208" i="124"/>
  <c r="S32" i="118"/>
  <c r="N32" i="118"/>
  <c r="Q32" i="118"/>
  <c r="P32" i="118"/>
  <c r="O32" i="118"/>
  <c r="R32" i="118"/>
  <c r="M32" i="118"/>
  <c r="U16" i="124"/>
  <c r="V16" i="124"/>
  <c r="T16" i="124"/>
  <c r="W16" i="124"/>
  <c r="R16" i="124"/>
  <c r="Q16" i="124"/>
  <c r="S16" i="124"/>
  <c r="O16" i="124"/>
  <c r="P16" i="124"/>
  <c r="Q76" i="124"/>
  <c r="U76" i="124"/>
  <c r="V76" i="124"/>
  <c r="T76" i="124"/>
  <c r="R76" i="124"/>
  <c r="W76" i="124"/>
  <c r="S76" i="124"/>
  <c r="O76" i="124"/>
  <c r="P76" i="124"/>
  <c r="S108" i="118"/>
  <c r="R108" i="118"/>
  <c r="O108" i="118"/>
  <c r="Q108" i="118"/>
  <c r="M108" i="118"/>
  <c r="P108" i="118"/>
  <c r="N108" i="118"/>
  <c r="P260" i="124"/>
  <c r="U260" i="124"/>
  <c r="V260" i="124"/>
  <c r="T260" i="124"/>
  <c r="O260" i="124"/>
  <c r="S260" i="124"/>
  <c r="R260" i="124"/>
  <c r="W260" i="124"/>
  <c r="Q260" i="124"/>
  <c r="S200" i="124"/>
  <c r="U200" i="124"/>
  <c r="V200" i="124"/>
  <c r="T200" i="124"/>
  <c r="P200" i="124"/>
  <c r="Q200" i="124"/>
  <c r="O200" i="124"/>
  <c r="W200" i="124"/>
  <c r="R200" i="124"/>
  <c r="U216" i="124"/>
  <c r="T216" i="124"/>
  <c r="V216" i="124"/>
  <c r="Q216" i="124"/>
  <c r="P216" i="124"/>
  <c r="W216" i="124"/>
  <c r="R216" i="124"/>
  <c r="O216" i="124"/>
  <c r="S216" i="124"/>
  <c r="Q100" i="118"/>
  <c r="N100" i="118"/>
  <c r="P100" i="118"/>
  <c r="M100" i="118"/>
  <c r="O100" i="118"/>
  <c r="S100" i="118"/>
  <c r="R100" i="118"/>
  <c r="U196" i="124"/>
  <c r="V196" i="124"/>
  <c r="T196" i="124"/>
  <c r="R196" i="124"/>
  <c r="S196" i="124"/>
  <c r="O196" i="124"/>
  <c r="W196" i="124"/>
  <c r="Q196" i="124"/>
  <c r="P196" i="124"/>
  <c r="U52" i="124"/>
  <c r="V52" i="124"/>
  <c r="T52" i="124"/>
  <c r="R52" i="124"/>
  <c r="W52" i="124"/>
  <c r="O52" i="124"/>
  <c r="Q52" i="124"/>
  <c r="S52" i="124"/>
  <c r="P52" i="124"/>
  <c r="S192" i="124"/>
  <c r="U192" i="124"/>
  <c r="T192" i="124"/>
  <c r="V192" i="124"/>
  <c r="O192" i="124"/>
  <c r="W192" i="124"/>
  <c r="R192" i="124"/>
  <c r="P192" i="124"/>
  <c r="Q192" i="124"/>
  <c r="S112" i="118"/>
  <c r="M112" i="118"/>
  <c r="O112" i="118"/>
  <c r="R112" i="118"/>
  <c r="N112" i="118"/>
  <c r="Q112" i="118"/>
  <c r="P112" i="118"/>
  <c r="M76" i="118"/>
  <c r="Q76" i="118"/>
  <c r="N76" i="118"/>
  <c r="P76" i="118"/>
  <c r="O76" i="118"/>
  <c r="R76" i="118"/>
  <c r="S76" i="118"/>
  <c r="T256" i="124"/>
  <c r="U256" i="124"/>
  <c r="V256" i="124"/>
  <c r="O256" i="124"/>
  <c r="S256" i="124"/>
  <c r="R256" i="124"/>
  <c r="Q256" i="124"/>
  <c r="P256" i="124"/>
  <c r="W256" i="124"/>
  <c r="N276" i="118"/>
  <c r="Q276" i="118"/>
  <c r="M276" i="118"/>
  <c r="O276" i="118"/>
  <c r="R276" i="118"/>
  <c r="S276" i="118"/>
  <c r="P276" i="118"/>
  <c r="U184" i="124"/>
  <c r="V184" i="124"/>
  <c r="T184" i="124"/>
  <c r="P184" i="124"/>
  <c r="W184" i="124"/>
  <c r="O184" i="124"/>
  <c r="S184" i="124"/>
  <c r="Q184" i="124"/>
  <c r="R184" i="124"/>
  <c r="S252" i="118"/>
  <c r="Q252" i="118"/>
  <c r="R252" i="118"/>
  <c r="N252" i="118"/>
  <c r="P252" i="118"/>
  <c r="O252" i="118"/>
  <c r="M252" i="118"/>
  <c r="S140" i="118"/>
  <c r="Q140" i="118"/>
  <c r="M140" i="118"/>
  <c r="P140" i="118"/>
  <c r="R140" i="118"/>
  <c r="N140" i="118"/>
  <c r="O140" i="118"/>
  <c r="O288" i="124"/>
  <c r="T288" i="124"/>
  <c r="U288" i="124"/>
  <c r="V288" i="124"/>
  <c r="P288" i="124"/>
  <c r="S288" i="124"/>
  <c r="R288" i="124"/>
  <c r="W288" i="124"/>
  <c r="Q288" i="124"/>
  <c r="R36" i="118"/>
  <c r="S36" i="118"/>
  <c r="N36" i="118"/>
  <c r="O36" i="118"/>
  <c r="Q36" i="118"/>
  <c r="P36" i="118"/>
  <c r="M36" i="118"/>
  <c r="N296" i="118"/>
  <c r="S296" i="118"/>
  <c r="Q296" i="118"/>
  <c r="R296" i="118"/>
  <c r="O296" i="118"/>
  <c r="M296" i="118"/>
  <c r="P296" i="118"/>
  <c r="P284" i="118"/>
  <c r="R284" i="118"/>
  <c r="N284" i="118"/>
  <c r="M284" i="118"/>
  <c r="O284" i="118"/>
  <c r="Q284" i="118"/>
  <c r="S284" i="118"/>
  <c r="O176" i="118"/>
  <c r="N176" i="118"/>
  <c r="P176" i="118"/>
  <c r="R176" i="118"/>
  <c r="S176" i="118"/>
  <c r="M176" i="118"/>
  <c r="Q176" i="118"/>
  <c r="O80" i="124"/>
  <c r="U80" i="124"/>
  <c r="V80" i="124"/>
  <c r="T80" i="124"/>
  <c r="Q80" i="124"/>
  <c r="W80" i="124"/>
  <c r="S80" i="124"/>
  <c r="R80" i="124"/>
  <c r="P80" i="124"/>
  <c r="S172" i="118"/>
  <c r="R172" i="118"/>
  <c r="O172" i="118"/>
  <c r="N172" i="118"/>
  <c r="P172" i="118"/>
  <c r="Q172" i="118"/>
  <c r="M172" i="118"/>
  <c r="R104" i="118"/>
  <c r="M104" i="118"/>
  <c r="N104" i="118"/>
  <c r="P104" i="118"/>
  <c r="S104" i="118"/>
  <c r="Q104" i="118"/>
  <c r="O104" i="118"/>
  <c r="S48" i="118"/>
  <c r="N48" i="118"/>
  <c r="P48" i="118"/>
  <c r="Q48" i="118"/>
  <c r="M48" i="118"/>
  <c r="O48" i="118"/>
  <c r="R48" i="118"/>
  <c r="U84" i="124"/>
  <c r="V84" i="124"/>
  <c r="T84" i="124"/>
  <c r="Q84" i="124"/>
  <c r="R84" i="124"/>
  <c r="O84" i="124"/>
  <c r="W84" i="124"/>
  <c r="S84" i="124"/>
  <c r="P84" i="124"/>
  <c r="Q100" i="124"/>
  <c r="U100" i="124"/>
  <c r="V100" i="124"/>
  <c r="T100" i="124"/>
  <c r="P100" i="124"/>
  <c r="O100" i="124"/>
  <c r="W100" i="124"/>
  <c r="R100" i="124"/>
  <c r="S100" i="124"/>
  <c r="U276" i="124"/>
  <c r="V276" i="124"/>
  <c r="T276" i="124"/>
  <c r="S276" i="124"/>
  <c r="P276" i="124"/>
  <c r="Q276" i="124"/>
  <c r="W276" i="124"/>
  <c r="O276" i="124"/>
  <c r="R276" i="124"/>
  <c r="U72" i="124"/>
  <c r="V72" i="124"/>
  <c r="T72" i="124"/>
  <c r="P72" i="124"/>
  <c r="W72" i="124"/>
  <c r="S72" i="124"/>
  <c r="Q72" i="124"/>
  <c r="R72" i="124"/>
  <c r="O72" i="124"/>
  <c r="U168" i="124"/>
  <c r="V168" i="124"/>
  <c r="T168" i="124"/>
  <c r="O168" i="124"/>
  <c r="W168" i="124"/>
  <c r="P168" i="124"/>
  <c r="Q168" i="124"/>
  <c r="R168" i="124"/>
  <c r="S168" i="124"/>
  <c r="O232" i="118"/>
  <c r="Q232" i="118"/>
  <c r="N232" i="118"/>
  <c r="S232" i="118"/>
  <c r="R232" i="118"/>
  <c r="M232" i="118"/>
  <c r="P232" i="118"/>
  <c r="S252" i="124"/>
  <c r="U252" i="124"/>
  <c r="V252" i="124"/>
  <c r="T252" i="124"/>
  <c r="Q252" i="124"/>
  <c r="R252" i="124"/>
  <c r="W252" i="124"/>
  <c r="P252" i="124"/>
  <c r="O252" i="124"/>
  <c r="U140" i="124"/>
  <c r="V140" i="124"/>
  <c r="T140" i="124"/>
  <c r="P140" i="124"/>
  <c r="R140" i="124"/>
  <c r="W140" i="124"/>
  <c r="Q140" i="124"/>
  <c r="O140" i="124"/>
  <c r="S140" i="124"/>
  <c r="O164" i="118"/>
  <c r="R164" i="118"/>
  <c r="Q164" i="118"/>
  <c r="P164" i="118"/>
  <c r="S164" i="118"/>
  <c r="N164" i="118"/>
  <c r="M164" i="118"/>
  <c r="O92" i="118"/>
  <c r="N92" i="118"/>
  <c r="M92" i="118"/>
  <c r="P92" i="118"/>
  <c r="R92" i="118"/>
  <c r="Q92" i="118"/>
  <c r="S92" i="118"/>
  <c r="Q204" i="118"/>
  <c r="O204" i="118"/>
  <c r="S204" i="118"/>
  <c r="M204" i="118"/>
  <c r="R204" i="118"/>
  <c r="P204" i="118"/>
  <c r="N204" i="118"/>
  <c r="N300" i="118"/>
  <c r="P300" i="118"/>
  <c r="S300" i="118"/>
  <c r="R300" i="118"/>
  <c r="Q300" i="118"/>
  <c r="O300" i="118"/>
  <c r="M300" i="118"/>
  <c r="N188" i="118"/>
  <c r="R188" i="118"/>
  <c r="M188" i="118"/>
  <c r="S188" i="118"/>
  <c r="P188" i="118"/>
  <c r="Q188" i="118"/>
  <c r="O188" i="118"/>
  <c r="P284" i="124"/>
  <c r="U284" i="124"/>
  <c r="V284" i="124"/>
  <c r="T284" i="124"/>
  <c r="W284" i="124"/>
  <c r="Q284" i="124"/>
  <c r="R284" i="124"/>
  <c r="S284" i="124"/>
  <c r="O284" i="124"/>
  <c r="Q160" i="118"/>
  <c r="S160" i="118"/>
  <c r="M160" i="118"/>
  <c r="R160" i="118"/>
  <c r="O160" i="118"/>
  <c r="N160" i="118"/>
  <c r="P160" i="118"/>
  <c r="Q32" i="124"/>
  <c r="U32" i="124"/>
  <c r="T32" i="124"/>
  <c r="V32" i="124"/>
  <c r="S32" i="124"/>
  <c r="R32" i="124"/>
  <c r="O32" i="124"/>
  <c r="W32" i="124"/>
  <c r="P32" i="124"/>
  <c r="N280" i="118"/>
  <c r="R280" i="118"/>
  <c r="M280" i="118"/>
  <c r="Q280" i="118"/>
  <c r="O280" i="118"/>
  <c r="S280" i="118"/>
  <c r="P280" i="118"/>
  <c r="P108" i="124"/>
  <c r="U108" i="124"/>
  <c r="V108" i="124"/>
  <c r="T108" i="124"/>
  <c r="O108" i="124"/>
  <c r="S108" i="124"/>
  <c r="Q108" i="124"/>
  <c r="W108" i="124"/>
  <c r="R108" i="124"/>
  <c r="P88" i="118"/>
  <c r="R88" i="118"/>
  <c r="M88" i="118"/>
  <c r="N88" i="118"/>
  <c r="O88" i="118"/>
  <c r="S88" i="118"/>
  <c r="Q88" i="118"/>
  <c r="U104" i="124"/>
  <c r="V104" i="124"/>
  <c r="T104" i="124"/>
  <c r="R104" i="124"/>
  <c r="P104" i="124"/>
  <c r="W104" i="124"/>
  <c r="Q104" i="124"/>
  <c r="S104" i="124"/>
  <c r="O104" i="124"/>
  <c r="S248" i="118"/>
  <c r="P248" i="118"/>
  <c r="Q248" i="118"/>
  <c r="N248" i="118"/>
  <c r="O248" i="118"/>
  <c r="M248" i="118"/>
  <c r="R248" i="118"/>
  <c r="Q24" i="118"/>
  <c r="R24" i="118"/>
  <c r="N24" i="118"/>
  <c r="O24" i="118"/>
  <c r="P24" i="118"/>
  <c r="S24" i="118"/>
  <c r="M24" i="118"/>
  <c r="N44" i="118"/>
  <c r="Q44" i="118"/>
  <c r="O44" i="118"/>
  <c r="S44" i="118"/>
  <c r="R44" i="118"/>
  <c r="M44" i="118"/>
  <c r="P44" i="118"/>
  <c r="P292" i="124"/>
  <c r="U292" i="124"/>
  <c r="V292" i="124"/>
  <c r="T292" i="124"/>
  <c r="W292" i="124"/>
  <c r="S292" i="124"/>
  <c r="R292" i="124"/>
  <c r="Q292" i="124"/>
  <c r="O292" i="124"/>
  <c r="U96" i="124"/>
  <c r="T96" i="124"/>
  <c r="V96" i="124"/>
  <c r="P96" i="124"/>
  <c r="S96" i="124"/>
  <c r="W96" i="124"/>
  <c r="Q96" i="124"/>
  <c r="O96" i="124"/>
  <c r="R96" i="124"/>
  <c r="Q116" i="118"/>
  <c r="M116" i="118"/>
  <c r="N116" i="118"/>
  <c r="R116" i="118"/>
  <c r="O116" i="118"/>
  <c r="P116" i="118"/>
  <c r="S116" i="118"/>
  <c r="N156" i="118"/>
  <c r="Q156" i="118"/>
  <c r="R156" i="118"/>
  <c r="P156" i="118"/>
  <c r="M156" i="118"/>
  <c r="S156" i="118"/>
  <c r="O156" i="118"/>
  <c r="U268" i="124"/>
  <c r="V268" i="124"/>
  <c r="T268" i="124"/>
  <c r="S268" i="124"/>
  <c r="P268" i="124"/>
  <c r="O268" i="124"/>
  <c r="Q268" i="124"/>
  <c r="W268" i="124"/>
  <c r="R268" i="124"/>
  <c r="N16" i="118"/>
  <c r="M16" i="118"/>
  <c r="O16" i="118"/>
  <c r="S16" i="118"/>
  <c r="P16" i="118"/>
  <c r="R16" i="118"/>
  <c r="Q16" i="118"/>
  <c r="Q200" i="118"/>
  <c r="R200" i="118"/>
  <c r="P200" i="118"/>
  <c r="S200" i="118"/>
  <c r="M200" i="118"/>
  <c r="N200" i="118"/>
  <c r="O200" i="118"/>
  <c r="S136" i="118"/>
  <c r="R136" i="118"/>
  <c r="M136" i="118"/>
  <c r="O136" i="118"/>
  <c r="P136" i="118"/>
  <c r="N136" i="118"/>
  <c r="Q136" i="118"/>
  <c r="Q8" i="118"/>
  <c r="N8" i="118"/>
  <c r="S8" i="118"/>
  <c r="M8" i="118"/>
  <c r="P8" i="118"/>
  <c r="R8" i="118"/>
  <c r="O8" i="118"/>
  <c r="M272" i="118"/>
  <c r="R272" i="118"/>
  <c r="Q272" i="118"/>
  <c r="P272" i="118"/>
  <c r="N272" i="118"/>
  <c r="O272" i="118"/>
  <c r="S272" i="118"/>
  <c r="Q68" i="118"/>
  <c r="S68" i="118"/>
  <c r="R68" i="118"/>
  <c r="P68" i="118"/>
  <c r="N68" i="118"/>
  <c r="M68" i="118"/>
  <c r="O68" i="118"/>
  <c r="Q180" i="118"/>
  <c r="M180" i="118"/>
  <c r="N180" i="118"/>
  <c r="P180" i="118"/>
  <c r="S180" i="118"/>
  <c r="O180" i="118"/>
  <c r="R180" i="118"/>
  <c r="R36" i="124"/>
  <c r="U36" i="124"/>
  <c r="V36" i="124"/>
  <c r="T36" i="124"/>
  <c r="S36" i="124"/>
  <c r="P36" i="124"/>
  <c r="Q36" i="124"/>
  <c r="W36" i="124"/>
  <c r="O36" i="124"/>
  <c r="O92" i="124"/>
  <c r="U92" i="124"/>
  <c r="V92" i="124"/>
  <c r="T92" i="124"/>
  <c r="S92" i="124"/>
  <c r="W92" i="124"/>
  <c r="Q92" i="124"/>
  <c r="R92" i="124"/>
  <c r="P92" i="124"/>
  <c r="U204" i="124"/>
  <c r="V204" i="124"/>
  <c r="T204" i="124"/>
  <c r="R204" i="124"/>
  <c r="Q204" i="124"/>
  <c r="S204" i="124"/>
  <c r="P204" i="124"/>
  <c r="O204" i="124"/>
  <c r="W204" i="124"/>
  <c r="R300" i="124"/>
  <c r="U300" i="124"/>
  <c r="V300" i="124"/>
  <c r="T300" i="124"/>
  <c r="Q300" i="124"/>
  <c r="O300" i="124"/>
  <c r="S300" i="124"/>
  <c r="P300" i="124"/>
  <c r="W300" i="124"/>
  <c r="Q296" i="124"/>
  <c r="T296" i="124"/>
  <c r="U296" i="124"/>
  <c r="V296" i="124"/>
  <c r="P296" i="124"/>
  <c r="O296" i="124"/>
  <c r="W296" i="124"/>
  <c r="S296" i="124"/>
  <c r="R296" i="124"/>
  <c r="S188" i="124"/>
  <c r="U188" i="124"/>
  <c r="V188" i="124"/>
  <c r="T188" i="124"/>
  <c r="P188" i="124"/>
  <c r="R188" i="124"/>
  <c r="W188" i="124"/>
  <c r="O188" i="124"/>
  <c r="Q188" i="124"/>
  <c r="U176" i="124"/>
  <c r="V176" i="124"/>
  <c r="T176" i="124"/>
  <c r="R176" i="124"/>
  <c r="P176" i="124"/>
  <c r="O176" i="124"/>
  <c r="W176" i="124"/>
  <c r="Q176" i="124"/>
  <c r="S176" i="124"/>
  <c r="P144" i="118"/>
  <c r="S144" i="118"/>
  <c r="Q144" i="118"/>
  <c r="N144" i="118"/>
  <c r="O144" i="118"/>
  <c r="R144" i="118"/>
  <c r="M144" i="118"/>
  <c r="U172" i="124"/>
  <c r="V172" i="124"/>
  <c r="T172" i="124"/>
  <c r="Q172" i="124"/>
  <c r="S172" i="124"/>
  <c r="P172" i="124"/>
  <c r="O172" i="124"/>
  <c r="W172" i="124"/>
  <c r="R172" i="124"/>
  <c r="P152" i="118"/>
  <c r="R152" i="118"/>
  <c r="N152" i="118"/>
  <c r="M152" i="118"/>
  <c r="S152" i="118"/>
  <c r="Q152" i="118"/>
  <c r="O152" i="118"/>
  <c r="V48" i="124"/>
  <c r="T48" i="124"/>
  <c r="U48" i="124"/>
  <c r="P48" i="124"/>
  <c r="W48" i="124"/>
  <c r="Q48" i="124"/>
  <c r="R48" i="124"/>
  <c r="S48" i="124"/>
  <c r="O48" i="124"/>
  <c r="N148" i="118"/>
  <c r="S148" i="118"/>
  <c r="M148" i="118"/>
  <c r="R148" i="118"/>
  <c r="P148" i="118"/>
  <c r="O148" i="118"/>
  <c r="Q148" i="118"/>
  <c r="P244" i="118"/>
  <c r="Q244" i="118"/>
  <c r="R244" i="118"/>
  <c r="N244" i="118"/>
  <c r="M244" i="118"/>
  <c r="S244" i="118"/>
  <c r="O244" i="118"/>
  <c r="O20" i="118"/>
  <c r="S20" i="118"/>
  <c r="P20" i="118"/>
  <c r="N20" i="118"/>
  <c r="R20" i="118"/>
  <c r="Q20" i="118"/>
  <c r="M20" i="118"/>
  <c r="R192" i="118"/>
  <c r="S192" i="118"/>
  <c r="N192" i="118"/>
  <c r="M192" i="118"/>
  <c r="Q192" i="118"/>
  <c r="P192" i="118"/>
  <c r="O192" i="118"/>
  <c r="Q120" i="118"/>
  <c r="S120" i="118"/>
  <c r="N120" i="118"/>
  <c r="P120" i="118"/>
  <c r="R120" i="118"/>
  <c r="O120" i="118"/>
  <c r="M120" i="118"/>
  <c r="U232" i="124"/>
  <c r="V232" i="124"/>
  <c r="T232" i="124"/>
  <c r="R232" i="124"/>
  <c r="S232" i="124"/>
  <c r="P232" i="124"/>
  <c r="Q232" i="124"/>
  <c r="W232" i="124"/>
  <c r="O232" i="124"/>
  <c r="R8" i="124"/>
  <c r="U8" i="124"/>
  <c r="V8" i="124"/>
  <c r="T8" i="124"/>
  <c r="W8" i="124"/>
  <c r="Q8" i="124"/>
  <c r="P8" i="124"/>
  <c r="O8" i="124"/>
  <c r="S8" i="124"/>
  <c r="U164" i="124"/>
  <c r="V164" i="124"/>
  <c r="T164" i="124"/>
  <c r="O164" i="124"/>
  <c r="P164" i="124"/>
  <c r="Q164" i="124"/>
  <c r="W164" i="124"/>
  <c r="R164" i="124"/>
  <c r="S164" i="124"/>
  <c r="Q180" i="124"/>
  <c r="U180" i="124"/>
  <c r="V180" i="124"/>
  <c r="T180" i="124"/>
  <c r="R180" i="124"/>
  <c r="S180" i="124"/>
  <c r="O180" i="124"/>
  <c r="P180" i="124"/>
  <c r="W180" i="124"/>
  <c r="P64" i="118"/>
  <c r="Q64" i="118"/>
  <c r="M64" i="118"/>
  <c r="R64" i="118"/>
  <c r="O64" i="118"/>
  <c r="S64" i="118"/>
  <c r="N64" i="118"/>
  <c r="W160" i="124"/>
  <c r="U160" i="124"/>
  <c r="T160" i="124"/>
  <c r="V160" i="124"/>
  <c r="Q160" i="124"/>
  <c r="O160" i="124"/>
  <c r="P160" i="124"/>
  <c r="R160" i="124"/>
  <c r="S160" i="124"/>
  <c r="S224" i="118"/>
  <c r="R224" i="118"/>
  <c r="N224" i="118"/>
  <c r="M224" i="118"/>
  <c r="Q224" i="118"/>
  <c r="P224" i="118"/>
  <c r="O224" i="118"/>
  <c r="T280" i="124"/>
  <c r="U280" i="124"/>
  <c r="V280" i="124"/>
  <c r="S280" i="124"/>
  <c r="R280" i="124"/>
  <c r="Q280" i="124"/>
  <c r="W280" i="124"/>
  <c r="O280" i="124"/>
  <c r="P280" i="124"/>
  <c r="S236" i="118"/>
  <c r="P236" i="118"/>
  <c r="M236" i="118"/>
  <c r="R236" i="118"/>
  <c r="Q236" i="118"/>
  <c r="O236" i="118"/>
  <c r="N236" i="118"/>
  <c r="Q88" i="124"/>
  <c r="U88" i="124"/>
  <c r="T88" i="124"/>
  <c r="V88" i="124"/>
  <c r="W88" i="124"/>
  <c r="R88" i="124"/>
  <c r="P88" i="124"/>
  <c r="S88" i="124"/>
  <c r="O88" i="124"/>
  <c r="T248" i="124"/>
  <c r="U248" i="124"/>
  <c r="V248" i="124"/>
  <c r="W248" i="124"/>
  <c r="P248" i="124"/>
  <c r="S248" i="124"/>
  <c r="R248" i="124"/>
  <c r="Q248" i="124"/>
  <c r="O248" i="124"/>
  <c r="T24" i="124"/>
  <c r="U24" i="124"/>
  <c r="V24" i="124"/>
  <c r="R24" i="124"/>
  <c r="P24" i="124"/>
  <c r="S24" i="124"/>
  <c r="W24" i="124"/>
  <c r="O24" i="124"/>
  <c r="Q24" i="124"/>
  <c r="P256" i="118"/>
  <c r="R256" i="118"/>
  <c r="S256" i="118"/>
  <c r="O256" i="118"/>
  <c r="Q256" i="118"/>
  <c r="N256" i="118"/>
  <c r="M256" i="118"/>
  <c r="Q132" i="118"/>
  <c r="N132" i="118"/>
  <c r="P132" i="118"/>
  <c r="S132" i="118"/>
  <c r="M132" i="118"/>
  <c r="R132" i="118"/>
  <c r="O132" i="118"/>
  <c r="U148" i="124"/>
  <c r="V148" i="124"/>
  <c r="T148" i="124"/>
  <c r="W148" i="124"/>
  <c r="O148" i="124"/>
  <c r="R148" i="124"/>
  <c r="Q148" i="124"/>
  <c r="P148" i="124"/>
  <c r="S148" i="124"/>
  <c r="U244" i="124"/>
  <c r="V244" i="124"/>
  <c r="T244" i="124"/>
  <c r="P244" i="124"/>
  <c r="S244" i="124"/>
  <c r="R244" i="124"/>
  <c r="O244" i="124"/>
  <c r="W244" i="124"/>
  <c r="Q244" i="124"/>
  <c r="U20" i="124"/>
  <c r="V20" i="124"/>
  <c r="T20" i="124"/>
  <c r="Q20" i="124"/>
  <c r="P20" i="124"/>
  <c r="O20" i="124"/>
  <c r="W20" i="124"/>
  <c r="R20" i="124"/>
  <c r="S20" i="124"/>
  <c r="U44" i="124"/>
  <c r="V44" i="124"/>
  <c r="T44" i="124"/>
  <c r="O44" i="124"/>
  <c r="R44" i="124"/>
  <c r="S44" i="124"/>
  <c r="Q44" i="124"/>
  <c r="W44" i="124"/>
  <c r="P44" i="124"/>
  <c r="M208" i="118"/>
  <c r="O208" i="118"/>
  <c r="S208" i="118"/>
  <c r="N208" i="118"/>
  <c r="Q208" i="118"/>
  <c r="P208" i="118"/>
  <c r="R208" i="118"/>
  <c r="M292" i="118"/>
  <c r="Q292" i="118"/>
  <c r="R292" i="118"/>
  <c r="O292" i="118"/>
  <c r="S292" i="118"/>
  <c r="N292" i="118"/>
  <c r="P292" i="118"/>
  <c r="U136" i="124"/>
  <c r="V136" i="124"/>
  <c r="T136" i="124"/>
  <c r="W136" i="124"/>
  <c r="R136" i="124"/>
  <c r="S136" i="124"/>
  <c r="Q136" i="124"/>
  <c r="P136" i="124"/>
  <c r="O136" i="124"/>
  <c r="P60" i="118"/>
  <c r="N60" i="118"/>
  <c r="Q60" i="118"/>
  <c r="R60" i="118"/>
  <c r="S60" i="118"/>
  <c r="O60" i="118"/>
  <c r="M60" i="118"/>
  <c r="M96" i="118"/>
  <c r="N96" i="118"/>
  <c r="O96" i="118"/>
  <c r="Q96" i="118"/>
  <c r="R96" i="118"/>
  <c r="P96" i="118"/>
  <c r="S96" i="118"/>
  <c r="P272" i="124"/>
  <c r="T272" i="124"/>
  <c r="U272" i="124"/>
  <c r="V272" i="124"/>
  <c r="W272" i="124"/>
  <c r="Q272" i="124"/>
  <c r="S272" i="124"/>
  <c r="O272" i="124"/>
  <c r="R272" i="124"/>
  <c r="O68" i="124"/>
  <c r="U68" i="124"/>
  <c r="V68" i="124"/>
  <c r="T68" i="124"/>
  <c r="S68" i="124"/>
  <c r="Q68" i="124"/>
  <c r="R68" i="124"/>
  <c r="W68" i="124"/>
  <c r="P68" i="124"/>
  <c r="R228" i="118"/>
  <c r="M228" i="118"/>
  <c r="N228" i="118"/>
  <c r="P228" i="118"/>
  <c r="Q228" i="118"/>
  <c r="S228" i="118"/>
  <c r="O228" i="118"/>
  <c r="N264" i="118"/>
  <c r="O264" i="118"/>
  <c r="R264" i="118"/>
  <c r="P264" i="118"/>
  <c r="M264" i="118"/>
  <c r="Q264" i="118"/>
  <c r="S264" i="118"/>
  <c r="R240" i="118"/>
  <c r="N240" i="118"/>
  <c r="M240" i="118"/>
  <c r="O240" i="118"/>
  <c r="Q240" i="118"/>
  <c r="P240" i="118"/>
  <c r="S240" i="118"/>
  <c r="P268" i="118"/>
  <c r="N268" i="118"/>
  <c r="O268" i="118"/>
  <c r="Q268" i="118"/>
  <c r="R268" i="118"/>
  <c r="M268" i="118"/>
  <c r="S268" i="118"/>
  <c r="S64" i="124"/>
  <c r="U64" i="124"/>
  <c r="T64" i="124"/>
  <c r="V64" i="124"/>
  <c r="W64" i="124"/>
  <c r="O64" i="124"/>
  <c r="Q64" i="124"/>
  <c r="R64" i="124"/>
  <c r="P64" i="124"/>
  <c r="R220" i="118"/>
  <c r="O220" i="118"/>
  <c r="M220" i="118"/>
  <c r="N220" i="118"/>
  <c r="S220" i="118"/>
  <c r="P220" i="118"/>
  <c r="Q220" i="118"/>
  <c r="U144" i="124"/>
  <c r="V144" i="124"/>
  <c r="T144" i="124"/>
  <c r="R144" i="124"/>
  <c r="P144" i="124"/>
  <c r="Q144" i="124"/>
  <c r="O144" i="124"/>
  <c r="S144" i="124"/>
  <c r="W144" i="124"/>
  <c r="R12" i="118"/>
  <c r="Q12" i="118"/>
  <c r="S12" i="118"/>
  <c r="M12" i="118"/>
  <c r="O12" i="118"/>
  <c r="P12" i="118"/>
  <c r="N12" i="118"/>
  <c r="O236" i="124"/>
  <c r="U236" i="124"/>
  <c r="V236" i="124"/>
  <c r="T236" i="124"/>
  <c r="R236" i="124"/>
  <c r="P236" i="124"/>
  <c r="Q236" i="124"/>
  <c r="S236" i="124"/>
  <c r="W236" i="124"/>
  <c r="R56" i="118"/>
  <c r="P56" i="118"/>
  <c r="N56" i="118"/>
  <c r="O56" i="118"/>
  <c r="M56" i="118"/>
  <c r="S56" i="118"/>
  <c r="Q56" i="118"/>
  <c r="U152" i="124"/>
  <c r="T152" i="124"/>
  <c r="V152" i="124"/>
  <c r="R152" i="124"/>
  <c r="O152" i="124"/>
  <c r="S152" i="124"/>
  <c r="P152" i="124"/>
  <c r="W152" i="124"/>
  <c r="Q152" i="124"/>
  <c r="U132" i="124"/>
  <c r="V132" i="124"/>
  <c r="T132" i="124"/>
  <c r="S132" i="124"/>
  <c r="O132" i="124"/>
  <c r="P132" i="124"/>
  <c r="W132" i="124"/>
  <c r="Q132" i="124"/>
  <c r="R132" i="124"/>
  <c r="H8" i="91"/>
  <c r="I301" i="111"/>
  <c r="I303" i="111"/>
  <c r="I300" i="111"/>
  <c r="I302" i="111"/>
  <c r="E4" i="91"/>
  <c r="H25" i="91"/>
  <c r="H31" i="91"/>
  <c r="H28" i="91"/>
  <c r="H29" i="91"/>
  <c r="H26" i="91"/>
  <c r="H27" i="91"/>
  <c r="H24" i="91"/>
  <c r="H20" i="91"/>
  <c r="H21" i="91"/>
  <c r="H22" i="91"/>
  <c r="H19" i="91"/>
  <c r="H16" i="91"/>
  <c r="H17" i="91"/>
  <c r="H12" i="91"/>
  <c r="H15" i="91"/>
  <c r="H13" i="91"/>
  <c r="H14" i="91"/>
  <c r="H9" i="91"/>
  <c r="AI8" i="111" l="1"/>
  <c r="AK8" i="111" s="1"/>
  <c r="AI14" i="111"/>
  <c r="AK14" i="111" s="1"/>
  <c r="AI20" i="111"/>
  <c r="AK20" i="111" s="1"/>
  <c r="AI26" i="111"/>
  <c r="AK26" i="111" s="1"/>
  <c r="AI32" i="111"/>
  <c r="AK32" i="111" s="1"/>
  <c r="AI38" i="111"/>
  <c r="AK38" i="111" s="1"/>
  <c r="AI44" i="111"/>
  <c r="AK44" i="111" s="1"/>
  <c r="AI50" i="111"/>
  <c r="AK50" i="111" s="1"/>
  <c r="AI56" i="111"/>
  <c r="AK56" i="111" s="1"/>
  <c r="AI62" i="111"/>
  <c r="AK62" i="111" s="1"/>
  <c r="AI68" i="111"/>
  <c r="AK68" i="111" s="1"/>
  <c r="AI74" i="111"/>
  <c r="AK74" i="111" s="1"/>
  <c r="AI5" i="111"/>
  <c r="AK5" i="111" s="1"/>
  <c r="AI11" i="111"/>
  <c r="AK11" i="111" s="1"/>
  <c r="AI17" i="111"/>
  <c r="AK17" i="111" s="1"/>
  <c r="AI23" i="111"/>
  <c r="AK23" i="111" s="1"/>
  <c r="AI29" i="111"/>
  <c r="AK29" i="111" s="1"/>
  <c r="AI35" i="111"/>
  <c r="AK35" i="111" s="1"/>
  <c r="AI41" i="111"/>
  <c r="AK41" i="111" s="1"/>
  <c r="AI47" i="111"/>
  <c r="AK47" i="111" s="1"/>
  <c r="AI53" i="111"/>
  <c r="AK53" i="111" s="1"/>
  <c r="AI59" i="111"/>
  <c r="AK59" i="111" s="1"/>
  <c r="AI65" i="111"/>
  <c r="AK65" i="111" s="1"/>
  <c r="AI71" i="111"/>
  <c r="AK71" i="111" s="1"/>
  <c r="AI77" i="111"/>
  <c r="AK77" i="111" s="1"/>
  <c r="AI66" i="111"/>
  <c r="AK66" i="111" s="1"/>
  <c r="AI72" i="111"/>
  <c r="AK72" i="111" s="1"/>
  <c r="AI6" i="111"/>
  <c r="AK6" i="111" s="1"/>
  <c r="AI12" i="111"/>
  <c r="AK12" i="111" s="1"/>
  <c r="AI18" i="111"/>
  <c r="AK18" i="111" s="1"/>
  <c r="AI24" i="111"/>
  <c r="AK24" i="111" s="1"/>
  <c r="AI30" i="111"/>
  <c r="AK30" i="111" s="1"/>
  <c r="AI36" i="111"/>
  <c r="AK36" i="111" s="1"/>
  <c r="AI42" i="111"/>
  <c r="AK42" i="111" s="1"/>
  <c r="AI48" i="111"/>
  <c r="AK48" i="111" s="1"/>
  <c r="AI54" i="111"/>
  <c r="AK54" i="111" s="1"/>
  <c r="AI60" i="111"/>
  <c r="AK60" i="111" s="1"/>
  <c r="AI4" i="111"/>
  <c r="AK4" i="111" s="1"/>
  <c r="AI10" i="111"/>
  <c r="AK10" i="111" s="1"/>
  <c r="AI22" i="111"/>
  <c r="AK22" i="111" s="1"/>
  <c r="AI34" i="111"/>
  <c r="AK34" i="111" s="1"/>
  <c r="AI46" i="111"/>
  <c r="AK46" i="111" s="1"/>
  <c r="AI58" i="111"/>
  <c r="AK58" i="111" s="1"/>
  <c r="AI70" i="111"/>
  <c r="AK70" i="111" s="1"/>
  <c r="AI13" i="111"/>
  <c r="AK13" i="111" s="1"/>
  <c r="AI25" i="111"/>
  <c r="AK25" i="111" s="1"/>
  <c r="AI37" i="111"/>
  <c r="AK37" i="111" s="1"/>
  <c r="AI49" i="111"/>
  <c r="AK49" i="111" s="1"/>
  <c r="AI61" i="111"/>
  <c r="AK61" i="111" s="1"/>
  <c r="AI73" i="111"/>
  <c r="AK73" i="111" s="1"/>
  <c r="AI27" i="111"/>
  <c r="AK27" i="111" s="1"/>
  <c r="AI75" i="111"/>
  <c r="AK75" i="111" s="1"/>
  <c r="AI16" i="111"/>
  <c r="AK16" i="111" s="1"/>
  <c r="AI28" i="111"/>
  <c r="AK28" i="111" s="1"/>
  <c r="AI40" i="111"/>
  <c r="AK40" i="111" s="1"/>
  <c r="AI52" i="111"/>
  <c r="AK52" i="111" s="1"/>
  <c r="AI64" i="111"/>
  <c r="AK64" i="111" s="1"/>
  <c r="AI76" i="111"/>
  <c r="AK76" i="111" s="1"/>
  <c r="AI7" i="111"/>
  <c r="AK7" i="111" s="1"/>
  <c r="AI19" i="111"/>
  <c r="AK19" i="111" s="1"/>
  <c r="AI31" i="111"/>
  <c r="AK31" i="111" s="1"/>
  <c r="AI43" i="111"/>
  <c r="AK43" i="111" s="1"/>
  <c r="AI55" i="111"/>
  <c r="AK55" i="111" s="1"/>
  <c r="AI67" i="111"/>
  <c r="AK67" i="111" s="1"/>
  <c r="AI9" i="111"/>
  <c r="AK9" i="111" s="1"/>
  <c r="AI21" i="111"/>
  <c r="AK21" i="111" s="1"/>
  <c r="AI33" i="111"/>
  <c r="AK33" i="111" s="1"/>
  <c r="AI45" i="111"/>
  <c r="AK45" i="111" s="1"/>
  <c r="AI57" i="111"/>
  <c r="AK57" i="111" s="1"/>
  <c r="AI69" i="111"/>
  <c r="AK69" i="111" s="1"/>
  <c r="AI15" i="111"/>
  <c r="AK15" i="111" s="1"/>
  <c r="AI39" i="111"/>
  <c r="AK39" i="111" s="1"/>
  <c r="AI51" i="111"/>
  <c r="AK51" i="111" s="1"/>
  <c r="AI63" i="111"/>
  <c r="AK63" i="111" s="1"/>
  <c r="AL21" i="111"/>
  <c r="AN21" i="111" s="1"/>
  <c r="AL10" i="111"/>
  <c r="AN10" i="111" s="1"/>
  <c r="AL16" i="111"/>
  <c r="AN16" i="111" s="1"/>
  <c r="AL22" i="111"/>
  <c r="AN22" i="111" s="1"/>
  <c r="AL28" i="111"/>
  <c r="AN28" i="111" s="1"/>
  <c r="AL34" i="111"/>
  <c r="AN34" i="111" s="1"/>
  <c r="AL40" i="111"/>
  <c r="AN40" i="111" s="1"/>
  <c r="AL46" i="111"/>
  <c r="AN46" i="111" s="1"/>
  <c r="AL52" i="111"/>
  <c r="AN52" i="111" s="1"/>
  <c r="AL58" i="111"/>
  <c r="AN58" i="111" s="1"/>
  <c r="AL64" i="111"/>
  <c r="AN64" i="111" s="1"/>
  <c r="AL70" i="111"/>
  <c r="AN70" i="111" s="1"/>
  <c r="AL76" i="111"/>
  <c r="AN76" i="111" s="1"/>
  <c r="AL7" i="111"/>
  <c r="AN7" i="111" s="1"/>
  <c r="AL13" i="111"/>
  <c r="AN13" i="111" s="1"/>
  <c r="AL19" i="111"/>
  <c r="AN19" i="111" s="1"/>
  <c r="AL25" i="111"/>
  <c r="AN25" i="111" s="1"/>
  <c r="AL31" i="111"/>
  <c r="AN31" i="111" s="1"/>
  <c r="AL37" i="111"/>
  <c r="AN37" i="111" s="1"/>
  <c r="AL43" i="111"/>
  <c r="AN43" i="111" s="1"/>
  <c r="AL49" i="111"/>
  <c r="AN49" i="111" s="1"/>
  <c r="AL55" i="111"/>
  <c r="AN55" i="111" s="1"/>
  <c r="AL61" i="111"/>
  <c r="AN61" i="111" s="1"/>
  <c r="AL67" i="111"/>
  <c r="AN67" i="111" s="1"/>
  <c r="AL73" i="111"/>
  <c r="AN73" i="111" s="1"/>
  <c r="AL15" i="111"/>
  <c r="AN15" i="111" s="1"/>
  <c r="AL27" i="111"/>
  <c r="AN27" i="111" s="1"/>
  <c r="AL8" i="111"/>
  <c r="AN8" i="111" s="1"/>
  <c r="AL14" i="111"/>
  <c r="AN14" i="111" s="1"/>
  <c r="AL20" i="111"/>
  <c r="AN20" i="111" s="1"/>
  <c r="AL26" i="111"/>
  <c r="AN26" i="111" s="1"/>
  <c r="AL32" i="111"/>
  <c r="AN32" i="111" s="1"/>
  <c r="AL38" i="111"/>
  <c r="AN38" i="111" s="1"/>
  <c r="AL44" i="111"/>
  <c r="AN44" i="111" s="1"/>
  <c r="AL50" i="111"/>
  <c r="AN50" i="111" s="1"/>
  <c r="AL56" i="111"/>
  <c r="AN56" i="111" s="1"/>
  <c r="AL62" i="111"/>
  <c r="AN62" i="111" s="1"/>
  <c r="AL68" i="111"/>
  <c r="AN68" i="111" s="1"/>
  <c r="AL74" i="111"/>
  <c r="AN74" i="111" s="1"/>
  <c r="AL9" i="111"/>
  <c r="AN9" i="111" s="1"/>
  <c r="AL33" i="111"/>
  <c r="AN33" i="111" s="1"/>
  <c r="AL18" i="111"/>
  <c r="AN18" i="111" s="1"/>
  <c r="AL36" i="111"/>
  <c r="AN36" i="111" s="1"/>
  <c r="AL48" i="111"/>
  <c r="AN48" i="111" s="1"/>
  <c r="AL60" i="111"/>
  <c r="AN60" i="111" s="1"/>
  <c r="AL72" i="111"/>
  <c r="AN72" i="111" s="1"/>
  <c r="AL5" i="111"/>
  <c r="AN5" i="111" s="1"/>
  <c r="AL23" i="111"/>
  <c r="AN23" i="111" s="1"/>
  <c r="AL39" i="111"/>
  <c r="AN39" i="111" s="1"/>
  <c r="AL51" i="111"/>
  <c r="AN51" i="111" s="1"/>
  <c r="AL63" i="111"/>
  <c r="AN63" i="111" s="1"/>
  <c r="AL75" i="111"/>
  <c r="AN75" i="111" s="1"/>
  <c r="AL24" i="111"/>
  <c r="AN24" i="111" s="1"/>
  <c r="AL65" i="111"/>
  <c r="AN65" i="111" s="1"/>
  <c r="AL11" i="111"/>
  <c r="AN11" i="111" s="1"/>
  <c r="AL29" i="111"/>
  <c r="AN29" i="111" s="1"/>
  <c r="AL42" i="111"/>
  <c r="AN42" i="111" s="1"/>
  <c r="AL54" i="111"/>
  <c r="AN54" i="111" s="1"/>
  <c r="AL66" i="111"/>
  <c r="AN66" i="111" s="1"/>
  <c r="AL4" i="111"/>
  <c r="AN4" i="111" s="1"/>
  <c r="AL12" i="111"/>
  <c r="AN12" i="111" s="1"/>
  <c r="AL30" i="111"/>
  <c r="AN30" i="111" s="1"/>
  <c r="AL45" i="111"/>
  <c r="AN45" i="111" s="1"/>
  <c r="AL57" i="111"/>
  <c r="AN57" i="111" s="1"/>
  <c r="AL69" i="111"/>
  <c r="AN69" i="111" s="1"/>
  <c r="AL17" i="111"/>
  <c r="AN17" i="111" s="1"/>
  <c r="AL35" i="111"/>
  <c r="AN35" i="111" s="1"/>
  <c r="AL47" i="111"/>
  <c r="AN47" i="111" s="1"/>
  <c r="AL59" i="111"/>
  <c r="AN59" i="111" s="1"/>
  <c r="AL71" i="111"/>
  <c r="AN71" i="111" s="1"/>
  <c r="AL6" i="111"/>
  <c r="AN6" i="111" s="1"/>
  <c r="AL41" i="111"/>
  <c r="AN41" i="111" s="1"/>
  <c r="AL53" i="111"/>
  <c r="AN53" i="111" s="1"/>
  <c r="AL77" i="111"/>
  <c r="AN77" i="111" s="1"/>
  <c r="U304" i="124"/>
  <c r="AO17" i="111"/>
  <c r="AQ17" i="111" s="1"/>
  <c r="AO59" i="111"/>
  <c r="AQ59" i="111" s="1"/>
  <c r="AO6" i="111"/>
  <c r="AQ6" i="111" s="1"/>
  <c r="AO12" i="111"/>
  <c r="AQ12" i="111" s="1"/>
  <c r="AO18" i="111"/>
  <c r="AQ18" i="111" s="1"/>
  <c r="AO24" i="111"/>
  <c r="AQ24" i="111" s="1"/>
  <c r="AO30" i="111"/>
  <c r="AQ30" i="111" s="1"/>
  <c r="AO36" i="111"/>
  <c r="AQ36" i="111" s="1"/>
  <c r="AO42" i="111"/>
  <c r="AQ42" i="111" s="1"/>
  <c r="AO48" i="111"/>
  <c r="AQ48" i="111" s="1"/>
  <c r="AO54" i="111"/>
  <c r="AQ54" i="111" s="1"/>
  <c r="AO60" i="111"/>
  <c r="AQ60" i="111" s="1"/>
  <c r="AO66" i="111"/>
  <c r="AQ66" i="111" s="1"/>
  <c r="AO72" i="111"/>
  <c r="AQ72" i="111" s="1"/>
  <c r="AO4" i="111"/>
  <c r="AQ4" i="111" s="1"/>
  <c r="AO9" i="111"/>
  <c r="AQ9" i="111" s="1"/>
  <c r="AO15" i="111"/>
  <c r="AQ15" i="111" s="1"/>
  <c r="AO21" i="111"/>
  <c r="AQ21" i="111" s="1"/>
  <c r="AO27" i="111"/>
  <c r="AQ27" i="111" s="1"/>
  <c r="AO33" i="111"/>
  <c r="AQ33" i="111" s="1"/>
  <c r="AO39" i="111"/>
  <c r="AQ39" i="111" s="1"/>
  <c r="AO45" i="111"/>
  <c r="AQ45" i="111" s="1"/>
  <c r="AO51" i="111"/>
  <c r="AQ51" i="111" s="1"/>
  <c r="AO57" i="111"/>
  <c r="AQ57" i="111" s="1"/>
  <c r="AO63" i="111"/>
  <c r="AQ63" i="111" s="1"/>
  <c r="AO69" i="111"/>
  <c r="AQ69" i="111" s="1"/>
  <c r="AO75" i="111"/>
  <c r="AQ75" i="111" s="1"/>
  <c r="AO5" i="111"/>
  <c r="AQ5" i="111" s="1"/>
  <c r="AO23" i="111"/>
  <c r="AQ23" i="111" s="1"/>
  <c r="AO35" i="111"/>
  <c r="AQ35" i="111" s="1"/>
  <c r="AO47" i="111"/>
  <c r="AQ47" i="111" s="1"/>
  <c r="AO65" i="111"/>
  <c r="AQ65" i="111" s="1"/>
  <c r="AO77" i="111"/>
  <c r="AQ77" i="111" s="1"/>
  <c r="AO10" i="111"/>
  <c r="AQ10" i="111" s="1"/>
  <c r="AO16" i="111"/>
  <c r="AQ16" i="111" s="1"/>
  <c r="AO22" i="111"/>
  <c r="AQ22" i="111" s="1"/>
  <c r="AO28" i="111"/>
  <c r="AQ28" i="111" s="1"/>
  <c r="AO34" i="111"/>
  <c r="AQ34" i="111" s="1"/>
  <c r="AO40" i="111"/>
  <c r="AQ40" i="111" s="1"/>
  <c r="AO46" i="111"/>
  <c r="AQ46" i="111" s="1"/>
  <c r="AO52" i="111"/>
  <c r="AQ52" i="111" s="1"/>
  <c r="AO58" i="111"/>
  <c r="AQ58" i="111" s="1"/>
  <c r="AO64" i="111"/>
  <c r="AQ64" i="111" s="1"/>
  <c r="AO70" i="111"/>
  <c r="AQ70" i="111" s="1"/>
  <c r="AO76" i="111"/>
  <c r="AQ76" i="111" s="1"/>
  <c r="AO11" i="111"/>
  <c r="AQ11" i="111" s="1"/>
  <c r="AO29" i="111"/>
  <c r="AQ29" i="111" s="1"/>
  <c r="AO41" i="111"/>
  <c r="AQ41" i="111" s="1"/>
  <c r="AO53" i="111"/>
  <c r="AQ53" i="111" s="1"/>
  <c r="AO71" i="111"/>
  <c r="AQ71" i="111" s="1"/>
  <c r="AO20" i="111"/>
  <c r="AQ20" i="111" s="1"/>
  <c r="AO38" i="111"/>
  <c r="AQ38" i="111" s="1"/>
  <c r="AO56" i="111"/>
  <c r="AQ56" i="111" s="1"/>
  <c r="AO74" i="111"/>
  <c r="AQ74" i="111" s="1"/>
  <c r="AO7" i="111"/>
  <c r="AQ7" i="111" s="1"/>
  <c r="AO25" i="111"/>
  <c r="AQ25" i="111" s="1"/>
  <c r="AO43" i="111"/>
  <c r="AQ43" i="111" s="1"/>
  <c r="AO61" i="111"/>
  <c r="AQ61" i="111" s="1"/>
  <c r="AO26" i="111"/>
  <c r="AQ26" i="111" s="1"/>
  <c r="AO62" i="111"/>
  <c r="AQ62" i="111" s="1"/>
  <c r="AO13" i="111"/>
  <c r="AQ13" i="111" s="1"/>
  <c r="AO31" i="111"/>
  <c r="AQ31" i="111" s="1"/>
  <c r="AO49" i="111"/>
  <c r="AQ49" i="111" s="1"/>
  <c r="AO67" i="111"/>
  <c r="AQ67" i="111" s="1"/>
  <c r="AO14" i="111"/>
  <c r="AQ14" i="111" s="1"/>
  <c r="AO32" i="111"/>
  <c r="AQ32" i="111" s="1"/>
  <c r="AO50" i="111"/>
  <c r="AQ50" i="111" s="1"/>
  <c r="AO68" i="111"/>
  <c r="AQ68" i="111" s="1"/>
  <c r="AO19" i="111"/>
  <c r="AQ19" i="111" s="1"/>
  <c r="AO37" i="111"/>
  <c r="AQ37" i="111" s="1"/>
  <c r="AO55" i="111"/>
  <c r="AQ55" i="111" s="1"/>
  <c r="AO73" i="111"/>
  <c r="AQ73" i="111" s="1"/>
  <c r="AO8" i="111"/>
  <c r="AQ8" i="111" s="1"/>
  <c r="AO44" i="111"/>
  <c r="AQ44" i="111" s="1"/>
  <c r="V304" i="124"/>
  <c r="P304" i="124"/>
  <c r="R304" i="124"/>
  <c r="S304" i="124"/>
  <c r="Q304" i="124"/>
  <c r="O304" i="124"/>
  <c r="W304" i="124"/>
  <c r="T304" i="124"/>
  <c r="Y78" i="111"/>
  <c r="AA78" i="111" s="1"/>
  <c r="AE78" i="111"/>
  <c r="AG78" i="111" s="1"/>
  <c r="AB78" i="111"/>
  <c r="AD78" i="111" s="1"/>
  <c r="P304" i="118"/>
  <c r="N304" i="118"/>
  <c r="M304" i="118"/>
  <c r="R304" i="118"/>
  <c r="O304" i="118"/>
  <c r="G303" i="121"/>
  <c r="Q304" i="118"/>
  <c r="S304" i="118"/>
  <c r="D16" i="91" l="1"/>
  <c r="E16" i="91"/>
  <c r="D20" i="91"/>
  <c r="E20" i="91"/>
  <c r="D24" i="91"/>
  <c r="E24" i="91"/>
  <c r="D28" i="91"/>
  <c r="E28" i="91"/>
  <c r="D12" i="91"/>
  <c r="E12" i="91"/>
  <c r="D8" i="91"/>
  <c r="E8" i="91"/>
  <c r="O79" i="19" l="1"/>
  <c r="N79" i="19"/>
  <c r="M79" i="19"/>
  <c r="O78" i="19"/>
  <c r="N78" i="19"/>
  <c r="M78" i="19"/>
  <c r="O77" i="19"/>
  <c r="N77" i="19"/>
  <c r="M77" i="19"/>
  <c r="O76" i="19"/>
  <c r="N76" i="19"/>
  <c r="M76" i="19"/>
  <c r="O75" i="19"/>
  <c r="N75" i="19"/>
  <c r="M75" i="19"/>
  <c r="O74" i="19"/>
  <c r="N74" i="19"/>
  <c r="M74" i="19"/>
  <c r="O73" i="19"/>
  <c r="N73" i="19"/>
  <c r="M73" i="19"/>
  <c r="O72" i="19"/>
  <c r="N72" i="19"/>
  <c r="M72" i="19"/>
  <c r="O71" i="19"/>
  <c r="N71" i="19"/>
  <c r="M71" i="19"/>
  <c r="O70" i="19"/>
  <c r="N70" i="19"/>
  <c r="M70" i="19"/>
  <c r="O69" i="19"/>
  <c r="N69" i="19"/>
  <c r="M69" i="19"/>
  <c r="O68" i="19"/>
  <c r="N68" i="19"/>
  <c r="M68" i="19"/>
  <c r="O67" i="19"/>
  <c r="N67" i="19"/>
  <c r="M67" i="19"/>
  <c r="O66" i="19"/>
  <c r="N66" i="19"/>
  <c r="M66" i="19"/>
  <c r="O65" i="19"/>
  <c r="N65" i="19"/>
  <c r="M65" i="19"/>
  <c r="O64" i="19"/>
  <c r="N64" i="19"/>
  <c r="M64" i="19"/>
  <c r="O63" i="19"/>
  <c r="N63" i="19"/>
  <c r="M63" i="19"/>
  <c r="O62" i="19"/>
  <c r="N62" i="19"/>
  <c r="M62" i="19"/>
  <c r="O61" i="19"/>
  <c r="N61" i="19"/>
  <c r="M61" i="19"/>
  <c r="O60" i="19"/>
  <c r="N60" i="19"/>
  <c r="M60" i="19"/>
  <c r="O59" i="19"/>
  <c r="N59" i="19"/>
  <c r="M59" i="19"/>
  <c r="O58" i="19"/>
  <c r="N58" i="19"/>
  <c r="M58" i="19"/>
  <c r="O57" i="19"/>
  <c r="N57" i="19"/>
  <c r="M57" i="19"/>
  <c r="O56" i="19"/>
  <c r="N56" i="19"/>
  <c r="M56" i="19"/>
  <c r="O55" i="19"/>
  <c r="N55" i="19"/>
  <c r="M55" i="19"/>
  <c r="O54" i="19"/>
  <c r="N54" i="19"/>
  <c r="M54" i="19"/>
  <c r="O53" i="19"/>
  <c r="N53" i="19"/>
  <c r="M53" i="19"/>
  <c r="O52" i="19"/>
  <c r="N52" i="19"/>
  <c r="M52" i="19"/>
  <c r="O51" i="19"/>
  <c r="N51" i="19"/>
  <c r="M51" i="19"/>
  <c r="O50" i="19"/>
  <c r="N50" i="19"/>
  <c r="M50" i="19"/>
  <c r="O49" i="19"/>
  <c r="N49" i="19"/>
  <c r="M49" i="19"/>
  <c r="O48" i="19"/>
  <c r="N48" i="19"/>
  <c r="M48" i="19"/>
  <c r="O47" i="19"/>
  <c r="N47" i="19"/>
  <c r="M47" i="19"/>
  <c r="O46" i="19"/>
  <c r="N46" i="19"/>
  <c r="M46" i="19"/>
  <c r="O45" i="19"/>
  <c r="N45" i="19"/>
  <c r="M45" i="19"/>
  <c r="O44" i="19"/>
  <c r="N44" i="19"/>
  <c r="M44" i="19"/>
  <c r="O43" i="19"/>
  <c r="N43" i="19"/>
  <c r="M43" i="19"/>
  <c r="O42" i="19"/>
  <c r="N42" i="19"/>
  <c r="M42" i="19"/>
  <c r="O41" i="19"/>
  <c r="N41" i="19"/>
  <c r="M41" i="19"/>
  <c r="O40" i="19"/>
  <c r="N40" i="19"/>
  <c r="M40" i="19"/>
  <c r="O39" i="19"/>
  <c r="N39" i="19"/>
  <c r="M39" i="19"/>
  <c r="O38" i="19"/>
  <c r="N38" i="19"/>
  <c r="M38" i="19"/>
  <c r="O37" i="19"/>
  <c r="N37" i="19"/>
  <c r="M37" i="19"/>
  <c r="O36" i="19"/>
  <c r="N36" i="19"/>
  <c r="M36" i="19"/>
  <c r="O35" i="19"/>
  <c r="N35" i="19"/>
  <c r="M35" i="19"/>
  <c r="O34" i="19"/>
  <c r="N34" i="19"/>
  <c r="M34" i="19"/>
  <c r="O33" i="19"/>
  <c r="N33" i="19"/>
  <c r="M33" i="19"/>
  <c r="O32" i="19"/>
  <c r="N32" i="19"/>
  <c r="M32" i="19"/>
  <c r="O31" i="19"/>
  <c r="N31" i="19"/>
  <c r="M31" i="19"/>
  <c r="O30" i="19"/>
  <c r="N30" i="19"/>
  <c r="M30" i="19"/>
  <c r="O29" i="19"/>
  <c r="N29" i="19"/>
  <c r="M29" i="19"/>
  <c r="O28" i="19"/>
  <c r="N28" i="19"/>
  <c r="M28" i="19"/>
  <c r="O27" i="19"/>
  <c r="N27" i="19"/>
  <c r="M27" i="19"/>
  <c r="O26" i="19"/>
  <c r="N26" i="19"/>
  <c r="M26" i="19"/>
  <c r="O25" i="19"/>
  <c r="N25" i="19"/>
  <c r="M25" i="19"/>
  <c r="O24" i="19"/>
  <c r="N24" i="19"/>
  <c r="M24" i="19"/>
  <c r="O23" i="19"/>
  <c r="N23" i="19"/>
  <c r="M23" i="19"/>
  <c r="O22" i="19"/>
  <c r="N22" i="19"/>
  <c r="M22" i="19"/>
  <c r="O21" i="19"/>
  <c r="N21" i="19"/>
  <c r="M21" i="19"/>
  <c r="O20" i="19"/>
  <c r="N20" i="19"/>
  <c r="M20" i="19"/>
  <c r="O19" i="19"/>
  <c r="N19" i="19"/>
  <c r="M19" i="19"/>
  <c r="O18" i="19"/>
  <c r="N18" i="19"/>
  <c r="M18" i="19"/>
  <c r="O17" i="19"/>
  <c r="N17" i="19"/>
  <c r="M17" i="19"/>
  <c r="O16" i="19"/>
  <c r="N16" i="19"/>
  <c r="M16" i="19"/>
  <c r="O15" i="19"/>
  <c r="N15" i="19"/>
  <c r="M15" i="19"/>
  <c r="O14" i="19"/>
  <c r="N14" i="19"/>
  <c r="M14" i="19"/>
  <c r="O13" i="19"/>
  <c r="N13" i="19"/>
  <c r="M13" i="19"/>
  <c r="O12" i="19"/>
  <c r="N12" i="19"/>
  <c r="M12" i="19"/>
  <c r="O11" i="19"/>
  <c r="N11" i="19"/>
  <c r="M11" i="19"/>
  <c r="O10" i="19"/>
  <c r="N10" i="19"/>
  <c r="M10" i="19"/>
  <c r="O9" i="19"/>
  <c r="N9" i="19"/>
  <c r="M9" i="19"/>
  <c r="O8" i="19"/>
  <c r="N8" i="19"/>
  <c r="M8" i="19"/>
  <c r="O7" i="19"/>
  <c r="N7" i="19"/>
  <c r="M7" i="19"/>
  <c r="O6" i="19"/>
  <c r="N6" i="19"/>
  <c r="M6" i="19"/>
  <c r="D80" i="19"/>
  <c r="K6" i="61"/>
  <c r="N7" i="61"/>
  <c r="M7" i="61"/>
  <c r="L7" i="61"/>
  <c r="N6" i="61"/>
  <c r="M6" i="61"/>
  <c r="L6" i="61"/>
  <c r="N12" i="18"/>
  <c r="M12" i="18"/>
  <c r="N11" i="18"/>
  <c r="M11" i="18"/>
  <c r="N10" i="18"/>
  <c r="M10" i="18"/>
  <c r="N9" i="18"/>
  <c r="M9" i="18"/>
  <c r="N8" i="18"/>
  <c r="M8" i="18"/>
  <c r="N7" i="18"/>
  <c r="M7" i="18"/>
  <c r="N6" i="18"/>
  <c r="M6" i="18"/>
  <c r="L6" i="18"/>
  <c r="L12" i="18"/>
  <c r="L11" i="18"/>
  <c r="L10" i="18"/>
  <c r="L9" i="18"/>
  <c r="L8" i="18"/>
  <c r="L7" i="18"/>
  <c r="G13" i="18"/>
  <c r="D79" i="69"/>
  <c r="I79" i="69" s="1"/>
  <c r="J79" i="69" s="1"/>
  <c r="D78" i="69"/>
  <c r="I78" i="69" s="1"/>
  <c r="J78" i="69" s="1"/>
  <c r="D77" i="69"/>
  <c r="I77" i="69" s="1"/>
  <c r="J77" i="69" s="1"/>
  <c r="D76" i="69"/>
  <c r="I76" i="69" s="1"/>
  <c r="J76" i="69" s="1"/>
  <c r="D75" i="69"/>
  <c r="D74" i="69"/>
  <c r="I74" i="69" s="1"/>
  <c r="J74" i="69" s="1"/>
  <c r="D73" i="69"/>
  <c r="I73" i="69" s="1"/>
  <c r="J73" i="69" s="1"/>
  <c r="D72" i="69"/>
  <c r="D71" i="69"/>
  <c r="I71" i="69" s="1"/>
  <c r="J71" i="69" s="1"/>
  <c r="D70" i="69"/>
  <c r="I70" i="69" s="1"/>
  <c r="J70" i="69" s="1"/>
  <c r="D69" i="69"/>
  <c r="I69" i="69" s="1"/>
  <c r="J69" i="69" s="1"/>
  <c r="D68" i="69"/>
  <c r="D67" i="69"/>
  <c r="I67" i="69" s="1"/>
  <c r="D66" i="69"/>
  <c r="I66" i="69" s="1"/>
  <c r="J66" i="69" s="1"/>
  <c r="D65" i="69"/>
  <c r="I65" i="69" s="1"/>
  <c r="J65" i="69" s="1"/>
  <c r="D64" i="69"/>
  <c r="D63" i="69"/>
  <c r="I63" i="69" s="1"/>
  <c r="J63" i="69" s="1"/>
  <c r="D62" i="69"/>
  <c r="I62" i="69" s="1"/>
  <c r="J62" i="69" s="1"/>
  <c r="D61" i="69"/>
  <c r="I61" i="69" s="1"/>
  <c r="J61" i="69" s="1"/>
  <c r="D60" i="69"/>
  <c r="I60" i="69" s="1"/>
  <c r="J60" i="69" s="1"/>
  <c r="D59" i="69"/>
  <c r="I59" i="69" s="1"/>
  <c r="J59" i="69" s="1"/>
  <c r="D58" i="69"/>
  <c r="I58" i="69" s="1"/>
  <c r="J58" i="69" s="1"/>
  <c r="D57" i="69"/>
  <c r="I57" i="69" s="1"/>
  <c r="J57" i="69" s="1"/>
  <c r="D56" i="69"/>
  <c r="D55" i="69"/>
  <c r="I55" i="69" s="1"/>
  <c r="J55" i="69" s="1"/>
  <c r="D54" i="69"/>
  <c r="I54" i="69" s="1"/>
  <c r="J54" i="69" s="1"/>
  <c r="D53" i="69"/>
  <c r="I53" i="69" s="1"/>
  <c r="J53" i="69" s="1"/>
  <c r="D52" i="69"/>
  <c r="I52" i="69" s="1"/>
  <c r="J52" i="69" s="1"/>
  <c r="D51" i="69"/>
  <c r="I51" i="69" s="1"/>
  <c r="J51" i="69" s="1"/>
  <c r="D50" i="69"/>
  <c r="I50" i="69" s="1"/>
  <c r="J50" i="69" s="1"/>
  <c r="D49" i="69"/>
  <c r="I49" i="69" s="1"/>
  <c r="J49" i="69" s="1"/>
  <c r="D48" i="69"/>
  <c r="D47" i="69"/>
  <c r="I47" i="69" s="1"/>
  <c r="J47" i="69" s="1"/>
  <c r="D46" i="69"/>
  <c r="I46" i="69" s="1"/>
  <c r="J46" i="69" s="1"/>
  <c r="D45" i="69"/>
  <c r="I45" i="69" s="1"/>
  <c r="J45" i="69" s="1"/>
  <c r="D44" i="69"/>
  <c r="D43" i="69"/>
  <c r="I43" i="69" s="1"/>
  <c r="J43" i="69" s="1"/>
  <c r="D42" i="69"/>
  <c r="I42" i="69" s="1"/>
  <c r="J42" i="69" s="1"/>
  <c r="D41" i="69"/>
  <c r="I41" i="69" s="1"/>
  <c r="J41" i="69" s="1"/>
  <c r="D40" i="69"/>
  <c r="D39" i="69"/>
  <c r="I39" i="69" s="1"/>
  <c r="J39" i="69" s="1"/>
  <c r="D38" i="69"/>
  <c r="I38" i="69" s="1"/>
  <c r="J38" i="69" s="1"/>
  <c r="D37" i="69"/>
  <c r="I37" i="69" s="1"/>
  <c r="J37" i="69" s="1"/>
  <c r="D36" i="69"/>
  <c r="I36" i="69" s="1"/>
  <c r="D35" i="69"/>
  <c r="D34" i="69"/>
  <c r="I34" i="69" s="1"/>
  <c r="J34" i="69" s="1"/>
  <c r="D33" i="69"/>
  <c r="I33" i="69" s="1"/>
  <c r="J33" i="69" s="1"/>
  <c r="D32" i="69"/>
  <c r="D31" i="69"/>
  <c r="D30" i="69"/>
  <c r="I30" i="69" s="1"/>
  <c r="J30" i="69" s="1"/>
  <c r="D29" i="69"/>
  <c r="I29" i="69" s="1"/>
  <c r="J29" i="69" s="1"/>
  <c r="D28" i="69"/>
  <c r="I28" i="69" s="1"/>
  <c r="J28" i="69" s="1"/>
  <c r="D27" i="69"/>
  <c r="I27" i="69" s="1"/>
  <c r="J27" i="69" s="1"/>
  <c r="D26" i="69"/>
  <c r="I26" i="69" s="1"/>
  <c r="J26" i="69" s="1"/>
  <c r="D25" i="69"/>
  <c r="I25" i="69" s="1"/>
  <c r="J25" i="69" s="1"/>
  <c r="D24" i="69"/>
  <c r="D23" i="69"/>
  <c r="I23" i="69" s="1"/>
  <c r="J23" i="69" s="1"/>
  <c r="D22" i="69"/>
  <c r="I22" i="69" s="1"/>
  <c r="J22" i="69" s="1"/>
  <c r="D21" i="69"/>
  <c r="I21" i="69" s="1"/>
  <c r="J21" i="69" s="1"/>
  <c r="D20" i="69"/>
  <c r="I20" i="69" s="1"/>
  <c r="J20" i="69" s="1"/>
  <c r="D19" i="69"/>
  <c r="I19" i="69" s="1"/>
  <c r="J19" i="69" s="1"/>
  <c r="D18" i="69"/>
  <c r="I18" i="69" s="1"/>
  <c r="J18" i="69" s="1"/>
  <c r="D17" i="69"/>
  <c r="I17" i="69" s="1"/>
  <c r="J17" i="69" s="1"/>
  <c r="D16" i="69"/>
  <c r="D15" i="69"/>
  <c r="I15" i="69" s="1"/>
  <c r="J15" i="69" s="1"/>
  <c r="D14" i="69"/>
  <c r="I14" i="69" s="1"/>
  <c r="J14" i="69" s="1"/>
  <c r="D13" i="69"/>
  <c r="I13" i="69" s="1"/>
  <c r="J13" i="69" s="1"/>
  <c r="D12" i="69"/>
  <c r="I12" i="69" s="1"/>
  <c r="J12" i="69" s="1"/>
  <c r="D11" i="69"/>
  <c r="I11" i="69" s="1"/>
  <c r="J11" i="69" s="1"/>
  <c r="D10" i="69"/>
  <c r="I10" i="69" s="1"/>
  <c r="J10" i="69" s="1"/>
  <c r="D9" i="69"/>
  <c r="I9" i="69" s="1"/>
  <c r="J9" i="69" s="1"/>
  <c r="D8" i="69"/>
  <c r="D7" i="69"/>
  <c r="D6" i="69"/>
  <c r="C7" i="67"/>
  <c r="H7" i="67" s="1"/>
  <c r="I7" i="67" s="1"/>
  <c r="C6" i="67"/>
  <c r="G13" i="66"/>
  <c r="F12" i="66"/>
  <c r="E13" i="66"/>
  <c r="D13" i="66"/>
  <c r="C12" i="66"/>
  <c r="H12" i="66" s="1"/>
  <c r="I12" i="66" s="1"/>
  <c r="V22" i="66" s="1"/>
  <c r="C11" i="66"/>
  <c r="H11" i="66" s="1"/>
  <c r="U25" i="66" s="1"/>
  <c r="C10" i="66"/>
  <c r="H10" i="66" s="1"/>
  <c r="T24" i="66" s="1"/>
  <c r="C9" i="66"/>
  <c r="H9" i="66" s="1"/>
  <c r="I9" i="66" s="1"/>
  <c r="S22" i="66" s="1"/>
  <c r="C8" i="66"/>
  <c r="H8" i="66" s="1"/>
  <c r="I8" i="66" s="1"/>
  <c r="R22" i="66" s="1"/>
  <c r="C7" i="66"/>
  <c r="H7" i="66" s="1"/>
  <c r="Q25" i="66" s="1"/>
  <c r="C6" i="66"/>
  <c r="G79" i="69"/>
  <c r="G78" i="69"/>
  <c r="G77" i="69"/>
  <c r="G76" i="69"/>
  <c r="G75" i="69"/>
  <c r="G74" i="69"/>
  <c r="G73" i="69"/>
  <c r="G72" i="69"/>
  <c r="G71" i="69"/>
  <c r="G70" i="69"/>
  <c r="G69" i="69"/>
  <c r="G68" i="69"/>
  <c r="G67" i="69"/>
  <c r="G66" i="69"/>
  <c r="G65" i="69"/>
  <c r="G64" i="69"/>
  <c r="G63" i="69"/>
  <c r="G62" i="69"/>
  <c r="G61" i="69"/>
  <c r="G60" i="69"/>
  <c r="G59" i="69"/>
  <c r="G58" i="69"/>
  <c r="G57" i="69"/>
  <c r="G56" i="69"/>
  <c r="G55" i="69"/>
  <c r="G54" i="69"/>
  <c r="G53" i="69"/>
  <c r="G52" i="69"/>
  <c r="G51" i="69"/>
  <c r="G50" i="69"/>
  <c r="G49" i="69"/>
  <c r="G48" i="69"/>
  <c r="G47" i="69"/>
  <c r="G46" i="69"/>
  <c r="G45" i="69"/>
  <c r="G44" i="69"/>
  <c r="G43" i="69"/>
  <c r="G42" i="69"/>
  <c r="G41" i="69"/>
  <c r="G40" i="69"/>
  <c r="G39" i="69"/>
  <c r="G38" i="69"/>
  <c r="G37" i="69"/>
  <c r="G36" i="69"/>
  <c r="G35" i="69"/>
  <c r="G34" i="69"/>
  <c r="G33" i="69"/>
  <c r="G32" i="69"/>
  <c r="G31" i="69"/>
  <c r="G30" i="69"/>
  <c r="G29" i="69"/>
  <c r="G28" i="69"/>
  <c r="G27" i="69"/>
  <c r="G26" i="69"/>
  <c r="G25" i="69"/>
  <c r="G24" i="69"/>
  <c r="G23" i="69"/>
  <c r="G22" i="69"/>
  <c r="G21" i="69"/>
  <c r="G20" i="69"/>
  <c r="G19" i="69"/>
  <c r="G18" i="69"/>
  <c r="G17" i="69"/>
  <c r="G16" i="69"/>
  <c r="G15" i="69"/>
  <c r="G14" i="69"/>
  <c r="G13" i="69"/>
  <c r="G12" i="69"/>
  <c r="G11" i="69"/>
  <c r="G10" i="69"/>
  <c r="G9" i="69"/>
  <c r="G8" i="69"/>
  <c r="G7" i="69"/>
  <c r="G6" i="69"/>
  <c r="F7" i="67"/>
  <c r="F6" i="67"/>
  <c r="F11" i="66"/>
  <c r="F10" i="66"/>
  <c r="F9" i="66"/>
  <c r="F8" i="66"/>
  <c r="F7" i="66"/>
  <c r="F6" i="66"/>
  <c r="AI6" i="19" l="1"/>
  <c r="G8" i="61"/>
  <c r="H80" i="69"/>
  <c r="E80" i="69"/>
  <c r="E8" i="67"/>
  <c r="I31" i="69"/>
  <c r="I7" i="69"/>
  <c r="AM36" i="19"/>
  <c r="I6" i="69"/>
  <c r="AM75" i="19"/>
  <c r="AI16" i="19"/>
  <c r="AH16" i="19" s="1"/>
  <c r="H6" i="67"/>
  <c r="H80" i="19"/>
  <c r="H6" i="66"/>
  <c r="D8" i="67"/>
  <c r="G8" i="67"/>
  <c r="F13" i="66"/>
  <c r="G80" i="69" s="1"/>
  <c r="F80" i="69"/>
  <c r="AQ79" i="19"/>
  <c r="AQ70" i="19"/>
  <c r="AQ64" i="19"/>
  <c r="AQ58" i="19"/>
  <c r="AQ45" i="19"/>
  <c r="AQ39" i="19"/>
  <c r="AQ32" i="19"/>
  <c r="AQ26" i="19"/>
  <c r="AQ13" i="19"/>
  <c r="AQ7" i="19"/>
  <c r="AQ74" i="19"/>
  <c r="AQ69" i="19"/>
  <c r="AQ57" i="19"/>
  <c r="AQ51" i="19"/>
  <c r="AQ44" i="19"/>
  <c r="AQ38" i="19"/>
  <c r="AQ25" i="19"/>
  <c r="AQ19" i="19"/>
  <c r="AQ12" i="19"/>
  <c r="AQ6" i="19"/>
  <c r="AQ78" i="19"/>
  <c r="AQ73" i="19"/>
  <c r="AQ63" i="19"/>
  <c r="AQ56" i="19"/>
  <c r="AQ50" i="19"/>
  <c r="AQ37" i="19"/>
  <c r="AQ31" i="19"/>
  <c r="AQ24" i="19"/>
  <c r="AQ18" i="19"/>
  <c r="AQ77" i="19"/>
  <c r="AQ68" i="19"/>
  <c r="AQ62" i="19"/>
  <c r="AQ49" i="19"/>
  <c r="AQ43" i="19"/>
  <c r="AQ36" i="19"/>
  <c r="AQ30" i="19"/>
  <c r="AQ17" i="19"/>
  <c r="AQ11" i="19"/>
  <c r="AQ72" i="19"/>
  <c r="AQ61" i="19"/>
  <c r="AQ55" i="19"/>
  <c r="AQ48" i="19"/>
  <c r="AQ42" i="19"/>
  <c r="AQ29" i="19"/>
  <c r="AQ23" i="19"/>
  <c r="AQ16" i="19"/>
  <c r="AQ10" i="19"/>
  <c r="AQ76" i="19"/>
  <c r="AQ67" i="19"/>
  <c r="AQ60" i="19"/>
  <c r="AQ54" i="19"/>
  <c r="AQ41" i="19"/>
  <c r="AQ35" i="19"/>
  <c r="AQ28" i="19"/>
  <c r="AQ22" i="19"/>
  <c r="AQ9" i="19"/>
  <c r="AQ71" i="19"/>
  <c r="AQ66" i="19"/>
  <c r="AQ53" i="19"/>
  <c r="AQ47" i="19"/>
  <c r="AQ40" i="19"/>
  <c r="AQ34" i="19"/>
  <c r="AQ21" i="19"/>
  <c r="AQ15" i="19"/>
  <c r="AQ8" i="19"/>
  <c r="AI29" i="19"/>
  <c r="AH29" i="19" s="1"/>
  <c r="AQ75" i="19"/>
  <c r="AQ33" i="19"/>
  <c r="AM49" i="19"/>
  <c r="AI42" i="19"/>
  <c r="AH42" i="19" s="1"/>
  <c r="AM11" i="19"/>
  <c r="AM62" i="19"/>
  <c r="AI48" i="19"/>
  <c r="AH48" i="19" s="1"/>
  <c r="AM17" i="19"/>
  <c r="AM68" i="19"/>
  <c r="AQ46" i="19"/>
  <c r="AQ27" i="19"/>
  <c r="AI55" i="19"/>
  <c r="AH55" i="19" s="1"/>
  <c r="AQ52" i="19"/>
  <c r="AI10" i="19"/>
  <c r="AH10" i="19" s="1"/>
  <c r="AI61" i="19"/>
  <c r="AH61" i="19" s="1"/>
  <c r="AM30" i="19"/>
  <c r="AQ59" i="19"/>
  <c r="AQ14" i="19"/>
  <c r="AQ65" i="19"/>
  <c r="AI73" i="19"/>
  <c r="AH73" i="19" s="1"/>
  <c r="AI67" i="19"/>
  <c r="AH67" i="19" s="1"/>
  <c r="AI60" i="19"/>
  <c r="AH60" i="19" s="1"/>
  <c r="AI54" i="19"/>
  <c r="AH54" i="19" s="1"/>
  <c r="AI41" i="19"/>
  <c r="AH41" i="19" s="1"/>
  <c r="AI35" i="19"/>
  <c r="AH35" i="19" s="1"/>
  <c r="AI28" i="19"/>
  <c r="AH28" i="19" s="1"/>
  <c r="AI22" i="19"/>
  <c r="AH22" i="19" s="1"/>
  <c r="AI9" i="19"/>
  <c r="AH9" i="19" s="1"/>
  <c r="AI79" i="19"/>
  <c r="AH79" i="19" s="1"/>
  <c r="AI72" i="19"/>
  <c r="AH72" i="19" s="1"/>
  <c r="AI66" i="19"/>
  <c r="AH66" i="19" s="1"/>
  <c r="AI53" i="19"/>
  <c r="AH53" i="19" s="1"/>
  <c r="AI47" i="19"/>
  <c r="AH47" i="19" s="1"/>
  <c r="AI40" i="19"/>
  <c r="AH40" i="19" s="1"/>
  <c r="AI34" i="19"/>
  <c r="AH34" i="19" s="1"/>
  <c r="AI21" i="19"/>
  <c r="AH21" i="19" s="1"/>
  <c r="AI15" i="19"/>
  <c r="AH15" i="19" s="1"/>
  <c r="AI8" i="19"/>
  <c r="AH8" i="19" s="1"/>
  <c r="AI78" i="19"/>
  <c r="AH78" i="19" s="1"/>
  <c r="AI65" i="19"/>
  <c r="AH65" i="19" s="1"/>
  <c r="AI59" i="19"/>
  <c r="AH59" i="19" s="1"/>
  <c r="AI52" i="19"/>
  <c r="AH52" i="19" s="1"/>
  <c r="AI46" i="19"/>
  <c r="AH46" i="19" s="1"/>
  <c r="AI33" i="19"/>
  <c r="AH33" i="19" s="1"/>
  <c r="AI27" i="19"/>
  <c r="AH27" i="19" s="1"/>
  <c r="AI20" i="19"/>
  <c r="AH20" i="19" s="1"/>
  <c r="AI14" i="19"/>
  <c r="AH14" i="19" s="1"/>
  <c r="AI77" i="19"/>
  <c r="AH77" i="19" s="1"/>
  <c r="AI71" i="19"/>
  <c r="AH71" i="19" s="1"/>
  <c r="AI64" i="19"/>
  <c r="AH64" i="19" s="1"/>
  <c r="AI58" i="19"/>
  <c r="AH58" i="19" s="1"/>
  <c r="AI45" i="19"/>
  <c r="AH45" i="19" s="1"/>
  <c r="AI39" i="19"/>
  <c r="AH39" i="19" s="1"/>
  <c r="AI32" i="19"/>
  <c r="AH32" i="19" s="1"/>
  <c r="AI26" i="19"/>
  <c r="AH26" i="19" s="1"/>
  <c r="AI13" i="19"/>
  <c r="AH13" i="19" s="1"/>
  <c r="AI7" i="19"/>
  <c r="AH7" i="19" s="1"/>
  <c r="AI76" i="19"/>
  <c r="AH76" i="19" s="1"/>
  <c r="AI70" i="19"/>
  <c r="AH70" i="19" s="1"/>
  <c r="AI57" i="19"/>
  <c r="AH57" i="19" s="1"/>
  <c r="AI51" i="19"/>
  <c r="AH51" i="19" s="1"/>
  <c r="AI44" i="19"/>
  <c r="AH44" i="19" s="1"/>
  <c r="AI38" i="19"/>
  <c r="AH38" i="19" s="1"/>
  <c r="AI25" i="19"/>
  <c r="AH25" i="19" s="1"/>
  <c r="AI19" i="19"/>
  <c r="AH19" i="19" s="1"/>
  <c r="AI12" i="19"/>
  <c r="AH12" i="19" s="1"/>
  <c r="AI69" i="19"/>
  <c r="AH69" i="19" s="1"/>
  <c r="AI63" i="19"/>
  <c r="AH63" i="19" s="1"/>
  <c r="AI56" i="19"/>
  <c r="AH56" i="19" s="1"/>
  <c r="AI50" i="19"/>
  <c r="AH50" i="19" s="1"/>
  <c r="AI37" i="19"/>
  <c r="AH37" i="19" s="1"/>
  <c r="AI31" i="19"/>
  <c r="AH31" i="19" s="1"/>
  <c r="AI24" i="19"/>
  <c r="AH24" i="19" s="1"/>
  <c r="AI18" i="19"/>
  <c r="AH18" i="19" s="1"/>
  <c r="AI75" i="19"/>
  <c r="AH75" i="19" s="1"/>
  <c r="AI68" i="19"/>
  <c r="AH68" i="19" s="1"/>
  <c r="AI62" i="19"/>
  <c r="AH62" i="19" s="1"/>
  <c r="AI49" i="19"/>
  <c r="AH49" i="19" s="1"/>
  <c r="AI43" i="19"/>
  <c r="AH43" i="19" s="1"/>
  <c r="AI36" i="19"/>
  <c r="AH36" i="19" s="1"/>
  <c r="AI30" i="19"/>
  <c r="AH30" i="19" s="1"/>
  <c r="AI17" i="19"/>
  <c r="AH17" i="19" s="1"/>
  <c r="AI11" i="19"/>
  <c r="AH11" i="19" s="1"/>
  <c r="AM74" i="19"/>
  <c r="AM61" i="19"/>
  <c r="AM55" i="19"/>
  <c r="AM48" i="19"/>
  <c r="AM42" i="19"/>
  <c r="AM29" i="19"/>
  <c r="AM23" i="19"/>
  <c r="AM16" i="19"/>
  <c r="AM10" i="19"/>
  <c r="AM73" i="19"/>
  <c r="AM67" i="19"/>
  <c r="AM60" i="19"/>
  <c r="AM54" i="19"/>
  <c r="AM41" i="19"/>
  <c r="AM35" i="19"/>
  <c r="AM28" i="19"/>
  <c r="AM22" i="19"/>
  <c r="AM9" i="19"/>
  <c r="AM79" i="19"/>
  <c r="AM72" i="19"/>
  <c r="AM66" i="19"/>
  <c r="AM53" i="19"/>
  <c r="AM47" i="19"/>
  <c r="AM40" i="19"/>
  <c r="AM34" i="19"/>
  <c r="AM21" i="19"/>
  <c r="AM15" i="19"/>
  <c r="AM8" i="19"/>
  <c r="AM78" i="19"/>
  <c r="AM65" i="19"/>
  <c r="AM59" i="19"/>
  <c r="AM52" i="19"/>
  <c r="AM46" i="19"/>
  <c r="AM33" i="19"/>
  <c r="AM27" i="19"/>
  <c r="AM20" i="19"/>
  <c r="AM14" i="19"/>
  <c r="AM77" i="19"/>
  <c r="AM71" i="19"/>
  <c r="AM64" i="19"/>
  <c r="AM58" i="19"/>
  <c r="AM45" i="19"/>
  <c r="AM39" i="19"/>
  <c r="AM32" i="19"/>
  <c r="AM26" i="19"/>
  <c r="AM13" i="19"/>
  <c r="AM7" i="19"/>
  <c r="AM76" i="19"/>
  <c r="AM70" i="19"/>
  <c r="AM57" i="19"/>
  <c r="AM51" i="19"/>
  <c r="AM44" i="19"/>
  <c r="AM38" i="19"/>
  <c r="AM25" i="19"/>
  <c r="AM19" i="19"/>
  <c r="AM12" i="19"/>
  <c r="AM6" i="19"/>
  <c r="AM69" i="19"/>
  <c r="AM63" i="19"/>
  <c r="AM56" i="19"/>
  <c r="AM50" i="19"/>
  <c r="AM37" i="19"/>
  <c r="AM31" i="19"/>
  <c r="AM24" i="19"/>
  <c r="AM18" i="19"/>
  <c r="AI23" i="19"/>
  <c r="AH23" i="19" s="1"/>
  <c r="AI74" i="19"/>
  <c r="AH74" i="19" s="1"/>
  <c r="AM43" i="19"/>
  <c r="AQ20" i="19"/>
  <c r="I35" i="69"/>
  <c r="J35" i="69" s="1"/>
  <c r="J67" i="69"/>
  <c r="J36" i="69"/>
  <c r="I44" i="69"/>
  <c r="J44" i="69" s="1"/>
  <c r="I68" i="69"/>
  <c r="J68" i="69" s="1"/>
  <c r="I75" i="69"/>
  <c r="J75" i="69" s="1"/>
  <c r="I8" i="69"/>
  <c r="J8" i="69" s="1"/>
  <c r="I16" i="69"/>
  <c r="J16" i="69" s="1"/>
  <c r="I24" i="69"/>
  <c r="J24" i="69" s="1"/>
  <c r="I32" i="69"/>
  <c r="I40" i="69"/>
  <c r="J40" i="69" s="1"/>
  <c r="I48" i="69"/>
  <c r="J48" i="69" s="1"/>
  <c r="I56" i="69"/>
  <c r="J56" i="69" s="1"/>
  <c r="I64" i="69"/>
  <c r="J64" i="69" s="1"/>
  <c r="I72" i="69"/>
  <c r="J72" i="69" s="1"/>
  <c r="V24" i="66"/>
  <c r="I10" i="66"/>
  <c r="T22" i="66" s="1"/>
  <c r="S25" i="66"/>
  <c r="T25" i="66"/>
  <c r="S23" i="66"/>
  <c r="V25" i="66"/>
  <c r="T23" i="66"/>
  <c r="V23" i="66"/>
  <c r="S24" i="66"/>
  <c r="I7" i="66"/>
  <c r="Q22" i="66" s="1"/>
  <c r="Q23" i="66"/>
  <c r="Q24" i="66"/>
  <c r="R23" i="66"/>
  <c r="R24" i="66"/>
  <c r="R25" i="66"/>
  <c r="I11" i="66"/>
  <c r="U22" i="66" s="1"/>
  <c r="U23" i="66"/>
  <c r="U24" i="66"/>
  <c r="AL12" i="19" l="1"/>
  <c r="AN12" i="19" s="1"/>
  <c r="AO12" i="19" s="1"/>
  <c r="AL21" i="19"/>
  <c r="AN21" i="19" s="1"/>
  <c r="AO21" i="19" s="1"/>
  <c r="AJ43" i="19"/>
  <c r="AK43" i="19" s="1"/>
  <c r="AJ46" i="19"/>
  <c r="AK46" i="19" s="1"/>
  <c r="AJ48" i="19"/>
  <c r="AK48" i="19" s="1"/>
  <c r="AP17" i="19"/>
  <c r="AR17" i="19" s="1"/>
  <c r="AS17" i="19" s="1"/>
  <c r="AL36" i="19"/>
  <c r="AN36" i="19" s="1"/>
  <c r="AO36" i="19" s="1"/>
  <c r="AL19" i="19"/>
  <c r="AN19" i="19" s="1"/>
  <c r="AO19" i="19" s="1"/>
  <c r="AL59" i="19"/>
  <c r="AN59" i="19" s="1"/>
  <c r="AO59" i="19" s="1"/>
  <c r="AL34" i="19"/>
  <c r="AN34" i="19" s="1"/>
  <c r="AO34" i="19" s="1"/>
  <c r="AL79" i="19"/>
  <c r="AN79" i="19" s="1"/>
  <c r="AO79" i="19" s="1"/>
  <c r="AL54" i="19"/>
  <c r="AN54" i="19" s="1"/>
  <c r="AO54" i="19" s="1"/>
  <c r="AL23" i="19"/>
  <c r="AN23" i="19" s="1"/>
  <c r="AO23" i="19"/>
  <c r="AL74" i="19"/>
  <c r="AN74" i="19" s="1"/>
  <c r="AO74" i="19" s="1"/>
  <c r="AJ49" i="19"/>
  <c r="AK49" i="19" s="1"/>
  <c r="AJ31" i="19"/>
  <c r="AK31" i="19" s="1"/>
  <c r="AK12" i="19"/>
  <c r="AJ12" i="19"/>
  <c r="AJ57" i="19"/>
  <c r="AK57" i="19" s="1"/>
  <c r="AJ32" i="19"/>
  <c r="AK32" i="19" s="1"/>
  <c r="AJ77" i="19"/>
  <c r="AK77" i="19" s="1"/>
  <c r="AJ52" i="19"/>
  <c r="AK52" i="19" s="1"/>
  <c r="AJ21" i="19"/>
  <c r="AK21" i="19" s="1"/>
  <c r="AJ72" i="19"/>
  <c r="AK72" i="19" s="1"/>
  <c r="AJ41" i="19"/>
  <c r="AK41" i="19" s="1"/>
  <c r="AP14" i="19"/>
  <c r="AR14" i="19" s="1"/>
  <c r="AS14" i="19" s="1"/>
  <c r="AJ55" i="19"/>
  <c r="AK55" i="19" s="1"/>
  <c r="AL62" i="19"/>
  <c r="AN62" i="19" s="1"/>
  <c r="AO62" i="19" s="1"/>
  <c r="AJ29" i="19"/>
  <c r="AK29" i="19" s="1"/>
  <c r="AP47" i="19"/>
  <c r="AR47" i="19" s="1"/>
  <c r="AS47" i="19" s="1"/>
  <c r="AP28" i="19"/>
  <c r="AR28" i="19" s="1"/>
  <c r="AS28" i="19" s="1"/>
  <c r="AP76" i="19"/>
  <c r="AR76" i="19" s="1"/>
  <c r="AS76" i="19"/>
  <c r="AP48" i="19"/>
  <c r="AR48" i="19" s="1"/>
  <c r="AS48" i="19" s="1"/>
  <c r="AP30" i="19"/>
  <c r="AR30" i="19" s="1"/>
  <c r="AS30" i="19" s="1"/>
  <c r="AP77" i="19"/>
  <c r="AR77" i="19" s="1"/>
  <c r="AS77" i="19" s="1"/>
  <c r="AP56" i="19"/>
  <c r="AR56" i="19" s="1"/>
  <c r="AS56" i="19" s="1"/>
  <c r="AP19" i="19"/>
  <c r="AR19" i="19" s="1"/>
  <c r="AS19" i="19"/>
  <c r="AP69" i="19"/>
  <c r="AR69" i="19" s="1"/>
  <c r="AS69" i="19" s="1"/>
  <c r="AP39" i="19"/>
  <c r="AR39" i="19" s="1"/>
  <c r="AS39" i="19" s="1"/>
  <c r="AL43" i="19"/>
  <c r="AN43" i="19" s="1"/>
  <c r="AO43" i="19" s="1"/>
  <c r="AL77" i="19"/>
  <c r="AN77" i="19" s="1"/>
  <c r="AO77" i="19"/>
  <c r="AL16" i="19"/>
  <c r="AN16" i="19" s="1"/>
  <c r="AO16" i="19" s="1"/>
  <c r="AJ26" i="19"/>
  <c r="AK26" i="19" s="1"/>
  <c r="AJ35" i="19"/>
  <c r="AK35" i="19" s="1"/>
  <c r="AP40" i="19"/>
  <c r="AR40" i="19" s="1"/>
  <c r="AS40" i="19" s="1"/>
  <c r="AP68" i="19"/>
  <c r="AR68" i="19" s="1"/>
  <c r="AS68" i="19" s="1"/>
  <c r="AP79" i="19"/>
  <c r="AR79" i="19" s="1"/>
  <c r="AS79" i="19"/>
  <c r="AL50" i="19"/>
  <c r="AN50" i="19" s="1"/>
  <c r="AO50" i="19" s="1"/>
  <c r="AJ23" i="19"/>
  <c r="AK23" i="19" s="1"/>
  <c r="AL56" i="19"/>
  <c r="AN56" i="19" s="1"/>
  <c r="AO56" i="19"/>
  <c r="AL25" i="19"/>
  <c r="AN25" i="19" s="1"/>
  <c r="AO25" i="19" s="1"/>
  <c r="AL76" i="19"/>
  <c r="AN76" i="19" s="1"/>
  <c r="AO76" i="19" s="1"/>
  <c r="AL45" i="19"/>
  <c r="AN45" i="19" s="1"/>
  <c r="AO45" i="19"/>
  <c r="AL20" i="19"/>
  <c r="AN20" i="19" s="1"/>
  <c r="AO20" i="19" s="1"/>
  <c r="AL65" i="19"/>
  <c r="AN65" i="19" s="1"/>
  <c r="AO65" i="19"/>
  <c r="AL40" i="19"/>
  <c r="AN40" i="19" s="1"/>
  <c r="AO40" i="19"/>
  <c r="AL9" i="19"/>
  <c r="AN9" i="19" s="1"/>
  <c r="AO9" i="19" s="1"/>
  <c r="AL60" i="19"/>
  <c r="AN60" i="19" s="1"/>
  <c r="AO60" i="19"/>
  <c r="AL29" i="19"/>
  <c r="AN29" i="19" s="1"/>
  <c r="AO29" i="19" s="1"/>
  <c r="AJ11" i="19"/>
  <c r="AK11" i="19" s="1"/>
  <c r="AJ62" i="19"/>
  <c r="AK62" i="19" s="1"/>
  <c r="AJ37" i="19"/>
  <c r="AK37" i="19" s="1"/>
  <c r="AJ19" i="19"/>
  <c r="AK19" i="19" s="1"/>
  <c r="AJ70" i="19"/>
  <c r="AK70" i="19" s="1"/>
  <c r="AJ39" i="19"/>
  <c r="AK39" i="19" s="1"/>
  <c r="AJ14" i="19"/>
  <c r="AK14" i="19" s="1"/>
  <c r="AJ59" i="19"/>
  <c r="AK59" i="19" s="1"/>
  <c r="AJ34" i="19"/>
  <c r="AK34" i="19" s="1"/>
  <c r="AJ79" i="19"/>
  <c r="AK79" i="19" s="1"/>
  <c r="AJ54" i="19"/>
  <c r="AK54" i="19" s="1"/>
  <c r="AP59" i="19"/>
  <c r="AR59" i="19" s="1"/>
  <c r="AS59" i="19" s="1"/>
  <c r="AP27" i="19"/>
  <c r="AR27" i="19" s="1"/>
  <c r="AS27" i="19" s="1"/>
  <c r="AL11" i="19"/>
  <c r="AN11" i="19" s="1"/>
  <c r="AO11" i="19" s="1"/>
  <c r="AP8" i="19"/>
  <c r="AR8" i="19" s="1"/>
  <c r="AS8" i="19"/>
  <c r="AP53" i="19"/>
  <c r="AR53" i="19" s="1"/>
  <c r="AS53" i="19" s="1"/>
  <c r="AP35" i="19"/>
  <c r="AR35" i="19" s="1"/>
  <c r="AS35" i="19" s="1"/>
  <c r="AP10" i="19"/>
  <c r="AR10" i="19" s="1"/>
  <c r="AS10" i="19" s="1"/>
  <c r="AP55" i="19"/>
  <c r="AR55" i="19" s="1"/>
  <c r="AS55" i="19" s="1"/>
  <c r="AP36" i="19"/>
  <c r="AR36" i="19" s="1"/>
  <c r="AS36" i="19"/>
  <c r="AP18" i="19"/>
  <c r="AR18" i="19" s="1"/>
  <c r="AS18" i="19" s="1"/>
  <c r="AP63" i="19"/>
  <c r="AR63" i="19" s="1"/>
  <c r="AS63" i="19" s="1"/>
  <c r="AP25" i="19"/>
  <c r="AR25" i="19" s="1"/>
  <c r="AS25" i="19" s="1"/>
  <c r="AP74" i="19"/>
  <c r="AR74" i="19" s="1"/>
  <c r="AS74" i="19" s="1"/>
  <c r="AP45" i="19"/>
  <c r="AR45" i="19" s="1"/>
  <c r="AS45" i="19" s="1"/>
  <c r="AL57" i="19"/>
  <c r="AN57" i="19" s="1"/>
  <c r="AO57" i="19" s="1"/>
  <c r="AL72" i="19"/>
  <c r="AN72" i="19" s="1"/>
  <c r="AO72" i="19" s="1"/>
  <c r="AJ24" i="19"/>
  <c r="AK24" i="19" s="1"/>
  <c r="AJ71" i="19"/>
  <c r="AK71" i="19" s="1"/>
  <c r="AP65" i="19"/>
  <c r="AR65" i="19" s="1"/>
  <c r="AS65" i="19" s="1"/>
  <c r="AP22" i="19"/>
  <c r="AR22" i="19" s="1"/>
  <c r="AS22" i="19" s="1"/>
  <c r="AP50" i="19"/>
  <c r="AR50" i="19" s="1"/>
  <c r="AS50" i="19"/>
  <c r="AP32" i="19"/>
  <c r="AR32" i="19" s="1"/>
  <c r="AS32" i="19" s="1"/>
  <c r="AL14" i="19"/>
  <c r="AN14" i="19" s="1"/>
  <c r="AO14" i="19" s="1"/>
  <c r="AL18" i="19"/>
  <c r="AN18" i="19" s="1"/>
  <c r="AO18" i="19"/>
  <c r="AL63" i="19"/>
  <c r="AN63" i="19" s="1"/>
  <c r="AO63" i="19" s="1"/>
  <c r="AL38" i="19"/>
  <c r="AN38" i="19" s="1"/>
  <c r="AO38" i="19" s="1"/>
  <c r="AL7" i="19"/>
  <c r="AN7" i="19" s="1"/>
  <c r="AO7" i="19"/>
  <c r="AL58" i="19"/>
  <c r="AN58" i="19" s="1"/>
  <c r="AO58" i="19" s="1"/>
  <c r="AL27" i="19"/>
  <c r="AN27" i="19" s="1"/>
  <c r="AO27" i="19" s="1"/>
  <c r="AL78" i="19"/>
  <c r="AN78" i="19" s="1"/>
  <c r="AO78" i="19"/>
  <c r="AL47" i="19"/>
  <c r="AN47" i="19" s="1"/>
  <c r="AO47" i="19" s="1"/>
  <c r="AL22" i="19"/>
  <c r="AN22" i="19" s="1"/>
  <c r="AO22" i="19" s="1"/>
  <c r="AL67" i="19"/>
  <c r="AN67" i="19" s="1"/>
  <c r="AO67" i="19"/>
  <c r="AL42" i="19"/>
  <c r="AN42" i="19" s="1"/>
  <c r="AO42" i="19" s="1"/>
  <c r="AJ17" i="19"/>
  <c r="AK17" i="19" s="1"/>
  <c r="AJ68" i="19"/>
  <c r="AK68" i="19" s="1"/>
  <c r="AJ50" i="19"/>
  <c r="AK50" i="19" s="1"/>
  <c r="AJ25" i="19"/>
  <c r="AK25" i="19" s="1"/>
  <c r="AJ76" i="19"/>
  <c r="AK76" i="19" s="1"/>
  <c r="AJ45" i="19"/>
  <c r="AK45" i="19" s="1"/>
  <c r="AJ20" i="19"/>
  <c r="AK20" i="19" s="1"/>
  <c r="AJ65" i="19"/>
  <c r="AK65" i="19" s="1"/>
  <c r="AJ40" i="19"/>
  <c r="AK40" i="19" s="1"/>
  <c r="AJ9" i="19"/>
  <c r="AK9" i="19" s="1"/>
  <c r="AJ60" i="19"/>
  <c r="AK60" i="19" s="1"/>
  <c r="AL30" i="19"/>
  <c r="AN30" i="19" s="1"/>
  <c r="AO30" i="19" s="1"/>
  <c r="AP46" i="19"/>
  <c r="AR46" i="19" s="1"/>
  <c r="AS46" i="19" s="1"/>
  <c r="AJ42" i="19"/>
  <c r="AK42" i="19" s="1"/>
  <c r="AP15" i="19"/>
  <c r="AR15" i="19" s="1"/>
  <c r="AS15" i="19" s="1"/>
  <c r="AP66" i="19"/>
  <c r="AR66" i="19" s="1"/>
  <c r="AS66" i="19" s="1"/>
  <c r="AP41" i="19"/>
  <c r="AR41" i="19" s="1"/>
  <c r="AS41" i="19"/>
  <c r="AP16" i="19"/>
  <c r="AR16" i="19" s="1"/>
  <c r="AS16" i="19" s="1"/>
  <c r="AP61" i="19"/>
  <c r="AR61" i="19" s="1"/>
  <c r="AS61" i="19" s="1"/>
  <c r="AP43" i="19"/>
  <c r="AR43" i="19" s="1"/>
  <c r="AS43" i="19"/>
  <c r="AP24" i="19"/>
  <c r="AR24" i="19" s="1"/>
  <c r="AS24" i="19" s="1"/>
  <c r="AP73" i="19"/>
  <c r="AR73" i="19" s="1"/>
  <c r="AS73" i="19" s="1"/>
  <c r="AP38" i="19"/>
  <c r="AR38" i="19" s="1"/>
  <c r="AS38" i="19"/>
  <c r="AP7" i="19"/>
  <c r="AR7" i="19" s="1"/>
  <c r="AS7" i="19" s="1"/>
  <c r="AP58" i="19"/>
  <c r="AR58" i="19" s="1"/>
  <c r="AS58" i="19" s="1"/>
  <c r="AJ16" i="19"/>
  <c r="AK16" i="19" s="1"/>
  <c r="AL37" i="19"/>
  <c r="AN37" i="19" s="1"/>
  <c r="AO37" i="19" s="1"/>
  <c r="AL52" i="19"/>
  <c r="AN52" i="19" s="1"/>
  <c r="AO52" i="19" s="1"/>
  <c r="AL61" i="19"/>
  <c r="AN61" i="19" s="1"/>
  <c r="AO61" i="19" s="1"/>
  <c r="AJ51" i="19"/>
  <c r="AK51" i="19" s="1"/>
  <c r="AJ66" i="19"/>
  <c r="AK66" i="19" s="1"/>
  <c r="AP75" i="19"/>
  <c r="AR75" i="19" s="1"/>
  <c r="AS75" i="19" s="1"/>
  <c r="AP42" i="19"/>
  <c r="AR42" i="19" s="1"/>
  <c r="AS42" i="19" s="1"/>
  <c r="AP57" i="19"/>
  <c r="AR57" i="19" s="1"/>
  <c r="AS57" i="19" s="1"/>
  <c r="AJ74" i="19"/>
  <c r="AK74" i="19" s="1"/>
  <c r="AL39" i="19"/>
  <c r="AN39" i="19" s="1"/>
  <c r="AO39" i="19" s="1"/>
  <c r="AL24" i="19"/>
  <c r="AN24" i="19" s="1"/>
  <c r="AO24" i="19" s="1"/>
  <c r="AL69" i="19"/>
  <c r="AN69" i="19" s="1"/>
  <c r="AO69" i="19" s="1"/>
  <c r="AL44" i="19"/>
  <c r="AN44" i="19" s="1"/>
  <c r="AO44" i="19" s="1"/>
  <c r="AL13" i="19"/>
  <c r="AN13" i="19" s="1"/>
  <c r="AO13" i="19" s="1"/>
  <c r="AL64" i="19"/>
  <c r="AN64" i="19" s="1"/>
  <c r="AO64" i="19" s="1"/>
  <c r="AL33" i="19"/>
  <c r="AN33" i="19" s="1"/>
  <c r="AO33" i="19" s="1"/>
  <c r="AL8" i="19"/>
  <c r="AN8" i="19" s="1"/>
  <c r="AO8" i="19" s="1"/>
  <c r="AL53" i="19"/>
  <c r="AN53" i="19" s="1"/>
  <c r="AO53" i="19" s="1"/>
  <c r="AL28" i="19"/>
  <c r="AN28" i="19" s="1"/>
  <c r="AO28" i="19" s="1"/>
  <c r="AL73" i="19"/>
  <c r="AN73" i="19" s="1"/>
  <c r="AO73" i="19" s="1"/>
  <c r="AL48" i="19"/>
  <c r="AN48" i="19" s="1"/>
  <c r="AO48" i="19" s="1"/>
  <c r="AJ30" i="19"/>
  <c r="AK30" i="19" s="1"/>
  <c r="AJ75" i="19"/>
  <c r="AK75" i="19" s="1"/>
  <c r="AJ56" i="19"/>
  <c r="AK56" i="19" s="1"/>
  <c r="AJ38" i="19"/>
  <c r="AK38" i="19" s="1"/>
  <c r="AJ7" i="19"/>
  <c r="AK7" i="19" s="1"/>
  <c r="AJ58" i="19"/>
  <c r="AK58" i="19" s="1"/>
  <c r="AJ27" i="19"/>
  <c r="AK27" i="19" s="1"/>
  <c r="AJ78" i="19"/>
  <c r="AK78" i="19" s="1"/>
  <c r="AJ47" i="19"/>
  <c r="AK47" i="19" s="1"/>
  <c r="AJ22" i="19"/>
  <c r="AK22" i="19" s="1"/>
  <c r="AJ67" i="19"/>
  <c r="AK67" i="19" s="1"/>
  <c r="AJ61" i="19"/>
  <c r="AK61" i="19" s="1"/>
  <c r="AL68" i="19"/>
  <c r="AN68" i="19" s="1"/>
  <c r="AO68" i="19" s="1"/>
  <c r="AL49" i="19"/>
  <c r="AN49" i="19" s="1"/>
  <c r="AO49" i="19" s="1"/>
  <c r="AP21" i="19"/>
  <c r="AR21" i="19" s="1"/>
  <c r="AS21" i="19"/>
  <c r="AP71" i="19"/>
  <c r="AR71" i="19" s="1"/>
  <c r="AS71" i="19" s="1"/>
  <c r="AP54" i="19"/>
  <c r="AR54" i="19" s="1"/>
  <c r="AS54" i="19" s="1"/>
  <c r="AP23" i="19"/>
  <c r="AR23" i="19" s="1"/>
  <c r="AS23" i="19"/>
  <c r="AP72" i="19"/>
  <c r="AR72" i="19" s="1"/>
  <c r="AS72" i="19" s="1"/>
  <c r="AP49" i="19"/>
  <c r="AR49" i="19" s="1"/>
  <c r="AS49" i="19" s="1"/>
  <c r="AP31" i="19"/>
  <c r="AR31" i="19" s="1"/>
  <c r="AS31" i="19"/>
  <c r="AP78" i="19"/>
  <c r="AR78" i="19" s="1"/>
  <c r="AS78" i="19" s="1"/>
  <c r="AP44" i="19"/>
  <c r="AR44" i="19" s="1"/>
  <c r="AS44" i="19" s="1"/>
  <c r="AP13" i="19"/>
  <c r="AR13" i="19" s="1"/>
  <c r="AS13" i="19"/>
  <c r="AP64" i="19"/>
  <c r="AR64" i="19" s="1"/>
  <c r="AS64" i="19" s="1"/>
  <c r="AL75" i="19"/>
  <c r="AN75" i="19" s="1"/>
  <c r="AO75" i="19" s="1"/>
  <c r="AL32" i="19"/>
  <c r="AN32" i="19" s="1"/>
  <c r="AO32" i="19"/>
  <c r="AL41" i="19"/>
  <c r="AN41" i="19" s="1"/>
  <c r="AO41" i="19" s="1"/>
  <c r="AJ69" i="19"/>
  <c r="AK69" i="19" s="1"/>
  <c r="AJ15" i="19"/>
  <c r="AK15" i="19" s="1"/>
  <c r="AP52" i="19"/>
  <c r="AR52" i="19" s="1"/>
  <c r="AS52" i="19" s="1"/>
  <c r="AP67" i="19"/>
  <c r="AR67" i="19" s="1"/>
  <c r="AS67" i="19" s="1"/>
  <c r="AP12" i="19"/>
  <c r="AR12" i="19" s="1"/>
  <c r="AS12" i="19" s="1"/>
  <c r="AL70" i="19"/>
  <c r="AN70" i="19" s="1"/>
  <c r="AO70" i="19" s="1"/>
  <c r="AP20" i="19"/>
  <c r="AR20" i="19" s="1"/>
  <c r="AS20" i="19" s="1"/>
  <c r="AL31" i="19"/>
  <c r="AN31" i="19" s="1"/>
  <c r="AO31" i="19" s="1"/>
  <c r="AL51" i="19"/>
  <c r="AN51" i="19" s="1"/>
  <c r="AO51" i="19" s="1"/>
  <c r="AL26" i="19"/>
  <c r="AN26" i="19" s="1"/>
  <c r="AO26" i="19" s="1"/>
  <c r="AL71" i="19"/>
  <c r="AN71" i="19" s="1"/>
  <c r="AO71" i="19" s="1"/>
  <c r="AL46" i="19"/>
  <c r="AN46" i="19" s="1"/>
  <c r="AO46" i="19" s="1"/>
  <c r="AL15" i="19"/>
  <c r="AN15" i="19" s="1"/>
  <c r="AO15" i="19" s="1"/>
  <c r="AL66" i="19"/>
  <c r="AN66" i="19" s="1"/>
  <c r="AO66" i="19" s="1"/>
  <c r="AL35" i="19"/>
  <c r="AN35" i="19" s="1"/>
  <c r="AO35" i="19" s="1"/>
  <c r="AL10" i="19"/>
  <c r="AN10" i="19" s="1"/>
  <c r="AO10" i="19" s="1"/>
  <c r="AL55" i="19"/>
  <c r="AN55" i="19" s="1"/>
  <c r="AO55" i="19" s="1"/>
  <c r="AJ36" i="19"/>
  <c r="AK36" i="19" s="1"/>
  <c r="AK18" i="19"/>
  <c r="AJ18" i="19"/>
  <c r="AJ63" i="19"/>
  <c r="AK63" i="19" s="1"/>
  <c r="AJ44" i="19"/>
  <c r="AK44" i="19" s="1"/>
  <c r="AJ13" i="19"/>
  <c r="AK13" i="19" s="1"/>
  <c r="AJ64" i="19"/>
  <c r="AK64" i="19" s="1"/>
  <c r="AJ33" i="19"/>
  <c r="AK33" i="19" s="1"/>
  <c r="AJ8" i="19"/>
  <c r="AK8" i="19" s="1"/>
  <c r="AJ53" i="19"/>
  <c r="AK53" i="19" s="1"/>
  <c r="AJ28" i="19"/>
  <c r="AK28" i="19" s="1"/>
  <c r="AJ73" i="19"/>
  <c r="AK73" i="19" s="1"/>
  <c r="AJ10" i="19"/>
  <c r="AK10" i="19" s="1"/>
  <c r="AL17" i="19"/>
  <c r="AN17" i="19" s="1"/>
  <c r="AO17" i="19" s="1"/>
  <c r="AP33" i="19"/>
  <c r="AR33" i="19" s="1"/>
  <c r="AS33" i="19" s="1"/>
  <c r="AP34" i="19"/>
  <c r="AR34" i="19" s="1"/>
  <c r="AS34" i="19"/>
  <c r="AP9" i="19"/>
  <c r="AR9" i="19" s="1"/>
  <c r="AS9" i="19" s="1"/>
  <c r="AP60" i="19"/>
  <c r="AR60" i="19" s="1"/>
  <c r="AS60" i="19" s="1"/>
  <c r="AP29" i="19"/>
  <c r="AR29" i="19" s="1"/>
  <c r="AS29" i="19"/>
  <c r="AP11" i="19"/>
  <c r="AR11" i="19" s="1"/>
  <c r="AS11" i="19" s="1"/>
  <c r="AP62" i="19"/>
  <c r="AR62" i="19" s="1"/>
  <c r="AS62" i="19" s="1"/>
  <c r="AP37" i="19"/>
  <c r="AR37" i="19" s="1"/>
  <c r="AS37" i="19"/>
  <c r="AP51" i="19"/>
  <c r="AR51" i="19" s="1"/>
  <c r="AS51" i="19" s="1"/>
  <c r="AP26" i="19"/>
  <c r="AR26" i="19" s="1"/>
  <c r="AS26" i="19" s="1"/>
  <c r="AP70" i="19"/>
  <c r="AR70" i="19" s="1"/>
  <c r="AS70" i="19"/>
  <c r="J7" i="69"/>
  <c r="J31" i="69"/>
  <c r="J6" i="69"/>
  <c r="I6" i="67"/>
  <c r="I6" i="66"/>
  <c r="P22" i="66" s="1"/>
  <c r="AL6" i="19"/>
  <c r="AN6" i="19" s="1"/>
  <c r="AO6" i="19" s="1"/>
  <c r="AP6" i="19"/>
  <c r="AR6" i="19" s="1"/>
  <c r="AS6" i="19" s="1"/>
  <c r="J32" i="69"/>
  <c r="N25" i="69" s="1"/>
  <c r="F8" i="67"/>
  <c r="AH6" i="19"/>
  <c r="P23" i="66"/>
  <c r="P24" i="66"/>
  <c r="P25" i="66"/>
  <c r="N35" i="69" l="1"/>
  <c r="N21" i="69"/>
  <c r="AJ6" i="19"/>
  <c r="AK6" i="19" s="1"/>
  <c r="N6" i="69"/>
  <c r="M6" i="69" s="1"/>
  <c r="O6" i="69" s="1"/>
  <c r="P6" i="69" s="1"/>
  <c r="N40" i="69"/>
  <c r="M40" i="69" s="1"/>
  <c r="O40" i="69" s="1"/>
  <c r="P40" i="69" s="1"/>
  <c r="N36" i="69"/>
  <c r="M36" i="69" s="1"/>
  <c r="O36" i="69" s="1"/>
  <c r="P36" i="69" s="1"/>
  <c r="N12" i="69"/>
  <c r="M12" i="69" s="1"/>
  <c r="O12" i="69" s="1"/>
  <c r="P12" i="69" s="1"/>
  <c r="M21" i="69"/>
  <c r="O21" i="69" s="1"/>
  <c r="P21" i="69" s="1"/>
  <c r="M35" i="69"/>
  <c r="O35" i="69" s="1"/>
  <c r="P35" i="69" s="1"/>
  <c r="M25" i="69"/>
  <c r="O25" i="69" s="1"/>
  <c r="P25" i="69" s="1"/>
  <c r="N13" i="69"/>
  <c r="N69" i="69"/>
  <c r="N61" i="69"/>
  <c r="N26" i="69"/>
  <c r="N37" i="69"/>
  <c r="N29" i="69"/>
  <c r="N64" i="69"/>
  <c r="N47" i="69"/>
  <c r="N66" i="69"/>
  <c r="N70" i="69"/>
  <c r="N32" i="69"/>
  <c r="N56" i="69"/>
  <c r="N71" i="69"/>
  <c r="N68" i="69"/>
  <c r="N53" i="69"/>
  <c r="N9" i="69"/>
  <c r="N51" i="69"/>
  <c r="N14" i="69"/>
  <c r="N33" i="69"/>
  <c r="N75" i="69"/>
  <c r="N19" i="69"/>
  <c r="N16" i="69"/>
  <c r="N31" i="69"/>
  <c r="N18" i="69"/>
  <c r="N11" i="69"/>
  <c r="N7" i="69"/>
  <c r="N50" i="69"/>
  <c r="N43" i="69"/>
  <c r="N67" i="69"/>
  <c r="N57" i="69"/>
  <c r="N59" i="69"/>
  <c r="N77" i="69"/>
  <c r="N62" i="69"/>
  <c r="N55" i="69"/>
  <c r="N73" i="69"/>
  <c r="N58" i="69"/>
  <c r="N8" i="69"/>
  <c r="N60" i="69"/>
  <c r="N10" i="69"/>
  <c r="N76" i="69"/>
  <c r="N24" i="69"/>
  <c r="N27" i="69"/>
  <c r="N63" i="69"/>
  <c r="N52" i="69"/>
  <c r="N78" i="69"/>
  <c r="N38" i="69"/>
  <c r="N39" i="69"/>
  <c r="N74" i="69"/>
  <c r="N44" i="69"/>
  <c r="N23" i="69"/>
  <c r="N45" i="69"/>
  <c r="N30" i="69"/>
  <c r="N15" i="69"/>
  <c r="N41" i="69"/>
  <c r="N22" i="69"/>
  <c r="N34" i="69"/>
  <c r="N28" i="69"/>
  <c r="N54" i="69"/>
  <c r="N49" i="69"/>
  <c r="N65" i="69"/>
  <c r="N79" i="69"/>
  <c r="M79" i="69" s="1"/>
  <c r="N17" i="69"/>
  <c r="N20" i="69"/>
  <c r="N46" i="69"/>
  <c r="N72" i="69"/>
  <c r="N48" i="69"/>
  <c r="N42" i="69"/>
  <c r="C4" i="62"/>
  <c r="M30" i="69" l="1"/>
  <c r="O30" i="69" s="1"/>
  <c r="P30" i="69" s="1"/>
  <c r="M55" i="69"/>
  <c r="O55" i="69" s="1"/>
  <c r="P55" i="69" s="1"/>
  <c r="M26" i="69"/>
  <c r="O26" i="69" s="1"/>
  <c r="P26" i="69" s="1"/>
  <c r="M28" i="69"/>
  <c r="O28" i="69" s="1"/>
  <c r="P28" i="69" s="1"/>
  <c r="M78" i="69"/>
  <c r="O78" i="69" s="1"/>
  <c r="P78" i="69" s="1"/>
  <c r="M10" i="69"/>
  <c r="O10" i="69" s="1"/>
  <c r="P10" i="69" s="1"/>
  <c r="M62" i="69"/>
  <c r="O62" i="69" s="1"/>
  <c r="P62" i="69" s="1"/>
  <c r="M50" i="69"/>
  <c r="O50" i="69" s="1"/>
  <c r="P50" i="69" s="1"/>
  <c r="M19" i="69"/>
  <c r="O19" i="69" s="1"/>
  <c r="P19" i="69" s="1"/>
  <c r="M53" i="69"/>
  <c r="O53" i="69" s="1"/>
  <c r="P53" i="69" s="1"/>
  <c r="M66" i="69"/>
  <c r="O66" i="69" s="1"/>
  <c r="P66" i="69" s="1"/>
  <c r="M61" i="69"/>
  <c r="O61" i="69" s="1"/>
  <c r="P61" i="69" s="1"/>
  <c r="M72" i="69"/>
  <c r="O72" i="69" s="1"/>
  <c r="P72" i="69" s="1"/>
  <c r="M38" i="69"/>
  <c r="O38" i="69" s="1"/>
  <c r="P38" i="69" s="1"/>
  <c r="M16" i="69"/>
  <c r="O16" i="69" s="1"/>
  <c r="P16" i="69" s="1"/>
  <c r="M70" i="69"/>
  <c r="O70" i="69" s="1"/>
  <c r="P70" i="69" s="1"/>
  <c r="M20" i="69"/>
  <c r="O20" i="69" s="1"/>
  <c r="P20" i="69" s="1"/>
  <c r="M45" i="69"/>
  <c r="O45" i="69" s="1"/>
  <c r="P45" i="69" s="1"/>
  <c r="M17" i="69"/>
  <c r="O17" i="69" s="1"/>
  <c r="P17" i="69" s="1"/>
  <c r="M34" i="69"/>
  <c r="O34" i="69" s="1"/>
  <c r="P34" i="69" s="1"/>
  <c r="M23" i="69"/>
  <c r="O23" i="69" s="1"/>
  <c r="P23" i="69" s="1"/>
  <c r="M52" i="69"/>
  <c r="O52" i="69" s="1"/>
  <c r="P52" i="69" s="1"/>
  <c r="M60" i="69"/>
  <c r="O60" i="69" s="1"/>
  <c r="P60" i="69" s="1"/>
  <c r="M77" i="69"/>
  <c r="O77" i="69" s="1"/>
  <c r="P77" i="69" s="1"/>
  <c r="M7" i="69"/>
  <c r="O7" i="69" s="1"/>
  <c r="P7" i="69" s="1"/>
  <c r="M75" i="69"/>
  <c r="O75" i="69" s="1"/>
  <c r="P75" i="69" s="1"/>
  <c r="M68" i="69"/>
  <c r="O68" i="69" s="1"/>
  <c r="P68" i="69" s="1"/>
  <c r="M47" i="69"/>
  <c r="O47" i="69" s="1"/>
  <c r="P47" i="69" s="1"/>
  <c r="M69" i="69"/>
  <c r="O69" i="69" s="1"/>
  <c r="P69" i="69" s="1"/>
  <c r="M54" i="69"/>
  <c r="O54" i="69" s="1"/>
  <c r="P54" i="69" s="1"/>
  <c r="M76" i="69"/>
  <c r="O76" i="69" s="1"/>
  <c r="P76" i="69" s="1"/>
  <c r="M42" i="69"/>
  <c r="O42" i="69" s="1"/>
  <c r="P42" i="69" s="1"/>
  <c r="M22" i="69"/>
  <c r="O22" i="69" s="1"/>
  <c r="P22" i="69" s="1"/>
  <c r="M44" i="69"/>
  <c r="O44" i="69" s="1"/>
  <c r="P44" i="69" s="1"/>
  <c r="M63" i="69"/>
  <c r="O63" i="69" s="1"/>
  <c r="P63" i="69" s="1"/>
  <c r="M8" i="69"/>
  <c r="O8" i="69" s="1"/>
  <c r="P8" i="69" s="1"/>
  <c r="M59" i="69"/>
  <c r="O59" i="69" s="1"/>
  <c r="P59" i="69" s="1"/>
  <c r="M11" i="69"/>
  <c r="O11" i="69" s="1"/>
  <c r="P11" i="69" s="1"/>
  <c r="M33" i="69"/>
  <c r="O33" i="69" s="1"/>
  <c r="P33" i="69" s="1"/>
  <c r="M71" i="69"/>
  <c r="O71" i="69" s="1"/>
  <c r="P71" i="69" s="1"/>
  <c r="M64" i="69"/>
  <c r="O64" i="69" s="1"/>
  <c r="P64" i="69" s="1"/>
  <c r="M13" i="69"/>
  <c r="O13" i="69" s="1"/>
  <c r="P13" i="69" s="1"/>
  <c r="M46" i="69"/>
  <c r="O46" i="69" s="1"/>
  <c r="P46" i="69" s="1"/>
  <c r="M43" i="69"/>
  <c r="O43" i="69" s="1"/>
  <c r="P43" i="69" s="1"/>
  <c r="M9" i="69"/>
  <c r="O9" i="69" s="1"/>
  <c r="P9" i="69" s="1"/>
  <c r="O79" i="69"/>
  <c r="P79" i="69" s="1"/>
  <c r="M48" i="69"/>
  <c r="O48" i="69" s="1"/>
  <c r="P48" i="69" s="1"/>
  <c r="M65" i="69"/>
  <c r="O65" i="69" s="1"/>
  <c r="P65" i="69" s="1"/>
  <c r="M41" i="69"/>
  <c r="O41" i="69" s="1"/>
  <c r="P41" i="69" s="1"/>
  <c r="M74" i="69"/>
  <c r="O74" i="69" s="1"/>
  <c r="P74" i="69" s="1"/>
  <c r="M27" i="69"/>
  <c r="O27" i="69" s="1"/>
  <c r="P27" i="69" s="1"/>
  <c r="M58" i="69"/>
  <c r="O58" i="69" s="1"/>
  <c r="P58" i="69" s="1"/>
  <c r="M57" i="69"/>
  <c r="O57" i="69" s="1"/>
  <c r="P57" i="69" s="1"/>
  <c r="M18" i="69"/>
  <c r="O18" i="69" s="1"/>
  <c r="P18" i="69" s="1"/>
  <c r="M14" i="69"/>
  <c r="O14" i="69" s="1"/>
  <c r="P14" i="69" s="1"/>
  <c r="M56" i="69"/>
  <c r="O56" i="69" s="1"/>
  <c r="P56" i="69" s="1"/>
  <c r="M29" i="69"/>
  <c r="O29" i="69" s="1"/>
  <c r="P29" i="69" s="1"/>
  <c r="M49" i="69"/>
  <c r="O49" i="69" s="1"/>
  <c r="P49" i="69" s="1"/>
  <c r="M15" i="69"/>
  <c r="O15" i="69" s="1"/>
  <c r="P15" i="69" s="1"/>
  <c r="M39" i="69"/>
  <c r="O39" i="69" s="1"/>
  <c r="P39" i="69" s="1"/>
  <c r="M24" i="69"/>
  <c r="O24" i="69" s="1"/>
  <c r="P24" i="69" s="1"/>
  <c r="M73" i="69"/>
  <c r="O73" i="69" s="1"/>
  <c r="P73" i="69" s="1"/>
  <c r="M67" i="69"/>
  <c r="O67" i="69" s="1"/>
  <c r="P67" i="69" s="1"/>
  <c r="M31" i="69"/>
  <c r="O31" i="69" s="1"/>
  <c r="P31" i="69" s="1"/>
  <c r="M51" i="69"/>
  <c r="O51" i="69" s="1"/>
  <c r="P51" i="69" s="1"/>
  <c r="M32" i="69"/>
  <c r="O32" i="69" s="1"/>
  <c r="P32" i="69" s="1"/>
  <c r="M37" i="69"/>
  <c r="O37" i="69" s="1"/>
  <c r="P37" i="69" s="1"/>
  <c r="K10" i="62"/>
  <c r="K4" i="62"/>
  <c r="K5" i="62"/>
  <c r="K6" i="62"/>
  <c r="K9" i="62"/>
  <c r="K7" i="62"/>
  <c r="K8" i="62"/>
  <c r="C11" i="63"/>
  <c r="C4" i="63"/>
  <c r="C18" i="63"/>
  <c r="C53" i="62"/>
  <c r="C46" i="62"/>
  <c r="C39" i="62"/>
  <c r="C32" i="62"/>
  <c r="C25" i="62"/>
  <c r="C18" i="62"/>
  <c r="C11" i="62"/>
  <c r="H24" i="63"/>
  <c r="G24" i="63"/>
  <c r="F24" i="63"/>
  <c r="H23" i="63"/>
  <c r="G23" i="63"/>
  <c r="F23" i="63"/>
  <c r="H22" i="63"/>
  <c r="G22" i="63"/>
  <c r="F22" i="63"/>
  <c r="H21" i="63"/>
  <c r="G21" i="63"/>
  <c r="F21" i="63"/>
  <c r="H20" i="63"/>
  <c r="G20" i="63"/>
  <c r="F20" i="63"/>
  <c r="H19" i="63"/>
  <c r="G19" i="63"/>
  <c r="F19" i="63"/>
  <c r="H18" i="63"/>
  <c r="G18" i="63"/>
  <c r="F18" i="63"/>
  <c r="J17" i="63"/>
  <c r="I17" i="63"/>
  <c r="J16" i="63"/>
  <c r="I16" i="63"/>
  <c r="J15" i="63"/>
  <c r="I15" i="63"/>
  <c r="J14" i="63"/>
  <c r="I14" i="63"/>
  <c r="J13" i="63"/>
  <c r="I13" i="63"/>
  <c r="J12" i="63"/>
  <c r="I12" i="63"/>
  <c r="J11" i="63"/>
  <c r="I11" i="63"/>
  <c r="J10" i="63"/>
  <c r="I10" i="63"/>
  <c r="J9" i="63"/>
  <c r="I9" i="63"/>
  <c r="J8" i="63"/>
  <c r="I8" i="63"/>
  <c r="J7" i="63"/>
  <c r="I7" i="63"/>
  <c r="J6" i="63"/>
  <c r="I6" i="63"/>
  <c r="J5" i="63"/>
  <c r="I5" i="63"/>
  <c r="J4" i="63"/>
  <c r="I4" i="63"/>
  <c r="K47" i="62" l="1"/>
  <c r="K46" i="62"/>
  <c r="K49" i="62"/>
  <c r="K48" i="62"/>
  <c r="K50" i="62"/>
  <c r="K51" i="62"/>
  <c r="K52" i="62"/>
  <c r="K29" i="62"/>
  <c r="K31" i="62"/>
  <c r="K30" i="62"/>
  <c r="K26" i="62"/>
  <c r="K25" i="62"/>
  <c r="K27" i="62"/>
  <c r="K28" i="62"/>
  <c r="K10" i="63"/>
  <c r="K9" i="63"/>
  <c r="K8" i="63"/>
  <c r="K5" i="63"/>
  <c r="K7" i="63"/>
  <c r="K6" i="63"/>
  <c r="K4" i="63"/>
  <c r="K37" i="62"/>
  <c r="K33" i="62"/>
  <c r="K38" i="62"/>
  <c r="K32" i="62"/>
  <c r="K36" i="62"/>
  <c r="K34" i="62"/>
  <c r="K35" i="62"/>
  <c r="K15" i="63"/>
  <c r="K13" i="63"/>
  <c r="K16" i="63"/>
  <c r="K14" i="63"/>
  <c r="K12" i="63"/>
  <c r="K17" i="63"/>
  <c r="K11" i="63"/>
  <c r="K13" i="62"/>
  <c r="K15" i="62"/>
  <c r="K11" i="62"/>
  <c r="K14" i="62"/>
  <c r="K16" i="62"/>
  <c r="K17" i="62"/>
  <c r="K12" i="62"/>
  <c r="K21" i="62"/>
  <c r="K22" i="62"/>
  <c r="K23" i="62"/>
  <c r="K20" i="62"/>
  <c r="K24" i="62"/>
  <c r="K19" i="62"/>
  <c r="K18" i="62"/>
  <c r="K45" i="62"/>
  <c r="K44" i="62"/>
  <c r="K40" i="62"/>
  <c r="K39" i="62"/>
  <c r="K41" i="62"/>
  <c r="K42" i="62"/>
  <c r="K43" i="62"/>
  <c r="H59" i="62"/>
  <c r="H58" i="62"/>
  <c r="H57" i="62"/>
  <c r="H56" i="62"/>
  <c r="H55" i="62"/>
  <c r="H54" i="62"/>
  <c r="H53" i="62"/>
  <c r="G59" i="62"/>
  <c r="G58" i="62"/>
  <c r="G57" i="62"/>
  <c r="G56" i="62"/>
  <c r="G55" i="62"/>
  <c r="G54" i="62"/>
  <c r="G53" i="62"/>
  <c r="F59" i="62"/>
  <c r="F58" i="62"/>
  <c r="F57" i="62"/>
  <c r="F56" i="62"/>
  <c r="F55" i="62"/>
  <c r="F54" i="62"/>
  <c r="F53" i="62"/>
  <c r="J52" i="62"/>
  <c r="I52" i="62"/>
  <c r="J51" i="62"/>
  <c r="I51" i="62"/>
  <c r="J50" i="62"/>
  <c r="I50" i="62"/>
  <c r="J49" i="62"/>
  <c r="I49" i="62"/>
  <c r="J48" i="62"/>
  <c r="I48" i="62"/>
  <c r="J47" i="62"/>
  <c r="I47" i="62"/>
  <c r="J46" i="62"/>
  <c r="I46" i="62"/>
  <c r="J45" i="62"/>
  <c r="I45" i="62"/>
  <c r="J44" i="62"/>
  <c r="I44" i="62"/>
  <c r="J43" i="62"/>
  <c r="I43" i="62"/>
  <c r="J42" i="62"/>
  <c r="I42" i="62"/>
  <c r="J41" i="62"/>
  <c r="I41" i="62"/>
  <c r="J40" i="62"/>
  <c r="I40" i="62"/>
  <c r="J39" i="62"/>
  <c r="I39" i="62"/>
  <c r="J38" i="62"/>
  <c r="I38" i="62"/>
  <c r="J37" i="62"/>
  <c r="I37" i="62"/>
  <c r="J36" i="62"/>
  <c r="I36" i="62"/>
  <c r="J35" i="62"/>
  <c r="I35" i="62"/>
  <c r="J34" i="62"/>
  <c r="I34" i="62"/>
  <c r="J33" i="62"/>
  <c r="I33" i="62"/>
  <c r="J32" i="62"/>
  <c r="I32" i="62"/>
  <c r="J31" i="62"/>
  <c r="I31" i="62"/>
  <c r="J30" i="62"/>
  <c r="I30" i="62"/>
  <c r="J29" i="62"/>
  <c r="I29" i="62"/>
  <c r="J28" i="62"/>
  <c r="I28" i="62"/>
  <c r="J27" i="62"/>
  <c r="I27" i="62"/>
  <c r="J26" i="62"/>
  <c r="I26" i="62"/>
  <c r="J25" i="62"/>
  <c r="I25" i="62"/>
  <c r="J24" i="62"/>
  <c r="I24" i="62"/>
  <c r="J23" i="62"/>
  <c r="I23" i="62"/>
  <c r="J22" i="62"/>
  <c r="I22" i="62"/>
  <c r="J21" i="62"/>
  <c r="I21" i="62"/>
  <c r="J20" i="62"/>
  <c r="I20" i="62"/>
  <c r="J19" i="62"/>
  <c r="I19" i="62"/>
  <c r="J18" i="62"/>
  <c r="I18" i="62"/>
  <c r="J17" i="62"/>
  <c r="I17" i="62"/>
  <c r="J16" i="62"/>
  <c r="I16" i="62"/>
  <c r="J15" i="62"/>
  <c r="I15" i="62"/>
  <c r="J14" i="62"/>
  <c r="I14" i="62"/>
  <c r="J13" i="62"/>
  <c r="I13" i="62"/>
  <c r="J12" i="62"/>
  <c r="I12" i="62"/>
  <c r="J11" i="62"/>
  <c r="I11" i="62"/>
  <c r="J10" i="62"/>
  <c r="I10" i="62"/>
  <c r="J9" i="62"/>
  <c r="I9" i="62"/>
  <c r="J8" i="62"/>
  <c r="I8" i="62"/>
  <c r="J7" i="62"/>
  <c r="I7" i="62"/>
  <c r="J6" i="62"/>
  <c r="I6" i="62"/>
  <c r="J5" i="62"/>
  <c r="I5" i="62"/>
  <c r="J4" i="62"/>
  <c r="I4" i="62"/>
  <c r="C8" i="61" l="1"/>
  <c r="K7" i="61" l="1"/>
  <c r="J7" i="61"/>
  <c r="I7" i="61"/>
  <c r="H7" i="61"/>
  <c r="J6" i="61"/>
  <c r="I6" i="61"/>
  <c r="H6" i="61"/>
  <c r="P6" i="40" l="1"/>
  <c r="P7" i="40"/>
  <c r="P8" i="40"/>
  <c r="P9" i="40"/>
  <c r="P10" i="40"/>
  <c r="P11" i="40"/>
  <c r="P12" i="40"/>
  <c r="P13" i="40"/>
  <c r="P14" i="40"/>
  <c r="P15" i="40"/>
  <c r="P16" i="40"/>
  <c r="P17" i="40"/>
  <c r="P18" i="40"/>
  <c r="P19" i="40"/>
  <c r="P20" i="40"/>
  <c r="P21" i="40"/>
  <c r="P22" i="40"/>
  <c r="P23" i="40"/>
  <c r="P24" i="40"/>
  <c r="P25" i="40"/>
  <c r="P26" i="40"/>
  <c r="P27" i="40"/>
  <c r="P28" i="40"/>
  <c r="P29" i="40"/>
  <c r="P30" i="40"/>
  <c r="P31" i="40"/>
  <c r="P32" i="40"/>
  <c r="P33" i="40"/>
  <c r="P34" i="40"/>
  <c r="P35" i="40"/>
  <c r="P36" i="40"/>
  <c r="P37" i="40"/>
  <c r="P38" i="40"/>
  <c r="P39" i="40"/>
  <c r="P40" i="40"/>
  <c r="P41" i="40"/>
  <c r="P42" i="40"/>
  <c r="P43" i="40"/>
  <c r="P44" i="40"/>
  <c r="P45" i="40"/>
  <c r="P46" i="40"/>
  <c r="P47" i="40"/>
  <c r="P48" i="40"/>
  <c r="P49" i="40"/>
  <c r="P50" i="40"/>
  <c r="P51" i="40"/>
  <c r="P52" i="40"/>
  <c r="P53" i="40"/>
  <c r="P54" i="40"/>
  <c r="P55" i="40"/>
  <c r="P56" i="40"/>
  <c r="P57" i="40"/>
  <c r="P58" i="40"/>
  <c r="P59" i="40"/>
  <c r="P60" i="40"/>
  <c r="P61" i="40"/>
  <c r="P62" i="40"/>
  <c r="P63" i="40"/>
  <c r="P64" i="40"/>
  <c r="P65" i="40"/>
  <c r="P66" i="40"/>
  <c r="P67" i="40"/>
  <c r="P68" i="40"/>
  <c r="P69" i="40"/>
  <c r="P70" i="40"/>
  <c r="P71" i="40"/>
  <c r="P72" i="40"/>
  <c r="P73" i="40"/>
  <c r="P74" i="40"/>
  <c r="P75" i="40"/>
  <c r="P76" i="40"/>
  <c r="P77" i="40"/>
  <c r="P78" i="40"/>
  <c r="P5" i="40"/>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5" i="40"/>
  <c r="J6" i="40"/>
  <c r="J7" i="40"/>
  <c r="J8" i="40"/>
  <c r="J9" i="40"/>
  <c r="J10"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5" i="40"/>
  <c r="L75" i="40" l="1"/>
  <c r="L63" i="40"/>
  <c r="L51" i="40"/>
  <c r="L39" i="40"/>
  <c r="L27" i="40"/>
  <c r="L15" i="40"/>
  <c r="L70" i="40"/>
  <c r="L69" i="40"/>
  <c r="L57" i="40"/>
  <c r="L45" i="40"/>
  <c r="L33" i="40"/>
  <c r="L21" i="40"/>
  <c r="L9" i="40"/>
  <c r="L76" i="40"/>
  <c r="L64" i="40"/>
  <c r="L74" i="40"/>
  <c r="L68" i="40"/>
  <c r="L62" i="40"/>
  <c r="L56" i="40"/>
  <c r="L50" i="40"/>
  <c r="L44" i="40"/>
  <c r="L38" i="40"/>
  <c r="L32" i="40"/>
  <c r="L26" i="40"/>
  <c r="L20" i="40"/>
  <c r="L14" i="40"/>
  <c r="L8" i="40"/>
  <c r="L5" i="40"/>
  <c r="L73" i="40"/>
  <c r="L67" i="40"/>
  <c r="L61" i="40"/>
  <c r="L55" i="40"/>
  <c r="L49" i="40"/>
  <c r="L43" i="40"/>
  <c r="L37" i="40"/>
  <c r="L31" i="40"/>
  <c r="L25" i="40"/>
  <c r="L19" i="40"/>
  <c r="L13" i="40"/>
  <c r="L7" i="40"/>
  <c r="L78" i="40"/>
  <c r="L72" i="40"/>
  <c r="L66" i="40"/>
  <c r="L60" i="40"/>
  <c r="L54" i="40"/>
  <c r="L48" i="40"/>
  <c r="L42" i="40"/>
  <c r="L36" i="40"/>
  <c r="L30" i="40"/>
  <c r="L24" i="40"/>
  <c r="L18" i="40"/>
  <c r="L12" i="40"/>
  <c r="L6" i="40"/>
  <c r="L77" i="40"/>
  <c r="L71" i="40"/>
  <c r="L65" i="40"/>
  <c r="L59" i="40"/>
  <c r="L53" i="40"/>
  <c r="L47" i="40"/>
  <c r="L41" i="40"/>
  <c r="L35" i="40"/>
  <c r="L29" i="40"/>
  <c r="L23" i="40"/>
  <c r="L17" i="40"/>
  <c r="L11" i="40"/>
  <c r="L58" i="40"/>
  <c r="L52" i="40"/>
  <c r="L46" i="40"/>
  <c r="L40" i="40"/>
  <c r="L34" i="40"/>
  <c r="L28" i="40"/>
  <c r="L22" i="40"/>
  <c r="L16" i="40"/>
  <c r="L10" i="40"/>
  <c r="I11" i="19"/>
  <c r="J10" i="19"/>
  <c r="I10" i="19"/>
  <c r="BE7" i="19"/>
  <c r="BE8" i="19"/>
  <c r="BE9" i="19"/>
  <c r="BE10" i="19"/>
  <c r="BE11" i="19"/>
  <c r="BE12" i="19"/>
  <c r="BE13" i="19"/>
  <c r="BE14" i="19"/>
  <c r="BE15" i="19"/>
  <c r="BE16" i="19"/>
  <c r="BE17" i="19"/>
  <c r="BE18" i="19"/>
  <c r="BE19" i="19"/>
  <c r="BE20" i="19"/>
  <c r="BE21" i="19"/>
  <c r="BE22" i="19"/>
  <c r="BE23" i="19"/>
  <c r="BE24" i="19"/>
  <c r="BE25" i="19"/>
  <c r="BE26" i="19"/>
  <c r="BE27" i="19"/>
  <c r="BE28" i="19"/>
  <c r="BE29" i="19"/>
  <c r="BE30" i="19"/>
  <c r="BE31" i="19"/>
  <c r="BE32" i="19"/>
  <c r="BE33" i="19"/>
  <c r="BE34" i="19"/>
  <c r="BE35" i="19"/>
  <c r="BE36" i="19"/>
  <c r="BE37" i="19"/>
  <c r="BE38" i="19"/>
  <c r="BE39" i="19"/>
  <c r="BE40" i="19"/>
  <c r="BE41" i="19"/>
  <c r="BE42" i="19"/>
  <c r="BE43" i="19"/>
  <c r="BE44" i="19"/>
  <c r="BE45" i="19"/>
  <c r="BE46" i="19"/>
  <c r="BE47" i="19"/>
  <c r="BE48" i="19"/>
  <c r="BE49" i="19"/>
  <c r="BE50" i="19"/>
  <c r="BE51" i="19"/>
  <c r="BE52" i="19"/>
  <c r="BE53" i="19"/>
  <c r="BE54" i="19"/>
  <c r="BE55" i="19"/>
  <c r="BE56" i="19"/>
  <c r="BE57" i="19"/>
  <c r="BE58" i="19"/>
  <c r="BE59" i="19"/>
  <c r="BE60" i="19"/>
  <c r="BE61" i="19"/>
  <c r="BE62" i="19"/>
  <c r="BE63" i="19"/>
  <c r="BE64" i="19"/>
  <c r="BE65" i="19"/>
  <c r="BE66" i="19"/>
  <c r="BE67" i="19"/>
  <c r="BE68" i="19"/>
  <c r="BE69" i="19"/>
  <c r="BE70" i="19"/>
  <c r="BE71" i="19"/>
  <c r="BE72" i="19"/>
  <c r="BE73" i="19"/>
  <c r="BE74" i="19"/>
  <c r="BE75" i="19"/>
  <c r="BE76" i="19"/>
  <c r="BE77" i="19"/>
  <c r="BE78" i="19"/>
  <c r="BE79" i="19"/>
  <c r="BE6" i="19"/>
  <c r="F13" i="18" l="1"/>
  <c r="C32" i="91" l="1"/>
  <c r="G80" i="19"/>
  <c r="F8" i="61"/>
  <c r="AZ821" i="58"/>
  <c r="AZ810" i="58"/>
  <c r="AZ799" i="58"/>
  <c r="AZ788" i="58"/>
  <c r="AZ777" i="58"/>
  <c r="AZ766" i="58"/>
  <c r="AZ755" i="58"/>
  <c r="AZ744" i="58"/>
  <c r="AZ733" i="58"/>
  <c r="AZ722" i="58"/>
  <c r="AZ711" i="58"/>
  <c r="AZ700" i="58"/>
  <c r="AZ689" i="58"/>
  <c r="AZ678" i="58"/>
  <c r="AZ667" i="58"/>
  <c r="AZ656" i="58"/>
  <c r="AZ645" i="58"/>
  <c r="AZ634" i="58"/>
  <c r="AZ623" i="58"/>
  <c r="AZ612" i="58"/>
  <c r="AZ601" i="58"/>
  <c r="AZ590" i="58"/>
  <c r="AZ579" i="58"/>
  <c r="AZ568" i="58"/>
  <c r="AZ557" i="58"/>
  <c r="AZ546" i="58"/>
  <c r="AZ535" i="58"/>
  <c r="AZ524" i="58"/>
  <c r="AZ513" i="58"/>
  <c r="AZ502" i="58"/>
  <c r="AZ491" i="58"/>
  <c r="AZ480" i="58"/>
  <c r="AZ469" i="58"/>
  <c r="AZ458" i="58"/>
  <c r="AZ447" i="58"/>
  <c r="AZ436" i="58"/>
  <c r="AZ425" i="58"/>
  <c r="AZ414" i="58"/>
  <c r="AZ403" i="58"/>
  <c r="AZ392" i="58"/>
  <c r="AZ381" i="58"/>
  <c r="AZ370" i="58"/>
  <c r="AZ359" i="58"/>
  <c r="AZ348" i="58"/>
  <c r="AZ337" i="58"/>
  <c r="AZ326" i="58"/>
  <c r="AZ315" i="58"/>
  <c r="AZ304" i="58"/>
  <c r="AZ293" i="58"/>
  <c r="AZ282" i="58"/>
  <c r="AZ271" i="58"/>
  <c r="AZ260" i="58"/>
  <c r="AZ249" i="58"/>
  <c r="AZ238" i="58"/>
  <c r="AZ227" i="58"/>
  <c r="AZ216" i="58"/>
  <c r="AZ205" i="58"/>
  <c r="AZ194" i="58"/>
  <c r="AZ183" i="58"/>
  <c r="AZ172" i="58"/>
  <c r="AZ161" i="58"/>
  <c r="AZ150" i="58"/>
  <c r="AZ139" i="58"/>
  <c r="AZ128" i="58"/>
  <c r="AZ117" i="58"/>
  <c r="AZ106" i="58"/>
  <c r="AZ95" i="58"/>
  <c r="AZ84" i="58"/>
  <c r="AZ73" i="58"/>
  <c r="AZ62" i="58"/>
  <c r="AZ51" i="58"/>
  <c r="AZ40" i="58"/>
  <c r="AZ29" i="58"/>
  <c r="AZ18" i="58"/>
  <c r="AZ7" i="58"/>
  <c r="AR821" i="58"/>
  <c r="AR810" i="58"/>
  <c r="AR799" i="58"/>
  <c r="AR788" i="58"/>
  <c r="AR777" i="58"/>
  <c r="AR766" i="58"/>
  <c r="AR755" i="58"/>
  <c r="AR744" i="58"/>
  <c r="AR733" i="58"/>
  <c r="AR722" i="58"/>
  <c r="AR711" i="58"/>
  <c r="AR700" i="58"/>
  <c r="AR689" i="58"/>
  <c r="AR678" i="58"/>
  <c r="AR667" i="58"/>
  <c r="AR656" i="58"/>
  <c r="AR645" i="58"/>
  <c r="AR634" i="58"/>
  <c r="AR623" i="58"/>
  <c r="AR612" i="58"/>
  <c r="AR601" i="58"/>
  <c r="AR590" i="58"/>
  <c r="AR579" i="58"/>
  <c r="AR568" i="58"/>
  <c r="AR557" i="58"/>
  <c r="AR546" i="58"/>
  <c r="AR535" i="58"/>
  <c r="AR524" i="58"/>
  <c r="AR513" i="58"/>
  <c r="AR502" i="58"/>
  <c r="AR491" i="58"/>
  <c r="AR480" i="58"/>
  <c r="AR469" i="58"/>
  <c r="AR458" i="58"/>
  <c r="AR447" i="58"/>
  <c r="AR436" i="58"/>
  <c r="AR425" i="58"/>
  <c r="AR414" i="58"/>
  <c r="AR403" i="58"/>
  <c r="AR392" i="58"/>
  <c r="AR381" i="58"/>
  <c r="AR370" i="58"/>
  <c r="AR359" i="58"/>
  <c r="AR348" i="58"/>
  <c r="AR337" i="58"/>
  <c r="AR326" i="58"/>
  <c r="AR315" i="58"/>
  <c r="AR304" i="58"/>
  <c r="AR293" i="58"/>
  <c r="AR282" i="58"/>
  <c r="AR271" i="58"/>
  <c r="AR260" i="58"/>
  <c r="AR249" i="58"/>
  <c r="AR238" i="58"/>
  <c r="AR227" i="58"/>
  <c r="AR216" i="58"/>
  <c r="AR205" i="58"/>
  <c r="AR194" i="58"/>
  <c r="AR183" i="58"/>
  <c r="AR172" i="58"/>
  <c r="AR161" i="58"/>
  <c r="AR150" i="58"/>
  <c r="AR139" i="58"/>
  <c r="AR128" i="58"/>
  <c r="AR117" i="58"/>
  <c r="AR106" i="58"/>
  <c r="AR95" i="58"/>
  <c r="AR84" i="58"/>
  <c r="AR73" i="58"/>
  <c r="AR62" i="58"/>
  <c r="AR51" i="58"/>
  <c r="AR40" i="58"/>
  <c r="AR29" i="58"/>
  <c r="AR18" i="58"/>
  <c r="AR7" i="58"/>
  <c r="AJ821" i="58"/>
  <c r="AJ810" i="58"/>
  <c r="AJ799" i="58"/>
  <c r="AJ788" i="58"/>
  <c r="AJ777" i="58"/>
  <c r="AJ766" i="58"/>
  <c r="AJ755" i="58"/>
  <c r="AJ744" i="58"/>
  <c r="AJ733" i="58"/>
  <c r="AJ722" i="58"/>
  <c r="AJ711" i="58"/>
  <c r="AJ700" i="58"/>
  <c r="AJ689" i="58"/>
  <c r="AJ678" i="58"/>
  <c r="AJ667" i="58"/>
  <c r="AJ656" i="58"/>
  <c r="AJ645" i="58"/>
  <c r="AJ634" i="58"/>
  <c r="AJ623" i="58"/>
  <c r="AJ612" i="58"/>
  <c r="AJ601" i="58"/>
  <c r="AJ590" i="58"/>
  <c r="AJ579" i="58"/>
  <c r="AJ568" i="58"/>
  <c r="AJ557" i="58"/>
  <c r="AJ546" i="58"/>
  <c r="AJ535" i="58"/>
  <c r="AJ524" i="58"/>
  <c r="AJ513" i="58"/>
  <c r="AJ502" i="58"/>
  <c r="AJ491" i="58"/>
  <c r="AJ480" i="58"/>
  <c r="AJ469" i="58"/>
  <c r="AJ458" i="58"/>
  <c r="AJ447" i="58"/>
  <c r="AJ436" i="58"/>
  <c r="AJ425" i="58"/>
  <c r="AJ414" i="58"/>
  <c r="AJ403" i="58"/>
  <c r="AJ392" i="58"/>
  <c r="AJ381" i="58"/>
  <c r="AJ370" i="58"/>
  <c r="AJ359" i="58"/>
  <c r="AJ348" i="58"/>
  <c r="AJ337" i="58"/>
  <c r="AJ326" i="58"/>
  <c r="AJ315" i="58"/>
  <c r="AJ304" i="58"/>
  <c r="AJ293" i="58"/>
  <c r="AJ282" i="58"/>
  <c r="AJ271" i="58"/>
  <c r="AJ260" i="58"/>
  <c r="AJ249" i="58"/>
  <c r="AJ238" i="58"/>
  <c r="AJ227" i="58"/>
  <c r="AJ216" i="58"/>
  <c r="AJ205" i="58"/>
  <c r="AJ194" i="58"/>
  <c r="AJ183" i="58"/>
  <c r="AJ172" i="58"/>
  <c r="AJ161" i="58"/>
  <c r="AJ150" i="58"/>
  <c r="AJ139" i="58"/>
  <c r="AJ128" i="58"/>
  <c r="AJ117" i="58"/>
  <c r="AJ106" i="58"/>
  <c r="AJ95" i="58"/>
  <c r="AJ84" i="58"/>
  <c r="AJ73" i="58"/>
  <c r="AJ62" i="58"/>
  <c r="AJ51" i="58"/>
  <c r="AJ40" i="58"/>
  <c r="AJ29" i="58"/>
  <c r="AJ18" i="58"/>
  <c r="AJ7" i="58"/>
  <c r="AB821" i="58"/>
  <c r="AB810" i="58"/>
  <c r="AB799" i="58"/>
  <c r="AB788" i="58"/>
  <c r="AB777" i="58"/>
  <c r="AB766" i="58"/>
  <c r="AB755" i="58"/>
  <c r="AB744" i="58"/>
  <c r="AB733" i="58"/>
  <c r="AB722" i="58"/>
  <c r="AB711" i="58"/>
  <c r="AB700" i="58"/>
  <c r="AB689" i="58"/>
  <c r="AB678" i="58"/>
  <c r="AB667" i="58"/>
  <c r="AB656" i="58"/>
  <c r="AB645" i="58"/>
  <c r="AB634" i="58"/>
  <c r="AB623" i="58"/>
  <c r="AB612" i="58"/>
  <c r="AB601" i="58"/>
  <c r="AB590" i="58"/>
  <c r="AB579" i="58"/>
  <c r="AB568" i="58"/>
  <c r="AB557" i="58"/>
  <c r="AB546" i="58"/>
  <c r="AB535" i="58"/>
  <c r="AB524" i="58"/>
  <c r="AB513" i="58"/>
  <c r="AB502" i="58"/>
  <c r="AB491" i="58"/>
  <c r="AB480" i="58"/>
  <c r="AB469" i="58"/>
  <c r="AB458" i="58"/>
  <c r="AB447" i="58"/>
  <c r="AB436" i="58"/>
  <c r="AB425" i="58"/>
  <c r="AB414" i="58"/>
  <c r="AB403" i="58"/>
  <c r="AB392" i="58"/>
  <c r="AB381" i="58"/>
  <c r="AB370" i="58"/>
  <c r="AB359" i="58"/>
  <c r="AB348" i="58"/>
  <c r="AB337" i="58"/>
  <c r="AB326" i="58"/>
  <c r="AB315" i="58"/>
  <c r="AB304" i="58"/>
  <c r="AB293" i="58"/>
  <c r="AB282" i="58"/>
  <c r="AB271" i="58"/>
  <c r="AB260" i="58"/>
  <c r="AB249" i="58"/>
  <c r="AB238" i="58"/>
  <c r="AB227" i="58"/>
  <c r="AB216" i="58"/>
  <c r="AB205" i="58"/>
  <c r="AB194" i="58"/>
  <c r="AB183" i="58"/>
  <c r="AB172" i="58"/>
  <c r="AB161" i="58"/>
  <c r="AB150" i="58"/>
  <c r="AB139" i="58"/>
  <c r="AB128" i="58"/>
  <c r="AB117" i="58"/>
  <c r="AB106" i="58"/>
  <c r="AB95" i="58"/>
  <c r="AB84" i="58"/>
  <c r="AB73" i="58"/>
  <c r="AB62" i="58"/>
  <c r="AB51" i="58"/>
  <c r="AB40" i="58"/>
  <c r="AB29" i="58"/>
  <c r="AB18" i="58"/>
  <c r="AB7" i="58"/>
  <c r="T821" i="58"/>
  <c r="T810" i="58"/>
  <c r="T799" i="58"/>
  <c r="T788" i="58"/>
  <c r="T777" i="58"/>
  <c r="T766" i="58"/>
  <c r="T755" i="58"/>
  <c r="T744" i="58"/>
  <c r="T733" i="58"/>
  <c r="T722" i="58"/>
  <c r="T711" i="58"/>
  <c r="T700" i="58"/>
  <c r="T689" i="58"/>
  <c r="T678" i="58"/>
  <c r="T667" i="58"/>
  <c r="T656" i="58"/>
  <c r="T645" i="58"/>
  <c r="T634" i="58"/>
  <c r="T623" i="58"/>
  <c r="T612" i="58"/>
  <c r="T601" i="58"/>
  <c r="T590" i="58"/>
  <c r="T579" i="58"/>
  <c r="T568" i="58"/>
  <c r="T557" i="58"/>
  <c r="T546" i="58"/>
  <c r="T535" i="58"/>
  <c r="T524" i="58"/>
  <c r="T513" i="58"/>
  <c r="T502" i="58"/>
  <c r="T491" i="58"/>
  <c r="T480" i="58"/>
  <c r="T469" i="58"/>
  <c r="T458" i="58"/>
  <c r="T447" i="58"/>
  <c r="T436" i="58"/>
  <c r="T425" i="58"/>
  <c r="T414" i="58"/>
  <c r="T403" i="58"/>
  <c r="T392" i="58"/>
  <c r="T381" i="58"/>
  <c r="T370" i="58"/>
  <c r="T359" i="58"/>
  <c r="T348" i="58"/>
  <c r="T337" i="58"/>
  <c r="T326" i="58"/>
  <c r="T315" i="58"/>
  <c r="T304" i="58"/>
  <c r="T293" i="58"/>
  <c r="T282" i="58"/>
  <c r="T271" i="58"/>
  <c r="T260" i="58"/>
  <c r="T249" i="58"/>
  <c r="T238" i="58"/>
  <c r="T227" i="58"/>
  <c r="T216" i="58"/>
  <c r="T205" i="58"/>
  <c r="T194" i="58"/>
  <c r="T183" i="58"/>
  <c r="T172" i="58"/>
  <c r="T161" i="58"/>
  <c r="T150" i="58"/>
  <c r="T139" i="58"/>
  <c r="T128" i="58"/>
  <c r="T117" i="58"/>
  <c r="T106" i="58"/>
  <c r="T95" i="58"/>
  <c r="T84" i="58"/>
  <c r="T73" i="58"/>
  <c r="T62" i="58"/>
  <c r="T51" i="58"/>
  <c r="T40" i="58"/>
  <c r="T29" i="58"/>
  <c r="T18" i="58"/>
  <c r="T7" i="58"/>
  <c r="L821" i="58"/>
  <c r="L810" i="58"/>
  <c r="L799" i="58"/>
  <c r="L788" i="58"/>
  <c r="L777" i="58"/>
  <c r="L766" i="58"/>
  <c r="L755" i="58"/>
  <c r="L744" i="58"/>
  <c r="L733" i="58"/>
  <c r="L722" i="58"/>
  <c r="L711" i="58"/>
  <c r="L700" i="58"/>
  <c r="L689" i="58"/>
  <c r="L678" i="58"/>
  <c r="L667" i="58"/>
  <c r="L656" i="58"/>
  <c r="L645" i="58"/>
  <c r="L634" i="58"/>
  <c r="L623" i="58"/>
  <c r="L612" i="58"/>
  <c r="L601" i="58"/>
  <c r="L590" i="58"/>
  <c r="L579" i="58"/>
  <c r="L568" i="58"/>
  <c r="L557" i="58"/>
  <c r="L546" i="58"/>
  <c r="L535" i="58"/>
  <c r="L524" i="58"/>
  <c r="L513" i="58"/>
  <c r="L502" i="58"/>
  <c r="L491" i="58"/>
  <c r="L480" i="58"/>
  <c r="L469" i="58"/>
  <c r="L458" i="58"/>
  <c r="L447" i="58"/>
  <c r="L436" i="58"/>
  <c r="L425" i="58"/>
  <c r="L414" i="58"/>
  <c r="L403" i="58"/>
  <c r="L392" i="58"/>
  <c r="L381" i="58"/>
  <c r="L370" i="58"/>
  <c r="L359" i="58"/>
  <c r="L348" i="58"/>
  <c r="L337" i="58"/>
  <c r="L326" i="58"/>
  <c r="L315" i="58"/>
  <c r="L304" i="58"/>
  <c r="L293" i="58"/>
  <c r="L282" i="58"/>
  <c r="L271" i="58"/>
  <c r="L260" i="58"/>
  <c r="L249" i="58"/>
  <c r="L238" i="58"/>
  <c r="L227" i="58"/>
  <c r="L216" i="58"/>
  <c r="L205" i="58"/>
  <c r="L194" i="58"/>
  <c r="L183" i="58"/>
  <c r="L172" i="58"/>
  <c r="L161" i="58"/>
  <c r="L150" i="58"/>
  <c r="L139" i="58"/>
  <c r="L128" i="58"/>
  <c r="L117" i="58"/>
  <c r="L106" i="58"/>
  <c r="L95" i="58"/>
  <c r="L84" i="58"/>
  <c r="L73" i="58"/>
  <c r="L62" i="58"/>
  <c r="L51" i="58"/>
  <c r="L40" i="58"/>
  <c r="L29" i="58"/>
  <c r="L18" i="58"/>
  <c r="L7" i="58"/>
  <c r="D821" i="58"/>
  <c r="D810" i="58"/>
  <c r="D799" i="58"/>
  <c r="D788" i="58"/>
  <c r="D777" i="58"/>
  <c r="D766" i="58"/>
  <c r="D755" i="58"/>
  <c r="D744" i="58"/>
  <c r="D733" i="58"/>
  <c r="D722" i="58"/>
  <c r="D711" i="58"/>
  <c r="D700" i="58"/>
  <c r="D689" i="58"/>
  <c r="D678" i="58"/>
  <c r="D667" i="58"/>
  <c r="D656" i="58"/>
  <c r="D645" i="58"/>
  <c r="D634" i="58"/>
  <c r="D623" i="58"/>
  <c r="D612" i="58"/>
  <c r="D601" i="58"/>
  <c r="D590" i="58"/>
  <c r="D579" i="58"/>
  <c r="D568" i="58"/>
  <c r="D557" i="58"/>
  <c r="D546" i="58"/>
  <c r="D535" i="58"/>
  <c r="D524" i="58"/>
  <c r="D513" i="58"/>
  <c r="D502" i="58"/>
  <c r="D491" i="58"/>
  <c r="D480" i="58"/>
  <c r="D469" i="58"/>
  <c r="D458" i="58"/>
  <c r="D447" i="58"/>
  <c r="D436" i="58"/>
  <c r="D425" i="58"/>
  <c r="D414" i="58"/>
  <c r="D403" i="58"/>
  <c r="D392" i="58"/>
  <c r="D381" i="58"/>
  <c r="D370" i="58"/>
  <c r="D359" i="58"/>
  <c r="D348" i="58"/>
  <c r="D337" i="58"/>
  <c r="D326" i="58"/>
  <c r="D315" i="58"/>
  <c r="D304" i="58"/>
  <c r="D293" i="58"/>
  <c r="D282" i="58"/>
  <c r="D271" i="58"/>
  <c r="D260" i="58"/>
  <c r="D249" i="58"/>
  <c r="D238" i="58"/>
  <c r="D227" i="58"/>
  <c r="D216" i="58"/>
  <c r="D205" i="58"/>
  <c r="D194" i="58"/>
  <c r="D183" i="58"/>
  <c r="D172" i="58"/>
  <c r="D161" i="58"/>
  <c r="D150" i="58"/>
  <c r="D139" i="58"/>
  <c r="D128" i="58"/>
  <c r="D117" i="58"/>
  <c r="D106" i="58"/>
  <c r="D95" i="58"/>
  <c r="D84" i="58"/>
  <c r="D73" i="58"/>
  <c r="D62" i="58"/>
  <c r="D51" i="58"/>
  <c r="D40" i="58"/>
  <c r="D29" i="58"/>
  <c r="D18" i="58"/>
  <c r="D7" i="58"/>
  <c r="D300" i="111" l="1"/>
  <c r="D32" i="91"/>
  <c r="E32" i="91"/>
  <c r="BZ9" i="58"/>
  <c r="BH18" i="58" s="1"/>
  <c r="BZ10" i="58"/>
  <c r="BH29" i="58" s="1"/>
  <c r="BZ11" i="58"/>
  <c r="BH40" i="58" s="1"/>
  <c r="BZ12" i="58"/>
  <c r="BH51" i="58" s="1"/>
  <c r="BZ13" i="58"/>
  <c r="BH62" i="58" s="1"/>
  <c r="BZ14" i="58"/>
  <c r="BH73" i="58" s="1"/>
  <c r="BZ15" i="58"/>
  <c r="BH84" i="58" s="1"/>
  <c r="BZ16" i="58"/>
  <c r="BH95" i="58" s="1"/>
  <c r="BZ17" i="58"/>
  <c r="BH106" i="58" s="1"/>
  <c r="BZ18" i="58"/>
  <c r="BH117" i="58" s="1"/>
  <c r="BZ19" i="58"/>
  <c r="BH128" i="58" s="1"/>
  <c r="BZ20" i="58"/>
  <c r="BH139" i="58" s="1"/>
  <c r="BZ21" i="58"/>
  <c r="BH150" i="58" s="1"/>
  <c r="BZ22" i="58"/>
  <c r="BH161" i="58" s="1"/>
  <c r="BZ23" i="58"/>
  <c r="BH172" i="58" s="1"/>
  <c r="BZ24" i="58"/>
  <c r="BH183" i="58" s="1"/>
  <c r="BZ25" i="58"/>
  <c r="BH194" i="58" s="1"/>
  <c r="BZ26" i="58"/>
  <c r="BH205" i="58" s="1"/>
  <c r="BZ27" i="58"/>
  <c r="BH216" i="58" s="1"/>
  <c r="BZ28" i="58"/>
  <c r="BH227" i="58" s="1"/>
  <c r="BZ29" i="58"/>
  <c r="BH238" i="58" s="1"/>
  <c r="BZ30" i="58"/>
  <c r="BH249" i="58" s="1"/>
  <c r="BZ31" i="58"/>
  <c r="BH260" i="58" s="1"/>
  <c r="BZ32" i="58"/>
  <c r="BH271" i="58" s="1"/>
  <c r="BZ33" i="58"/>
  <c r="BH282" i="58" s="1"/>
  <c r="BZ34" i="58"/>
  <c r="BH293" i="58" s="1"/>
  <c r="BZ35" i="58"/>
  <c r="BH304" i="58" s="1"/>
  <c r="BZ36" i="58"/>
  <c r="BH315" i="58" s="1"/>
  <c r="BZ37" i="58"/>
  <c r="BH326" i="58" s="1"/>
  <c r="BZ38" i="58"/>
  <c r="BH337" i="58" s="1"/>
  <c r="BZ39" i="58"/>
  <c r="BH348" i="58" s="1"/>
  <c r="BZ40" i="58"/>
  <c r="BH359" i="58" s="1"/>
  <c r="BZ41" i="58"/>
  <c r="BH370" i="58" s="1"/>
  <c r="BZ42" i="58"/>
  <c r="BH381" i="58" s="1"/>
  <c r="BZ43" i="58"/>
  <c r="BH392" i="58" s="1"/>
  <c r="BZ44" i="58"/>
  <c r="BH403" i="58" s="1"/>
  <c r="BZ45" i="58"/>
  <c r="BH414" i="58" s="1"/>
  <c r="BZ46" i="58"/>
  <c r="BH425" i="58" s="1"/>
  <c r="BZ47" i="58"/>
  <c r="BH436" i="58" s="1"/>
  <c r="BZ48" i="58"/>
  <c r="BH447" i="58" s="1"/>
  <c r="BZ49" i="58"/>
  <c r="BH458" i="58" s="1"/>
  <c r="BZ50" i="58"/>
  <c r="BH469" i="58" s="1"/>
  <c r="BZ51" i="58"/>
  <c r="BH480" i="58" s="1"/>
  <c r="BZ52" i="58"/>
  <c r="BH491" i="58" s="1"/>
  <c r="BZ53" i="58"/>
  <c r="BH502" i="58" s="1"/>
  <c r="BZ54" i="58"/>
  <c r="BH513" i="58" s="1"/>
  <c r="BZ55" i="58"/>
  <c r="BH524" i="58" s="1"/>
  <c r="BZ56" i="58"/>
  <c r="BH535" i="58" s="1"/>
  <c r="BZ57" i="58"/>
  <c r="BH546" i="58" s="1"/>
  <c r="BZ58" i="58"/>
  <c r="BH557" i="58" s="1"/>
  <c r="BZ59" i="58"/>
  <c r="BH568" i="58" s="1"/>
  <c r="BZ60" i="58"/>
  <c r="BH579" i="58" s="1"/>
  <c r="BZ61" i="58"/>
  <c r="BH590" i="58" s="1"/>
  <c r="BZ62" i="58"/>
  <c r="BH601" i="58" s="1"/>
  <c r="BZ63" i="58"/>
  <c r="BH612" i="58" s="1"/>
  <c r="BZ64" i="58"/>
  <c r="BH623" i="58" s="1"/>
  <c r="BZ65" i="58"/>
  <c r="BH634" i="58" s="1"/>
  <c r="BZ66" i="58"/>
  <c r="BH645" i="58" s="1"/>
  <c r="BZ67" i="58"/>
  <c r="BH656" i="58" s="1"/>
  <c r="BZ68" i="58"/>
  <c r="BH667" i="58" s="1"/>
  <c r="BZ69" i="58"/>
  <c r="BH678" i="58" s="1"/>
  <c r="BZ70" i="58"/>
  <c r="BH689" i="58" s="1"/>
  <c r="BZ71" i="58"/>
  <c r="BH700" i="58" s="1"/>
  <c r="BZ72" i="58"/>
  <c r="BH711" i="58" s="1"/>
  <c r="BZ73" i="58"/>
  <c r="BH722" i="58" s="1"/>
  <c r="BZ74" i="58"/>
  <c r="BH733" i="58" s="1"/>
  <c r="BZ75" i="58"/>
  <c r="BH744" i="58" s="1"/>
  <c r="BZ76" i="58"/>
  <c r="BH755" i="58" s="1"/>
  <c r="BZ77" i="58"/>
  <c r="BH766" i="58" s="1"/>
  <c r="BZ78" i="58"/>
  <c r="BH777" i="58" s="1"/>
  <c r="BZ79" i="58"/>
  <c r="BH788" i="58" s="1"/>
  <c r="BZ80" i="58"/>
  <c r="BH799" i="58" s="1"/>
  <c r="BZ81" i="58"/>
  <c r="BH810" i="58" s="1"/>
  <c r="BZ8" i="58"/>
  <c r="BH7" i="58" s="1"/>
  <c r="F300" i="111" l="1"/>
  <c r="E300" i="111"/>
  <c r="M6" i="60"/>
  <c r="D515" i="57"/>
  <c r="D508" i="57"/>
  <c r="D501" i="57"/>
  <c r="D494" i="57"/>
  <c r="D487" i="57"/>
  <c r="D480" i="57"/>
  <c r="D473" i="57"/>
  <c r="D466" i="57"/>
  <c r="D459" i="57"/>
  <c r="D452" i="57"/>
  <c r="D445" i="57"/>
  <c r="D438" i="57"/>
  <c r="D431" i="57"/>
  <c r="D424" i="57"/>
  <c r="D417" i="57"/>
  <c r="D410" i="57"/>
  <c r="D403" i="57"/>
  <c r="D396" i="57"/>
  <c r="D389" i="57"/>
  <c r="D382" i="57"/>
  <c r="D375" i="57"/>
  <c r="D368" i="57"/>
  <c r="D361" i="57"/>
  <c r="D354" i="57"/>
  <c r="D347" i="57"/>
  <c r="D340" i="57"/>
  <c r="D333" i="57"/>
  <c r="D326" i="57"/>
  <c r="D319" i="57"/>
  <c r="D312" i="57"/>
  <c r="D305" i="57"/>
  <c r="D298" i="57"/>
  <c r="D291" i="57"/>
  <c r="D284" i="57"/>
  <c r="D277" i="57"/>
  <c r="D270" i="57"/>
  <c r="D263" i="57"/>
  <c r="D256" i="57"/>
  <c r="D249" i="57"/>
  <c r="D242" i="57"/>
  <c r="D235" i="57"/>
  <c r="D228" i="57"/>
  <c r="D221" i="57"/>
  <c r="D214" i="57"/>
  <c r="D207" i="57"/>
  <c r="D200" i="57"/>
  <c r="D193" i="57"/>
  <c r="D186" i="57"/>
  <c r="D179" i="57"/>
  <c r="D172" i="57"/>
  <c r="D165" i="57"/>
  <c r="D158" i="57"/>
  <c r="D151" i="57"/>
  <c r="D144" i="57"/>
  <c r="D137" i="57"/>
  <c r="D130" i="57"/>
  <c r="D123" i="57"/>
  <c r="D116" i="57"/>
  <c r="D109" i="57"/>
  <c r="D102" i="57"/>
  <c r="D95" i="57"/>
  <c r="D88" i="57"/>
  <c r="D81" i="57"/>
  <c r="D74" i="57"/>
  <c r="D67" i="57"/>
  <c r="D60" i="57"/>
  <c r="D53" i="57"/>
  <c r="D46" i="57"/>
  <c r="D39" i="57"/>
  <c r="D32" i="57"/>
  <c r="D25" i="57"/>
  <c r="D18" i="57"/>
  <c r="D11" i="57"/>
  <c r="D4" i="57"/>
  <c r="M10" i="56"/>
  <c r="L138" i="57" l="1"/>
  <c r="L143" i="57"/>
  <c r="L137" i="57"/>
  <c r="L142" i="57"/>
  <c r="L141" i="57"/>
  <c r="L140" i="57"/>
  <c r="L139" i="57"/>
  <c r="L306" i="57"/>
  <c r="L311" i="57"/>
  <c r="L305" i="57"/>
  <c r="L310" i="57"/>
  <c r="L309" i="57"/>
  <c r="L308" i="57"/>
  <c r="L307" i="57"/>
  <c r="L348" i="57"/>
  <c r="L353" i="57"/>
  <c r="L347" i="57"/>
  <c r="L352" i="57"/>
  <c r="L351" i="57"/>
  <c r="L350" i="57"/>
  <c r="L349" i="57"/>
  <c r="L390" i="57"/>
  <c r="L395" i="57"/>
  <c r="L389" i="57"/>
  <c r="L394" i="57"/>
  <c r="L393" i="57"/>
  <c r="L392" i="57"/>
  <c r="L391" i="57"/>
  <c r="L433" i="57"/>
  <c r="L432" i="57"/>
  <c r="L437" i="57"/>
  <c r="L431" i="57"/>
  <c r="L436" i="57"/>
  <c r="L435" i="57"/>
  <c r="L434" i="57"/>
  <c r="L475" i="57"/>
  <c r="L474" i="57"/>
  <c r="L479" i="57"/>
  <c r="L473" i="57"/>
  <c r="L478" i="57"/>
  <c r="L477" i="57"/>
  <c r="L476" i="57"/>
  <c r="L517" i="57"/>
  <c r="L516" i="57"/>
  <c r="L518" i="57"/>
  <c r="L515" i="57"/>
  <c r="L521" i="57"/>
  <c r="L520" i="57"/>
  <c r="L519" i="57"/>
  <c r="L66" i="57"/>
  <c r="L60" i="57"/>
  <c r="L61" i="57"/>
  <c r="L65" i="57"/>
  <c r="L64" i="57"/>
  <c r="L63" i="57"/>
  <c r="L62" i="57"/>
  <c r="L276" i="57"/>
  <c r="L270" i="57"/>
  <c r="L275" i="57"/>
  <c r="L274" i="57"/>
  <c r="L273" i="57"/>
  <c r="L272" i="57"/>
  <c r="L271" i="57"/>
  <c r="L402" i="57"/>
  <c r="L396" i="57"/>
  <c r="L401" i="57"/>
  <c r="L400" i="57"/>
  <c r="L399" i="57"/>
  <c r="L398" i="57"/>
  <c r="L397" i="57"/>
  <c r="L439" i="57"/>
  <c r="L444" i="57"/>
  <c r="L438" i="57"/>
  <c r="L443" i="57"/>
  <c r="L442" i="57"/>
  <c r="L441" i="57"/>
  <c r="L440" i="57"/>
  <c r="L481" i="57"/>
  <c r="L486" i="57"/>
  <c r="L480" i="57"/>
  <c r="L485" i="57"/>
  <c r="L484" i="57"/>
  <c r="L483" i="57"/>
  <c r="L482" i="57"/>
  <c r="L12" i="57"/>
  <c r="L17" i="57"/>
  <c r="L11" i="57"/>
  <c r="L16" i="57"/>
  <c r="L15" i="57"/>
  <c r="L14" i="57"/>
  <c r="L13" i="57"/>
  <c r="L192" i="57"/>
  <c r="L186" i="57"/>
  <c r="L191" i="57"/>
  <c r="L190" i="57"/>
  <c r="L189" i="57"/>
  <c r="L188" i="57"/>
  <c r="L187" i="57"/>
  <c r="L72" i="57"/>
  <c r="L71" i="57"/>
  <c r="L70" i="57"/>
  <c r="L69" i="57"/>
  <c r="L68" i="57"/>
  <c r="L73" i="57"/>
  <c r="L67" i="57"/>
  <c r="L198" i="57"/>
  <c r="L197" i="57"/>
  <c r="L196" i="57"/>
  <c r="L195" i="57"/>
  <c r="L194" i="57"/>
  <c r="L199" i="57"/>
  <c r="L193" i="57"/>
  <c r="L240" i="57"/>
  <c r="L239" i="57"/>
  <c r="L238" i="57"/>
  <c r="L237" i="57"/>
  <c r="L236" i="57"/>
  <c r="L241" i="57"/>
  <c r="L235" i="57"/>
  <c r="L282" i="57"/>
  <c r="L281" i="57"/>
  <c r="L280" i="57"/>
  <c r="L279" i="57"/>
  <c r="L278" i="57"/>
  <c r="L283" i="57"/>
  <c r="L277" i="57"/>
  <c r="L324" i="57"/>
  <c r="L323" i="57"/>
  <c r="L322" i="57"/>
  <c r="L321" i="57"/>
  <c r="L320" i="57"/>
  <c r="L325" i="57"/>
  <c r="L319" i="57"/>
  <c r="L366" i="57"/>
  <c r="L365" i="57"/>
  <c r="L364" i="57"/>
  <c r="L363" i="57"/>
  <c r="L362" i="57"/>
  <c r="L367" i="57"/>
  <c r="L361" i="57"/>
  <c r="L408" i="57"/>
  <c r="L407" i="57"/>
  <c r="L406" i="57"/>
  <c r="L405" i="57"/>
  <c r="L404" i="57"/>
  <c r="L409" i="57"/>
  <c r="L403" i="57"/>
  <c r="L451" i="57"/>
  <c r="L445" i="57"/>
  <c r="L450" i="57"/>
  <c r="L449" i="57"/>
  <c r="L448" i="57"/>
  <c r="L447" i="57"/>
  <c r="L446" i="57"/>
  <c r="L493" i="57"/>
  <c r="L487" i="57"/>
  <c r="L492" i="57"/>
  <c r="L491" i="57"/>
  <c r="L490" i="57"/>
  <c r="L489" i="57"/>
  <c r="L488" i="57"/>
  <c r="L96" i="57"/>
  <c r="L101" i="57"/>
  <c r="L95" i="57"/>
  <c r="L100" i="57"/>
  <c r="L99" i="57"/>
  <c r="L98" i="57"/>
  <c r="L97" i="57"/>
  <c r="L180" i="57"/>
  <c r="L185" i="57"/>
  <c r="L179" i="57"/>
  <c r="L184" i="57"/>
  <c r="L183" i="57"/>
  <c r="L182" i="57"/>
  <c r="L181" i="57"/>
  <c r="L108" i="57"/>
  <c r="L102" i="57"/>
  <c r="L107" i="57"/>
  <c r="L106" i="57"/>
  <c r="L105" i="57"/>
  <c r="L104" i="57"/>
  <c r="L103" i="57"/>
  <c r="L360" i="57"/>
  <c r="L354" i="57"/>
  <c r="L359" i="57"/>
  <c r="L358" i="57"/>
  <c r="L357" i="57"/>
  <c r="L356" i="57"/>
  <c r="L355" i="57"/>
  <c r="L78" i="57"/>
  <c r="L77" i="57"/>
  <c r="L76" i="57"/>
  <c r="L75" i="57"/>
  <c r="L80" i="57"/>
  <c r="L74" i="57"/>
  <c r="L79" i="57"/>
  <c r="L162" i="57"/>
  <c r="L161" i="57"/>
  <c r="L160" i="57"/>
  <c r="L159" i="57"/>
  <c r="L164" i="57"/>
  <c r="L158" i="57"/>
  <c r="L163" i="57"/>
  <c r="L204" i="57"/>
  <c r="L203" i="57"/>
  <c r="L202" i="57"/>
  <c r="L201" i="57"/>
  <c r="L206" i="57"/>
  <c r="L200" i="57"/>
  <c r="L205" i="57"/>
  <c r="L246" i="57"/>
  <c r="L245" i="57"/>
  <c r="L244" i="57"/>
  <c r="L243" i="57"/>
  <c r="L248" i="57"/>
  <c r="L242" i="57"/>
  <c r="L247" i="57"/>
  <c r="L288" i="57"/>
  <c r="L287" i="57"/>
  <c r="L286" i="57"/>
  <c r="L285" i="57"/>
  <c r="L290" i="57"/>
  <c r="L284" i="57"/>
  <c r="L289" i="57"/>
  <c r="L330" i="57"/>
  <c r="L329" i="57"/>
  <c r="L328" i="57"/>
  <c r="L327" i="57"/>
  <c r="L332" i="57"/>
  <c r="L326" i="57"/>
  <c r="L331" i="57"/>
  <c r="L372" i="57"/>
  <c r="L371" i="57"/>
  <c r="L370" i="57"/>
  <c r="L369" i="57"/>
  <c r="L374" i="57"/>
  <c r="L368" i="57"/>
  <c r="L373" i="57"/>
  <c r="L414" i="57"/>
  <c r="L413" i="57"/>
  <c r="L412" i="57"/>
  <c r="L411" i="57"/>
  <c r="L416" i="57"/>
  <c r="L410" i="57"/>
  <c r="L415" i="57"/>
  <c r="L457" i="57"/>
  <c r="L456" i="57"/>
  <c r="L455" i="57"/>
  <c r="L454" i="57"/>
  <c r="L453" i="57"/>
  <c r="L458" i="57"/>
  <c r="L452" i="57"/>
  <c r="L499" i="57"/>
  <c r="L498" i="57"/>
  <c r="L497" i="57"/>
  <c r="L496" i="57"/>
  <c r="L495" i="57"/>
  <c r="L500" i="57"/>
  <c r="L494" i="57"/>
  <c r="L222" i="57"/>
  <c r="L227" i="57"/>
  <c r="L221" i="57"/>
  <c r="L226" i="57"/>
  <c r="L225" i="57"/>
  <c r="L224" i="57"/>
  <c r="L223" i="57"/>
  <c r="L150" i="57"/>
  <c r="L144" i="57"/>
  <c r="L149" i="57"/>
  <c r="L148" i="57"/>
  <c r="L147" i="57"/>
  <c r="L146" i="57"/>
  <c r="L145" i="57"/>
  <c r="L318" i="57"/>
  <c r="L312" i="57"/>
  <c r="L317" i="57"/>
  <c r="L316" i="57"/>
  <c r="L315" i="57"/>
  <c r="L314" i="57"/>
  <c r="L313" i="57"/>
  <c r="L30" i="57"/>
  <c r="L29" i="57"/>
  <c r="L28" i="57"/>
  <c r="L27" i="57"/>
  <c r="L26" i="57"/>
  <c r="L31" i="57"/>
  <c r="L25" i="57"/>
  <c r="L156" i="57"/>
  <c r="L155" i="57"/>
  <c r="L154" i="57"/>
  <c r="L153" i="57"/>
  <c r="L152" i="57"/>
  <c r="L157" i="57"/>
  <c r="L151" i="57"/>
  <c r="L84" i="57"/>
  <c r="L83" i="57"/>
  <c r="L82" i="57"/>
  <c r="L87" i="57"/>
  <c r="L81" i="57"/>
  <c r="L86" i="57"/>
  <c r="L85" i="57"/>
  <c r="L168" i="57"/>
  <c r="L167" i="57"/>
  <c r="L166" i="57"/>
  <c r="L171" i="57"/>
  <c r="L165" i="57"/>
  <c r="L170" i="57"/>
  <c r="L169" i="57"/>
  <c r="L210" i="57"/>
  <c r="L209" i="57"/>
  <c r="L208" i="57"/>
  <c r="L213" i="57"/>
  <c r="L207" i="57"/>
  <c r="L212" i="57"/>
  <c r="L211" i="57"/>
  <c r="L252" i="57"/>
  <c r="L251" i="57"/>
  <c r="L250" i="57"/>
  <c r="L255" i="57"/>
  <c r="L249" i="57"/>
  <c r="L254" i="57"/>
  <c r="L253" i="57"/>
  <c r="L294" i="57"/>
  <c r="L293" i="57"/>
  <c r="L292" i="57"/>
  <c r="L297" i="57"/>
  <c r="L291" i="57"/>
  <c r="L296" i="57"/>
  <c r="L295" i="57"/>
  <c r="L336" i="57"/>
  <c r="L335" i="57"/>
  <c r="L334" i="57"/>
  <c r="L339" i="57"/>
  <c r="L333" i="57"/>
  <c r="L338" i="57"/>
  <c r="L337" i="57"/>
  <c r="L378" i="57"/>
  <c r="L377" i="57"/>
  <c r="L376" i="57"/>
  <c r="L381" i="57"/>
  <c r="L375" i="57"/>
  <c r="L380" i="57"/>
  <c r="L379" i="57"/>
  <c r="L420" i="57"/>
  <c r="L419" i="57"/>
  <c r="L418" i="57"/>
  <c r="L423" i="57"/>
  <c r="L417" i="57"/>
  <c r="L422" i="57"/>
  <c r="L421" i="57"/>
  <c r="L463" i="57"/>
  <c r="L462" i="57"/>
  <c r="L461" i="57"/>
  <c r="L460" i="57"/>
  <c r="L465" i="57"/>
  <c r="L459" i="57"/>
  <c r="L464" i="57"/>
  <c r="L505" i="57"/>
  <c r="L504" i="57"/>
  <c r="L503" i="57"/>
  <c r="L502" i="57"/>
  <c r="L507" i="57"/>
  <c r="L501" i="57"/>
  <c r="L506" i="57"/>
  <c r="L54" i="57"/>
  <c r="L59" i="57"/>
  <c r="L53" i="57"/>
  <c r="L58" i="57"/>
  <c r="L57" i="57"/>
  <c r="L56" i="57"/>
  <c r="L55" i="57"/>
  <c r="L264" i="57"/>
  <c r="L269" i="57"/>
  <c r="L263" i="57"/>
  <c r="L268" i="57"/>
  <c r="L267" i="57"/>
  <c r="L266" i="57"/>
  <c r="L265" i="57"/>
  <c r="L24" i="57"/>
  <c r="L18" i="57"/>
  <c r="L23" i="57"/>
  <c r="L22" i="57"/>
  <c r="L21" i="57"/>
  <c r="L20" i="57"/>
  <c r="L19" i="57"/>
  <c r="L234" i="57"/>
  <c r="L228" i="57"/>
  <c r="L233" i="57"/>
  <c r="L232" i="57"/>
  <c r="L231" i="57"/>
  <c r="L230" i="57"/>
  <c r="L229" i="57"/>
  <c r="L114" i="57"/>
  <c r="L113" i="57"/>
  <c r="L112" i="57"/>
  <c r="L111" i="57"/>
  <c r="L110" i="57"/>
  <c r="L115" i="57"/>
  <c r="L109" i="57"/>
  <c r="L36" i="57"/>
  <c r="L35" i="57"/>
  <c r="L34" i="57"/>
  <c r="L33" i="57"/>
  <c r="L38" i="57"/>
  <c r="L32" i="57"/>
  <c r="L37" i="57"/>
  <c r="L120" i="57"/>
  <c r="L119" i="57"/>
  <c r="L118" i="57"/>
  <c r="L117" i="57"/>
  <c r="L122" i="57"/>
  <c r="L116" i="57"/>
  <c r="L121" i="57"/>
  <c r="L42" i="57"/>
  <c r="L41" i="57"/>
  <c r="L40" i="57"/>
  <c r="L45" i="57"/>
  <c r="L39" i="57"/>
  <c r="L44" i="57"/>
  <c r="L43" i="57"/>
  <c r="L126" i="57"/>
  <c r="L125" i="57"/>
  <c r="L124" i="57"/>
  <c r="L129" i="57"/>
  <c r="L123" i="57"/>
  <c r="L128" i="57"/>
  <c r="L127" i="57"/>
  <c r="L6" i="57"/>
  <c r="L5" i="57"/>
  <c r="L10" i="57"/>
  <c r="L9" i="57"/>
  <c r="L8" i="57"/>
  <c r="L7" i="57"/>
  <c r="L4" i="57"/>
  <c r="L48" i="57"/>
  <c r="L47" i="57"/>
  <c r="L52" i="57"/>
  <c r="L46" i="57"/>
  <c r="L51" i="57"/>
  <c r="L50" i="57"/>
  <c r="L49" i="57"/>
  <c r="L90" i="57"/>
  <c r="L89" i="57"/>
  <c r="L94" i="57"/>
  <c r="L88" i="57"/>
  <c r="L93" i="57"/>
  <c r="L92" i="57"/>
  <c r="L91" i="57"/>
  <c r="L132" i="57"/>
  <c r="L131" i="57"/>
  <c r="L136" i="57"/>
  <c r="L130" i="57"/>
  <c r="L135" i="57"/>
  <c r="L134" i="57"/>
  <c r="L133" i="57"/>
  <c r="L174" i="57"/>
  <c r="L173" i="57"/>
  <c r="L178" i="57"/>
  <c r="L172" i="57"/>
  <c r="L177" i="57"/>
  <c r="L176" i="57"/>
  <c r="L175" i="57"/>
  <c r="L216" i="57"/>
  <c r="L215" i="57"/>
  <c r="L220" i="57"/>
  <c r="L214" i="57"/>
  <c r="L219" i="57"/>
  <c r="L218" i="57"/>
  <c r="L217" i="57"/>
  <c r="L258" i="57"/>
  <c r="L257" i="57"/>
  <c r="L262" i="57"/>
  <c r="L256" i="57"/>
  <c r="L261" i="57"/>
  <c r="L260" i="57"/>
  <c r="L259" i="57"/>
  <c r="L300" i="57"/>
  <c r="L299" i="57"/>
  <c r="L304" i="57"/>
  <c r="L298" i="57"/>
  <c r="L303" i="57"/>
  <c r="L302" i="57"/>
  <c r="L301" i="57"/>
  <c r="L342" i="57"/>
  <c r="L341" i="57"/>
  <c r="L346" i="57"/>
  <c r="L340" i="57"/>
  <c r="L345" i="57"/>
  <c r="L344" i="57"/>
  <c r="L343" i="57"/>
  <c r="L384" i="57"/>
  <c r="L383" i="57"/>
  <c r="L388" i="57"/>
  <c r="L382" i="57"/>
  <c r="L387" i="57"/>
  <c r="L386" i="57"/>
  <c r="L385" i="57"/>
  <c r="L426" i="57"/>
  <c r="L424" i="57"/>
  <c r="L425" i="57"/>
  <c r="L430" i="57"/>
  <c r="L429" i="57"/>
  <c r="L428" i="57"/>
  <c r="L427" i="57"/>
  <c r="L468" i="57"/>
  <c r="L467" i="57"/>
  <c r="L472" i="57"/>
  <c r="L471" i="57"/>
  <c r="L466" i="57"/>
  <c r="L470" i="57"/>
  <c r="L469" i="57"/>
  <c r="L511" i="57"/>
  <c r="L510" i="57"/>
  <c r="L509" i="57"/>
  <c r="L514" i="57"/>
  <c r="L508" i="57"/>
  <c r="L513" i="57"/>
  <c r="L512" i="57"/>
  <c r="D522" i="57"/>
  <c r="BZ82" i="58"/>
  <c r="BH821" i="58" s="1"/>
  <c r="BJ8" i="58"/>
  <c r="BJ9" i="58"/>
  <c r="BJ10" i="58"/>
  <c r="BJ11" i="58"/>
  <c r="BJ12" i="58"/>
  <c r="BJ13" i="58"/>
  <c r="BJ14" i="58"/>
  <c r="BJ15" i="58"/>
  <c r="BJ16" i="58"/>
  <c r="BJ17" i="58"/>
  <c r="BJ18" i="58"/>
  <c r="BJ19" i="58"/>
  <c r="BJ20" i="58"/>
  <c r="BJ21" i="58"/>
  <c r="BJ22" i="58"/>
  <c r="BJ23" i="58"/>
  <c r="BJ24" i="58"/>
  <c r="BJ25" i="58"/>
  <c r="BJ26" i="58"/>
  <c r="BJ27" i="58"/>
  <c r="BJ28" i="58"/>
  <c r="BJ29" i="58"/>
  <c r="BJ30" i="58"/>
  <c r="BJ31" i="58"/>
  <c r="BJ32" i="58"/>
  <c r="BJ33" i="58"/>
  <c r="BJ34" i="58"/>
  <c r="BJ35" i="58"/>
  <c r="BJ36" i="58"/>
  <c r="BJ37" i="58"/>
  <c r="BJ38" i="58"/>
  <c r="BJ39" i="58"/>
  <c r="BJ40" i="58"/>
  <c r="BJ41" i="58"/>
  <c r="BJ42" i="58"/>
  <c r="BJ43" i="58"/>
  <c r="BJ44" i="58"/>
  <c r="BJ45" i="58"/>
  <c r="BJ46" i="58"/>
  <c r="BJ47" i="58"/>
  <c r="BJ48" i="58"/>
  <c r="BJ49" i="58"/>
  <c r="BJ50" i="58"/>
  <c r="BJ51" i="58"/>
  <c r="BJ52" i="58"/>
  <c r="BJ53" i="58"/>
  <c r="BJ54" i="58"/>
  <c r="BJ55" i="58"/>
  <c r="BJ56" i="58"/>
  <c r="BJ57" i="58"/>
  <c r="BJ58" i="58"/>
  <c r="BJ59" i="58"/>
  <c r="BJ60" i="58"/>
  <c r="BJ61" i="58"/>
  <c r="BJ62" i="58"/>
  <c r="BJ63" i="58"/>
  <c r="BJ64" i="58"/>
  <c r="BJ65" i="58"/>
  <c r="BJ66" i="58"/>
  <c r="BJ67" i="58"/>
  <c r="BJ68" i="58"/>
  <c r="BJ69" i="58"/>
  <c r="BJ70" i="58"/>
  <c r="BJ71" i="58"/>
  <c r="BJ72" i="58"/>
  <c r="BJ73" i="58"/>
  <c r="BJ74" i="58"/>
  <c r="BJ75" i="58"/>
  <c r="BJ76" i="58"/>
  <c r="BJ77" i="58"/>
  <c r="BJ78" i="58"/>
  <c r="BJ79" i="58"/>
  <c r="BJ80" i="58"/>
  <c r="BJ81" i="58"/>
  <c r="BJ82" i="58"/>
  <c r="BJ83" i="58"/>
  <c r="BJ84" i="58"/>
  <c r="BJ85" i="58"/>
  <c r="BJ86" i="58"/>
  <c r="BJ87" i="58"/>
  <c r="BJ88" i="58"/>
  <c r="BJ89" i="58"/>
  <c r="BJ90" i="58"/>
  <c r="BJ91" i="58"/>
  <c r="BJ92" i="58"/>
  <c r="BJ93" i="58"/>
  <c r="BJ94" i="58"/>
  <c r="BJ95" i="58"/>
  <c r="BJ96" i="58"/>
  <c r="BJ97" i="58"/>
  <c r="BJ98" i="58"/>
  <c r="BJ99" i="58"/>
  <c r="BJ100" i="58"/>
  <c r="BJ101" i="58"/>
  <c r="BJ102" i="58"/>
  <c r="BJ103" i="58"/>
  <c r="BJ104" i="58"/>
  <c r="BJ105" i="58"/>
  <c r="BJ106" i="58"/>
  <c r="BJ107" i="58"/>
  <c r="BJ108" i="58"/>
  <c r="BJ109" i="58"/>
  <c r="BJ110" i="58"/>
  <c r="BJ111" i="58"/>
  <c r="BJ112" i="58"/>
  <c r="BJ113" i="58"/>
  <c r="BJ114" i="58"/>
  <c r="BJ115" i="58"/>
  <c r="BJ116" i="58"/>
  <c r="BJ117" i="58"/>
  <c r="BJ118" i="58"/>
  <c r="BJ119" i="58"/>
  <c r="BJ120" i="58"/>
  <c r="BJ121" i="58"/>
  <c r="BJ122" i="58"/>
  <c r="BJ123" i="58"/>
  <c r="BJ124" i="58"/>
  <c r="BJ125" i="58"/>
  <c r="BJ126" i="58"/>
  <c r="BJ127" i="58"/>
  <c r="BJ128" i="58"/>
  <c r="BJ129" i="58"/>
  <c r="BJ130" i="58"/>
  <c r="BJ131" i="58"/>
  <c r="BJ132" i="58"/>
  <c r="BJ133" i="58"/>
  <c r="BJ134" i="58"/>
  <c r="BJ135" i="58"/>
  <c r="BJ136" i="58"/>
  <c r="BJ137" i="58"/>
  <c r="BJ138" i="58"/>
  <c r="BJ139" i="58"/>
  <c r="BJ140" i="58"/>
  <c r="BJ141" i="58"/>
  <c r="BJ142" i="58"/>
  <c r="BJ143" i="58"/>
  <c r="BJ144" i="58"/>
  <c r="BJ145" i="58"/>
  <c r="BJ146" i="58"/>
  <c r="BJ147" i="58"/>
  <c r="BJ148" i="58"/>
  <c r="BJ149" i="58"/>
  <c r="BJ150" i="58"/>
  <c r="BJ151" i="58"/>
  <c r="BJ152" i="58"/>
  <c r="BJ153" i="58"/>
  <c r="BJ154" i="58"/>
  <c r="BJ155" i="58"/>
  <c r="BJ156" i="58"/>
  <c r="BJ157" i="58"/>
  <c r="BJ158" i="58"/>
  <c r="BJ159" i="58"/>
  <c r="BJ160" i="58"/>
  <c r="BJ161" i="58"/>
  <c r="BJ162" i="58"/>
  <c r="BJ163" i="58"/>
  <c r="BJ164" i="58"/>
  <c r="BJ165" i="58"/>
  <c r="BJ166" i="58"/>
  <c r="BJ167" i="58"/>
  <c r="BJ168" i="58"/>
  <c r="BJ169" i="58"/>
  <c r="BJ170" i="58"/>
  <c r="BJ171" i="58"/>
  <c r="BJ172" i="58"/>
  <c r="BJ173" i="58"/>
  <c r="BJ174" i="58"/>
  <c r="BJ175" i="58"/>
  <c r="BJ176" i="58"/>
  <c r="BJ177" i="58"/>
  <c r="BJ178" i="58"/>
  <c r="BJ179" i="58"/>
  <c r="BJ180" i="58"/>
  <c r="BJ181" i="58"/>
  <c r="BJ182" i="58"/>
  <c r="BJ183" i="58"/>
  <c r="BJ184" i="58"/>
  <c r="BJ185" i="58"/>
  <c r="BJ186" i="58"/>
  <c r="BJ187" i="58"/>
  <c r="BJ188" i="58"/>
  <c r="BJ189" i="58"/>
  <c r="BJ190" i="58"/>
  <c r="BJ191" i="58"/>
  <c r="BJ192" i="58"/>
  <c r="BJ193" i="58"/>
  <c r="BJ194" i="58"/>
  <c r="BJ195" i="58"/>
  <c r="BJ196" i="58"/>
  <c r="BJ197" i="58"/>
  <c r="BJ198" i="58"/>
  <c r="BJ199" i="58"/>
  <c r="BJ200" i="58"/>
  <c r="BJ201" i="58"/>
  <c r="BJ202" i="58"/>
  <c r="BJ203" i="58"/>
  <c r="BJ204" i="58"/>
  <c r="BJ205" i="58"/>
  <c r="BJ206" i="58"/>
  <c r="BJ207" i="58"/>
  <c r="BJ208" i="58"/>
  <c r="BJ209" i="58"/>
  <c r="BJ210" i="58"/>
  <c r="BJ211" i="58"/>
  <c r="BJ212" i="58"/>
  <c r="BJ213" i="58"/>
  <c r="BJ214" i="58"/>
  <c r="BJ215" i="58"/>
  <c r="BJ216" i="58"/>
  <c r="BJ217" i="58"/>
  <c r="BJ218" i="58"/>
  <c r="BJ219" i="58"/>
  <c r="BJ220" i="58"/>
  <c r="BJ221" i="58"/>
  <c r="BJ222" i="58"/>
  <c r="BJ223" i="58"/>
  <c r="BJ224" i="58"/>
  <c r="BJ225" i="58"/>
  <c r="BJ226" i="58"/>
  <c r="BJ227" i="58"/>
  <c r="BJ228" i="58"/>
  <c r="BJ229" i="58"/>
  <c r="BJ230" i="58"/>
  <c r="BJ231" i="58"/>
  <c r="BJ232" i="58"/>
  <c r="BJ233" i="58"/>
  <c r="BJ234" i="58"/>
  <c r="BJ235" i="58"/>
  <c r="BJ236" i="58"/>
  <c r="BJ237" i="58"/>
  <c r="BJ238" i="58"/>
  <c r="BJ239" i="58"/>
  <c r="BJ240" i="58"/>
  <c r="BJ241" i="58"/>
  <c r="BJ242" i="58"/>
  <c r="BJ243" i="58"/>
  <c r="BJ244" i="58"/>
  <c r="BJ245" i="58"/>
  <c r="BJ246" i="58"/>
  <c r="BJ247" i="58"/>
  <c r="BJ248" i="58"/>
  <c r="BJ249" i="58"/>
  <c r="BJ250" i="58"/>
  <c r="BJ251" i="58"/>
  <c r="BJ252" i="58"/>
  <c r="BJ253" i="58"/>
  <c r="BJ254" i="58"/>
  <c r="BJ255" i="58"/>
  <c r="BJ256" i="58"/>
  <c r="BJ257" i="58"/>
  <c r="BJ258" i="58"/>
  <c r="BJ259" i="58"/>
  <c r="BJ260" i="58"/>
  <c r="BJ261" i="58"/>
  <c r="BJ262" i="58"/>
  <c r="BJ263" i="58"/>
  <c r="BJ264" i="58"/>
  <c r="BJ265" i="58"/>
  <c r="BJ266" i="58"/>
  <c r="BJ267" i="58"/>
  <c r="BJ268" i="58"/>
  <c r="BJ269" i="58"/>
  <c r="BJ270" i="58"/>
  <c r="BJ271" i="58"/>
  <c r="BJ272" i="58"/>
  <c r="BJ273" i="58"/>
  <c r="BJ274" i="58"/>
  <c r="BJ275" i="58"/>
  <c r="BJ276" i="58"/>
  <c r="BJ277" i="58"/>
  <c r="BJ278" i="58"/>
  <c r="BJ279" i="58"/>
  <c r="BJ280" i="58"/>
  <c r="BJ281" i="58"/>
  <c r="BJ282" i="58"/>
  <c r="BJ283" i="58"/>
  <c r="BJ284" i="58"/>
  <c r="BJ285" i="58"/>
  <c r="BJ286" i="58"/>
  <c r="BJ287" i="58"/>
  <c r="BJ288" i="58"/>
  <c r="BJ289" i="58"/>
  <c r="BJ290" i="58"/>
  <c r="BJ291" i="58"/>
  <c r="BJ292" i="58"/>
  <c r="BJ293" i="58"/>
  <c r="BJ294" i="58"/>
  <c r="BJ295" i="58"/>
  <c r="BJ296" i="58"/>
  <c r="BJ297" i="58"/>
  <c r="BJ298" i="58"/>
  <c r="BJ299" i="58"/>
  <c r="BJ300" i="58"/>
  <c r="BJ301" i="58"/>
  <c r="BJ302" i="58"/>
  <c r="BJ303" i="58"/>
  <c r="BJ304" i="58"/>
  <c r="BJ305" i="58"/>
  <c r="BJ306" i="58"/>
  <c r="BJ307" i="58"/>
  <c r="BJ308" i="58"/>
  <c r="BJ309" i="58"/>
  <c r="BJ310" i="58"/>
  <c r="BJ311" i="58"/>
  <c r="BJ312" i="58"/>
  <c r="BJ313" i="58"/>
  <c r="BJ314" i="58"/>
  <c r="BJ315" i="58"/>
  <c r="BJ316" i="58"/>
  <c r="BJ317" i="58"/>
  <c r="BJ318" i="58"/>
  <c r="BJ319" i="58"/>
  <c r="BJ320" i="58"/>
  <c r="BJ321" i="58"/>
  <c r="BJ322" i="58"/>
  <c r="BJ323" i="58"/>
  <c r="BJ324" i="58"/>
  <c r="BJ325" i="58"/>
  <c r="BJ326" i="58"/>
  <c r="BJ327" i="58"/>
  <c r="BJ328" i="58"/>
  <c r="BJ329" i="58"/>
  <c r="BJ330" i="58"/>
  <c r="BJ331" i="58"/>
  <c r="BJ332" i="58"/>
  <c r="BJ333" i="58"/>
  <c r="BJ334" i="58"/>
  <c r="BJ335" i="58"/>
  <c r="BJ336" i="58"/>
  <c r="BJ337" i="58"/>
  <c r="BJ338" i="58"/>
  <c r="BJ339" i="58"/>
  <c r="BJ340" i="58"/>
  <c r="BJ341" i="58"/>
  <c r="BJ342" i="58"/>
  <c r="BJ343" i="58"/>
  <c r="BJ344" i="58"/>
  <c r="BJ345" i="58"/>
  <c r="BJ346" i="58"/>
  <c r="BJ347" i="58"/>
  <c r="BJ348" i="58"/>
  <c r="BJ349" i="58"/>
  <c r="BJ350" i="58"/>
  <c r="BJ351" i="58"/>
  <c r="BJ352" i="58"/>
  <c r="BJ353" i="58"/>
  <c r="BJ354" i="58"/>
  <c r="BJ355" i="58"/>
  <c r="BJ356" i="58"/>
  <c r="BJ357" i="58"/>
  <c r="BJ358" i="58"/>
  <c r="BJ359" i="58"/>
  <c r="BJ360" i="58"/>
  <c r="BJ361" i="58"/>
  <c r="BJ362" i="58"/>
  <c r="BJ363" i="58"/>
  <c r="BJ364" i="58"/>
  <c r="BJ365" i="58"/>
  <c r="BJ366" i="58"/>
  <c r="BJ367" i="58"/>
  <c r="BJ368" i="58"/>
  <c r="BJ369" i="58"/>
  <c r="BJ370" i="58"/>
  <c r="BJ371" i="58"/>
  <c r="BJ372" i="58"/>
  <c r="BJ373" i="58"/>
  <c r="BJ374" i="58"/>
  <c r="BJ375" i="58"/>
  <c r="BJ376" i="58"/>
  <c r="BJ377" i="58"/>
  <c r="BJ378" i="58"/>
  <c r="BJ379" i="58"/>
  <c r="BJ380" i="58"/>
  <c r="BJ381" i="58"/>
  <c r="BJ382" i="58"/>
  <c r="BJ383" i="58"/>
  <c r="BJ384" i="58"/>
  <c r="BJ385" i="58"/>
  <c r="BJ386" i="58"/>
  <c r="BJ387" i="58"/>
  <c r="BJ388" i="58"/>
  <c r="BJ389" i="58"/>
  <c r="BJ390" i="58"/>
  <c r="BJ391" i="58"/>
  <c r="BJ392" i="58"/>
  <c r="BJ393" i="58"/>
  <c r="BJ394" i="58"/>
  <c r="BJ395" i="58"/>
  <c r="BJ396" i="58"/>
  <c r="BJ397" i="58"/>
  <c r="BJ398" i="58"/>
  <c r="BJ399" i="58"/>
  <c r="BJ400" i="58"/>
  <c r="BJ401" i="58"/>
  <c r="BJ402" i="58"/>
  <c r="BJ403" i="58"/>
  <c r="BJ404" i="58"/>
  <c r="BJ405" i="58"/>
  <c r="BJ406" i="58"/>
  <c r="BJ407" i="58"/>
  <c r="BJ408" i="58"/>
  <c r="BJ409" i="58"/>
  <c r="BJ410" i="58"/>
  <c r="BJ411" i="58"/>
  <c r="BJ412" i="58"/>
  <c r="BJ413" i="58"/>
  <c r="BJ414" i="58"/>
  <c r="BJ415" i="58"/>
  <c r="BJ416" i="58"/>
  <c r="BJ417" i="58"/>
  <c r="BJ418" i="58"/>
  <c r="BJ419" i="58"/>
  <c r="BJ420" i="58"/>
  <c r="BJ421" i="58"/>
  <c r="BJ422" i="58"/>
  <c r="BJ423" i="58"/>
  <c r="BJ424" i="58"/>
  <c r="BJ425" i="58"/>
  <c r="BJ426" i="58"/>
  <c r="BJ427" i="58"/>
  <c r="BJ428" i="58"/>
  <c r="BJ429" i="58"/>
  <c r="BJ430" i="58"/>
  <c r="BJ431" i="58"/>
  <c r="BJ432" i="58"/>
  <c r="BJ433" i="58"/>
  <c r="BJ434" i="58"/>
  <c r="BJ435" i="58"/>
  <c r="BJ436" i="58"/>
  <c r="BJ437" i="58"/>
  <c r="BJ438" i="58"/>
  <c r="BJ439" i="58"/>
  <c r="BJ440" i="58"/>
  <c r="BJ441" i="58"/>
  <c r="BJ442" i="58"/>
  <c r="BJ443" i="58"/>
  <c r="BJ444" i="58"/>
  <c r="BJ445" i="58"/>
  <c r="BJ446" i="58"/>
  <c r="BJ447" i="58"/>
  <c r="BJ448" i="58"/>
  <c r="BJ449" i="58"/>
  <c r="BJ450" i="58"/>
  <c r="BJ451" i="58"/>
  <c r="BJ452" i="58"/>
  <c r="BJ453" i="58"/>
  <c r="BJ454" i="58"/>
  <c r="BJ455" i="58"/>
  <c r="BJ456" i="58"/>
  <c r="BJ457" i="58"/>
  <c r="BJ458" i="58"/>
  <c r="BJ459" i="58"/>
  <c r="BJ460" i="58"/>
  <c r="BJ461" i="58"/>
  <c r="BJ462" i="58"/>
  <c r="BJ463" i="58"/>
  <c r="BJ464" i="58"/>
  <c r="BJ465" i="58"/>
  <c r="BJ466" i="58"/>
  <c r="BJ467" i="58"/>
  <c r="BJ468" i="58"/>
  <c r="BJ469" i="58"/>
  <c r="BJ470" i="58"/>
  <c r="BJ471" i="58"/>
  <c r="BJ472" i="58"/>
  <c r="BJ473" i="58"/>
  <c r="BJ474" i="58"/>
  <c r="BJ475" i="58"/>
  <c r="BJ476" i="58"/>
  <c r="BJ477" i="58"/>
  <c r="BJ478" i="58"/>
  <c r="BJ479" i="58"/>
  <c r="BJ480" i="58"/>
  <c r="BJ481" i="58"/>
  <c r="BJ482" i="58"/>
  <c r="BJ483" i="58"/>
  <c r="BJ484" i="58"/>
  <c r="BJ485" i="58"/>
  <c r="BJ486" i="58"/>
  <c r="BJ487" i="58"/>
  <c r="BJ488" i="58"/>
  <c r="BJ489" i="58"/>
  <c r="BJ490" i="58"/>
  <c r="BJ491" i="58"/>
  <c r="BJ492" i="58"/>
  <c r="BJ493" i="58"/>
  <c r="BJ494" i="58"/>
  <c r="BJ495" i="58"/>
  <c r="BJ496" i="58"/>
  <c r="BJ497" i="58"/>
  <c r="BJ498" i="58"/>
  <c r="BJ499" i="58"/>
  <c r="BJ500" i="58"/>
  <c r="BJ501" i="58"/>
  <c r="BJ502" i="58"/>
  <c r="BJ503" i="58"/>
  <c r="BJ504" i="58"/>
  <c r="BJ505" i="58"/>
  <c r="BJ506" i="58"/>
  <c r="BJ507" i="58"/>
  <c r="BJ508" i="58"/>
  <c r="BJ509" i="58"/>
  <c r="BJ510" i="58"/>
  <c r="BJ511" i="58"/>
  <c r="BJ512" i="58"/>
  <c r="BJ513" i="58"/>
  <c r="BJ514" i="58"/>
  <c r="BJ515" i="58"/>
  <c r="BJ516" i="58"/>
  <c r="BJ517" i="58"/>
  <c r="BJ518" i="58"/>
  <c r="BJ519" i="58"/>
  <c r="BJ520" i="58"/>
  <c r="BJ521" i="58"/>
  <c r="BJ522" i="58"/>
  <c r="BJ523" i="58"/>
  <c r="BJ524" i="58"/>
  <c r="BJ525" i="58"/>
  <c r="BJ526" i="58"/>
  <c r="BJ527" i="58"/>
  <c r="BJ528" i="58"/>
  <c r="BJ529" i="58"/>
  <c r="BJ530" i="58"/>
  <c r="BJ531" i="58"/>
  <c r="BJ532" i="58"/>
  <c r="BJ533" i="58"/>
  <c r="BJ534" i="58"/>
  <c r="BJ535" i="58"/>
  <c r="BJ536" i="58"/>
  <c r="BJ537" i="58"/>
  <c r="BJ538" i="58"/>
  <c r="BJ539" i="58"/>
  <c r="BJ540" i="58"/>
  <c r="BJ541" i="58"/>
  <c r="BJ542" i="58"/>
  <c r="BJ543" i="58"/>
  <c r="BJ544" i="58"/>
  <c r="BJ545" i="58"/>
  <c r="BJ546" i="58"/>
  <c r="BJ547" i="58"/>
  <c r="BJ548" i="58"/>
  <c r="BJ549" i="58"/>
  <c r="BJ550" i="58"/>
  <c r="BJ551" i="58"/>
  <c r="BJ552" i="58"/>
  <c r="BJ553" i="58"/>
  <c r="BJ554" i="58"/>
  <c r="BJ555" i="58"/>
  <c r="BJ556" i="58"/>
  <c r="BJ557" i="58"/>
  <c r="BJ558" i="58"/>
  <c r="BJ559" i="58"/>
  <c r="BJ560" i="58"/>
  <c r="BJ561" i="58"/>
  <c r="BJ562" i="58"/>
  <c r="BJ563" i="58"/>
  <c r="BJ564" i="58"/>
  <c r="BJ565" i="58"/>
  <c r="BJ566" i="58"/>
  <c r="BJ567" i="58"/>
  <c r="BJ568" i="58"/>
  <c r="BJ569" i="58"/>
  <c r="BJ570" i="58"/>
  <c r="BJ571" i="58"/>
  <c r="BJ572" i="58"/>
  <c r="BJ573" i="58"/>
  <c r="BJ574" i="58"/>
  <c r="BJ575" i="58"/>
  <c r="BJ576" i="58"/>
  <c r="BJ577" i="58"/>
  <c r="BJ578" i="58"/>
  <c r="BJ579" i="58"/>
  <c r="BJ580" i="58"/>
  <c r="BJ581" i="58"/>
  <c r="BJ582" i="58"/>
  <c r="BJ583" i="58"/>
  <c r="BJ584" i="58"/>
  <c r="BJ585" i="58"/>
  <c r="BJ586" i="58"/>
  <c r="BJ587" i="58"/>
  <c r="BJ588" i="58"/>
  <c r="BJ589" i="58"/>
  <c r="BJ590" i="58"/>
  <c r="BJ591" i="58"/>
  <c r="BJ592" i="58"/>
  <c r="BJ593" i="58"/>
  <c r="BJ594" i="58"/>
  <c r="BJ595" i="58"/>
  <c r="BJ596" i="58"/>
  <c r="BJ597" i="58"/>
  <c r="BJ598" i="58"/>
  <c r="BJ599" i="58"/>
  <c r="BJ600" i="58"/>
  <c r="BJ601" i="58"/>
  <c r="BJ602" i="58"/>
  <c r="BJ603" i="58"/>
  <c r="BJ604" i="58"/>
  <c r="BJ605" i="58"/>
  <c r="BJ606" i="58"/>
  <c r="BJ607" i="58"/>
  <c r="BJ608" i="58"/>
  <c r="BJ609" i="58"/>
  <c r="BJ610" i="58"/>
  <c r="BJ611" i="58"/>
  <c r="BJ612" i="58"/>
  <c r="BJ613" i="58"/>
  <c r="BJ614" i="58"/>
  <c r="BJ615" i="58"/>
  <c r="BJ616" i="58"/>
  <c r="BJ617" i="58"/>
  <c r="BJ618" i="58"/>
  <c r="BJ619" i="58"/>
  <c r="BJ620" i="58"/>
  <c r="BJ621" i="58"/>
  <c r="BJ622" i="58"/>
  <c r="BJ623" i="58"/>
  <c r="BJ624" i="58"/>
  <c r="BJ625" i="58"/>
  <c r="BJ626" i="58"/>
  <c r="BJ627" i="58"/>
  <c r="BJ628" i="58"/>
  <c r="BJ629" i="58"/>
  <c r="BJ630" i="58"/>
  <c r="BJ631" i="58"/>
  <c r="BJ632" i="58"/>
  <c r="BJ633" i="58"/>
  <c r="BJ634" i="58"/>
  <c r="BJ635" i="58"/>
  <c r="BJ636" i="58"/>
  <c r="BJ637" i="58"/>
  <c r="BJ638" i="58"/>
  <c r="BJ639" i="58"/>
  <c r="BJ640" i="58"/>
  <c r="BJ641" i="58"/>
  <c r="BJ642" i="58"/>
  <c r="BJ643" i="58"/>
  <c r="BJ644" i="58"/>
  <c r="BJ645" i="58"/>
  <c r="BJ646" i="58"/>
  <c r="BJ647" i="58"/>
  <c r="BJ648" i="58"/>
  <c r="BJ649" i="58"/>
  <c r="BJ650" i="58"/>
  <c r="BJ651" i="58"/>
  <c r="BJ652" i="58"/>
  <c r="BJ653" i="58"/>
  <c r="BJ654" i="58"/>
  <c r="BJ655" i="58"/>
  <c r="BJ656" i="58"/>
  <c r="BJ657" i="58"/>
  <c r="BJ658" i="58"/>
  <c r="BJ659" i="58"/>
  <c r="BJ660" i="58"/>
  <c r="BJ661" i="58"/>
  <c r="BJ662" i="58"/>
  <c r="BJ663" i="58"/>
  <c r="BJ664" i="58"/>
  <c r="BJ665" i="58"/>
  <c r="BJ666" i="58"/>
  <c r="BJ667" i="58"/>
  <c r="BJ668" i="58"/>
  <c r="BJ669" i="58"/>
  <c r="BJ670" i="58"/>
  <c r="BJ671" i="58"/>
  <c r="BJ672" i="58"/>
  <c r="BJ673" i="58"/>
  <c r="BJ674" i="58"/>
  <c r="BJ675" i="58"/>
  <c r="BJ676" i="58"/>
  <c r="BJ677" i="58"/>
  <c r="BJ678" i="58"/>
  <c r="BJ679" i="58"/>
  <c r="BJ680" i="58"/>
  <c r="BJ681" i="58"/>
  <c r="BJ682" i="58"/>
  <c r="BJ683" i="58"/>
  <c r="BJ684" i="58"/>
  <c r="BJ685" i="58"/>
  <c r="BJ686" i="58"/>
  <c r="BJ687" i="58"/>
  <c r="BJ688" i="58"/>
  <c r="BJ689" i="58"/>
  <c r="BJ690" i="58"/>
  <c r="BJ691" i="58"/>
  <c r="BJ692" i="58"/>
  <c r="BJ693" i="58"/>
  <c r="BJ694" i="58"/>
  <c r="BJ695" i="58"/>
  <c r="BJ696" i="58"/>
  <c r="BJ697" i="58"/>
  <c r="BJ698" i="58"/>
  <c r="BJ699" i="58"/>
  <c r="BJ700" i="58"/>
  <c r="BJ701" i="58"/>
  <c r="BJ702" i="58"/>
  <c r="BJ703" i="58"/>
  <c r="BJ704" i="58"/>
  <c r="BJ705" i="58"/>
  <c r="BJ706" i="58"/>
  <c r="BJ707" i="58"/>
  <c r="BJ708" i="58"/>
  <c r="BJ709" i="58"/>
  <c r="BJ710" i="58"/>
  <c r="BJ711" i="58"/>
  <c r="BJ712" i="58"/>
  <c r="BJ713" i="58"/>
  <c r="BJ714" i="58"/>
  <c r="BJ715" i="58"/>
  <c r="BJ716" i="58"/>
  <c r="BJ717" i="58"/>
  <c r="BJ718" i="58"/>
  <c r="BJ719" i="58"/>
  <c r="BJ720" i="58"/>
  <c r="BJ721" i="58"/>
  <c r="BJ722" i="58"/>
  <c r="BJ723" i="58"/>
  <c r="BJ724" i="58"/>
  <c r="BJ725" i="58"/>
  <c r="BJ726" i="58"/>
  <c r="BJ727" i="58"/>
  <c r="BJ728" i="58"/>
  <c r="BJ729" i="58"/>
  <c r="BJ730" i="58"/>
  <c r="BJ731" i="58"/>
  <c r="BJ732" i="58"/>
  <c r="BJ733" i="58"/>
  <c r="BJ734" i="58"/>
  <c r="BJ735" i="58"/>
  <c r="BJ736" i="58"/>
  <c r="BJ737" i="58"/>
  <c r="BJ738" i="58"/>
  <c r="BJ739" i="58"/>
  <c r="BJ740" i="58"/>
  <c r="BJ741" i="58"/>
  <c r="BJ742" i="58"/>
  <c r="BJ743" i="58"/>
  <c r="BJ744" i="58"/>
  <c r="BJ745" i="58"/>
  <c r="BJ746" i="58"/>
  <c r="BJ747" i="58"/>
  <c r="BJ748" i="58"/>
  <c r="BJ749" i="58"/>
  <c r="BJ750" i="58"/>
  <c r="BJ751" i="58"/>
  <c r="BJ752" i="58"/>
  <c r="BJ753" i="58"/>
  <c r="BJ754" i="58"/>
  <c r="BJ755" i="58"/>
  <c r="BJ756" i="58"/>
  <c r="BJ757" i="58"/>
  <c r="BJ758" i="58"/>
  <c r="BJ759" i="58"/>
  <c r="BJ760" i="58"/>
  <c r="BJ761" i="58"/>
  <c r="BJ762" i="58"/>
  <c r="BJ763" i="58"/>
  <c r="BJ764" i="58"/>
  <c r="BJ765" i="58"/>
  <c r="BJ766" i="58"/>
  <c r="BJ767" i="58"/>
  <c r="BJ768" i="58"/>
  <c r="BJ769" i="58"/>
  <c r="BJ770" i="58"/>
  <c r="BJ771" i="58"/>
  <c r="BJ772" i="58"/>
  <c r="BJ773" i="58"/>
  <c r="BJ774" i="58"/>
  <c r="BJ775" i="58"/>
  <c r="BJ776" i="58"/>
  <c r="BJ777" i="58"/>
  <c r="BJ778" i="58"/>
  <c r="BJ779" i="58"/>
  <c r="BJ780" i="58"/>
  <c r="BJ781" i="58"/>
  <c r="BJ782" i="58"/>
  <c r="BJ783" i="58"/>
  <c r="BJ784" i="58"/>
  <c r="BJ785" i="58"/>
  <c r="BJ786" i="58"/>
  <c r="BJ787" i="58"/>
  <c r="BJ788" i="58"/>
  <c r="BJ789" i="58"/>
  <c r="BJ790" i="58"/>
  <c r="BJ791" i="58"/>
  <c r="BJ792" i="58"/>
  <c r="BJ793" i="58"/>
  <c r="BJ794" i="58"/>
  <c r="BJ795" i="58"/>
  <c r="BJ796" i="58"/>
  <c r="BJ797" i="58"/>
  <c r="BJ798" i="58"/>
  <c r="BJ799" i="58"/>
  <c r="BJ800" i="58"/>
  <c r="BJ801" i="58"/>
  <c r="BJ802" i="58"/>
  <c r="BJ803" i="58"/>
  <c r="BJ804" i="58"/>
  <c r="BJ805" i="58"/>
  <c r="BJ806" i="58"/>
  <c r="BJ807" i="58"/>
  <c r="BJ808" i="58"/>
  <c r="BJ809" i="58"/>
  <c r="BJ810" i="58"/>
  <c r="BJ811" i="58"/>
  <c r="BJ812" i="58"/>
  <c r="BJ813" i="58"/>
  <c r="BJ814" i="58"/>
  <c r="BJ815" i="58"/>
  <c r="BJ816" i="58"/>
  <c r="BJ817" i="58"/>
  <c r="BJ818" i="58"/>
  <c r="BJ819" i="58"/>
  <c r="BJ820" i="58"/>
  <c r="BJ7" i="58"/>
  <c r="K7" i="58"/>
  <c r="J7" i="58"/>
  <c r="H6" i="60"/>
  <c r="G9" i="60"/>
  <c r="G8" i="60"/>
  <c r="G7" i="60"/>
  <c r="G6" i="60"/>
  <c r="H6" i="18"/>
  <c r="BJ831" i="58" l="1"/>
  <c r="BJ830" i="58"/>
  <c r="BJ829" i="58"/>
  <c r="BJ828" i="58"/>
  <c r="BJ827" i="58"/>
  <c r="BJ826" i="58"/>
  <c r="BJ825" i="58"/>
  <c r="BJ824" i="58"/>
  <c r="BJ823" i="58"/>
  <c r="BJ822" i="58"/>
  <c r="BJ821" i="58"/>
  <c r="E13" i="18"/>
  <c r="N13" i="18" l="1"/>
  <c r="F80" i="19"/>
  <c r="E8" i="61"/>
  <c r="C13" i="66"/>
  <c r="D13" i="18"/>
  <c r="O80" i="19" l="1"/>
  <c r="N8" i="61"/>
  <c r="M13" i="18"/>
  <c r="E80" i="19"/>
  <c r="D8" i="61"/>
  <c r="L13" i="18"/>
  <c r="D80" i="69"/>
  <c r="H13" i="66"/>
  <c r="C8" i="67"/>
  <c r="BL825" i="58"/>
  <c r="BL822" i="58"/>
  <c r="BL831" i="58"/>
  <c r="BL830" i="58"/>
  <c r="BL829" i="58"/>
  <c r="BL828" i="58"/>
  <c r="BL827" i="58"/>
  <c r="BL826" i="58"/>
  <c r="BL824" i="58"/>
  <c r="BL823" i="58"/>
  <c r="BL821" i="58"/>
  <c r="BK822" i="58"/>
  <c r="BK831" i="58"/>
  <c r="BK830" i="58"/>
  <c r="BK829" i="58"/>
  <c r="BK828" i="58"/>
  <c r="BK827" i="58"/>
  <c r="BK826" i="58"/>
  <c r="BK825" i="58"/>
  <c r="BK824" i="58"/>
  <c r="BK823" i="58"/>
  <c r="BK821" i="58"/>
  <c r="S11" i="58"/>
  <c r="R9" i="58"/>
  <c r="BM79" i="19" l="1"/>
  <c r="BO79" i="19" s="1"/>
  <c r="BM63" i="19"/>
  <c r="BO63" i="19" s="1"/>
  <c r="BM47" i="19"/>
  <c r="BO47" i="19" s="1"/>
  <c r="BM31" i="19"/>
  <c r="BO31" i="19" s="1"/>
  <c r="BM15" i="19"/>
  <c r="BO15" i="19" s="1"/>
  <c r="BM74" i="19"/>
  <c r="BO74" i="19" s="1"/>
  <c r="BM58" i="19"/>
  <c r="BO58" i="19" s="1"/>
  <c r="BM42" i="19"/>
  <c r="BO42" i="19" s="1"/>
  <c r="BM26" i="19"/>
  <c r="BO26" i="19" s="1"/>
  <c r="BM10" i="19"/>
  <c r="BO10" i="19" s="1"/>
  <c r="BM69" i="19"/>
  <c r="BO69" i="19" s="1"/>
  <c r="BM53" i="19"/>
  <c r="BO53" i="19" s="1"/>
  <c r="BM37" i="19"/>
  <c r="BO37" i="19" s="1"/>
  <c r="BM21" i="19"/>
  <c r="BO21" i="19" s="1"/>
  <c r="BM76" i="19"/>
  <c r="BO76" i="19" s="1"/>
  <c r="BM60" i="19"/>
  <c r="BO60" i="19" s="1"/>
  <c r="BM44" i="19"/>
  <c r="BO44" i="19" s="1"/>
  <c r="BM28" i="19"/>
  <c r="BO28" i="19" s="1"/>
  <c r="BM12" i="19"/>
  <c r="BO12" i="19" s="1"/>
  <c r="BM75" i="19"/>
  <c r="BO75" i="19" s="1"/>
  <c r="BM59" i="19"/>
  <c r="BO59" i="19" s="1"/>
  <c r="BM43" i="19"/>
  <c r="BO43" i="19" s="1"/>
  <c r="BM27" i="19"/>
  <c r="BO27" i="19" s="1"/>
  <c r="BM11" i="19"/>
  <c r="BO11" i="19" s="1"/>
  <c r="BM70" i="19"/>
  <c r="BO70" i="19" s="1"/>
  <c r="BM54" i="19"/>
  <c r="BO54" i="19" s="1"/>
  <c r="BM38" i="19"/>
  <c r="BO38" i="19" s="1"/>
  <c r="BM22" i="19"/>
  <c r="BO22" i="19" s="1"/>
  <c r="BM6" i="19"/>
  <c r="BO6" i="19" s="1"/>
  <c r="BM65" i="19"/>
  <c r="BO65" i="19" s="1"/>
  <c r="BM49" i="19"/>
  <c r="BO49" i="19" s="1"/>
  <c r="BM33" i="19"/>
  <c r="BO33" i="19" s="1"/>
  <c r="BM17" i="19"/>
  <c r="BO17" i="19" s="1"/>
  <c r="BM72" i="19"/>
  <c r="BO72" i="19" s="1"/>
  <c r="BM56" i="19"/>
  <c r="BO56" i="19" s="1"/>
  <c r="BM40" i="19"/>
  <c r="BO40" i="19" s="1"/>
  <c r="BM24" i="19"/>
  <c r="BO24" i="19" s="1"/>
  <c r="BM8" i="19"/>
  <c r="BO8" i="19" s="1"/>
  <c r="BM71" i="19"/>
  <c r="BO71" i="19" s="1"/>
  <c r="BM55" i="19"/>
  <c r="BO55" i="19" s="1"/>
  <c r="BM39" i="19"/>
  <c r="BO39" i="19" s="1"/>
  <c r="BM23" i="19"/>
  <c r="BO23" i="19" s="1"/>
  <c r="BM7" i="19"/>
  <c r="BO7" i="19" s="1"/>
  <c r="BM66" i="19"/>
  <c r="BO66" i="19" s="1"/>
  <c r="BM50" i="19"/>
  <c r="BO50" i="19" s="1"/>
  <c r="BM34" i="19"/>
  <c r="BO34" i="19" s="1"/>
  <c r="BM18" i="19"/>
  <c r="BO18" i="19" s="1"/>
  <c r="BM77" i="19"/>
  <c r="BO77" i="19" s="1"/>
  <c r="BM61" i="19"/>
  <c r="BO61" i="19" s="1"/>
  <c r="BM45" i="19"/>
  <c r="BO45" i="19" s="1"/>
  <c r="BM29" i="19"/>
  <c r="BO29" i="19" s="1"/>
  <c r="BM13" i="19"/>
  <c r="BO13" i="19" s="1"/>
  <c r="BM68" i="19"/>
  <c r="BO68" i="19" s="1"/>
  <c r="BM52" i="19"/>
  <c r="BO52" i="19" s="1"/>
  <c r="BM36" i="19"/>
  <c r="BO36" i="19" s="1"/>
  <c r="BM20" i="19"/>
  <c r="BO20" i="19" s="1"/>
  <c r="BM67" i="19"/>
  <c r="BO67" i="19" s="1"/>
  <c r="BM51" i="19"/>
  <c r="BO51" i="19" s="1"/>
  <c r="BM35" i="19"/>
  <c r="BO35" i="19" s="1"/>
  <c r="BM19" i="19"/>
  <c r="BO19" i="19" s="1"/>
  <c r="BM78" i="19"/>
  <c r="BO78" i="19" s="1"/>
  <c r="BM62" i="19"/>
  <c r="BO62" i="19" s="1"/>
  <c r="BM46" i="19"/>
  <c r="BO46" i="19" s="1"/>
  <c r="BM30" i="19"/>
  <c r="BO30" i="19" s="1"/>
  <c r="BM14" i="19"/>
  <c r="BO14" i="19" s="1"/>
  <c r="BM73" i="19"/>
  <c r="BO73" i="19" s="1"/>
  <c r="BM57" i="19"/>
  <c r="BO57" i="19" s="1"/>
  <c r="BM41" i="19"/>
  <c r="BO41" i="19" s="1"/>
  <c r="BM25" i="19"/>
  <c r="BO25" i="19" s="1"/>
  <c r="BM9" i="19"/>
  <c r="BO9" i="19" s="1"/>
  <c r="BM64" i="19"/>
  <c r="BO64" i="19" s="1"/>
  <c r="BM48" i="19"/>
  <c r="BO48" i="19" s="1"/>
  <c r="BM32" i="19"/>
  <c r="BO32" i="19" s="1"/>
  <c r="BM16" i="19"/>
  <c r="BO16" i="19" s="1"/>
  <c r="M80" i="19"/>
  <c r="L8" i="61"/>
  <c r="N80" i="19"/>
  <c r="M8" i="61"/>
  <c r="H8" i="67"/>
  <c r="I80" i="69"/>
  <c r="W24" i="66"/>
  <c r="W25" i="66"/>
  <c r="W23" i="66"/>
  <c r="I13" i="66"/>
  <c r="BO825" i="58"/>
  <c r="BN825" i="58"/>
  <c r="BJ60" i="19" l="1"/>
  <c r="BL60" i="19" s="1"/>
  <c r="BJ48" i="19"/>
  <c r="BL48" i="19" s="1"/>
  <c r="BJ16" i="19"/>
  <c r="BL16" i="19" s="1"/>
  <c r="BJ20" i="19"/>
  <c r="BL20" i="19" s="1"/>
  <c r="BJ56" i="19"/>
  <c r="BL56" i="19" s="1"/>
  <c r="BJ67" i="19"/>
  <c r="BL67" i="19" s="1"/>
  <c r="BJ51" i="19"/>
  <c r="BL51" i="19" s="1"/>
  <c r="BJ35" i="19"/>
  <c r="BL35" i="19" s="1"/>
  <c r="BJ19" i="19"/>
  <c r="BL19" i="19" s="1"/>
  <c r="BJ78" i="19"/>
  <c r="BL78" i="19" s="1"/>
  <c r="BJ62" i="19"/>
  <c r="BL62" i="19" s="1"/>
  <c r="BJ46" i="19"/>
  <c r="BL46" i="19" s="1"/>
  <c r="BJ30" i="19"/>
  <c r="BL30" i="19" s="1"/>
  <c r="BJ14" i="19"/>
  <c r="BL14" i="19" s="1"/>
  <c r="BJ73" i="19"/>
  <c r="BL73" i="19" s="1"/>
  <c r="BJ57" i="19"/>
  <c r="BL57" i="19" s="1"/>
  <c r="BJ41" i="19"/>
  <c r="BL41" i="19" s="1"/>
  <c r="BJ25" i="19"/>
  <c r="BL25" i="19" s="1"/>
  <c r="BJ9" i="19"/>
  <c r="BL9" i="19" s="1"/>
  <c r="BJ68" i="19"/>
  <c r="BL68" i="19" s="1"/>
  <c r="BJ72" i="19"/>
  <c r="BL72" i="19" s="1"/>
  <c r="BJ52" i="19"/>
  <c r="BL52" i="19" s="1"/>
  <c r="BJ79" i="19"/>
  <c r="BL79" i="19" s="1"/>
  <c r="BJ63" i="19"/>
  <c r="BL63" i="19" s="1"/>
  <c r="BJ47" i="19"/>
  <c r="BL47" i="19" s="1"/>
  <c r="BJ31" i="19"/>
  <c r="BL31" i="19" s="1"/>
  <c r="BJ15" i="19"/>
  <c r="BL15" i="19" s="1"/>
  <c r="BJ74" i="19"/>
  <c r="BL74" i="19" s="1"/>
  <c r="BJ58" i="19"/>
  <c r="BL58" i="19" s="1"/>
  <c r="BJ42" i="19"/>
  <c r="BL42" i="19" s="1"/>
  <c r="BJ26" i="19"/>
  <c r="BL26" i="19" s="1"/>
  <c r="BJ10" i="19"/>
  <c r="BL10" i="19" s="1"/>
  <c r="BJ69" i="19"/>
  <c r="BL69" i="19" s="1"/>
  <c r="BJ53" i="19"/>
  <c r="BL53" i="19" s="1"/>
  <c r="BJ37" i="19"/>
  <c r="BL37" i="19" s="1"/>
  <c r="BJ21" i="19"/>
  <c r="BL21" i="19" s="1"/>
  <c r="BJ32" i="19"/>
  <c r="BL32" i="19" s="1"/>
  <c r="BJ12" i="19"/>
  <c r="BL12" i="19" s="1"/>
  <c r="BJ75" i="19"/>
  <c r="BL75" i="19" s="1"/>
  <c r="BJ59" i="19"/>
  <c r="BL59" i="19" s="1"/>
  <c r="BJ43" i="19"/>
  <c r="BL43" i="19" s="1"/>
  <c r="BJ27" i="19"/>
  <c r="BL27" i="19" s="1"/>
  <c r="BJ11" i="19"/>
  <c r="BL11" i="19" s="1"/>
  <c r="BJ70" i="19"/>
  <c r="BL70" i="19" s="1"/>
  <c r="BJ54" i="19"/>
  <c r="BL54" i="19" s="1"/>
  <c r="BJ38" i="19"/>
  <c r="BL38" i="19" s="1"/>
  <c r="BJ22" i="19"/>
  <c r="BL22" i="19" s="1"/>
  <c r="BJ6" i="19"/>
  <c r="BL6" i="19" s="1"/>
  <c r="BJ65" i="19"/>
  <c r="BL65" i="19" s="1"/>
  <c r="BJ49" i="19"/>
  <c r="BL49" i="19" s="1"/>
  <c r="BJ33" i="19"/>
  <c r="BL33" i="19" s="1"/>
  <c r="BJ17" i="19"/>
  <c r="BL17" i="19" s="1"/>
  <c r="BJ64" i="19"/>
  <c r="BL64" i="19" s="1"/>
  <c r="BJ8" i="19"/>
  <c r="BL8" i="19" s="1"/>
  <c r="BJ44" i="19"/>
  <c r="BL44" i="19" s="1"/>
  <c r="BJ24" i="19"/>
  <c r="BL24" i="19" s="1"/>
  <c r="BJ28" i="19"/>
  <c r="BL28" i="19" s="1"/>
  <c r="BJ71" i="19"/>
  <c r="BL71" i="19" s="1"/>
  <c r="BJ55" i="19"/>
  <c r="BL55" i="19" s="1"/>
  <c r="BJ39" i="19"/>
  <c r="BL39" i="19" s="1"/>
  <c r="BJ23" i="19"/>
  <c r="BL23" i="19" s="1"/>
  <c r="BJ7" i="19"/>
  <c r="BL7" i="19" s="1"/>
  <c r="BJ66" i="19"/>
  <c r="BL66" i="19" s="1"/>
  <c r="BJ50" i="19"/>
  <c r="BL50" i="19" s="1"/>
  <c r="BJ34" i="19"/>
  <c r="BL34" i="19" s="1"/>
  <c r="BJ18" i="19"/>
  <c r="BL18" i="19" s="1"/>
  <c r="BJ77" i="19"/>
  <c r="BL77" i="19" s="1"/>
  <c r="BJ61" i="19"/>
  <c r="BL61" i="19" s="1"/>
  <c r="BJ45" i="19"/>
  <c r="BL45" i="19" s="1"/>
  <c r="BJ29" i="19"/>
  <c r="BL29" i="19" s="1"/>
  <c r="BJ13" i="19"/>
  <c r="BL13" i="19" s="1"/>
  <c r="BJ36" i="19"/>
  <c r="BL36" i="19" s="1"/>
  <c r="BJ40" i="19"/>
  <c r="BL40" i="19" s="1"/>
  <c r="BJ76" i="19"/>
  <c r="BL76" i="19" s="1"/>
  <c r="BG50" i="19"/>
  <c r="BI50" i="19" s="1"/>
  <c r="BG65" i="19"/>
  <c r="BI65" i="19" s="1"/>
  <c r="BG49" i="19"/>
  <c r="BI49" i="19" s="1"/>
  <c r="BG33" i="19"/>
  <c r="BI33" i="19" s="1"/>
  <c r="BG17" i="19"/>
  <c r="BI17" i="19" s="1"/>
  <c r="BG72" i="19"/>
  <c r="BI72" i="19" s="1"/>
  <c r="BG56" i="19"/>
  <c r="BI56" i="19" s="1"/>
  <c r="BG40" i="19"/>
  <c r="BI40" i="19" s="1"/>
  <c r="BG24" i="19"/>
  <c r="BI24" i="19" s="1"/>
  <c r="BG8" i="19"/>
  <c r="BI8" i="19" s="1"/>
  <c r="BG67" i="19"/>
  <c r="BI67" i="19" s="1"/>
  <c r="BG51" i="19"/>
  <c r="BI51" i="19" s="1"/>
  <c r="BG35" i="19"/>
  <c r="BI35" i="19" s="1"/>
  <c r="BG19" i="19"/>
  <c r="BI19" i="19" s="1"/>
  <c r="BG14" i="19"/>
  <c r="BI14" i="19" s="1"/>
  <c r="BG66" i="19"/>
  <c r="BI66" i="19" s="1"/>
  <c r="BG42" i="19"/>
  <c r="BI42" i="19" s="1"/>
  <c r="BG62" i="19"/>
  <c r="BI62" i="19" s="1"/>
  <c r="BG6" i="19"/>
  <c r="BI6" i="19" s="1"/>
  <c r="BG77" i="19"/>
  <c r="BI77" i="19" s="1"/>
  <c r="BG61" i="19"/>
  <c r="BI61" i="19" s="1"/>
  <c r="BG45" i="19"/>
  <c r="BI45" i="19" s="1"/>
  <c r="BG29" i="19"/>
  <c r="BI29" i="19" s="1"/>
  <c r="BG13" i="19"/>
  <c r="BI13" i="19" s="1"/>
  <c r="BG68" i="19"/>
  <c r="BI68" i="19" s="1"/>
  <c r="BG52" i="19"/>
  <c r="BI52" i="19" s="1"/>
  <c r="BG36" i="19"/>
  <c r="BI36" i="19" s="1"/>
  <c r="BG20" i="19"/>
  <c r="BI20" i="19" s="1"/>
  <c r="BG79" i="19"/>
  <c r="BI79" i="19" s="1"/>
  <c r="BG63" i="19"/>
  <c r="BI63" i="19" s="1"/>
  <c r="BG47" i="19"/>
  <c r="BI47" i="19" s="1"/>
  <c r="BG31" i="19"/>
  <c r="BI31" i="19" s="1"/>
  <c r="BG15" i="19"/>
  <c r="BI15" i="19" s="1"/>
  <c r="BG46" i="19"/>
  <c r="BI46" i="19" s="1"/>
  <c r="BG22" i="19"/>
  <c r="BI22" i="19" s="1"/>
  <c r="BG74" i="19"/>
  <c r="BI74" i="19" s="1"/>
  <c r="BG38" i="19"/>
  <c r="BI38" i="19" s="1"/>
  <c r="BG26" i="19"/>
  <c r="BI26" i="19" s="1"/>
  <c r="BG73" i="19"/>
  <c r="BI73" i="19" s="1"/>
  <c r="BG57" i="19"/>
  <c r="BI57" i="19" s="1"/>
  <c r="BG41" i="19"/>
  <c r="BI41" i="19" s="1"/>
  <c r="BG25" i="19"/>
  <c r="BI25" i="19" s="1"/>
  <c r="BG9" i="19"/>
  <c r="BI9" i="19" s="1"/>
  <c r="BG64" i="19"/>
  <c r="BI64" i="19" s="1"/>
  <c r="BG48" i="19"/>
  <c r="BI48" i="19" s="1"/>
  <c r="BG32" i="19"/>
  <c r="BI32" i="19" s="1"/>
  <c r="BG16" i="19"/>
  <c r="BI16" i="19" s="1"/>
  <c r="BG75" i="19"/>
  <c r="BI75" i="19" s="1"/>
  <c r="BG59" i="19"/>
  <c r="BI59" i="19" s="1"/>
  <c r="BG43" i="19"/>
  <c r="BI43" i="19" s="1"/>
  <c r="BG27" i="19"/>
  <c r="BI27" i="19" s="1"/>
  <c r="BG11" i="19"/>
  <c r="BI11" i="19" s="1"/>
  <c r="BG78" i="19"/>
  <c r="BI78" i="19" s="1"/>
  <c r="BG54" i="19"/>
  <c r="BI54" i="19" s="1"/>
  <c r="BG18" i="19"/>
  <c r="BI18" i="19" s="1"/>
  <c r="BG70" i="19"/>
  <c r="BI70" i="19" s="1"/>
  <c r="BG69" i="19"/>
  <c r="BI69" i="19" s="1"/>
  <c r="BG53" i="19"/>
  <c r="BI53" i="19" s="1"/>
  <c r="BG37" i="19"/>
  <c r="BI37" i="19" s="1"/>
  <c r="BG21" i="19"/>
  <c r="BI21" i="19" s="1"/>
  <c r="BG76" i="19"/>
  <c r="BI76" i="19" s="1"/>
  <c r="BG60" i="19"/>
  <c r="BI60" i="19" s="1"/>
  <c r="BG44" i="19"/>
  <c r="BI44" i="19" s="1"/>
  <c r="BG28" i="19"/>
  <c r="BI28" i="19" s="1"/>
  <c r="BG12" i="19"/>
  <c r="BI12" i="19" s="1"/>
  <c r="BG71" i="19"/>
  <c r="BI71" i="19" s="1"/>
  <c r="BG55" i="19"/>
  <c r="BI55" i="19" s="1"/>
  <c r="BG39" i="19"/>
  <c r="BI39" i="19" s="1"/>
  <c r="BG23" i="19"/>
  <c r="BI23" i="19" s="1"/>
  <c r="BG7" i="19"/>
  <c r="BI7" i="19" s="1"/>
  <c r="BG34" i="19"/>
  <c r="BI34" i="19" s="1"/>
  <c r="BG10" i="19"/>
  <c r="BI10" i="19" s="1"/>
  <c r="BG30" i="19"/>
  <c r="BI30" i="19" s="1"/>
  <c r="BG58" i="19"/>
  <c r="BI58" i="19" s="1"/>
  <c r="J80" i="69"/>
  <c r="I8" i="67"/>
  <c r="W22" i="66"/>
  <c r="BG820" i="58"/>
  <c r="BG819" i="58"/>
  <c r="BG818" i="58"/>
  <c r="BG817" i="58"/>
  <c r="BG816" i="58"/>
  <c r="BG815" i="58"/>
  <c r="BG814" i="58"/>
  <c r="BG813" i="58"/>
  <c r="BG812" i="58"/>
  <c r="BG811" i="58"/>
  <c r="BG810" i="58"/>
  <c r="BG809" i="58"/>
  <c r="BG808" i="58"/>
  <c r="BG807" i="58"/>
  <c r="BG806" i="58"/>
  <c r="BG805" i="58"/>
  <c r="BG804" i="58"/>
  <c r="BG803" i="58"/>
  <c r="BG802" i="58"/>
  <c r="BG801" i="58"/>
  <c r="BG800" i="58"/>
  <c r="BG799" i="58"/>
  <c r="BG798" i="58"/>
  <c r="BG797" i="58"/>
  <c r="BG796" i="58"/>
  <c r="BG795" i="58"/>
  <c r="BG794" i="58"/>
  <c r="BG793" i="58"/>
  <c r="BG792" i="58"/>
  <c r="BG791" i="58"/>
  <c r="BG790" i="58"/>
  <c r="BG789" i="58"/>
  <c r="BG788" i="58"/>
  <c r="BG787" i="58"/>
  <c r="BG786" i="58"/>
  <c r="BG785" i="58"/>
  <c r="BG784" i="58"/>
  <c r="BG783" i="58"/>
  <c r="BG782" i="58"/>
  <c r="BG781" i="58"/>
  <c r="BG780" i="58"/>
  <c r="BG779" i="58"/>
  <c r="BG778" i="58"/>
  <c r="BG777" i="58"/>
  <c r="BG776" i="58"/>
  <c r="BG775" i="58"/>
  <c r="BG774" i="58"/>
  <c r="BG773" i="58"/>
  <c r="BG772" i="58"/>
  <c r="BG771" i="58"/>
  <c r="BG770" i="58"/>
  <c r="BG769" i="58"/>
  <c r="BG768" i="58"/>
  <c r="BG767" i="58"/>
  <c r="BG766" i="58"/>
  <c r="BG765" i="58"/>
  <c r="BG764" i="58"/>
  <c r="BG763" i="58"/>
  <c r="BG762" i="58"/>
  <c r="BG761" i="58"/>
  <c r="BG760" i="58"/>
  <c r="BG759" i="58"/>
  <c r="BG758" i="58"/>
  <c r="BG757" i="58"/>
  <c r="BG756" i="58"/>
  <c r="BG755" i="58"/>
  <c r="BG754" i="58"/>
  <c r="BG753" i="58"/>
  <c r="BG752" i="58"/>
  <c r="BG751" i="58"/>
  <c r="BG750" i="58"/>
  <c r="BG749" i="58"/>
  <c r="BG748" i="58"/>
  <c r="BG747" i="58"/>
  <c r="BG746" i="58"/>
  <c r="BG745" i="58"/>
  <c r="BG744" i="58"/>
  <c r="BG743" i="58"/>
  <c r="BG742" i="58"/>
  <c r="BG741" i="58"/>
  <c r="BG740" i="58"/>
  <c r="BG739" i="58"/>
  <c r="BG738" i="58"/>
  <c r="BG737" i="58"/>
  <c r="BG736" i="58"/>
  <c r="BG735" i="58"/>
  <c r="BG734" i="58"/>
  <c r="BG733" i="58"/>
  <c r="BG732" i="58"/>
  <c r="BG731" i="58"/>
  <c r="BG730" i="58"/>
  <c r="BG729" i="58"/>
  <c r="BG728" i="58"/>
  <c r="BG727" i="58"/>
  <c r="BG726" i="58"/>
  <c r="BG725" i="58"/>
  <c r="BG724" i="58"/>
  <c r="BG723" i="58"/>
  <c r="BG722" i="58"/>
  <c r="BG721" i="58"/>
  <c r="BG720" i="58"/>
  <c r="BG719" i="58"/>
  <c r="BG718" i="58"/>
  <c r="BG717" i="58"/>
  <c r="BG716" i="58"/>
  <c r="BG715" i="58"/>
  <c r="BG714" i="58"/>
  <c r="BG713" i="58"/>
  <c r="BG712" i="58"/>
  <c r="BG711" i="58"/>
  <c r="BG710" i="58"/>
  <c r="BG709" i="58"/>
  <c r="BG708" i="58"/>
  <c r="BG707" i="58"/>
  <c r="BG706" i="58"/>
  <c r="BG705" i="58"/>
  <c r="BG704" i="58"/>
  <c r="BG703" i="58"/>
  <c r="BG702" i="58"/>
  <c r="BG701" i="58"/>
  <c r="BG700" i="58"/>
  <c r="BG699" i="58"/>
  <c r="BG698" i="58"/>
  <c r="BG697" i="58"/>
  <c r="BG696" i="58"/>
  <c r="BG695" i="58"/>
  <c r="BG694" i="58"/>
  <c r="BG693" i="58"/>
  <c r="BG692" i="58"/>
  <c r="BG691" i="58"/>
  <c r="BG690" i="58"/>
  <c r="BG689" i="58"/>
  <c r="BG688" i="58"/>
  <c r="BG687" i="58"/>
  <c r="BG686" i="58"/>
  <c r="BG685" i="58"/>
  <c r="BG684" i="58"/>
  <c r="BG683" i="58"/>
  <c r="BG682" i="58"/>
  <c r="BG681" i="58"/>
  <c r="BG680" i="58"/>
  <c r="BG679" i="58"/>
  <c r="BG678" i="58"/>
  <c r="BG677" i="58"/>
  <c r="BG676" i="58"/>
  <c r="BG675" i="58"/>
  <c r="BG674" i="58"/>
  <c r="BG673" i="58"/>
  <c r="BG672" i="58"/>
  <c r="BG671" i="58"/>
  <c r="BG670" i="58"/>
  <c r="BG669" i="58"/>
  <c r="BG668" i="58"/>
  <c r="BG667" i="58"/>
  <c r="BG666" i="58"/>
  <c r="BG665" i="58"/>
  <c r="BG664" i="58"/>
  <c r="BG663" i="58"/>
  <c r="BG662" i="58"/>
  <c r="BG661" i="58"/>
  <c r="BG660" i="58"/>
  <c r="BG659" i="58"/>
  <c r="BG658" i="58"/>
  <c r="BG657" i="58"/>
  <c r="BG656" i="58"/>
  <c r="BG655" i="58"/>
  <c r="BG654" i="58"/>
  <c r="BG653" i="58"/>
  <c r="BG652" i="58"/>
  <c r="BG651" i="58"/>
  <c r="BG650" i="58"/>
  <c r="BG649" i="58"/>
  <c r="BG648" i="58"/>
  <c r="BG647" i="58"/>
  <c r="BG646" i="58"/>
  <c r="BG645" i="58"/>
  <c r="BG644" i="58"/>
  <c r="BG643" i="58"/>
  <c r="BG642" i="58"/>
  <c r="BG641" i="58"/>
  <c r="BG640" i="58"/>
  <c r="BG639" i="58"/>
  <c r="BG638" i="58"/>
  <c r="BG637" i="58"/>
  <c r="BG636" i="58"/>
  <c r="BG635" i="58"/>
  <c r="BG634" i="58"/>
  <c r="BG633" i="58"/>
  <c r="BG632" i="58"/>
  <c r="BG631" i="58"/>
  <c r="BG630" i="58"/>
  <c r="BG629" i="58"/>
  <c r="BG628" i="58"/>
  <c r="BG627" i="58"/>
  <c r="BG626" i="58"/>
  <c r="BG625" i="58"/>
  <c r="BG624" i="58"/>
  <c r="BG623" i="58"/>
  <c r="BG622" i="58"/>
  <c r="BG621" i="58"/>
  <c r="BG620" i="58"/>
  <c r="BG619" i="58"/>
  <c r="BG618" i="58"/>
  <c r="BG617" i="58"/>
  <c r="BG616" i="58"/>
  <c r="BG615" i="58"/>
  <c r="BG614" i="58"/>
  <c r="BG613" i="58"/>
  <c r="BG612" i="58"/>
  <c r="BG611" i="58"/>
  <c r="BG610" i="58"/>
  <c r="BG609" i="58"/>
  <c r="BG608" i="58"/>
  <c r="BG607" i="58"/>
  <c r="BG606" i="58"/>
  <c r="BG605" i="58"/>
  <c r="BG604" i="58"/>
  <c r="BG603" i="58"/>
  <c r="BG602" i="58"/>
  <c r="BG601" i="58"/>
  <c r="BG600" i="58"/>
  <c r="BG599" i="58"/>
  <c r="BG598" i="58"/>
  <c r="BG597" i="58"/>
  <c r="BG596" i="58"/>
  <c r="BG595" i="58"/>
  <c r="BG594" i="58"/>
  <c r="BG593" i="58"/>
  <c r="BG592" i="58"/>
  <c r="BG591" i="58"/>
  <c r="BG590" i="58"/>
  <c r="BG589" i="58"/>
  <c r="BG588" i="58"/>
  <c r="BG587" i="58"/>
  <c r="BG586" i="58"/>
  <c r="BG585" i="58"/>
  <c r="BG584" i="58"/>
  <c r="BG583" i="58"/>
  <c r="BG582" i="58"/>
  <c r="BG581" i="58"/>
  <c r="BG580" i="58"/>
  <c r="BG579" i="58"/>
  <c r="BG578" i="58"/>
  <c r="BG577" i="58"/>
  <c r="BG576" i="58"/>
  <c r="BG575" i="58"/>
  <c r="BG574" i="58"/>
  <c r="BG573" i="58"/>
  <c r="BG572" i="58"/>
  <c r="BG571" i="58"/>
  <c r="BG570" i="58"/>
  <c r="BG569" i="58"/>
  <c r="BG568" i="58"/>
  <c r="BG567" i="58"/>
  <c r="BG566" i="58"/>
  <c r="BG565" i="58"/>
  <c r="BG564" i="58"/>
  <c r="BG563" i="58"/>
  <c r="BG562" i="58"/>
  <c r="BG561" i="58"/>
  <c r="BG560" i="58"/>
  <c r="BG559" i="58"/>
  <c r="BG558" i="58"/>
  <c r="BG557" i="58"/>
  <c r="BG556" i="58"/>
  <c r="BG555" i="58"/>
  <c r="BG554" i="58"/>
  <c r="BG553" i="58"/>
  <c r="BG552" i="58"/>
  <c r="BG551" i="58"/>
  <c r="BG550" i="58"/>
  <c r="BG549" i="58"/>
  <c r="BG548" i="58"/>
  <c r="BG547" i="58"/>
  <c r="BG546" i="58"/>
  <c r="BG545" i="58"/>
  <c r="BG544" i="58"/>
  <c r="BG543" i="58"/>
  <c r="BG542" i="58"/>
  <c r="BG541" i="58"/>
  <c r="BG540" i="58"/>
  <c r="BG539" i="58"/>
  <c r="BG538" i="58"/>
  <c r="BG537" i="58"/>
  <c r="BG536" i="58"/>
  <c r="BG535" i="58"/>
  <c r="BG534" i="58"/>
  <c r="BG533" i="58"/>
  <c r="BG532" i="58"/>
  <c r="BG531" i="58"/>
  <c r="BG530" i="58"/>
  <c r="BG529" i="58"/>
  <c r="BG528" i="58"/>
  <c r="BG527" i="58"/>
  <c r="BG526" i="58"/>
  <c r="BG525" i="58"/>
  <c r="BG524" i="58"/>
  <c r="BG523" i="58"/>
  <c r="BG522" i="58"/>
  <c r="BG521" i="58"/>
  <c r="BG520" i="58"/>
  <c r="BG519" i="58"/>
  <c r="BG518" i="58"/>
  <c r="BG517" i="58"/>
  <c r="BG516" i="58"/>
  <c r="BG515" i="58"/>
  <c r="BG514" i="58"/>
  <c r="BG513" i="58"/>
  <c r="BG512" i="58"/>
  <c r="BG511" i="58"/>
  <c r="BG510" i="58"/>
  <c r="BG509" i="58"/>
  <c r="BG508" i="58"/>
  <c r="BG507" i="58"/>
  <c r="BG506" i="58"/>
  <c r="BG505" i="58"/>
  <c r="BG504" i="58"/>
  <c r="BG503" i="58"/>
  <c r="BG502" i="58"/>
  <c r="BG501" i="58"/>
  <c r="BG500" i="58"/>
  <c r="BG499" i="58"/>
  <c r="BG498" i="58"/>
  <c r="BG497" i="58"/>
  <c r="BG496" i="58"/>
  <c r="BG495" i="58"/>
  <c r="BG494" i="58"/>
  <c r="BG493" i="58"/>
  <c r="BG492" i="58"/>
  <c r="BG491" i="58"/>
  <c r="BG490" i="58"/>
  <c r="BG489" i="58"/>
  <c r="BG488" i="58"/>
  <c r="BG487" i="58"/>
  <c r="BG486" i="58"/>
  <c r="BG485" i="58"/>
  <c r="BG484" i="58"/>
  <c r="BG483" i="58"/>
  <c r="BG482" i="58"/>
  <c r="BG481" i="58"/>
  <c r="BG480" i="58"/>
  <c r="BG479" i="58"/>
  <c r="BG478" i="58"/>
  <c r="BG477" i="58"/>
  <c r="BG476" i="58"/>
  <c r="BG475" i="58"/>
  <c r="BG474" i="58"/>
  <c r="BG473" i="58"/>
  <c r="BG472" i="58"/>
  <c r="BG471" i="58"/>
  <c r="BG470" i="58"/>
  <c r="BG469" i="58"/>
  <c r="BG468" i="58"/>
  <c r="BG467" i="58"/>
  <c r="BG466" i="58"/>
  <c r="BG465" i="58"/>
  <c r="BG464" i="58"/>
  <c r="BG463" i="58"/>
  <c r="BG462" i="58"/>
  <c r="BG461" i="58"/>
  <c r="BG460" i="58"/>
  <c r="BG459" i="58"/>
  <c r="BG458" i="58"/>
  <c r="BG457" i="58"/>
  <c r="BG456" i="58"/>
  <c r="BG455" i="58"/>
  <c r="BG454" i="58"/>
  <c r="BG453" i="58"/>
  <c r="BG452" i="58"/>
  <c r="BG451" i="58"/>
  <c r="BG450" i="58"/>
  <c r="BG449" i="58"/>
  <c r="BG448" i="58"/>
  <c r="BG447" i="58"/>
  <c r="BG446" i="58"/>
  <c r="BG445" i="58"/>
  <c r="BG444" i="58"/>
  <c r="BG443" i="58"/>
  <c r="BG442" i="58"/>
  <c r="BG441" i="58"/>
  <c r="BG440" i="58"/>
  <c r="BG439" i="58"/>
  <c r="BG438" i="58"/>
  <c r="BG437" i="58"/>
  <c r="BG436" i="58"/>
  <c r="BG435" i="58"/>
  <c r="BG434" i="58"/>
  <c r="BG433" i="58"/>
  <c r="BG432" i="58"/>
  <c r="BG431" i="58"/>
  <c r="BG430" i="58"/>
  <c r="BG429" i="58"/>
  <c r="BG428" i="58"/>
  <c r="BG427" i="58"/>
  <c r="BG426" i="58"/>
  <c r="BG425" i="58"/>
  <c r="BG424" i="58"/>
  <c r="BG423" i="58"/>
  <c r="BG422" i="58"/>
  <c r="BG421" i="58"/>
  <c r="BG420" i="58"/>
  <c r="BG419" i="58"/>
  <c r="BG418" i="58"/>
  <c r="BG417" i="58"/>
  <c r="BG416" i="58"/>
  <c r="BG415" i="58"/>
  <c r="BG414" i="58"/>
  <c r="BG413" i="58"/>
  <c r="BG412" i="58"/>
  <c r="BG411" i="58"/>
  <c r="BG410" i="58"/>
  <c r="BG409" i="58"/>
  <c r="BG408" i="58"/>
  <c r="BG407" i="58"/>
  <c r="BG406" i="58"/>
  <c r="BG405" i="58"/>
  <c r="BG404" i="58"/>
  <c r="BG403" i="58"/>
  <c r="BG402" i="58"/>
  <c r="BG401" i="58"/>
  <c r="BG400" i="58"/>
  <c r="BG399" i="58"/>
  <c r="BG398" i="58"/>
  <c r="BG397" i="58"/>
  <c r="BG396" i="58"/>
  <c r="BG395" i="58"/>
  <c r="BG394" i="58"/>
  <c r="BG393" i="58"/>
  <c r="BG392" i="58"/>
  <c r="BG391" i="58"/>
  <c r="BG390" i="58"/>
  <c r="BG389" i="58"/>
  <c r="BG388" i="58"/>
  <c r="BG387" i="58"/>
  <c r="BG386" i="58"/>
  <c r="BG385" i="58"/>
  <c r="BG384" i="58"/>
  <c r="BG383" i="58"/>
  <c r="BG382" i="58"/>
  <c r="BG381" i="58"/>
  <c r="BG380" i="58"/>
  <c r="BG379" i="58"/>
  <c r="BG378" i="58"/>
  <c r="BG377" i="58"/>
  <c r="BG376" i="58"/>
  <c r="BG375" i="58"/>
  <c r="BG374" i="58"/>
  <c r="BG373" i="58"/>
  <c r="BG372" i="58"/>
  <c r="BG371" i="58"/>
  <c r="BG370" i="58"/>
  <c r="BG369" i="58"/>
  <c r="BG368" i="58"/>
  <c r="BG367" i="58"/>
  <c r="BG366" i="58"/>
  <c r="BG365" i="58"/>
  <c r="BG364" i="58"/>
  <c r="BG363" i="58"/>
  <c r="BG362" i="58"/>
  <c r="BG361" i="58"/>
  <c r="BG360" i="58"/>
  <c r="BG359" i="58"/>
  <c r="BG358" i="58"/>
  <c r="BG357" i="58"/>
  <c r="BG356" i="58"/>
  <c r="BG355" i="58"/>
  <c r="BG354" i="58"/>
  <c r="BG353" i="58"/>
  <c r="BG352" i="58"/>
  <c r="BG351" i="58"/>
  <c r="BG350" i="58"/>
  <c r="BG349" i="58"/>
  <c r="BG348" i="58"/>
  <c r="BG347" i="58"/>
  <c r="BG346" i="58"/>
  <c r="BG345" i="58"/>
  <c r="BG344" i="58"/>
  <c r="BG343" i="58"/>
  <c r="BG342" i="58"/>
  <c r="BG341" i="58"/>
  <c r="BG340" i="58"/>
  <c r="BG339" i="58"/>
  <c r="BG338" i="58"/>
  <c r="BG337" i="58"/>
  <c r="BG336" i="58"/>
  <c r="BG335" i="58"/>
  <c r="BG334" i="58"/>
  <c r="BG333" i="58"/>
  <c r="BG332" i="58"/>
  <c r="BG331" i="58"/>
  <c r="BG330" i="58"/>
  <c r="BG329" i="58"/>
  <c r="BG328" i="58"/>
  <c r="BG327" i="58"/>
  <c r="BG326" i="58"/>
  <c r="BG325" i="58"/>
  <c r="BG324" i="58"/>
  <c r="BG323" i="58"/>
  <c r="BG322" i="58"/>
  <c r="BG321" i="58"/>
  <c r="BG320" i="58"/>
  <c r="BG319" i="58"/>
  <c r="BG318" i="58"/>
  <c r="BG317" i="58"/>
  <c r="BG316" i="58"/>
  <c r="BG315" i="58"/>
  <c r="BG314" i="58"/>
  <c r="BG313" i="58"/>
  <c r="BG312" i="58"/>
  <c r="BG311" i="58"/>
  <c r="BG310" i="58"/>
  <c r="BG309" i="58"/>
  <c r="BG308" i="58"/>
  <c r="BG307" i="58"/>
  <c r="BG306" i="58"/>
  <c r="BG305" i="58"/>
  <c r="BG304" i="58"/>
  <c r="BG303" i="58"/>
  <c r="BG302" i="58"/>
  <c r="BG301" i="58"/>
  <c r="BG300" i="58"/>
  <c r="BG299" i="58"/>
  <c r="BG298" i="58"/>
  <c r="BG297" i="58"/>
  <c r="BG296" i="58"/>
  <c r="BG295" i="58"/>
  <c r="BG294" i="58"/>
  <c r="BG293" i="58"/>
  <c r="BG292" i="58"/>
  <c r="BG291" i="58"/>
  <c r="BG290" i="58"/>
  <c r="BG289" i="58"/>
  <c r="BG288" i="58"/>
  <c r="BG287" i="58"/>
  <c r="BG286" i="58"/>
  <c r="BG285" i="58"/>
  <c r="BG284" i="58"/>
  <c r="BG283" i="58"/>
  <c r="BG282" i="58"/>
  <c r="BG281" i="58"/>
  <c r="BG280" i="58"/>
  <c r="BG279" i="58"/>
  <c r="BG278" i="58"/>
  <c r="BG277" i="58"/>
  <c r="BG276" i="58"/>
  <c r="BG275" i="58"/>
  <c r="BG274" i="58"/>
  <c r="BG273" i="58"/>
  <c r="BG272" i="58"/>
  <c r="BG271" i="58"/>
  <c r="BG270" i="58"/>
  <c r="BG269" i="58"/>
  <c r="BG268" i="58"/>
  <c r="BG267" i="58"/>
  <c r="BG266" i="58"/>
  <c r="BG265" i="58"/>
  <c r="BG264" i="58"/>
  <c r="BG263" i="58"/>
  <c r="BG262" i="58"/>
  <c r="BG261" i="58"/>
  <c r="BG260" i="58"/>
  <c r="BG259" i="58"/>
  <c r="BG258" i="58"/>
  <c r="BG257" i="58"/>
  <c r="BG256" i="58"/>
  <c r="BG255" i="58"/>
  <c r="BG254" i="58"/>
  <c r="BG253" i="58"/>
  <c r="BG252" i="58"/>
  <c r="BG251" i="58"/>
  <c r="BG250" i="58"/>
  <c r="BG249" i="58"/>
  <c r="BG248" i="58"/>
  <c r="BG247" i="58"/>
  <c r="BG246" i="58"/>
  <c r="BG245" i="58"/>
  <c r="BG244" i="58"/>
  <c r="BG243" i="58"/>
  <c r="BG242" i="58"/>
  <c r="BG241" i="58"/>
  <c r="BG240" i="58"/>
  <c r="BG239" i="58"/>
  <c r="BG238" i="58"/>
  <c r="BG237" i="58"/>
  <c r="BG236" i="58"/>
  <c r="BG235" i="58"/>
  <c r="BG234" i="58"/>
  <c r="BG233" i="58"/>
  <c r="BG232" i="58"/>
  <c r="BG231" i="58"/>
  <c r="BG230" i="58"/>
  <c r="BG229" i="58"/>
  <c r="BG228" i="58"/>
  <c r="BG227" i="58"/>
  <c r="BG226" i="58"/>
  <c r="BG225" i="58"/>
  <c r="BG224" i="58"/>
  <c r="BG223" i="58"/>
  <c r="BG222" i="58"/>
  <c r="BG221" i="58"/>
  <c r="BG220" i="58"/>
  <c r="BG219" i="58"/>
  <c r="BG218" i="58"/>
  <c r="BG217" i="58"/>
  <c r="BG216" i="58"/>
  <c r="BG215" i="58"/>
  <c r="BG214" i="58"/>
  <c r="BG213" i="58"/>
  <c r="BG212" i="58"/>
  <c r="BG211" i="58"/>
  <c r="BG210" i="58"/>
  <c r="BG209" i="58"/>
  <c r="BG208" i="58"/>
  <c r="BG207" i="58"/>
  <c r="BG206" i="58"/>
  <c r="BG205" i="58"/>
  <c r="BG204" i="58"/>
  <c r="BG203" i="58"/>
  <c r="BG202" i="58"/>
  <c r="BG201" i="58"/>
  <c r="BG200" i="58"/>
  <c r="BG199" i="58"/>
  <c r="BG198" i="58"/>
  <c r="BG197" i="58"/>
  <c r="BG196" i="58"/>
  <c r="BG195" i="58"/>
  <c r="BG194" i="58"/>
  <c r="BG193" i="58"/>
  <c r="BG192" i="58"/>
  <c r="BG191" i="58"/>
  <c r="BG190" i="58"/>
  <c r="BG189" i="58"/>
  <c r="BG188" i="58"/>
  <c r="BG187" i="58"/>
  <c r="BG186" i="58"/>
  <c r="BG185" i="58"/>
  <c r="BG184" i="58"/>
  <c r="BG183" i="58"/>
  <c r="BG182" i="58"/>
  <c r="BG181" i="58"/>
  <c r="BG180" i="58"/>
  <c r="BG179" i="58"/>
  <c r="BG178" i="58"/>
  <c r="BG177" i="58"/>
  <c r="BG176" i="58"/>
  <c r="BG175" i="58"/>
  <c r="BG174" i="58"/>
  <c r="BG173" i="58"/>
  <c r="BG172" i="58"/>
  <c r="BG171" i="58"/>
  <c r="BG170" i="58"/>
  <c r="BG169" i="58"/>
  <c r="BG168" i="58"/>
  <c r="BG167" i="58"/>
  <c r="BG166" i="58"/>
  <c r="BG165" i="58"/>
  <c r="BG164" i="58"/>
  <c r="BG163" i="58"/>
  <c r="BG162" i="58"/>
  <c r="BG161" i="58"/>
  <c r="BG160" i="58"/>
  <c r="BG159" i="58"/>
  <c r="BG158" i="58"/>
  <c r="BG157" i="58"/>
  <c r="BG156" i="58"/>
  <c r="BG155" i="58"/>
  <c r="BG154" i="58"/>
  <c r="BG153" i="58"/>
  <c r="BG152" i="58"/>
  <c r="BG151" i="58"/>
  <c r="BG150" i="58"/>
  <c r="BG149" i="58"/>
  <c r="BG148" i="58"/>
  <c r="BG147" i="58"/>
  <c r="BG146" i="58"/>
  <c r="BG145" i="58"/>
  <c r="BG144" i="58"/>
  <c r="BG143" i="58"/>
  <c r="BG142" i="58"/>
  <c r="BG141" i="58"/>
  <c r="BG140" i="58"/>
  <c r="BG139" i="58"/>
  <c r="BG138" i="58"/>
  <c r="BG137" i="58"/>
  <c r="BG136" i="58"/>
  <c r="BG135" i="58"/>
  <c r="BG134" i="58"/>
  <c r="BG133" i="58"/>
  <c r="BG132" i="58"/>
  <c r="BG131" i="58"/>
  <c r="BG130" i="58"/>
  <c r="BG129" i="58"/>
  <c r="BG128" i="58"/>
  <c r="BG127" i="58"/>
  <c r="BG126" i="58"/>
  <c r="BG125" i="58"/>
  <c r="BG124" i="58"/>
  <c r="BG123" i="58"/>
  <c r="BG122" i="58"/>
  <c r="BG121" i="58"/>
  <c r="BG120" i="58"/>
  <c r="BG119" i="58"/>
  <c r="BG118" i="58"/>
  <c r="BG117" i="58"/>
  <c r="BG116" i="58"/>
  <c r="BG115" i="58"/>
  <c r="BG114" i="58"/>
  <c r="BG113" i="58"/>
  <c r="BG112" i="58"/>
  <c r="BG111" i="58"/>
  <c r="BG110" i="58"/>
  <c r="BG109" i="58"/>
  <c r="BG108" i="58"/>
  <c r="BG107" i="58"/>
  <c r="BG106" i="58"/>
  <c r="BG105" i="58"/>
  <c r="BG104" i="58"/>
  <c r="BG103" i="58"/>
  <c r="BG102" i="58"/>
  <c r="BG101" i="58"/>
  <c r="BG100" i="58"/>
  <c r="BG99" i="58"/>
  <c r="BG98" i="58"/>
  <c r="BG97" i="58"/>
  <c r="BG96" i="58"/>
  <c r="BG95" i="58"/>
  <c r="BG94" i="58"/>
  <c r="BG93" i="58"/>
  <c r="BG92" i="58"/>
  <c r="BG91" i="58"/>
  <c r="BG90" i="58"/>
  <c r="BG89" i="58"/>
  <c r="BG88" i="58"/>
  <c r="BG87" i="58"/>
  <c r="BG86" i="58"/>
  <c r="BG85" i="58"/>
  <c r="BG84" i="58"/>
  <c r="BG83" i="58"/>
  <c r="BG82" i="58"/>
  <c r="BG81" i="58"/>
  <c r="BG80" i="58"/>
  <c r="BG79" i="58"/>
  <c r="BG78" i="58"/>
  <c r="BG77" i="58"/>
  <c r="BG76" i="58"/>
  <c r="BG75" i="58"/>
  <c r="BG74" i="58"/>
  <c r="BG73" i="58"/>
  <c r="BG72" i="58"/>
  <c r="BG71" i="58"/>
  <c r="BG70" i="58"/>
  <c r="BG69" i="58"/>
  <c r="BG68" i="58"/>
  <c r="BG67" i="58"/>
  <c r="BG66" i="58"/>
  <c r="BG65" i="58"/>
  <c r="BG64" i="58"/>
  <c r="BG63" i="58"/>
  <c r="BG62" i="58"/>
  <c r="BG61" i="58"/>
  <c r="BG60" i="58"/>
  <c r="BG59" i="58"/>
  <c r="BG58" i="58"/>
  <c r="BG57" i="58"/>
  <c r="BG56" i="58"/>
  <c r="BG55" i="58"/>
  <c r="BG54" i="58"/>
  <c r="BG53" i="58"/>
  <c r="BG52" i="58"/>
  <c r="BG51" i="58"/>
  <c r="BG50" i="58"/>
  <c r="BG49" i="58"/>
  <c r="BG48" i="58"/>
  <c r="BG47" i="58"/>
  <c r="BG46" i="58"/>
  <c r="BG45" i="58"/>
  <c r="BG44" i="58"/>
  <c r="BG43" i="58"/>
  <c r="BG42" i="58"/>
  <c r="BG41" i="58"/>
  <c r="BG40" i="58"/>
  <c r="BG39" i="58"/>
  <c r="BG38" i="58"/>
  <c r="BG37" i="58"/>
  <c r="BG36" i="58"/>
  <c r="BG35" i="58"/>
  <c r="BG34" i="58"/>
  <c r="BG33" i="58"/>
  <c r="BG32" i="58"/>
  <c r="BG31" i="58"/>
  <c r="BG30" i="58"/>
  <c r="BG29" i="58"/>
  <c r="BG28" i="58"/>
  <c r="BG27" i="58"/>
  <c r="BG26" i="58"/>
  <c r="BG25" i="58"/>
  <c r="BG24" i="58"/>
  <c r="BG23" i="58"/>
  <c r="BG22" i="58"/>
  <c r="BG21" i="58"/>
  <c r="BG20" i="58"/>
  <c r="BG19" i="58"/>
  <c r="BG18" i="58"/>
  <c r="BG17" i="58"/>
  <c r="BG16" i="58"/>
  <c r="BG15" i="58"/>
  <c r="BG14" i="58"/>
  <c r="BG13" i="58"/>
  <c r="BG12" i="58"/>
  <c r="BG11" i="58"/>
  <c r="BG10" i="58"/>
  <c r="BG9" i="58"/>
  <c r="BG8" i="58"/>
  <c r="BG7" i="58"/>
  <c r="BF820" i="58"/>
  <c r="BF819" i="58"/>
  <c r="BF818" i="58"/>
  <c r="BF817" i="58"/>
  <c r="BF816" i="58"/>
  <c r="BF815" i="58"/>
  <c r="BF814" i="58"/>
  <c r="BF813" i="58"/>
  <c r="BF812" i="58"/>
  <c r="BF811" i="58"/>
  <c r="BF810" i="58"/>
  <c r="BF809" i="58"/>
  <c r="BF808" i="58"/>
  <c r="BF807" i="58"/>
  <c r="BF806" i="58"/>
  <c r="BF805" i="58"/>
  <c r="BF804" i="58"/>
  <c r="BF803" i="58"/>
  <c r="BF802" i="58"/>
  <c r="BF801" i="58"/>
  <c r="BF800" i="58"/>
  <c r="BF799" i="58"/>
  <c r="BF798" i="58"/>
  <c r="BF797" i="58"/>
  <c r="BF796" i="58"/>
  <c r="BF795" i="58"/>
  <c r="BF794" i="58"/>
  <c r="BF793" i="58"/>
  <c r="BF792" i="58"/>
  <c r="BF791" i="58"/>
  <c r="BF790" i="58"/>
  <c r="BF789" i="58"/>
  <c r="BF788" i="58"/>
  <c r="BF787" i="58"/>
  <c r="BF786" i="58"/>
  <c r="BF785" i="58"/>
  <c r="BF784" i="58"/>
  <c r="BF783" i="58"/>
  <c r="BF782" i="58"/>
  <c r="BF781" i="58"/>
  <c r="BF780" i="58"/>
  <c r="BF779" i="58"/>
  <c r="BF778" i="58"/>
  <c r="BF777" i="58"/>
  <c r="BF776" i="58"/>
  <c r="BF775" i="58"/>
  <c r="BF774" i="58"/>
  <c r="BF773" i="58"/>
  <c r="BF772" i="58"/>
  <c r="BF771" i="58"/>
  <c r="BF770" i="58"/>
  <c r="BF769" i="58"/>
  <c r="BF768" i="58"/>
  <c r="BF767" i="58"/>
  <c r="BF766" i="58"/>
  <c r="BF765" i="58"/>
  <c r="BF764" i="58"/>
  <c r="BF763" i="58"/>
  <c r="BF762" i="58"/>
  <c r="BF761" i="58"/>
  <c r="BF760" i="58"/>
  <c r="BF759" i="58"/>
  <c r="BF758" i="58"/>
  <c r="BF757" i="58"/>
  <c r="BF756" i="58"/>
  <c r="BF755" i="58"/>
  <c r="BF754" i="58"/>
  <c r="BF753" i="58"/>
  <c r="BF752" i="58"/>
  <c r="BF751" i="58"/>
  <c r="BF750" i="58"/>
  <c r="BF749" i="58"/>
  <c r="BF748" i="58"/>
  <c r="BF747" i="58"/>
  <c r="BF746" i="58"/>
  <c r="BF745" i="58"/>
  <c r="BF744" i="58"/>
  <c r="BF743" i="58"/>
  <c r="BF742" i="58"/>
  <c r="BF741" i="58"/>
  <c r="BF740" i="58"/>
  <c r="BF739" i="58"/>
  <c r="BF738" i="58"/>
  <c r="BF737" i="58"/>
  <c r="BF736" i="58"/>
  <c r="BF735" i="58"/>
  <c r="BF734" i="58"/>
  <c r="BF733" i="58"/>
  <c r="BF732" i="58"/>
  <c r="BF731" i="58"/>
  <c r="BF730" i="58"/>
  <c r="BF729" i="58"/>
  <c r="BF728" i="58"/>
  <c r="BF727" i="58"/>
  <c r="BF726" i="58"/>
  <c r="BF725" i="58"/>
  <c r="BF724" i="58"/>
  <c r="BF723" i="58"/>
  <c r="BF722" i="58"/>
  <c r="BF721" i="58"/>
  <c r="BF720" i="58"/>
  <c r="BF719" i="58"/>
  <c r="BF718" i="58"/>
  <c r="BF717" i="58"/>
  <c r="BF716" i="58"/>
  <c r="BF715" i="58"/>
  <c r="BF714" i="58"/>
  <c r="BF713" i="58"/>
  <c r="BF712" i="58"/>
  <c r="BF711" i="58"/>
  <c r="BF710" i="58"/>
  <c r="BF709" i="58"/>
  <c r="BF708" i="58"/>
  <c r="BF707" i="58"/>
  <c r="BF706" i="58"/>
  <c r="BF705" i="58"/>
  <c r="BF704" i="58"/>
  <c r="BF703" i="58"/>
  <c r="BF702" i="58"/>
  <c r="BF701" i="58"/>
  <c r="BF700" i="58"/>
  <c r="BF699" i="58"/>
  <c r="BF698" i="58"/>
  <c r="BF697" i="58"/>
  <c r="BF696" i="58"/>
  <c r="BF695" i="58"/>
  <c r="BF694" i="58"/>
  <c r="BF693" i="58"/>
  <c r="BF692" i="58"/>
  <c r="BF691" i="58"/>
  <c r="BF690" i="58"/>
  <c r="BF689" i="58"/>
  <c r="BF688" i="58"/>
  <c r="BF687" i="58"/>
  <c r="BF686" i="58"/>
  <c r="BF685" i="58"/>
  <c r="BF684" i="58"/>
  <c r="BF683" i="58"/>
  <c r="BF682" i="58"/>
  <c r="BF681" i="58"/>
  <c r="BF680" i="58"/>
  <c r="BF679" i="58"/>
  <c r="BF678" i="58"/>
  <c r="BF677" i="58"/>
  <c r="BF676" i="58"/>
  <c r="BF675" i="58"/>
  <c r="BF674" i="58"/>
  <c r="BF673" i="58"/>
  <c r="BF672" i="58"/>
  <c r="BF671" i="58"/>
  <c r="BF670" i="58"/>
  <c r="BF669" i="58"/>
  <c r="BF668" i="58"/>
  <c r="BF667" i="58"/>
  <c r="BF666" i="58"/>
  <c r="BF665" i="58"/>
  <c r="BF664" i="58"/>
  <c r="BF663" i="58"/>
  <c r="BF662" i="58"/>
  <c r="BF661" i="58"/>
  <c r="BF660" i="58"/>
  <c r="BF659" i="58"/>
  <c r="BF658" i="58"/>
  <c r="BF657" i="58"/>
  <c r="BF656" i="58"/>
  <c r="BF655" i="58"/>
  <c r="BF654" i="58"/>
  <c r="BF653" i="58"/>
  <c r="BF652" i="58"/>
  <c r="BF651" i="58"/>
  <c r="BF650" i="58"/>
  <c r="BF649" i="58"/>
  <c r="BF648" i="58"/>
  <c r="BF647" i="58"/>
  <c r="BF646" i="58"/>
  <c r="BF645" i="58"/>
  <c r="BF644" i="58"/>
  <c r="BF643" i="58"/>
  <c r="BF642" i="58"/>
  <c r="BF641" i="58"/>
  <c r="BF640" i="58"/>
  <c r="BF639" i="58"/>
  <c r="BF638" i="58"/>
  <c r="BF637" i="58"/>
  <c r="BF636" i="58"/>
  <c r="BF635" i="58"/>
  <c r="BF634" i="58"/>
  <c r="BF633" i="58"/>
  <c r="BF632" i="58"/>
  <c r="BF631" i="58"/>
  <c r="BF630" i="58"/>
  <c r="BF629" i="58"/>
  <c r="BF628" i="58"/>
  <c r="BF627" i="58"/>
  <c r="BF626" i="58"/>
  <c r="BF625" i="58"/>
  <c r="BF624" i="58"/>
  <c r="BF623" i="58"/>
  <c r="BF622" i="58"/>
  <c r="BF621" i="58"/>
  <c r="BF620" i="58"/>
  <c r="BF619" i="58"/>
  <c r="BF618" i="58"/>
  <c r="BF617" i="58"/>
  <c r="BF616" i="58"/>
  <c r="BF615" i="58"/>
  <c r="BF614" i="58"/>
  <c r="BF613" i="58"/>
  <c r="BF612" i="58"/>
  <c r="BF611" i="58"/>
  <c r="BF610" i="58"/>
  <c r="BF609" i="58"/>
  <c r="BF608" i="58"/>
  <c r="BF607" i="58"/>
  <c r="BF606" i="58"/>
  <c r="BF605" i="58"/>
  <c r="BF604" i="58"/>
  <c r="BF603" i="58"/>
  <c r="BF602" i="58"/>
  <c r="BF601" i="58"/>
  <c r="BF600" i="58"/>
  <c r="BF599" i="58"/>
  <c r="BF598" i="58"/>
  <c r="BF597" i="58"/>
  <c r="BF596" i="58"/>
  <c r="BF595" i="58"/>
  <c r="BF594" i="58"/>
  <c r="BF593" i="58"/>
  <c r="BF592" i="58"/>
  <c r="BF591" i="58"/>
  <c r="BF590" i="58"/>
  <c r="BF589" i="58"/>
  <c r="BF588" i="58"/>
  <c r="BF587" i="58"/>
  <c r="BF586" i="58"/>
  <c r="BF585" i="58"/>
  <c r="BF584" i="58"/>
  <c r="BF583" i="58"/>
  <c r="BF582" i="58"/>
  <c r="BF581" i="58"/>
  <c r="BF580" i="58"/>
  <c r="BF579" i="58"/>
  <c r="BF578" i="58"/>
  <c r="BF577" i="58"/>
  <c r="BF576" i="58"/>
  <c r="BF575" i="58"/>
  <c r="BF574" i="58"/>
  <c r="BF573" i="58"/>
  <c r="BF572" i="58"/>
  <c r="BF571" i="58"/>
  <c r="BF570" i="58"/>
  <c r="BF569" i="58"/>
  <c r="BF568" i="58"/>
  <c r="BF567" i="58"/>
  <c r="BF566" i="58"/>
  <c r="BF565" i="58"/>
  <c r="BF564" i="58"/>
  <c r="BF563" i="58"/>
  <c r="BF562" i="58"/>
  <c r="BF561" i="58"/>
  <c r="BF560" i="58"/>
  <c r="BF559" i="58"/>
  <c r="BF558" i="58"/>
  <c r="BF557" i="58"/>
  <c r="BF556" i="58"/>
  <c r="BF555" i="58"/>
  <c r="BF554" i="58"/>
  <c r="BF553" i="58"/>
  <c r="BF552" i="58"/>
  <c r="BF551" i="58"/>
  <c r="BF550" i="58"/>
  <c r="BF549" i="58"/>
  <c r="BF548" i="58"/>
  <c r="BF547" i="58"/>
  <c r="BF546" i="58"/>
  <c r="BF545" i="58"/>
  <c r="BF544" i="58"/>
  <c r="BF543" i="58"/>
  <c r="BF542" i="58"/>
  <c r="BF541" i="58"/>
  <c r="BF540" i="58"/>
  <c r="BF539" i="58"/>
  <c r="BF538" i="58"/>
  <c r="BF537" i="58"/>
  <c r="BF536" i="58"/>
  <c r="BF535" i="58"/>
  <c r="BF534" i="58"/>
  <c r="BF533" i="58"/>
  <c r="BF532" i="58"/>
  <c r="BF531" i="58"/>
  <c r="BF530" i="58"/>
  <c r="BF529" i="58"/>
  <c r="BF528" i="58"/>
  <c r="BF527" i="58"/>
  <c r="BF526" i="58"/>
  <c r="BF525" i="58"/>
  <c r="BF524" i="58"/>
  <c r="BF523" i="58"/>
  <c r="BF522" i="58"/>
  <c r="BF521" i="58"/>
  <c r="BF520" i="58"/>
  <c r="BF519" i="58"/>
  <c r="BF518" i="58"/>
  <c r="BF517" i="58"/>
  <c r="BF516" i="58"/>
  <c r="BF515" i="58"/>
  <c r="BF514" i="58"/>
  <c r="BF513" i="58"/>
  <c r="BF512" i="58"/>
  <c r="BF511" i="58"/>
  <c r="BF510" i="58"/>
  <c r="BF509" i="58"/>
  <c r="BF508" i="58"/>
  <c r="BF507" i="58"/>
  <c r="BF506" i="58"/>
  <c r="BF505" i="58"/>
  <c r="BF504" i="58"/>
  <c r="BF503" i="58"/>
  <c r="BF502" i="58"/>
  <c r="BF501" i="58"/>
  <c r="BF500" i="58"/>
  <c r="BF499" i="58"/>
  <c r="BF498" i="58"/>
  <c r="BF497" i="58"/>
  <c r="BF496" i="58"/>
  <c r="BF495" i="58"/>
  <c r="BF494" i="58"/>
  <c r="BF493" i="58"/>
  <c r="BF492" i="58"/>
  <c r="BF491" i="58"/>
  <c r="BF490" i="58"/>
  <c r="BF489" i="58"/>
  <c r="BF488" i="58"/>
  <c r="BF487" i="58"/>
  <c r="BF486" i="58"/>
  <c r="BF485" i="58"/>
  <c r="BF484" i="58"/>
  <c r="BF483" i="58"/>
  <c r="BF482" i="58"/>
  <c r="BF481" i="58"/>
  <c r="BF480" i="58"/>
  <c r="BF479" i="58"/>
  <c r="BF478" i="58"/>
  <c r="BF477" i="58"/>
  <c r="BF476" i="58"/>
  <c r="BF475" i="58"/>
  <c r="BF474" i="58"/>
  <c r="BF473" i="58"/>
  <c r="BF472" i="58"/>
  <c r="BF471" i="58"/>
  <c r="BF470" i="58"/>
  <c r="BF469" i="58"/>
  <c r="BF468" i="58"/>
  <c r="BF467" i="58"/>
  <c r="BF466" i="58"/>
  <c r="BF465" i="58"/>
  <c r="BF464" i="58"/>
  <c r="BF463" i="58"/>
  <c r="BF462" i="58"/>
  <c r="BF461" i="58"/>
  <c r="BF460" i="58"/>
  <c r="BF459" i="58"/>
  <c r="BF458" i="58"/>
  <c r="BF457" i="58"/>
  <c r="BF456" i="58"/>
  <c r="BF455" i="58"/>
  <c r="BF454" i="58"/>
  <c r="BF453" i="58"/>
  <c r="BF452" i="58"/>
  <c r="BF451" i="58"/>
  <c r="BF450" i="58"/>
  <c r="BF449" i="58"/>
  <c r="BF448" i="58"/>
  <c r="BF447" i="58"/>
  <c r="BF446" i="58"/>
  <c r="BF445" i="58"/>
  <c r="BF444" i="58"/>
  <c r="BF443" i="58"/>
  <c r="BF442" i="58"/>
  <c r="BF441" i="58"/>
  <c r="BF440" i="58"/>
  <c r="BF439" i="58"/>
  <c r="BF438" i="58"/>
  <c r="BF437" i="58"/>
  <c r="BF436" i="58"/>
  <c r="BF435" i="58"/>
  <c r="BF434" i="58"/>
  <c r="BF433" i="58"/>
  <c r="BF432" i="58"/>
  <c r="BF431" i="58"/>
  <c r="BF430" i="58"/>
  <c r="BF429" i="58"/>
  <c r="BF428" i="58"/>
  <c r="BF427" i="58"/>
  <c r="BF426" i="58"/>
  <c r="BF425" i="58"/>
  <c r="BF424" i="58"/>
  <c r="BF423" i="58"/>
  <c r="BF422" i="58"/>
  <c r="BF421" i="58"/>
  <c r="BF420" i="58"/>
  <c r="BF419" i="58"/>
  <c r="BF418" i="58"/>
  <c r="BF417" i="58"/>
  <c r="BF416" i="58"/>
  <c r="BF415" i="58"/>
  <c r="BF414" i="58"/>
  <c r="BF413" i="58"/>
  <c r="BF412" i="58"/>
  <c r="BF411" i="58"/>
  <c r="BF410" i="58"/>
  <c r="BF409" i="58"/>
  <c r="BF408" i="58"/>
  <c r="BF407" i="58"/>
  <c r="BF406" i="58"/>
  <c r="BF405" i="58"/>
  <c r="BF404" i="58"/>
  <c r="BF403" i="58"/>
  <c r="BF402" i="58"/>
  <c r="BF401" i="58"/>
  <c r="BF400" i="58"/>
  <c r="BF399" i="58"/>
  <c r="BF398" i="58"/>
  <c r="BF397" i="58"/>
  <c r="BF396" i="58"/>
  <c r="BF395" i="58"/>
  <c r="BF394" i="58"/>
  <c r="BF393" i="58"/>
  <c r="BF392" i="58"/>
  <c r="BF391" i="58"/>
  <c r="BF390" i="58"/>
  <c r="BF389" i="58"/>
  <c r="BF388" i="58"/>
  <c r="BF387" i="58"/>
  <c r="BF386" i="58"/>
  <c r="BF385" i="58"/>
  <c r="BF384" i="58"/>
  <c r="BF383" i="58"/>
  <c r="BF382" i="58"/>
  <c r="BF381" i="58"/>
  <c r="BF380" i="58"/>
  <c r="BF379" i="58"/>
  <c r="BF378" i="58"/>
  <c r="BF377" i="58"/>
  <c r="BF376" i="58"/>
  <c r="BF375" i="58"/>
  <c r="BF374" i="58"/>
  <c r="BF373" i="58"/>
  <c r="BF372" i="58"/>
  <c r="BF371" i="58"/>
  <c r="BF370" i="58"/>
  <c r="BF369" i="58"/>
  <c r="BF368" i="58"/>
  <c r="BF367" i="58"/>
  <c r="BF366" i="58"/>
  <c r="BF365" i="58"/>
  <c r="BF364" i="58"/>
  <c r="BF363" i="58"/>
  <c r="BF362" i="58"/>
  <c r="BF361" i="58"/>
  <c r="BF360" i="58"/>
  <c r="BF359" i="58"/>
  <c r="BF358" i="58"/>
  <c r="BF357" i="58"/>
  <c r="BF356" i="58"/>
  <c r="BF355" i="58"/>
  <c r="BF354" i="58"/>
  <c r="BF353" i="58"/>
  <c r="BF352" i="58"/>
  <c r="BF351" i="58"/>
  <c r="BF350" i="58"/>
  <c r="BF349" i="58"/>
  <c r="BF348" i="58"/>
  <c r="BF347" i="58"/>
  <c r="BF346" i="58"/>
  <c r="BF345" i="58"/>
  <c r="BF344" i="58"/>
  <c r="BF343" i="58"/>
  <c r="BF342" i="58"/>
  <c r="BF341" i="58"/>
  <c r="BF340" i="58"/>
  <c r="BF339" i="58"/>
  <c r="BF338" i="58"/>
  <c r="BF337" i="58"/>
  <c r="BF336" i="58"/>
  <c r="BF335" i="58"/>
  <c r="BF334" i="58"/>
  <c r="BF333" i="58"/>
  <c r="BF332" i="58"/>
  <c r="BF331" i="58"/>
  <c r="BF330" i="58"/>
  <c r="BF329" i="58"/>
  <c r="BF328" i="58"/>
  <c r="BF327" i="58"/>
  <c r="BF326" i="58"/>
  <c r="BF325" i="58"/>
  <c r="BF324" i="58"/>
  <c r="BF323" i="58"/>
  <c r="BF322" i="58"/>
  <c r="BF321" i="58"/>
  <c r="BF320" i="58"/>
  <c r="BF319" i="58"/>
  <c r="BF318" i="58"/>
  <c r="BF317" i="58"/>
  <c r="BF316" i="58"/>
  <c r="BF315" i="58"/>
  <c r="BF314" i="58"/>
  <c r="BF313" i="58"/>
  <c r="BF312" i="58"/>
  <c r="BF311" i="58"/>
  <c r="BF310" i="58"/>
  <c r="BF309" i="58"/>
  <c r="BF308" i="58"/>
  <c r="BF307" i="58"/>
  <c r="BF306" i="58"/>
  <c r="BF305" i="58"/>
  <c r="BF304" i="58"/>
  <c r="BF303" i="58"/>
  <c r="BF302" i="58"/>
  <c r="BF301" i="58"/>
  <c r="BF300" i="58"/>
  <c r="BF299" i="58"/>
  <c r="BF298" i="58"/>
  <c r="BF297" i="58"/>
  <c r="BF296" i="58"/>
  <c r="BF295" i="58"/>
  <c r="BF294" i="58"/>
  <c r="BF293" i="58"/>
  <c r="BF292" i="58"/>
  <c r="BF291" i="58"/>
  <c r="BF290" i="58"/>
  <c r="BF289" i="58"/>
  <c r="BF288" i="58"/>
  <c r="BF287" i="58"/>
  <c r="BF286" i="58"/>
  <c r="BF285" i="58"/>
  <c r="BF284" i="58"/>
  <c r="BF283" i="58"/>
  <c r="BF282" i="58"/>
  <c r="BF281" i="58"/>
  <c r="BF280" i="58"/>
  <c r="BF279" i="58"/>
  <c r="BF278" i="58"/>
  <c r="BF277" i="58"/>
  <c r="BF276" i="58"/>
  <c r="BF275" i="58"/>
  <c r="BF274" i="58"/>
  <c r="BF273" i="58"/>
  <c r="BF272" i="58"/>
  <c r="BF271" i="58"/>
  <c r="BF270" i="58"/>
  <c r="BF269" i="58"/>
  <c r="BF268" i="58"/>
  <c r="BF267" i="58"/>
  <c r="BF266" i="58"/>
  <c r="BF265" i="58"/>
  <c r="BF264" i="58"/>
  <c r="BF263" i="58"/>
  <c r="BF262" i="58"/>
  <c r="BF261" i="58"/>
  <c r="BF260" i="58"/>
  <c r="BF259" i="58"/>
  <c r="BF258" i="58"/>
  <c r="BF257" i="58"/>
  <c r="BF256" i="58"/>
  <c r="BF255" i="58"/>
  <c r="BF254" i="58"/>
  <c r="BF253" i="58"/>
  <c r="BF252" i="58"/>
  <c r="BF251" i="58"/>
  <c r="BF250" i="58"/>
  <c r="BF249" i="58"/>
  <c r="BF248" i="58"/>
  <c r="BF247" i="58"/>
  <c r="BF246" i="58"/>
  <c r="BF245" i="58"/>
  <c r="BF244" i="58"/>
  <c r="BF243" i="58"/>
  <c r="BF242" i="58"/>
  <c r="BF241" i="58"/>
  <c r="BF240" i="58"/>
  <c r="BF239" i="58"/>
  <c r="BF238" i="58"/>
  <c r="BF237" i="58"/>
  <c r="BF236" i="58"/>
  <c r="BF235" i="58"/>
  <c r="BF234" i="58"/>
  <c r="BF233" i="58"/>
  <c r="BF232" i="58"/>
  <c r="BF231" i="58"/>
  <c r="BF230" i="58"/>
  <c r="BF229" i="58"/>
  <c r="BF228" i="58"/>
  <c r="BF227" i="58"/>
  <c r="BF226" i="58"/>
  <c r="BF225" i="58"/>
  <c r="BF224" i="58"/>
  <c r="BF223" i="58"/>
  <c r="BF222" i="58"/>
  <c r="BF221" i="58"/>
  <c r="BF220" i="58"/>
  <c r="BF219" i="58"/>
  <c r="BF218" i="58"/>
  <c r="BF217" i="58"/>
  <c r="BF216" i="58"/>
  <c r="BF215" i="58"/>
  <c r="BF214" i="58"/>
  <c r="BF213" i="58"/>
  <c r="BF212" i="58"/>
  <c r="BF211" i="58"/>
  <c r="BF210" i="58"/>
  <c r="BF209" i="58"/>
  <c r="BF208" i="58"/>
  <c r="BF207" i="58"/>
  <c r="BF206" i="58"/>
  <c r="BF205" i="58"/>
  <c r="BF204" i="58"/>
  <c r="BF203" i="58"/>
  <c r="BF202" i="58"/>
  <c r="BF201" i="58"/>
  <c r="BF200" i="58"/>
  <c r="BF199" i="58"/>
  <c r="BF198" i="58"/>
  <c r="BF197" i="58"/>
  <c r="BF196" i="58"/>
  <c r="BF195" i="58"/>
  <c r="BF194" i="58"/>
  <c r="BF193" i="58"/>
  <c r="BF192" i="58"/>
  <c r="BF191" i="58"/>
  <c r="BF190" i="58"/>
  <c r="BF189" i="58"/>
  <c r="BF188" i="58"/>
  <c r="BF187" i="58"/>
  <c r="BF186" i="58"/>
  <c r="BF185" i="58"/>
  <c r="BF184" i="58"/>
  <c r="BF183" i="58"/>
  <c r="BF182" i="58"/>
  <c r="BF181" i="58"/>
  <c r="BF180" i="58"/>
  <c r="BF179" i="58"/>
  <c r="BF178" i="58"/>
  <c r="BF177" i="58"/>
  <c r="BF176" i="58"/>
  <c r="BF175" i="58"/>
  <c r="BF174" i="58"/>
  <c r="BF173" i="58"/>
  <c r="BF172" i="58"/>
  <c r="BF171" i="58"/>
  <c r="BF170" i="58"/>
  <c r="BF169" i="58"/>
  <c r="BF168" i="58"/>
  <c r="BF167" i="58"/>
  <c r="BF166" i="58"/>
  <c r="BF165" i="58"/>
  <c r="BF164" i="58"/>
  <c r="BF163" i="58"/>
  <c r="BF162" i="58"/>
  <c r="BF161" i="58"/>
  <c r="BF160" i="58"/>
  <c r="BF159" i="58"/>
  <c r="BF158" i="58"/>
  <c r="BF157" i="58"/>
  <c r="BF156" i="58"/>
  <c r="BF155" i="58"/>
  <c r="BF154" i="58"/>
  <c r="BF153" i="58"/>
  <c r="BF152" i="58"/>
  <c r="BF151" i="58"/>
  <c r="BF150" i="58"/>
  <c r="BF149" i="58"/>
  <c r="BF148" i="58"/>
  <c r="BF147" i="58"/>
  <c r="BF146" i="58"/>
  <c r="BF145" i="58"/>
  <c r="BF144" i="58"/>
  <c r="BF143" i="58"/>
  <c r="BF142" i="58"/>
  <c r="BF141" i="58"/>
  <c r="BF140" i="58"/>
  <c r="BF139" i="58"/>
  <c r="BF138" i="58"/>
  <c r="BF137" i="58"/>
  <c r="BF136" i="58"/>
  <c r="BF135" i="58"/>
  <c r="BF134" i="58"/>
  <c r="BF133" i="58"/>
  <c r="BF132" i="58"/>
  <c r="BF131" i="58"/>
  <c r="BF130" i="58"/>
  <c r="BF129" i="58"/>
  <c r="BF128" i="58"/>
  <c r="BF127" i="58"/>
  <c r="BF126" i="58"/>
  <c r="BF125" i="58"/>
  <c r="BF124" i="58"/>
  <c r="BF123" i="58"/>
  <c r="BF122" i="58"/>
  <c r="BF121" i="58"/>
  <c r="BF120" i="58"/>
  <c r="BF119" i="58"/>
  <c r="BF118" i="58"/>
  <c r="BF117" i="58"/>
  <c r="BF116" i="58"/>
  <c r="BF115" i="58"/>
  <c r="BF114" i="58"/>
  <c r="BF113" i="58"/>
  <c r="BF112" i="58"/>
  <c r="BF111" i="58"/>
  <c r="BF110" i="58"/>
  <c r="BF109" i="58"/>
  <c r="BF108" i="58"/>
  <c r="BF107" i="58"/>
  <c r="BF106" i="58"/>
  <c r="BF105" i="58"/>
  <c r="BF104" i="58"/>
  <c r="BF103" i="58"/>
  <c r="BF102" i="58"/>
  <c r="BF101" i="58"/>
  <c r="BF100" i="58"/>
  <c r="BF99" i="58"/>
  <c r="BF98" i="58"/>
  <c r="BF97" i="58"/>
  <c r="BF96" i="58"/>
  <c r="BF95" i="58"/>
  <c r="BF94" i="58"/>
  <c r="BF93" i="58"/>
  <c r="BF92" i="58"/>
  <c r="BF91" i="58"/>
  <c r="BF90" i="58"/>
  <c r="BF89" i="58"/>
  <c r="BF88" i="58"/>
  <c r="BF87" i="58"/>
  <c r="BF86" i="58"/>
  <c r="BF85" i="58"/>
  <c r="BF84" i="58"/>
  <c r="BF83" i="58"/>
  <c r="BF82" i="58"/>
  <c r="BF81" i="58"/>
  <c r="BF80" i="58"/>
  <c r="BF79" i="58"/>
  <c r="BF78" i="58"/>
  <c r="BF77" i="58"/>
  <c r="BF76" i="58"/>
  <c r="BF75" i="58"/>
  <c r="BF74" i="58"/>
  <c r="BF73" i="58"/>
  <c r="BF72" i="58"/>
  <c r="BF71" i="58"/>
  <c r="BF70" i="58"/>
  <c r="BF69" i="58"/>
  <c r="BF68" i="58"/>
  <c r="BF67" i="58"/>
  <c r="BF66" i="58"/>
  <c r="BF65" i="58"/>
  <c r="BF64" i="58"/>
  <c r="BF63" i="58"/>
  <c r="BF62" i="58"/>
  <c r="BF61" i="58"/>
  <c r="BF60" i="58"/>
  <c r="BF59" i="58"/>
  <c r="BF58" i="58"/>
  <c r="BF57" i="58"/>
  <c r="BF56" i="58"/>
  <c r="BF55" i="58"/>
  <c r="BF54" i="58"/>
  <c r="BF53" i="58"/>
  <c r="BF52" i="58"/>
  <c r="BF51" i="58"/>
  <c r="BF50" i="58"/>
  <c r="BF49" i="58"/>
  <c r="BF48" i="58"/>
  <c r="BF47" i="58"/>
  <c r="BF46" i="58"/>
  <c r="BF45" i="58"/>
  <c r="BF44" i="58"/>
  <c r="BF43" i="58"/>
  <c r="BF42" i="58"/>
  <c r="BF41" i="58"/>
  <c r="BF40" i="58"/>
  <c r="BF39" i="58"/>
  <c r="BF38" i="58"/>
  <c r="BF37" i="58"/>
  <c r="BF36" i="58"/>
  <c r="BF35" i="58"/>
  <c r="BF34" i="58"/>
  <c r="BF33" i="58"/>
  <c r="BF32" i="58"/>
  <c r="BF31" i="58"/>
  <c r="BF30" i="58"/>
  <c r="BF29" i="58"/>
  <c r="BF28" i="58"/>
  <c r="BF27" i="58"/>
  <c r="BF26" i="58"/>
  <c r="BF25" i="58"/>
  <c r="BF24" i="58"/>
  <c r="BF23" i="58"/>
  <c r="BF22" i="58"/>
  <c r="BF21" i="58"/>
  <c r="BF20" i="58"/>
  <c r="BF19" i="58"/>
  <c r="BF18" i="58"/>
  <c r="BF17" i="58"/>
  <c r="BF16" i="58"/>
  <c r="BF15" i="58"/>
  <c r="BF14" i="58"/>
  <c r="BF13" i="58"/>
  <c r="BF12" i="58"/>
  <c r="BF11" i="58"/>
  <c r="BF10" i="58"/>
  <c r="BF9" i="58"/>
  <c r="BF8" i="58"/>
  <c r="BF7" i="58"/>
  <c r="AY820" i="58"/>
  <c r="AY819" i="58"/>
  <c r="AY818" i="58"/>
  <c r="AY817" i="58"/>
  <c r="AY816" i="58"/>
  <c r="AY815" i="58"/>
  <c r="AY814" i="58"/>
  <c r="AY813" i="58"/>
  <c r="AY812" i="58"/>
  <c r="AY811" i="58"/>
  <c r="AY810" i="58"/>
  <c r="AY809" i="58"/>
  <c r="AY808" i="58"/>
  <c r="AY807" i="58"/>
  <c r="AY806" i="58"/>
  <c r="AY805" i="58"/>
  <c r="AY804" i="58"/>
  <c r="AY803" i="58"/>
  <c r="AY802" i="58"/>
  <c r="AY801" i="58"/>
  <c r="AY800" i="58"/>
  <c r="AY799" i="58"/>
  <c r="AY798" i="58"/>
  <c r="AY797" i="58"/>
  <c r="AY796" i="58"/>
  <c r="AY795" i="58"/>
  <c r="AY794" i="58"/>
  <c r="AY793" i="58"/>
  <c r="AY792" i="58"/>
  <c r="AY791" i="58"/>
  <c r="AY790" i="58"/>
  <c r="AY789" i="58"/>
  <c r="AY788" i="58"/>
  <c r="AY787" i="58"/>
  <c r="AY786" i="58"/>
  <c r="AY785" i="58"/>
  <c r="AY784" i="58"/>
  <c r="AY783" i="58"/>
  <c r="AY782" i="58"/>
  <c r="AY781" i="58"/>
  <c r="AY780" i="58"/>
  <c r="AY779" i="58"/>
  <c r="AY778" i="58"/>
  <c r="AY777" i="58"/>
  <c r="AY776" i="58"/>
  <c r="AY775" i="58"/>
  <c r="AY774" i="58"/>
  <c r="AY773" i="58"/>
  <c r="AY772" i="58"/>
  <c r="AY771" i="58"/>
  <c r="AY770" i="58"/>
  <c r="AY769" i="58"/>
  <c r="AY768" i="58"/>
  <c r="AY767" i="58"/>
  <c r="AY766" i="58"/>
  <c r="AY765" i="58"/>
  <c r="AY764" i="58"/>
  <c r="AY763" i="58"/>
  <c r="AY762" i="58"/>
  <c r="AY761" i="58"/>
  <c r="AY760" i="58"/>
  <c r="AY759" i="58"/>
  <c r="AY758" i="58"/>
  <c r="AY757" i="58"/>
  <c r="AY756" i="58"/>
  <c r="AY755" i="58"/>
  <c r="AY754" i="58"/>
  <c r="AY753" i="58"/>
  <c r="AY752" i="58"/>
  <c r="AY751" i="58"/>
  <c r="AY750" i="58"/>
  <c r="AY749" i="58"/>
  <c r="AY748" i="58"/>
  <c r="AY747" i="58"/>
  <c r="AY746" i="58"/>
  <c r="AY745" i="58"/>
  <c r="AY744" i="58"/>
  <c r="AY743" i="58"/>
  <c r="AY742" i="58"/>
  <c r="AY741" i="58"/>
  <c r="AY740" i="58"/>
  <c r="AY739" i="58"/>
  <c r="AY738" i="58"/>
  <c r="AY737" i="58"/>
  <c r="AY736" i="58"/>
  <c r="AY735" i="58"/>
  <c r="AY734" i="58"/>
  <c r="AY733" i="58"/>
  <c r="AY732" i="58"/>
  <c r="AY731" i="58"/>
  <c r="AY730" i="58"/>
  <c r="AY729" i="58"/>
  <c r="AY728" i="58"/>
  <c r="AY727" i="58"/>
  <c r="AY726" i="58"/>
  <c r="AY725" i="58"/>
  <c r="AY724" i="58"/>
  <c r="AY723" i="58"/>
  <c r="AY722" i="58"/>
  <c r="AY721" i="58"/>
  <c r="AY720" i="58"/>
  <c r="AY719" i="58"/>
  <c r="AY718" i="58"/>
  <c r="AY717" i="58"/>
  <c r="AY716" i="58"/>
  <c r="AY715" i="58"/>
  <c r="AY714" i="58"/>
  <c r="AY713" i="58"/>
  <c r="AY712" i="58"/>
  <c r="AY711" i="58"/>
  <c r="AY710" i="58"/>
  <c r="AY709" i="58"/>
  <c r="AY708" i="58"/>
  <c r="AY707" i="58"/>
  <c r="AY706" i="58"/>
  <c r="AY705" i="58"/>
  <c r="AY704" i="58"/>
  <c r="AY703" i="58"/>
  <c r="AY702" i="58"/>
  <c r="AY701" i="58"/>
  <c r="AY700" i="58"/>
  <c r="AY699" i="58"/>
  <c r="AY698" i="58"/>
  <c r="AY697" i="58"/>
  <c r="AY696" i="58"/>
  <c r="AY695" i="58"/>
  <c r="AY694" i="58"/>
  <c r="AY693" i="58"/>
  <c r="AY692" i="58"/>
  <c r="AY691" i="58"/>
  <c r="AY690" i="58"/>
  <c r="AY689" i="58"/>
  <c r="AY688" i="58"/>
  <c r="AY687" i="58"/>
  <c r="AY686" i="58"/>
  <c r="AY685" i="58"/>
  <c r="AY684" i="58"/>
  <c r="AY683" i="58"/>
  <c r="AY682" i="58"/>
  <c r="AY681" i="58"/>
  <c r="AY680" i="58"/>
  <c r="AY679" i="58"/>
  <c r="AY678" i="58"/>
  <c r="AY677" i="58"/>
  <c r="AY676" i="58"/>
  <c r="AY675" i="58"/>
  <c r="AY674" i="58"/>
  <c r="AY673" i="58"/>
  <c r="AY672" i="58"/>
  <c r="AY671" i="58"/>
  <c r="AY670" i="58"/>
  <c r="AY669" i="58"/>
  <c r="AY668" i="58"/>
  <c r="AY667" i="58"/>
  <c r="AY666" i="58"/>
  <c r="AY665" i="58"/>
  <c r="AY664" i="58"/>
  <c r="AY663" i="58"/>
  <c r="AY662" i="58"/>
  <c r="AY661" i="58"/>
  <c r="AY660" i="58"/>
  <c r="AY659" i="58"/>
  <c r="AY658" i="58"/>
  <c r="AY657" i="58"/>
  <c r="AY656" i="58"/>
  <c r="AY655" i="58"/>
  <c r="AY654" i="58"/>
  <c r="AY653" i="58"/>
  <c r="AY652" i="58"/>
  <c r="AY651" i="58"/>
  <c r="AY650" i="58"/>
  <c r="AY649" i="58"/>
  <c r="AY648" i="58"/>
  <c r="AY647" i="58"/>
  <c r="AY646" i="58"/>
  <c r="AY645" i="58"/>
  <c r="AY644" i="58"/>
  <c r="AY643" i="58"/>
  <c r="AY642" i="58"/>
  <c r="AY641" i="58"/>
  <c r="AY640" i="58"/>
  <c r="AY639" i="58"/>
  <c r="AY638" i="58"/>
  <c r="AY637" i="58"/>
  <c r="AY636" i="58"/>
  <c r="AY635" i="58"/>
  <c r="AY634" i="58"/>
  <c r="AY633" i="58"/>
  <c r="AY632" i="58"/>
  <c r="AY631" i="58"/>
  <c r="AY630" i="58"/>
  <c r="AY629" i="58"/>
  <c r="AY628" i="58"/>
  <c r="AY627" i="58"/>
  <c r="AY626" i="58"/>
  <c r="AY625" i="58"/>
  <c r="AY624" i="58"/>
  <c r="AY623" i="58"/>
  <c r="AY622" i="58"/>
  <c r="AY621" i="58"/>
  <c r="AY620" i="58"/>
  <c r="AY619" i="58"/>
  <c r="AY618" i="58"/>
  <c r="AY617" i="58"/>
  <c r="AY616" i="58"/>
  <c r="AY615" i="58"/>
  <c r="AY614" i="58"/>
  <c r="AY613" i="58"/>
  <c r="AY612" i="58"/>
  <c r="AY611" i="58"/>
  <c r="AY610" i="58"/>
  <c r="AY609" i="58"/>
  <c r="AY608" i="58"/>
  <c r="AY607" i="58"/>
  <c r="AY606" i="58"/>
  <c r="AY605" i="58"/>
  <c r="AY604" i="58"/>
  <c r="AY603" i="58"/>
  <c r="AY602" i="58"/>
  <c r="AY601" i="58"/>
  <c r="AY600" i="58"/>
  <c r="AY599" i="58"/>
  <c r="AY598" i="58"/>
  <c r="AY597" i="58"/>
  <c r="AY596" i="58"/>
  <c r="AY595" i="58"/>
  <c r="AY594" i="58"/>
  <c r="AY593" i="58"/>
  <c r="AY592" i="58"/>
  <c r="AY591" i="58"/>
  <c r="AY590" i="58"/>
  <c r="AY589" i="58"/>
  <c r="AY588" i="58"/>
  <c r="AY587" i="58"/>
  <c r="AY586" i="58"/>
  <c r="AY585" i="58"/>
  <c r="AY584" i="58"/>
  <c r="AY583" i="58"/>
  <c r="AY582" i="58"/>
  <c r="AY581" i="58"/>
  <c r="AY580" i="58"/>
  <c r="AY579" i="58"/>
  <c r="AY578" i="58"/>
  <c r="AY577" i="58"/>
  <c r="AY576" i="58"/>
  <c r="AY575" i="58"/>
  <c r="AY574" i="58"/>
  <c r="AY573" i="58"/>
  <c r="AY572" i="58"/>
  <c r="AY571" i="58"/>
  <c r="AY570" i="58"/>
  <c r="AY569" i="58"/>
  <c r="AY568" i="58"/>
  <c r="AY567" i="58"/>
  <c r="AY566" i="58"/>
  <c r="AY565" i="58"/>
  <c r="AY564" i="58"/>
  <c r="AY563" i="58"/>
  <c r="AY562" i="58"/>
  <c r="AY561" i="58"/>
  <c r="AY560" i="58"/>
  <c r="AY559" i="58"/>
  <c r="AY558" i="58"/>
  <c r="AY557" i="58"/>
  <c r="AY556" i="58"/>
  <c r="AY555" i="58"/>
  <c r="AY554" i="58"/>
  <c r="AY553" i="58"/>
  <c r="AY552" i="58"/>
  <c r="AY551" i="58"/>
  <c r="AY550" i="58"/>
  <c r="AY549" i="58"/>
  <c r="AY548" i="58"/>
  <c r="AY547" i="58"/>
  <c r="AY546" i="58"/>
  <c r="AY545" i="58"/>
  <c r="AY544" i="58"/>
  <c r="AY543" i="58"/>
  <c r="AY542" i="58"/>
  <c r="AY541" i="58"/>
  <c r="AY540" i="58"/>
  <c r="AY539" i="58"/>
  <c r="AY538" i="58"/>
  <c r="AY537" i="58"/>
  <c r="AY536" i="58"/>
  <c r="AY535" i="58"/>
  <c r="AY534" i="58"/>
  <c r="AY533" i="58"/>
  <c r="AY532" i="58"/>
  <c r="AY531" i="58"/>
  <c r="AY530" i="58"/>
  <c r="AY529" i="58"/>
  <c r="AY528" i="58"/>
  <c r="AY527" i="58"/>
  <c r="AY526" i="58"/>
  <c r="AY525" i="58"/>
  <c r="AY524" i="58"/>
  <c r="AY523" i="58"/>
  <c r="AY522" i="58"/>
  <c r="AY521" i="58"/>
  <c r="AY520" i="58"/>
  <c r="AY519" i="58"/>
  <c r="AY518" i="58"/>
  <c r="AY517" i="58"/>
  <c r="AY516" i="58"/>
  <c r="AY515" i="58"/>
  <c r="AY514" i="58"/>
  <c r="AY513" i="58"/>
  <c r="AY512" i="58"/>
  <c r="AY511" i="58"/>
  <c r="AY510" i="58"/>
  <c r="AY509" i="58"/>
  <c r="AY508" i="58"/>
  <c r="AY507" i="58"/>
  <c r="AY506" i="58"/>
  <c r="AY505" i="58"/>
  <c r="AY504" i="58"/>
  <c r="AY503" i="58"/>
  <c r="AY502" i="58"/>
  <c r="AY501" i="58"/>
  <c r="AY500" i="58"/>
  <c r="AY499" i="58"/>
  <c r="AY498" i="58"/>
  <c r="AY497" i="58"/>
  <c r="AY496" i="58"/>
  <c r="AY495" i="58"/>
  <c r="AY494" i="58"/>
  <c r="AY493" i="58"/>
  <c r="AY492" i="58"/>
  <c r="AY491" i="58"/>
  <c r="AY490" i="58"/>
  <c r="AY489" i="58"/>
  <c r="AY488" i="58"/>
  <c r="AY487" i="58"/>
  <c r="AY486" i="58"/>
  <c r="AY485" i="58"/>
  <c r="AY484" i="58"/>
  <c r="AY483" i="58"/>
  <c r="AY482" i="58"/>
  <c r="AY481" i="58"/>
  <c r="AY480" i="58"/>
  <c r="AY479" i="58"/>
  <c r="AY478" i="58"/>
  <c r="AY477" i="58"/>
  <c r="AY476" i="58"/>
  <c r="AY475" i="58"/>
  <c r="AY474" i="58"/>
  <c r="AY473" i="58"/>
  <c r="AY472" i="58"/>
  <c r="AY471" i="58"/>
  <c r="AY470" i="58"/>
  <c r="AY469" i="58"/>
  <c r="AY468" i="58"/>
  <c r="AY467" i="58"/>
  <c r="AY466" i="58"/>
  <c r="AY465" i="58"/>
  <c r="AY464" i="58"/>
  <c r="AY463" i="58"/>
  <c r="AY462" i="58"/>
  <c r="AY461" i="58"/>
  <c r="AY460" i="58"/>
  <c r="AY459" i="58"/>
  <c r="AY458" i="58"/>
  <c r="AY457" i="58"/>
  <c r="AY456" i="58"/>
  <c r="AY455" i="58"/>
  <c r="AY454" i="58"/>
  <c r="AY453" i="58"/>
  <c r="AY452" i="58"/>
  <c r="AY451" i="58"/>
  <c r="AY450" i="58"/>
  <c r="AY449" i="58"/>
  <c r="AY448" i="58"/>
  <c r="AY447" i="58"/>
  <c r="AY446" i="58"/>
  <c r="AY445" i="58"/>
  <c r="AY444" i="58"/>
  <c r="AY443" i="58"/>
  <c r="AY442" i="58"/>
  <c r="AY441" i="58"/>
  <c r="AY440" i="58"/>
  <c r="AY439" i="58"/>
  <c r="AY438" i="58"/>
  <c r="AY437" i="58"/>
  <c r="AY436" i="58"/>
  <c r="AY435" i="58"/>
  <c r="AY434" i="58"/>
  <c r="AY433" i="58"/>
  <c r="AY432" i="58"/>
  <c r="AY431" i="58"/>
  <c r="AY430" i="58"/>
  <c r="AY429" i="58"/>
  <c r="AY428" i="58"/>
  <c r="AY427" i="58"/>
  <c r="AY426" i="58"/>
  <c r="AY425" i="58"/>
  <c r="AY424" i="58"/>
  <c r="AY423" i="58"/>
  <c r="AY422" i="58"/>
  <c r="AY421" i="58"/>
  <c r="AY420" i="58"/>
  <c r="AY419" i="58"/>
  <c r="AY418" i="58"/>
  <c r="AY417" i="58"/>
  <c r="AY416" i="58"/>
  <c r="AY415" i="58"/>
  <c r="AY414" i="58"/>
  <c r="AY413" i="58"/>
  <c r="AY412" i="58"/>
  <c r="AY411" i="58"/>
  <c r="AY410" i="58"/>
  <c r="AY409" i="58"/>
  <c r="AY408" i="58"/>
  <c r="AY407" i="58"/>
  <c r="AY406" i="58"/>
  <c r="AY405" i="58"/>
  <c r="AY404" i="58"/>
  <c r="AY403" i="58"/>
  <c r="AY402" i="58"/>
  <c r="AY401" i="58"/>
  <c r="AY400" i="58"/>
  <c r="AY399" i="58"/>
  <c r="AY398" i="58"/>
  <c r="AY397" i="58"/>
  <c r="AY396" i="58"/>
  <c r="AY395" i="58"/>
  <c r="AY394" i="58"/>
  <c r="AY393" i="58"/>
  <c r="AY392" i="58"/>
  <c r="AY391" i="58"/>
  <c r="AY390" i="58"/>
  <c r="AY389" i="58"/>
  <c r="AY388" i="58"/>
  <c r="AY387" i="58"/>
  <c r="AY386" i="58"/>
  <c r="AY385" i="58"/>
  <c r="AY384" i="58"/>
  <c r="AY383" i="58"/>
  <c r="AY382" i="58"/>
  <c r="AY381" i="58"/>
  <c r="AY380" i="58"/>
  <c r="AY379" i="58"/>
  <c r="AY378" i="58"/>
  <c r="AY377" i="58"/>
  <c r="AY376" i="58"/>
  <c r="AY375" i="58"/>
  <c r="AY374" i="58"/>
  <c r="AY373" i="58"/>
  <c r="AY372" i="58"/>
  <c r="AY371" i="58"/>
  <c r="AY370" i="58"/>
  <c r="AY369" i="58"/>
  <c r="AY368" i="58"/>
  <c r="AY367" i="58"/>
  <c r="AY366" i="58"/>
  <c r="AY365" i="58"/>
  <c r="AY364" i="58"/>
  <c r="AY363" i="58"/>
  <c r="AY362" i="58"/>
  <c r="AY361" i="58"/>
  <c r="AY360" i="58"/>
  <c r="AY359" i="58"/>
  <c r="AY358" i="58"/>
  <c r="AY357" i="58"/>
  <c r="AY356" i="58"/>
  <c r="AY355" i="58"/>
  <c r="AY354" i="58"/>
  <c r="AY353" i="58"/>
  <c r="AY352" i="58"/>
  <c r="AY351" i="58"/>
  <c r="AY350" i="58"/>
  <c r="AY349" i="58"/>
  <c r="AY348" i="58"/>
  <c r="AY347" i="58"/>
  <c r="AY346" i="58"/>
  <c r="AY345" i="58"/>
  <c r="AY344" i="58"/>
  <c r="AY343" i="58"/>
  <c r="AY342" i="58"/>
  <c r="AY341" i="58"/>
  <c r="AY340" i="58"/>
  <c r="AY339" i="58"/>
  <c r="AY338" i="58"/>
  <c r="AY337" i="58"/>
  <c r="AY336" i="58"/>
  <c r="AY335" i="58"/>
  <c r="AY334" i="58"/>
  <c r="AY333" i="58"/>
  <c r="AY332" i="58"/>
  <c r="AY331" i="58"/>
  <c r="AY330" i="58"/>
  <c r="AY329" i="58"/>
  <c r="AY328" i="58"/>
  <c r="AY327" i="58"/>
  <c r="AY326" i="58"/>
  <c r="AY325" i="58"/>
  <c r="AY324" i="58"/>
  <c r="AY323" i="58"/>
  <c r="AY322" i="58"/>
  <c r="AY321" i="58"/>
  <c r="AY320" i="58"/>
  <c r="AY319" i="58"/>
  <c r="AY318" i="58"/>
  <c r="AY317" i="58"/>
  <c r="AY316" i="58"/>
  <c r="AY315" i="58"/>
  <c r="AY314" i="58"/>
  <c r="AY313" i="58"/>
  <c r="AY312" i="58"/>
  <c r="AY311" i="58"/>
  <c r="AY310" i="58"/>
  <c r="AY309" i="58"/>
  <c r="AY308" i="58"/>
  <c r="AY307" i="58"/>
  <c r="AY306" i="58"/>
  <c r="AY305" i="58"/>
  <c r="AY304" i="58"/>
  <c r="AY303" i="58"/>
  <c r="AY302" i="58"/>
  <c r="AY301" i="58"/>
  <c r="AY300" i="58"/>
  <c r="AY299" i="58"/>
  <c r="AY298" i="58"/>
  <c r="AY297" i="58"/>
  <c r="AY296" i="58"/>
  <c r="AY295" i="58"/>
  <c r="AY294" i="58"/>
  <c r="AY293" i="58"/>
  <c r="AY292" i="58"/>
  <c r="AY291" i="58"/>
  <c r="AY290" i="58"/>
  <c r="AY289" i="58"/>
  <c r="AY288" i="58"/>
  <c r="AY287" i="58"/>
  <c r="AY286" i="58"/>
  <c r="AY285" i="58"/>
  <c r="AY284" i="58"/>
  <c r="AY283" i="58"/>
  <c r="AY282" i="58"/>
  <c r="AY281" i="58"/>
  <c r="AY280" i="58"/>
  <c r="AY279" i="58"/>
  <c r="AY278" i="58"/>
  <c r="AY277" i="58"/>
  <c r="AY276" i="58"/>
  <c r="AY275" i="58"/>
  <c r="AY274" i="58"/>
  <c r="AY273" i="58"/>
  <c r="AY272" i="58"/>
  <c r="AY271" i="58"/>
  <c r="AY270" i="58"/>
  <c r="AY269" i="58"/>
  <c r="AY268" i="58"/>
  <c r="AY267" i="58"/>
  <c r="AY266" i="58"/>
  <c r="AY265" i="58"/>
  <c r="AY264" i="58"/>
  <c r="AY263" i="58"/>
  <c r="AY262" i="58"/>
  <c r="AY261" i="58"/>
  <c r="AY260" i="58"/>
  <c r="AY259" i="58"/>
  <c r="AY258" i="58"/>
  <c r="AY257" i="58"/>
  <c r="AY256" i="58"/>
  <c r="AY255" i="58"/>
  <c r="AY254" i="58"/>
  <c r="AY253" i="58"/>
  <c r="AY252" i="58"/>
  <c r="AY251" i="58"/>
  <c r="AY250" i="58"/>
  <c r="AY249" i="58"/>
  <c r="AY248" i="58"/>
  <c r="AY247" i="58"/>
  <c r="AY246" i="58"/>
  <c r="AY245" i="58"/>
  <c r="AY244" i="58"/>
  <c r="AY243" i="58"/>
  <c r="AY242" i="58"/>
  <c r="AY241" i="58"/>
  <c r="AY240" i="58"/>
  <c r="AY239" i="58"/>
  <c r="AY238" i="58"/>
  <c r="AY237" i="58"/>
  <c r="AY236" i="58"/>
  <c r="AY235" i="58"/>
  <c r="AY234" i="58"/>
  <c r="AY233" i="58"/>
  <c r="AY232" i="58"/>
  <c r="AY231" i="58"/>
  <c r="AY230" i="58"/>
  <c r="AY229" i="58"/>
  <c r="AY228" i="58"/>
  <c r="AY227" i="58"/>
  <c r="AY226" i="58"/>
  <c r="AY225" i="58"/>
  <c r="AY224" i="58"/>
  <c r="AY223" i="58"/>
  <c r="AY222" i="58"/>
  <c r="AY221" i="58"/>
  <c r="AY220" i="58"/>
  <c r="AY219" i="58"/>
  <c r="AY218" i="58"/>
  <c r="AY217" i="58"/>
  <c r="AY216" i="58"/>
  <c r="AY215" i="58"/>
  <c r="AY214" i="58"/>
  <c r="AY213" i="58"/>
  <c r="AY212" i="58"/>
  <c r="AY211" i="58"/>
  <c r="AY210" i="58"/>
  <c r="AY209" i="58"/>
  <c r="AY208" i="58"/>
  <c r="AY207" i="58"/>
  <c r="AY206" i="58"/>
  <c r="AY205" i="58"/>
  <c r="AY204" i="58"/>
  <c r="AY203" i="58"/>
  <c r="AY202" i="58"/>
  <c r="AY201" i="58"/>
  <c r="AY200" i="58"/>
  <c r="AY199" i="58"/>
  <c r="AY198" i="58"/>
  <c r="AY197" i="58"/>
  <c r="AY196" i="58"/>
  <c r="AY195" i="58"/>
  <c r="AY194" i="58"/>
  <c r="AY193" i="58"/>
  <c r="AY192" i="58"/>
  <c r="AY191" i="58"/>
  <c r="AY190" i="58"/>
  <c r="AY189" i="58"/>
  <c r="AY188" i="58"/>
  <c r="AY187" i="58"/>
  <c r="AY186" i="58"/>
  <c r="AY185" i="58"/>
  <c r="AY184" i="58"/>
  <c r="AY183" i="58"/>
  <c r="AY182" i="58"/>
  <c r="AY181" i="58"/>
  <c r="AY180" i="58"/>
  <c r="AY179" i="58"/>
  <c r="AY178" i="58"/>
  <c r="AY177" i="58"/>
  <c r="AY176" i="58"/>
  <c r="AY175" i="58"/>
  <c r="AY174" i="58"/>
  <c r="AY173" i="58"/>
  <c r="AY172" i="58"/>
  <c r="AY171" i="58"/>
  <c r="AY170" i="58"/>
  <c r="AY169" i="58"/>
  <c r="AY168" i="58"/>
  <c r="AY167" i="58"/>
  <c r="AY166" i="58"/>
  <c r="AY165" i="58"/>
  <c r="AY164" i="58"/>
  <c r="AY163" i="58"/>
  <c r="AY162" i="58"/>
  <c r="AY161" i="58"/>
  <c r="AY160" i="58"/>
  <c r="AY159" i="58"/>
  <c r="AY158" i="58"/>
  <c r="AY157" i="58"/>
  <c r="AY156" i="58"/>
  <c r="AY155" i="58"/>
  <c r="AY154" i="58"/>
  <c r="AY153" i="58"/>
  <c r="AY152" i="58"/>
  <c r="AY151" i="58"/>
  <c r="AY150" i="58"/>
  <c r="AY149" i="58"/>
  <c r="AY148" i="58"/>
  <c r="AY147" i="58"/>
  <c r="AY146" i="58"/>
  <c r="AY145" i="58"/>
  <c r="AY144" i="58"/>
  <c r="AY143" i="58"/>
  <c r="AY142" i="58"/>
  <c r="AY141" i="58"/>
  <c r="AY140" i="58"/>
  <c r="AY139" i="58"/>
  <c r="AY138" i="58"/>
  <c r="AY137" i="58"/>
  <c r="AY136" i="58"/>
  <c r="AY135" i="58"/>
  <c r="AY134" i="58"/>
  <c r="AY133" i="58"/>
  <c r="AY132" i="58"/>
  <c r="AY131" i="58"/>
  <c r="AY130" i="58"/>
  <c r="AY129" i="58"/>
  <c r="AY128" i="58"/>
  <c r="AY127" i="58"/>
  <c r="AY126" i="58"/>
  <c r="AY125" i="58"/>
  <c r="AY124" i="58"/>
  <c r="AY123" i="58"/>
  <c r="AY122" i="58"/>
  <c r="AY121" i="58"/>
  <c r="AY120" i="58"/>
  <c r="AY119" i="58"/>
  <c r="AY118" i="58"/>
  <c r="AY117" i="58"/>
  <c r="AY116" i="58"/>
  <c r="AY115" i="58"/>
  <c r="AY114" i="58"/>
  <c r="AY113" i="58"/>
  <c r="AY112" i="58"/>
  <c r="AY111" i="58"/>
  <c r="AY110" i="58"/>
  <c r="AY109" i="58"/>
  <c r="AY108" i="58"/>
  <c r="AY107" i="58"/>
  <c r="AY106" i="58"/>
  <c r="AY105" i="58"/>
  <c r="AY104" i="58"/>
  <c r="AY103" i="58"/>
  <c r="AY102" i="58"/>
  <c r="AY101" i="58"/>
  <c r="AY100" i="58"/>
  <c r="AY99" i="58"/>
  <c r="AY98" i="58"/>
  <c r="AY97" i="58"/>
  <c r="AY96" i="58"/>
  <c r="AY95" i="58"/>
  <c r="AY94" i="58"/>
  <c r="AY93" i="58"/>
  <c r="AY92" i="58"/>
  <c r="AY91" i="58"/>
  <c r="AY90" i="58"/>
  <c r="AY89" i="58"/>
  <c r="AY88" i="58"/>
  <c r="AY87" i="58"/>
  <c r="AY86" i="58"/>
  <c r="AY85" i="58"/>
  <c r="AY84" i="58"/>
  <c r="AY83" i="58"/>
  <c r="AY82" i="58"/>
  <c r="AY81" i="58"/>
  <c r="AY80" i="58"/>
  <c r="AY79" i="58"/>
  <c r="AY78" i="58"/>
  <c r="AY77" i="58"/>
  <c r="AY76" i="58"/>
  <c r="AY75" i="58"/>
  <c r="AY74" i="58"/>
  <c r="AY73" i="58"/>
  <c r="AY72" i="58"/>
  <c r="AY71" i="58"/>
  <c r="AY70" i="58"/>
  <c r="AY69" i="58"/>
  <c r="AY68" i="58"/>
  <c r="AY67" i="58"/>
  <c r="AY66" i="58"/>
  <c r="AY65" i="58"/>
  <c r="AY64" i="58"/>
  <c r="AY63" i="58"/>
  <c r="AY62" i="58"/>
  <c r="AY61" i="58"/>
  <c r="AY60" i="58"/>
  <c r="AY59" i="58"/>
  <c r="AY58" i="58"/>
  <c r="AY57" i="58"/>
  <c r="AY56" i="58"/>
  <c r="AY55" i="58"/>
  <c r="AY54" i="58"/>
  <c r="AY53" i="58"/>
  <c r="AY52" i="58"/>
  <c r="AY51" i="58"/>
  <c r="AY50" i="58"/>
  <c r="AY49" i="58"/>
  <c r="AY48" i="58"/>
  <c r="AY47" i="58"/>
  <c r="AY46" i="58"/>
  <c r="AY45" i="58"/>
  <c r="AY44" i="58"/>
  <c r="AY43" i="58"/>
  <c r="AY42" i="58"/>
  <c r="AY41" i="58"/>
  <c r="AY40" i="58"/>
  <c r="AY39" i="58"/>
  <c r="AY38" i="58"/>
  <c r="AY37" i="58"/>
  <c r="AY36" i="58"/>
  <c r="AY35" i="58"/>
  <c r="AY34" i="58"/>
  <c r="AY33" i="58"/>
  <c r="AY32" i="58"/>
  <c r="AY31" i="58"/>
  <c r="AY30" i="58"/>
  <c r="AY29" i="58"/>
  <c r="AY28" i="58"/>
  <c r="AY27" i="58"/>
  <c r="AY26" i="58"/>
  <c r="AY25" i="58"/>
  <c r="AY24" i="58"/>
  <c r="AY23" i="58"/>
  <c r="AY22" i="58"/>
  <c r="AY21" i="58"/>
  <c r="AY20" i="58"/>
  <c r="AY19" i="58"/>
  <c r="AY18" i="58"/>
  <c r="AY17" i="58"/>
  <c r="AY16" i="58"/>
  <c r="AY15" i="58"/>
  <c r="AY14" i="58"/>
  <c r="AY13" i="58"/>
  <c r="AY12" i="58"/>
  <c r="AY11" i="58"/>
  <c r="AY10" i="58"/>
  <c r="AY9" i="58"/>
  <c r="AY8" i="58"/>
  <c r="AX820" i="58"/>
  <c r="AX819" i="58"/>
  <c r="AX818" i="58"/>
  <c r="AX817" i="58"/>
  <c r="AX816" i="58"/>
  <c r="AX815" i="58"/>
  <c r="AX814" i="58"/>
  <c r="AX813" i="58"/>
  <c r="AX812" i="58"/>
  <c r="AX811" i="58"/>
  <c r="AX810" i="58"/>
  <c r="AX809" i="58"/>
  <c r="AX808" i="58"/>
  <c r="AX807" i="58"/>
  <c r="AX806" i="58"/>
  <c r="AX805" i="58"/>
  <c r="AX804" i="58"/>
  <c r="AX803" i="58"/>
  <c r="AX802" i="58"/>
  <c r="AX801" i="58"/>
  <c r="AX800" i="58"/>
  <c r="AX799" i="58"/>
  <c r="AX798" i="58"/>
  <c r="AX797" i="58"/>
  <c r="AX796" i="58"/>
  <c r="AX795" i="58"/>
  <c r="AX794" i="58"/>
  <c r="AX793" i="58"/>
  <c r="AX792" i="58"/>
  <c r="AX791" i="58"/>
  <c r="AX790" i="58"/>
  <c r="AX789" i="58"/>
  <c r="AX788" i="58"/>
  <c r="AX787" i="58"/>
  <c r="AX786" i="58"/>
  <c r="AX785" i="58"/>
  <c r="AX784" i="58"/>
  <c r="AX783" i="58"/>
  <c r="AX782" i="58"/>
  <c r="AX781" i="58"/>
  <c r="AX780" i="58"/>
  <c r="AX779" i="58"/>
  <c r="AX778" i="58"/>
  <c r="AX777" i="58"/>
  <c r="AX776" i="58"/>
  <c r="AX775" i="58"/>
  <c r="AX774" i="58"/>
  <c r="AX773" i="58"/>
  <c r="AX772" i="58"/>
  <c r="AX771" i="58"/>
  <c r="AX770" i="58"/>
  <c r="AX769" i="58"/>
  <c r="AX768" i="58"/>
  <c r="AX767" i="58"/>
  <c r="AX766" i="58"/>
  <c r="AX765" i="58"/>
  <c r="AX764" i="58"/>
  <c r="AX763" i="58"/>
  <c r="AX762" i="58"/>
  <c r="AX761" i="58"/>
  <c r="AX760" i="58"/>
  <c r="AX759" i="58"/>
  <c r="AX758" i="58"/>
  <c r="AX757" i="58"/>
  <c r="AX756" i="58"/>
  <c r="AX755" i="58"/>
  <c r="AX754" i="58"/>
  <c r="AX753" i="58"/>
  <c r="AX752" i="58"/>
  <c r="AX751" i="58"/>
  <c r="AX750" i="58"/>
  <c r="AX749" i="58"/>
  <c r="AX748" i="58"/>
  <c r="AX747" i="58"/>
  <c r="AX746" i="58"/>
  <c r="AX745" i="58"/>
  <c r="AX744" i="58"/>
  <c r="AX743" i="58"/>
  <c r="AX742" i="58"/>
  <c r="AX741" i="58"/>
  <c r="AX740" i="58"/>
  <c r="AX739" i="58"/>
  <c r="AX738" i="58"/>
  <c r="AX737" i="58"/>
  <c r="AX736" i="58"/>
  <c r="AX735" i="58"/>
  <c r="AX734" i="58"/>
  <c r="AX733" i="58"/>
  <c r="AX732" i="58"/>
  <c r="AX731" i="58"/>
  <c r="AX730" i="58"/>
  <c r="AX729" i="58"/>
  <c r="AX728" i="58"/>
  <c r="AX727" i="58"/>
  <c r="AX726" i="58"/>
  <c r="AX725" i="58"/>
  <c r="AX724" i="58"/>
  <c r="AX723" i="58"/>
  <c r="AX722" i="58"/>
  <c r="AX721" i="58"/>
  <c r="AX720" i="58"/>
  <c r="AX719" i="58"/>
  <c r="AX718" i="58"/>
  <c r="AX717" i="58"/>
  <c r="AX716" i="58"/>
  <c r="AX715" i="58"/>
  <c r="AX714" i="58"/>
  <c r="AX713" i="58"/>
  <c r="AX712" i="58"/>
  <c r="AX711" i="58"/>
  <c r="AX710" i="58"/>
  <c r="AX709" i="58"/>
  <c r="AX708" i="58"/>
  <c r="AX707" i="58"/>
  <c r="AX706" i="58"/>
  <c r="AX705" i="58"/>
  <c r="AX704" i="58"/>
  <c r="AX703" i="58"/>
  <c r="AX702" i="58"/>
  <c r="AX701" i="58"/>
  <c r="AX700" i="58"/>
  <c r="AX699" i="58"/>
  <c r="AX698" i="58"/>
  <c r="AX697" i="58"/>
  <c r="AX696" i="58"/>
  <c r="AX695" i="58"/>
  <c r="AX694" i="58"/>
  <c r="AX693" i="58"/>
  <c r="AX692" i="58"/>
  <c r="AX691" i="58"/>
  <c r="AX690" i="58"/>
  <c r="AX689" i="58"/>
  <c r="AX688" i="58"/>
  <c r="AX687" i="58"/>
  <c r="AX686" i="58"/>
  <c r="AX685" i="58"/>
  <c r="AX684" i="58"/>
  <c r="AX683" i="58"/>
  <c r="AX682" i="58"/>
  <c r="AX681" i="58"/>
  <c r="AX680" i="58"/>
  <c r="AX679" i="58"/>
  <c r="AX678" i="58"/>
  <c r="AX677" i="58"/>
  <c r="AX676" i="58"/>
  <c r="AX675" i="58"/>
  <c r="AX674" i="58"/>
  <c r="AX673" i="58"/>
  <c r="AX672" i="58"/>
  <c r="AX671" i="58"/>
  <c r="AX670" i="58"/>
  <c r="AX669" i="58"/>
  <c r="AX668" i="58"/>
  <c r="AX667" i="58"/>
  <c r="AX666" i="58"/>
  <c r="AX665" i="58"/>
  <c r="AX664" i="58"/>
  <c r="AX663" i="58"/>
  <c r="AX662" i="58"/>
  <c r="AX661" i="58"/>
  <c r="AX660" i="58"/>
  <c r="AX659" i="58"/>
  <c r="AX658" i="58"/>
  <c r="AX657" i="58"/>
  <c r="AX656" i="58"/>
  <c r="AX655" i="58"/>
  <c r="AX654" i="58"/>
  <c r="AX653" i="58"/>
  <c r="AX652" i="58"/>
  <c r="AX651" i="58"/>
  <c r="AX650" i="58"/>
  <c r="AX649" i="58"/>
  <c r="AX648" i="58"/>
  <c r="AX647" i="58"/>
  <c r="AX646" i="58"/>
  <c r="AX645" i="58"/>
  <c r="AX644" i="58"/>
  <c r="AX643" i="58"/>
  <c r="AX642" i="58"/>
  <c r="AX641" i="58"/>
  <c r="AX640" i="58"/>
  <c r="AX639" i="58"/>
  <c r="AX638" i="58"/>
  <c r="AX637" i="58"/>
  <c r="AX636" i="58"/>
  <c r="AX635" i="58"/>
  <c r="AX634" i="58"/>
  <c r="AX633" i="58"/>
  <c r="AX632" i="58"/>
  <c r="AX631" i="58"/>
  <c r="AX630" i="58"/>
  <c r="AX629" i="58"/>
  <c r="AX628" i="58"/>
  <c r="AX627" i="58"/>
  <c r="AX626" i="58"/>
  <c r="AX625" i="58"/>
  <c r="AX624" i="58"/>
  <c r="AX623" i="58"/>
  <c r="AX622" i="58"/>
  <c r="AX621" i="58"/>
  <c r="AX620" i="58"/>
  <c r="AX619" i="58"/>
  <c r="AX618" i="58"/>
  <c r="AX617" i="58"/>
  <c r="AX616" i="58"/>
  <c r="AX615" i="58"/>
  <c r="AX614" i="58"/>
  <c r="AX613" i="58"/>
  <c r="AX612" i="58"/>
  <c r="AX611" i="58"/>
  <c r="AX610" i="58"/>
  <c r="AX609" i="58"/>
  <c r="AX608" i="58"/>
  <c r="AX607" i="58"/>
  <c r="AX606" i="58"/>
  <c r="AX605" i="58"/>
  <c r="AX604" i="58"/>
  <c r="AX603" i="58"/>
  <c r="AX602" i="58"/>
  <c r="AX601" i="58"/>
  <c r="AX600" i="58"/>
  <c r="AX599" i="58"/>
  <c r="AX598" i="58"/>
  <c r="AX597" i="58"/>
  <c r="AX596" i="58"/>
  <c r="AX595" i="58"/>
  <c r="AX594" i="58"/>
  <c r="AX593" i="58"/>
  <c r="AX592" i="58"/>
  <c r="AX591" i="58"/>
  <c r="AX590" i="58"/>
  <c r="AX589" i="58"/>
  <c r="AX588" i="58"/>
  <c r="AX587" i="58"/>
  <c r="AX586" i="58"/>
  <c r="AX585" i="58"/>
  <c r="AX584" i="58"/>
  <c r="AX583" i="58"/>
  <c r="AX582" i="58"/>
  <c r="AX581" i="58"/>
  <c r="AX580" i="58"/>
  <c r="AX579" i="58"/>
  <c r="AX578" i="58"/>
  <c r="AX577" i="58"/>
  <c r="AX576" i="58"/>
  <c r="AX575" i="58"/>
  <c r="AX574" i="58"/>
  <c r="AX573" i="58"/>
  <c r="AX572" i="58"/>
  <c r="AX571" i="58"/>
  <c r="AX570" i="58"/>
  <c r="AX569" i="58"/>
  <c r="AX568" i="58"/>
  <c r="AX567" i="58"/>
  <c r="AX566" i="58"/>
  <c r="AX565" i="58"/>
  <c r="AX564" i="58"/>
  <c r="AX563" i="58"/>
  <c r="AX562" i="58"/>
  <c r="AX561" i="58"/>
  <c r="AX560" i="58"/>
  <c r="AX559" i="58"/>
  <c r="AX558" i="58"/>
  <c r="AX557" i="58"/>
  <c r="AX556" i="58"/>
  <c r="AX555" i="58"/>
  <c r="AX554" i="58"/>
  <c r="AX553" i="58"/>
  <c r="AX552" i="58"/>
  <c r="AX551" i="58"/>
  <c r="AX550" i="58"/>
  <c r="AX549" i="58"/>
  <c r="AX548" i="58"/>
  <c r="AX547" i="58"/>
  <c r="AX546" i="58"/>
  <c r="AX545" i="58"/>
  <c r="AX544" i="58"/>
  <c r="AX543" i="58"/>
  <c r="AX542" i="58"/>
  <c r="AX541" i="58"/>
  <c r="AX540" i="58"/>
  <c r="AX539" i="58"/>
  <c r="AX538" i="58"/>
  <c r="AX537" i="58"/>
  <c r="AX536" i="58"/>
  <c r="AX535" i="58"/>
  <c r="AX534" i="58"/>
  <c r="AX533" i="58"/>
  <c r="AX532" i="58"/>
  <c r="AX531" i="58"/>
  <c r="AX530" i="58"/>
  <c r="AX529" i="58"/>
  <c r="AX528" i="58"/>
  <c r="AX527" i="58"/>
  <c r="AX526" i="58"/>
  <c r="AX525" i="58"/>
  <c r="AX524" i="58"/>
  <c r="AX523" i="58"/>
  <c r="AX522" i="58"/>
  <c r="AX521" i="58"/>
  <c r="AX520" i="58"/>
  <c r="AX519" i="58"/>
  <c r="AX518" i="58"/>
  <c r="AX517" i="58"/>
  <c r="AX516" i="58"/>
  <c r="AX515" i="58"/>
  <c r="AX514" i="58"/>
  <c r="AX513" i="58"/>
  <c r="AX512" i="58"/>
  <c r="AX511" i="58"/>
  <c r="AX510" i="58"/>
  <c r="AX509" i="58"/>
  <c r="AX508" i="58"/>
  <c r="AX507" i="58"/>
  <c r="AX506" i="58"/>
  <c r="AX505" i="58"/>
  <c r="AX504" i="58"/>
  <c r="AX503" i="58"/>
  <c r="AX502" i="58"/>
  <c r="AX501" i="58"/>
  <c r="AX500" i="58"/>
  <c r="AX499" i="58"/>
  <c r="AX498" i="58"/>
  <c r="AX497" i="58"/>
  <c r="AX496" i="58"/>
  <c r="AX495" i="58"/>
  <c r="AX494" i="58"/>
  <c r="AX493" i="58"/>
  <c r="AX492" i="58"/>
  <c r="AX491" i="58"/>
  <c r="AX490" i="58"/>
  <c r="AX489" i="58"/>
  <c r="AX488" i="58"/>
  <c r="AX487" i="58"/>
  <c r="AX486" i="58"/>
  <c r="AX485" i="58"/>
  <c r="AX484" i="58"/>
  <c r="AX483" i="58"/>
  <c r="AX482" i="58"/>
  <c r="AX481" i="58"/>
  <c r="AX480" i="58"/>
  <c r="AX479" i="58"/>
  <c r="AX478" i="58"/>
  <c r="AX477" i="58"/>
  <c r="AX476" i="58"/>
  <c r="AX475" i="58"/>
  <c r="AX474" i="58"/>
  <c r="AX473" i="58"/>
  <c r="AX472" i="58"/>
  <c r="AX471" i="58"/>
  <c r="AX470" i="58"/>
  <c r="AX469" i="58"/>
  <c r="AX468" i="58"/>
  <c r="AX467" i="58"/>
  <c r="AX466" i="58"/>
  <c r="AX465" i="58"/>
  <c r="AX464" i="58"/>
  <c r="AX463" i="58"/>
  <c r="AX462" i="58"/>
  <c r="AX461" i="58"/>
  <c r="AX460" i="58"/>
  <c r="AX459" i="58"/>
  <c r="AX458" i="58"/>
  <c r="AX457" i="58"/>
  <c r="AX456" i="58"/>
  <c r="AX455" i="58"/>
  <c r="AX454" i="58"/>
  <c r="AX453" i="58"/>
  <c r="AX452" i="58"/>
  <c r="AX451" i="58"/>
  <c r="AX450" i="58"/>
  <c r="AX449" i="58"/>
  <c r="AX448" i="58"/>
  <c r="AX447" i="58"/>
  <c r="AX446" i="58"/>
  <c r="AX445" i="58"/>
  <c r="AX444" i="58"/>
  <c r="AX443" i="58"/>
  <c r="AX442" i="58"/>
  <c r="AX441" i="58"/>
  <c r="AX440" i="58"/>
  <c r="AX439" i="58"/>
  <c r="AX438" i="58"/>
  <c r="AX437" i="58"/>
  <c r="AX436" i="58"/>
  <c r="AX435" i="58"/>
  <c r="AX434" i="58"/>
  <c r="AX433" i="58"/>
  <c r="AX432" i="58"/>
  <c r="AX431" i="58"/>
  <c r="AX430" i="58"/>
  <c r="AX429" i="58"/>
  <c r="AX428" i="58"/>
  <c r="AX427" i="58"/>
  <c r="AX426" i="58"/>
  <c r="AX425" i="58"/>
  <c r="AX424" i="58"/>
  <c r="AX423" i="58"/>
  <c r="AX422" i="58"/>
  <c r="AX421" i="58"/>
  <c r="AX420" i="58"/>
  <c r="AX419" i="58"/>
  <c r="AX418" i="58"/>
  <c r="AX417" i="58"/>
  <c r="AX416" i="58"/>
  <c r="AX415" i="58"/>
  <c r="AX414" i="58"/>
  <c r="AX413" i="58"/>
  <c r="AX412" i="58"/>
  <c r="AX411" i="58"/>
  <c r="AX410" i="58"/>
  <c r="AX409" i="58"/>
  <c r="AX408" i="58"/>
  <c r="AX407" i="58"/>
  <c r="AX406" i="58"/>
  <c r="AX405" i="58"/>
  <c r="AX404" i="58"/>
  <c r="AX403" i="58"/>
  <c r="AX402" i="58"/>
  <c r="AX401" i="58"/>
  <c r="AX400" i="58"/>
  <c r="AX399" i="58"/>
  <c r="AX398" i="58"/>
  <c r="AX397" i="58"/>
  <c r="AX396" i="58"/>
  <c r="AX395" i="58"/>
  <c r="AX394" i="58"/>
  <c r="AX393" i="58"/>
  <c r="AX392" i="58"/>
  <c r="AX391" i="58"/>
  <c r="AX390" i="58"/>
  <c r="AX389" i="58"/>
  <c r="AX388" i="58"/>
  <c r="AX387" i="58"/>
  <c r="AX386" i="58"/>
  <c r="AX385" i="58"/>
  <c r="AX384" i="58"/>
  <c r="AX383" i="58"/>
  <c r="AX382" i="58"/>
  <c r="AX381" i="58"/>
  <c r="AX380" i="58"/>
  <c r="AX379" i="58"/>
  <c r="AX378" i="58"/>
  <c r="AX377" i="58"/>
  <c r="AX376" i="58"/>
  <c r="AX375" i="58"/>
  <c r="AX374" i="58"/>
  <c r="AX373" i="58"/>
  <c r="AX372" i="58"/>
  <c r="AX371" i="58"/>
  <c r="AX370" i="58"/>
  <c r="AX369" i="58"/>
  <c r="AX368" i="58"/>
  <c r="AX367" i="58"/>
  <c r="AX366" i="58"/>
  <c r="AX365" i="58"/>
  <c r="AX364" i="58"/>
  <c r="AX363" i="58"/>
  <c r="AX362" i="58"/>
  <c r="AX361" i="58"/>
  <c r="AX360" i="58"/>
  <c r="AX359" i="58"/>
  <c r="AX358" i="58"/>
  <c r="AX357" i="58"/>
  <c r="AX356" i="58"/>
  <c r="AX355" i="58"/>
  <c r="AX354" i="58"/>
  <c r="AX353" i="58"/>
  <c r="AX352" i="58"/>
  <c r="AX351" i="58"/>
  <c r="AX350" i="58"/>
  <c r="AX349" i="58"/>
  <c r="AX348" i="58"/>
  <c r="AX347" i="58"/>
  <c r="AX346" i="58"/>
  <c r="AX345" i="58"/>
  <c r="AX344" i="58"/>
  <c r="AX343" i="58"/>
  <c r="AX342" i="58"/>
  <c r="AX341" i="58"/>
  <c r="AX340" i="58"/>
  <c r="AX339" i="58"/>
  <c r="AX338" i="58"/>
  <c r="AX337" i="58"/>
  <c r="AX336" i="58"/>
  <c r="AX335" i="58"/>
  <c r="AX334" i="58"/>
  <c r="AX333" i="58"/>
  <c r="AX332" i="58"/>
  <c r="AX331" i="58"/>
  <c r="AX330" i="58"/>
  <c r="AX329" i="58"/>
  <c r="AX328" i="58"/>
  <c r="AX327" i="58"/>
  <c r="AX326" i="58"/>
  <c r="AX325" i="58"/>
  <c r="AX324" i="58"/>
  <c r="AX323" i="58"/>
  <c r="AX322" i="58"/>
  <c r="AX321" i="58"/>
  <c r="AX320" i="58"/>
  <c r="AX319" i="58"/>
  <c r="AX318" i="58"/>
  <c r="AX317" i="58"/>
  <c r="AX316" i="58"/>
  <c r="AX315" i="58"/>
  <c r="AX314" i="58"/>
  <c r="AX313" i="58"/>
  <c r="AX312" i="58"/>
  <c r="AX311" i="58"/>
  <c r="AX310" i="58"/>
  <c r="AX309" i="58"/>
  <c r="AX308" i="58"/>
  <c r="AX307" i="58"/>
  <c r="AX306" i="58"/>
  <c r="AX305" i="58"/>
  <c r="AX304" i="58"/>
  <c r="AX303" i="58"/>
  <c r="AX302" i="58"/>
  <c r="AX301" i="58"/>
  <c r="AX300" i="58"/>
  <c r="AX299" i="58"/>
  <c r="AX298" i="58"/>
  <c r="AX297" i="58"/>
  <c r="AX296" i="58"/>
  <c r="AX295" i="58"/>
  <c r="AX294" i="58"/>
  <c r="AX293" i="58"/>
  <c r="AX292" i="58"/>
  <c r="AX291" i="58"/>
  <c r="AX290" i="58"/>
  <c r="AX289" i="58"/>
  <c r="AX288" i="58"/>
  <c r="AX287" i="58"/>
  <c r="AX286" i="58"/>
  <c r="AX285" i="58"/>
  <c r="AX284" i="58"/>
  <c r="AX283" i="58"/>
  <c r="AX282" i="58"/>
  <c r="AX281" i="58"/>
  <c r="AX280" i="58"/>
  <c r="AX279" i="58"/>
  <c r="AX278" i="58"/>
  <c r="AX277" i="58"/>
  <c r="AX276" i="58"/>
  <c r="AX275" i="58"/>
  <c r="AX274" i="58"/>
  <c r="AX273" i="58"/>
  <c r="AX272" i="58"/>
  <c r="AX271" i="58"/>
  <c r="AX270" i="58"/>
  <c r="AX269" i="58"/>
  <c r="AX268" i="58"/>
  <c r="AX267" i="58"/>
  <c r="AX266" i="58"/>
  <c r="AX265" i="58"/>
  <c r="AX264" i="58"/>
  <c r="AX263" i="58"/>
  <c r="AX262" i="58"/>
  <c r="AX261" i="58"/>
  <c r="AX260" i="58"/>
  <c r="AX259" i="58"/>
  <c r="AX258" i="58"/>
  <c r="AX257" i="58"/>
  <c r="AX256" i="58"/>
  <c r="AX255" i="58"/>
  <c r="AX254" i="58"/>
  <c r="AX253" i="58"/>
  <c r="AX252" i="58"/>
  <c r="AX251" i="58"/>
  <c r="AX250" i="58"/>
  <c r="AX249" i="58"/>
  <c r="AX248" i="58"/>
  <c r="AX247" i="58"/>
  <c r="AX246" i="58"/>
  <c r="AX245" i="58"/>
  <c r="AX244" i="58"/>
  <c r="AX243" i="58"/>
  <c r="AX242" i="58"/>
  <c r="AX241" i="58"/>
  <c r="AX240" i="58"/>
  <c r="AX239" i="58"/>
  <c r="AX238" i="58"/>
  <c r="AX237" i="58"/>
  <c r="AX236" i="58"/>
  <c r="AX235" i="58"/>
  <c r="AX234" i="58"/>
  <c r="AX233" i="58"/>
  <c r="AX232" i="58"/>
  <c r="AX231" i="58"/>
  <c r="AX230" i="58"/>
  <c r="AX229" i="58"/>
  <c r="AX228" i="58"/>
  <c r="AX227" i="58"/>
  <c r="AX226" i="58"/>
  <c r="AX225" i="58"/>
  <c r="AX224" i="58"/>
  <c r="AX223" i="58"/>
  <c r="AX222" i="58"/>
  <c r="AX221" i="58"/>
  <c r="AX220" i="58"/>
  <c r="AX219" i="58"/>
  <c r="AX218" i="58"/>
  <c r="AX217" i="58"/>
  <c r="AX216" i="58"/>
  <c r="AX215" i="58"/>
  <c r="AX214" i="58"/>
  <c r="AX213" i="58"/>
  <c r="AX212" i="58"/>
  <c r="AX211" i="58"/>
  <c r="AX210" i="58"/>
  <c r="AX209" i="58"/>
  <c r="AX208" i="58"/>
  <c r="AX207" i="58"/>
  <c r="AX206" i="58"/>
  <c r="AX205" i="58"/>
  <c r="AX204" i="58"/>
  <c r="AX203" i="58"/>
  <c r="AX202" i="58"/>
  <c r="AX201" i="58"/>
  <c r="AX200" i="58"/>
  <c r="AX199" i="58"/>
  <c r="AX198" i="58"/>
  <c r="AX197" i="58"/>
  <c r="AX196" i="58"/>
  <c r="AX195" i="58"/>
  <c r="AX194" i="58"/>
  <c r="AX193" i="58"/>
  <c r="AX192" i="58"/>
  <c r="AX191" i="58"/>
  <c r="AX190" i="58"/>
  <c r="AX189" i="58"/>
  <c r="AX188" i="58"/>
  <c r="AX187" i="58"/>
  <c r="AX186" i="58"/>
  <c r="AX185" i="58"/>
  <c r="AX184" i="58"/>
  <c r="AX183" i="58"/>
  <c r="AX182" i="58"/>
  <c r="AX181" i="58"/>
  <c r="AX180" i="58"/>
  <c r="AX179" i="58"/>
  <c r="AX178" i="58"/>
  <c r="AX177" i="58"/>
  <c r="AX176" i="58"/>
  <c r="AX175" i="58"/>
  <c r="AX174" i="58"/>
  <c r="AX173" i="58"/>
  <c r="AX172" i="58"/>
  <c r="AX171" i="58"/>
  <c r="AX170" i="58"/>
  <c r="AX169" i="58"/>
  <c r="AX168" i="58"/>
  <c r="AX167" i="58"/>
  <c r="AX166" i="58"/>
  <c r="AX165" i="58"/>
  <c r="AX164" i="58"/>
  <c r="AX163" i="58"/>
  <c r="AX162" i="58"/>
  <c r="AX161" i="58"/>
  <c r="AX160" i="58"/>
  <c r="AX159" i="58"/>
  <c r="AX158" i="58"/>
  <c r="AX157" i="58"/>
  <c r="AX156" i="58"/>
  <c r="AX155" i="58"/>
  <c r="AX154" i="58"/>
  <c r="AX153" i="58"/>
  <c r="AX152" i="58"/>
  <c r="AX151" i="58"/>
  <c r="AX150" i="58"/>
  <c r="AX149" i="58"/>
  <c r="AX148" i="58"/>
  <c r="AX147" i="58"/>
  <c r="AX146" i="58"/>
  <c r="AX145" i="58"/>
  <c r="AX144" i="58"/>
  <c r="AX143" i="58"/>
  <c r="AX142" i="58"/>
  <c r="AX141" i="58"/>
  <c r="AX140" i="58"/>
  <c r="AX139" i="58"/>
  <c r="AX138" i="58"/>
  <c r="AX137" i="58"/>
  <c r="AX136" i="58"/>
  <c r="AX135" i="58"/>
  <c r="AX134" i="58"/>
  <c r="AX133" i="58"/>
  <c r="AX132" i="58"/>
  <c r="AX131" i="58"/>
  <c r="AX130" i="58"/>
  <c r="AX129" i="58"/>
  <c r="AX128" i="58"/>
  <c r="AX127" i="58"/>
  <c r="AX126" i="58"/>
  <c r="AX125" i="58"/>
  <c r="AX124" i="58"/>
  <c r="AX123" i="58"/>
  <c r="AX122" i="58"/>
  <c r="AX121" i="58"/>
  <c r="AX120" i="58"/>
  <c r="AX119" i="58"/>
  <c r="AX118" i="58"/>
  <c r="AX117" i="58"/>
  <c r="AX116" i="58"/>
  <c r="AX115" i="58"/>
  <c r="AX114" i="58"/>
  <c r="AX113" i="58"/>
  <c r="AX112" i="58"/>
  <c r="AX111" i="58"/>
  <c r="AX110" i="58"/>
  <c r="AX109" i="58"/>
  <c r="AX108" i="58"/>
  <c r="AX107" i="58"/>
  <c r="AX106" i="58"/>
  <c r="AX105" i="58"/>
  <c r="AX104" i="58"/>
  <c r="AX103" i="58"/>
  <c r="AX102" i="58"/>
  <c r="AX101" i="58"/>
  <c r="AX100" i="58"/>
  <c r="AX99" i="58"/>
  <c r="AX98" i="58"/>
  <c r="AX97" i="58"/>
  <c r="AX96" i="58"/>
  <c r="AX95" i="58"/>
  <c r="AX94" i="58"/>
  <c r="AX93" i="58"/>
  <c r="AX92" i="58"/>
  <c r="AX91" i="58"/>
  <c r="AX90" i="58"/>
  <c r="AX89" i="58"/>
  <c r="AX88" i="58"/>
  <c r="AX87" i="58"/>
  <c r="AX86" i="58"/>
  <c r="AX85" i="58"/>
  <c r="AX84" i="58"/>
  <c r="AX83" i="58"/>
  <c r="AX82" i="58"/>
  <c r="AX81" i="58"/>
  <c r="AX80" i="58"/>
  <c r="AX79" i="58"/>
  <c r="AX78" i="58"/>
  <c r="AX77" i="58"/>
  <c r="AX76" i="58"/>
  <c r="AX75" i="58"/>
  <c r="AX74" i="58"/>
  <c r="AX73" i="58"/>
  <c r="AX72" i="58"/>
  <c r="AX71" i="58"/>
  <c r="AX70" i="58"/>
  <c r="AX69" i="58"/>
  <c r="AX68" i="58"/>
  <c r="AX67" i="58"/>
  <c r="AX66" i="58"/>
  <c r="AX65" i="58"/>
  <c r="AX64" i="58"/>
  <c r="AX63" i="58"/>
  <c r="AX62" i="58"/>
  <c r="AX61" i="58"/>
  <c r="AX60" i="58"/>
  <c r="AX59" i="58"/>
  <c r="AX58" i="58"/>
  <c r="AX57" i="58"/>
  <c r="AX56" i="58"/>
  <c r="AX55" i="58"/>
  <c r="AX54" i="58"/>
  <c r="AX53" i="58"/>
  <c r="AX52" i="58"/>
  <c r="AX51" i="58"/>
  <c r="AX50" i="58"/>
  <c r="AX49" i="58"/>
  <c r="AX48" i="58"/>
  <c r="AX47" i="58"/>
  <c r="AX46" i="58"/>
  <c r="AX45" i="58"/>
  <c r="AX44" i="58"/>
  <c r="AX43" i="58"/>
  <c r="AX42" i="58"/>
  <c r="AX41" i="58"/>
  <c r="AX40" i="58"/>
  <c r="AX39" i="58"/>
  <c r="AX38" i="58"/>
  <c r="AX37" i="58"/>
  <c r="AX36" i="58"/>
  <c r="AX35" i="58"/>
  <c r="AX34" i="58"/>
  <c r="AX33" i="58"/>
  <c r="AX32" i="58"/>
  <c r="AX31" i="58"/>
  <c r="AX30" i="58"/>
  <c r="AX29" i="58"/>
  <c r="AX28" i="58"/>
  <c r="AX27" i="58"/>
  <c r="AX26" i="58"/>
  <c r="AX25" i="58"/>
  <c r="AX24" i="58"/>
  <c r="AX23" i="58"/>
  <c r="AX22" i="58"/>
  <c r="AX21" i="58"/>
  <c r="AX20" i="58"/>
  <c r="AX19" i="58"/>
  <c r="AX18" i="58"/>
  <c r="AX17" i="58"/>
  <c r="AX16" i="58"/>
  <c r="AX15" i="58"/>
  <c r="AX14" i="58"/>
  <c r="AX13" i="58"/>
  <c r="AX12" i="58"/>
  <c r="AX11" i="58"/>
  <c r="AX10" i="58"/>
  <c r="AX9" i="58"/>
  <c r="AX8" i="58"/>
  <c r="AY7" i="58"/>
  <c r="AX7" i="58"/>
  <c r="AQ820" i="58"/>
  <c r="AQ819" i="58"/>
  <c r="AQ818" i="58"/>
  <c r="AQ817" i="58"/>
  <c r="AQ816" i="58"/>
  <c r="AQ815" i="58"/>
  <c r="AQ814" i="58"/>
  <c r="AQ813" i="58"/>
  <c r="AQ812" i="58"/>
  <c r="AQ811" i="58"/>
  <c r="AQ810" i="58"/>
  <c r="AQ809" i="58"/>
  <c r="AQ808" i="58"/>
  <c r="AQ807" i="58"/>
  <c r="AQ806" i="58"/>
  <c r="AQ805" i="58"/>
  <c r="AQ804" i="58"/>
  <c r="AQ803" i="58"/>
  <c r="AQ802" i="58"/>
  <c r="AQ801" i="58"/>
  <c r="AQ800" i="58"/>
  <c r="AQ799" i="58"/>
  <c r="AQ798" i="58"/>
  <c r="AQ797" i="58"/>
  <c r="AQ796" i="58"/>
  <c r="AQ795" i="58"/>
  <c r="AQ794" i="58"/>
  <c r="AQ793" i="58"/>
  <c r="AQ792" i="58"/>
  <c r="AQ791" i="58"/>
  <c r="AQ790" i="58"/>
  <c r="AQ789" i="58"/>
  <c r="AQ788" i="58"/>
  <c r="AQ787" i="58"/>
  <c r="AQ786" i="58"/>
  <c r="AQ785" i="58"/>
  <c r="AQ784" i="58"/>
  <c r="AQ783" i="58"/>
  <c r="AQ782" i="58"/>
  <c r="AQ781" i="58"/>
  <c r="AQ780" i="58"/>
  <c r="AQ779" i="58"/>
  <c r="AQ778" i="58"/>
  <c r="AQ777" i="58"/>
  <c r="AQ776" i="58"/>
  <c r="AQ775" i="58"/>
  <c r="AQ774" i="58"/>
  <c r="AQ773" i="58"/>
  <c r="AQ772" i="58"/>
  <c r="AQ771" i="58"/>
  <c r="AQ770" i="58"/>
  <c r="AQ769" i="58"/>
  <c r="AQ768" i="58"/>
  <c r="AQ767" i="58"/>
  <c r="AQ766" i="58"/>
  <c r="AQ765" i="58"/>
  <c r="AQ764" i="58"/>
  <c r="AQ763" i="58"/>
  <c r="AQ762" i="58"/>
  <c r="AQ761" i="58"/>
  <c r="AQ760" i="58"/>
  <c r="AQ759" i="58"/>
  <c r="AQ758" i="58"/>
  <c r="AQ757" i="58"/>
  <c r="AQ756" i="58"/>
  <c r="AQ755" i="58"/>
  <c r="AQ754" i="58"/>
  <c r="AQ753" i="58"/>
  <c r="AQ752" i="58"/>
  <c r="AQ751" i="58"/>
  <c r="AQ750" i="58"/>
  <c r="AQ749" i="58"/>
  <c r="AQ748" i="58"/>
  <c r="AQ747" i="58"/>
  <c r="AQ746" i="58"/>
  <c r="AQ745" i="58"/>
  <c r="AQ744" i="58"/>
  <c r="AQ743" i="58"/>
  <c r="AQ742" i="58"/>
  <c r="AQ741" i="58"/>
  <c r="AQ740" i="58"/>
  <c r="AQ739" i="58"/>
  <c r="AQ738" i="58"/>
  <c r="AQ737" i="58"/>
  <c r="AQ736" i="58"/>
  <c r="AQ735" i="58"/>
  <c r="AQ734" i="58"/>
  <c r="AQ733" i="58"/>
  <c r="AQ732" i="58"/>
  <c r="AQ731" i="58"/>
  <c r="AQ730" i="58"/>
  <c r="AQ729" i="58"/>
  <c r="AQ728" i="58"/>
  <c r="AQ727" i="58"/>
  <c r="AQ726" i="58"/>
  <c r="AQ725" i="58"/>
  <c r="AQ724" i="58"/>
  <c r="AQ723" i="58"/>
  <c r="AQ722" i="58"/>
  <c r="AQ721" i="58"/>
  <c r="AQ720" i="58"/>
  <c r="AQ719" i="58"/>
  <c r="AQ718" i="58"/>
  <c r="AQ717" i="58"/>
  <c r="AQ716" i="58"/>
  <c r="AQ715" i="58"/>
  <c r="AQ714" i="58"/>
  <c r="AQ713" i="58"/>
  <c r="AQ712" i="58"/>
  <c r="AQ711" i="58"/>
  <c r="AQ710" i="58"/>
  <c r="AQ709" i="58"/>
  <c r="AQ708" i="58"/>
  <c r="AQ707" i="58"/>
  <c r="AQ706" i="58"/>
  <c r="AQ705" i="58"/>
  <c r="AQ704" i="58"/>
  <c r="AQ703" i="58"/>
  <c r="AQ702" i="58"/>
  <c r="AQ701" i="58"/>
  <c r="AQ700" i="58"/>
  <c r="AQ699" i="58"/>
  <c r="AQ698" i="58"/>
  <c r="AQ697" i="58"/>
  <c r="AQ696" i="58"/>
  <c r="AQ695" i="58"/>
  <c r="AQ694" i="58"/>
  <c r="AQ693" i="58"/>
  <c r="AQ692" i="58"/>
  <c r="AQ691" i="58"/>
  <c r="AQ690" i="58"/>
  <c r="AQ689" i="58"/>
  <c r="AQ688" i="58"/>
  <c r="AQ687" i="58"/>
  <c r="AQ686" i="58"/>
  <c r="AQ685" i="58"/>
  <c r="AQ684" i="58"/>
  <c r="AQ683" i="58"/>
  <c r="AQ682" i="58"/>
  <c r="AQ681" i="58"/>
  <c r="AQ680" i="58"/>
  <c r="AQ679" i="58"/>
  <c r="AQ678" i="58"/>
  <c r="AQ677" i="58"/>
  <c r="AQ676" i="58"/>
  <c r="AQ675" i="58"/>
  <c r="AQ674" i="58"/>
  <c r="AQ673" i="58"/>
  <c r="AQ672" i="58"/>
  <c r="AQ671" i="58"/>
  <c r="AQ670" i="58"/>
  <c r="AQ669" i="58"/>
  <c r="AQ668" i="58"/>
  <c r="AQ667" i="58"/>
  <c r="AQ666" i="58"/>
  <c r="AQ665" i="58"/>
  <c r="AQ664" i="58"/>
  <c r="AQ663" i="58"/>
  <c r="AQ662" i="58"/>
  <c r="AQ661" i="58"/>
  <c r="AQ660" i="58"/>
  <c r="AQ659" i="58"/>
  <c r="AQ658" i="58"/>
  <c r="AQ657" i="58"/>
  <c r="AQ656" i="58"/>
  <c r="AQ655" i="58"/>
  <c r="AQ654" i="58"/>
  <c r="AQ653" i="58"/>
  <c r="AQ652" i="58"/>
  <c r="AQ651" i="58"/>
  <c r="AQ650" i="58"/>
  <c r="AQ649" i="58"/>
  <c r="AQ648" i="58"/>
  <c r="AQ647" i="58"/>
  <c r="AQ646" i="58"/>
  <c r="AQ645" i="58"/>
  <c r="AQ644" i="58"/>
  <c r="AQ643" i="58"/>
  <c r="AQ642" i="58"/>
  <c r="AQ641" i="58"/>
  <c r="AQ640" i="58"/>
  <c r="AQ639" i="58"/>
  <c r="AQ638" i="58"/>
  <c r="AQ637" i="58"/>
  <c r="AQ636" i="58"/>
  <c r="AQ635" i="58"/>
  <c r="AQ634" i="58"/>
  <c r="AQ633" i="58"/>
  <c r="AQ632" i="58"/>
  <c r="AQ631" i="58"/>
  <c r="AQ630" i="58"/>
  <c r="AQ629" i="58"/>
  <c r="AQ628" i="58"/>
  <c r="AQ627" i="58"/>
  <c r="AQ626" i="58"/>
  <c r="AQ625" i="58"/>
  <c r="AQ624" i="58"/>
  <c r="AQ623" i="58"/>
  <c r="AQ622" i="58"/>
  <c r="AQ621" i="58"/>
  <c r="AQ620" i="58"/>
  <c r="AQ619" i="58"/>
  <c r="AQ618" i="58"/>
  <c r="AQ617" i="58"/>
  <c r="AQ616" i="58"/>
  <c r="AQ615" i="58"/>
  <c r="AQ614" i="58"/>
  <c r="AQ613" i="58"/>
  <c r="AQ612" i="58"/>
  <c r="AQ611" i="58"/>
  <c r="AQ610" i="58"/>
  <c r="AQ609" i="58"/>
  <c r="AQ608" i="58"/>
  <c r="AQ607" i="58"/>
  <c r="AQ606" i="58"/>
  <c r="AQ605" i="58"/>
  <c r="AQ604" i="58"/>
  <c r="AQ603" i="58"/>
  <c r="AQ602" i="58"/>
  <c r="AQ601" i="58"/>
  <c r="AQ600" i="58"/>
  <c r="AQ599" i="58"/>
  <c r="AQ598" i="58"/>
  <c r="AQ597" i="58"/>
  <c r="AQ596" i="58"/>
  <c r="AQ595" i="58"/>
  <c r="AQ594" i="58"/>
  <c r="AQ593" i="58"/>
  <c r="AQ592" i="58"/>
  <c r="AQ591" i="58"/>
  <c r="AQ590" i="58"/>
  <c r="AQ589" i="58"/>
  <c r="AQ588" i="58"/>
  <c r="AQ587" i="58"/>
  <c r="AQ586" i="58"/>
  <c r="AQ585" i="58"/>
  <c r="AQ584" i="58"/>
  <c r="AQ583" i="58"/>
  <c r="AQ582" i="58"/>
  <c r="AQ581" i="58"/>
  <c r="AQ580" i="58"/>
  <c r="AQ579" i="58"/>
  <c r="AQ578" i="58"/>
  <c r="AQ577" i="58"/>
  <c r="AQ576" i="58"/>
  <c r="AQ575" i="58"/>
  <c r="AQ574" i="58"/>
  <c r="AQ573" i="58"/>
  <c r="AQ572" i="58"/>
  <c r="AQ571" i="58"/>
  <c r="AQ570" i="58"/>
  <c r="AQ569" i="58"/>
  <c r="AQ568" i="58"/>
  <c r="AQ567" i="58"/>
  <c r="AQ566" i="58"/>
  <c r="AQ565" i="58"/>
  <c r="AQ564" i="58"/>
  <c r="AQ563" i="58"/>
  <c r="AQ562" i="58"/>
  <c r="AQ561" i="58"/>
  <c r="AQ560" i="58"/>
  <c r="AQ559" i="58"/>
  <c r="AQ558" i="58"/>
  <c r="AQ557" i="58"/>
  <c r="AQ556" i="58"/>
  <c r="AQ555" i="58"/>
  <c r="AQ554" i="58"/>
  <c r="AQ553" i="58"/>
  <c r="AQ552" i="58"/>
  <c r="AQ551" i="58"/>
  <c r="AQ550" i="58"/>
  <c r="AQ549" i="58"/>
  <c r="AQ548" i="58"/>
  <c r="AQ547" i="58"/>
  <c r="AQ546" i="58"/>
  <c r="AQ545" i="58"/>
  <c r="AQ544" i="58"/>
  <c r="AQ543" i="58"/>
  <c r="AQ542" i="58"/>
  <c r="AQ541" i="58"/>
  <c r="AQ540" i="58"/>
  <c r="AQ539" i="58"/>
  <c r="AQ538" i="58"/>
  <c r="AQ537" i="58"/>
  <c r="AQ536" i="58"/>
  <c r="AQ535" i="58"/>
  <c r="AQ534" i="58"/>
  <c r="AQ533" i="58"/>
  <c r="AQ532" i="58"/>
  <c r="AQ531" i="58"/>
  <c r="AQ530" i="58"/>
  <c r="AQ529" i="58"/>
  <c r="AQ528" i="58"/>
  <c r="AQ527" i="58"/>
  <c r="AQ526" i="58"/>
  <c r="AQ525" i="58"/>
  <c r="AQ524" i="58"/>
  <c r="AQ523" i="58"/>
  <c r="AQ522" i="58"/>
  <c r="AQ521" i="58"/>
  <c r="AQ520" i="58"/>
  <c r="AQ519" i="58"/>
  <c r="AQ518" i="58"/>
  <c r="AQ517" i="58"/>
  <c r="AQ516" i="58"/>
  <c r="AQ515" i="58"/>
  <c r="AQ514" i="58"/>
  <c r="AQ513" i="58"/>
  <c r="AQ512" i="58"/>
  <c r="AQ511" i="58"/>
  <c r="AQ510" i="58"/>
  <c r="AQ509" i="58"/>
  <c r="AQ508" i="58"/>
  <c r="AQ507" i="58"/>
  <c r="AQ506" i="58"/>
  <c r="AQ505" i="58"/>
  <c r="AQ504" i="58"/>
  <c r="AQ503" i="58"/>
  <c r="AQ502" i="58"/>
  <c r="AQ501" i="58"/>
  <c r="AQ500" i="58"/>
  <c r="AQ499" i="58"/>
  <c r="AQ498" i="58"/>
  <c r="AQ497" i="58"/>
  <c r="AQ496" i="58"/>
  <c r="AQ495" i="58"/>
  <c r="AQ494" i="58"/>
  <c r="AQ493" i="58"/>
  <c r="AQ492" i="58"/>
  <c r="AQ491" i="58"/>
  <c r="AQ490" i="58"/>
  <c r="AQ489" i="58"/>
  <c r="AQ488" i="58"/>
  <c r="AQ487" i="58"/>
  <c r="AQ486" i="58"/>
  <c r="AQ485" i="58"/>
  <c r="AQ484" i="58"/>
  <c r="AQ483" i="58"/>
  <c r="AQ482" i="58"/>
  <c r="AQ481" i="58"/>
  <c r="AQ480" i="58"/>
  <c r="AQ479" i="58"/>
  <c r="AQ478" i="58"/>
  <c r="AQ477" i="58"/>
  <c r="AQ476" i="58"/>
  <c r="AQ475" i="58"/>
  <c r="AQ474" i="58"/>
  <c r="AQ473" i="58"/>
  <c r="AQ472" i="58"/>
  <c r="AQ471" i="58"/>
  <c r="AQ470" i="58"/>
  <c r="AQ469" i="58"/>
  <c r="AQ468" i="58"/>
  <c r="AQ467" i="58"/>
  <c r="AQ466" i="58"/>
  <c r="AQ465" i="58"/>
  <c r="AQ464" i="58"/>
  <c r="AQ463" i="58"/>
  <c r="AQ462" i="58"/>
  <c r="AQ461" i="58"/>
  <c r="AQ460" i="58"/>
  <c r="AQ459" i="58"/>
  <c r="AQ458" i="58"/>
  <c r="AQ457" i="58"/>
  <c r="AQ456" i="58"/>
  <c r="AQ455" i="58"/>
  <c r="AQ454" i="58"/>
  <c r="AQ453" i="58"/>
  <c r="AQ452" i="58"/>
  <c r="AQ451" i="58"/>
  <c r="AQ450" i="58"/>
  <c r="AQ449" i="58"/>
  <c r="AQ448" i="58"/>
  <c r="AQ447" i="58"/>
  <c r="AQ446" i="58"/>
  <c r="AQ445" i="58"/>
  <c r="AQ444" i="58"/>
  <c r="AQ443" i="58"/>
  <c r="AQ442" i="58"/>
  <c r="AQ441" i="58"/>
  <c r="AQ440" i="58"/>
  <c r="AQ439" i="58"/>
  <c r="AQ438" i="58"/>
  <c r="AQ437" i="58"/>
  <c r="AQ436" i="58"/>
  <c r="AQ435" i="58"/>
  <c r="AQ434" i="58"/>
  <c r="AQ433" i="58"/>
  <c r="AQ432" i="58"/>
  <c r="AQ431" i="58"/>
  <c r="AQ430" i="58"/>
  <c r="AQ429" i="58"/>
  <c r="AQ428" i="58"/>
  <c r="AQ427" i="58"/>
  <c r="AQ426" i="58"/>
  <c r="AQ425" i="58"/>
  <c r="AQ424" i="58"/>
  <c r="AQ423" i="58"/>
  <c r="AQ422" i="58"/>
  <c r="AQ421" i="58"/>
  <c r="AQ420" i="58"/>
  <c r="AQ419" i="58"/>
  <c r="AQ418" i="58"/>
  <c r="AQ417" i="58"/>
  <c r="AQ416" i="58"/>
  <c r="AQ415" i="58"/>
  <c r="AQ414" i="58"/>
  <c r="AQ413" i="58"/>
  <c r="AQ412" i="58"/>
  <c r="AQ411" i="58"/>
  <c r="AQ410" i="58"/>
  <c r="AQ409" i="58"/>
  <c r="AQ408" i="58"/>
  <c r="AQ407" i="58"/>
  <c r="AQ406" i="58"/>
  <c r="AQ405" i="58"/>
  <c r="AQ404" i="58"/>
  <c r="AQ403" i="58"/>
  <c r="AQ402" i="58"/>
  <c r="AQ401" i="58"/>
  <c r="AQ400" i="58"/>
  <c r="AQ399" i="58"/>
  <c r="AQ398" i="58"/>
  <c r="AQ397" i="58"/>
  <c r="AQ396" i="58"/>
  <c r="AQ395" i="58"/>
  <c r="AQ394" i="58"/>
  <c r="AQ393" i="58"/>
  <c r="AQ392" i="58"/>
  <c r="AQ391" i="58"/>
  <c r="AQ390" i="58"/>
  <c r="AQ389" i="58"/>
  <c r="AQ388" i="58"/>
  <c r="AQ387" i="58"/>
  <c r="AQ386" i="58"/>
  <c r="AQ385" i="58"/>
  <c r="AQ384" i="58"/>
  <c r="AQ383" i="58"/>
  <c r="AQ382" i="58"/>
  <c r="AQ381" i="58"/>
  <c r="AQ380" i="58"/>
  <c r="AQ379" i="58"/>
  <c r="AQ378" i="58"/>
  <c r="AQ377" i="58"/>
  <c r="AQ376" i="58"/>
  <c r="AQ375" i="58"/>
  <c r="AQ374" i="58"/>
  <c r="AQ373" i="58"/>
  <c r="AQ372" i="58"/>
  <c r="AQ371" i="58"/>
  <c r="AQ370" i="58"/>
  <c r="AQ369" i="58"/>
  <c r="AQ368" i="58"/>
  <c r="AQ367" i="58"/>
  <c r="AQ366" i="58"/>
  <c r="AQ365" i="58"/>
  <c r="AQ364" i="58"/>
  <c r="AQ363" i="58"/>
  <c r="AQ362" i="58"/>
  <c r="AQ361" i="58"/>
  <c r="AQ360" i="58"/>
  <c r="AQ359" i="58"/>
  <c r="AQ358" i="58"/>
  <c r="AQ357" i="58"/>
  <c r="AQ356" i="58"/>
  <c r="AQ355" i="58"/>
  <c r="AQ354" i="58"/>
  <c r="AQ353" i="58"/>
  <c r="AQ352" i="58"/>
  <c r="AQ351" i="58"/>
  <c r="AQ350" i="58"/>
  <c r="AQ349" i="58"/>
  <c r="AQ348" i="58"/>
  <c r="AQ347" i="58"/>
  <c r="AQ346" i="58"/>
  <c r="AQ345" i="58"/>
  <c r="AQ344" i="58"/>
  <c r="AQ343" i="58"/>
  <c r="AQ342" i="58"/>
  <c r="AQ341" i="58"/>
  <c r="AQ340" i="58"/>
  <c r="AQ339" i="58"/>
  <c r="AQ338" i="58"/>
  <c r="AQ337" i="58"/>
  <c r="AQ336" i="58"/>
  <c r="AQ335" i="58"/>
  <c r="AQ334" i="58"/>
  <c r="AQ333" i="58"/>
  <c r="AQ332" i="58"/>
  <c r="AQ331" i="58"/>
  <c r="AQ330" i="58"/>
  <c r="AQ329" i="58"/>
  <c r="AQ328" i="58"/>
  <c r="AQ327" i="58"/>
  <c r="AQ326" i="58"/>
  <c r="AQ325" i="58"/>
  <c r="AQ324" i="58"/>
  <c r="AQ323" i="58"/>
  <c r="AQ322" i="58"/>
  <c r="AQ321" i="58"/>
  <c r="AQ320" i="58"/>
  <c r="AQ319" i="58"/>
  <c r="AQ318" i="58"/>
  <c r="AQ317" i="58"/>
  <c r="AQ316" i="58"/>
  <c r="AQ315" i="58"/>
  <c r="AQ314" i="58"/>
  <c r="AQ313" i="58"/>
  <c r="AQ312" i="58"/>
  <c r="AQ311" i="58"/>
  <c r="AQ310" i="58"/>
  <c r="AQ309" i="58"/>
  <c r="AQ308" i="58"/>
  <c r="AQ307" i="58"/>
  <c r="AQ306" i="58"/>
  <c r="AQ305" i="58"/>
  <c r="AQ304" i="58"/>
  <c r="AQ303" i="58"/>
  <c r="AQ302" i="58"/>
  <c r="AQ301" i="58"/>
  <c r="AQ300" i="58"/>
  <c r="AQ299" i="58"/>
  <c r="AQ298" i="58"/>
  <c r="AQ297" i="58"/>
  <c r="AQ296" i="58"/>
  <c r="AQ295" i="58"/>
  <c r="AQ294" i="58"/>
  <c r="AQ293" i="58"/>
  <c r="AQ292" i="58"/>
  <c r="AQ291" i="58"/>
  <c r="AQ290" i="58"/>
  <c r="AQ289" i="58"/>
  <c r="AQ288" i="58"/>
  <c r="AQ287" i="58"/>
  <c r="AQ286" i="58"/>
  <c r="AQ285" i="58"/>
  <c r="AQ284" i="58"/>
  <c r="AQ283" i="58"/>
  <c r="AQ282" i="58"/>
  <c r="AQ281" i="58"/>
  <c r="AQ280" i="58"/>
  <c r="AQ279" i="58"/>
  <c r="AQ278" i="58"/>
  <c r="AQ277" i="58"/>
  <c r="AQ276" i="58"/>
  <c r="AQ275" i="58"/>
  <c r="AQ274" i="58"/>
  <c r="AQ273" i="58"/>
  <c r="AQ272" i="58"/>
  <c r="AQ271" i="58"/>
  <c r="AQ270" i="58"/>
  <c r="AQ269" i="58"/>
  <c r="AQ268" i="58"/>
  <c r="AQ267" i="58"/>
  <c r="AQ266" i="58"/>
  <c r="AQ265" i="58"/>
  <c r="AQ264" i="58"/>
  <c r="AQ263" i="58"/>
  <c r="AQ262" i="58"/>
  <c r="AQ261" i="58"/>
  <c r="AQ260" i="58"/>
  <c r="AQ259" i="58"/>
  <c r="AQ258" i="58"/>
  <c r="AQ257" i="58"/>
  <c r="AQ256" i="58"/>
  <c r="AQ255" i="58"/>
  <c r="AQ254" i="58"/>
  <c r="AQ253" i="58"/>
  <c r="AQ252" i="58"/>
  <c r="AQ251" i="58"/>
  <c r="AQ250" i="58"/>
  <c r="AQ249" i="58"/>
  <c r="AQ248" i="58"/>
  <c r="AQ247" i="58"/>
  <c r="AQ246" i="58"/>
  <c r="AQ245" i="58"/>
  <c r="AQ244" i="58"/>
  <c r="AQ243" i="58"/>
  <c r="AQ242" i="58"/>
  <c r="AQ241" i="58"/>
  <c r="AQ240" i="58"/>
  <c r="AQ239" i="58"/>
  <c r="AQ238" i="58"/>
  <c r="AQ237" i="58"/>
  <c r="AQ236" i="58"/>
  <c r="AQ235" i="58"/>
  <c r="AQ234" i="58"/>
  <c r="AQ233" i="58"/>
  <c r="AQ232" i="58"/>
  <c r="AQ231" i="58"/>
  <c r="AQ230" i="58"/>
  <c r="AQ229" i="58"/>
  <c r="AQ228" i="58"/>
  <c r="AQ227" i="58"/>
  <c r="AQ226" i="58"/>
  <c r="AQ225" i="58"/>
  <c r="AQ224" i="58"/>
  <c r="AQ223" i="58"/>
  <c r="AQ222" i="58"/>
  <c r="AQ221" i="58"/>
  <c r="AQ220" i="58"/>
  <c r="AQ219" i="58"/>
  <c r="AQ218" i="58"/>
  <c r="AQ217" i="58"/>
  <c r="AQ216" i="58"/>
  <c r="AQ215" i="58"/>
  <c r="AQ214" i="58"/>
  <c r="AQ213" i="58"/>
  <c r="AQ212" i="58"/>
  <c r="AQ211" i="58"/>
  <c r="AQ210" i="58"/>
  <c r="AQ209" i="58"/>
  <c r="AQ208" i="58"/>
  <c r="AQ207" i="58"/>
  <c r="AQ206" i="58"/>
  <c r="AQ205" i="58"/>
  <c r="AQ204" i="58"/>
  <c r="AQ203" i="58"/>
  <c r="AQ202" i="58"/>
  <c r="AQ201" i="58"/>
  <c r="AQ200" i="58"/>
  <c r="AQ199" i="58"/>
  <c r="AQ198" i="58"/>
  <c r="AQ197" i="58"/>
  <c r="AQ196" i="58"/>
  <c r="AQ195" i="58"/>
  <c r="AQ194" i="58"/>
  <c r="AQ193" i="58"/>
  <c r="AQ192" i="58"/>
  <c r="AQ191" i="58"/>
  <c r="AQ190" i="58"/>
  <c r="AQ189" i="58"/>
  <c r="AQ188" i="58"/>
  <c r="AQ187" i="58"/>
  <c r="AQ186" i="58"/>
  <c r="AQ185" i="58"/>
  <c r="AQ184" i="58"/>
  <c r="AQ183" i="58"/>
  <c r="AQ182" i="58"/>
  <c r="AQ181" i="58"/>
  <c r="AQ180" i="58"/>
  <c r="AQ179" i="58"/>
  <c r="AQ178" i="58"/>
  <c r="AQ177" i="58"/>
  <c r="AQ176" i="58"/>
  <c r="AQ175" i="58"/>
  <c r="AQ174" i="58"/>
  <c r="AQ173" i="58"/>
  <c r="AQ172" i="58"/>
  <c r="AQ171" i="58"/>
  <c r="AQ170" i="58"/>
  <c r="AQ169" i="58"/>
  <c r="AQ168" i="58"/>
  <c r="AQ167" i="58"/>
  <c r="AQ166" i="58"/>
  <c r="AQ165" i="58"/>
  <c r="AQ164" i="58"/>
  <c r="AQ163" i="58"/>
  <c r="AQ162" i="58"/>
  <c r="AQ161" i="58"/>
  <c r="AQ160" i="58"/>
  <c r="AQ159" i="58"/>
  <c r="AQ158" i="58"/>
  <c r="AQ157" i="58"/>
  <c r="AQ156" i="58"/>
  <c r="AQ155" i="58"/>
  <c r="AQ154" i="58"/>
  <c r="AQ153" i="58"/>
  <c r="AQ152" i="58"/>
  <c r="AQ151" i="58"/>
  <c r="AQ150" i="58"/>
  <c r="AQ149" i="58"/>
  <c r="AQ148" i="58"/>
  <c r="AQ147" i="58"/>
  <c r="AQ146" i="58"/>
  <c r="AQ145" i="58"/>
  <c r="AQ144" i="58"/>
  <c r="AQ143" i="58"/>
  <c r="AQ142" i="58"/>
  <c r="AQ141" i="58"/>
  <c r="AQ140" i="58"/>
  <c r="AQ139" i="58"/>
  <c r="AQ138" i="58"/>
  <c r="AQ137" i="58"/>
  <c r="AQ136" i="58"/>
  <c r="AQ135" i="58"/>
  <c r="AQ134" i="58"/>
  <c r="AQ133" i="58"/>
  <c r="AQ132" i="58"/>
  <c r="AQ131" i="58"/>
  <c r="AQ130" i="58"/>
  <c r="AQ129" i="58"/>
  <c r="AQ128" i="58"/>
  <c r="AQ127" i="58"/>
  <c r="AQ126" i="58"/>
  <c r="AQ125" i="58"/>
  <c r="AQ124" i="58"/>
  <c r="AQ123" i="58"/>
  <c r="AQ122" i="58"/>
  <c r="AQ121" i="58"/>
  <c r="AQ120" i="58"/>
  <c r="AQ119" i="58"/>
  <c r="AQ118" i="58"/>
  <c r="AQ117" i="58"/>
  <c r="AQ116" i="58"/>
  <c r="AQ115" i="58"/>
  <c r="AQ114" i="58"/>
  <c r="AQ113" i="58"/>
  <c r="AQ112" i="58"/>
  <c r="AQ111" i="58"/>
  <c r="AQ110" i="58"/>
  <c r="AQ109" i="58"/>
  <c r="AQ108" i="58"/>
  <c r="AQ107" i="58"/>
  <c r="AQ106" i="58"/>
  <c r="AQ105" i="58"/>
  <c r="AQ104" i="58"/>
  <c r="AQ103" i="58"/>
  <c r="AQ102" i="58"/>
  <c r="AQ101" i="58"/>
  <c r="AQ100" i="58"/>
  <c r="AQ99" i="58"/>
  <c r="AQ98" i="58"/>
  <c r="AQ97" i="58"/>
  <c r="AQ96" i="58"/>
  <c r="AQ95" i="58"/>
  <c r="AQ94" i="58"/>
  <c r="AQ93" i="58"/>
  <c r="AQ92" i="58"/>
  <c r="AQ91" i="58"/>
  <c r="AQ90" i="58"/>
  <c r="AQ89" i="58"/>
  <c r="AQ88" i="58"/>
  <c r="AQ87" i="58"/>
  <c r="AQ86" i="58"/>
  <c r="AQ85" i="58"/>
  <c r="AQ84" i="58"/>
  <c r="AQ83" i="58"/>
  <c r="AQ82" i="58"/>
  <c r="AQ81" i="58"/>
  <c r="AQ80" i="58"/>
  <c r="AQ79" i="58"/>
  <c r="AQ78" i="58"/>
  <c r="AQ77" i="58"/>
  <c r="AQ76" i="58"/>
  <c r="AQ75" i="58"/>
  <c r="AQ74" i="58"/>
  <c r="AQ73" i="58"/>
  <c r="AQ72" i="58"/>
  <c r="AQ71" i="58"/>
  <c r="AQ70" i="58"/>
  <c r="AQ69" i="58"/>
  <c r="AQ68" i="58"/>
  <c r="AQ67" i="58"/>
  <c r="AQ66" i="58"/>
  <c r="AQ65" i="58"/>
  <c r="AQ64" i="58"/>
  <c r="AQ63" i="58"/>
  <c r="AQ62" i="58"/>
  <c r="AQ61" i="58"/>
  <c r="AQ60" i="58"/>
  <c r="AQ59" i="58"/>
  <c r="AQ58" i="58"/>
  <c r="AQ57" i="58"/>
  <c r="AQ56" i="58"/>
  <c r="AQ55" i="58"/>
  <c r="AQ54" i="58"/>
  <c r="AQ53" i="58"/>
  <c r="AQ52" i="58"/>
  <c r="AQ51" i="58"/>
  <c r="AQ50" i="58"/>
  <c r="AQ49" i="58"/>
  <c r="AQ48" i="58"/>
  <c r="AQ47" i="58"/>
  <c r="AQ46" i="58"/>
  <c r="AQ45" i="58"/>
  <c r="AQ44" i="58"/>
  <c r="AQ43" i="58"/>
  <c r="AQ42" i="58"/>
  <c r="AQ41" i="58"/>
  <c r="AQ40" i="58"/>
  <c r="AQ39" i="58"/>
  <c r="AQ38" i="58"/>
  <c r="AQ37" i="58"/>
  <c r="AQ36" i="58"/>
  <c r="AQ35" i="58"/>
  <c r="AQ34" i="58"/>
  <c r="AQ33" i="58"/>
  <c r="AQ32" i="58"/>
  <c r="AQ31" i="58"/>
  <c r="AQ30" i="58"/>
  <c r="AQ29" i="58"/>
  <c r="AQ28" i="58"/>
  <c r="AQ27" i="58"/>
  <c r="AQ26" i="58"/>
  <c r="AQ25" i="58"/>
  <c r="AQ24" i="58"/>
  <c r="AQ23" i="58"/>
  <c r="AQ22" i="58"/>
  <c r="AQ21" i="58"/>
  <c r="AQ20" i="58"/>
  <c r="AQ19" i="58"/>
  <c r="AQ18" i="58"/>
  <c r="AQ17" i="58"/>
  <c r="AQ16" i="58"/>
  <c r="AQ15" i="58"/>
  <c r="AQ14" i="58"/>
  <c r="AQ13" i="58"/>
  <c r="AQ12" i="58"/>
  <c r="AQ11" i="58"/>
  <c r="AQ10" i="58"/>
  <c r="AQ9" i="58"/>
  <c r="AQ8" i="58"/>
  <c r="AP820" i="58"/>
  <c r="AP819" i="58"/>
  <c r="AP818" i="58"/>
  <c r="AP817" i="58"/>
  <c r="AP816" i="58"/>
  <c r="AP815" i="58"/>
  <c r="AP814" i="58"/>
  <c r="AP813" i="58"/>
  <c r="AP812" i="58"/>
  <c r="AP811" i="58"/>
  <c r="AP810" i="58"/>
  <c r="AP809" i="58"/>
  <c r="AP808" i="58"/>
  <c r="AP807" i="58"/>
  <c r="AP806" i="58"/>
  <c r="AP805" i="58"/>
  <c r="AP804" i="58"/>
  <c r="AP803" i="58"/>
  <c r="AP802" i="58"/>
  <c r="AP801" i="58"/>
  <c r="AP800" i="58"/>
  <c r="AP799" i="58"/>
  <c r="AP798" i="58"/>
  <c r="AP797" i="58"/>
  <c r="AP796" i="58"/>
  <c r="AP795" i="58"/>
  <c r="AP794" i="58"/>
  <c r="AP793" i="58"/>
  <c r="AP792" i="58"/>
  <c r="AP791" i="58"/>
  <c r="AP790" i="58"/>
  <c r="AP789" i="58"/>
  <c r="AP788" i="58"/>
  <c r="AP787" i="58"/>
  <c r="AP786" i="58"/>
  <c r="AP785" i="58"/>
  <c r="AP784" i="58"/>
  <c r="AP783" i="58"/>
  <c r="AP782" i="58"/>
  <c r="AP781" i="58"/>
  <c r="AP780" i="58"/>
  <c r="AP779" i="58"/>
  <c r="AP778" i="58"/>
  <c r="AP777" i="58"/>
  <c r="AP776" i="58"/>
  <c r="AP775" i="58"/>
  <c r="AP774" i="58"/>
  <c r="AP773" i="58"/>
  <c r="AP772" i="58"/>
  <c r="AP771" i="58"/>
  <c r="AP770" i="58"/>
  <c r="AP769" i="58"/>
  <c r="AP768" i="58"/>
  <c r="AP767" i="58"/>
  <c r="AP766" i="58"/>
  <c r="AP765" i="58"/>
  <c r="AP764" i="58"/>
  <c r="AP763" i="58"/>
  <c r="AP762" i="58"/>
  <c r="AP761" i="58"/>
  <c r="AP760" i="58"/>
  <c r="AP759" i="58"/>
  <c r="AP758" i="58"/>
  <c r="AP757" i="58"/>
  <c r="AP756" i="58"/>
  <c r="AP755" i="58"/>
  <c r="AP754" i="58"/>
  <c r="AP753" i="58"/>
  <c r="AP752" i="58"/>
  <c r="AP751" i="58"/>
  <c r="AP750" i="58"/>
  <c r="AP749" i="58"/>
  <c r="AP748" i="58"/>
  <c r="AP747" i="58"/>
  <c r="AP746" i="58"/>
  <c r="AP745" i="58"/>
  <c r="AP744" i="58"/>
  <c r="AP743" i="58"/>
  <c r="AP742" i="58"/>
  <c r="AP741" i="58"/>
  <c r="AP740" i="58"/>
  <c r="AP739" i="58"/>
  <c r="AP738" i="58"/>
  <c r="AP737" i="58"/>
  <c r="AP736" i="58"/>
  <c r="AP735" i="58"/>
  <c r="AP734" i="58"/>
  <c r="AP733" i="58"/>
  <c r="AP732" i="58"/>
  <c r="AP731" i="58"/>
  <c r="AP730" i="58"/>
  <c r="AP729" i="58"/>
  <c r="AP728" i="58"/>
  <c r="AP727" i="58"/>
  <c r="AP726" i="58"/>
  <c r="AP725" i="58"/>
  <c r="AP724" i="58"/>
  <c r="AP723" i="58"/>
  <c r="AP722" i="58"/>
  <c r="AP721" i="58"/>
  <c r="AP720" i="58"/>
  <c r="AP719" i="58"/>
  <c r="AP718" i="58"/>
  <c r="AP717" i="58"/>
  <c r="AP716" i="58"/>
  <c r="AP715" i="58"/>
  <c r="AP714" i="58"/>
  <c r="AP713" i="58"/>
  <c r="AP712" i="58"/>
  <c r="AP711" i="58"/>
  <c r="AP710" i="58"/>
  <c r="AP709" i="58"/>
  <c r="AP708" i="58"/>
  <c r="AP707" i="58"/>
  <c r="AP706" i="58"/>
  <c r="AP705" i="58"/>
  <c r="AP704" i="58"/>
  <c r="AP703" i="58"/>
  <c r="AP702" i="58"/>
  <c r="AP701" i="58"/>
  <c r="AP700" i="58"/>
  <c r="AP699" i="58"/>
  <c r="AP698" i="58"/>
  <c r="AP697" i="58"/>
  <c r="AP696" i="58"/>
  <c r="AP695" i="58"/>
  <c r="AP694" i="58"/>
  <c r="AP693" i="58"/>
  <c r="AP692" i="58"/>
  <c r="AP691" i="58"/>
  <c r="AP690" i="58"/>
  <c r="AP689" i="58"/>
  <c r="AP688" i="58"/>
  <c r="AP687" i="58"/>
  <c r="AP686" i="58"/>
  <c r="AP685" i="58"/>
  <c r="AP684" i="58"/>
  <c r="AP683" i="58"/>
  <c r="AP682" i="58"/>
  <c r="AP681" i="58"/>
  <c r="AP680" i="58"/>
  <c r="AP679" i="58"/>
  <c r="AP678" i="58"/>
  <c r="AP677" i="58"/>
  <c r="AP676" i="58"/>
  <c r="AP675" i="58"/>
  <c r="AP674" i="58"/>
  <c r="AP673" i="58"/>
  <c r="AP672" i="58"/>
  <c r="AP671" i="58"/>
  <c r="AP670" i="58"/>
  <c r="AP669" i="58"/>
  <c r="AP668" i="58"/>
  <c r="AP667" i="58"/>
  <c r="AP666" i="58"/>
  <c r="AP665" i="58"/>
  <c r="AP664" i="58"/>
  <c r="AP663" i="58"/>
  <c r="AP662" i="58"/>
  <c r="AP661" i="58"/>
  <c r="AP660" i="58"/>
  <c r="AP659" i="58"/>
  <c r="AP658" i="58"/>
  <c r="AP657" i="58"/>
  <c r="AP656" i="58"/>
  <c r="AP655" i="58"/>
  <c r="AP654" i="58"/>
  <c r="AP653" i="58"/>
  <c r="AP652" i="58"/>
  <c r="AP651" i="58"/>
  <c r="AP650" i="58"/>
  <c r="AP649" i="58"/>
  <c r="AP648" i="58"/>
  <c r="AP647" i="58"/>
  <c r="AP646" i="58"/>
  <c r="AP645" i="58"/>
  <c r="AP644" i="58"/>
  <c r="AP643" i="58"/>
  <c r="AP642" i="58"/>
  <c r="AP641" i="58"/>
  <c r="AP640" i="58"/>
  <c r="AP639" i="58"/>
  <c r="AP638" i="58"/>
  <c r="AP637" i="58"/>
  <c r="AP636" i="58"/>
  <c r="AP635" i="58"/>
  <c r="AP634" i="58"/>
  <c r="AP633" i="58"/>
  <c r="AP632" i="58"/>
  <c r="AP631" i="58"/>
  <c r="AP630" i="58"/>
  <c r="AP629" i="58"/>
  <c r="AP628" i="58"/>
  <c r="AP627" i="58"/>
  <c r="AP626" i="58"/>
  <c r="AP625" i="58"/>
  <c r="AP624" i="58"/>
  <c r="AP623" i="58"/>
  <c r="AP622" i="58"/>
  <c r="AP621" i="58"/>
  <c r="AP620" i="58"/>
  <c r="AP619" i="58"/>
  <c r="AP618" i="58"/>
  <c r="AP617" i="58"/>
  <c r="AP616" i="58"/>
  <c r="AP615" i="58"/>
  <c r="AP614" i="58"/>
  <c r="AP613" i="58"/>
  <c r="AP612" i="58"/>
  <c r="AP611" i="58"/>
  <c r="AP610" i="58"/>
  <c r="AP609" i="58"/>
  <c r="AP608" i="58"/>
  <c r="AP607" i="58"/>
  <c r="AP606" i="58"/>
  <c r="AP605" i="58"/>
  <c r="AP604" i="58"/>
  <c r="AP603" i="58"/>
  <c r="AP602" i="58"/>
  <c r="AP601" i="58"/>
  <c r="AP600" i="58"/>
  <c r="AP599" i="58"/>
  <c r="AP598" i="58"/>
  <c r="AP597" i="58"/>
  <c r="AP596" i="58"/>
  <c r="AP595" i="58"/>
  <c r="AP594" i="58"/>
  <c r="AP593" i="58"/>
  <c r="AP592" i="58"/>
  <c r="AP591" i="58"/>
  <c r="AP590" i="58"/>
  <c r="AP589" i="58"/>
  <c r="AP588" i="58"/>
  <c r="AP587" i="58"/>
  <c r="AP586" i="58"/>
  <c r="AP585" i="58"/>
  <c r="AP584" i="58"/>
  <c r="AP583" i="58"/>
  <c r="AP582" i="58"/>
  <c r="AP581" i="58"/>
  <c r="AP580" i="58"/>
  <c r="AP579" i="58"/>
  <c r="AP578" i="58"/>
  <c r="AP577" i="58"/>
  <c r="AP576" i="58"/>
  <c r="AP575" i="58"/>
  <c r="AP574" i="58"/>
  <c r="AP573" i="58"/>
  <c r="AP572" i="58"/>
  <c r="AP571" i="58"/>
  <c r="AP570" i="58"/>
  <c r="AP569" i="58"/>
  <c r="AP568" i="58"/>
  <c r="AP567" i="58"/>
  <c r="AP566" i="58"/>
  <c r="AP565" i="58"/>
  <c r="AP564" i="58"/>
  <c r="AP563" i="58"/>
  <c r="AP562" i="58"/>
  <c r="AP561" i="58"/>
  <c r="AP560" i="58"/>
  <c r="AP559" i="58"/>
  <c r="AP558" i="58"/>
  <c r="AP557" i="58"/>
  <c r="AP556" i="58"/>
  <c r="AP555" i="58"/>
  <c r="AP554" i="58"/>
  <c r="AP553" i="58"/>
  <c r="AP552" i="58"/>
  <c r="AP551" i="58"/>
  <c r="AP550" i="58"/>
  <c r="AP549" i="58"/>
  <c r="AP548" i="58"/>
  <c r="AP547" i="58"/>
  <c r="AP546" i="58"/>
  <c r="AP545" i="58"/>
  <c r="AP544" i="58"/>
  <c r="AP543" i="58"/>
  <c r="AP542" i="58"/>
  <c r="AP541" i="58"/>
  <c r="AP540" i="58"/>
  <c r="AP539" i="58"/>
  <c r="AP538" i="58"/>
  <c r="AP537" i="58"/>
  <c r="AP536" i="58"/>
  <c r="AP535" i="58"/>
  <c r="AP534" i="58"/>
  <c r="AP533" i="58"/>
  <c r="AP532" i="58"/>
  <c r="AP531" i="58"/>
  <c r="AP530" i="58"/>
  <c r="AP529" i="58"/>
  <c r="AP528" i="58"/>
  <c r="AP527" i="58"/>
  <c r="AP526" i="58"/>
  <c r="AP525" i="58"/>
  <c r="AP524" i="58"/>
  <c r="AP523" i="58"/>
  <c r="AP522" i="58"/>
  <c r="AP521" i="58"/>
  <c r="AP520" i="58"/>
  <c r="AP519" i="58"/>
  <c r="AP518" i="58"/>
  <c r="AP517" i="58"/>
  <c r="AP516" i="58"/>
  <c r="AP515" i="58"/>
  <c r="AP514" i="58"/>
  <c r="AP513" i="58"/>
  <c r="AP512" i="58"/>
  <c r="AP511" i="58"/>
  <c r="AP510" i="58"/>
  <c r="AP509" i="58"/>
  <c r="AP508" i="58"/>
  <c r="AP507" i="58"/>
  <c r="AP506" i="58"/>
  <c r="AP505" i="58"/>
  <c r="AP504" i="58"/>
  <c r="AP503" i="58"/>
  <c r="AP502" i="58"/>
  <c r="AP501" i="58"/>
  <c r="AP500" i="58"/>
  <c r="AP499" i="58"/>
  <c r="AP498" i="58"/>
  <c r="AP497" i="58"/>
  <c r="AP496" i="58"/>
  <c r="AP495" i="58"/>
  <c r="AP494" i="58"/>
  <c r="AP493" i="58"/>
  <c r="AP492" i="58"/>
  <c r="AP491" i="58"/>
  <c r="AP490" i="58"/>
  <c r="AP489" i="58"/>
  <c r="AP488" i="58"/>
  <c r="AP487" i="58"/>
  <c r="AP486" i="58"/>
  <c r="AP485" i="58"/>
  <c r="AP484" i="58"/>
  <c r="AP483" i="58"/>
  <c r="AP482" i="58"/>
  <c r="AP481" i="58"/>
  <c r="AP480" i="58"/>
  <c r="AP479" i="58"/>
  <c r="AP478" i="58"/>
  <c r="AP477" i="58"/>
  <c r="AP476" i="58"/>
  <c r="AP475" i="58"/>
  <c r="AP474" i="58"/>
  <c r="AP473" i="58"/>
  <c r="AP472" i="58"/>
  <c r="AP471" i="58"/>
  <c r="AP470" i="58"/>
  <c r="AP469" i="58"/>
  <c r="AP468" i="58"/>
  <c r="AP467" i="58"/>
  <c r="AP466" i="58"/>
  <c r="AP465" i="58"/>
  <c r="AP464" i="58"/>
  <c r="AP463" i="58"/>
  <c r="AP462" i="58"/>
  <c r="AP461" i="58"/>
  <c r="AP460" i="58"/>
  <c r="AP459" i="58"/>
  <c r="AP458" i="58"/>
  <c r="AP457" i="58"/>
  <c r="AP456" i="58"/>
  <c r="AP455" i="58"/>
  <c r="AP454" i="58"/>
  <c r="AP453" i="58"/>
  <c r="AP452" i="58"/>
  <c r="AP451" i="58"/>
  <c r="AP450" i="58"/>
  <c r="AP449" i="58"/>
  <c r="AP448" i="58"/>
  <c r="AP447" i="58"/>
  <c r="AP446" i="58"/>
  <c r="AP445" i="58"/>
  <c r="AP444" i="58"/>
  <c r="AP443" i="58"/>
  <c r="AP442" i="58"/>
  <c r="AP441" i="58"/>
  <c r="AP440" i="58"/>
  <c r="AP439" i="58"/>
  <c r="AP438" i="58"/>
  <c r="AP437" i="58"/>
  <c r="AP436" i="58"/>
  <c r="AP435" i="58"/>
  <c r="AP434" i="58"/>
  <c r="AP433" i="58"/>
  <c r="AP432" i="58"/>
  <c r="AP431" i="58"/>
  <c r="AP430" i="58"/>
  <c r="AP429" i="58"/>
  <c r="AP428" i="58"/>
  <c r="AP427" i="58"/>
  <c r="AP426" i="58"/>
  <c r="AP425" i="58"/>
  <c r="AP424" i="58"/>
  <c r="AP423" i="58"/>
  <c r="AP422" i="58"/>
  <c r="AP421" i="58"/>
  <c r="AP420" i="58"/>
  <c r="AP419" i="58"/>
  <c r="AP418" i="58"/>
  <c r="AP417" i="58"/>
  <c r="AP416" i="58"/>
  <c r="AP415" i="58"/>
  <c r="AP414" i="58"/>
  <c r="AP413" i="58"/>
  <c r="AP412" i="58"/>
  <c r="AP411" i="58"/>
  <c r="AP410" i="58"/>
  <c r="AP409" i="58"/>
  <c r="AP408" i="58"/>
  <c r="AP407" i="58"/>
  <c r="AP406" i="58"/>
  <c r="AP405" i="58"/>
  <c r="AP404" i="58"/>
  <c r="AP403" i="58"/>
  <c r="AP402" i="58"/>
  <c r="AP401" i="58"/>
  <c r="AP400" i="58"/>
  <c r="AP399" i="58"/>
  <c r="AP398" i="58"/>
  <c r="AP397" i="58"/>
  <c r="AP396" i="58"/>
  <c r="AP395" i="58"/>
  <c r="AP394" i="58"/>
  <c r="AP393" i="58"/>
  <c r="AP392" i="58"/>
  <c r="AP391" i="58"/>
  <c r="AP390" i="58"/>
  <c r="AP389" i="58"/>
  <c r="AP388" i="58"/>
  <c r="AP387" i="58"/>
  <c r="AP386" i="58"/>
  <c r="AP385" i="58"/>
  <c r="AP384" i="58"/>
  <c r="AP383" i="58"/>
  <c r="AP382" i="58"/>
  <c r="AP381" i="58"/>
  <c r="AP380" i="58"/>
  <c r="AP379" i="58"/>
  <c r="AP378" i="58"/>
  <c r="AP377" i="58"/>
  <c r="AP376" i="58"/>
  <c r="AP375" i="58"/>
  <c r="AP374" i="58"/>
  <c r="AP373" i="58"/>
  <c r="AP372" i="58"/>
  <c r="AP371" i="58"/>
  <c r="AP370" i="58"/>
  <c r="AP369" i="58"/>
  <c r="AP368" i="58"/>
  <c r="AP367" i="58"/>
  <c r="AP366" i="58"/>
  <c r="AP365" i="58"/>
  <c r="AP364" i="58"/>
  <c r="AP363" i="58"/>
  <c r="AP362" i="58"/>
  <c r="AP361" i="58"/>
  <c r="AP360" i="58"/>
  <c r="AP359" i="58"/>
  <c r="AP358" i="58"/>
  <c r="AP357" i="58"/>
  <c r="AP356" i="58"/>
  <c r="AP355" i="58"/>
  <c r="AP354" i="58"/>
  <c r="AP353" i="58"/>
  <c r="AP352" i="58"/>
  <c r="AP351" i="58"/>
  <c r="AP350" i="58"/>
  <c r="AP349" i="58"/>
  <c r="AP348" i="58"/>
  <c r="AP347" i="58"/>
  <c r="AP346" i="58"/>
  <c r="AP345" i="58"/>
  <c r="AP344" i="58"/>
  <c r="AP343" i="58"/>
  <c r="AP342" i="58"/>
  <c r="AP341" i="58"/>
  <c r="AP340" i="58"/>
  <c r="AP339" i="58"/>
  <c r="AP338" i="58"/>
  <c r="AP337" i="58"/>
  <c r="AP336" i="58"/>
  <c r="AP335" i="58"/>
  <c r="AP334" i="58"/>
  <c r="AP333" i="58"/>
  <c r="AP332" i="58"/>
  <c r="AP331" i="58"/>
  <c r="AP330" i="58"/>
  <c r="AP329" i="58"/>
  <c r="AP328" i="58"/>
  <c r="AP327" i="58"/>
  <c r="AP326" i="58"/>
  <c r="AP325" i="58"/>
  <c r="AP324" i="58"/>
  <c r="AP323" i="58"/>
  <c r="AP322" i="58"/>
  <c r="AP321" i="58"/>
  <c r="AP320" i="58"/>
  <c r="AP319" i="58"/>
  <c r="AP318" i="58"/>
  <c r="AP317" i="58"/>
  <c r="AP316" i="58"/>
  <c r="AP315" i="58"/>
  <c r="AP314" i="58"/>
  <c r="AP313" i="58"/>
  <c r="AP312" i="58"/>
  <c r="AP311" i="58"/>
  <c r="AP310" i="58"/>
  <c r="AP309" i="58"/>
  <c r="AP308" i="58"/>
  <c r="AP307" i="58"/>
  <c r="AP306" i="58"/>
  <c r="AP305" i="58"/>
  <c r="AP304" i="58"/>
  <c r="AP303" i="58"/>
  <c r="AP302" i="58"/>
  <c r="AP301" i="58"/>
  <c r="AP300" i="58"/>
  <c r="AP299" i="58"/>
  <c r="AP298" i="58"/>
  <c r="AP297" i="58"/>
  <c r="AP296" i="58"/>
  <c r="AP295" i="58"/>
  <c r="AP294" i="58"/>
  <c r="AP293" i="58"/>
  <c r="AP292" i="58"/>
  <c r="AP291" i="58"/>
  <c r="AP290" i="58"/>
  <c r="AP289" i="58"/>
  <c r="AP288" i="58"/>
  <c r="AP287" i="58"/>
  <c r="AP286" i="58"/>
  <c r="AP285" i="58"/>
  <c r="AP284" i="58"/>
  <c r="AP283" i="58"/>
  <c r="AP282" i="58"/>
  <c r="AP281" i="58"/>
  <c r="AP280" i="58"/>
  <c r="AP279" i="58"/>
  <c r="AP278" i="58"/>
  <c r="AP277" i="58"/>
  <c r="AP276" i="58"/>
  <c r="AP275" i="58"/>
  <c r="AP274" i="58"/>
  <c r="AP273" i="58"/>
  <c r="AP272" i="58"/>
  <c r="AP271" i="58"/>
  <c r="AP270" i="58"/>
  <c r="AP269" i="58"/>
  <c r="AP268" i="58"/>
  <c r="AP267" i="58"/>
  <c r="AP266" i="58"/>
  <c r="AP265" i="58"/>
  <c r="AP264" i="58"/>
  <c r="AP263" i="58"/>
  <c r="AP262" i="58"/>
  <c r="AP261" i="58"/>
  <c r="AP260" i="58"/>
  <c r="AP259" i="58"/>
  <c r="AP258" i="58"/>
  <c r="AP257" i="58"/>
  <c r="AP256" i="58"/>
  <c r="AP255" i="58"/>
  <c r="AP254" i="58"/>
  <c r="AP253" i="58"/>
  <c r="AP252" i="58"/>
  <c r="AP251" i="58"/>
  <c r="AP250" i="58"/>
  <c r="AP249" i="58"/>
  <c r="AP248" i="58"/>
  <c r="AP247" i="58"/>
  <c r="AP246" i="58"/>
  <c r="AP245" i="58"/>
  <c r="AP244" i="58"/>
  <c r="AP243" i="58"/>
  <c r="AP242" i="58"/>
  <c r="AP241" i="58"/>
  <c r="AP240" i="58"/>
  <c r="AP239" i="58"/>
  <c r="AP238" i="58"/>
  <c r="AP237" i="58"/>
  <c r="AP236" i="58"/>
  <c r="AP235" i="58"/>
  <c r="AP234" i="58"/>
  <c r="AP233" i="58"/>
  <c r="AP232" i="58"/>
  <c r="AP231" i="58"/>
  <c r="AP230" i="58"/>
  <c r="AP229" i="58"/>
  <c r="AP228" i="58"/>
  <c r="AP227" i="58"/>
  <c r="AP226" i="58"/>
  <c r="AP225" i="58"/>
  <c r="AP224" i="58"/>
  <c r="AP223" i="58"/>
  <c r="AP222" i="58"/>
  <c r="AP221" i="58"/>
  <c r="AP220" i="58"/>
  <c r="AP219" i="58"/>
  <c r="AP218" i="58"/>
  <c r="AP217" i="58"/>
  <c r="AP216" i="58"/>
  <c r="AP215" i="58"/>
  <c r="AP214" i="58"/>
  <c r="AP213" i="58"/>
  <c r="AP212" i="58"/>
  <c r="AP211" i="58"/>
  <c r="AP210" i="58"/>
  <c r="AP209" i="58"/>
  <c r="AP208" i="58"/>
  <c r="AP207" i="58"/>
  <c r="AP206" i="58"/>
  <c r="AP205" i="58"/>
  <c r="AP204" i="58"/>
  <c r="AP203" i="58"/>
  <c r="AP202" i="58"/>
  <c r="AP201" i="58"/>
  <c r="AP200" i="58"/>
  <c r="AP199" i="58"/>
  <c r="AP198" i="58"/>
  <c r="AP197" i="58"/>
  <c r="AP196" i="58"/>
  <c r="AP195" i="58"/>
  <c r="AP194" i="58"/>
  <c r="AP193" i="58"/>
  <c r="AP192" i="58"/>
  <c r="AP191" i="58"/>
  <c r="AP190" i="58"/>
  <c r="AP189" i="58"/>
  <c r="AP188" i="58"/>
  <c r="AP187" i="58"/>
  <c r="AP186" i="58"/>
  <c r="AP185" i="58"/>
  <c r="AP184" i="58"/>
  <c r="AP183" i="58"/>
  <c r="AP182" i="58"/>
  <c r="AP181" i="58"/>
  <c r="AP180" i="58"/>
  <c r="AP179" i="58"/>
  <c r="AP178" i="58"/>
  <c r="AP177" i="58"/>
  <c r="AP176" i="58"/>
  <c r="AP175" i="58"/>
  <c r="AP174" i="58"/>
  <c r="AP173" i="58"/>
  <c r="AP172" i="58"/>
  <c r="AP171" i="58"/>
  <c r="AP170" i="58"/>
  <c r="AP169" i="58"/>
  <c r="AP168" i="58"/>
  <c r="AP167" i="58"/>
  <c r="AP166" i="58"/>
  <c r="AP165" i="58"/>
  <c r="AP164" i="58"/>
  <c r="AP163" i="58"/>
  <c r="AP162" i="58"/>
  <c r="AP161" i="58"/>
  <c r="AP160" i="58"/>
  <c r="AP159" i="58"/>
  <c r="AP158" i="58"/>
  <c r="AP157" i="58"/>
  <c r="AP156" i="58"/>
  <c r="AP155" i="58"/>
  <c r="AP154" i="58"/>
  <c r="AP153" i="58"/>
  <c r="AP152" i="58"/>
  <c r="AP151" i="58"/>
  <c r="AP150" i="58"/>
  <c r="AP149" i="58"/>
  <c r="AP148" i="58"/>
  <c r="AP147" i="58"/>
  <c r="AP146" i="58"/>
  <c r="AP145" i="58"/>
  <c r="AP144" i="58"/>
  <c r="AP143" i="58"/>
  <c r="AP142" i="58"/>
  <c r="AP141" i="58"/>
  <c r="AP140" i="58"/>
  <c r="AP139" i="58"/>
  <c r="AP138" i="58"/>
  <c r="AP137" i="58"/>
  <c r="AP136" i="58"/>
  <c r="AP135" i="58"/>
  <c r="AP134" i="58"/>
  <c r="AP133" i="58"/>
  <c r="AP132" i="58"/>
  <c r="AP131" i="58"/>
  <c r="AP130" i="58"/>
  <c r="AP129" i="58"/>
  <c r="AP128" i="58"/>
  <c r="AP127" i="58"/>
  <c r="AP126" i="58"/>
  <c r="AP125" i="58"/>
  <c r="AP124" i="58"/>
  <c r="AP123" i="58"/>
  <c r="AP122" i="58"/>
  <c r="AP121" i="58"/>
  <c r="AP120" i="58"/>
  <c r="AP119" i="58"/>
  <c r="AP118" i="58"/>
  <c r="AP117" i="58"/>
  <c r="AP116" i="58"/>
  <c r="AP115" i="58"/>
  <c r="AP114" i="58"/>
  <c r="AP113" i="58"/>
  <c r="AP112" i="58"/>
  <c r="AP111" i="58"/>
  <c r="AP110" i="58"/>
  <c r="AP109" i="58"/>
  <c r="AP108" i="58"/>
  <c r="AP107" i="58"/>
  <c r="AP106" i="58"/>
  <c r="AP105" i="58"/>
  <c r="AP104" i="58"/>
  <c r="AP103" i="58"/>
  <c r="AP102" i="58"/>
  <c r="AP101" i="58"/>
  <c r="AP100" i="58"/>
  <c r="AP99" i="58"/>
  <c r="AP98" i="58"/>
  <c r="AP97" i="58"/>
  <c r="AP96" i="58"/>
  <c r="AP95" i="58"/>
  <c r="AP94" i="58"/>
  <c r="AP93" i="58"/>
  <c r="AP92" i="58"/>
  <c r="AP91" i="58"/>
  <c r="AP90" i="58"/>
  <c r="AP89" i="58"/>
  <c r="AP88" i="58"/>
  <c r="AP87" i="58"/>
  <c r="AP86" i="58"/>
  <c r="AP85" i="58"/>
  <c r="AP84" i="58"/>
  <c r="AP83" i="58"/>
  <c r="AP82" i="58"/>
  <c r="AP81" i="58"/>
  <c r="AP80" i="58"/>
  <c r="AP79" i="58"/>
  <c r="AP78" i="58"/>
  <c r="AP77" i="58"/>
  <c r="AP76" i="58"/>
  <c r="AP75" i="58"/>
  <c r="AP74" i="58"/>
  <c r="AP73" i="58"/>
  <c r="AP72" i="58"/>
  <c r="AP71" i="58"/>
  <c r="AP70" i="58"/>
  <c r="AP69" i="58"/>
  <c r="AP68" i="58"/>
  <c r="AP67" i="58"/>
  <c r="AP66" i="58"/>
  <c r="AP65" i="58"/>
  <c r="AP64" i="58"/>
  <c r="AP63" i="58"/>
  <c r="AP62" i="58"/>
  <c r="AP61" i="58"/>
  <c r="AP60" i="58"/>
  <c r="AP59" i="58"/>
  <c r="AP58" i="58"/>
  <c r="AP57" i="58"/>
  <c r="AP56" i="58"/>
  <c r="AP55" i="58"/>
  <c r="AP54" i="58"/>
  <c r="AP53" i="58"/>
  <c r="AP52" i="58"/>
  <c r="AP51" i="58"/>
  <c r="AP50" i="58"/>
  <c r="AP49" i="58"/>
  <c r="AP48" i="58"/>
  <c r="AP47" i="58"/>
  <c r="AP46" i="58"/>
  <c r="AP45" i="58"/>
  <c r="AP44" i="58"/>
  <c r="AP43" i="58"/>
  <c r="AP42" i="58"/>
  <c r="AP41" i="58"/>
  <c r="AP40" i="58"/>
  <c r="AP39" i="58"/>
  <c r="AP38" i="58"/>
  <c r="AP37" i="58"/>
  <c r="AP36" i="58"/>
  <c r="AP35" i="58"/>
  <c r="AP34" i="58"/>
  <c r="AP33" i="58"/>
  <c r="AP32" i="58"/>
  <c r="AP31" i="58"/>
  <c r="AP30" i="58"/>
  <c r="AP29" i="58"/>
  <c r="AP28" i="58"/>
  <c r="AP27" i="58"/>
  <c r="AP26" i="58"/>
  <c r="AP25" i="58"/>
  <c r="AP24" i="58"/>
  <c r="AP23" i="58"/>
  <c r="AP22" i="58"/>
  <c r="AP21" i="58"/>
  <c r="AP20" i="58"/>
  <c r="AP19" i="58"/>
  <c r="AP18" i="58"/>
  <c r="AP17" i="58"/>
  <c r="AP16" i="58"/>
  <c r="AP15" i="58"/>
  <c r="AP14" i="58"/>
  <c r="AP13" i="58"/>
  <c r="AP12" i="58"/>
  <c r="AP11" i="58"/>
  <c r="AP10" i="58"/>
  <c r="AP9" i="58"/>
  <c r="AP8" i="58"/>
  <c r="AP7" i="58"/>
  <c r="AQ7" i="58"/>
  <c r="AI820" i="58"/>
  <c r="AI819" i="58"/>
  <c r="AI818" i="58"/>
  <c r="AI817" i="58"/>
  <c r="AI816" i="58"/>
  <c r="AI815" i="58"/>
  <c r="AI814" i="58"/>
  <c r="AI813" i="58"/>
  <c r="AI812" i="58"/>
  <c r="AI811" i="58"/>
  <c r="AI810" i="58"/>
  <c r="AI809" i="58"/>
  <c r="AI808" i="58"/>
  <c r="AI807" i="58"/>
  <c r="AI806" i="58"/>
  <c r="AI805" i="58"/>
  <c r="AI804" i="58"/>
  <c r="AI803" i="58"/>
  <c r="AI802" i="58"/>
  <c r="AI801" i="58"/>
  <c r="AI800" i="58"/>
  <c r="AI799" i="58"/>
  <c r="AI798" i="58"/>
  <c r="AI797" i="58"/>
  <c r="AI796" i="58"/>
  <c r="AI795" i="58"/>
  <c r="AI794" i="58"/>
  <c r="AI793" i="58"/>
  <c r="AI792" i="58"/>
  <c r="AI791" i="58"/>
  <c r="AI790" i="58"/>
  <c r="AI789" i="58"/>
  <c r="AI788" i="58"/>
  <c r="AI787" i="58"/>
  <c r="AI786" i="58"/>
  <c r="AI785" i="58"/>
  <c r="AI784" i="58"/>
  <c r="AI783" i="58"/>
  <c r="AI782" i="58"/>
  <c r="AI781" i="58"/>
  <c r="AI780" i="58"/>
  <c r="AI779" i="58"/>
  <c r="AI778" i="58"/>
  <c r="AI777" i="58"/>
  <c r="AI776" i="58"/>
  <c r="AI775" i="58"/>
  <c r="AI774" i="58"/>
  <c r="AI773" i="58"/>
  <c r="AI772" i="58"/>
  <c r="AI771" i="58"/>
  <c r="AI770" i="58"/>
  <c r="AI769" i="58"/>
  <c r="AI768" i="58"/>
  <c r="AI767" i="58"/>
  <c r="AI766" i="58"/>
  <c r="AI765" i="58"/>
  <c r="AI764" i="58"/>
  <c r="AI763" i="58"/>
  <c r="AI762" i="58"/>
  <c r="AI761" i="58"/>
  <c r="AI760" i="58"/>
  <c r="AI759" i="58"/>
  <c r="AI758" i="58"/>
  <c r="AI757" i="58"/>
  <c r="AI756" i="58"/>
  <c r="AI755" i="58"/>
  <c r="AI754" i="58"/>
  <c r="AI753" i="58"/>
  <c r="AI752" i="58"/>
  <c r="AI751" i="58"/>
  <c r="AI750" i="58"/>
  <c r="AI749" i="58"/>
  <c r="AI748" i="58"/>
  <c r="AI747" i="58"/>
  <c r="AI746" i="58"/>
  <c r="AI745" i="58"/>
  <c r="AI744" i="58"/>
  <c r="AI743" i="58"/>
  <c r="AI742" i="58"/>
  <c r="AI741" i="58"/>
  <c r="AI740" i="58"/>
  <c r="AI739" i="58"/>
  <c r="AI738" i="58"/>
  <c r="AI737" i="58"/>
  <c r="AI736" i="58"/>
  <c r="AI735" i="58"/>
  <c r="AI734" i="58"/>
  <c r="AI733" i="58"/>
  <c r="AI732" i="58"/>
  <c r="AI731" i="58"/>
  <c r="AI730" i="58"/>
  <c r="AI729" i="58"/>
  <c r="AI728" i="58"/>
  <c r="AI727" i="58"/>
  <c r="AI726" i="58"/>
  <c r="AI725" i="58"/>
  <c r="AI724" i="58"/>
  <c r="AI723" i="58"/>
  <c r="AI722" i="58"/>
  <c r="AI721" i="58"/>
  <c r="AI720" i="58"/>
  <c r="AI719" i="58"/>
  <c r="AI718" i="58"/>
  <c r="AI717" i="58"/>
  <c r="AI716" i="58"/>
  <c r="AI715" i="58"/>
  <c r="AI714" i="58"/>
  <c r="AI713" i="58"/>
  <c r="AI712" i="58"/>
  <c r="AI711" i="58"/>
  <c r="AI710" i="58"/>
  <c r="AI709" i="58"/>
  <c r="AI708" i="58"/>
  <c r="AI707" i="58"/>
  <c r="AI706" i="58"/>
  <c r="AI705" i="58"/>
  <c r="AI704" i="58"/>
  <c r="AI703" i="58"/>
  <c r="AI702" i="58"/>
  <c r="AI701" i="58"/>
  <c r="AI700" i="58"/>
  <c r="AI699" i="58"/>
  <c r="AI698" i="58"/>
  <c r="AI697" i="58"/>
  <c r="AI696" i="58"/>
  <c r="AI695" i="58"/>
  <c r="AI694" i="58"/>
  <c r="AI693" i="58"/>
  <c r="AI692" i="58"/>
  <c r="AI691" i="58"/>
  <c r="AI690" i="58"/>
  <c r="AI689" i="58"/>
  <c r="AI688" i="58"/>
  <c r="AI687" i="58"/>
  <c r="AI686" i="58"/>
  <c r="AI685" i="58"/>
  <c r="AI684" i="58"/>
  <c r="AI683" i="58"/>
  <c r="AI682" i="58"/>
  <c r="AI681" i="58"/>
  <c r="AI680" i="58"/>
  <c r="AI679" i="58"/>
  <c r="AI678" i="58"/>
  <c r="AI677" i="58"/>
  <c r="AI676" i="58"/>
  <c r="AI675" i="58"/>
  <c r="AI674" i="58"/>
  <c r="AI673" i="58"/>
  <c r="AI672" i="58"/>
  <c r="AI671" i="58"/>
  <c r="AI670" i="58"/>
  <c r="AI669" i="58"/>
  <c r="AI668" i="58"/>
  <c r="AI667" i="58"/>
  <c r="AI666" i="58"/>
  <c r="AI665" i="58"/>
  <c r="AI664" i="58"/>
  <c r="AI663" i="58"/>
  <c r="AI662" i="58"/>
  <c r="AI661" i="58"/>
  <c r="AI660" i="58"/>
  <c r="AI659" i="58"/>
  <c r="AI658" i="58"/>
  <c r="AI657" i="58"/>
  <c r="AI656" i="58"/>
  <c r="AI655" i="58"/>
  <c r="AI654" i="58"/>
  <c r="AI653" i="58"/>
  <c r="AI652" i="58"/>
  <c r="AI651" i="58"/>
  <c r="AI650" i="58"/>
  <c r="AI649" i="58"/>
  <c r="AI648" i="58"/>
  <c r="AI647" i="58"/>
  <c r="AI646" i="58"/>
  <c r="AI645" i="58"/>
  <c r="AI644" i="58"/>
  <c r="AI643" i="58"/>
  <c r="AI642" i="58"/>
  <c r="AI641" i="58"/>
  <c r="AI640" i="58"/>
  <c r="AI639" i="58"/>
  <c r="AI638" i="58"/>
  <c r="AI637" i="58"/>
  <c r="AI636" i="58"/>
  <c r="AI635" i="58"/>
  <c r="AI634" i="58"/>
  <c r="AI633" i="58"/>
  <c r="AI632" i="58"/>
  <c r="AI631" i="58"/>
  <c r="AI630" i="58"/>
  <c r="AI629" i="58"/>
  <c r="AI628" i="58"/>
  <c r="AI627" i="58"/>
  <c r="AI626" i="58"/>
  <c r="AI625" i="58"/>
  <c r="AI624" i="58"/>
  <c r="AI623" i="58"/>
  <c r="AI622" i="58"/>
  <c r="AI621" i="58"/>
  <c r="AI620" i="58"/>
  <c r="AI619" i="58"/>
  <c r="AI618" i="58"/>
  <c r="AI617" i="58"/>
  <c r="AI616" i="58"/>
  <c r="AI615" i="58"/>
  <c r="AI614" i="58"/>
  <c r="AI613" i="58"/>
  <c r="AI612" i="58"/>
  <c r="AI611" i="58"/>
  <c r="AI610" i="58"/>
  <c r="AI609" i="58"/>
  <c r="AI608" i="58"/>
  <c r="AI607" i="58"/>
  <c r="AI606" i="58"/>
  <c r="AI605" i="58"/>
  <c r="AI604" i="58"/>
  <c r="AI603" i="58"/>
  <c r="AI602" i="58"/>
  <c r="AI601" i="58"/>
  <c r="AI600" i="58"/>
  <c r="AI599" i="58"/>
  <c r="AI598" i="58"/>
  <c r="AI597" i="58"/>
  <c r="AI596" i="58"/>
  <c r="AI595" i="58"/>
  <c r="AI594" i="58"/>
  <c r="AI593" i="58"/>
  <c r="AI592" i="58"/>
  <c r="AI591" i="58"/>
  <c r="AI590" i="58"/>
  <c r="AI589" i="58"/>
  <c r="AI588" i="58"/>
  <c r="AI587" i="58"/>
  <c r="AI586" i="58"/>
  <c r="AI585" i="58"/>
  <c r="AI584" i="58"/>
  <c r="AI583" i="58"/>
  <c r="AI582" i="58"/>
  <c r="AI581" i="58"/>
  <c r="AI580" i="58"/>
  <c r="AI579" i="58"/>
  <c r="AI578" i="58"/>
  <c r="AI577" i="58"/>
  <c r="AI576" i="58"/>
  <c r="AI575" i="58"/>
  <c r="AI574" i="58"/>
  <c r="AI573" i="58"/>
  <c r="AI572" i="58"/>
  <c r="AI571" i="58"/>
  <c r="AI570" i="58"/>
  <c r="AI569" i="58"/>
  <c r="AI568" i="58"/>
  <c r="AI567" i="58"/>
  <c r="AI566" i="58"/>
  <c r="AI565" i="58"/>
  <c r="AI564" i="58"/>
  <c r="AI563" i="58"/>
  <c r="AI562" i="58"/>
  <c r="AI561" i="58"/>
  <c r="AI560" i="58"/>
  <c r="AI559" i="58"/>
  <c r="AI558" i="58"/>
  <c r="AI557" i="58"/>
  <c r="AI556" i="58"/>
  <c r="AI555" i="58"/>
  <c r="AI554" i="58"/>
  <c r="AI553" i="58"/>
  <c r="AI552" i="58"/>
  <c r="AI551" i="58"/>
  <c r="AI550" i="58"/>
  <c r="AI549" i="58"/>
  <c r="AI548" i="58"/>
  <c r="AI547" i="58"/>
  <c r="AI546" i="58"/>
  <c r="AI545" i="58"/>
  <c r="AI544" i="58"/>
  <c r="AI543" i="58"/>
  <c r="AI542" i="58"/>
  <c r="AI541" i="58"/>
  <c r="AI540" i="58"/>
  <c r="AI539" i="58"/>
  <c r="AI538" i="58"/>
  <c r="AI537" i="58"/>
  <c r="AI536" i="58"/>
  <c r="AI535" i="58"/>
  <c r="AI534" i="58"/>
  <c r="AI533" i="58"/>
  <c r="AI532" i="58"/>
  <c r="AI531" i="58"/>
  <c r="AI530" i="58"/>
  <c r="AI529" i="58"/>
  <c r="AI528" i="58"/>
  <c r="AI527" i="58"/>
  <c r="AI526" i="58"/>
  <c r="AI525" i="58"/>
  <c r="AI524" i="58"/>
  <c r="AI523" i="58"/>
  <c r="AI522" i="58"/>
  <c r="AI521" i="58"/>
  <c r="AI520" i="58"/>
  <c r="AI519" i="58"/>
  <c r="AI518" i="58"/>
  <c r="AI517" i="58"/>
  <c r="AI516" i="58"/>
  <c r="AI515" i="58"/>
  <c r="AI514" i="58"/>
  <c r="AI513" i="58"/>
  <c r="AI512" i="58"/>
  <c r="AI511" i="58"/>
  <c r="AI510" i="58"/>
  <c r="AI509" i="58"/>
  <c r="AI508" i="58"/>
  <c r="AI507" i="58"/>
  <c r="AI506" i="58"/>
  <c r="AI505" i="58"/>
  <c r="AI504" i="58"/>
  <c r="AI503" i="58"/>
  <c r="AI502" i="58"/>
  <c r="AI501" i="58"/>
  <c r="AI500" i="58"/>
  <c r="AI499" i="58"/>
  <c r="AI498" i="58"/>
  <c r="AI497" i="58"/>
  <c r="AI496" i="58"/>
  <c r="AI495" i="58"/>
  <c r="AI494" i="58"/>
  <c r="AI493" i="58"/>
  <c r="AI492" i="58"/>
  <c r="AI491" i="58"/>
  <c r="AI490" i="58"/>
  <c r="AI489" i="58"/>
  <c r="AI488" i="58"/>
  <c r="AI487" i="58"/>
  <c r="AI486" i="58"/>
  <c r="AI485" i="58"/>
  <c r="AI484" i="58"/>
  <c r="AI483" i="58"/>
  <c r="AI482" i="58"/>
  <c r="AI481" i="58"/>
  <c r="AI480" i="58"/>
  <c r="AI479" i="58"/>
  <c r="AI478" i="58"/>
  <c r="AI477" i="58"/>
  <c r="AI476" i="58"/>
  <c r="AI475" i="58"/>
  <c r="AI474" i="58"/>
  <c r="AI473" i="58"/>
  <c r="AI472" i="58"/>
  <c r="AI471" i="58"/>
  <c r="AI470" i="58"/>
  <c r="AI469" i="58"/>
  <c r="AI468" i="58"/>
  <c r="AI467" i="58"/>
  <c r="AI466" i="58"/>
  <c r="AI465" i="58"/>
  <c r="AI464" i="58"/>
  <c r="AI463" i="58"/>
  <c r="AI462" i="58"/>
  <c r="AI461" i="58"/>
  <c r="AI460" i="58"/>
  <c r="AI459" i="58"/>
  <c r="AI458" i="58"/>
  <c r="AI457" i="58"/>
  <c r="AI456" i="58"/>
  <c r="AI455" i="58"/>
  <c r="AI454" i="58"/>
  <c r="AI453" i="58"/>
  <c r="AI452" i="58"/>
  <c r="AI451" i="58"/>
  <c r="AI450" i="58"/>
  <c r="AI449" i="58"/>
  <c r="AI448" i="58"/>
  <c r="AI447" i="58"/>
  <c r="AI446" i="58"/>
  <c r="AI445" i="58"/>
  <c r="AI444" i="58"/>
  <c r="AI443" i="58"/>
  <c r="AI442" i="58"/>
  <c r="AI441" i="58"/>
  <c r="AI440" i="58"/>
  <c r="AI439" i="58"/>
  <c r="AI438" i="58"/>
  <c r="AI437" i="58"/>
  <c r="AI436" i="58"/>
  <c r="AI435" i="58"/>
  <c r="AI434" i="58"/>
  <c r="AI433" i="58"/>
  <c r="AI432" i="58"/>
  <c r="AI431" i="58"/>
  <c r="AI430" i="58"/>
  <c r="AI429" i="58"/>
  <c r="AI428" i="58"/>
  <c r="AI427" i="58"/>
  <c r="AI426" i="58"/>
  <c r="AI425" i="58"/>
  <c r="AI424" i="58"/>
  <c r="AI423" i="58"/>
  <c r="AI422" i="58"/>
  <c r="AI421" i="58"/>
  <c r="AI420" i="58"/>
  <c r="AI419" i="58"/>
  <c r="AI418" i="58"/>
  <c r="AI417" i="58"/>
  <c r="AI416" i="58"/>
  <c r="AI415" i="58"/>
  <c r="AI414" i="58"/>
  <c r="AI413" i="58"/>
  <c r="AI412" i="58"/>
  <c r="AI411" i="58"/>
  <c r="AI410" i="58"/>
  <c r="AI409" i="58"/>
  <c r="AI408" i="58"/>
  <c r="AI407" i="58"/>
  <c r="AI406" i="58"/>
  <c r="AI405" i="58"/>
  <c r="AI404" i="58"/>
  <c r="AI403" i="58"/>
  <c r="AI402" i="58"/>
  <c r="AI401" i="58"/>
  <c r="AI400" i="58"/>
  <c r="AI399" i="58"/>
  <c r="AI398" i="58"/>
  <c r="AI397" i="58"/>
  <c r="AI396" i="58"/>
  <c r="AI395" i="58"/>
  <c r="AI394" i="58"/>
  <c r="AI393" i="58"/>
  <c r="AI392" i="58"/>
  <c r="AI391" i="58"/>
  <c r="AI390" i="58"/>
  <c r="AI389" i="58"/>
  <c r="AI388" i="58"/>
  <c r="AI387" i="58"/>
  <c r="AI386" i="58"/>
  <c r="AI385" i="58"/>
  <c r="AI384" i="58"/>
  <c r="AI383" i="58"/>
  <c r="AI382" i="58"/>
  <c r="AI381" i="58"/>
  <c r="AI380" i="58"/>
  <c r="AI379" i="58"/>
  <c r="AI378" i="58"/>
  <c r="AI377" i="58"/>
  <c r="AI376" i="58"/>
  <c r="AI375" i="58"/>
  <c r="AI374" i="58"/>
  <c r="AI373" i="58"/>
  <c r="AI372" i="58"/>
  <c r="AI371" i="58"/>
  <c r="AI370" i="58"/>
  <c r="AI369" i="58"/>
  <c r="AI368" i="58"/>
  <c r="AI367" i="58"/>
  <c r="AI366" i="58"/>
  <c r="AI365" i="58"/>
  <c r="AI364" i="58"/>
  <c r="AI363" i="58"/>
  <c r="AI362" i="58"/>
  <c r="AI361" i="58"/>
  <c r="AI360" i="58"/>
  <c r="AI359" i="58"/>
  <c r="AI358" i="58"/>
  <c r="AI357" i="58"/>
  <c r="AI356" i="58"/>
  <c r="AI355" i="58"/>
  <c r="AI354" i="58"/>
  <c r="AI353" i="58"/>
  <c r="AI352" i="58"/>
  <c r="AI351" i="58"/>
  <c r="AI350" i="58"/>
  <c r="AI349" i="58"/>
  <c r="AI348" i="58"/>
  <c r="AI347" i="58"/>
  <c r="AI346" i="58"/>
  <c r="AI345" i="58"/>
  <c r="AI344" i="58"/>
  <c r="AI343" i="58"/>
  <c r="AI342" i="58"/>
  <c r="AI341" i="58"/>
  <c r="AI340" i="58"/>
  <c r="AI339" i="58"/>
  <c r="AI338" i="58"/>
  <c r="AI337" i="58"/>
  <c r="AI336" i="58"/>
  <c r="AI335" i="58"/>
  <c r="AI334" i="58"/>
  <c r="AI333" i="58"/>
  <c r="AI332" i="58"/>
  <c r="AI331" i="58"/>
  <c r="AI330" i="58"/>
  <c r="AI329" i="58"/>
  <c r="AI328" i="58"/>
  <c r="AI327" i="58"/>
  <c r="AI326" i="58"/>
  <c r="AI325" i="58"/>
  <c r="AI324" i="58"/>
  <c r="AI323" i="58"/>
  <c r="AI322" i="58"/>
  <c r="AI321" i="58"/>
  <c r="AI320" i="58"/>
  <c r="AI319" i="58"/>
  <c r="AI318" i="58"/>
  <c r="AI317" i="58"/>
  <c r="AI316" i="58"/>
  <c r="AI315" i="58"/>
  <c r="AI314" i="58"/>
  <c r="AI313" i="58"/>
  <c r="AI312" i="58"/>
  <c r="AI311" i="58"/>
  <c r="AI310" i="58"/>
  <c r="AI309" i="58"/>
  <c r="AI308" i="58"/>
  <c r="AI307" i="58"/>
  <c r="AI306" i="58"/>
  <c r="AI305" i="58"/>
  <c r="AI304" i="58"/>
  <c r="AI303" i="58"/>
  <c r="AI302" i="58"/>
  <c r="AI301" i="58"/>
  <c r="AI300" i="58"/>
  <c r="AI299" i="58"/>
  <c r="AI298" i="58"/>
  <c r="AI297" i="58"/>
  <c r="AI296" i="58"/>
  <c r="AI295" i="58"/>
  <c r="AI294" i="58"/>
  <c r="AI293" i="58"/>
  <c r="AI292" i="58"/>
  <c r="AI291" i="58"/>
  <c r="AI290" i="58"/>
  <c r="AI289" i="58"/>
  <c r="AI288" i="58"/>
  <c r="AI287" i="58"/>
  <c r="AI286" i="58"/>
  <c r="AI285" i="58"/>
  <c r="AI284" i="58"/>
  <c r="AI283" i="58"/>
  <c r="AI282" i="58"/>
  <c r="AI281" i="58"/>
  <c r="AI280" i="58"/>
  <c r="AI279" i="58"/>
  <c r="AI278" i="58"/>
  <c r="AI277" i="58"/>
  <c r="AI276" i="58"/>
  <c r="AI275" i="58"/>
  <c r="AI274" i="58"/>
  <c r="AI273" i="58"/>
  <c r="AI272" i="58"/>
  <c r="AI271" i="58"/>
  <c r="AI270" i="58"/>
  <c r="AI269" i="58"/>
  <c r="AI268" i="58"/>
  <c r="AI267" i="58"/>
  <c r="AI266" i="58"/>
  <c r="AI265" i="58"/>
  <c r="AI264" i="58"/>
  <c r="AI263" i="58"/>
  <c r="AI262" i="58"/>
  <c r="AI261" i="58"/>
  <c r="AI260" i="58"/>
  <c r="AI259" i="58"/>
  <c r="AI258" i="58"/>
  <c r="AI257" i="58"/>
  <c r="AI256" i="58"/>
  <c r="AI255" i="58"/>
  <c r="AI254" i="58"/>
  <c r="AI253" i="58"/>
  <c r="AI252" i="58"/>
  <c r="AI251" i="58"/>
  <c r="AI250" i="58"/>
  <c r="AI249" i="58"/>
  <c r="AI248" i="58"/>
  <c r="AI247" i="58"/>
  <c r="AI246" i="58"/>
  <c r="AI245" i="58"/>
  <c r="AI244" i="58"/>
  <c r="AI243" i="58"/>
  <c r="AI242" i="58"/>
  <c r="AI241" i="58"/>
  <c r="AI240" i="58"/>
  <c r="AI239" i="58"/>
  <c r="AI238" i="58"/>
  <c r="AI237" i="58"/>
  <c r="AI236" i="58"/>
  <c r="AI235" i="58"/>
  <c r="AI234" i="58"/>
  <c r="AI233" i="58"/>
  <c r="AI232" i="58"/>
  <c r="AI231" i="58"/>
  <c r="AI230" i="58"/>
  <c r="AI229" i="58"/>
  <c r="AI228" i="58"/>
  <c r="AI227" i="58"/>
  <c r="AI226" i="58"/>
  <c r="AI225" i="58"/>
  <c r="AI224" i="58"/>
  <c r="AI223" i="58"/>
  <c r="AI222" i="58"/>
  <c r="AI221" i="58"/>
  <c r="AI220" i="58"/>
  <c r="AI219" i="58"/>
  <c r="AI218" i="58"/>
  <c r="AI217" i="58"/>
  <c r="AI216" i="58"/>
  <c r="AI215" i="58"/>
  <c r="AI214" i="58"/>
  <c r="AI213" i="58"/>
  <c r="AI212" i="58"/>
  <c r="AI211" i="58"/>
  <c r="AI210" i="58"/>
  <c r="AI209" i="58"/>
  <c r="AI208" i="58"/>
  <c r="AI207" i="58"/>
  <c r="AI206" i="58"/>
  <c r="AI205" i="58"/>
  <c r="AI204" i="58"/>
  <c r="AI203" i="58"/>
  <c r="AI202" i="58"/>
  <c r="AI201" i="58"/>
  <c r="AI200" i="58"/>
  <c r="AI199" i="58"/>
  <c r="AI198" i="58"/>
  <c r="AI197" i="58"/>
  <c r="AI196" i="58"/>
  <c r="AI195" i="58"/>
  <c r="AI194" i="58"/>
  <c r="AI193" i="58"/>
  <c r="AI192" i="58"/>
  <c r="AI191" i="58"/>
  <c r="AI190" i="58"/>
  <c r="AI189" i="58"/>
  <c r="AI188" i="58"/>
  <c r="AI187" i="58"/>
  <c r="AI186" i="58"/>
  <c r="AI185" i="58"/>
  <c r="AI184" i="58"/>
  <c r="AI183" i="58"/>
  <c r="AI182" i="58"/>
  <c r="AI181" i="58"/>
  <c r="AI180" i="58"/>
  <c r="AI179" i="58"/>
  <c r="AI178" i="58"/>
  <c r="AI177" i="58"/>
  <c r="AI176" i="58"/>
  <c r="AI175" i="58"/>
  <c r="AI174" i="58"/>
  <c r="AI173" i="58"/>
  <c r="AI172" i="58"/>
  <c r="AI171" i="58"/>
  <c r="AI170" i="58"/>
  <c r="AI169" i="58"/>
  <c r="AI168" i="58"/>
  <c r="AI167" i="58"/>
  <c r="AI166" i="58"/>
  <c r="AI165" i="58"/>
  <c r="AI164" i="58"/>
  <c r="AI163" i="58"/>
  <c r="AI162" i="58"/>
  <c r="AI161" i="58"/>
  <c r="AI160" i="58"/>
  <c r="AI159" i="58"/>
  <c r="AI158" i="58"/>
  <c r="AI157" i="58"/>
  <c r="AI156" i="58"/>
  <c r="AI155" i="58"/>
  <c r="AI154" i="58"/>
  <c r="AI153" i="58"/>
  <c r="AI152" i="58"/>
  <c r="AI151" i="58"/>
  <c r="AI150" i="58"/>
  <c r="AI149" i="58"/>
  <c r="AI148" i="58"/>
  <c r="AI147" i="58"/>
  <c r="AI146" i="58"/>
  <c r="AI145" i="58"/>
  <c r="AI144" i="58"/>
  <c r="AI143" i="58"/>
  <c r="AI142" i="58"/>
  <c r="AI141" i="58"/>
  <c r="AI140" i="58"/>
  <c r="AI139" i="58"/>
  <c r="AI138" i="58"/>
  <c r="AI137" i="58"/>
  <c r="AI136" i="58"/>
  <c r="AI135" i="58"/>
  <c r="AI134" i="58"/>
  <c r="AI133" i="58"/>
  <c r="AI132" i="58"/>
  <c r="AI131" i="58"/>
  <c r="AI130" i="58"/>
  <c r="AI129" i="58"/>
  <c r="AI128" i="58"/>
  <c r="AI127" i="58"/>
  <c r="AI126" i="58"/>
  <c r="AI125" i="58"/>
  <c r="AI124" i="58"/>
  <c r="AI123" i="58"/>
  <c r="AI122" i="58"/>
  <c r="AI121" i="58"/>
  <c r="AI120" i="58"/>
  <c r="AI119" i="58"/>
  <c r="AI118" i="58"/>
  <c r="AI117" i="58"/>
  <c r="AI116" i="58"/>
  <c r="AI115" i="58"/>
  <c r="AI114" i="58"/>
  <c r="AI113" i="58"/>
  <c r="AI112" i="58"/>
  <c r="AI111" i="58"/>
  <c r="AI110" i="58"/>
  <c r="AI109" i="58"/>
  <c r="AI108" i="58"/>
  <c r="AI107" i="58"/>
  <c r="AI106" i="58"/>
  <c r="AI105" i="58"/>
  <c r="AI104" i="58"/>
  <c r="AI103" i="58"/>
  <c r="AI102" i="58"/>
  <c r="AI101" i="58"/>
  <c r="AI100" i="58"/>
  <c r="AI99" i="58"/>
  <c r="AI98" i="58"/>
  <c r="AI97" i="58"/>
  <c r="AI96" i="58"/>
  <c r="AI95" i="58"/>
  <c r="AI94" i="58"/>
  <c r="AI93" i="58"/>
  <c r="AI92" i="58"/>
  <c r="AI91" i="58"/>
  <c r="AI90" i="58"/>
  <c r="AI89" i="58"/>
  <c r="AI88" i="58"/>
  <c r="AI87" i="58"/>
  <c r="AI86" i="58"/>
  <c r="AI85" i="58"/>
  <c r="AI84" i="58"/>
  <c r="AI83" i="58"/>
  <c r="AI82" i="58"/>
  <c r="AI81" i="58"/>
  <c r="AI80" i="58"/>
  <c r="AI79" i="58"/>
  <c r="AI78" i="58"/>
  <c r="AI77" i="58"/>
  <c r="AI76" i="58"/>
  <c r="AI75" i="58"/>
  <c r="AI74" i="58"/>
  <c r="AI73" i="58"/>
  <c r="AI72" i="58"/>
  <c r="AI71" i="58"/>
  <c r="AI70" i="58"/>
  <c r="AI69" i="58"/>
  <c r="AI68" i="58"/>
  <c r="AI67" i="58"/>
  <c r="AI66" i="58"/>
  <c r="AI65" i="58"/>
  <c r="AI64" i="58"/>
  <c r="AI63" i="58"/>
  <c r="AI62" i="58"/>
  <c r="AI61" i="58"/>
  <c r="AI60" i="58"/>
  <c r="AI59" i="58"/>
  <c r="AI58" i="58"/>
  <c r="AI57" i="58"/>
  <c r="AI56" i="58"/>
  <c r="AI55" i="58"/>
  <c r="AI54" i="58"/>
  <c r="AI53" i="58"/>
  <c r="AI52" i="58"/>
  <c r="AI51" i="58"/>
  <c r="AI50" i="58"/>
  <c r="AI49" i="58"/>
  <c r="AI48" i="58"/>
  <c r="AI47" i="58"/>
  <c r="AI46" i="58"/>
  <c r="AI45" i="58"/>
  <c r="AI44" i="58"/>
  <c r="AI43" i="58"/>
  <c r="AI42" i="58"/>
  <c r="AI41" i="58"/>
  <c r="AI40" i="58"/>
  <c r="AI39" i="58"/>
  <c r="AI38" i="58"/>
  <c r="AI37" i="58"/>
  <c r="AI36" i="58"/>
  <c r="AI35" i="58"/>
  <c r="AI34" i="58"/>
  <c r="AI33" i="58"/>
  <c r="AI32" i="58"/>
  <c r="AI31" i="58"/>
  <c r="AI30" i="58"/>
  <c r="AI29" i="58"/>
  <c r="AI28" i="58"/>
  <c r="AI27" i="58"/>
  <c r="AI26" i="58"/>
  <c r="AI25" i="58"/>
  <c r="AI24" i="58"/>
  <c r="AI23" i="58"/>
  <c r="AI22" i="58"/>
  <c r="AI21" i="58"/>
  <c r="AI20" i="58"/>
  <c r="AI19" i="58"/>
  <c r="AI18" i="58"/>
  <c r="AI17" i="58"/>
  <c r="AI16" i="58"/>
  <c r="AI15" i="58"/>
  <c r="AI14" i="58"/>
  <c r="AI13" i="58"/>
  <c r="AI12" i="58"/>
  <c r="AI11" i="58"/>
  <c r="AI10" i="58"/>
  <c r="AI9" i="58"/>
  <c r="AI8" i="58"/>
  <c r="AH820" i="58"/>
  <c r="AH819" i="58"/>
  <c r="AH818" i="58"/>
  <c r="AH817" i="58"/>
  <c r="AH816" i="58"/>
  <c r="AH815" i="58"/>
  <c r="AH814" i="58"/>
  <c r="AH813" i="58"/>
  <c r="AH812" i="58"/>
  <c r="AH811" i="58"/>
  <c r="AH810" i="58"/>
  <c r="AH809" i="58"/>
  <c r="AH808" i="58"/>
  <c r="AH807" i="58"/>
  <c r="AH806" i="58"/>
  <c r="AH805" i="58"/>
  <c r="AH804" i="58"/>
  <c r="AH803" i="58"/>
  <c r="AH802" i="58"/>
  <c r="AH801" i="58"/>
  <c r="AH800" i="58"/>
  <c r="AH799" i="58"/>
  <c r="AH798" i="58"/>
  <c r="AH797" i="58"/>
  <c r="AH796" i="58"/>
  <c r="AH795" i="58"/>
  <c r="AH794" i="58"/>
  <c r="AH793" i="58"/>
  <c r="AH792" i="58"/>
  <c r="AH791" i="58"/>
  <c r="AH790" i="58"/>
  <c r="AH789" i="58"/>
  <c r="AH788" i="58"/>
  <c r="AH787" i="58"/>
  <c r="AH786" i="58"/>
  <c r="AH785" i="58"/>
  <c r="AH784" i="58"/>
  <c r="AH783" i="58"/>
  <c r="AH782" i="58"/>
  <c r="AH781" i="58"/>
  <c r="AH780" i="58"/>
  <c r="AH779" i="58"/>
  <c r="AH778" i="58"/>
  <c r="AH777" i="58"/>
  <c r="AH776" i="58"/>
  <c r="AH775" i="58"/>
  <c r="AH774" i="58"/>
  <c r="AH773" i="58"/>
  <c r="AH772" i="58"/>
  <c r="AH771" i="58"/>
  <c r="AH770" i="58"/>
  <c r="AH769" i="58"/>
  <c r="AH768" i="58"/>
  <c r="AH767" i="58"/>
  <c r="AH766" i="58"/>
  <c r="AH765" i="58"/>
  <c r="AH764" i="58"/>
  <c r="AH763" i="58"/>
  <c r="AH762" i="58"/>
  <c r="AH761" i="58"/>
  <c r="AH760" i="58"/>
  <c r="AH759" i="58"/>
  <c r="AH758" i="58"/>
  <c r="AH757" i="58"/>
  <c r="AH756" i="58"/>
  <c r="AH755" i="58"/>
  <c r="AH754" i="58"/>
  <c r="AH753" i="58"/>
  <c r="AH752" i="58"/>
  <c r="AH751" i="58"/>
  <c r="AH750" i="58"/>
  <c r="AH749" i="58"/>
  <c r="AH748" i="58"/>
  <c r="AH747" i="58"/>
  <c r="AH746" i="58"/>
  <c r="AH745" i="58"/>
  <c r="AH744" i="58"/>
  <c r="AH743" i="58"/>
  <c r="AH742" i="58"/>
  <c r="AH741" i="58"/>
  <c r="AH740" i="58"/>
  <c r="AH739" i="58"/>
  <c r="AH738" i="58"/>
  <c r="AH737" i="58"/>
  <c r="AH736" i="58"/>
  <c r="AH735" i="58"/>
  <c r="AH734" i="58"/>
  <c r="AH733" i="58"/>
  <c r="AH732" i="58"/>
  <c r="AH731" i="58"/>
  <c r="AH730" i="58"/>
  <c r="AH729" i="58"/>
  <c r="AH728" i="58"/>
  <c r="AH727" i="58"/>
  <c r="AH726" i="58"/>
  <c r="AH725" i="58"/>
  <c r="AH724" i="58"/>
  <c r="AH723" i="58"/>
  <c r="AH722" i="58"/>
  <c r="AH721" i="58"/>
  <c r="AH720" i="58"/>
  <c r="AH719" i="58"/>
  <c r="AH718" i="58"/>
  <c r="AH717" i="58"/>
  <c r="AH716" i="58"/>
  <c r="AH715" i="58"/>
  <c r="AH714" i="58"/>
  <c r="AH713" i="58"/>
  <c r="AH712" i="58"/>
  <c r="AH711" i="58"/>
  <c r="AH710" i="58"/>
  <c r="AH709" i="58"/>
  <c r="AH708" i="58"/>
  <c r="AH707" i="58"/>
  <c r="AH706" i="58"/>
  <c r="AH705" i="58"/>
  <c r="AH704" i="58"/>
  <c r="AH703" i="58"/>
  <c r="AH702" i="58"/>
  <c r="AH701" i="58"/>
  <c r="AH700" i="58"/>
  <c r="AH699" i="58"/>
  <c r="AH698" i="58"/>
  <c r="AH697" i="58"/>
  <c r="AH696" i="58"/>
  <c r="AH695" i="58"/>
  <c r="AH694" i="58"/>
  <c r="AH693" i="58"/>
  <c r="AH692" i="58"/>
  <c r="AH691" i="58"/>
  <c r="AH690" i="58"/>
  <c r="AH689" i="58"/>
  <c r="AH688" i="58"/>
  <c r="AH687" i="58"/>
  <c r="AH686" i="58"/>
  <c r="AH685" i="58"/>
  <c r="AH684" i="58"/>
  <c r="AH683" i="58"/>
  <c r="AH682" i="58"/>
  <c r="AH681" i="58"/>
  <c r="AH680" i="58"/>
  <c r="AH679" i="58"/>
  <c r="AH678" i="58"/>
  <c r="AH677" i="58"/>
  <c r="AH676" i="58"/>
  <c r="AH675" i="58"/>
  <c r="AH674" i="58"/>
  <c r="AH673" i="58"/>
  <c r="AH672" i="58"/>
  <c r="AH671" i="58"/>
  <c r="AH670" i="58"/>
  <c r="AH669" i="58"/>
  <c r="AH668" i="58"/>
  <c r="AH667" i="58"/>
  <c r="AH666" i="58"/>
  <c r="AH665" i="58"/>
  <c r="AH664" i="58"/>
  <c r="AH663" i="58"/>
  <c r="AH662" i="58"/>
  <c r="AH661" i="58"/>
  <c r="AH660" i="58"/>
  <c r="AH659" i="58"/>
  <c r="AH658" i="58"/>
  <c r="AH657" i="58"/>
  <c r="AH656" i="58"/>
  <c r="AH655" i="58"/>
  <c r="AH654" i="58"/>
  <c r="AH653" i="58"/>
  <c r="AH652" i="58"/>
  <c r="AH651" i="58"/>
  <c r="AH650" i="58"/>
  <c r="AH649" i="58"/>
  <c r="AH648" i="58"/>
  <c r="AH647" i="58"/>
  <c r="AH646" i="58"/>
  <c r="AH645" i="58"/>
  <c r="AH644" i="58"/>
  <c r="AH643" i="58"/>
  <c r="AH642" i="58"/>
  <c r="AH641" i="58"/>
  <c r="AH640" i="58"/>
  <c r="AH639" i="58"/>
  <c r="AH638" i="58"/>
  <c r="AH637" i="58"/>
  <c r="AH636" i="58"/>
  <c r="AH635" i="58"/>
  <c r="AH634" i="58"/>
  <c r="AH633" i="58"/>
  <c r="AH632" i="58"/>
  <c r="AH631" i="58"/>
  <c r="AH630" i="58"/>
  <c r="AH629" i="58"/>
  <c r="AH628" i="58"/>
  <c r="AH627" i="58"/>
  <c r="AH626" i="58"/>
  <c r="AH625" i="58"/>
  <c r="AH624" i="58"/>
  <c r="AH623" i="58"/>
  <c r="AH622" i="58"/>
  <c r="AH621" i="58"/>
  <c r="AH620" i="58"/>
  <c r="AH619" i="58"/>
  <c r="AH618" i="58"/>
  <c r="AH617" i="58"/>
  <c r="AH616" i="58"/>
  <c r="AH615" i="58"/>
  <c r="AH614" i="58"/>
  <c r="AH613" i="58"/>
  <c r="AH612" i="58"/>
  <c r="AH611" i="58"/>
  <c r="AH610" i="58"/>
  <c r="AH609" i="58"/>
  <c r="AH608" i="58"/>
  <c r="AH607" i="58"/>
  <c r="AH606" i="58"/>
  <c r="AH605" i="58"/>
  <c r="AH604" i="58"/>
  <c r="AH603" i="58"/>
  <c r="AH602" i="58"/>
  <c r="AH601" i="58"/>
  <c r="AH600" i="58"/>
  <c r="AH599" i="58"/>
  <c r="AH598" i="58"/>
  <c r="AH597" i="58"/>
  <c r="AH596" i="58"/>
  <c r="AH595" i="58"/>
  <c r="AH594" i="58"/>
  <c r="AH593" i="58"/>
  <c r="AH592" i="58"/>
  <c r="AH591" i="58"/>
  <c r="AH590" i="58"/>
  <c r="AH589" i="58"/>
  <c r="AH588" i="58"/>
  <c r="AH587" i="58"/>
  <c r="AH586" i="58"/>
  <c r="AH585" i="58"/>
  <c r="AH584" i="58"/>
  <c r="AH583" i="58"/>
  <c r="AH582" i="58"/>
  <c r="AH581" i="58"/>
  <c r="AH580" i="58"/>
  <c r="AH579" i="58"/>
  <c r="AH578" i="58"/>
  <c r="AH577" i="58"/>
  <c r="AH576" i="58"/>
  <c r="AH575" i="58"/>
  <c r="AH574" i="58"/>
  <c r="AH573" i="58"/>
  <c r="AH572" i="58"/>
  <c r="AH571" i="58"/>
  <c r="AH570" i="58"/>
  <c r="AH569" i="58"/>
  <c r="AH568" i="58"/>
  <c r="AH567" i="58"/>
  <c r="AH566" i="58"/>
  <c r="AH565" i="58"/>
  <c r="AH564" i="58"/>
  <c r="AH563" i="58"/>
  <c r="AH562" i="58"/>
  <c r="AH561" i="58"/>
  <c r="AH560" i="58"/>
  <c r="AH559" i="58"/>
  <c r="AH558" i="58"/>
  <c r="AH557" i="58"/>
  <c r="AH556" i="58"/>
  <c r="AH555" i="58"/>
  <c r="AH554" i="58"/>
  <c r="AH553" i="58"/>
  <c r="AH552" i="58"/>
  <c r="AH551" i="58"/>
  <c r="AH550" i="58"/>
  <c r="AH549" i="58"/>
  <c r="AH548" i="58"/>
  <c r="AH547" i="58"/>
  <c r="AH546" i="58"/>
  <c r="AH545" i="58"/>
  <c r="AH544" i="58"/>
  <c r="AH543" i="58"/>
  <c r="AH542" i="58"/>
  <c r="AH541" i="58"/>
  <c r="AH540" i="58"/>
  <c r="AH539" i="58"/>
  <c r="AH538" i="58"/>
  <c r="AH537" i="58"/>
  <c r="AH536" i="58"/>
  <c r="AH535" i="58"/>
  <c r="AH534" i="58"/>
  <c r="AH533" i="58"/>
  <c r="AH532" i="58"/>
  <c r="AH531" i="58"/>
  <c r="AH530" i="58"/>
  <c r="AH529" i="58"/>
  <c r="AH528" i="58"/>
  <c r="AH527" i="58"/>
  <c r="AH526" i="58"/>
  <c r="AH525" i="58"/>
  <c r="AH524" i="58"/>
  <c r="AH523" i="58"/>
  <c r="AH522" i="58"/>
  <c r="AH521" i="58"/>
  <c r="AH520" i="58"/>
  <c r="AH519" i="58"/>
  <c r="AH518" i="58"/>
  <c r="AH517" i="58"/>
  <c r="AH516" i="58"/>
  <c r="AH515" i="58"/>
  <c r="AH514" i="58"/>
  <c r="AH513" i="58"/>
  <c r="AH512" i="58"/>
  <c r="AH511" i="58"/>
  <c r="AH510" i="58"/>
  <c r="AH509" i="58"/>
  <c r="AH508" i="58"/>
  <c r="AH507" i="58"/>
  <c r="AH506" i="58"/>
  <c r="AH505" i="58"/>
  <c r="AH504" i="58"/>
  <c r="AH503" i="58"/>
  <c r="AH502" i="58"/>
  <c r="AH501" i="58"/>
  <c r="AH500" i="58"/>
  <c r="AH499" i="58"/>
  <c r="AH498" i="58"/>
  <c r="AH497" i="58"/>
  <c r="AH496" i="58"/>
  <c r="AH495" i="58"/>
  <c r="AH494" i="58"/>
  <c r="AH493" i="58"/>
  <c r="AH492" i="58"/>
  <c r="AH491" i="58"/>
  <c r="AH490" i="58"/>
  <c r="AH489" i="58"/>
  <c r="AH488" i="58"/>
  <c r="AH487" i="58"/>
  <c r="AH486" i="58"/>
  <c r="AH485" i="58"/>
  <c r="AH484" i="58"/>
  <c r="AH483" i="58"/>
  <c r="AH482" i="58"/>
  <c r="AH481" i="58"/>
  <c r="AH480" i="58"/>
  <c r="AH479" i="58"/>
  <c r="AH478" i="58"/>
  <c r="AH477" i="58"/>
  <c r="AH476" i="58"/>
  <c r="AH475" i="58"/>
  <c r="AH474" i="58"/>
  <c r="AH473" i="58"/>
  <c r="AH472" i="58"/>
  <c r="AH471" i="58"/>
  <c r="AH470" i="58"/>
  <c r="AH469" i="58"/>
  <c r="AH468" i="58"/>
  <c r="AH467" i="58"/>
  <c r="AH466" i="58"/>
  <c r="AH465" i="58"/>
  <c r="AH464" i="58"/>
  <c r="AH463" i="58"/>
  <c r="AH462" i="58"/>
  <c r="AH461" i="58"/>
  <c r="AH460" i="58"/>
  <c r="AH459" i="58"/>
  <c r="AH458" i="58"/>
  <c r="AH457" i="58"/>
  <c r="AH456" i="58"/>
  <c r="AH455" i="58"/>
  <c r="AH454" i="58"/>
  <c r="AH453" i="58"/>
  <c r="AH452" i="58"/>
  <c r="AH451" i="58"/>
  <c r="AH450" i="58"/>
  <c r="AH449" i="58"/>
  <c r="AH448" i="58"/>
  <c r="AH447" i="58"/>
  <c r="AH446" i="58"/>
  <c r="AH445" i="58"/>
  <c r="AH444" i="58"/>
  <c r="AH443" i="58"/>
  <c r="AH442" i="58"/>
  <c r="AH441" i="58"/>
  <c r="AH440" i="58"/>
  <c r="AH439" i="58"/>
  <c r="AH438" i="58"/>
  <c r="AH437" i="58"/>
  <c r="AH436" i="58"/>
  <c r="AH435" i="58"/>
  <c r="AH434" i="58"/>
  <c r="AH433" i="58"/>
  <c r="AH432" i="58"/>
  <c r="AH431" i="58"/>
  <c r="AH430" i="58"/>
  <c r="AH429" i="58"/>
  <c r="AH428" i="58"/>
  <c r="AH427" i="58"/>
  <c r="AH426" i="58"/>
  <c r="AH425" i="58"/>
  <c r="AH424" i="58"/>
  <c r="AH423" i="58"/>
  <c r="AH422" i="58"/>
  <c r="AH421" i="58"/>
  <c r="AH420" i="58"/>
  <c r="AH419" i="58"/>
  <c r="AH418" i="58"/>
  <c r="AH417" i="58"/>
  <c r="AH416" i="58"/>
  <c r="AH415" i="58"/>
  <c r="AH414" i="58"/>
  <c r="AH413" i="58"/>
  <c r="AH412" i="58"/>
  <c r="AH411" i="58"/>
  <c r="AH410" i="58"/>
  <c r="AH409" i="58"/>
  <c r="AH408" i="58"/>
  <c r="AH407" i="58"/>
  <c r="AH406" i="58"/>
  <c r="AH405" i="58"/>
  <c r="AH404" i="58"/>
  <c r="AH403" i="58"/>
  <c r="AH402" i="58"/>
  <c r="AH401" i="58"/>
  <c r="AH400" i="58"/>
  <c r="AH399" i="58"/>
  <c r="AH398" i="58"/>
  <c r="AH397" i="58"/>
  <c r="AH396" i="58"/>
  <c r="AH395" i="58"/>
  <c r="AH394" i="58"/>
  <c r="AH393" i="58"/>
  <c r="AH392" i="58"/>
  <c r="AH391" i="58"/>
  <c r="AH390" i="58"/>
  <c r="AH389" i="58"/>
  <c r="AH388" i="58"/>
  <c r="AH387" i="58"/>
  <c r="AH386" i="58"/>
  <c r="AH385" i="58"/>
  <c r="AH384" i="58"/>
  <c r="AH383" i="58"/>
  <c r="AH382" i="58"/>
  <c r="AH381" i="58"/>
  <c r="AH380" i="58"/>
  <c r="AH379" i="58"/>
  <c r="AH378" i="58"/>
  <c r="AH377" i="58"/>
  <c r="AH376" i="58"/>
  <c r="AH375" i="58"/>
  <c r="AH374" i="58"/>
  <c r="AH373" i="58"/>
  <c r="AH372" i="58"/>
  <c r="AH371" i="58"/>
  <c r="AH370" i="58"/>
  <c r="AH369" i="58"/>
  <c r="AH368" i="58"/>
  <c r="AH367" i="58"/>
  <c r="AH366" i="58"/>
  <c r="AH365" i="58"/>
  <c r="AH364" i="58"/>
  <c r="AH363" i="58"/>
  <c r="AH362" i="58"/>
  <c r="AH361" i="58"/>
  <c r="AH360" i="58"/>
  <c r="AH359" i="58"/>
  <c r="AH358" i="58"/>
  <c r="AH357" i="58"/>
  <c r="AH356" i="58"/>
  <c r="AH355" i="58"/>
  <c r="AH354" i="58"/>
  <c r="AH353" i="58"/>
  <c r="AH352" i="58"/>
  <c r="AH351" i="58"/>
  <c r="AH350" i="58"/>
  <c r="AH349" i="58"/>
  <c r="AH348" i="58"/>
  <c r="AH347" i="58"/>
  <c r="AH346" i="58"/>
  <c r="AH345" i="58"/>
  <c r="AH344" i="58"/>
  <c r="AH343" i="58"/>
  <c r="AH342" i="58"/>
  <c r="AH341" i="58"/>
  <c r="AH340" i="58"/>
  <c r="AH339" i="58"/>
  <c r="AH338" i="58"/>
  <c r="AH337" i="58"/>
  <c r="AH336" i="58"/>
  <c r="AH335" i="58"/>
  <c r="AH334" i="58"/>
  <c r="AH333" i="58"/>
  <c r="AH332" i="58"/>
  <c r="AH331" i="58"/>
  <c r="AH330" i="58"/>
  <c r="AH329" i="58"/>
  <c r="AH328" i="58"/>
  <c r="AH327" i="58"/>
  <c r="AH326" i="58"/>
  <c r="AH325" i="58"/>
  <c r="AH324" i="58"/>
  <c r="AH323" i="58"/>
  <c r="AH322" i="58"/>
  <c r="AH321" i="58"/>
  <c r="AH320" i="58"/>
  <c r="AH319" i="58"/>
  <c r="AH318" i="58"/>
  <c r="AH317" i="58"/>
  <c r="AH316" i="58"/>
  <c r="AH315" i="58"/>
  <c r="AH314" i="58"/>
  <c r="AH313" i="58"/>
  <c r="AH312" i="58"/>
  <c r="AH311" i="58"/>
  <c r="AH310" i="58"/>
  <c r="AH309" i="58"/>
  <c r="AH308" i="58"/>
  <c r="AH307" i="58"/>
  <c r="AH306" i="58"/>
  <c r="AH305" i="58"/>
  <c r="AH304" i="58"/>
  <c r="AH303" i="58"/>
  <c r="AH302" i="58"/>
  <c r="AH301" i="58"/>
  <c r="AH300" i="58"/>
  <c r="AH299" i="58"/>
  <c r="AH298" i="58"/>
  <c r="AH297" i="58"/>
  <c r="AH296" i="58"/>
  <c r="AH295" i="58"/>
  <c r="AH294" i="58"/>
  <c r="AH293" i="58"/>
  <c r="AH292" i="58"/>
  <c r="AH291" i="58"/>
  <c r="AH290" i="58"/>
  <c r="AH289" i="58"/>
  <c r="AH288" i="58"/>
  <c r="AH287" i="58"/>
  <c r="AH286" i="58"/>
  <c r="AH285" i="58"/>
  <c r="AH284" i="58"/>
  <c r="AH283" i="58"/>
  <c r="AH282" i="58"/>
  <c r="AH281" i="58"/>
  <c r="AH280" i="58"/>
  <c r="AH279" i="58"/>
  <c r="AH278" i="58"/>
  <c r="AH277" i="58"/>
  <c r="AH276" i="58"/>
  <c r="AH275" i="58"/>
  <c r="AH274" i="58"/>
  <c r="AH273" i="58"/>
  <c r="AH272" i="58"/>
  <c r="AH271" i="58"/>
  <c r="AH270" i="58"/>
  <c r="AH269" i="58"/>
  <c r="AH268" i="58"/>
  <c r="AH267" i="58"/>
  <c r="AH266" i="58"/>
  <c r="AH265" i="58"/>
  <c r="AH264" i="58"/>
  <c r="AH263" i="58"/>
  <c r="AH262" i="58"/>
  <c r="AH261" i="58"/>
  <c r="AH260" i="58"/>
  <c r="AH259" i="58"/>
  <c r="AH258" i="58"/>
  <c r="AH257" i="58"/>
  <c r="AH256" i="58"/>
  <c r="AH255" i="58"/>
  <c r="AH254" i="58"/>
  <c r="AH253" i="58"/>
  <c r="AH252" i="58"/>
  <c r="AH251" i="58"/>
  <c r="AH250" i="58"/>
  <c r="AH249" i="58"/>
  <c r="AH248" i="58"/>
  <c r="AH247" i="58"/>
  <c r="AH246" i="58"/>
  <c r="AH245" i="58"/>
  <c r="AH244" i="58"/>
  <c r="AH243" i="58"/>
  <c r="AH242" i="58"/>
  <c r="AH241" i="58"/>
  <c r="AH240" i="58"/>
  <c r="AH239" i="58"/>
  <c r="AH238" i="58"/>
  <c r="AH237" i="58"/>
  <c r="AH236" i="58"/>
  <c r="AH235" i="58"/>
  <c r="AH234" i="58"/>
  <c r="AH233" i="58"/>
  <c r="AH232" i="58"/>
  <c r="AH231" i="58"/>
  <c r="AH230" i="58"/>
  <c r="AH229" i="58"/>
  <c r="AH228" i="58"/>
  <c r="AH227" i="58"/>
  <c r="AH226" i="58"/>
  <c r="AH225" i="58"/>
  <c r="AH224" i="58"/>
  <c r="AH223" i="58"/>
  <c r="AH222" i="58"/>
  <c r="AH221" i="58"/>
  <c r="AH220" i="58"/>
  <c r="AH219" i="58"/>
  <c r="AH218" i="58"/>
  <c r="AH217" i="58"/>
  <c r="AH216" i="58"/>
  <c r="AH215" i="58"/>
  <c r="AH214" i="58"/>
  <c r="AH213" i="58"/>
  <c r="AH212" i="58"/>
  <c r="AH211" i="58"/>
  <c r="AH210" i="58"/>
  <c r="AH209" i="58"/>
  <c r="AH208" i="58"/>
  <c r="AH207" i="58"/>
  <c r="AH206" i="58"/>
  <c r="AH205" i="58"/>
  <c r="AH204" i="58"/>
  <c r="AH203" i="58"/>
  <c r="AH202" i="58"/>
  <c r="AH201" i="58"/>
  <c r="AH200" i="58"/>
  <c r="AH199" i="58"/>
  <c r="AH198" i="58"/>
  <c r="AH197" i="58"/>
  <c r="AH196" i="58"/>
  <c r="AH195" i="58"/>
  <c r="AH194" i="58"/>
  <c r="AH193" i="58"/>
  <c r="AH192" i="58"/>
  <c r="AH191" i="58"/>
  <c r="AH190" i="58"/>
  <c r="AH189" i="58"/>
  <c r="AH188" i="58"/>
  <c r="AH187" i="58"/>
  <c r="AH186" i="58"/>
  <c r="AH185" i="58"/>
  <c r="AH184" i="58"/>
  <c r="AH183" i="58"/>
  <c r="AH182" i="58"/>
  <c r="AH181" i="58"/>
  <c r="AH180" i="58"/>
  <c r="AH179" i="58"/>
  <c r="AH178" i="58"/>
  <c r="AH177" i="58"/>
  <c r="AH176" i="58"/>
  <c r="AH175" i="58"/>
  <c r="AH174" i="58"/>
  <c r="AH173" i="58"/>
  <c r="AH172" i="58"/>
  <c r="AH171" i="58"/>
  <c r="AH170" i="58"/>
  <c r="AH169" i="58"/>
  <c r="AH168" i="58"/>
  <c r="AH167" i="58"/>
  <c r="AH166" i="58"/>
  <c r="AH165" i="58"/>
  <c r="AH164" i="58"/>
  <c r="AH163" i="58"/>
  <c r="AH162" i="58"/>
  <c r="AH161" i="58"/>
  <c r="AH160" i="58"/>
  <c r="AH159" i="58"/>
  <c r="AH158" i="58"/>
  <c r="AH157" i="58"/>
  <c r="AH156" i="58"/>
  <c r="AH155" i="58"/>
  <c r="AH154" i="58"/>
  <c r="AH153" i="58"/>
  <c r="AH152" i="58"/>
  <c r="AH151" i="58"/>
  <c r="AH150" i="58"/>
  <c r="AH149" i="58"/>
  <c r="AH148" i="58"/>
  <c r="AH147" i="58"/>
  <c r="AH146" i="58"/>
  <c r="AH145" i="58"/>
  <c r="AH144" i="58"/>
  <c r="AH143" i="58"/>
  <c r="AH142" i="58"/>
  <c r="AH141" i="58"/>
  <c r="AH140" i="58"/>
  <c r="AH139" i="58"/>
  <c r="AH138" i="58"/>
  <c r="AH137" i="58"/>
  <c r="AH136" i="58"/>
  <c r="AH135" i="58"/>
  <c r="AH134" i="58"/>
  <c r="AH133" i="58"/>
  <c r="AH132" i="58"/>
  <c r="AH131" i="58"/>
  <c r="AH130" i="58"/>
  <c r="AH129" i="58"/>
  <c r="AH128" i="58"/>
  <c r="AH127" i="58"/>
  <c r="AH126" i="58"/>
  <c r="AH125" i="58"/>
  <c r="AH124" i="58"/>
  <c r="AH123" i="58"/>
  <c r="AH122" i="58"/>
  <c r="AH121" i="58"/>
  <c r="AH120" i="58"/>
  <c r="AH119" i="58"/>
  <c r="AH118" i="58"/>
  <c r="AH117" i="58"/>
  <c r="AH116" i="58"/>
  <c r="AH115" i="58"/>
  <c r="AH114" i="58"/>
  <c r="AH113" i="58"/>
  <c r="AH112" i="58"/>
  <c r="AH111" i="58"/>
  <c r="AH110" i="58"/>
  <c r="AH109" i="58"/>
  <c r="AH108" i="58"/>
  <c r="AH107" i="58"/>
  <c r="AH106" i="58"/>
  <c r="AH105" i="58"/>
  <c r="AH104" i="58"/>
  <c r="AH103" i="58"/>
  <c r="AH102" i="58"/>
  <c r="AH101" i="58"/>
  <c r="AH100" i="58"/>
  <c r="AH99" i="58"/>
  <c r="AH98" i="58"/>
  <c r="AH97" i="58"/>
  <c r="AH96" i="58"/>
  <c r="AH95" i="58"/>
  <c r="AH94" i="58"/>
  <c r="AH93" i="58"/>
  <c r="AH92" i="58"/>
  <c r="AH91" i="58"/>
  <c r="AH90" i="58"/>
  <c r="AH89" i="58"/>
  <c r="AH88" i="58"/>
  <c r="AH87" i="58"/>
  <c r="AH86" i="58"/>
  <c r="AH85" i="58"/>
  <c r="AH84" i="58"/>
  <c r="AH83" i="58"/>
  <c r="AH82" i="58"/>
  <c r="AH81" i="58"/>
  <c r="AH80" i="58"/>
  <c r="AH79" i="58"/>
  <c r="AH78" i="58"/>
  <c r="AH77" i="58"/>
  <c r="AH76" i="58"/>
  <c r="AH75" i="58"/>
  <c r="AH74" i="58"/>
  <c r="AH73" i="58"/>
  <c r="AH72" i="58"/>
  <c r="AH71" i="58"/>
  <c r="AH70" i="58"/>
  <c r="AH69" i="58"/>
  <c r="AH68" i="58"/>
  <c r="AH67" i="58"/>
  <c r="AH66" i="58"/>
  <c r="AH65" i="58"/>
  <c r="AH64" i="58"/>
  <c r="AH63" i="58"/>
  <c r="AH62" i="58"/>
  <c r="AH61" i="58"/>
  <c r="AH60" i="58"/>
  <c r="AH59" i="58"/>
  <c r="AH58" i="58"/>
  <c r="AH57" i="58"/>
  <c r="AH56" i="58"/>
  <c r="AH55" i="58"/>
  <c r="AH54" i="58"/>
  <c r="AH53" i="58"/>
  <c r="AH52" i="58"/>
  <c r="AH51" i="58"/>
  <c r="AH50" i="58"/>
  <c r="AH49" i="58"/>
  <c r="AH48" i="58"/>
  <c r="AH47" i="58"/>
  <c r="AH46" i="58"/>
  <c r="AH45" i="58"/>
  <c r="AH44" i="58"/>
  <c r="AH43" i="58"/>
  <c r="AH42" i="58"/>
  <c r="AH41" i="58"/>
  <c r="AH40" i="58"/>
  <c r="AH39" i="58"/>
  <c r="AH38" i="58"/>
  <c r="AH37" i="58"/>
  <c r="AH36" i="58"/>
  <c r="AH35" i="58"/>
  <c r="AH34" i="58"/>
  <c r="AH33" i="58"/>
  <c r="AH32" i="58"/>
  <c r="AH31" i="58"/>
  <c r="AH30" i="58"/>
  <c r="AH29" i="58"/>
  <c r="AH28" i="58"/>
  <c r="AH27" i="58"/>
  <c r="AH26" i="58"/>
  <c r="AH25" i="58"/>
  <c r="AH24" i="58"/>
  <c r="AH23" i="58"/>
  <c r="AH22" i="58"/>
  <c r="AH21" i="58"/>
  <c r="AH20" i="58"/>
  <c r="AH19" i="58"/>
  <c r="AH18" i="58"/>
  <c r="AH17" i="58"/>
  <c r="AH16" i="58"/>
  <c r="AH15" i="58"/>
  <c r="AH14" i="58"/>
  <c r="AH13" i="58"/>
  <c r="AH12" i="58"/>
  <c r="AH11" i="58"/>
  <c r="AH10" i="58"/>
  <c r="AH9" i="58"/>
  <c r="AH8" i="58"/>
  <c r="AI7" i="58"/>
  <c r="AH7" i="58"/>
  <c r="AA820" i="58"/>
  <c r="AA819" i="58"/>
  <c r="AA818" i="58"/>
  <c r="AA817" i="58"/>
  <c r="AA816" i="58"/>
  <c r="AA815" i="58"/>
  <c r="AA814" i="58"/>
  <c r="AA813" i="58"/>
  <c r="AA812" i="58"/>
  <c r="AA811" i="58"/>
  <c r="AA810" i="58"/>
  <c r="AA809" i="58"/>
  <c r="AA808" i="58"/>
  <c r="AA807" i="58"/>
  <c r="AA806" i="58"/>
  <c r="AA805" i="58"/>
  <c r="AA804" i="58"/>
  <c r="AA803" i="58"/>
  <c r="AA802" i="58"/>
  <c r="AA801" i="58"/>
  <c r="AA800" i="58"/>
  <c r="AA799" i="58"/>
  <c r="AA798" i="58"/>
  <c r="AA797" i="58"/>
  <c r="AA796" i="58"/>
  <c r="AA795" i="58"/>
  <c r="AA794" i="58"/>
  <c r="AA793" i="58"/>
  <c r="AA792" i="58"/>
  <c r="AA791" i="58"/>
  <c r="AA790" i="58"/>
  <c r="AA789" i="58"/>
  <c r="AA788" i="58"/>
  <c r="AA787" i="58"/>
  <c r="AA786" i="58"/>
  <c r="AA785" i="58"/>
  <c r="AA784" i="58"/>
  <c r="AA783" i="58"/>
  <c r="AA782" i="58"/>
  <c r="AA781" i="58"/>
  <c r="AA780" i="58"/>
  <c r="AA779" i="58"/>
  <c r="AA778" i="58"/>
  <c r="AA777" i="58"/>
  <c r="AA776" i="58"/>
  <c r="AA775" i="58"/>
  <c r="AA774" i="58"/>
  <c r="AA773" i="58"/>
  <c r="AA772" i="58"/>
  <c r="AA771" i="58"/>
  <c r="AA770" i="58"/>
  <c r="AA769" i="58"/>
  <c r="AA768" i="58"/>
  <c r="AA767" i="58"/>
  <c r="AA766" i="58"/>
  <c r="AA765" i="58"/>
  <c r="AA764" i="58"/>
  <c r="AA763" i="58"/>
  <c r="AA762" i="58"/>
  <c r="AA761" i="58"/>
  <c r="AA760" i="58"/>
  <c r="AA759" i="58"/>
  <c r="AA758" i="58"/>
  <c r="AA757" i="58"/>
  <c r="AA756" i="58"/>
  <c r="AA755" i="58"/>
  <c r="AA754" i="58"/>
  <c r="AA753" i="58"/>
  <c r="AA752" i="58"/>
  <c r="AA751" i="58"/>
  <c r="AA750" i="58"/>
  <c r="AA749" i="58"/>
  <c r="AA748" i="58"/>
  <c r="AA747" i="58"/>
  <c r="AA746" i="58"/>
  <c r="AA745" i="58"/>
  <c r="AA744" i="58"/>
  <c r="AA743" i="58"/>
  <c r="AA742" i="58"/>
  <c r="AA741" i="58"/>
  <c r="AA740" i="58"/>
  <c r="AA739" i="58"/>
  <c r="AA738" i="58"/>
  <c r="AA737" i="58"/>
  <c r="AA736" i="58"/>
  <c r="AA735" i="58"/>
  <c r="AA734" i="58"/>
  <c r="AA733" i="58"/>
  <c r="AA732" i="58"/>
  <c r="AA731" i="58"/>
  <c r="AA730" i="58"/>
  <c r="AA729" i="58"/>
  <c r="AA728" i="58"/>
  <c r="AA727" i="58"/>
  <c r="AA726" i="58"/>
  <c r="AA725" i="58"/>
  <c r="AA724" i="58"/>
  <c r="AA723" i="58"/>
  <c r="AA722" i="58"/>
  <c r="AA721" i="58"/>
  <c r="AA720" i="58"/>
  <c r="AA719" i="58"/>
  <c r="AA718" i="58"/>
  <c r="AA717" i="58"/>
  <c r="AA716" i="58"/>
  <c r="AA715" i="58"/>
  <c r="AA714" i="58"/>
  <c r="AA713" i="58"/>
  <c r="AA712" i="58"/>
  <c r="AA711" i="58"/>
  <c r="AA710" i="58"/>
  <c r="AA709" i="58"/>
  <c r="AA708" i="58"/>
  <c r="AA707" i="58"/>
  <c r="AA706" i="58"/>
  <c r="AA705" i="58"/>
  <c r="AA704" i="58"/>
  <c r="AA703" i="58"/>
  <c r="AA702" i="58"/>
  <c r="AA701" i="58"/>
  <c r="AA700" i="58"/>
  <c r="AA699" i="58"/>
  <c r="AA698" i="58"/>
  <c r="AA697" i="58"/>
  <c r="AA696" i="58"/>
  <c r="AA695" i="58"/>
  <c r="AA694" i="58"/>
  <c r="AA693" i="58"/>
  <c r="AA692" i="58"/>
  <c r="AA691" i="58"/>
  <c r="AA690" i="58"/>
  <c r="AA689" i="58"/>
  <c r="AA688" i="58"/>
  <c r="AA687" i="58"/>
  <c r="AA686" i="58"/>
  <c r="AA685" i="58"/>
  <c r="AA684" i="58"/>
  <c r="AA683" i="58"/>
  <c r="AA682" i="58"/>
  <c r="AA681" i="58"/>
  <c r="AA680" i="58"/>
  <c r="AA679" i="58"/>
  <c r="AA678" i="58"/>
  <c r="AA677" i="58"/>
  <c r="AA676" i="58"/>
  <c r="AA675" i="58"/>
  <c r="AA674" i="58"/>
  <c r="AA673" i="58"/>
  <c r="AA672" i="58"/>
  <c r="AA671" i="58"/>
  <c r="AA670" i="58"/>
  <c r="AA669" i="58"/>
  <c r="AA668" i="58"/>
  <c r="AA667" i="58"/>
  <c r="AA666" i="58"/>
  <c r="AA665" i="58"/>
  <c r="AA664" i="58"/>
  <c r="AA663" i="58"/>
  <c r="AA662" i="58"/>
  <c r="AA661" i="58"/>
  <c r="AA660" i="58"/>
  <c r="AA659" i="58"/>
  <c r="AA658" i="58"/>
  <c r="AA657" i="58"/>
  <c r="AA656" i="58"/>
  <c r="AA655" i="58"/>
  <c r="AA654" i="58"/>
  <c r="AA653" i="58"/>
  <c r="AA652" i="58"/>
  <c r="AA651" i="58"/>
  <c r="AA650" i="58"/>
  <c r="AA649" i="58"/>
  <c r="AA648" i="58"/>
  <c r="AA647" i="58"/>
  <c r="AA646" i="58"/>
  <c r="AA645" i="58"/>
  <c r="AA644" i="58"/>
  <c r="AA643" i="58"/>
  <c r="AA642" i="58"/>
  <c r="AA641" i="58"/>
  <c r="AA640" i="58"/>
  <c r="AA639" i="58"/>
  <c r="AA638" i="58"/>
  <c r="AA637" i="58"/>
  <c r="AA636" i="58"/>
  <c r="AA635" i="58"/>
  <c r="AA634" i="58"/>
  <c r="AA633" i="58"/>
  <c r="AA632" i="58"/>
  <c r="AA631" i="58"/>
  <c r="AA630" i="58"/>
  <c r="AA629" i="58"/>
  <c r="AA628" i="58"/>
  <c r="AA627" i="58"/>
  <c r="AA626" i="58"/>
  <c r="AA625" i="58"/>
  <c r="AA624" i="58"/>
  <c r="AA623" i="58"/>
  <c r="AA622" i="58"/>
  <c r="AA621" i="58"/>
  <c r="AA620" i="58"/>
  <c r="AA619" i="58"/>
  <c r="AA618" i="58"/>
  <c r="AA617" i="58"/>
  <c r="AA616" i="58"/>
  <c r="AA615" i="58"/>
  <c r="AA614" i="58"/>
  <c r="AA613" i="58"/>
  <c r="AA612" i="58"/>
  <c r="AA611" i="58"/>
  <c r="AA610" i="58"/>
  <c r="AA609" i="58"/>
  <c r="AA608" i="58"/>
  <c r="AA607" i="58"/>
  <c r="AA606" i="58"/>
  <c r="AA605" i="58"/>
  <c r="AA604" i="58"/>
  <c r="AA603" i="58"/>
  <c r="AA602" i="58"/>
  <c r="AA601" i="58"/>
  <c r="AA600" i="58"/>
  <c r="AA599" i="58"/>
  <c r="AA598" i="58"/>
  <c r="AA597" i="58"/>
  <c r="AA596" i="58"/>
  <c r="AA595" i="58"/>
  <c r="AA594" i="58"/>
  <c r="AA593" i="58"/>
  <c r="AA592" i="58"/>
  <c r="AA591" i="58"/>
  <c r="AA590" i="58"/>
  <c r="AA589" i="58"/>
  <c r="AA588" i="58"/>
  <c r="AA587" i="58"/>
  <c r="AA586" i="58"/>
  <c r="AA585" i="58"/>
  <c r="AA584" i="58"/>
  <c r="AA583" i="58"/>
  <c r="AA582" i="58"/>
  <c r="AA581" i="58"/>
  <c r="AA580" i="58"/>
  <c r="AA579" i="58"/>
  <c r="AA578" i="58"/>
  <c r="AA577" i="58"/>
  <c r="AA576" i="58"/>
  <c r="AA575" i="58"/>
  <c r="AA574" i="58"/>
  <c r="AA573" i="58"/>
  <c r="AA572" i="58"/>
  <c r="AA571" i="58"/>
  <c r="AA570" i="58"/>
  <c r="AA569" i="58"/>
  <c r="AA568" i="58"/>
  <c r="AA567" i="58"/>
  <c r="AA566" i="58"/>
  <c r="AA565" i="58"/>
  <c r="AA564" i="58"/>
  <c r="AA563" i="58"/>
  <c r="AA562" i="58"/>
  <c r="AA561" i="58"/>
  <c r="AA560" i="58"/>
  <c r="AA559" i="58"/>
  <c r="AA558" i="58"/>
  <c r="AA557" i="58"/>
  <c r="AA556" i="58"/>
  <c r="AA555" i="58"/>
  <c r="AA554" i="58"/>
  <c r="AA553" i="58"/>
  <c r="AA552" i="58"/>
  <c r="AA551" i="58"/>
  <c r="AA550" i="58"/>
  <c r="AA549" i="58"/>
  <c r="AA548" i="58"/>
  <c r="AA547" i="58"/>
  <c r="AA546" i="58"/>
  <c r="AA545" i="58"/>
  <c r="AA544" i="58"/>
  <c r="AA543" i="58"/>
  <c r="AA542" i="58"/>
  <c r="AA541" i="58"/>
  <c r="AA540" i="58"/>
  <c r="AA539" i="58"/>
  <c r="AA538" i="58"/>
  <c r="AA537" i="58"/>
  <c r="AA536" i="58"/>
  <c r="AA535" i="58"/>
  <c r="AA534" i="58"/>
  <c r="AA533" i="58"/>
  <c r="AA532" i="58"/>
  <c r="AA531" i="58"/>
  <c r="AA530" i="58"/>
  <c r="AA529" i="58"/>
  <c r="AA528" i="58"/>
  <c r="AA527" i="58"/>
  <c r="AA526" i="58"/>
  <c r="AA525" i="58"/>
  <c r="AA524" i="58"/>
  <c r="AA523" i="58"/>
  <c r="AA522" i="58"/>
  <c r="AA521" i="58"/>
  <c r="AA520" i="58"/>
  <c r="AA519" i="58"/>
  <c r="AA518" i="58"/>
  <c r="AA517" i="58"/>
  <c r="AA516" i="58"/>
  <c r="AA515" i="58"/>
  <c r="AA514" i="58"/>
  <c r="AA513" i="58"/>
  <c r="AA512" i="58"/>
  <c r="AA511" i="58"/>
  <c r="AA510" i="58"/>
  <c r="AA509" i="58"/>
  <c r="AA508" i="58"/>
  <c r="AA507" i="58"/>
  <c r="AA506" i="58"/>
  <c r="AA505" i="58"/>
  <c r="AA504" i="58"/>
  <c r="AA503" i="58"/>
  <c r="AA502" i="58"/>
  <c r="AA501" i="58"/>
  <c r="AA500" i="58"/>
  <c r="AA499" i="58"/>
  <c r="AA498" i="58"/>
  <c r="AA497" i="58"/>
  <c r="AA496" i="58"/>
  <c r="AA495" i="58"/>
  <c r="AA494" i="58"/>
  <c r="AA493" i="58"/>
  <c r="AA492" i="58"/>
  <c r="AA491" i="58"/>
  <c r="AA490" i="58"/>
  <c r="AA489" i="58"/>
  <c r="AA488" i="58"/>
  <c r="AA487" i="58"/>
  <c r="AA486" i="58"/>
  <c r="AA485" i="58"/>
  <c r="AA484" i="58"/>
  <c r="AA483" i="58"/>
  <c r="AA482" i="58"/>
  <c r="AA481" i="58"/>
  <c r="AA480" i="58"/>
  <c r="AA479" i="58"/>
  <c r="AA478" i="58"/>
  <c r="AA477" i="58"/>
  <c r="AA476" i="58"/>
  <c r="AA475" i="58"/>
  <c r="AA474" i="58"/>
  <c r="AA473" i="58"/>
  <c r="AA472" i="58"/>
  <c r="AA471" i="58"/>
  <c r="AA470" i="58"/>
  <c r="AA469" i="58"/>
  <c r="AA468" i="58"/>
  <c r="AA467" i="58"/>
  <c r="AA466" i="58"/>
  <c r="AA465" i="58"/>
  <c r="AA464" i="58"/>
  <c r="AA463" i="58"/>
  <c r="AA462" i="58"/>
  <c r="AA461" i="58"/>
  <c r="AA460" i="58"/>
  <c r="AA459" i="58"/>
  <c r="AA458" i="58"/>
  <c r="AA457" i="58"/>
  <c r="AA456" i="58"/>
  <c r="AA455" i="58"/>
  <c r="AA454" i="58"/>
  <c r="AA453" i="58"/>
  <c r="AA452" i="58"/>
  <c r="AA451" i="58"/>
  <c r="AA450" i="58"/>
  <c r="AA449" i="58"/>
  <c r="AA448" i="58"/>
  <c r="AA447" i="58"/>
  <c r="AA446" i="58"/>
  <c r="AA445" i="58"/>
  <c r="AA444" i="58"/>
  <c r="AA443" i="58"/>
  <c r="AA442" i="58"/>
  <c r="AA441" i="58"/>
  <c r="AA440" i="58"/>
  <c r="AA439" i="58"/>
  <c r="AA438" i="58"/>
  <c r="AA437" i="58"/>
  <c r="AA436" i="58"/>
  <c r="AA435" i="58"/>
  <c r="AA434" i="58"/>
  <c r="AA433" i="58"/>
  <c r="AA432" i="58"/>
  <c r="AA431" i="58"/>
  <c r="AA430" i="58"/>
  <c r="AA429" i="58"/>
  <c r="AA428" i="58"/>
  <c r="AA427" i="58"/>
  <c r="AA426" i="58"/>
  <c r="AA425" i="58"/>
  <c r="AA424" i="58"/>
  <c r="AA423" i="58"/>
  <c r="AA422" i="58"/>
  <c r="AA421" i="58"/>
  <c r="AA420" i="58"/>
  <c r="AA419" i="58"/>
  <c r="AA418" i="58"/>
  <c r="AA417" i="58"/>
  <c r="AA416" i="58"/>
  <c r="AA415" i="58"/>
  <c r="AA414" i="58"/>
  <c r="AA413" i="58"/>
  <c r="AA412" i="58"/>
  <c r="AA411" i="58"/>
  <c r="AA410" i="58"/>
  <c r="AA409" i="58"/>
  <c r="AA408" i="58"/>
  <c r="AA407" i="58"/>
  <c r="AA406" i="58"/>
  <c r="AA405" i="58"/>
  <c r="AA404" i="58"/>
  <c r="AA403" i="58"/>
  <c r="AA402" i="58"/>
  <c r="AA401" i="58"/>
  <c r="AA400" i="58"/>
  <c r="AA399" i="58"/>
  <c r="AA398" i="58"/>
  <c r="AA397" i="58"/>
  <c r="AA396" i="58"/>
  <c r="AA395" i="58"/>
  <c r="AA394" i="58"/>
  <c r="AA393" i="58"/>
  <c r="AA392" i="58"/>
  <c r="AA391" i="58"/>
  <c r="AA390" i="58"/>
  <c r="AA389" i="58"/>
  <c r="AA388" i="58"/>
  <c r="AA387" i="58"/>
  <c r="AA386" i="58"/>
  <c r="AA385" i="58"/>
  <c r="AA384" i="58"/>
  <c r="AA383" i="58"/>
  <c r="AA382" i="58"/>
  <c r="AA381" i="58"/>
  <c r="AA380" i="58"/>
  <c r="AA379" i="58"/>
  <c r="AA378" i="58"/>
  <c r="AA377" i="58"/>
  <c r="AA376" i="58"/>
  <c r="AA375" i="58"/>
  <c r="AA374" i="58"/>
  <c r="AA373" i="58"/>
  <c r="AA372" i="58"/>
  <c r="AA371" i="58"/>
  <c r="AA370" i="58"/>
  <c r="AA369" i="58"/>
  <c r="AA368" i="58"/>
  <c r="AA367" i="58"/>
  <c r="AA366" i="58"/>
  <c r="AA365" i="58"/>
  <c r="AA364" i="58"/>
  <c r="AA363" i="58"/>
  <c r="AA362" i="58"/>
  <c r="AA361" i="58"/>
  <c r="AA360" i="58"/>
  <c r="AA359" i="58"/>
  <c r="AA358" i="58"/>
  <c r="AA357" i="58"/>
  <c r="AA356" i="58"/>
  <c r="AA355" i="58"/>
  <c r="AA354" i="58"/>
  <c r="AA353" i="58"/>
  <c r="AA352" i="58"/>
  <c r="AA351" i="58"/>
  <c r="AA350" i="58"/>
  <c r="AA349" i="58"/>
  <c r="AA348" i="58"/>
  <c r="AA347" i="58"/>
  <c r="AA346" i="58"/>
  <c r="AA345" i="58"/>
  <c r="AA344" i="58"/>
  <c r="AA343" i="58"/>
  <c r="AA342" i="58"/>
  <c r="AA341" i="58"/>
  <c r="AA340" i="58"/>
  <c r="AA339" i="58"/>
  <c r="AA338" i="58"/>
  <c r="AA337" i="58"/>
  <c r="AA336" i="58"/>
  <c r="AA335" i="58"/>
  <c r="AA334" i="58"/>
  <c r="AA333" i="58"/>
  <c r="AA332" i="58"/>
  <c r="AA331" i="58"/>
  <c r="AA330" i="58"/>
  <c r="AA329" i="58"/>
  <c r="AA328" i="58"/>
  <c r="AA327" i="58"/>
  <c r="AA326" i="58"/>
  <c r="AA325" i="58"/>
  <c r="AA324" i="58"/>
  <c r="AA323" i="58"/>
  <c r="AA322" i="58"/>
  <c r="AA321" i="58"/>
  <c r="AA320" i="58"/>
  <c r="AA319" i="58"/>
  <c r="AA318" i="58"/>
  <c r="AA317" i="58"/>
  <c r="AA316" i="58"/>
  <c r="AA315" i="58"/>
  <c r="AA314" i="58"/>
  <c r="AA313" i="58"/>
  <c r="AA312" i="58"/>
  <c r="AA311" i="58"/>
  <c r="AA310" i="58"/>
  <c r="AA309" i="58"/>
  <c r="AA308" i="58"/>
  <c r="AA307" i="58"/>
  <c r="AA306" i="58"/>
  <c r="AA305" i="58"/>
  <c r="AA304" i="58"/>
  <c r="AA303" i="58"/>
  <c r="AA302" i="58"/>
  <c r="AA301" i="58"/>
  <c r="AA300" i="58"/>
  <c r="AA299" i="58"/>
  <c r="AA298" i="58"/>
  <c r="AA297" i="58"/>
  <c r="AA296" i="58"/>
  <c r="AA295" i="58"/>
  <c r="AA294" i="58"/>
  <c r="AA293" i="58"/>
  <c r="AA292" i="58"/>
  <c r="AA291" i="58"/>
  <c r="AA290" i="58"/>
  <c r="AA289" i="58"/>
  <c r="AA288" i="58"/>
  <c r="AA287" i="58"/>
  <c r="AA286" i="58"/>
  <c r="AA285" i="58"/>
  <c r="AA284" i="58"/>
  <c r="AA283" i="58"/>
  <c r="AA282" i="58"/>
  <c r="AA281" i="58"/>
  <c r="AA280" i="58"/>
  <c r="AA279" i="58"/>
  <c r="AA278" i="58"/>
  <c r="AA277" i="58"/>
  <c r="AA276" i="58"/>
  <c r="AA275" i="58"/>
  <c r="AA274" i="58"/>
  <c r="AA273" i="58"/>
  <c r="AA272" i="58"/>
  <c r="AA271" i="58"/>
  <c r="AA270" i="58"/>
  <c r="AA269" i="58"/>
  <c r="AA268" i="58"/>
  <c r="AA267" i="58"/>
  <c r="AA266" i="58"/>
  <c r="AA265" i="58"/>
  <c r="AA264" i="58"/>
  <c r="AA263" i="58"/>
  <c r="AA262" i="58"/>
  <c r="AA261" i="58"/>
  <c r="AA260" i="58"/>
  <c r="AA259" i="58"/>
  <c r="AA258" i="58"/>
  <c r="AA257" i="58"/>
  <c r="AA256" i="58"/>
  <c r="AA255" i="58"/>
  <c r="AA254" i="58"/>
  <c r="AA253" i="58"/>
  <c r="AA252" i="58"/>
  <c r="AA251" i="58"/>
  <c r="AA250" i="58"/>
  <c r="AA249" i="58"/>
  <c r="AA248" i="58"/>
  <c r="AA247" i="58"/>
  <c r="AA246" i="58"/>
  <c r="AA245" i="58"/>
  <c r="AA244" i="58"/>
  <c r="AA243" i="58"/>
  <c r="AA242" i="58"/>
  <c r="AA241" i="58"/>
  <c r="AA240" i="58"/>
  <c r="AA239" i="58"/>
  <c r="AA238" i="58"/>
  <c r="AA237" i="58"/>
  <c r="AA236" i="58"/>
  <c r="AA235" i="58"/>
  <c r="AA234" i="58"/>
  <c r="AA233" i="58"/>
  <c r="AA232" i="58"/>
  <c r="AA231" i="58"/>
  <c r="AA230" i="58"/>
  <c r="AA229" i="58"/>
  <c r="AA228" i="58"/>
  <c r="AA227" i="58"/>
  <c r="AA226" i="58"/>
  <c r="AA225" i="58"/>
  <c r="AA224" i="58"/>
  <c r="AA223" i="58"/>
  <c r="AA222" i="58"/>
  <c r="AA221" i="58"/>
  <c r="AA220" i="58"/>
  <c r="AA219" i="58"/>
  <c r="AA218" i="58"/>
  <c r="AA217" i="58"/>
  <c r="AA216" i="58"/>
  <c r="AA215" i="58"/>
  <c r="AA214" i="58"/>
  <c r="AA213" i="58"/>
  <c r="AA212" i="58"/>
  <c r="AA211" i="58"/>
  <c r="AA210" i="58"/>
  <c r="AA209" i="58"/>
  <c r="AA208" i="58"/>
  <c r="AA207" i="58"/>
  <c r="AA206" i="58"/>
  <c r="AA205" i="58"/>
  <c r="AA204" i="58"/>
  <c r="AA203" i="58"/>
  <c r="AA202" i="58"/>
  <c r="AA201" i="58"/>
  <c r="AA200" i="58"/>
  <c r="AA199" i="58"/>
  <c r="AA198" i="58"/>
  <c r="AA197" i="58"/>
  <c r="AA196" i="58"/>
  <c r="AA195" i="58"/>
  <c r="AA194" i="58"/>
  <c r="AA193" i="58"/>
  <c r="AA192" i="58"/>
  <c r="AA191" i="58"/>
  <c r="AA190" i="58"/>
  <c r="AA189" i="58"/>
  <c r="AA188" i="58"/>
  <c r="AA187" i="58"/>
  <c r="AA186" i="58"/>
  <c r="AA185" i="58"/>
  <c r="AA184" i="58"/>
  <c r="AA183" i="58"/>
  <c r="AA182" i="58"/>
  <c r="AA181" i="58"/>
  <c r="AA180" i="58"/>
  <c r="AA179" i="58"/>
  <c r="AA178" i="58"/>
  <c r="AA177" i="58"/>
  <c r="AA176" i="58"/>
  <c r="AA175" i="58"/>
  <c r="AA174" i="58"/>
  <c r="AA173" i="58"/>
  <c r="AA172" i="58"/>
  <c r="AA171" i="58"/>
  <c r="AA170" i="58"/>
  <c r="AA169" i="58"/>
  <c r="AA168" i="58"/>
  <c r="AA167" i="58"/>
  <c r="AA166" i="58"/>
  <c r="AA165" i="58"/>
  <c r="AA164" i="58"/>
  <c r="AA163" i="58"/>
  <c r="AA162" i="58"/>
  <c r="AA161" i="58"/>
  <c r="AA160" i="58"/>
  <c r="AA159" i="58"/>
  <c r="AA158" i="58"/>
  <c r="AA157" i="58"/>
  <c r="AA156" i="58"/>
  <c r="AA155" i="58"/>
  <c r="AA154" i="58"/>
  <c r="AA153" i="58"/>
  <c r="AA152" i="58"/>
  <c r="AA151" i="58"/>
  <c r="AA150" i="58"/>
  <c r="AA149" i="58"/>
  <c r="AA148" i="58"/>
  <c r="AA147" i="58"/>
  <c r="AA146" i="58"/>
  <c r="AA145" i="58"/>
  <c r="AA144" i="58"/>
  <c r="AA143" i="58"/>
  <c r="AA142" i="58"/>
  <c r="AA141" i="58"/>
  <c r="AA140" i="58"/>
  <c r="AA139" i="58"/>
  <c r="AA138" i="58"/>
  <c r="AA137" i="58"/>
  <c r="AA136" i="58"/>
  <c r="AA135" i="58"/>
  <c r="AA134" i="58"/>
  <c r="AA133" i="58"/>
  <c r="AA132" i="58"/>
  <c r="AA131" i="58"/>
  <c r="AA130" i="58"/>
  <c r="AA129" i="58"/>
  <c r="AA128" i="58"/>
  <c r="AA127" i="58"/>
  <c r="AA126" i="58"/>
  <c r="AA125" i="58"/>
  <c r="AA124" i="58"/>
  <c r="AA123" i="58"/>
  <c r="AA122" i="58"/>
  <c r="AA121" i="58"/>
  <c r="AA120" i="58"/>
  <c r="AA119" i="58"/>
  <c r="AA118" i="58"/>
  <c r="AA117" i="58"/>
  <c r="AA116" i="58"/>
  <c r="AA115" i="58"/>
  <c r="AA114" i="58"/>
  <c r="AA113" i="58"/>
  <c r="AA112" i="58"/>
  <c r="AA111" i="58"/>
  <c r="AA110" i="58"/>
  <c r="AA109" i="58"/>
  <c r="AA108" i="58"/>
  <c r="AA107" i="58"/>
  <c r="AA106" i="58"/>
  <c r="AA105" i="58"/>
  <c r="AA104" i="58"/>
  <c r="AA103" i="58"/>
  <c r="AA102" i="58"/>
  <c r="AA101" i="58"/>
  <c r="AA100" i="58"/>
  <c r="AA99" i="58"/>
  <c r="AA98" i="58"/>
  <c r="AA97" i="58"/>
  <c r="AA96" i="58"/>
  <c r="AA95" i="58"/>
  <c r="AA94" i="58"/>
  <c r="AA93" i="58"/>
  <c r="AA92" i="58"/>
  <c r="AA91" i="58"/>
  <c r="AA90" i="58"/>
  <c r="AA89" i="58"/>
  <c r="AA88" i="58"/>
  <c r="AA87" i="58"/>
  <c r="AA86" i="58"/>
  <c r="AA85" i="58"/>
  <c r="AA84" i="58"/>
  <c r="AA83" i="58"/>
  <c r="AA82" i="58"/>
  <c r="AA81" i="58"/>
  <c r="AA80" i="58"/>
  <c r="AA79" i="58"/>
  <c r="AA78" i="58"/>
  <c r="AA77" i="58"/>
  <c r="AA76" i="58"/>
  <c r="AA75" i="58"/>
  <c r="AA74" i="58"/>
  <c r="AA73" i="58"/>
  <c r="AA72" i="58"/>
  <c r="AA71" i="58"/>
  <c r="AA70" i="58"/>
  <c r="AA69" i="58"/>
  <c r="AA68" i="58"/>
  <c r="AA67" i="58"/>
  <c r="AA66" i="58"/>
  <c r="AA65" i="58"/>
  <c r="AA64" i="58"/>
  <c r="AA63" i="58"/>
  <c r="AA62" i="58"/>
  <c r="AA61" i="58"/>
  <c r="AA60" i="58"/>
  <c r="AA59" i="58"/>
  <c r="AA58" i="58"/>
  <c r="AA57" i="58"/>
  <c r="AA56" i="58"/>
  <c r="AA55" i="58"/>
  <c r="AA54" i="58"/>
  <c r="AA53" i="58"/>
  <c r="AA52" i="58"/>
  <c r="AA51" i="58"/>
  <c r="AA50" i="58"/>
  <c r="AA49" i="58"/>
  <c r="AA48" i="58"/>
  <c r="AA47" i="58"/>
  <c r="AA46" i="58"/>
  <c r="AA45" i="58"/>
  <c r="AA44" i="58"/>
  <c r="AA43" i="58"/>
  <c r="AA42" i="58"/>
  <c r="AA41" i="58"/>
  <c r="AA40" i="58"/>
  <c r="AA39" i="58"/>
  <c r="AA38" i="58"/>
  <c r="AA37" i="58"/>
  <c r="AA36" i="58"/>
  <c r="AA35" i="58"/>
  <c r="AA34" i="58"/>
  <c r="AA33" i="58"/>
  <c r="AA32" i="58"/>
  <c r="AA31" i="58"/>
  <c r="AA30" i="58"/>
  <c r="AA29" i="58"/>
  <c r="AA28" i="58"/>
  <c r="AA27" i="58"/>
  <c r="AA26" i="58"/>
  <c r="AA25" i="58"/>
  <c r="AA24" i="58"/>
  <c r="AA23" i="58"/>
  <c r="AA22" i="58"/>
  <c r="AA21" i="58"/>
  <c r="AA20" i="58"/>
  <c r="AA19" i="58"/>
  <c r="AA18" i="58"/>
  <c r="AA17" i="58"/>
  <c r="AA16" i="58"/>
  <c r="AA15" i="58"/>
  <c r="AA14" i="58"/>
  <c r="AA13" i="58"/>
  <c r="AA12" i="58"/>
  <c r="AA11" i="58"/>
  <c r="AA10" i="58"/>
  <c r="AA9" i="58"/>
  <c r="AA8" i="58"/>
  <c r="Z820" i="58"/>
  <c r="Z819" i="58"/>
  <c r="Z818" i="58"/>
  <c r="Z817" i="58"/>
  <c r="Z816" i="58"/>
  <c r="Z815" i="58"/>
  <c r="Z814" i="58"/>
  <c r="Z813" i="58"/>
  <c r="Z812" i="58"/>
  <c r="Z811" i="58"/>
  <c r="Z810" i="58"/>
  <c r="Z809" i="58"/>
  <c r="Z808" i="58"/>
  <c r="Z807" i="58"/>
  <c r="Z806" i="58"/>
  <c r="Z805" i="58"/>
  <c r="Z804" i="58"/>
  <c r="Z803" i="58"/>
  <c r="Z802" i="58"/>
  <c r="Z801" i="58"/>
  <c r="Z800" i="58"/>
  <c r="Z799" i="58"/>
  <c r="Z798" i="58"/>
  <c r="Z797" i="58"/>
  <c r="Z796" i="58"/>
  <c r="Z795" i="58"/>
  <c r="Z794" i="58"/>
  <c r="Z793" i="58"/>
  <c r="Z792" i="58"/>
  <c r="Z791" i="58"/>
  <c r="Z790" i="58"/>
  <c r="Z789" i="58"/>
  <c r="Z788" i="58"/>
  <c r="Z787" i="58"/>
  <c r="Z786" i="58"/>
  <c r="Z785" i="58"/>
  <c r="Z784" i="58"/>
  <c r="Z783" i="58"/>
  <c r="Z782" i="58"/>
  <c r="Z781" i="58"/>
  <c r="Z780" i="58"/>
  <c r="Z779" i="58"/>
  <c r="Z778" i="58"/>
  <c r="Z777" i="58"/>
  <c r="Z776" i="58"/>
  <c r="Z775" i="58"/>
  <c r="Z774" i="58"/>
  <c r="Z773" i="58"/>
  <c r="Z772" i="58"/>
  <c r="Z771" i="58"/>
  <c r="Z770" i="58"/>
  <c r="Z769" i="58"/>
  <c r="Z768" i="58"/>
  <c r="Z767" i="58"/>
  <c r="Z766" i="58"/>
  <c r="Z765" i="58"/>
  <c r="Z764" i="58"/>
  <c r="Z763" i="58"/>
  <c r="Z762" i="58"/>
  <c r="Z761" i="58"/>
  <c r="Z760" i="58"/>
  <c r="Z759" i="58"/>
  <c r="Z758" i="58"/>
  <c r="Z757" i="58"/>
  <c r="Z756" i="58"/>
  <c r="Z755" i="58"/>
  <c r="Z754" i="58"/>
  <c r="Z753" i="58"/>
  <c r="Z752" i="58"/>
  <c r="Z751" i="58"/>
  <c r="Z750" i="58"/>
  <c r="Z749" i="58"/>
  <c r="Z748" i="58"/>
  <c r="Z747" i="58"/>
  <c r="Z746" i="58"/>
  <c r="Z745" i="58"/>
  <c r="Z744" i="58"/>
  <c r="Z743" i="58"/>
  <c r="Z742" i="58"/>
  <c r="Z741" i="58"/>
  <c r="Z740" i="58"/>
  <c r="Z739" i="58"/>
  <c r="Z738" i="58"/>
  <c r="Z737" i="58"/>
  <c r="Z736" i="58"/>
  <c r="Z735" i="58"/>
  <c r="Z734" i="58"/>
  <c r="Z733" i="58"/>
  <c r="Z732" i="58"/>
  <c r="Z731" i="58"/>
  <c r="Z730" i="58"/>
  <c r="Z729" i="58"/>
  <c r="Z728" i="58"/>
  <c r="Z727" i="58"/>
  <c r="Z726" i="58"/>
  <c r="Z725" i="58"/>
  <c r="Z724" i="58"/>
  <c r="Z723" i="58"/>
  <c r="Z722" i="58"/>
  <c r="Z721" i="58"/>
  <c r="Z720" i="58"/>
  <c r="Z719" i="58"/>
  <c r="Z718" i="58"/>
  <c r="Z717" i="58"/>
  <c r="Z716" i="58"/>
  <c r="Z715" i="58"/>
  <c r="Z714" i="58"/>
  <c r="Z713" i="58"/>
  <c r="Z712" i="58"/>
  <c r="Z711" i="58"/>
  <c r="Z710" i="58"/>
  <c r="Z709" i="58"/>
  <c r="Z708" i="58"/>
  <c r="Z707" i="58"/>
  <c r="Z706" i="58"/>
  <c r="Z705" i="58"/>
  <c r="Z704" i="58"/>
  <c r="Z703" i="58"/>
  <c r="Z702" i="58"/>
  <c r="Z701" i="58"/>
  <c r="Z700" i="58"/>
  <c r="Z699" i="58"/>
  <c r="Z698" i="58"/>
  <c r="Z697" i="58"/>
  <c r="Z696" i="58"/>
  <c r="Z695" i="58"/>
  <c r="Z694" i="58"/>
  <c r="Z693" i="58"/>
  <c r="Z692" i="58"/>
  <c r="Z691" i="58"/>
  <c r="Z690" i="58"/>
  <c r="Z689" i="58"/>
  <c r="Z688" i="58"/>
  <c r="Z687" i="58"/>
  <c r="Z686" i="58"/>
  <c r="Z685" i="58"/>
  <c r="Z684" i="58"/>
  <c r="Z683" i="58"/>
  <c r="Z682" i="58"/>
  <c r="Z681" i="58"/>
  <c r="Z680" i="58"/>
  <c r="Z679" i="58"/>
  <c r="Z678" i="58"/>
  <c r="Z677" i="58"/>
  <c r="Z676" i="58"/>
  <c r="Z675" i="58"/>
  <c r="Z674" i="58"/>
  <c r="Z673" i="58"/>
  <c r="Z672" i="58"/>
  <c r="Z671" i="58"/>
  <c r="Z670" i="58"/>
  <c r="Z669" i="58"/>
  <c r="Z668" i="58"/>
  <c r="Z667" i="58"/>
  <c r="Z666" i="58"/>
  <c r="Z665" i="58"/>
  <c r="Z664" i="58"/>
  <c r="Z663" i="58"/>
  <c r="Z662" i="58"/>
  <c r="Z661" i="58"/>
  <c r="Z660" i="58"/>
  <c r="Z659" i="58"/>
  <c r="Z658" i="58"/>
  <c r="Z657" i="58"/>
  <c r="Z656" i="58"/>
  <c r="Z655" i="58"/>
  <c r="Z654" i="58"/>
  <c r="Z653" i="58"/>
  <c r="Z652" i="58"/>
  <c r="Z651" i="58"/>
  <c r="Z650" i="58"/>
  <c r="Z649" i="58"/>
  <c r="Z648" i="58"/>
  <c r="Z647" i="58"/>
  <c r="Z646" i="58"/>
  <c r="Z645" i="58"/>
  <c r="Z644" i="58"/>
  <c r="Z643" i="58"/>
  <c r="Z642" i="58"/>
  <c r="Z641" i="58"/>
  <c r="Z640" i="58"/>
  <c r="Z639" i="58"/>
  <c r="Z638" i="58"/>
  <c r="Z637" i="58"/>
  <c r="Z636" i="58"/>
  <c r="Z635" i="58"/>
  <c r="Z634" i="58"/>
  <c r="Z633" i="58"/>
  <c r="Z632" i="58"/>
  <c r="Z631" i="58"/>
  <c r="Z630" i="58"/>
  <c r="Z629" i="58"/>
  <c r="Z628" i="58"/>
  <c r="Z627" i="58"/>
  <c r="Z626" i="58"/>
  <c r="Z625" i="58"/>
  <c r="Z624" i="58"/>
  <c r="Z623" i="58"/>
  <c r="Z622" i="58"/>
  <c r="Z621" i="58"/>
  <c r="Z620" i="58"/>
  <c r="Z619" i="58"/>
  <c r="Z618" i="58"/>
  <c r="Z617" i="58"/>
  <c r="Z616" i="58"/>
  <c r="Z615" i="58"/>
  <c r="Z614" i="58"/>
  <c r="Z613" i="58"/>
  <c r="Z612" i="58"/>
  <c r="Z611" i="58"/>
  <c r="Z610" i="58"/>
  <c r="Z609" i="58"/>
  <c r="Z608" i="58"/>
  <c r="Z607" i="58"/>
  <c r="Z606" i="58"/>
  <c r="Z605" i="58"/>
  <c r="Z604" i="58"/>
  <c r="Z603" i="58"/>
  <c r="Z602" i="58"/>
  <c r="Z601" i="58"/>
  <c r="Z600" i="58"/>
  <c r="Z599" i="58"/>
  <c r="Z598" i="58"/>
  <c r="Z597" i="58"/>
  <c r="Z596" i="58"/>
  <c r="Z595" i="58"/>
  <c r="Z594" i="58"/>
  <c r="Z593" i="58"/>
  <c r="Z592" i="58"/>
  <c r="Z591" i="58"/>
  <c r="Z590" i="58"/>
  <c r="Z589" i="58"/>
  <c r="Z588" i="58"/>
  <c r="Z587" i="58"/>
  <c r="Z586" i="58"/>
  <c r="Z585" i="58"/>
  <c r="Z584" i="58"/>
  <c r="Z583" i="58"/>
  <c r="Z582" i="58"/>
  <c r="Z581" i="58"/>
  <c r="Z580" i="58"/>
  <c r="Z579" i="58"/>
  <c r="Z578" i="58"/>
  <c r="Z577" i="58"/>
  <c r="Z576" i="58"/>
  <c r="Z575" i="58"/>
  <c r="Z574" i="58"/>
  <c r="Z573" i="58"/>
  <c r="Z572" i="58"/>
  <c r="Z571" i="58"/>
  <c r="Z570" i="58"/>
  <c r="Z569" i="58"/>
  <c r="Z568" i="58"/>
  <c r="Z567" i="58"/>
  <c r="Z566" i="58"/>
  <c r="Z565" i="58"/>
  <c r="Z564" i="58"/>
  <c r="Z563" i="58"/>
  <c r="Z562" i="58"/>
  <c r="Z561" i="58"/>
  <c r="Z560" i="58"/>
  <c r="Z559" i="58"/>
  <c r="Z558" i="58"/>
  <c r="Z557" i="58"/>
  <c r="Z556" i="58"/>
  <c r="Z555" i="58"/>
  <c r="Z554" i="58"/>
  <c r="Z553" i="58"/>
  <c r="Z552" i="58"/>
  <c r="Z551" i="58"/>
  <c r="Z550" i="58"/>
  <c r="Z549" i="58"/>
  <c r="Z548" i="58"/>
  <c r="Z547" i="58"/>
  <c r="Z546" i="58"/>
  <c r="Z545" i="58"/>
  <c r="Z544" i="58"/>
  <c r="Z543" i="58"/>
  <c r="Z542" i="58"/>
  <c r="Z541" i="58"/>
  <c r="Z540" i="58"/>
  <c r="Z539" i="58"/>
  <c r="Z538" i="58"/>
  <c r="Z537" i="58"/>
  <c r="Z536" i="58"/>
  <c r="Z535" i="58"/>
  <c r="Z534" i="58"/>
  <c r="Z533" i="58"/>
  <c r="Z532" i="58"/>
  <c r="Z531" i="58"/>
  <c r="Z530" i="58"/>
  <c r="Z529" i="58"/>
  <c r="Z528" i="58"/>
  <c r="Z527" i="58"/>
  <c r="Z526" i="58"/>
  <c r="Z525" i="58"/>
  <c r="Z524" i="58"/>
  <c r="Z523" i="58"/>
  <c r="Z522" i="58"/>
  <c r="Z521" i="58"/>
  <c r="Z520" i="58"/>
  <c r="Z519" i="58"/>
  <c r="Z518" i="58"/>
  <c r="Z517" i="58"/>
  <c r="Z516" i="58"/>
  <c r="Z515" i="58"/>
  <c r="Z514" i="58"/>
  <c r="Z513" i="58"/>
  <c r="Z512" i="58"/>
  <c r="Z511" i="58"/>
  <c r="Z510" i="58"/>
  <c r="Z509" i="58"/>
  <c r="Z508" i="58"/>
  <c r="Z507" i="58"/>
  <c r="Z506" i="58"/>
  <c r="Z505" i="58"/>
  <c r="Z504" i="58"/>
  <c r="Z503" i="58"/>
  <c r="Z502" i="58"/>
  <c r="Z501" i="58"/>
  <c r="Z500" i="58"/>
  <c r="Z499" i="58"/>
  <c r="Z498" i="58"/>
  <c r="Z497" i="58"/>
  <c r="Z496" i="58"/>
  <c r="Z495" i="58"/>
  <c r="Z494" i="58"/>
  <c r="Z493" i="58"/>
  <c r="Z492" i="58"/>
  <c r="Z491" i="58"/>
  <c r="Z490" i="58"/>
  <c r="Z489" i="58"/>
  <c r="Z488" i="58"/>
  <c r="Z487" i="58"/>
  <c r="Z486" i="58"/>
  <c r="Z485" i="58"/>
  <c r="Z484" i="58"/>
  <c r="Z483" i="58"/>
  <c r="Z482" i="58"/>
  <c r="Z481" i="58"/>
  <c r="Z480" i="58"/>
  <c r="Z479" i="58"/>
  <c r="Z478" i="58"/>
  <c r="Z477" i="58"/>
  <c r="Z476" i="58"/>
  <c r="Z475" i="58"/>
  <c r="Z474" i="58"/>
  <c r="Z473" i="58"/>
  <c r="Z472" i="58"/>
  <c r="Z471" i="58"/>
  <c r="Z470" i="58"/>
  <c r="Z469" i="58"/>
  <c r="Z468" i="58"/>
  <c r="Z467" i="58"/>
  <c r="Z466" i="58"/>
  <c r="Z465" i="58"/>
  <c r="Z464" i="58"/>
  <c r="Z463" i="58"/>
  <c r="Z462" i="58"/>
  <c r="Z461" i="58"/>
  <c r="Z460" i="58"/>
  <c r="Z459" i="58"/>
  <c r="Z458" i="58"/>
  <c r="Z457" i="58"/>
  <c r="Z456" i="58"/>
  <c r="Z455" i="58"/>
  <c r="Z454" i="58"/>
  <c r="Z453" i="58"/>
  <c r="Z452" i="58"/>
  <c r="Z451" i="58"/>
  <c r="Z450" i="58"/>
  <c r="Z449" i="58"/>
  <c r="Z448" i="58"/>
  <c r="Z447" i="58"/>
  <c r="Z446" i="58"/>
  <c r="Z445" i="58"/>
  <c r="Z444" i="58"/>
  <c r="Z443" i="58"/>
  <c r="Z442" i="58"/>
  <c r="Z441" i="58"/>
  <c r="Z440" i="58"/>
  <c r="Z439" i="58"/>
  <c r="Z438" i="58"/>
  <c r="Z437" i="58"/>
  <c r="Z436" i="58"/>
  <c r="Z435" i="58"/>
  <c r="Z434" i="58"/>
  <c r="Z433" i="58"/>
  <c r="Z432" i="58"/>
  <c r="Z431" i="58"/>
  <c r="Z430" i="58"/>
  <c r="Z429" i="58"/>
  <c r="Z428" i="58"/>
  <c r="Z427" i="58"/>
  <c r="Z426" i="58"/>
  <c r="Z425" i="58"/>
  <c r="Z424" i="58"/>
  <c r="Z423" i="58"/>
  <c r="Z422" i="58"/>
  <c r="Z421" i="58"/>
  <c r="Z420" i="58"/>
  <c r="Z419" i="58"/>
  <c r="Z418" i="58"/>
  <c r="Z417" i="58"/>
  <c r="Z416" i="58"/>
  <c r="Z415" i="58"/>
  <c r="Z414" i="58"/>
  <c r="Z413" i="58"/>
  <c r="Z412" i="58"/>
  <c r="Z411" i="58"/>
  <c r="Z410" i="58"/>
  <c r="Z409" i="58"/>
  <c r="Z408" i="58"/>
  <c r="Z407" i="58"/>
  <c r="Z406" i="58"/>
  <c r="Z405" i="58"/>
  <c r="Z404" i="58"/>
  <c r="Z403" i="58"/>
  <c r="Z402" i="58"/>
  <c r="Z401" i="58"/>
  <c r="Z400" i="58"/>
  <c r="Z399" i="58"/>
  <c r="Z398" i="58"/>
  <c r="Z397" i="58"/>
  <c r="Z396" i="58"/>
  <c r="Z395" i="58"/>
  <c r="Z394" i="58"/>
  <c r="Z393" i="58"/>
  <c r="Z392" i="58"/>
  <c r="Z391" i="58"/>
  <c r="Z390" i="58"/>
  <c r="Z389" i="58"/>
  <c r="Z388" i="58"/>
  <c r="Z387" i="58"/>
  <c r="Z386" i="58"/>
  <c r="Z385" i="58"/>
  <c r="Z384" i="58"/>
  <c r="Z383" i="58"/>
  <c r="Z382" i="58"/>
  <c r="Z381" i="58"/>
  <c r="Z380" i="58"/>
  <c r="Z379" i="58"/>
  <c r="Z378" i="58"/>
  <c r="Z377" i="58"/>
  <c r="Z376" i="58"/>
  <c r="Z375" i="58"/>
  <c r="Z374" i="58"/>
  <c r="Z373" i="58"/>
  <c r="Z372" i="58"/>
  <c r="Z371" i="58"/>
  <c r="Z370" i="58"/>
  <c r="Z369" i="58"/>
  <c r="Z368" i="58"/>
  <c r="Z367" i="58"/>
  <c r="Z366" i="58"/>
  <c r="Z365" i="58"/>
  <c r="Z364" i="58"/>
  <c r="Z363" i="58"/>
  <c r="Z362" i="58"/>
  <c r="Z361" i="58"/>
  <c r="Z360" i="58"/>
  <c r="Z359" i="58"/>
  <c r="Z358" i="58"/>
  <c r="Z357" i="58"/>
  <c r="Z356" i="58"/>
  <c r="Z355" i="58"/>
  <c r="Z354" i="58"/>
  <c r="Z353" i="58"/>
  <c r="Z352" i="58"/>
  <c r="Z351" i="58"/>
  <c r="Z350" i="58"/>
  <c r="Z349" i="58"/>
  <c r="Z348" i="58"/>
  <c r="Z347" i="58"/>
  <c r="Z346" i="58"/>
  <c r="Z345" i="58"/>
  <c r="Z344" i="58"/>
  <c r="Z343" i="58"/>
  <c r="Z342" i="58"/>
  <c r="Z341" i="58"/>
  <c r="Z340" i="58"/>
  <c r="Z339" i="58"/>
  <c r="Z338" i="58"/>
  <c r="Z337" i="58"/>
  <c r="Z336" i="58"/>
  <c r="Z335" i="58"/>
  <c r="Z334" i="58"/>
  <c r="Z333" i="58"/>
  <c r="Z332" i="58"/>
  <c r="Z331" i="58"/>
  <c r="Z330" i="58"/>
  <c r="Z329" i="58"/>
  <c r="Z328" i="58"/>
  <c r="Z327" i="58"/>
  <c r="Z326" i="58"/>
  <c r="Z325" i="58"/>
  <c r="Z324" i="58"/>
  <c r="Z323" i="58"/>
  <c r="Z322" i="58"/>
  <c r="Z321" i="58"/>
  <c r="Z320" i="58"/>
  <c r="Z319" i="58"/>
  <c r="Z318" i="58"/>
  <c r="Z317" i="58"/>
  <c r="Z316" i="58"/>
  <c r="Z315" i="58"/>
  <c r="Z314" i="58"/>
  <c r="Z313" i="58"/>
  <c r="Z312" i="58"/>
  <c r="Z311" i="58"/>
  <c r="Z310" i="58"/>
  <c r="Z309" i="58"/>
  <c r="Z308" i="58"/>
  <c r="Z307" i="58"/>
  <c r="Z306" i="58"/>
  <c r="Z305" i="58"/>
  <c r="Z304" i="58"/>
  <c r="Z303" i="58"/>
  <c r="Z302" i="58"/>
  <c r="Z301" i="58"/>
  <c r="Z300" i="58"/>
  <c r="Z299" i="58"/>
  <c r="Z298" i="58"/>
  <c r="Z297" i="58"/>
  <c r="Z296" i="58"/>
  <c r="Z295" i="58"/>
  <c r="Z294" i="58"/>
  <c r="Z293" i="58"/>
  <c r="Z292" i="58"/>
  <c r="Z291" i="58"/>
  <c r="Z290" i="58"/>
  <c r="Z289" i="58"/>
  <c r="Z288" i="58"/>
  <c r="Z287" i="58"/>
  <c r="Z286" i="58"/>
  <c r="Z285" i="58"/>
  <c r="Z284" i="58"/>
  <c r="Z283" i="58"/>
  <c r="Z282" i="58"/>
  <c r="Z281" i="58"/>
  <c r="Z280" i="58"/>
  <c r="Z279" i="58"/>
  <c r="Z278" i="58"/>
  <c r="Z277" i="58"/>
  <c r="Z276" i="58"/>
  <c r="Z275" i="58"/>
  <c r="Z274" i="58"/>
  <c r="Z273" i="58"/>
  <c r="Z272" i="58"/>
  <c r="Z271" i="58"/>
  <c r="Z270" i="58"/>
  <c r="Z269" i="58"/>
  <c r="Z268" i="58"/>
  <c r="Z267" i="58"/>
  <c r="Z266" i="58"/>
  <c r="Z265" i="58"/>
  <c r="Z264" i="58"/>
  <c r="Z263" i="58"/>
  <c r="Z262" i="58"/>
  <c r="Z261" i="58"/>
  <c r="Z260" i="58"/>
  <c r="Z259" i="58"/>
  <c r="Z258" i="58"/>
  <c r="Z257" i="58"/>
  <c r="Z256" i="58"/>
  <c r="Z255" i="58"/>
  <c r="Z254" i="58"/>
  <c r="Z253" i="58"/>
  <c r="Z252" i="58"/>
  <c r="Z251" i="58"/>
  <c r="Z250" i="58"/>
  <c r="Z249" i="58"/>
  <c r="Z248" i="58"/>
  <c r="Z247" i="58"/>
  <c r="Z246" i="58"/>
  <c r="Z245" i="58"/>
  <c r="Z244" i="58"/>
  <c r="Z243" i="58"/>
  <c r="Z242" i="58"/>
  <c r="Z241" i="58"/>
  <c r="Z240" i="58"/>
  <c r="Z239" i="58"/>
  <c r="Z238" i="58"/>
  <c r="Z237" i="58"/>
  <c r="Z236" i="58"/>
  <c r="Z235" i="58"/>
  <c r="Z234" i="58"/>
  <c r="Z233" i="58"/>
  <c r="Z232" i="58"/>
  <c r="Z231" i="58"/>
  <c r="Z230" i="58"/>
  <c r="Z229" i="58"/>
  <c r="Z228" i="58"/>
  <c r="Z227" i="58"/>
  <c r="Z226" i="58"/>
  <c r="Z225" i="58"/>
  <c r="Z224" i="58"/>
  <c r="Z223" i="58"/>
  <c r="Z222" i="58"/>
  <c r="Z221" i="58"/>
  <c r="Z220" i="58"/>
  <c r="Z219" i="58"/>
  <c r="Z218" i="58"/>
  <c r="Z217" i="58"/>
  <c r="Z216" i="58"/>
  <c r="Z215" i="58"/>
  <c r="Z214" i="58"/>
  <c r="Z213" i="58"/>
  <c r="Z212" i="58"/>
  <c r="Z211" i="58"/>
  <c r="Z210" i="58"/>
  <c r="Z209" i="58"/>
  <c r="Z208" i="58"/>
  <c r="Z207" i="58"/>
  <c r="Z206" i="58"/>
  <c r="Z205" i="58"/>
  <c r="Z204" i="58"/>
  <c r="Z203" i="58"/>
  <c r="Z202" i="58"/>
  <c r="Z201" i="58"/>
  <c r="Z200" i="58"/>
  <c r="Z199" i="58"/>
  <c r="Z198" i="58"/>
  <c r="Z197" i="58"/>
  <c r="Z196" i="58"/>
  <c r="Z195" i="58"/>
  <c r="Z194" i="58"/>
  <c r="Z193" i="58"/>
  <c r="Z192" i="58"/>
  <c r="Z191" i="58"/>
  <c r="Z190" i="58"/>
  <c r="Z189" i="58"/>
  <c r="Z188" i="58"/>
  <c r="Z187" i="58"/>
  <c r="Z186" i="58"/>
  <c r="Z185" i="58"/>
  <c r="Z184" i="58"/>
  <c r="Z183" i="58"/>
  <c r="Z182" i="58"/>
  <c r="Z181" i="58"/>
  <c r="Z180" i="58"/>
  <c r="Z179" i="58"/>
  <c r="Z178" i="58"/>
  <c r="Z177" i="58"/>
  <c r="Z176" i="58"/>
  <c r="Z175" i="58"/>
  <c r="Z174" i="58"/>
  <c r="Z173" i="58"/>
  <c r="Z172" i="58"/>
  <c r="Z171" i="58"/>
  <c r="Z170" i="58"/>
  <c r="Z169" i="58"/>
  <c r="Z168" i="58"/>
  <c r="Z167" i="58"/>
  <c r="Z166" i="58"/>
  <c r="Z165" i="58"/>
  <c r="Z164" i="58"/>
  <c r="Z163" i="58"/>
  <c r="Z162" i="58"/>
  <c r="Z161" i="58"/>
  <c r="Z160" i="58"/>
  <c r="Z159" i="58"/>
  <c r="Z158" i="58"/>
  <c r="Z157" i="58"/>
  <c r="Z156" i="58"/>
  <c r="Z155" i="58"/>
  <c r="Z154" i="58"/>
  <c r="Z153" i="58"/>
  <c r="Z152" i="58"/>
  <c r="Z151" i="58"/>
  <c r="Z150" i="58"/>
  <c r="Z149" i="58"/>
  <c r="Z148" i="58"/>
  <c r="Z147" i="58"/>
  <c r="Z146" i="58"/>
  <c r="Z145" i="58"/>
  <c r="Z144" i="58"/>
  <c r="Z143" i="58"/>
  <c r="Z142" i="58"/>
  <c r="Z141" i="58"/>
  <c r="Z140" i="58"/>
  <c r="Z139" i="58"/>
  <c r="Z138" i="58"/>
  <c r="Z137" i="58"/>
  <c r="Z136" i="58"/>
  <c r="Z135" i="58"/>
  <c r="Z134" i="58"/>
  <c r="Z133" i="58"/>
  <c r="Z132" i="58"/>
  <c r="Z131" i="58"/>
  <c r="Z130" i="58"/>
  <c r="Z129" i="58"/>
  <c r="Z128" i="58"/>
  <c r="Z127" i="58"/>
  <c r="Z126" i="58"/>
  <c r="Z125" i="58"/>
  <c r="Z124" i="58"/>
  <c r="Z123" i="58"/>
  <c r="Z122" i="58"/>
  <c r="Z121" i="58"/>
  <c r="Z120" i="58"/>
  <c r="Z119" i="58"/>
  <c r="Z118" i="58"/>
  <c r="Z117" i="58"/>
  <c r="Z116" i="58"/>
  <c r="Z115" i="58"/>
  <c r="Z114" i="58"/>
  <c r="Z113" i="58"/>
  <c r="Z112" i="58"/>
  <c r="Z111" i="58"/>
  <c r="Z110" i="58"/>
  <c r="Z109" i="58"/>
  <c r="Z108" i="58"/>
  <c r="Z107" i="58"/>
  <c r="Z106" i="58"/>
  <c r="Z105" i="58"/>
  <c r="Z104" i="58"/>
  <c r="Z103" i="58"/>
  <c r="Z102" i="58"/>
  <c r="Z101" i="58"/>
  <c r="Z100" i="58"/>
  <c r="Z99" i="58"/>
  <c r="Z98" i="58"/>
  <c r="Z97" i="58"/>
  <c r="Z96" i="58"/>
  <c r="Z95" i="58"/>
  <c r="Z94" i="58"/>
  <c r="Z93" i="58"/>
  <c r="Z92" i="58"/>
  <c r="Z91" i="58"/>
  <c r="Z90" i="58"/>
  <c r="Z89" i="58"/>
  <c r="Z88" i="58"/>
  <c r="Z87" i="58"/>
  <c r="Z86" i="58"/>
  <c r="Z85" i="58"/>
  <c r="Z84" i="58"/>
  <c r="Z83" i="58"/>
  <c r="Z82" i="58"/>
  <c r="Z81" i="58"/>
  <c r="Z80" i="58"/>
  <c r="Z79" i="58"/>
  <c r="Z78" i="58"/>
  <c r="Z77" i="58"/>
  <c r="Z76" i="58"/>
  <c r="Z75" i="58"/>
  <c r="Z74" i="58"/>
  <c r="Z73" i="58"/>
  <c r="Z72" i="58"/>
  <c r="Z71" i="58"/>
  <c r="Z70" i="58"/>
  <c r="Z69" i="58"/>
  <c r="Z68" i="58"/>
  <c r="Z67" i="58"/>
  <c r="Z66" i="58"/>
  <c r="Z65" i="58"/>
  <c r="Z64" i="58"/>
  <c r="Z63" i="58"/>
  <c r="Z62" i="58"/>
  <c r="Z61" i="58"/>
  <c r="Z60" i="58"/>
  <c r="Z59" i="58"/>
  <c r="Z58" i="58"/>
  <c r="Z57" i="58"/>
  <c r="Z56" i="58"/>
  <c r="Z55" i="58"/>
  <c r="Z54" i="58"/>
  <c r="Z53" i="58"/>
  <c r="Z52" i="58"/>
  <c r="Z51" i="58"/>
  <c r="Z50" i="58"/>
  <c r="Z49" i="58"/>
  <c r="Z48" i="58"/>
  <c r="Z47" i="58"/>
  <c r="Z46" i="58"/>
  <c r="Z45" i="58"/>
  <c r="Z44" i="58"/>
  <c r="Z43" i="58"/>
  <c r="Z42" i="58"/>
  <c r="Z41" i="58"/>
  <c r="Z40" i="58"/>
  <c r="Z39" i="58"/>
  <c r="Z38" i="58"/>
  <c r="Z37" i="58"/>
  <c r="Z36" i="58"/>
  <c r="Z35" i="58"/>
  <c r="Z34" i="58"/>
  <c r="Z33" i="58"/>
  <c r="Z32" i="58"/>
  <c r="Z31" i="58"/>
  <c r="Z30" i="58"/>
  <c r="Z29" i="58"/>
  <c r="Z28" i="58"/>
  <c r="Z27" i="58"/>
  <c r="Z26" i="58"/>
  <c r="Z25" i="58"/>
  <c r="Z24" i="58"/>
  <c r="Z23" i="58"/>
  <c r="Z22" i="58"/>
  <c r="Z21" i="58"/>
  <c r="Z20" i="58"/>
  <c r="Z19" i="58"/>
  <c r="Z18" i="58"/>
  <c r="Z17" i="58"/>
  <c r="Z16" i="58"/>
  <c r="Z15" i="58"/>
  <c r="Z14" i="58"/>
  <c r="Z13" i="58"/>
  <c r="Z12" i="58"/>
  <c r="Z11" i="58"/>
  <c r="Z10" i="58"/>
  <c r="Z9" i="58"/>
  <c r="Z8" i="58"/>
  <c r="AA7" i="58"/>
  <c r="Z7" i="58"/>
  <c r="S820" i="58"/>
  <c r="S819" i="58"/>
  <c r="S818" i="58"/>
  <c r="S817" i="58"/>
  <c r="S816" i="58"/>
  <c r="S815" i="58"/>
  <c r="S814" i="58"/>
  <c r="S813" i="58"/>
  <c r="S812" i="58"/>
  <c r="S811" i="58"/>
  <c r="S810" i="58"/>
  <c r="S809" i="58"/>
  <c r="S808" i="58"/>
  <c r="S807" i="58"/>
  <c r="S806" i="58"/>
  <c r="S805" i="58"/>
  <c r="S804" i="58"/>
  <c r="S803" i="58"/>
  <c r="S802" i="58"/>
  <c r="S801" i="58"/>
  <c r="S800" i="58"/>
  <c r="S799" i="58"/>
  <c r="S798" i="58"/>
  <c r="S797" i="58"/>
  <c r="S796" i="58"/>
  <c r="S795" i="58"/>
  <c r="S794" i="58"/>
  <c r="S793" i="58"/>
  <c r="S792" i="58"/>
  <c r="S791" i="58"/>
  <c r="S790" i="58"/>
  <c r="S789" i="58"/>
  <c r="S788" i="58"/>
  <c r="S787" i="58"/>
  <c r="S786" i="58"/>
  <c r="S785" i="58"/>
  <c r="S784" i="58"/>
  <c r="S783" i="58"/>
  <c r="S782" i="58"/>
  <c r="S781" i="58"/>
  <c r="S780" i="58"/>
  <c r="S779" i="58"/>
  <c r="S778" i="58"/>
  <c r="S777" i="58"/>
  <c r="S776" i="58"/>
  <c r="S775" i="58"/>
  <c r="S774" i="58"/>
  <c r="S773" i="58"/>
  <c r="S772" i="58"/>
  <c r="S771" i="58"/>
  <c r="S770" i="58"/>
  <c r="S769" i="58"/>
  <c r="S768" i="58"/>
  <c r="S767" i="58"/>
  <c r="S766" i="58"/>
  <c r="S765" i="58"/>
  <c r="S764" i="58"/>
  <c r="S763" i="58"/>
  <c r="S762" i="58"/>
  <c r="S761" i="58"/>
  <c r="S760" i="58"/>
  <c r="S759" i="58"/>
  <c r="S758" i="58"/>
  <c r="S757" i="58"/>
  <c r="S756" i="58"/>
  <c r="S755" i="58"/>
  <c r="S754" i="58"/>
  <c r="S753" i="58"/>
  <c r="S752" i="58"/>
  <c r="S751" i="58"/>
  <c r="S750" i="58"/>
  <c r="S749" i="58"/>
  <c r="S748" i="58"/>
  <c r="S747" i="58"/>
  <c r="S746" i="58"/>
  <c r="S745" i="58"/>
  <c r="S744" i="58"/>
  <c r="S743" i="58"/>
  <c r="S742" i="58"/>
  <c r="S741" i="58"/>
  <c r="S740" i="58"/>
  <c r="S739" i="58"/>
  <c r="S738" i="58"/>
  <c r="S737" i="58"/>
  <c r="S736" i="58"/>
  <c r="S735" i="58"/>
  <c r="S734" i="58"/>
  <c r="S733" i="58"/>
  <c r="S732" i="58"/>
  <c r="S731" i="58"/>
  <c r="S730" i="58"/>
  <c r="S729" i="58"/>
  <c r="S728" i="58"/>
  <c r="S727" i="58"/>
  <c r="S726" i="58"/>
  <c r="S725" i="58"/>
  <c r="S724" i="58"/>
  <c r="S723" i="58"/>
  <c r="S722" i="58"/>
  <c r="S721" i="58"/>
  <c r="S720" i="58"/>
  <c r="S719" i="58"/>
  <c r="S718" i="58"/>
  <c r="S717" i="58"/>
  <c r="S716" i="58"/>
  <c r="S715" i="58"/>
  <c r="S714" i="58"/>
  <c r="S713" i="58"/>
  <c r="S712" i="58"/>
  <c r="S711" i="58"/>
  <c r="S710" i="58"/>
  <c r="S709" i="58"/>
  <c r="S708" i="58"/>
  <c r="S707" i="58"/>
  <c r="S706" i="58"/>
  <c r="S705" i="58"/>
  <c r="S704" i="58"/>
  <c r="S703" i="58"/>
  <c r="S702" i="58"/>
  <c r="S701" i="58"/>
  <c r="S700" i="58"/>
  <c r="S699" i="58"/>
  <c r="S698" i="58"/>
  <c r="S697" i="58"/>
  <c r="S696" i="58"/>
  <c r="S695" i="58"/>
  <c r="S694" i="58"/>
  <c r="S693" i="58"/>
  <c r="S692" i="58"/>
  <c r="S691" i="58"/>
  <c r="S690" i="58"/>
  <c r="S689" i="58"/>
  <c r="S688" i="58"/>
  <c r="S687" i="58"/>
  <c r="S686" i="58"/>
  <c r="S685" i="58"/>
  <c r="S684" i="58"/>
  <c r="S683" i="58"/>
  <c r="S682" i="58"/>
  <c r="S681" i="58"/>
  <c r="S680" i="58"/>
  <c r="S679" i="58"/>
  <c r="S678" i="58"/>
  <c r="S677" i="58"/>
  <c r="S676" i="58"/>
  <c r="S675" i="58"/>
  <c r="S674" i="58"/>
  <c r="S673" i="58"/>
  <c r="S672" i="58"/>
  <c r="S671" i="58"/>
  <c r="S670" i="58"/>
  <c r="S669" i="58"/>
  <c r="S668" i="58"/>
  <c r="S667" i="58"/>
  <c r="S666" i="58"/>
  <c r="S665" i="58"/>
  <c r="S664" i="58"/>
  <c r="S663" i="58"/>
  <c r="S662" i="58"/>
  <c r="S661" i="58"/>
  <c r="S660" i="58"/>
  <c r="S659" i="58"/>
  <c r="S658" i="58"/>
  <c r="S657" i="58"/>
  <c r="S656" i="58"/>
  <c r="S655" i="58"/>
  <c r="S654" i="58"/>
  <c r="S653" i="58"/>
  <c r="S652" i="58"/>
  <c r="S651" i="58"/>
  <c r="S650" i="58"/>
  <c r="S649" i="58"/>
  <c r="S648" i="58"/>
  <c r="S647" i="58"/>
  <c r="S646" i="58"/>
  <c r="S645" i="58"/>
  <c r="S644" i="58"/>
  <c r="S643" i="58"/>
  <c r="S642" i="58"/>
  <c r="S641" i="58"/>
  <c r="S640" i="58"/>
  <c r="S639" i="58"/>
  <c r="S638" i="58"/>
  <c r="S637" i="58"/>
  <c r="S636" i="58"/>
  <c r="S635" i="58"/>
  <c r="S634" i="58"/>
  <c r="S633" i="58"/>
  <c r="S632" i="58"/>
  <c r="S631" i="58"/>
  <c r="S630" i="58"/>
  <c r="S629" i="58"/>
  <c r="S628" i="58"/>
  <c r="S627" i="58"/>
  <c r="S626" i="58"/>
  <c r="S625" i="58"/>
  <c r="S624" i="58"/>
  <c r="S623" i="58"/>
  <c r="S622" i="58"/>
  <c r="S621" i="58"/>
  <c r="S620" i="58"/>
  <c r="S619" i="58"/>
  <c r="S618" i="58"/>
  <c r="S617" i="58"/>
  <c r="S616" i="58"/>
  <c r="S615" i="58"/>
  <c r="S614" i="58"/>
  <c r="S613" i="58"/>
  <c r="S612" i="58"/>
  <c r="S611" i="58"/>
  <c r="S610" i="58"/>
  <c r="S609" i="58"/>
  <c r="S608" i="58"/>
  <c r="S607" i="58"/>
  <c r="S606" i="58"/>
  <c r="S605" i="58"/>
  <c r="S604" i="58"/>
  <c r="S603" i="58"/>
  <c r="S602" i="58"/>
  <c r="S601" i="58"/>
  <c r="S600" i="58"/>
  <c r="S599" i="58"/>
  <c r="S598" i="58"/>
  <c r="S597" i="58"/>
  <c r="S596" i="58"/>
  <c r="S595" i="58"/>
  <c r="S594" i="58"/>
  <c r="S593" i="58"/>
  <c r="S592" i="58"/>
  <c r="S591" i="58"/>
  <c r="S590" i="58"/>
  <c r="S589" i="58"/>
  <c r="S588" i="58"/>
  <c r="S587" i="58"/>
  <c r="S586" i="58"/>
  <c r="S585" i="58"/>
  <c r="S584" i="58"/>
  <c r="S583" i="58"/>
  <c r="S582" i="58"/>
  <c r="S581" i="58"/>
  <c r="S580" i="58"/>
  <c r="S579" i="58"/>
  <c r="S578" i="58"/>
  <c r="S577" i="58"/>
  <c r="S576" i="58"/>
  <c r="S575" i="58"/>
  <c r="S574" i="58"/>
  <c r="S573" i="58"/>
  <c r="S572" i="58"/>
  <c r="S571" i="58"/>
  <c r="S570" i="58"/>
  <c r="S569" i="58"/>
  <c r="S568" i="58"/>
  <c r="S567" i="58"/>
  <c r="S566" i="58"/>
  <c r="S565" i="58"/>
  <c r="S564" i="58"/>
  <c r="S563" i="58"/>
  <c r="S562" i="58"/>
  <c r="S561" i="58"/>
  <c r="S560" i="58"/>
  <c r="S559" i="58"/>
  <c r="S558" i="58"/>
  <c r="S557" i="58"/>
  <c r="S556" i="58"/>
  <c r="S555" i="58"/>
  <c r="S554" i="58"/>
  <c r="S553" i="58"/>
  <c r="S552" i="58"/>
  <c r="S551" i="58"/>
  <c r="S550" i="58"/>
  <c r="S549" i="58"/>
  <c r="S548" i="58"/>
  <c r="S547" i="58"/>
  <c r="S546" i="58"/>
  <c r="S545" i="58"/>
  <c r="S544" i="58"/>
  <c r="S543" i="58"/>
  <c r="S542" i="58"/>
  <c r="S541" i="58"/>
  <c r="S540" i="58"/>
  <c r="S539" i="58"/>
  <c r="S538" i="58"/>
  <c r="S537" i="58"/>
  <c r="S536" i="58"/>
  <c r="S535" i="58"/>
  <c r="S534" i="58"/>
  <c r="S533" i="58"/>
  <c r="S532" i="58"/>
  <c r="S531" i="58"/>
  <c r="S530" i="58"/>
  <c r="S529" i="58"/>
  <c r="S528" i="58"/>
  <c r="S527" i="58"/>
  <c r="S526" i="58"/>
  <c r="S525" i="58"/>
  <c r="S524" i="58"/>
  <c r="S523" i="58"/>
  <c r="S522" i="58"/>
  <c r="S521" i="58"/>
  <c r="S520" i="58"/>
  <c r="S519" i="58"/>
  <c r="S518" i="58"/>
  <c r="S517" i="58"/>
  <c r="S516" i="58"/>
  <c r="S515" i="58"/>
  <c r="S514" i="58"/>
  <c r="S513" i="58"/>
  <c r="S512" i="58"/>
  <c r="S511" i="58"/>
  <c r="S510" i="58"/>
  <c r="S509" i="58"/>
  <c r="S508" i="58"/>
  <c r="S507" i="58"/>
  <c r="S506" i="58"/>
  <c r="S505" i="58"/>
  <c r="S504" i="58"/>
  <c r="S503" i="58"/>
  <c r="S502" i="58"/>
  <c r="S501" i="58"/>
  <c r="S500" i="58"/>
  <c r="S499" i="58"/>
  <c r="S498" i="58"/>
  <c r="S497" i="58"/>
  <c r="S496" i="58"/>
  <c r="S495" i="58"/>
  <c r="S494" i="58"/>
  <c r="S493" i="58"/>
  <c r="S492" i="58"/>
  <c r="S491" i="58"/>
  <c r="S490" i="58"/>
  <c r="S489" i="58"/>
  <c r="S488" i="58"/>
  <c r="S487" i="58"/>
  <c r="S486" i="58"/>
  <c r="S485" i="58"/>
  <c r="S484" i="58"/>
  <c r="S483" i="58"/>
  <c r="S482" i="58"/>
  <c r="S481" i="58"/>
  <c r="S480" i="58"/>
  <c r="S479" i="58"/>
  <c r="S478" i="58"/>
  <c r="S477" i="58"/>
  <c r="S476" i="58"/>
  <c r="S475" i="58"/>
  <c r="S474" i="58"/>
  <c r="S473" i="58"/>
  <c r="S472" i="58"/>
  <c r="S471" i="58"/>
  <c r="S470" i="58"/>
  <c r="S469" i="58"/>
  <c r="S468" i="58"/>
  <c r="S467" i="58"/>
  <c r="S466" i="58"/>
  <c r="S465" i="58"/>
  <c r="S464" i="58"/>
  <c r="S463" i="58"/>
  <c r="S462" i="58"/>
  <c r="S461" i="58"/>
  <c r="S460" i="58"/>
  <c r="S459" i="58"/>
  <c r="S458" i="58"/>
  <c r="S457" i="58"/>
  <c r="S456" i="58"/>
  <c r="S455" i="58"/>
  <c r="S454" i="58"/>
  <c r="S453" i="58"/>
  <c r="S452" i="58"/>
  <c r="S451" i="58"/>
  <c r="S450" i="58"/>
  <c r="S449" i="58"/>
  <c r="S448" i="58"/>
  <c r="S447" i="58"/>
  <c r="S446" i="58"/>
  <c r="S445" i="58"/>
  <c r="S444" i="58"/>
  <c r="S443" i="58"/>
  <c r="S442" i="58"/>
  <c r="S441" i="58"/>
  <c r="S440" i="58"/>
  <c r="S439" i="58"/>
  <c r="S438" i="58"/>
  <c r="S437" i="58"/>
  <c r="S436" i="58"/>
  <c r="S435" i="58"/>
  <c r="S434" i="58"/>
  <c r="S433" i="58"/>
  <c r="S432" i="58"/>
  <c r="S431" i="58"/>
  <c r="S430" i="58"/>
  <c r="S429" i="58"/>
  <c r="S428" i="58"/>
  <c r="S427" i="58"/>
  <c r="S426" i="58"/>
  <c r="S425" i="58"/>
  <c r="S424" i="58"/>
  <c r="S423" i="58"/>
  <c r="S422" i="58"/>
  <c r="S421" i="58"/>
  <c r="S420" i="58"/>
  <c r="S419" i="58"/>
  <c r="S418" i="58"/>
  <c r="S417" i="58"/>
  <c r="S416" i="58"/>
  <c r="S415" i="58"/>
  <c r="S414" i="58"/>
  <c r="S413" i="58"/>
  <c r="S412" i="58"/>
  <c r="S411" i="58"/>
  <c r="S410" i="58"/>
  <c r="S409" i="58"/>
  <c r="S408" i="58"/>
  <c r="S407" i="58"/>
  <c r="S406" i="58"/>
  <c r="S405" i="58"/>
  <c r="S404" i="58"/>
  <c r="S403" i="58"/>
  <c r="S402" i="58"/>
  <c r="S401" i="58"/>
  <c r="S400" i="58"/>
  <c r="S399" i="58"/>
  <c r="S398" i="58"/>
  <c r="S397" i="58"/>
  <c r="S396" i="58"/>
  <c r="S395" i="58"/>
  <c r="S394" i="58"/>
  <c r="S393" i="58"/>
  <c r="S392" i="58"/>
  <c r="S391" i="58"/>
  <c r="S390" i="58"/>
  <c r="S389" i="58"/>
  <c r="S388" i="58"/>
  <c r="S387" i="58"/>
  <c r="S386" i="58"/>
  <c r="S385" i="58"/>
  <c r="S384" i="58"/>
  <c r="S383" i="58"/>
  <c r="S382" i="58"/>
  <c r="S381" i="58"/>
  <c r="S380" i="58"/>
  <c r="S379" i="58"/>
  <c r="S378" i="58"/>
  <c r="S377" i="58"/>
  <c r="S376" i="58"/>
  <c r="S375" i="58"/>
  <c r="S374" i="58"/>
  <c r="S373" i="58"/>
  <c r="S372" i="58"/>
  <c r="S371" i="58"/>
  <c r="S370" i="58"/>
  <c r="S369" i="58"/>
  <c r="S368" i="58"/>
  <c r="S367" i="58"/>
  <c r="S366" i="58"/>
  <c r="S365" i="58"/>
  <c r="S364" i="58"/>
  <c r="S363" i="58"/>
  <c r="S362" i="58"/>
  <c r="S361" i="58"/>
  <c r="S360" i="58"/>
  <c r="S359" i="58"/>
  <c r="S358" i="58"/>
  <c r="S357" i="58"/>
  <c r="S356" i="58"/>
  <c r="S355" i="58"/>
  <c r="S354" i="58"/>
  <c r="S353" i="58"/>
  <c r="S352" i="58"/>
  <c r="S351" i="58"/>
  <c r="S350" i="58"/>
  <c r="S349" i="58"/>
  <c r="S348" i="58"/>
  <c r="S347" i="58"/>
  <c r="S346" i="58"/>
  <c r="S345" i="58"/>
  <c r="S344" i="58"/>
  <c r="S343" i="58"/>
  <c r="S342" i="58"/>
  <c r="S341" i="58"/>
  <c r="S340" i="58"/>
  <c r="S339" i="58"/>
  <c r="S338" i="58"/>
  <c r="S337" i="58"/>
  <c r="S336" i="58"/>
  <c r="S335" i="58"/>
  <c r="S334" i="58"/>
  <c r="S333" i="58"/>
  <c r="S332" i="58"/>
  <c r="S331" i="58"/>
  <c r="S330" i="58"/>
  <c r="S329" i="58"/>
  <c r="S328" i="58"/>
  <c r="S327" i="58"/>
  <c r="S326" i="58"/>
  <c r="S325" i="58"/>
  <c r="S324" i="58"/>
  <c r="S323" i="58"/>
  <c r="S322" i="58"/>
  <c r="S321" i="58"/>
  <c r="S320" i="58"/>
  <c r="S319" i="58"/>
  <c r="S318" i="58"/>
  <c r="S317" i="58"/>
  <c r="S316" i="58"/>
  <c r="S315" i="58"/>
  <c r="S314" i="58"/>
  <c r="S313" i="58"/>
  <c r="S312" i="58"/>
  <c r="S311" i="58"/>
  <c r="S310" i="58"/>
  <c r="S309" i="58"/>
  <c r="S308" i="58"/>
  <c r="S307" i="58"/>
  <c r="S306" i="58"/>
  <c r="S305" i="58"/>
  <c r="S304" i="58"/>
  <c r="S303" i="58"/>
  <c r="S302" i="58"/>
  <c r="S301" i="58"/>
  <c r="S300" i="58"/>
  <c r="S299" i="58"/>
  <c r="S298" i="58"/>
  <c r="S297" i="58"/>
  <c r="S296" i="58"/>
  <c r="S295" i="58"/>
  <c r="S294" i="58"/>
  <c r="S293" i="58"/>
  <c r="S292" i="58"/>
  <c r="S291" i="58"/>
  <c r="S290" i="58"/>
  <c r="S289" i="58"/>
  <c r="S288" i="58"/>
  <c r="S287" i="58"/>
  <c r="S286" i="58"/>
  <c r="S285" i="58"/>
  <c r="S284" i="58"/>
  <c r="S283" i="58"/>
  <c r="S282" i="58"/>
  <c r="S281" i="58"/>
  <c r="S280" i="58"/>
  <c r="S279" i="58"/>
  <c r="S278" i="58"/>
  <c r="S277" i="58"/>
  <c r="S276" i="58"/>
  <c r="S275" i="58"/>
  <c r="S274" i="58"/>
  <c r="S273" i="58"/>
  <c r="S272" i="58"/>
  <c r="S271" i="58"/>
  <c r="S270" i="58"/>
  <c r="S269" i="58"/>
  <c r="S268" i="58"/>
  <c r="S267" i="58"/>
  <c r="S266" i="58"/>
  <c r="S265" i="58"/>
  <c r="S264" i="58"/>
  <c r="S263" i="58"/>
  <c r="S262" i="58"/>
  <c r="S261" i="58"/>
  <c r="S260" i="58"/>
  <c r="S259" i="58"/>
  <c r="S258" i="58"/>
  <c r="S257" i="58"/>
  <c r="S256" i="58"/>
  <c r="S255" i="58"/>
  <c r="S254" i="58"/>
  <c r="S253" i="58"/>
  <c r="S252" i="58"/>
  <c r="S251" i="58"/>
  <c r="S250" i="58"/>
  <c r="S249" i="58"/>
  <c r="S248" i="58"/>
  <c r="S247" i="58"/>
  <c r="S246" i="58"/>
  <c r="S245" i="58"/>
  <c r="S244" i="58"/>
  <c r="S243" i="58"/>
  <c r="S242" i="58"/>
  <c r="S241" i="58"/>
  <c r="S240" i="58"/>
  <c r="S239" i="58"/>
  <c r="S238" i="58"/>
  <c r="S237" i="58"/>
  <c r="S236" i="58"/>
  <c r="S235" i="58"/>
  <c r="S234" i="58"/>
  <c r="S233" i="58"/>
  <c r="S232" i="58"/>
  <c r="S231" i="58"/>
  <c r="S230" i="58"/>
  <c r="S229" i="58"/>
  <c r="S228" i="58"/>
  <c r="S227" i="58"/>
  <c r="S226" i="58"/>
  <c r="S225" i="58"/>
  <c r="S224" i="58"/>
  <c r="S223" i="58"/>
  <c r="S222" i="58"/>
  <c r="S221" i="58"/>
  <c r="S220" i="58"/>
  <c r="S219" i="58"/>
  <c r="S218" i="58"/>
  <c r="S217" i="58"/>
  <c r="S216" i="58"/>
  <c r="S215" i="58"/>
  <c r="S214" i="58"/>
  <c r="S213" i="58"/>
  <c r="S212" i="58"/>
  <c r="S211" i="58"/>
  <c r="S210" i="58"/>
  <c r="S209" i="58"/>
  <c r="S208" i="58"/>
  <c r="S207" i="58"/>
  <c r="S206" i="58"/>
  <c r="S205" i="58"/>
  <c r="S204" i="58"/>
  <c r="S203" i="58"/>
  <c r="S202" i="58"/>
  <c r="S201" i="58"/>
  <c r="S200" i="58"/>
  <c r="S199" i="58"/>
  <c r="S198" i="58"/>
  <c r="S197" i="58"/>
  <c r="S196" i="58"/>
  <c r="S195" i="58"/>
  <c r="S194" i="58"/>
  <c r="S193" i="58"/>
  <c r="S192" i="58"/>
  <c r="S191" i="58"/>
  <c r="S190" i="58"/>
  <c r="S189" i="58"/>
  <c r="S188" i="58"/>
  <c r="S187" i="58"/>
  <c r="S186" i="58"/>
  <c r="S185" i="58"/>
  <c r="S184" i="58"/>
  <c r="S183" i="58"/>
  <c r="S182" i="58"/>
  <c r="S181" i="58"/>
  <c r="S180" i="58"/>
  <c r="S179" i="58"/>
  <c r="S178" i="58"/>
  <c r="S177" i="58"/>
  <c r="S176" i="58"/>
  <c r="S175" i="58"/>
  <c r="S174" i="58"/>
  <c r="S173" i="58"/>
  <c r="S172" i="58"/>
  <c r="S171" i="58"/>
  <c r="S170" i="58"/>
  <c r="S169" i="58"/>
  <c r="S168" i="58"/>
  <c r="S167" i="58"/>
  <c r="S166" i="58"/>
  <c r="S165" i="58"/>
  <c r="S164" i="58"/>
  <c r="S163" i="58"/>
  <c r="S162" i="58"/>
  <c r="S161" i="58"/>
  <c r="S160" i="58"/>
  <c r="S159" i="58"/>
  <c r="S158" i="58"/>
  <c r="S157" i="58"/>
  <c r="S156" i="58"/>
  <c r="S155" i="58"/>
  <c r="S154" i="58"/>
  <c r="S153" i="58"/>
  <c r="S152" i="58"/>
  <c r="S151" i="58"/>
  <c r="S150" i="58"/>
  <c r="S149" i="58"/>
  <c r="S148" i="58"/>
  <c r="S147" i="58"/>
  <c r="S146" i="58"/>
  <c r="S145" i="58"/>
  <c r="S144" i="58"/>
  <c r="S143" i="58"/>
  <c r="S142" i="58"/>
  <c r="S141" i="58"/>
  <c r="S140" i="58"/>
  <c r="S139" i="58"/>
  <c r="S138" i="58"/>
  <c r="S137" i="58"/>
  <c r="S136" i="58"/>
  <c r="S135" i="58"/>
  <c r="S134" i="58"/>
  <c r="S133" i="58"/>
  <c r="S132" i="58"/>
  <c r="S131" i="58"/>
  <c r="S130" i="58"/>
  <c r="S129" i="58"/>
  <c r="S128" i="58"/>
  <c r="S127" i="58"/>
  <c r="S126" i="58"/>
  <c r="S125" i="58"/>
  <c r="S124" i="58"/>
  <c r="S123" i="58"/>
  <c r="S122" i="58"/>
  <c r="S121" i="58"/>
  <c r="S120" i="58"/>
  <c r="S119" i="58"/>
  <c r="S118" i="58"/>
  <c r="S117" i="58"/>
  <c r="S116" i="58"/>
  <c r="S115" i="58"/>
  <c r="S114" i="58"/>
  <c r="S113" i="58"/>
  <c r="S112" i="58"/>
  <c r="S111" i="58"/>
  <c r="S110" i="58"/>
  <c r="S109" i="58"/>
  <c r="S108" i="58"/>
  <c r="S107" i="58"/>
  <c r="S106" i="58"/>
  <c r="S105" i="58"/>
  <c r="S104" i="58"/>
  <c r="S103" i="58"/>
  <c r="S102" i="58"/>
  <c r="S101" i="58"/>
  <c r="S100" i="58"/>
  <c r="S99" i="58"/>
  <c r="S98" i="58"/>
  <c r="S97" i="58"/>
  <c r="S96" i="58"/>
  <c r="S95" i="58"/>
  <c r="S94" i="58"/>
  <c r="S93" i="58"/>
  <c r="S92" i="58"/>
  <c r="S91" i="58"/>
  <c r="S90" i="58"/>
  <c r="S89" i="58"/>
  <c r="S88" i="58"/>
  <c r="S87" i="58"/>
  <c r="S86" i="58"/>
  <c r="S85" i="58"/>
  <c r="S84" i="58"/>
  <c r="S83" i="58"/>
  <c r="S82" i="58"/>
  <c r="S81" i="58"/>
  <c r="S80" i="58"/>
  <c r="S79" i="58"/>
  <c r="S78" i="58"/>
  <c r="S77" i="58"/>
  <c r="S76" i="58"/>
  <c r="S75" i="58"/>
  <c r="S74" i="58"/>
  <c r="S73" i="58"/>
  <c r="S72" i="58"/>
  <c r="S71"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S42" i="58"/>
  <c r="S41" i="58"/>
  <c r="S40" i="58"/>
  <c r="S39" i="58"/>
  <c r="S38" i="58"/>
  <c r="S37" i="58"/>
  <c r="S36" i="58"/>
  <c r="S35" i="58"/>
  <c r="S34" i="58"/>
  <c r="S33" i="58"/>
  <c r="S32" i="58"/>
  <c r="S31" i="58"/>
  <c r="S30" i="58"/>
  <c r="S29" i="58"/>
  <c r="S28" i="58"/>
  <c r="S27" i="58"/>
  <c r="S26" i="58"/>
  <c r="S25" i="58"/>
  <c r="S24" i="58"/>
  <c r="S23" i="58"/>
  <c r="S22" i="58"/>
  <c r="S21" i="58"/>
  <c r="S20" i="58"/>
  <c r="S19" i="58"/>
  <c r="S18" i="58"/>
  <c r="S17" i="58"/>
  <c r="S16" i="58"/>
  <c r="S15" i="58"/>
  <c r="S14" i="58"/>
  <c r="S13" i="58"/>
  <c r="S12" i="58"/>
  <c r="S10" i="58"/>
  <c r="S9" i="58"/>
  <c r="S8" i="58"/>
  <c r="R820" i="58"/>
  <c r="R819" i="58"/>
  <c r="R818" i="58"/>
  <c r="R817" i="58"/>
  <c r="R816" i="58"/>
  <c r="R815" i="58"/>
  <c r="R814" i="58"/>
  <c r="R813" i="58"/>
  <c r="R812" i="58"/>
  <c r="R811" i="58"/>
  <c r="R810" i="58"/>
  <c r="R809" i="58"/>
  <c r="R808" i="58"/>
  <c r="R807" i="58"/>
  <c r="R806" i="58"/>
  <c r="R805" i="58"/>
  <c r="R804" i="58"/>
  <c r="R803" i="58"/>
  <c r="R802" i="58"/>
  <c r="R801" i="58"/>
  <c r="R800" i="58"/>
  <c r="R799" i="58"/>
  <c r="R798" i="58"/>
  <c r="R797" i="58"/>
  <c r="R796" i="58"/>
  <c r="R795" i="58"/>
  <c r="R794" i="58"/>
  <c r="R793" i="58"/>
  <c r="R792" i="58"/>
  <c r="R791" i="58"/>
  <c r="R790" i="58"/>
  <c r="R789" i="58"/>
  <c r="R788" i="58"/>
  <c r="R787" i="58"/>
  <c r="R786" i="58"/>
  <c r="R785" i="58"/>
  <c r="R784" i="58"/>
  <c r="R783" i="58"/>
  <c r="R782" i="58"/>
  <c r="R781" i="58"/>
  <c r="R780" i="58"/>
  <c r="R779" i="58"/>
  <c r="R778" i="58"/>
  <c r="R777" i="58"/>
  <c r="R776" i="58"/>
  <c r="R775" i="58"/>
  <c r="R774" i="58"/>
  <c r="R773" i="58"/>
  <c r="R772" i="58"/>
  <c r="R771" i="58"/>
  <c r="R770" i="58"/>
  <c r="R769" i="58"/>
  <c r="R768" i="58"/>
  <c r="R767" i="58"/>
  <c r="R766" i="58"/>
  <c r="R765" i="58"/>
  <c r="R764" i="58"/>
  <c r="R763" i="58"/>
  <c r="R762" i="58"/>
  <c r="R761" i="58"/>
  <c r="R760" i="58"/>
  <c r="R759" i="58"/>
  <c r="R758" i="58"/>
  <c r="R757" i="58"/>
  <c r="R756" i="58"/>
  <c r="R755" i="58"/>
  <c r="R754" i="58"/>
  <c r="R753" i="58"/>
  <c r="R752" i="58"/>
  <c r="R751" i="58"/>
  <c r="R750" i="58"/>
  <c r="R749" i="58"/>
  <c r="R748" i="58"/>
  <c r="R747" i="58"/>
  <c r="R746" i="58"/>
  <c r="R745" i="58"/>
  <c r="R744" i="58"/>
  <c r="R743" i="58"/>
  <c r="R742" i="58"/>
  <c r="R741" i="58"/>
  <c r="R740" i="58"/>
  <c r="R739" i="58"/>
  <c r="R738" i="58"/>
  <c r="R737" i="58"/>
  <c r="R736" i="58"/>
  <c r="R735" i="58"/>
  <c r="R734" i="58"/>
  <c r="R733" i="58"/>
  <c r="R732" i="58"/>
  <c r="R731" i="58"/>
  <c r="R730" i="58"/>
  <c r="R729" i="58"/>
  <c r="R728" i="58"/>
  <c r="R727" i="58"/>
  <c r="R726" i="58"/>
  <c r="R725" i="58"/>
  <c r="R724" i="58"/>
  <c r="R723" i="58"/>
  <c r="R722" i="58"/>
  <c r="R721" i="58"/>
  <c r="R720" i="58"/>
  <c r="R719" i="58"/>
  <c r="R718" i="58"/>
  <c r="R717" i="58"/>
  <c r="R716" i="58"/>
  <c r="R715" i="58"/>
  <c r="R714" i="58"/>
  <c r="R713" i="58"/>
  <c r="R712" i="58"/>
  <c r="R711" i="58"/>
  <c r="R710" i="58"/>
  <c r="R709" i="58"/>
  <c r="R708" i="58"/>
  <c r="R707" i="58"/>
  <c r="R706" i="58"/>
  <c r="R705" i="58"/>
  <c r="R704" i="58"/>
  <c r="R703" i="58"/>
  <c r="R702" i="58"/>
  <c r="R701" i="58"/>
  <c r="R700" i="58"/>
  <c r="R699" i="58"/>
  <c r="R698" i="58"/>
  <c r="R697" i="58"/>
  <c r="R696" i="58"/>
  <c r="R695" i="58"/>
  <c r="R694" i="58"/>
  <c r="R693" i="58"/>
  <c r="R692" i="58"/>
  <c r="R691" i="58"/>
  <c r="R690" i="58"/>
  <c r="R689" i="58"/>
  <c r="R688" i="58"/>
  <c r="R687" i="58"/>
  <c r="R686" i="58"/>
  <c r="R685" i="58"/>
  <c r="R684" i="58"/>
  <c r="R683" i="58"/>
  <c r="R682" i="58"/>
  <c r="R681" i="58"/>
  <c r="R680" i="58"/>
  <c r="R679" i="58"/>
  <c r="R678" i="58"/>
  <c r="R677" i="58"/>
  <c r="R676" i="58"/>
  <c r="R675" i="58"/>
  <c r="R674" i="58"/>
  <c r="R673" i="58"/>
  <c r="R672" i="58"/>
  <c r="R671" i="58"/>
  <c r="R670" i="58"/>
  <c r="R669" i="58"/>
  <c r="R668" i="58"/>
  <c r="R667" i="58"/>
  <c r="R666" i="58"/>
  <c r="R665" i="58"/>
  <c r="R664" i="58"/>
  <c r="R663" i="58"/>
  <c r="R662" i="58"/>
  <c r="R661" i="58"/>
  <c r="R660" i="58"/>
  <c r="R659" i="58"/>
  <c r="R658" i="58"/>
  <c r="R657" i="58"/>
  <c r="R656" i="58"/>
  <c r="R655" i="58"/>
  <c r="R654" i="58"/>
  <c r="R653" i="58"/>
  <c r="R652" i="58"/>
  <c r="R651" i="58"/>
  <c r="R650" i="58"/>
  <c r="R649" i="58"/>
  <c r="R648" i="58"/>
  <c r="R647" i="58"/>
  <c r="R646" i="58"/>
  <c r="R645" i="58"/>
  <c r="R644" i="58"/>
  <c r="R643" i="58"/>
  <c r="R642" i="58"/>
  <c r="R641" i="58"/>
  <c r="R640" i="58"/>
  <c r="R639" i="58"/>
  <c r="R638" i="58"/>
  <c r="R637" i="58"/>
  <c r="R636" i="58"/>
  <c r="R635" i="58"/>
  <c r="R634" i="58"/>
  <c r="R633" i="58"/>
  <c r="R632" i="58"/>
  <c r="R631" i="58"/>
  <c r="R630" i="58"/>
  <c r="R629" i="58"/>
  <c r="R628" i="58"/>
  <c r="R627" i="58"/>
  <c r="R626" i="58"/>
  <c r="R625" i="58"/>
  <c r="R624" i="58"/>
  <c r="R623" i="58"/>
  <c r="R622" i="58"/>
  <c r="R621" i="58"/>
  <c r="R620" i="58"/>
  <c r="R619" i="58"/>
  <c r="R618" i="58"/>
  <c r="R617" i="58"/>
  <c r="R616" i="58"/>
  <c r="R615" i="58"/>
  <c r="R614" i="58"/>
  <c r="R613" i="58"/>
  <c r="R612" i="58"/>
  <c r="R611" i="58"/>
  <c r="R610" i="58"/>
  <c r="R609" i="58"/>
  <c r="R608" i="58"/>
  <c r="R607" i="58"/>
  <c r="R606" i="58"/>
  <c r="R605" i="58"/>
  <c r="R604" i="58"/>
  <c r="R603" i="58"/>
  <c r="R602" i="58"/>
  <c r="R601" i="58"/>
  <c r="R600" i="58"/>
  <c r="R599" i="58"/>
  <c r="R598" i="58"/>
  <c r="R597" i="58"/>
  <c r="R596" i="58"/>
  <c r="R595" i="58"/>
  <c r="R594" i="58"/>
  <c r="R593" i="58"/>
  <c r="R592" i="58"/>
  <c r="R591" i="58"/>
  <c r="R590" i="58"/>
  <c r="R589" i="58"/>
  <c r="R588" i="58"/>
  <c r="R587" i="58"/>
  <c r="R586" i="58"/>
  <c r="R585" i="58"/>
  <c r="R584" i="58"/>
  <c r="R583" i="58"/>
  <c r="R582" i="58"/>
  <c r="R581" i="58"/>
  <c r="R580" i="58"/>
  <c r="R579" i="58"/>
  <c r="R578" i="58"/>
  <c r="R577" i="58"/>
  <c r="R576" i="58"/>
  <c r="R575" i="58"/>
  <c r="R574" i="58"/>
  <c r="R573" i="58"/>
  <c r="R572" i="58"/>
  <c r="R571" i="58"/>
  <c r="R570" i="58"/>
  <c r="R569" i="58"/>
  <c r="R568" i="58"/>
  <c r="R567" i="58"/>
  <c r="R566" i="58"/>
  <c r="R565" i="58"/>
  <c r="R564" i="58"/>
  <c r="R563" i="58"/>
  <c r="R562" i="58"/>
  <c r="R561" i="58"/>
  <c r="R560" i="58"/>
  <c r="R559" i="58"/>
  <c r="R558" i="58"/>
  <c r="R557" i="58"/>
  <c r="R556" i="58"/>
  <c r="R555" i="58"/>
  <c r="R554" i="58"/>
  <c r="R553" i="58"/>
  <c r="R552" i="58"/>
  <c r="R551" i="58"/>
  <c r="R550" i="58"/>
  <c r="R549" i="58"/>
  <c r="R548" i="58"/>
  <c r="R547" i="58"/>
  <c r="R546" i="58"/>
  <c r="R545" i="58"/>
  <c r="R544" i="58"/>
  <c r="R543" i="58"/>
  <c r="R542" i="58"/>
  <c r="R541" i="58"/>
  <c r="R540" i="58"/>
  <c r="R539" i="58"/>
  <c r="R538" i="58"/>
  <c r="R537" i="58"/>
  <c r="R536" i="58"/>
  <c r="R535" i="58"/>
  <c r="R534" i="58"/>
  <c r="R533" i="58"/>
  <c r="R532" i="58"/>
  <c r="R531" i="58"/>
  <c r="R530" i="58"/>
  <c r="R529" i="58"/>
  <c r="R528" i="58"/>
  <c r="R527" i="58"/>
  <c r="R526" i="58"/>
  <c r="R525" i="58"/>
  <c r="R524" i="58"/>
  <c r="R523" i="58"/>
  <c r="R522" i="58"/>
  <c r="R521" i="58"/>
  <c r="R520" i="58"/>
  <c r="R519" i="58"/>
  <c r="R518" i="58"/>
  <c r="R517" i="58"/>
  <c r="R516" i="58"/>
  <c r="R515" i="58"/>
  <c r="R514" i="58"/>
  <c r="R513" i="58"/>
  <c r="R512" i="58"/>
  <c r="R511" i="58"/>
  <c r="R510" i="58"/>
  <c r="R509" i="58"/>
  <c r="R508" i="58"/>
  <c r="R507" i="58"/>
  <c r="R506" i="58"/>
  <c r="R505" i="58"/>
  <c r="R504" i="58"/>
  <c r="R503" i="58"/>
  <c r="R502" i="58"/>
  <c r="R501" i="58"/>
  <c r="R500" i="58"/>
  <c r="R499" i="58"/>
  <c r="R498" i="58"/>
  <c r="R497" i="58"/>
  <c r="R496" i="58"/>
  <c r="R495" i="58"/>
  <c r="R494" i="58"/>
  <c r="R493" i="58"/>
  <c r="R492" i="58"/>
  <c r="R491" i="58"/>
  <c r="R490" i="58"/>
  <c r="R489" i="58"/>
  <c r="R488" i="58"/>
  <c r="R487" i="58"/>
  <c r="R486" i="58"/>
  <c r="R485" i="58"/>
  <c r="R484" i="58"/>
  <c r="R483" i="58"/>
  <c r="R482" i="58"/>
  <c r="R481" i="58"/>
  <c r="R480" i="58"/>
  <c r="R479" i="58"/>
  <c r="R478" i="58"/>
  <c r="R477" i="58"/>
  <c r="R476" i="58"/>
  <c r="R475" i="58"/>
  <c r="R474" i="58"/>
  <c r="R473" i="58"/>
  <c r="R472" i="58"/>
  <c r="R471" i="58"/>
  <c r="R470" i="58"/>
  <c r="R469" i="58"/>
  <c r="R468" i="58"/>
  <c r="R467" i="58"/>
  <c r="R466" i="58"/>
  <c r="R465" i="58"/>
  <c r="R464" i="58"/>
  <c r="R463" i="58"/>
  <c r="R462" i="58"/>
  <c r="R461" i="58"/>
  <c r="R460" i="58"/>
  <c r="R459" i="58"/>
  <c r="R458" i="58"/>
  <c r="R457" i="58"/>
  <c r="R456" i="58"/>
  <c r="R455" i="58"/>
  <c r="R454" i="58"/>
  <c r="R453" i="58"/>
  <c r="R452" i="58"/>
  <c r="R451" i="58"/>
  <c r="R450" i="58"/>
  <c r="R449" i="58"/>
  <c r="R448" i="58"/>
  <c r="R447" i="58"/>
  <c r="R446" i="58"/>
  <c r="R445" i="58"/>
  <c r="R444" i="58"/>
  <c r="R443" i="58"/>
  <c r="R442" i="58"/>
  <c r="R441" i="58"/>
  <c r="R440" i="58"/>
  <c r="R439" i="58"/>
  <c r="R438" i="58"/>
  <c r="R437" i="58"/>
  <c r="R436" i="58"/>
  <c r="R435" i="58"/>
  <c r="R434" i="58"/>
  <c r="R433" i="58"/>
  <c r="R432" i="58"/>
  <c r="R431" i="58"/>
  <c r="R430" i="58"/>
  <c r="R429" i="58"/>
  <c r="R428" i="58"/>
  <c r="R427" i="58"/>
  <c r="R426" i="58"/>
  <c r="R425" i="58"/>
  <c r="R424" i="58"/>
  <c r="R423" i="58"/>
  <c r="R422" i="58"/>
  <c r="R421" i="58"/>
  <c r="R420" i="58"/>
  <c r="R419" i="58"/>
  <c r="R418" i="58"/>
  <c r="R417" i="58"/>
  <c r="R416" i="58"/>
  <c r="R415" i="58"/>
  <c r="R414" i="58"/>
  <c r="R413" i="58"/>
  <c r="R412" i="58"/>
  <c r="R411" i="58"/>
  <c r="R410" i="58"/>
  <c r="R409" i="58"/>
  <c r="R408" i="58"/>
  <c r="R407" i="58"/>
  <c r="R406" i="58"/>
  <c r="R405" i="58"/>
  <c r="R404" i="58"/>
  <c r="R403" i="58"/>
  <c r="R402" i="58"/>
  <c r="R401" i="58"/>
  <c r="R400" i="58"/>
  <c r="R399" i="58"/>
  <c r="R398" i="58"/>
  <c r="R397" i="58"/>
  <c r="R396" i="58"/>
  <c r="R395" i="58"/>
  <c r="R394" i="58"/>
  <c r="R393" i="58"/>
  <c r="R392" i="58"/>
  <c r="R391" i="58"/>
  <c r="R390" i="58"/>
  <c r="R389" i="58"/>
  <c r="R388" i="58"/>
  <c r="R387" i="58"/>
  <c r="R386" i="58"/>
  <c r="R385" i="58"/>
  <c r="R384" i="58"/>
  <c r="R383" i="58"/>
  <c r="R382" i="58"/>
  <c r="R381" i="58"/>
  <c r="R380" i="58"/>
  <c r="R379" i="58"/>
  <c r="R378" i="58"/>
  <c r="R377" i="58"/>
  <c r="R376" i="58"/>
  <c r="R375" i="58"/>
  <c r="R374" i="58"/>
  <c r="R373" i="58"/>
  <c r="R372" i="58"/>
  <c r="R371" i="58"/>
  <c r="R370" i="58"/>
  <c r="R369" i="58"/>
  <c r="R368" i="58"/>
  <c r="R367" i="58"/>
  <c r="R366" i="58"/>
  <c r="R365" i="58"/>
  <c r="R364" i="58"/>
  <c r="R363" i="58"/>
  <c r="R362" i="58"/>
  <c r="R361" i="58"/>
  <c r="R360" i="58"/>
  <c r="R359" i="58"/>
  <c r="R358" i="58"/>
  <c r="R357" i="58"/>
  <c r="R356" i="58"/>
  <c r="R355" i="58"/>
  <c r="R354" i="58"/>
  <c r="R353" i="58"/>
  <c r="R352" i="58"/>
  <c r="R351" i="58"/>
  <c r="R350" i="58"/>
  <c r="R349" i="58"/>
  <c r="R348" i="58"/>
  <c r="R347" i="58"/>
  <c r="R346" i="58"/>
  <c r="R345" i="58"/>
  <c r="R344" i="58"/>
  <c r="R343" i="58"/>
  <c r="R342" i="58"/>
  <c r="R341" i="58"/>
  <c r="R340" i="58"/>
  <c r="R339" i="58"/>
  <c r="R338" i="58"/>
  <c r="R337" i="58"/>
  <c r="R336" i="58"/>
  <c r="R335" i="58"/>
  <c r="R334" i="58"/>
  <c r="R333" i="58"/>
  <c r="R332" i="58"/>
  <c r="R331" i="58"/>
  <c r="R330" i="58"/>
  <c r="R329" i="58"/>
  <c r="R328" i="58"/>
  <c r="R327" i="58"/>
  <c r="R326" i="58"/>
  <c r="R325" i="58"/>
  <c r="R324" i="58"/>
  <c r="R323" i="58"/>
  <c r="R322" i="58"/>
  <c r="R321" i="58"/>
  <c r="R320" i="58"/>
  <c r="R319" i="58"/>
  <c r="R318" i="58"/>
  <c r="R317" i="58"/>
  <c r="R316" i="58"/>
  <c r="R315" i="58"/>
  <c r="R314" i="58"/>
  <c r="R313" i="58"/>
  <c r="R312" i="58"/>
  <c r="R311" i="58"/>
  <c r="R310" i="58"/>
  <c r="R309" i="58"/>
  <c r="R308" i="58"/>
  <c r="R307" i="58"/>
  <c r="R306" i="58"/>
  <c r="R305" i="58"/>
  <c r="R304" i="58"/>
  <c r="R303" i="58"/>
  <c r="R302" i="58"/>
  <c r="R301" i="58"/>
  <c r="R300" i="58"/>
  <c r="R299" i="58"/>
  <c r="R298" i="58"/>
  <c r="R297" i="58"/>
  <c r="R296" i="58"/>
  <c r="R295" i="58"/>
  <c r="R294" i="58"/>
  <c r="R293" i="58"/>
  <c r="R292" i="58"/>
  <c r="R291" i="58"/>
  <c r="R290" i="58"/>
  <c r="R289" i="58"/>
  <c r="R288" i="58"/>
  <c r="R287" i="58"/>
  <c r="R286" i="58"/>
  <c r="R285" i="58"/>
  <c r="R284" i="58"/>
  <c r="R283" i="58"/>
  <c r="R282" i="58"/>
  <c r="R281" i="58"/>
  <c r="R280" i="58"/>
  <c r="R279" i="58"/>
  <c r="R278" i="58"/>
  <c r="R277" i="58"/>
  <c r="R276" i="58"/>
  <c r="R275" i="58"/>
  <c r="R274" i="58"/>
  <c r="R273" i="58"/>
  <c r="R272" i="58"/>
  <c r="R271" i="58"/>
  <c r="R270" i="58"/>
  <c r="R269" i="58"/>
  <c r="R268" i="58"/>
  <c r="R267" i="58"/>
  <c r="R266" i="58"/>
  <c r="R265" i="58"/>
  <c r="R264" i="58"/>
  <c r="R263" i="58"/>
  <c r="R262" i="58"/>
  <c r="R261" i="58"/>
  <c r="R260" i="58"/>
  <c r="R259" i="58"/>
  <c r="R258" i="58"/>
  <c r="R257" i="58"/>
  <c r="R256" i="58"/>
  <c r="R255" i="58"/>
  <c r="R254" i="58"/>
  <c r="R253" i="58"/>
  <c r="R252" i="58"/>
  <c r="R251" i="58"/>
  <c r="R250" i="58"/>
  <c r="R249" i="58"/>
  <c r="R248" i="58"/>
  <c r="R247" i="58"/>
  <c r="R246" i="58"/>
  <c r="R245" i="58"/>
  <c r="R244" i="58"/>
  <c r="R243" i="58"/>
  <c r="R242" i="58"/>
  <c r="R241" i="58"/>
  <c r="R240" i="58"/>
  <c r="R239" i="58"/>
  <c r="R238" i="58"/>
  <c r="R237" i="58"/>
  <c r="R236" i="58"/>
  <c r="R235" i="58"/>
  <c r="R234" i="58"/>
  <c r="R233" i="58"/>
  <c r="R232" i="58"/>
  <c r="R231" i="58"/>
  <c r="R230" i="58"/>
  <c r="R229" i="58"/>
  <c r="R228" i="58"/>
  <c r="R227" i="58"/>
  <c r="R226" i="58"/>
  <c r="R225" i="58"/>
  <c r="R224" i="58"/>
  <c r="R223" i="58"/>
  <c r="R222" i="58"/>
  <c r="R221" i="58"/>
  <c r="R220" i="58"/>
  <c r="R219" i="58"/>
  <c r="R218" i="58"/>
  <c r="R217" i="58"/>
  <c r="R216" i="58"/>
  <c r="R215" i="58"/>
  <c r="R214" i="58"/>
  <c r="R213" i="58"/>
  <c r="R212" i="58"/>
  <c r="R211" i="58"/>
  <c r="R210" i="58"/>
  <c r="R209" i="58"/>
  <c r="R208" i="58"/>
  <c r="R207" i="58"/>
  <c r="R206" i="58"/>
  <c r="R205" i="58"/>
  <c r="R204" i="58"/>
  <c r="R203" i="58"/>
  <c r="R202" i="58"/>
  <c r="R201" i="58"/>
  <c r="R200" i="58"/>
  <c r="R199" i="58"/>
  <c r="R198" i="58"/>
  <c r="R197" i="58"/>
  <c r="R196" i="58"/>
  <c r="R195" i="58"/>
  <c r="R194" i="58"/>
  <c r="R193" i="58"/>
  <c r="R192" i="58"/>
  <c r="R191" i="58"/>
  <c r="R190" i="58"/>
  <c r="R189" i="58"/>
  <c r="R188" i="58"/>
  <c r="R187" i="58"/>
  <c r="R186" i="58"/>
  <c r="R185" i="58"/>
  <c r="R184" i="58"/>
  <c r="R183" i="58"/>
  <c r="R182" i="58"/>
  <c r="R181" i="58"/>
  <c r="R180" i="58"/>
  <c r="R179" i="58"/>
  <c r="R178" i="58"/>
  <c r="R177" i="58"/>
  <c r="R176" i="58"/>
  <c r="R175" i="58"/>
  <c r="R174" i="58"/>
  <c r="R173" i="58"/>
  <c r="R172" i="58"/>
  <c r="R171" i="58"/>
  <c r="R170" i="58"/>
  <c r="R169" i="58"/>
  <c r="R168" i="58"/>
  <c r="R167" i="58"/>
  <c r="R166" i="58"/>
  <c r="R165" i="58"/>
  <c r="R164" i="58"/>
  <c r="R163" i="58"/>
  <c r="R162" i="58"/>
  <c r="R161" i="58"/>
  <c r="R160" i="58"/>
  <c r="R159" i="58"/>
  <c r="R158" i="58"/>
  <c r="R157" i="58"/>
  <c r="R156" i="58"/>
  <c r="R155" i="58"/>
  <c r="R154" i="58"/>
  <c r="R153" i="58"/>
  <c r="R152" i="58"/>
  <c r="R151" i="58"/>
  <c r="R150" i="58"/>
  <c r="R149" i="58"/>
  <c r="R148" i="58"/>
  <c r="R147" i="58"/>
  <c r="R146" i="58"/>
  <c r="R145" i="58"/>
  <c r="R144" i="58"/>
  <c r="R143" i="58"/>
  <c r="R142" i="58"/>
  <c r="R141" i="58"/>
  <c r="R140" i="58"/>
  <c r="R139" i="58"/>
  <c r="R138" i="58"/>
  <c r="R137" i="58"/>
  <c r="R136" i="58"/>
  <c r="R135" i="58"/>
  <c r="R134" i="58"/>
  <c r="R133" i="58"/>
  <c r="R132" i="58"/>
  <c r="R131" i="58"/>
  <c r="R130" i="58"/>
  <c r="R129" i="58"/>
  <c r="R128" i="58"/>
  <c r="R127" i="58"/>
  <c r="R126" i="58"/>
  <c r="R125" i="58"/>
  <c r="R124" i="58"/>
  <c r="R123" i="58"/>
  <c r="R122" i="58"/>
  <c r="R121" i="58"/>
  <c r="R120" i="58"/>
  <c r="R119" i="58"/>
  <c r="R118" i="58"/>
  <c r="R117" i="58"/>
  <c r="R116" i="58"/>
  <c r="R115" i="58"/>
  <c r="R114" i="58"/>
  <c r="R113" i="58"/>
  <c r="R112" i="58"/>
  <c r="R111" i="58"/>
  <c r="R110" i="58"/>
  <c r="R109" i="58"/>
  <c r="R108" i="58"/>
  <c r="R107" i="58"/>
  <c r="R106" i="58"/>
  <c r="R105" i="58"/>
  <c r="R104" i="58"/>
  <c r="R103" i="58"/>
  <c r="R102" i="58"/>
  <c r="R101" i="58"/>
  <c r="R100" i="58"/>
  <c r="R99" i="58"/>
  <c r="R98" i="58"/>
  <c r="R97" i="58"/>
  <c r="R96" i="58"/>
  <c r="R95" i="58"/>
  <c r="R94" i="58"/>
  <c r="R93" i="58"/>
  <c r="R92" i="58"/>
  <c r="R91" i="58"/>
  <c r="R90" i="58"/>
  <c r="R89" i="58"/>
  <c r="R88" i="58"/>
  <c r="R87" i="58"/>
  <c r="R86" i="58"/>
  <c r="R85" i="58"/>
  <c r="R84" i="58"/>
  <c r="R83" i="58"/>
  <c r="R82" i="58"/>
  <c r="R81" i="58"/>
  <c r="R80" i="58"/>
  <c r="R79" i="58"/>
  <c r="R78" i="58"/>
  <c r="R77" i="58"/>
  <c r="R76" i="58"/>
  <c r="R75" i="58"/>
  <c r="R74" i="58"/>
  <c r="R73" i="58"/>
  <c r="R72" i="58"/>
  <c r="R71" i="58"/>
  <c r="R70" i="58"/>
  <c r="R69" i="58"/>
  <c r="R68" i="58"/>
  <c r="R67" i="58"/>
  <c r="R66" i="58"/>
  <c r="R65" i="58"/>
  <c r="R64" i="58"/>
  <c r="R63" i="58"/>
  <c r="R62" i="58"/>
  <c r="R61" i="58"/>
  <c r="R60" i="58"/>
  <c r="R59" i="58"/>
  <c r="R58" i="58"/>
  <c r="R57" i="58"/>
  <c r="R56" i="58"/>
  <c r="R55" i="58"/>
  <c r="R54" i="58"/>
  <c r="R53" i="58"/>
  <c r="R52" i="58"/>
  <c r="R51" i="58"/>
  <c r="R50" i="58"/>
  <c r="R49" i="58"/>
  <c r="R48" i="58"/>
  <c r="R47" i="58"/>
  <c r="R46" i="58"/>
  <c r="R45" i="58"/>
  <c r="R44" i="58"/>
  <c r="R43" i="58"/>
  <c r="R42" i="58"/>
  <c r="R41" i="58"/>
  <c r="R40" i="58"/>
  <c r="R39" i="58"/>
  <c r="R38" i="58"/>
  <c r="R37" i="58"/>
  <c r="R36" i="58"/>
  <c r="R35" i="58"/>
  <c r="R34" i="58"/>
  <c r="R33" i="58"/>
  <c r="R32" i="58"/>
  <c r="R31" i="58"/>
  <c r="R30" i="58"/>
  <c r="R29" i="58"/>
  <c r="R28" i="58"/>
  <c r="R27" i="58"/>
  <c r="R26" i="58"/>
  <c r="R25" i="58"/>
  <c r="R24" i="58"/>
  <c r="R23" i="58"/>
  <c r="R22" i="58"/>
  <c r="R21" i="58"/>
  <c r="R20" i="58"/>
  <c r="R19" i="58"/>
  <c r="R18" i="58"/>
  <c r="R17" i="58"/>
  <c r="R16" i="58"/>
  <c r="R15" i="58"/>
  <c r="R14" i="58"/>
  <c r="R13" i="58"/>
  <c r="R12" i="58"/>
  <c r="R11" i="58"/>
  <c r="R10" i="58"/>
  <c r="R8" i="58"/>
  <c r="S7" i="58"/>
  <c r="S829" i="58"/>
  <c r="S828" i="58"/>
  <c r="S827" i="58"/>
  <c r="S826" i="58"/>
  <c r="S825" i="58"/>
  <c r="S824" i="58"/>
  <c r="S823" i="58"/>
  <c r="S822" i="58"/>
  <c r="S821" i="58"/>
  <c r="R7" i="58"/>
  <c r="K821" i="58"/>
  <c r="K820" i="58"/>
  <c r="K819" i="58"/>
  <c r="K808" i="58"/>
  <c r="K807" i="58"/>
  <c r="K806" i="58"/>
  <c r="K805" i="58"/>
  <c r="K804" i="58"/>
  <c r="K818" i="58"/>
  <c r="K817" i="58"/>
  <c r="K816" i="58"/>
  <c r="K815" i="58"/>
  <c r="K814" i="58"/>
  <c r="K813" i="58"/>
  <c r="K812" i="58"/>
  <c r="K811" i="58"/>
  <c r="K810" i="58"/>
  <c r="K809" i="58"/>
  <c r="K803" i="58"/>
  <c r="K802" i="58"/>
  <c r="K801" i="58"/>
  <c r="K800" i="58"/>
  <c r="K799" i="58"/>
  <c r="K798" i="58"/>
  <c r="K797" i="58"/>
  <c r="K796" i="58"/>
  <c r="K795" i="58"/>
  <c r="K794" i="58"/>
  <c r="K793" i="58"/>
  <c r="K792" i="58"/>
  <c r="K791" i="58"/>
  <c r="K790" i="58"/>
  <c r="K789" i="58"/>
  <c r="K788" i="58"/>
  <c r="K787" i="58"/>
  <c r="K786" i="58"/>
  <c r="K785" i="58"/>
  <c r="K784" i="58"/>
  <c r="K783" i="58"/>
  <c r="K782" i="58"/>
  <c r="K781" i="58"/>
  <c r="K780" i="58"/>
  <c r="K779" i="58"/>
  <c r="K778" i="58"/>
  <c r="K777" i="58"/>
  <c r="K776" i="58"/>
  <c r="K775" i="58"/>
  <c r="K774" i="58"/>
  <c r="K773" i="58"/>
  <c r="K772" i="58"/>
  <c r="K771" i="58"/>
  <c r="K770" i="58"/>
  <c r="K769" i="58"/>
  <c r="K768" i="58"/>
  <c r="K767" i="58"/>
  <c r="K766" i="58"/>
  <c r="K765" i="58"/>
  <c r="K764" i="58"/>
  <c r="K763" i="58"/>
  <c r="K762" i="58"/>
  <c r="K761" i="58"/>
  <c r="K760" i="58"/>
  <c r="K759" i="58"/>
  <c r="K758" i="58"/>
  <c r="K757" i="58"/>
  <c r="K756" i="58"/>
  <c r="K755" i="58"/>
  <c r="K754" i="58"/>
  <c r="K753" i="58"/>
  <c r="K752" i="58"/>
  <c r="K751" i="58"/>
  <c r="K750" i="58"/>
  <c r="K749" i="58"/>
  <c r="K748" i="58"/>
  <c r="K747" i="58"/>
  <c r="K746" i="58"/>
  <c r="K745" i="58"/>
  <c r="K744" i="58"/>
  <c r="K743" i="58"/>
  <c r="K742" i="58"/>
  <c r="K741" i="58"/>
  <c r="K740" i="58"/>
  <c r="K739" i="58"/>
  <c r="K738" i="58"/>
  <c r="K737" i="58"/>
  <c r="K736" i="58"/>
  <c r="K735" i="58"/>
  <c r="K734" i="58"/>
  <c r="K733" i="58"/>
  <c r="K732" i="58"/>
  <c r="K731" i="58"/>
  <c r="K730" i="58"/>
  <c r="K729" i="58"/>
  <c r="K728" i="58"/>
  <c r="K727" i="58"/>
  <c r="K726" i="58"/>
  <c r="K725" i="58"/>
  <c r="K724" i="58"/>
  <c r="K723" i="58"/>
  <c r="K722" i="58"/>
  <c r="K721" i="58"/>
  <c r="K720" i="58"/>
  <c r="K719" i="58"/>
  <c r="K718" i="58"/>
  <c r="K717" i="58"/>
  <c r="K716" i="58"/>
  <c r="K715" i="58"/>
  <c r="K714" i="58"/>
  <c r="K713" i="58"/>
  <c r="K712" i="58"/>
  <c r="K711" i="58"/>
  <c r="K710" i="58"/>
  <c r="K709" i="58"/>
  <c r="K708" i="58"/>
  <c r="K707" i="58"/>
  <c r="K706" i="58"/>
  <c r="K705" i="58"/>
  <c r="K704" i="58"/>
  <c r="K703" i="58"/>
  <c r="K702" i="58"/>
  <c r="K701" i="58"/>
  <c r="K700" i="58"/>
  <c r="K699" i="58"/>
  <c r="K698" i="58"/>
  <c r="K697" i="58"/>
  <c r="K696" i="58"/>
  <c r="K695" i="58"/>
  <c r="K694" i="58"/>
  <c r="K693" i="58"/>
  <c r="K692" i="58"/>
  <c r="K691" i="58"/>
  <c r="K690" i="58"/>
  <c r="K689" i="58"/>
  <c r="K688" i="58"/>
  <c r="K687" i="58"/>
  <c r="K686" i="58"/>
  <c r="K685" i="58"/>
  <c r="K684" i="58"/>
  <c r="K683" i="58"/>
  <c r="K682" i="58"/>
  <c r="K681" i="58"/>
  <c r="K680" i="58"/>
  <c r="K679" i="58"/>
  <c r="K678" i="58"/>
  <c r="K677" i="58"/>
  <c r="K676" i="58"/>
  <c r="K675" i="58"/>
  <c r="K674" i="58"/>
  <c r="K673" i="58"/>
  <c r="K672" i="58"/>
  <c r="K671" i="58"/>
  <c r="K670" i="58"/>
  <c r="K669" i="58"/>
  <c r="K668" i="58"/>
  <c r="K667" i="58"/>
  <c r="K666" i="58"/>
  <c r="K665" i="58"/>
  <c r="K664" i="58"/>
  <c r="K663" i="58"/>
  <c r="K662" i="58"/>
  <c r="K661" i="58"/>
  <c r="K660" i="58"/>
  <c r="K659" i="58"/>
  <c r="K658" i="58"/>
  <c r="K657" i="58"/>
  <c r="K656" i="58"/>
  <c r="K655" i="58"/>
  <c r="K654" i="58"/>
  <c r="K653" i="58"/>
  <c r="K652" i="58"/>
  <c r="K651" i="58"/>
  <c r="K650" i="58"/>
  <c r="K649" i="58"/>
  <c r="K648" i="58"/>
  <c r="K647" i="58"/>
  <c r="K646" i="58"/>
  <c r="K645" i="58"/>
  <c r="K644" i="58"/>
  <c r="K643" i="58"/>
  <c r="K642" i="58"/>
  <c r="K641" i="58"/>
  <c r="K640" i="58"/>
  <c r="K639" i="58"/>
  <c r="K638" i="58"/>
  <c r="K637" i="58"/>
  <c r="K636" i="58"/>
  <c r="K635" i="58"/>
  <c r="K634" i="58"/>
  <c r="K633" i="58"/>
  <c r="K632" i="58"/>
  <c r="K631" i="58"/>
  <c r="K630" i="58"/>
  <c r="K629" i="58"/>
  <c r="K628" i="58"/>
  <c r="K627" i="58"/>
  <c r="K626" i="58"/>
  <c r="K625" i="58"/>
  <c r="K624" i="58"/>
  <c r="K623" i="58"/>
  <c r="K622" i="58"/>
  <c r="K621" i="58"/>
  <c r="K620" i="58"/>
  <c r="K619" i="58"/>
  <c r="K618" i="58"/>
  <c r="K617" i="58"/>
  <c r="K616" i="58"/>
  <c r="K615" i="58"/>
  <c r="K614" i="58"/>
  <c r="K613" i="58"/>
  <c r="K612" i="58"/>
  <c r="K611" i="58"/>
  <c r="K610" i="58"/>
  <c r="K609" i="58"/>
  <c r="K608" i="58"/>
  <c r="K607" i="58"/>
  <c r="K606" i="58"/>
  <c r="K605" i="58"/>
  <c r="K604" i="58"/>
  <c r="K603" i="58"/>
  <c r="K602" i="58"/>
  <c r="K601" i="58"/>
  <c r="K600" i="58"/>
  <c r="K599" i="58"/>
  <c r="K598" i="58"/>
  <c r="K597" i="58"/>
  <c r="K596" i="58"/>
  <c r="K595" i="58"/>
  <c r="K594" i="58"/>
  <c r="K593" i="58"/>
  <c r="K592" i="58"/>
  <c r="K591" i="58"/>
  <c r="K590" i="58"/>
  <c r="K589" i="58"/>
  <c r="K588" i="58"/>
  <c r="K587" i="58"/>
  <c r="K586" i="58"/>
  <c r="K585" i="58"/>
  <c r="K584" i="58"/>
  <c r="K583" i="58"/>
  <c r="K582" i="58"/>
  <c r="K581" i="58"/>
  <c r="K580" i="58"/>
  <c r="K579" i="58"/>
  <c r="K578" i="58"/>
  <c r="K577" i="58"/>
  <c r="K576" i="58"/>
  <c r="K575" i="58"/>
  <c r="K574" i="58"/>
  <c r="K573" i="58"/>
  <c r="K572" i="58"/>
  <c r="K571" i="58"/>
  <c r="K570" i="58"/>
  <c r="K569" i="58"/>
  <c r="K568" i="58"/>
  <c r="K567" i="58"/>
  <c r="K566" i="58"/>
  <c r="K565" i="58"/>
  <c r="K564" i="58"/>
  <c r="K563" i="58"/>
  <c r="K562" i="58"/>
  <c r="K561" i="58"/>
  <c r="K560" i="58"/>
  <c r="K559" i="58"/>
  <c r="K558" i="58"/>
  <c r="K557" i="58"/>
  <c r="K556" i="58"/>
  <c r="K555" i="58"/>
  <c r="K554" i="58"/>
  <c r="K553" i="58"/>
  <c r="K552" i="58"/>
  <c r="K551" i="58"/>
  <c r="K550" i="58"/>
  <c r="K549" i="58"/>
  <c r="K548" i="58"/>
  <c r="K547" i="58"/>
  <c r="K546" i="58"/>
  <c r="K545" i="58"/>
  <c r="K544" i="58"/>
  <c r="K543" i="58"/>
  <c r="K542" i="58"/>
  <c r="K541" i="58"/>
  <c r="K540" i="58"/>
  <c r="K539" i="58"/>
  <c r="K538" i="58"/>
  <c r="K537" i="58"/>
  <c r="K536" i="58"/>
  <c r="K535" i="58"/>
  <c r="K534" i="58"/>
  <c r="K533" i="58"/>
  <c r="K532" i="58"/>
  <c r="K531" i="58"/>
  <c r="K530" i="58"/>
  <c r="K529" i="58"/>
  <c r="K528" i="58"/>
  <c r="K527" i="58"/>
  <c r="K526" i="58"/>
  <c r="K525" i="58"/>
  <c r="K524" i="58"/>
  <c r="K523" i="58"/>
  <c r="K522" i="58"/>
  <c r="K521" i="58"/>
  <c r="K520" i="58"/>
  <c r="K519" i="58"/>
  <c r="K518" i="58"/>
  <c r="K517" i="58"/>
  <c r="K516" i="58"/>
  <c r="K515" i="58"/>
  <c r="K514" i="58"/>
  <c r="K513" i="58"/>
  <c r="K512" i="58"/>
  <c r="K511" i="58"/>
  <c r="K510" i="58"/>
  <c r="K509" i="58"/>
  <c r="K508" i="58"/>
  <c r="K507" i="58"/>
  <c r="K506" i="58"/>
  <c r="K505" i="58"/>
  <c r="K504" i="58"/>
  <c r="K503" i="58"/>
  <c r="K502" i="58"/>
  <c r="K501" i="58"/>
  <c r="K500" i="58"/>
  <c r="K499" i="58"/>
  <c r="K498" i="58"/>
  <c r="K497" i="58"/>
  <c r="K496" i="58"/>
  <c r="K495" i="58"/>
  <c r="K494" i="58"/>
  <c r="K493" i="58"/>
  <c r="K492" i="58"/>
  <c r="K491" i="58"/>
  <c r="K490" i="58"/>
  <c r="K489" i="58"/>
  <c r="K488" i="58"/>
  <c r="K487" i="58"/>
  <c r="K486" i="58"/>
  <c r="K485" i="58"/>
  <c r="K484" i="58"/>
  <c r="K483" i="58"/>
  <c r="K482" i="58"/>
  <c r="K481" i="58"/>
  <c r="K480" i="58"/>
  <c r="K479" i="58"/>
  <c r="K478" i="58"/>
  <c r="K477" i="58"/>
  <c r="K476" i="58"/>
  <c r="K475" i="58"/>
  <c r="K474" i="58"/>
  <c r="K473" i="58"/>
  <c r="K472" i="58"/>
  <c r="K471" i="58"/>
  <c r="K470" i="58"/>
  <c r="K469" i="58"/>
  <c r="K468" i="58"/>
  <c r="K467" i="58"/>
  <c r="K466" i="58"/>
  <c r="K465" i="58"/>
  <c r="K464" i="58"/>
  <c r="K463" i="58"/>
  <c r="K462" i="58"/>
  <c r="K461" i="58"/>
  <c r="K460" i="58"/>
  <c r="K459" i="58"/>
  <c r="K458" i="58"/>
  <c r="K457" i="58"/>
  <c r="K456" i="58"/>
  <c r="K455" i="58"/>
  <c r="K454" i="58"/>
  <c r="K453" i="58"/>
  <c r="K452" i="58"/>
  <c r="K451" i="58"/>
  <c r="K450" i="58"/>
  <c r="K449" i="58"/>
  <c r="K448" i="58"/>
  <c r="K447" i="58"/>
  <c r="K446" i="58"/>
  <c r="K445" i="58"/>
  <c r="K444" i="58"/>
  <c r="K443" i="58"/>
  <c r="K442" i="58"/>
  <c r="K441" i="58"/>
  <c r="K440" i="58"/>
  <c r="K439" i="58"/>
  <c r="K438" i="58"/>
  <c r="K437" i="58"/>
  <c r="K436" i="58"/>
  <c r="K435" i="58"/>
  <c r="K434" i="58"/>
  <c r="K433" i="58"/>
  <c r="K432" i="58"/>
  <c r="K431" i="58"/>
  <c r="K430" i="58"/>
  <c r="K429" i="58"/>
  <c r="K428" i="58"/>
  <c r="K427" i="58"/>
  <c r="K426" i="58"/>
  <c r="K425" i="58"/>
  <c r="K424" i="58"/>
  <c r="K423" i="58"/>
  <c r="K422" i="58"/>
  <c r="K421" i="58"/>
  <c r="K420" i="58"/>
  <c r="K419" i="58"/>
  <c r="K418" i="58"/>
  <c r="K417" i="58"/>
  <c r="K416" i="58"/>
  <c r="K415" i="58"/>
  <c r="K414" i="58"/>
  <c r="K413" i="58"/>
  <c r="K412" i="58"/>
  <c r="K411" i="58"/>
  <c r="K410" i="58"/>
  <c r="K409" i="58"/>
  <c r="K408" i="58"/>
  <c r="K407" i="58"/>
  <c r="K406" i="58"/>
  <c r="K405" i="58"/>
  <c r="K404" i="58"/>
  <c r="K403" i="58"/>
  <c r="K402" i="58"/>
  <c r="K401" i="58"/>
  <c r="K400" i="58"/>
  <c r="K399" i="58"/>
  <c r="K398" i="58"/>
  <c r="K397" i="58"/>
  <c r="K396" i="58"/>
  <c r="K395" i="58"/>
  <c r="K394" i="58"/>
  <c r="K393" i="58"/>
  <c r="K392" i="58"/>
  <c r="K391" i="58"/>
  <c r="K390" i="58"/>
  <c r="K389" i="58"/>
  <c r="K388" i="58"/>
  <c r="K387" i="58"/>
  <c r="K386" i="58"/>
  <c r="K385" i="58"/>
  <c r="K384" i="58"/>
  <c r="K383" i="58"/>
  <c r="K382" i="58"/>
  <c r="K381" i="58"/>
  <c r="K380" i="58"/>
  <c r="K379" i="58"/>
  <c r="K378" i="58"/>
  <c r="K377" i="58"/>
  <c r="K376" i="58"/>
  <c r="K375" i="58"/>
  <c r="K374" i="58"/>
  <c r="K373" i="58"/>
  <c r="K372" i="58"/>
  <c r="K371" i="58"/>
  <c r="K370" i="58"/>
  <c r="K369" i="58"/>
  <c r="K368" i="58"/>
  <c r="K367" i="58"/>
  <c r="K366" i="58"/>
  <c r="K365" i="58"/>
  <c r="K364" i="58"/>
  <c r="K363" i="58"/>
  <c r="K362" i="58"/>
  <c r="K361" i="58"/>
  <c r="K360" i="58"/>
  <c r="K359" i="58"/>
  <c r="K358" i="58"/>
  <c r="K357" i="58"/>
  <c r="K356" i="58"/>
  <c r="K355" i="58"/>
  <c r="K354" i="58"/>
  <c r="K353" i="58"/>
  <c r="K352" i="58"/>
  <c r="K351" i="58"/>
  <c r="K350" i="58"/>
  <c r="K349" i="58"/>
  <c r="K348" i="58"/>
  <c r="K347" i="58"/>
  <c r="K346" i="58"/>
  <c r="K345" i="58"/>
  <c r="K344" i="58"/>
  <c r="K343" i="58"/>
  <c r="K342" i="58"/>
  <c r="K341" i="58"/>
  <c r="K340" i="58"/>
  <c r="K339" i="58"/>
  <c r="K338" i="58"/>
  <c r="K337" i="58"/>
  <c r="K336" i="58"/>
  <c r="K335" i="58"/>
  <c r="K334" i="58"/>
  <c r="K333" i="58"/>
  <c r="K332" i="58"/>
  <c r="K331" i="58"/>
  <c r="K330" i="58"/>
  <c r="K329" i="58"/>
  <c r="K328" i="58"/>
  <c r="K327" i="58"/>
  <c r="K326" i="58"/>
  <c r="K325" i="58"/>
  <c r="K324" i="58"/>
  <c r="K323" i="58"/>
  <c r="K322" i="58"/>
  <c r="K321" i="58"/>
  <c r="K320" i="58"/>
  <c r="K319" i="58"/>
  <c r="K318" i="58"/>
  <c r="K317" i="58"/>
  <c r="K316" i="58"/>
  <c r="K315" i="58"/>
  <c r="K314" i="58"/>
  <c r="K313" i="58"/>
  <c r="K312" i="58"/>
  <c r="K311" i="58"/>
  <c r="K310" i="58"/>
  <c r="K309" i="58"/>
  <c r="K308" i="58"/>
  <c r="K307" i="58"/>
  <c r="K306" i="58"/>
  <c r="K305" i="58"/>
  <c r="K304" i="58"/>
  <c r="K303" i="58"/>
  <c r="K302" i="58"/>
  <c r="K301" i="58"/>
  <c r="K300" i="58"/>
  <c r="K299" i="58"/>
  <c r="K298" i="58"/>
  <c r="K297" i="58"/>
  <c r="K296" i="58"/>
  <c r="K295" i="58"/>
  <c r="K294" i="58"/>
  <c r="K293" i="58"/>
  <c r="K292" i="58"/>
  <c r="K291" i="58"/>
  <c r="K290" i="58"/>
  <c r="K289" i="58"/>
  <c r="K288" i="58"/>
  <c r="K287" i="58"/>
  <c r="K286" i="58"/>
  <c r="K285" i="58"/>
  <c r="K284" i="58"/>
  <c r="K283" i="58"/>
  <c r="K282" i="58"/>
  <c r="K281" i="58"/>
  <c r="K280" i="58"/>
  <c r="K279" i="58"/>
  <c r="K278" i="58"/>
  <c r="K277" i="58"/>
  <c r="K276" i="58"/>
  <c r="K275" i="58"/>
  <c r="K274" i="58"/>
  <c r="K273" i="58"/>
  <c r="K272" i="58"/>
  <c r="K271" i="58"/>
  <c r="K270" i="58"/>
  <c r="K269" i="58"/>
  <c r="K268" i="58"/>
  <c r="K267" i="58"/>
  <c r="K266" i="58"/>
  <c r="K265" i="58"/>
  <c r="K264" i="58"/>
  <c r="K263" i="58"/>
  <c r="K262" i="58"/>
  <c r="K261" i="58"/>
  <c r="K260" i="58"/>
  <c r="K259" i="58"/>
  <c r="K258" i="58"/>
  <c r="K257" i="58"/>
  <c r="K256" i="58"/>
  <c r="K255" i="58"/>
  <c r="K254" i="58"/>
  <c r="K253" i="58"/>
  <c r="K252" i="58"/>
  <c r="K251" i="58"/>
  <c r="K250" i="58"/>
  <c r="K249" i="58"/>
  <c r="K248" i="58"/>
  <c r="K247" i="58"/>
  <c r="K246" i="58"/>
  <c r="K245" i="58"/>
  <c r="K244" i="58"/>
  <c r="K243" i="58"/>
  <c r="K242" i="58"/>
  <c r="K241" i="58"/>
  <c r="K240" i="58"/>
  <c r="K239" i="58"/>
  <c r="K238" i="58"/>
  <c r="K237" i="58"/>
  <c r="K236" i="58"/>
  <c r="K235" i="58"/>
  <c r="K234" i="58"/>
  <c r="K233" i="58"/>
  <c r="K232" i="58"/>
  <c r="K231" i="58"/>
  <c r="K230" i="58"/>
  <c r="K229" i="58"/>
  <c r="K228" i="58"/>
  <c r="K227" i="58"/>
  <c r="K226" i="58"/>
  <c r="K225" i="58"/>
  <c r="K224" i="58"/>
  <c r="K223" i="58"/>
  <c r="K222" i="58"/>
  <c r="K221" i="58"/>
  <c r="K220" i="58"/>
  <c r="K219" i="58"/>
  <c r="K218" i="58"/>
  <c r="K217" i="58"/>
  <c r="K216" i="58"/>
  <c r="K215" i="58"/>
  <c r="K214" i="58"/>
  <c r="K213" i="58"/>
  <c r="K212" i="58"/>
  <c r="K211" i="58"/>
  <c r="K210" i="58"/>
  <c r="K209" i="58"/>
  <c r="K208" i="58"/>
  <c r="K207" i="58"/>
  <c r="K206" i="58"/>
  <c r="K205" i="58"/>
  <c r="K204" i="58"/>
  <c r="K203" i="58"/>
  <c r="K202" i="58"/>
  <c r="K201" i="58"/>
  <c r="K200" i="58"/>
  <c r="K199" i="58"/>
  <c r="K198" i="58"/>
  <c r="K197" i="58"/>
  <c r="K196" i="58"/>
  <c r="K195" i="58"/>
  <c r="K194" i="58"/>
  <c r="K193" i="58"/>
  <c r="K192" i="58"/>
  <c r="K191" i="58"/>
  <c r="K190" i="58"/>
  <c r="K189" i="58"/>
  <c r="K188" i="58"/>
  <c r="K187" i="58"/>
  <c r="K186" i="58"/>
  <c r="K185" i="58"/>
  <c r="K184" i="58"/>
  <c r="K183" i="58"/>
  <c r="K182" i="58"/>
  <c r="K181" i="58"/>
  <c r="K180" i="58"/>
  <c r="K179" i="58"/>
  <c r="K178" i="58"/>
  <c r="K177" i="58"/>
  <c r="K176" i="58"/>
  <c r="K175" i="58"/>
  <c r="K174" i="58"/>
  <c r="K173" i="58"/>
  <c r="K172" i="58"/>
  <c r="K171" i="58"/>
  <c r="K170" i="58"/>
  <c r="K169" i="58"/>
  <c r="K168" i="58"/>
  <c r="K167" i="58"/>
  <c r="K166" i="58"/>
  <c r="K165" i="58"/>
  <c r="K164" i="58"/>
  <c r="K163" i="58"/>
  <c r="K162" i="58"/>
  <c r="K161" i="58"/>
  <c r="K160" i="58"/>
  <c r="K159" i="58"/>
  <c r="K158" i="58"/>
  <c r="K157" i="58"/>
  <c r="K156" i="58"/>
  <c r="K155" i="58"/>
  <c r="K154" i="58"/>
  <c r="K153" i="58"/>
  <c r="K152" i="58"/>
  <c r="K151" i="58"/>
  <c r="K150" i="58"/>
  <c r="K149" i="58"/>
  <c r="K148" i="58"/>
  <c r="K147" i="58"/>
  <c r="K146" i="58"/>
  <c r="K145" i="58"/>
  <c r="K144" i="58"/>
  <c r="K143" i="58"/>
  <c r="K142" i="58"/>
  <c r="K141" i="58"/>
  <c r="K140" i="58"/>
  <c r="K139" i="58"/>
  <c r="K138" i="58"/>
  <c r="K137" i="58"/>
  <c r="K136" i="58"/>
  <c r="K135" i="58"/>
  <c r="K134" i="58"/>
  <c r="K133" i="58"/>
  <c r="K132" i="58"/>
  <c r="K131" i="58"/>
  <c r="K130" i="58"/>
  <c r="K129" i="58"/>
  <c r="K128" i="58"/>
  <c r="K127" i="58"/>
  <c r="K126" i="58"/>
  <c r="K125" i="58"/>
  <c r="K124" i="58"/>
  <c r="K123" i="58"/>
  <c r="K122" i="58"/>
  <c r="K121" i="58"/>
  <c r="K120" i="58"/>
  <c r="K119" i="58"/>
  <c r="K118" i="58"/>
  <c r="K117" i="58"/>
  <c r="K116" i="58"/>
  <c r="K115" i="58"/>
  <c r="K114" i="58"/>
  <c r="K113" i="58"/>
  <c r="K112" i="58"/>
  <c r="K111" i="58"/>
  <c r="K110" i="58"/>
  <c r="K109" i="58"/>
  <c r="K108" i="58"/>
  <c r="K107" i="58"/>
  <c r="K106" i="58"/>
  <c r="K105" i="58"/>
  <c r="K104" i="58"/>
  <c r="K103" i="58"/>
  <c r="K102" i="58"/>
  <c r="K101" i="58"/>
  <c r="K100" i="58"/>
  <c r="K99" i="58"/>
  <c r="K98" i="58"/>
  <c r="K97" i="58"/>
  <c r="K96" i="58"/>
  <c r="K95" i="58"/>
  <c r="K94" i="58"/>
  <c r="K93" i="58"/>
  <c r="K92" i="58"/>
  <c r="K91" i="58"/>
  <c r="K90" i="58"/>
  <c r="K89" i="58"/>
  <c r="K88" i="58"/>
  <c r="K87" i="58"/>
  <c r="K86" i="58"/>
  <c r="K85" i="58"/>
  <c r="K84" i="58"/>
  <c r="K83" i="58"/>
  <c r="K82" i="58"/>
  <c r="K81" i="58"/>
  <c r="K80" i="58"/>
  <c r="K79" i="58"/>
  <c r="K78" i="58"/>
  <c r="K77" i="58"/>
  <c r="K76" i="58"/>
  <c r="K75" i="58"/>
  <c r="K74" i="58"/>
  <c r="K73" i="58"/>
  <c r="K72" i="58"/>
  <c r="K71" i="58"/>
  <c r="K70" i="58"/>
  <c r="K69" i="58"/>
  <c r="K68" i="58"/>
  <c r="K67" i="58"/>
  <c r="K66" i="58"/>
  <c r="K65" i="58"/>
  <c r="K64" i="58"/>
  <c r="K63" i="58"/>
  <c r="K62" i="58"/>
  <c r="K61" i="58"/>
  <c r="K60" i="58"/>
  <c r="K59" i="58"/>
  <c r="K58" i="58"/>
  <c r="K57" i="58"/>
  <c r="K56" i="58"/>
  <c r="K55" i="58"/>
  <c r="K54" i="58"/>
  <c r="K53" i="58"/>
  <c r="K52" i="58"/>
  <c r="K51" i="58"/>
  <c r="K50" i="58"/>
  <c r="K49" i="58"/>
  <c r="K48" i="58"/>
  <c r="K47" i="58"/>
  <c r="K46" i="58"/>
  <c r="K45" i="58"/>
  <c r="K44" i="58"/>
  <c r="K43" i="58"/>
  <c r="K42" i="58"/>
  <c r="K41" i="58"/>
  <c r="K40" i="58"/>
  <c r="K39" i="58"/>
  <c r="K38" i="58"/>
  <c r="K37" i="58"/>
  <c r="K36" i="58"/>
  <c r="K35" i="58"/>
  <c r="K34" i="58"/>
  <c r="K33" i="58"/>
  <c r="K32" i="58"/>
  <c r="K31" i="58"/>
  <c r="K30" i="58"/>
  <c r="K29" i="58"/>
  <c r="K28" i="58"/>
  <c r="K27" i="58"/>
  <c r="K26" i="58"/>
  <c r="K25" i="58"/>
  <c r="K24" i="58"/>
  <c r="K23" i="58"/>
  <c r="K22" i="58"/>
  <c r="K21" i="58"/>
  <c r="K20" i="58"/>
  <c r="K19" i="58"/>
  <c r="K18" i="58"/>
  <c r="K17" i="58"/>
  <c r="K16" i="58"/>
  <c r="K15" i="58"/>
  <c r="K14" i="58"/>
  <c r="K13" i="58"/>
  <c r="K12" i="58"/>
  <c r="K11" i="58"/>
  <c r="K10" i="58"/>
  <c r="K9" i="58"/>
  <c r="K8" i="58"/>
  <c r="J823" i="58"/>
  <c r="J822" i="58"/>
  <c r="J821" i="58"/>
  <c r="J820" i="58"/>
  <c r="J819" i="58"/>
  <c r="J818" i="58"/>
  <c r="J817" i="58"/>
  <c r="J816" i="58"/>
  <c r="J815" i="58"/>
  <c r="J814" i="58"/>
  <c r="J813" i="58"/>
  <c r="J812" i="58"/>
  <c r="J811" i="58"/>
  <c r="J810" i="58"/>
  <c r="J809" i="58"/>
  <c r="J808" i="58"/>
  <c r="J807" i="58"/>
  <c r="J806" i="58"/>
  <c r="J805" i="58"/>
  <c r="J804" i="58"/>
  <c r="J803" i="58"/>
  <c r="J802" i="58"/>
  <c r="J801" i="58"/>
  <c r="J800" i="58"/>
  <c r="J799" i="58"/>
  <c r="J798" i="58"/>
  <c r="J797" i="58"/>
  <c r="J796" i="58"/>
  <c r="J795" i="58"/>
  <c r="J794" i="58"/>
  <c r="J793" i="58"/>
  <c r="J792" i="58"/>
  <c r="J791" i="58"/>
  <c r="J790" i="58"/>
  <c r="J789" i="58"/>
  <c r="J788" i="58"/>
  <c r="J787" i="58"/>
  <c r="J786" i="58"/>
  <c r="J785" i="58"/>
  <c r="J784" i="58"/>
  <c r="J783" i="58"/>
  <c r="J782" i="58"/>
  <c r="J781" i="58"/>
  <c r="J780" i="58"/>
  <c r="J779" i="58"/>
  <c r="J778" i="58"/>
  <c r="J777" i="58"/>
  <c r="J776" i="58"/>
  <c r="J775" i="58"/>
  <c r="J774" i="58"/>
  <c r="J773" i="58"/>
  <c r="J772" i="58"/>
  <c r="J771" i="58"/>
  <c r="J770" i="58"/>
  <c r="J769" i="58"/>
  <c r="J768" i="58"/>
  <c r="J767" i="58"/>
  <c r="J766" i="58"/>
  <c r="J765" i="58"/>
  <c r="J764" i="58"/>
  <c r="J763" i="58"/>
  <c r="J762" i="58"/>
  <c r="J761" i="58"/>
  <c r="J760" i="58"/>
  <c r="J759" i="58"/>
  <c r="J758" i="58"/>
  <c r="J757" i="58"/>
  <c r="J756" i="58"/>
  <c r="J755" i="58"/>
  <c r="J754" i="58"/>
  <c r="J753" i="58"/>
  <c r="J752" i="58"/>
  <c r="J751" i="58"/>
  <c r="J750" i="58"/>
  <c r="J749" i="58"/>
  <c r="J748" i="58"/>
  <c r="J747" i="58"/>
  <c r="J746" i="58"/>
  <c r="J745" i="58"/>
  <c r="J744" i="58"/>
  <c r="J743" i="58"/>
  <c r="J742" i="58"/>
  <c r="J741" i="58"/>
  <c r="J740" i="58"/>
  <c r="J739" i="58"/>
  <c r="J738" i="58"/>
  <c r="J737" i="58"/>
  <c r="J736" i="58"/>
  <c r="J735" i="58"/>
  <c r="J734" i="58"/>
  <c r="J733" i="58"/>
  <c r="J732" i="58"/>
  <c r="J731" i="58"/>
  <c r="J730" i="58"/>
  <c r="J729" i="58"/>
  <c r="J728" i="58"/>
  <c r="J727" i="58"/>
  <c r="J726" i="58"/>
  <c r="J725" i="58"/>
  <c r="J724" i="58"/>
  <c r="J723" i="58"/>
  <c r="J722" i="58"/>
  <c r="J721" i="58"/>
  <c r="J720" i="58"/>
  <c r="J719" i="58"/>
  <c r="J718" i="58"/>
  <c r="J717" i="58"/>
  <c r="J716" i="58"/>
  <c r="J715" i="58"/>
  <c r="J714" i="58"/>
  <c r="J713" i="58"/>
  <c r="J712" i="58"/>
  <c r="J711" i="58"/>
  <c r="J710" i="58"/>
  <c r="J709" i="58"/>
  <c r="J708" i="58"/>
  <c r="J707" i="58"/>
  <c r="J706" i="58"/>
  <c r="J705" i="58"/>
  <c r="J704" i="58"/>
  <c r="J703" i="58"/>
  <c r="J702" i="58"/>
  <c r="J701" i="58"/>
  <c r="J700" i="58"/>
  <c r="J699" i="58"/>
  <c r="J698" i="58"/>
  <c r="J697" i="58"/>
  <c r="J696" i="58"/>
  <c r="J695" i="58"/>
  <c r="J694" i="58"/>
  <c r="J693" i="58"/>
  <c r="J692" i="58"/>
  <c r="J691" i="58"/>
  <c r="J690" i="58"/>
  <c r="J689" i="58"/>
  <c r="J688" i="58"/>
  <c r="J687" i="58"/>
  <c r="J686" i="58"/>
  <c r="J685" i="58"/>
  <c r="J684" i="58"/>
  <c r="J683" i="58"/>
  <c r="J682" i="58"/>
  <c r="J681" i="58"/>
  <c r="J680" i="58"/>
  <c r="J679" i="58"/>
  <c r="J678" i="58"/>
  <c r="J677" i="58"/>
  <c r="J676" i="58"/>
  <c r="J675" i="58"/>
  <c r="J674" i="58"/>
  <c r="J673" i="58"/>
  <c r="J672" i="58"/>
  <c r="J671" i="58"/>
  <c r="J670" i="58"/>
  <c r="J669" i="58"/>
  <c r="J668" i="58"/>
  <c r="J667" i="58"/>
  <c r="J666" i="58"/>
  <c r="J665" i="58"/>
  <c r="J664" i="58"/>
  <c r="J663" i="58"/>
  <c r="J662" i="58"/>
  <c r="J661" i="58"/>
  <c r="J660" i="58"/>
  <c r="J659" i="58"/>
  <c r="J658" i="58"/>
  <c r="J657" i="58"/>
  <c r="J656" i="58"/>
  <c r="J655" i="58"/>
  <c r="J654" i="58"/>
  <c r="J653" i="58"/>
  <c r="J652" i="58"/>
  <c r="J651" i="58"/>
  <c r="J650" i="58"/>
  <c r="J649" i="58"/>
  <c r="J648" i="58"/>
  <c r="J647" i="58"/>
  <c r="J646" i="58"/>
  <c r="J645" i="58"/>
  <c r="J644" i="58"/>
  <c r="J643" i="58"/>
  <c r="J642" i="58"/>
  <c r="J641" i="58"/>
  <c r="J640" i="58"/>
  <c r="J639" i="58"/>
  <c r="J638" i="58"/>
  <c r="J637" i="58"/>
  <c r="J636" i="58"/>
  <c r="J635" i="58"/>
  <c r="J634" i="58"/>
  <c r="J633" i="58"/>
  <c r="J632" i="58"/>
  <c r="J631" i="58"/>
  <c r="J630" i="58"/>
  <c r="J629" i="58"/>
  <c r="J628" i="58"/>
  <c r="J627" i="58"/>
  <c r="J626" i="58"/>
  <c r="J625" i="58"/>
  <c r="J624" i="58"/>
  <c r="J623" i="58"/>
  <c r="J622" i="58"/>
  <c r="J621" i="58"/>
  <c r="J620" i="58"/>
  <c r="J619" i="58"/>
  <c r="J618" i="58"/>
  <c r="J617" i="58"/>
  <c r="J616" i="58"/>
  <c r="J615" i="58"/>
  <c r="J614" i="58"/>
  <c r="J613" i="58"/>
  <c r="J612" i="58"/>
  <c r="J611" i="58"/>
  <c r="J610" i="58"/>
  <c r="J609" i="58"/>
  <c r="J608" i="58"/>
  <c r="J607" i="58"/>
  <c r="J606" i="58"/>
  <c r="J605" i="58"/>
  <c r="J604" i="58"/>
  <c r="J603" i="58"/>
  <c r="J602" i="58"/>
  <c r="J601" i="58"/>
  <c r="J600" i="58"/>
  <c r="J599" i="58"/>
  <c r="J598" i="58"/>
  <c r="J597" i="58"/>
  <c r="J596" i="58"/>
  <c r="J595" i="58"/>
  <c r="J594" i="58"/>
  <c r="J593" i="58"/>
  <c r="J592" i="58"/>
  <c r="J591" i="58"/>
  <c r="J590" i="58"/>
  <c r="J589" i="58"/>
  <c r="J588" i="58"/>
  <c r="J587" i="58"/>
  <c r="J586" i="58"/>
  <c r="J585" i="58"/>
  <c r="J584" i="58"/>
  <c r="J583" i="58"/>
  <c r="J582" i="58"/>
  <c r="J581" i="58"/>
  <c r="J580" i="58"/>
  <c r="J579" i="58"/>
  <c r="J578" i="58"/>
  <c r="J577" i="58"/>
  <c r="J576" i="58"/>
  <c r="J575" i="58"/>
  <c r="J574" i="58"/>
  <c r="J573" i="58"/>
  <c r="J572" i="58"/>
  <c r="J571" i="58"/>
  <c r="J570" i="58"/>
  <c r="J569" i="58"/>
  <c r="J568" i="58"/>
  <c r="J567" i="58"/>
  <c r="J566" i="58"/>
  <c r="J565" i="58"/>
  <c r="J564" i="58"/>
  <c r="J563" i="58"/>
  <c r="J562" i="58"/>
  <c r="J561" i="58"/>
  <c r="J560" i="58"/>
  <c r="J559" i="58"/>
  <c r="J558" i="58"/>
  <c r="J557" i="58"/>
  <c r="J556" i="58"/>
  <c r="J555" i="58"/>
  <c r="J554" i="58"/>
  <c r="J553" i="58"/>
  <c r="J552" i="58"/>
  <c r="J551" i="58"/>
  <c r="J550" i="58"/>
  <c r="J549" i="58"/>
  <c r="J548" i="58"/>
  <c r="J547" i="58"/>
  <c r="J546" i="58"/>
  <c r="J545" i="58"/>
  <c r="J544" i="58"/>
  <c r="J543" i="58"/>
  <c r="J542" i="58"/>
  <c r="J541" i="58"/>
  <c r="J540" i="58"/>
  <c r="J539" i="58"/>
  <c r="J538" i="58"/>
  <c r="J537" i="58"/>
  <c r="J536" i="58"/>
  <c r="J535" i="58"/>
  <c r="J534" i="58"/>
  <c r="J533" i="58"/>
  <c r="J532" i="58"/>
  <c r="J531" i="58"/>
  <c r="J530" i="58"/>
  <c r="J529" i="58"/>
  <c r="J528" i="58"/>
  <c r="J527" i="58"/>
  <c r="J526" i="58"/>
  <c r="J525" i="58"/>
  <c r="J524" i="58"/>
  <c r="J523" i="58"/>
  <c r="J522" i="58"/>
  <c r="J521" i="58"/>
  <c r="J520" i="58"/>
  <c r="J519" i="58"/>
  <c r="J518" i="58"/>
  <c r="J517" i="58"/>
  <c r="J516" i="58"/>
  <c r="J515" i="58"/>
  <c r="J514" i="58"/>
  <c r="J513" i="58"/>
  <c r="J512" i="58"/>
  <c r="J511" i="58"/>
  <c r="J510" i="58"/>
  <c r="J509" i="58"/>
  <c r="J508" i="58"/>
  <c r="J507" i="58"/>
  <c r="J506" i="58"/>
  <c r="J505" i="58"/>
  <c r="J504" i="58"/>
  <c r="J503" i="58"/>
  <c r="J502" i="58"/>
  <c r="J501" i="58"/>
  <c r="J500" i="58"/>
  <c r="J499" i="58"/>
  <c r="J498" i="58"/>
  <c r="J497" i="58"/>
  <c r="J496" i="58"/>
  <c r="J495" i="58"/>
  <c r="J494" i="58"/>
  <c r="J493" i="58"/>
  <c r="J492" i="58"/>
  <c r="J491" i="58"/>
  <c r="J490" i="58"/>
  <c r="J489" i="58"/>
  <c r="J488" i="58"/>
  <c r="J487" i="58"/>
  <c r="J486" i="58"/>
  <c r="J485" i="58"/>
  <c r="J484" i="58"/>
  <c r="J483" i="58"/>
  <c r="J482" i="58"/>
  <c r="J481" i="58"/>
  <c r="J480" i="58"/>
  <c r="J479" i="58"/>
  <c r="J478" i="58"/>
  <c r="J477" i="58"/>
  <c r="J476" i="58"/>
  <c r="J475" i="58"/>
  <c r="J474" i="58"/>
  <c r="J473" i="58"/>
  <c r="J472" i="58"/>
  <c r="J471" i="58"/>
  <c r="J470" i="58"/>
  <c r="J469" i="58"/>
  <c r="J468" i="58"/>
  <c r="J467" i="58"/>
  <c r="J466" i="58"/>
  <c r="J465" i="58"/>
  <c r="J464" i="58"/>
  <c r="J463" i="58"/>
  <c r="J462" i="58"/>
  <c r="J461" i="58"/>
  <c r="J460" i="58"/>
  <c r="J459" i="58"/>
  <c r="J458" i="58"/>
  <c r="J457" i="58"/>
  <c r="J456" i="58"/>
  <c r="J455" i="58"/>
  <c r="J454" i="58"/>
  <c r="J453" i="58"/>
  <c r="J452" i="58"/>
  <c r="J451" i="58"/>
  <c r="J450" i="58"/>
  <c r="J449" i="58"/>
  <c r="J448" i="58"/>
  <c r="J447" i="58"/>
  <c r="J446" i="58"/>
  <c r="J445" i="58"/>
  <c r="J444" i="58"/>
  <c r="J443" i="58"/>
  <c r="J442" i="58"/>
  <c r="J441" i="58"/>
  <c r="J440" i="58"/>
  <c r="J439" i="58"/>
  <c r="J438" i="58"/>
  <c r="J437" i="58"/>
  <c r="J436" i="58"/>
  <c r="J435" i="58"/>
  <c r="J434" i="58"/>
  <c r="J433" i="58"/>
  <c r="J432" i="58"/>
  <c r="J431" i="58"/>
  <c r="J430" i="58"/>
  <c r="J429" i="58"/>
  <c r="J428" i="58"/>
  <c r="J427" i="58"/>
  <c r="J426" i="58"/>
  <c r="J425" i="58"/>
  <c r="J424" i="58"/>
  <c r="J423" i="58"/>
  <c r="J422" i="58"/>
  <c r="J421" i="58"/>
  <c r="J420" i="58"/>
  <c r="J419" i="58"/>
  <c r="J418" i="58"/>
  <c r="J417" i="58"/>
  <c r="J416" i="58"/>
  <c r="J415" i="58"/>
  <c r="J414" i="58"/>
  <c r="J413" i="58"/>
  <c r="J412" i="58"/>
  <c r="J411" i="58"/>
  <c r="J410" i="58"/>
  <c r="J409" i="58"/>
  <c r="J408" i="58"/>
  <c r="J407" i="58"/>
  <c r="J406" i="58"/>
  <c r="J405" i="58"/>
  <c r="J404" i="58"/>
  <c r="J403" i="58"/>
  <c r="J402" i="58"/>
  <c r="J401" i="58"/>
  <c r="J400" i="58"/>
  <c r="J399" i="58"/>
  <c r="J398" i="58"/>
  <c r="J397" i="58"/>
  <c r="J396" i="58"/>
  <c r="J395" i="58"/>
  <c r="J394" i="58"/>
  <c r="J393" i="58"/>
  <c r="J392" i="58"/>
  <c r="J391" i="58"/>
  <c r="J390" i="58"/>
  <c r="J389" i="58"/>
  <c r="J388" i="58"/>
  <c r="J387" i="58"/>
  <c r="J386" i="58"/>
  <c r="J385" i="58"/>
  <c r="J384" i="58"/>
  <c r="J383" i="58"/>
  <c r="J382" i="58"/>
  <c r="J381" i="58"/>
  <c r="J380" i="58"/>
  <c r="J379" i="58"/>
  <c r="J378" i="58"/>
  <c r="J377" i="58"/>
  <c r="J376" i="58"/>
  <c r="J375" i="58"/>
  <c r="J374" i="58"/>
  <c r="J373" i="58"/>
  <c r="J372" i="58"/>
  <c r="J371" i="58"/>
  <c r="J370" i="58"/>
  <c r="J369" i="58"/>
  <c r="J368" i="58"/>
  <c r="J367" i="58"/>
  <c r="J366" i="58"/>
  <c r="J365" i="58"/>
  <c r="J364" i="58"/>
  <c r="J363" i="58"/>
  <c r="J362" i="58"/>
  <c r="J361" i="58"/>
  <c r="J360" i="58"/>
  <c r="J359" i="58"/>
  <c r="J358" i="58"/>
  <c r="J357" i="58"/>
  <c r="J356" i="58"/>
  <c r="J355" i="58"/>
  <c r="J354" i="58"/>
  <c r="J353" i="58"/>
  <c r="J352" i="58"/>
  <c r="J351" i="58"/>
  <c r="J350" i="58"/>
  <c r="J349" i="58"/>
  <c r="J348" i="58"/>
  <c r="J347" i="58"/>
  <c r="J346" i="58"/>
  <c r="J345" i="58"/>
  <c r="J344" i="58"/>
  <c r="J343" i="58"/>
  <c r="J342" i="58"/>
  <c r="J341" i="58"/>
  <c r="J340" i="58"/>
  <c r="J339" i="58"/>
  <c r="J338" i="58"/>
  <c r="J337" i="58"/>
  <c r="J336" i="58"/>
  <c r="J335" i="58"/>
  <c r="J334" i="58"/>
  <c r="J333" i="58"/>
  <c r="J332" i="58"/>
  <c r="J331" i="58"/>
  <c r="J330" i="58"/>
  <c r="J329" i="58"/>
  <c r="J328" i="58"/>
  <c r="J327" i="58"/>
  <c r="J326" i="58"/>
  <c r="J325" i="58"/>
  <c r="J324" i="58"/>
  <c r="J323" i="58"/>
  <c r="J322" i="58"/>
  <c r="J321" i="58"/>
  <c r="J320" i="58"/>
  <c r="J319" i="58"/>
  <c r="J318" i="58"/>
  <c r="J317" i="58"/>
  <c r="J316" i="58"/>
  <c r="J315" i="58"/>
  <c r="J314" i="58"/>
  <c r="J313" i="58"/>
  <c r="J312" i="58"/>
  <c r="J311" i="58"/>
  <c r="J310" i="58"/>
  <c r="J309" i="58"/>
  <c r="J308" i="58"/>
  <c r="J307" i="58"/>
  <c r="J306" i="58"/>
  <c r="J305" i="58"/>
  <c r="J304" i="58"/>
  <c r="J303" i="58"/>
  <c r="J302" i="58"/>
  <c r="J301" i="58"/>
  <c r="J300" i="58"/>
  <c r="J299" i="58"/>
  <c r="J298" i="58"/>
  <c r="J297" i="58"/>
  <c r="J296" i="58"/>
  <c r="J295" i="58"/>
  <c r="J294" i="58"/>
  <c r="J293" i="58"/>
  <c r="J292" i="58"/>
  <c r="J291" i="58"/>
  <c r="J290" i="58"/>
  <c r="J289" i="58"/>
  <c r="J288" i="58"/>
  <c r="J287" i="58"/>
  <c r="J286" i="58"/>
  <c r="J285" i="58"/>
  <c r="J284" i="58"/>
  <c r="J283" i="58"/>
  <c r="J282" i="58"/>
  <c r="J281" i="58"/>
  <c r="J280" i="58"/>
  <c r="J279" i="58"/>
  <c r="J278" i="58"/>
  <c r="J277" i="58"/>
  <c r="J276" i="58"/>
  <c r="J275" i="58"/>
  <c r="J274" i="58"/>
  <c r="J273" i="58"/>
  <c r="J272" i="58"/>
  <c r="J271" i="58"/>
  <c r="J270" i="58"/>
  <c r="J269" i="58"/>
  <c r="J268" i="58"/>
  <c r="J267" i="58"/>
  <c r="J266" i="58"/>
  <c r="J265" i="58"/>
  <c r="J264" i="58"/>
  <c r="J263" i="58"/>
  <c r="J262" i="58"/>
  <c r="J261" i="58"/>
  <c r="J260" i="58"/>
  <c r="J259" i="58"/>
  <c r="J258" i="58"/>
  <c r="J257" i="58"/>
  <c r="J256" i="58"/>
  <c r="J255" i="58"/>
  <c r="J254" i="58"/>
  <c r="J253" i="58"/>
  <c r="J252" i="58"/>
  <c r="J251" i="58"/>
  <c r="J250" i="58"/>
  <c r="J249" i="58"/>
  <c r="J248" i="58"/>
  <c r="J247" i="58"/>
  <c r="J246" i="58"/>
  <c r="J245" i="58"/>
  <c r="J244" i="58"/>
  <c r="J243" i="58"/>
  <c r="J242" i="58"/>
  <c r="J241" i="58"/>
  <c r="J240" i="58"/>
  <c r="J239" i="58"/>
  <c r="J238" i="58"/>
  <c r="J237" i="58"/>
  <c r="J236" i="58"/>
  <c r="J235" i="58"/>
  <c r="J234" i="58"/>
  <c r="J233" i="58"/>
  <c r="J232" i="58"/>
  <c r="J231" i="58"/>
  <c r="J230" i="58"/>
  <c r="J229" i="58"/>
  <c r="J228" i="58"/>
  <c r="J227" i="58"/>
  <c r="J226" i="58"/>
  <c r="J225" i="58"/>
  <c r="J224" i="58"/>
  <c r="J223" i="58"/>
  <c r="J222" i="58"/>
  <c r="J221" i="58"/>
  <c r="J220" i="58"/>
  <c r="J219" i="58"/>
  <c r="J218" i="58"/>
  <c r="J217" i="58"/>
  <c r="J216" i="58"/>
  <c r="J215" i="58"/>
  <c r="J214" i="58"/>
  <c r="J213" i="58"/>
  <c r="J212" i="58"/>
  <c r="J211" i="58"/>
  <c r="J210" i="58"/>
  <c r="J209" i="58"/>
  <c r="J208" i="58"/>
  <c r="J207" i="58"/>
  <c r="J206" i="58"/>
  <c r="J205" i="58"/>
  <c r="J204" i="58"/>
  <c r="J203" i="58"/>
  <c r="J202" i="58"/>
  <c r="J201" i="58"/>
  <c r="J200" i="58"/>
  <c r="J199" i="58"/>
  <c r="J198" i="58"/>
  <c r="J197" i="58"/>
  <c r="J196" i="58"/>
  <c r="J195" i="58"/>
  <c r="J194" i="58"/>
  <c r="J193" i="58"/>
  <c r="J192" i="58"/>
  <c r="J191" i="58"/>
  <c r="J190" i="58"/>
  <c r="J189" i="58"/>
  <c r="J188" i="58"/>
  <c r="J187" i="58"/>
  <c r="J186" i="58"/>
  <c r="J185" i="58"/>
  <c r="J184" i="58"/>
  <c r="J183" i="58"/>
  <c r="J182" i="58"/>
  <c r="J181" i="58"/>
  <c r="J180" i="58"/>
  <c r="J179" i="58"/>
  <c r="J178" i="58"/>
  <c r="J177" i="58"/>
  <c r="J176" i="58"/>
  <c r="J175" i="58"/>
  <c r="J174" i="58"/>
  <c r="J173" i="58"/>
  <c r="J172" i="58"/>
  <c r="J171" i="58"/>
  <c r="J170" i="58"/>
  <c r="J169" i="58"/>
  <c r="J168" i="58"/>
  <c r="J167" i="58"/>
  <c r="J166" i="58"/>
  <c r="J165" i="58"/>
  <c r="J164" i="58"/>
  <c r="J163" i="58"/>
  <c r="J162" i="58"/>
  <c r="J161" i="58"/>
  <c r="J160" i="58"/>
  <c r="J159" i="58"/>
  <c r="J158" i="58"/>
  <c r="J157" i="58"/>
  <c r="J156" i="58"/>
  <c r="J155" i="58"/>
  <c r="J154" i="58"/>
  <c r="J153" i="58"/>
  <c r="J152" i="58"/>
  <c r="J151" i="58"/>
  <c r="J150" i="58"/>
  <c r="J149" i="58"/>
  <c r="J148" i="58"/>
  <c r="J147" i="58"/>
  <c r="J146" i="58"/>
  <c r="J145" i="58"/>
  <c r="J144" i="58"/>
  <c r="J143" i="58"/>
  <c r="J142" i="58"/>
  <c r="J141" i="58"/>
  <c r="J140" i="58"/>
  <c r="J139" i="58"/>
  <c r="J138" i="58"/>
  <c r="J137" i="58"/>
  <c r="J136" i="58"/>
  <c r="J135" i="58"/>
  <c r="J134" i="58"/>
  <c r="J133" i="58"/>
  <c r="J132" i="58"/>
  <c r="J131" i="58"/>
  <c r="J130" i="58"/>
  <c r="J129" i="58"/>
  <c r="J128" i="58"/>
  <c r="J127" i="58"/>
  <c r="J126" i="58"/>
  <c r="J125" i="58"/>
  <c r="J124" i="58"/>
  <c r="J123" i="58"/>
  <c r="J122" i="58"/>
  <c r="J121" i="58"/>
  <c r="J120" i="58"/>
  <c r="J119" i="58"/>
  <c r="J118" i="58"/>
  <c r="J117" i="58"/>
  <c r="J116" i="58"/>
  <c r="J115" i="58"/>
  <c r="J114" i="58"/>
  <c r="J113" i="58"/>
  <c r="J112" i="58"/>
  <c r="J111" i="58"/>
  <c r="J110" i="58"/>
  <c r="J109" i="58"/>
  <c r="J108" i="58"/>
  <c r="J107" i="58"/>
  <c r="J106" i="58"/>
  <c r="J105" i="58"/>
  <c r="J104" i="58"/>
  <c r="J103" i="58"/>
  <c r="J102" i="58"/>
  <c r="J101" i="58"/>
  <c r="J100" i="58"/>
  <c r="J99" i="58"/>
  <c r="J98" i="58"/>
  <c r="J97" i="58"/>
  <c r="J96" i="58"/>
  <c r="J95" i="58"/>
  <c r="J94" i="58"/>
  <c r="J93" i="58"/>
  <c r="J92" i="58"/>
  <c r="J91" i="58"/>
  <c r="J90" i="58"/>
  <c r="J89" i="58"/>
  <c r="J88" i="58"/>
  <c r="J87" i="58"/>
  <c r="J86" i="58"/>
  <c r="J85" i="58"/>
  <c r="J84" i="58"/>
  <c r="J83" i="58"/>
  <c r="J82" i="58"/>
  <c r="J81" i="58"/>
  <c r="J80" i="58"/>
  <c r="J79" i="58"/>
  <c r="J78" i="58"/>
  <c r="J77" i="58"/>
  <c r="J76" i="58"/>
  <c r="J75" i="58"/>
  <c r="J74" i="58"/>
  <c r="J73" i="58"/>
  <c r="J72" i="58"/>
  <c r="J71" i="58"/>
  <c r="J70" i="58"/>
  <c r="J69" i="58"/>
  <c r="J68" i="58"/>
  <c r="J67" i="58"/>
  <c r="J66" i="58"/>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8" i="58"/>
  <c r="R6" i="69" l="1"/>
  <c r="T6" i="69" s="1"/>
  <c r="R76" i="69"/>
  <c r="T76" i="69" s="1"/>
  <c r="R44" i="69"/>
  <c r="T44" i="69" s="1"/>
  <c r="R12" i="69"/>
  <c r="T12" i="69" s="1"/>
  <c r="R53" i="69"/>
  <c r="T53" i="69" s="1"/>
  <c r="R21" i="69"/>
  <c r="T21" i="69" s="1"/>
  <c r="R62" i="69"/>
  <c r="T62" i="69" s="1"/>
  <c r="R30" i="69"/>
  <c r="T30" i="69" s="1"/>
  <c r="R75" i="69"/>
  <c r="T75" i="69" s="1"/>
  <c r="R43" i="69"/>
  <c r="T43" i="69" s="1"/>
  <c r="R11" i="69"/>
  <c r="T11" i="69" s="1"/>
  <c r="R32" i="69"/>
  <c r="T32" i="69" s="1"/>
  <c r="R41" i="69"/>
  <c r="T41" i="69" s="1"/>
  <c r="R18" i="69"/>
  <c r="T18" i="69" s="1"/>
  <c r="R74" i="69"/>
  <c r="T74" i="69" s="1"/>
  <c r="R23" i="69"/>
  <c r="T23" i="69" s="1"/>
  <c r="R61" i="69"/>
  <c r="T61" i="69" s="1"/>
  <c r="R38" i="69"/>
  <c r="T38" i="69" s="1"/>
  <c r="R48" i="69"/>
  <c r="T48" i="69" s="1"/>
  <c r="R57" i="69"/>
  <c r="T57" i="69" s="1"/>
  <c r="R79" i="69"/>
  <c r="T79" i="69" s="1"/>
  <c r="R72" i="69"/>
  <c r="T72" i="69" s="1"/>
  <c r="R40" i="69"/>
  <c r="T40" i="69" s="1"/>
  <c r="R8" i="69"/>
  <c r="T8" i="69" s="1"/>
  <c r="R49" i="69"/>
  <c r="T49" i="69" s="1"/>
  <c r="R17" i="69"/>
  <c r="T17" i="69" s="1"/>
  <c r="R58" i="69"/>
  <c r="T58" i="69" s="1"/>
  <c r="R26" i="69"/>
  <c r="T26" i="69" s="1"/>
  <c r="R71" i="69"/>
  <c r="T71" i="69" s="1"/>
  <c r="R39" i="69"/>
  <c r="T39" i="69" s="1"/>
  <c r="R7" i="69"/>
  <c r="T7" i="69" s="1"/>
  <c r="R73" i="69"/>
  <c r="T73" i="69" s="1"/>
  <c r="R50" i="69"/>
  <c r="T50" i="69" s="1"/>
  <c r="R31" i="69"/>
  <c r="T31" i="69" s="1"/>
  <c r="R10" i="69"/>
  <c r="T10" i="69" s="1"/>
  <c r="R52" i="69"/>
  <c r="T52" i="69" s="1"/>
  <c r="R51" i="69"/>
  <c r="T51" i="69" s="1"/>
  <c r="R25" i="69"/>
  <c r="T25" i="69" s="1"/>
  <c r="R47" i="69"/>
  <c r="T47" i="69" s="1"/>
  <c r="R68" i="69"/>
  <c r="T68" i="69" s="1"/>
  <c r="R36" i="69"/>
  <c r="T36" i="69" s="1"/>
  <c r="R77" i="69"/>
  <c r="T77" i="69" s="1"/>
  <c r="R45" i="69"/>
  <c r="T45" i="69" s="1"/>
  <c r="R13" i="69"/>
  <c r="T13" i="69" s="1"/>
  <c r="R54" i="69"/>
  <c r="T54" i="69" s="1"/>
  <c r="R22" i="69"/>
  <c r="T22" i="69" s="1"/>
  <c r="R67" i="69"/>
  <c r="T67" i="69" s="1"/>
  <c r="R35" i="69"/>
  <c r="T35" i="69" s="1"/>
  <c r="R64" i="69"/>
  <c r="T64" i="69" s="1"/>
  <c r="R9" i="69"/>
  <c r="T9" i="69" s="1"/>
  <c r="R63" i="69"/>
  <c r="T63" i="69" s="1"/>
  <c r="R42" i="69"/>
  <c r="T42" i="69" s="1"/>
  <c r="R20" i="69"/>
  <c r="T20" i="69" s="1"/>
  <c r="R70" i="69"/>
  <c r="T70" i="69" s="1"/>
  <c r="R19" i="69"/>
  <c r="T19" i="69" s="1"/>
  <c r="R16" i="69"/>
  <c r="T16" i="69" s="1"/>
  <c r="R34" i="69"/>
  <c r="T34" i="69" s="1"/>
  <c r="R60" i="69"/>
  <c r="T60" i="69" s="1"/>
  <c r="R28" i="69"/>
  <c r="T28" i="69" s="1"/>
  <c r="R69" i="69"/>
  <c r="T69" i="69" s="1"/>
  <c r="R37" i="69"/>
  <c r="T37" i="69" s="1"/>
  <c r="R78" i="69"/>
  <c r="T78" i="69" s="1"/>
  <c r="R46" i="69"/>
  <c r="T46" i="69" s="1"/>
  <c r="R14" i="69"/>
  <c r="T14" i="69" s="1"/>
  <c r="R59" i="69"/>
  <c r="T59" i="69" s="1"/>
  <c r="R27" i="69"/>
  <c r="T27" i="69" s="1"/>
  <c r="R56" i="69"/>
  <c r="T56" i="69" s="1"/>
  <c r="R24" i="69"/>
  <c r="T24" i="69" s="1"/>
  <c r="R65" i="69"/>
  <c r="T65" i="69" s="1"/>
  <c r="R33" i="69"/>
  <c r="T33" i="69" s="1"/>
  <c r="R55" i="69"/>
  <c r="T55" i="69" s="1"/>
  <c r="R29" i="69"/>
  <c r="T29" i="69" s="1"/>
  <c r="R66" i="69"/>
  <c r="T66" i="69" s="1"/>
  <c r="R15" i="69"/>
  <c r="T15" i="69" s="1"/>
  <c r="I7" i="58" l="1"/>
  <c r="BO831" i="58"/>
  <c r="BN831" i="58"/>
  <c r="BO830" i="58"/>
  <c r="BN830" i="58"/>
  <c r="BO829" i="58"/>
  <c r="BN829" i="58"/>
  <c r="BO828" i="58"/>
  <c r="BN828" i="58"/>
  <c r="BO827" i="58"/>
  <c r="BN827" i="58"/>
  <c r="BO826" i="58"/>
  <c r="BN826" i="58"/>
  <c r="BO824" i="58"/>
  <c r="BN824" i="58"/>
  <c r="BO823" i="58"/>
  <c r="BN823" i="58"/>
  <c r="BO822" i="58"/>
  <c r="BN822" i="58"/>
  <c r="BO821" i="58"/>
  <c r="BN821" i="58"/>
  <c r="BG831" i="58"/>
  <c r="BF831" i="58"/>
  <c r="BG830" i="58"/>
  <c r="BF830" i="58"/>
  <c r="BG829" i="58"/>
  <c r="BF829" i="58"/>
  <c r="BG828" i="58"/>
  <c r="BF828" i="58"/>
  <c r="BG827" i="58"/>
  <c r="BF827" i="58"/>
  <c r="BG826" i="58"/>
  <c r="BF826" i="58"/>
  <c r="BG825" i="58"/>
  <c r="BF825" i="58"/>
  <c r="BG824" i="58"/>
  <c r="BF824" i="58"/>
  <c r="BG823" i="58"/>
  <c r="BF823" i="58"/>
  <c r="BG822" i="58"/>
  <c r="BF822" i="58"/>
  <c r="BG821" i="58"/>
  <c r="BF821" i="58"/>
  <c r="AY831" i="58"/>
  <c r="AX831" i="58"/>
  <c r="AY830" i="58"/>
  <c r="AX830" i="58"/>
  <c r="AY829" i="58"/>
  <c r="AX829" i="58"/>
  <c r="AY828" i="58"/>
  <c r="AX828" i="58"/>
  <c r="AY827" i="58"/>
  <c r="AX827" i="58"/>
  <c r="AY826" i="58"/>
  <c r="AX826" i="58"/>
  <c r="AY825" i="58"/>
  <c r="AX825" i="58"/>
  <c r="AY824" i="58"/>
  <c r="AX824" i="58"/>
  <c r="AY823" i="58"/>
  <c r="AX823" i="58"/>
  <c r="AY822" i="58"/>
  <c r="AX822" i="58"/>
  <c r="AY821" i="58"/>
  <c r="AX821" i="58"/>
  <c r="AQ831" i="58"/>
  <c r="AP831" i="58"/>
  <c r="AQ830" i="58"/>
  <c r="AP830" i="58"/>
  <c r="AQ829" i="58"/>
  <c r="AP829" i="58"/>
  <c r="AQ828" i="58"/>
  <c r="AP828" i="58"/>
  <c r="AQ827" i="58"/>
  <c r="AP827" i="58"/>
  <c r="AQ826" i="58"/>
  <c r="AP826" i="58"/>
  <c r="AQ825" i="58"/>
  <c r="AP825" i="58"/>
  <c r="AQ824" i="58"/>
  <c r="AP824" i="58"/>
  <c r="AQ823" i="58"/>
  <c r="AP823" i="58"/>
  <c r="AQ822" i="58"/>
  <c r="AP822" i="58"/>
  <c r="AQ821" i="58"/>
  <c r="AP821" i="58"/>
  <c r="AI831" i="58"/>
  <c r="AH831" i="58"/>
  <c r="AI830" i="58"/>
  <c r="AH830" i="58"/>
  <c r="AI829" i="58"/>
  <c r="AH829" i="58"/>
  <c r="AI828" i="58"/>
  <c r="AH828" i="58"/>
  <c r="AI827" i="58"/>
  <c r="AH827" i="58"/>
  <c r="AI826" i="58"/>
  <c r="AH826" i="58"/>
  <c r="AI825" i="58"/>
  <c r="AH825" i="58"/>
  <c r="AI824" i="58"/>
  <c r="AH824" i="58"/>
  <c r="AI823" i="58"/>
  <c r="AH823" i="58"/>
  <c r="AI822" i="58"/>
  <c r="AH822" i="58"/>
  <c r="AI821" i="58"/>
  <c r="AH821" i="58"/>
  <c r="AA831" i="58"/>
  <c r="Z831" i="58"/>
  <c r="AA830" i="58"/>
  <c r="Z830" i="58"/>
  <c r="AA829" i="58"/>
  <c r="Z829" i="58"/>
  <c r="AA828" i="58"/>
  <c r="Z828" i="58"/>
  <c r="AA827" i="58"/>
  <c r="Z827" i="58"/>
  <c r="AA826" i="58"/>
  <c r="Z826" i="58"/>
  <c r="AA825" i="58"/>
  <c r="Z825" i="58"/>
  <c r="AA824" i="58"/>
  <c r="Z824" i="58"/>
  <c r="AA823" i="58"/>
  <c r="Z823" i="58"/>
  <c r="AA822" i="58"/>
  <c r="Z822" i="58"/>
  <c r="AA821" i="58"/>
  <c r="Z821" i="58"/>
  <c r="S831" i="58"/>
  <c r="R831" i="58"/>
  <c r="S830" i="58"/>
  <c r="R830" i="58"/>
  <c r="R829" i="58"/>
  <c r="R828" i="58"/>
  <c r="R827" i="58"/>
  <c r="R826" i="58"/>
  <c r="R825" i="58"/>
  <c r="R824" i="58"/>
  <c r="R823" i="58"/>
  <c r="R822" i="58"/>
  <c r="R821" i="58"/>
  <c r="K831" i="58"/>
  <c r="J831" i="58"/>
  <c r="K830" i="58"/>
  <c r="J830" i="58"/>
  <c r="K829" i="58"/>
  <c r="J829" i="58"/>
  <c r="K828" i="58"/>
  <c r="J828" i="58"/>
  <c r="K827" i="58"/>
  <c r="J827" i="58"/>
  <c r="K826" i="58"/>
  <c r="J826" i="58"/>
  <c r="K825" i="58"/>
  <c r="J825" i="58"/>
  <c r="K824" i="58"/>
  <c r="J824" i="58"/>
  <c r="K823" i="58"/>
  <c r="K822" i="58"/>
  <c r="BM831" i="58"/>
  <c r="BE829" i="58"/>
  <c r="Y825" i="58"/>
  <c r="Q828" i="58"/>
  <c r="I828" i="58"/>
  <c r="AG830" i="58" l="1"/>
  <c r="AG823" i="58"/>
  <c r="AG822" i="58"/>
  <c r="AG821" i="58"/>
  <c r="AG824" i="58"/>
  <c r="AG827" i="58"/>
  <c r="AG826" i="58"/>
  <c r="AG825" i="58"/>
  <c r="I831" i="58"/>
  <c r="I822" i="58"/>
  <c r="I821" i="58"/>
  <c r="I826" i="58"/>
  <c r="I825" i="58"/>
  <c r="I824" i="58"/>
  <c r="I823" i="58"/>
  <c r="Q831" i="58"/>
  <c r="Q822" i="58"/>
  <c r="Q821" i="58"/>
  <c r="AO827" i="58"/>
  <c r="AO824" i="58"/>
  <c r="AO822" i="58"/>
  <c r="AO823" i="58"/>
  <c r="AO821" i="58"/>
  <c r="Y822" i="58"/>
  <c r="I827" i="58"/>
  <c r="Y830" i="58"/>
  <c r="BE826" i="58"/>
  <c r="BM821" i="58"/>
  <c r="BM825" i="58"/>
  <c r="BM830" i="58"/>
  <c r="BM829" i="58"/>
  <c r="BM827" i="58"/>
  <c r="BM826" i="58"/>
  <c r="BM824" i="58"/>
  <c r="BM823" i="58"/>
  <c r="BM822" i="58"/>
  <c r="BM828" i="58"/>
  <c r="I12" i="58"/>
  <c r="I11" i="58"/>
  <c r="I10" i="58"/>
  <c r="I17" i="58"/>
  <c r="I9" i="58"/>
  <c r="I15" i="58"/>
  <c r="I14" i="58"/>
  <c r="I16" i="58"/>
  <c r="I13" i="58"/>
  <c r="I8" i="58"/>
  <c r="AW824" i="58"/>
  <c r="AW826" i="58"/>
  <c r="AW831" i="58"/>
  <c r="AW823" i="58"/>
  <c r="AW828" i="58"/>
  <c r="AW825" i="58"/>
  <c r="AW830" i="58"/>
  <c r="AW822" i="58"/>
  <c r="AW827" i="58"/>
  <c r="AW821" i="58"/>
  <c r="AW829" i="58"/>
  <c r="Q826" i="58"/>
  <c r="Y828" i="58"/>
  <c r="AO830" i="58"/>
  <c r="BE824" i="58"/>
  <c r="I829" i="58"/>
  <c r="Q829" i="58"/>
  <c r="Y823" i="58"/>
  <c r="Y831" i="58"/>
  <c r="AG828" i="58"/>
  <c r="AO825" i="58"/>
  <c r="BE827" i="58"/>
  <c r="Q824" i="58"/>
  <c r="Y826" i="58"/>
  <c r="AG831" i="58"/>
  <c r="AO828" i="58"/>
  <c r="BE822" i="58"/>
  <c r="BE830" i="58"/>
  <c r="Q827" i="58"/>
  <c r="Y821" i="58"/>
  <c r="Y829" i="58"/>
  <c r="AO831" i="58"/>
  <c r="BE825" i="58"/>
  <c r="I830" i="58"/>
  <c r="Q830" i="58"/>
  <c r="Y824" i="58"/>
  <c r="AG829" i="58"/>
  <c r="AO826" i="58"/>
  <c r="BE828" i="58"/>
  <c r="Q825" i="58"/>
  <c r="Y827" i="58"/>
  <c r="AO829" i="58"/>
  <c r="BE823" i="58"/>
  <c r="BE831" i="58"/>
  <c r="Q823" i="58"/>
  <c r="BE821" i="58"/>
  <c r="F14" i="60" l="1"/>
  <c r="F6" i="60"/>
  <c r="F13" i="60"/>
  <c r="F12" i="60"/>
  <c r="F10" i="60"/>
  <c r="F11" i="60"/>
  <c r="F15" i="60"/>
  <c r="F8" i="60"/>
  <c r="F7" i="60"/>
  <c r="F9" i="60"/>
  <c r="J12" i="18" l="1"/>
  <c r="J11" i="18"/>
  <c r="J10" i="18"/>
  <c r="J9" i="18"/>
  <c r="J8" i="18"/>
  <c r="J7" i="18"/>
  <c r="J6" i="18"/>
  <c r="I12" i="18"/>
  <c r="I11" i="18"/>
  <c r="I10" i="18"/>
  <c r="I9" i="18"/>
  <c r="I8" i="18"/>
  <c r="I7" i="18"/>
  <c r="I6" i="18"/>
  <c r="K12" i="18"/>
  <c r="K11" i="18"/>
  <c r="K10" i="18"/>
  <c r="H9" i="18"/>
  <c r="K8" i="18"/>
  <c r="K6" i="18"/>
  <c r="H8" i="18" l="1"/>
  <c r="K7" i="18"/>
  <c r="H7" i="18"/>
  <c r="K9" i="18"/>
  <c r="H10" i="18"/>
  <c r="H11" i="18"/>
  <c r="H12" i="18"/>
  <c r="H16" i="60" l="1"/>
  <c r="H15" i="60"/>
  <c r="H14" i="60"/>
  <c r="H13" i="60"/>
  <c r="H12" i="60"/>
  <c r="H11" i="60"/>
  <c r="H10" i="60"/>
  <c r="H9" i="60"/>
  <c r="H8" i="60"/>
  <c r="H7" i="60"/>
  <c r="G16" i="60"/>
  <c r="G15" i="60"/>
  <c r="G14" i="60"/>
  <c r="G13" i="60"/>
  <c r="G12" i="60"/>
  <c r="G11" i="60"/>
  <c r="G10" i="60"/>
  <c r="K9" i="57"/>
  <c r="K8" i="57"/>
  <c r="K7" i="57"/>
  <c r="K6" i="57"/>
  <c r="K5" i="57"/>
  <c r="K4" i="57"/>
  <c r="J9" i="57"/>
  <c r="J8" i="57"/>
  <c r="J7" i="57"/>
  <c r="J6" i="57"/>
  <c r="J5" i="57"/>
  <c r="J4" i="57"/>
  <c r="H9" i="56"/>
  <c r="H8" i="56"/>
  <c r="H7" i="56"/>
  <c r="H6" i="56"/>
  <c r="H5" i="56"/>
  <c r="H4" i="56"/>
  <c r="G9" i="56"/>
  <c r="G8" i="56"/>
  <c r="G7" i="56"/>
  <c r="G6" i="56"/>
  <c r="G5" i="56"/>
  <c r="G4" i="56"/>
  <c r="K7" i="19"/>
  <c r="K8" i="19"/>
  <c r="K9" i="19"/>
  <c r="K10" i="19"/>
  <c r="K11" i="19"/>
  <c r="K12" i="19"/>
  <c r="K13" i="19"/>
  <c r="K14" i="19"/>
  <c r="K15" i="19"/>
  <c r="K16" i="19"/>
  <c r="K17" i="19"/>
  <c r="K18" i="19"/>
  <c r="K19" i="19"/>
  <c r="K20" i="19"/>
  <c r="K21" i="19"/>
  <c r="K22" i="19"/>
  <c r="K23" i="19"/>
  <c r="K24" i="19"/>
  <c r="K25" i="19"/>
  <c r="K26" i="19"/>
  <c r="K27" i="19"/>
  <c r="K28" i="19"/>
  <c r="K29" i="19"/>
  <c r="K30" i="19"/>
  <c r="K31" i="19"/>
  <c r="K32" i="19"/>
  <c r="K33" i="19"/>
  <c r="K34" i="19"/>
  <c r="K35" i="19"/>
  <c r="K36" i="19"/>
  <c r="K37" i="19"/>
  <c r="K38" i="19"/>
  <c r="K39" i="19"/>
  <c r="K40" i="19"/>
  <c r="K41" i="19"/>
  <c r="K42" i="19"/>
  <c r="K43" i="19"/>
  <c r="K44" i="19"/>
  <c r="K45" i="19"/>
  <c r="K46" i="19"/>
  <c r="K47" i="19"/>
  <c r="K48" i="19"/>
  <c r="K49" i="19"/>
  <c r="K50" i="19"/>
  <c r="K51" i="19"/>
  <c r="K52" i="19"/>
  <c r="K53" i="19"/>
  <c r="K54" i="19"/>
  <c r="K55" i="19"/>
  <c r="K56" i="19"/>
  <c r="K57" i="19"/>
  <c r="K58" i="19"/>
  <c r="K59" i="19"/>
  <c r="K60" i="19"/>
  <c r="K61" i="19"/>
  <c r="K62" i="19"/>
  <c r="K63" i="19"/>
  <c r="K64" i="19"/>
  <c r="K65" i="19"/>
  <c r="K66" i="19"/>
  <c r="K67" i="19"/>
  <c r="K68" i="19"/>
  <c r="K69" i="19"/>
  <c r="K70" i="19"/>
  <c r="K71" i="19"/>
  <c r="K72" i="19"/>
  <c r="K73" i="19"/>
  <c r="K74" i="19"/>
  <c r="K75" i="19"/>
  <c r="K76" i="19"/>
  <c r="K77" i="19"/>
  <c r="K78" i="19"/>
  <c r="K79" i="19"/>
  <c r="K6" i="19"/>
  <c r="J7" i="19"/>
  <c r="J8" i="19"/>
  <c r="J9"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6" i="19"/>
  <c r="AA6" i="19" l="1"/>
  <c r="Z6" i="19" s="1"/>
  <c r="AB6" i="19" s="1"/>
  <c r="AC6" i="19" s="1"/>
  <c r="J23" i="63"/>
  <c r="J58" i="62"/>
  <c r="I23" i="63"/>
  <c r="I58" i="62"/>
  <c r="J22" i="63"/>
  <c r="J57" i="62"/>
  <c r="I22" i="63"/>
  <c r="I57" i="62"/>
  <c r="J21" i="63"/>
  <c r="J56" i="62"/>
  <c r="I21" i="63"/>
  <c r="I56" i="62"/>
  <c r="J20" i="63"/>
  <c r="J55" i="62"/>
  <c r="I20" i="63"/>
  <c r="I55" i="62"/>
  <c r="J19" i="63"/>
  <c r="J54" i="62"/>
  <c r="I19" i="63"/>
  <c r="I54" i="62"/>
  <c r="J18" i="63"/>
  <c r="J53" i="62"/>
  <c r="I18" i="63"/>
  <c r="I53" i="62"/>
  <c r="W75" i="19"/>
  <c r="V75" i="19" s="1"/>
  <c r="X75" i="19" s="1"/>
  <c r="W68" i="19"/>
  <c r="V68" i="19" s="1"/>
  <c r="X68" i="19" s="1"/>
  <c r="W62" i="19"/>
  <c r="V62" i="19" s="1"/>
  <c r="X62" i="19" s="1"/>
  <c r="W49" i="19"/>
  <c r="V49" i="19" s="1"/>
  <c r="X49" i="19" s="1"/>
  <c r="W43" i="19"/>
  <c r="V43" i="19" s="1"/>
  <c r="X43" i="19" s="1"/>
  <c r="W36" i="19"/>
  <c r="V36" i="19" s="1"/>
  <c r="X36" i="19" s="1"/>
  <c r="W30" i="19"/>
  <c r="V30" i="19" s="1"/>
  <c r="X30" i="19" s="1"/>
  <c r="W17" i="19"/>
  <c r="V17" i="19" s="1"/>
  <c r="X17" i="19" s="1"/>
  <c r="W11" i="19"/>
  <c r="V11" i="19" s="1"/>
  <c r="X11" i="19" s="1"/>
  <c r="W23" i="19"/>
  <c r="V23" i="19" s="1"/>
  <c r="X23" i="19" s="1"/>
  <c r="W74" i="19"/>
  <c r="V74" i="19" s="1"/>
  <c r="X74" i="19" s="1"/>
  <c r="W61" i="19"/>
  <c r="V61" i="19" s="1"/>
  <c r="X61" i="19" s="1"/>
  <c r="W55" i="19"/>
  <c r="V55" i="19" s="1"/>
  <c r="X55" i="19" s="1"/>
  <c r="W48" i="19"/>
  <c r="V48" i="19" s="1"/>
  <c r="X48" i="19" s="1"/>
  <c r="W42" i="19"/>
  <c r="V42" i="19" s="1"/>
  <c r="X42" i="19" s="1"/>
  <c r="W29" i="19"/>
  <c r="V29" i="19" s="1"/>
  <c r="X29" i="19" s="1"/>
  <c r="W16" i="19"/>
  <c r="V16" i="19" s="1"/>
  <c r="X16" i="19" s="1"/>
  <c r="W10" i="19"/>
  <c r="V10" i="19" s="1"/>
  <c r="X10" i="19" s="1"/>
  <c r="W73" i="19"/>
  <c r="V73" i="19" s="1"/>
  <c r="X73" i="19" s="1"/>
  <c r="W67" i="19"/>
  <c r="V67" i="19" s="1"/>
  <c r="X67" i="19" s="1"/>
  <c r="W60" i="19"/>
  <c r="V60" i="19" s="1"/>
  <c r="X60" i="19" s="1"/>
  <c r="W54" i="19"/>
  <c r="V54" i="19" s="1"/>
  <c r="X54" i="19" s="1"/>
  <c r="W41" i="19"/>
  <c r="V41" i="19" s="1"/>
  <c r="X41" i="19" s="1"/>
  <c r="W35" i="19"/>
  <c r="V35" i="19" s="1"/>
  <c r="X35" i="19" s="1"/>
  <c r="W28" i="19"/>
  <c r="V28" i="19" s="1"/>
  <c r="X28" i="19" s="1"/>
  <c r="W22" i="19"/>
  <c r="V22" i="19" s="1"/>
  <c r="X22" i="19" s="1"/>
  <c r="W9" i="19"/>
  <c r="V9" i="19" s="1"/>
  <c r="X9" i="19" s="1"/>
  <c r="W79" i="19"/>
  <c r="V79" i="19" s="1"/>
  <c r="X79" i="19" s="1"/>
  <c r="W72" i="19"/>
  <c r="V72" i="19" s="1"/>
  <c r="X72" i="19" s="1"/>
  <c r="W66" i="19"/>
  <c r="V66" i="19" s="1"/>
  <c r="X66" i="19" s="1"/>
  <c r="W53" i="19"/>
  <c r="V53" i="19" s="1"/>
  <c r="X53" i="19" s="1"/>
  <c r="W47" i="19"/>
  <c r="V47" i="19" s="1"/>
  <c r="X47" i="19" s="1"/>
  <c r="W40" i="19"/>
  <c r="V40" i="19" s="1"/>
  <c r="X40" i="19" s="1"/>
  <c r="W34" i="19"/>
  <c r="V34" i="19" s="1"/>
  <c r="X34" i="19" s="1"/>
  <c r="W21" i="19"/>
  <c r="V21" i="19" s="1"/>
  <c r="X21" i="19" s="1"/>
  <c r="W15" i="19"/>
  <c r="V15" i="19" s="1"/>
  <c r="X15" i="19" s="1"/>
  <c r="W8" i="19"/>
  <c r="V8" i="19" s="1"/>
  <c r="X8" i="19" s="1"/>
  <c r="W50" i="19"/>
  <c r="V50" i="19" s="1"/>
  <c r="X50" i="19" s="1"/>
  <c r="W31" i="19"/>
  <c r="V31" i="19" s="1"/>
  <c r="X31" i="19" s="1"/>
  <c r="W78" i="19"/>
  <c r="V78" i="19" s="1"/>
  <c r="X78" i="19" s="1"/>
  <c r="W65" i="19"/>
  <c r="V65" i="19" s="1"/>
  <c r="X65" i="19" s="1"/>
  <c r="W59" i="19"/>
  <c r="V59" i="19" s="1"/>
  <c r="X59" i="19" s="1"/>
  <c r="W52" i="19"/>
  <c r="V52" i="19" s="1"/>
  <c r="X52" i="19" s="1"/>
  <c r="W46" i="19"/>
  <c r="V46" i="19" s="1"/>
  <c r="X46" i="19" s="1"/>
  <c r="W33" i="19"/>
  <c r="V33" i="19" s="1"/>
  <c r="X33" i="19" s="1"/>
  <c r="W27" i="19"/>
  <c r="V27" i="19" s="1"/>
  <c r="X27" i="19" s="1"/>
  <c r="W20" i="19"/>
  <c r="V20" i="19" s="1"/>
  <c r="X20" i="19" s="1"/>
  <c r="W14" i="19"/>
  <c r="V14" i="19" s="1"/>
  <c r="X14" i="19" s="1"/>
  <c r="W56" i="19"/>
  <c r="V56" i="19" s="1"/>
  <c r="X56" i="19" s="1"/>
  <c r="W24" i="19"/>
  <c r="V24" i="19" s="1"/>
  <c r="X24" i="19" s="1"/>
  <c r="W77" i="19"/>
  <c r="V77" i="19" s="1"/>
  <c r="X77" i="19" s="1"/>
  <c r="W71" i="19"/>
  <c r="V71" i="19" s="1"/>
  <c r="X71" i="19" s="1"/>
  <c r="W64" i="19"/>
  <c r="V64" i="19" s="1"/>
  <c r="X64" i="19" s="1"/>
  <c r="W58" i="19"/>
  <c r="V58" i="19" s="1"/>
  <c r="X58" i="19" s="1"/>
  <c r="W45" i="19"/>
  <c r="V45" i="19" s="1"/>
  <c r="X45" i="19" s="1"/>
  <c r="W39" i="19"/>
  <c r="V39" i="19" s="1"/>
  <c r="X39" i="19" s="1"/>
  <c r="W32" i="19"/>
  <c r="V32" i="19" s="1"/>
  <c r="X32" i="19" s="1"/>
  <c r="W26" i="19"/>
  <c r="V26" i="19" s="1"/>
  <c r="X26" i="19" s="1"/>
  <c r="W13" i="19"/>
  <c r="V13" i="19" s="1"/>
  <c r="X13" i="19" s="1"/>
  <c r="W7" i="19"/>
  <c r="V7" i="19" s="1"/>
  <c r="X7" i="19" s="1"/>
  <c r="W69" i="19"/>
  <c r="V69" i="19" s="1"/>
  <c r="X69" i="19" s="1"/>
  <c r="W18" i="19"/>
  <c r="V18" i="19" s="1"/>
  <c r="X18" i="19" s="1"/>
  <c r="W76" i="19"/>
  <c r="V76" i="19" s="1"/>
  <c r="X76" i="19" s="1"/>
  <c r="W70" i="19"/>
  <c r="V70" i="19" s="1"/>
  <c r="X70" i="19" s="1"/>
  <c r="W57" i="19"/>
  <c r="V57" i="19" s="1"/>
  <c r="X57" i="19" s="1"/>
  <c r="W51" i="19"/>
  <c r="V51" i="19" s="1"/>
  <c r="X51" i="19" s="1"/>
  <c r="W44" i="19"/>
  <c r="V44" i="19" s="1"/>
  <c r="X44" i="19" s="1"/>
  <c r="W38" i="19"/>
  <c r="V38" i="19" s="1"/>
  <c r="X38" i="19" s="1"/>
  <c r="W25" i="19"/>
  <c r="V25" i="19" s="1"/>
  <c r="X25" i="19" s="1"/>
  <c r="W19" i="19"/>
  <c r="V19" i="19" s="1"/>
  <c r="X19" i="19" s="1"/>
  <c r="W12" i="19"/>
  <c r="V12" i="19" s="1"/>
  <c r="X12" i="19" s="1"/>
  <c r="W6" i="19"/>
  <c r="V6" i="19" s="1"/>
  <c r="X6" i="19" s="1"/>
  <c r="W63" i="19"/>
  <c r="V63" i="19" s="1"/>
  <c r="X63" i="19" s="1"/>
  <c r="W37" i="19"/>
  <c r="V37" i="19" s="1"/>
  <c r="X37" i="19" s="1"/>
  <c r="AA78" i="19"/>
  <c r="Z78" i="19" s="1"/>
  <c r="AB78" i="19" s="1"/>
  <c r="AA72" i="19"/>
  <c r="Z72" i="19" s="1"/>
  <c r="AB72" i="19" s="1"/>
  <c r="AA65" i="19"/>
  <c r="Z65" i="19" s="1"/>
  <c r="AB65" i="19" s="1"/>
  <c r="AA59" i="19"/>
  <c r="Z59" i="19" s="1"/>
  <c r="AB59" i="19" s="1"/>
  <c r="AA46" i="19"/>
  <c r="Z46" i="19" s="1"/>
  <c r="AB46" i="19" s="1"/>
  <c r="AA40" i="19"/>
  <c r="Z40" i="19" s="1"/>
  <c r="AB40" i="19" s="1"/>
  <c r="AA33" i="19"/>
  <c r="Z33" i="19" s="1"/>
  <c r="AB33" i="19" s="1"/>
  <c r="AA27" i="19"/>
  <c r="Z27" i="19" s="1"/>
  <c r="AB27" i="19" s="1"/>
  <c r="AA14" i="19"/>
  <c r="Z14" i="19" s="1"/>
  <c r="AB14" i="19" s="1"/>
  <c r="AA8" i="19"/>
  <c r="Z8" i="19" s="1"/>
  <c r="AB8" i="19" s="1"/>
  <c r="AA77" i="19"/>
  <c r="Z77" i="19" s="1"/>
  <c r="AB77" i="19" s="1"/>
  <c r="AA71" i="19"/>
  <c r="Z71" i="19" s="1"/>
  <c r="AB71" i="19" s="1"/>
  <c r="AA58" i="19"/>
  <c r="Z58" i="19" s="1"/>
  <c r="AB58" i="19" s="1"/>
  <c r="AA52" i="19"/>
  <c r="Z52" i="19" s="1"/>
  <c r="AB52" i="19" s="1"/>
  <c r="AA45" i="19"/>
  <c r="Z45" i="19" s="1"/>
  <c r="AB45" i="19" s="1"/>
  <c r="AA39" i="19"/>
  <c r="Z39" i="19" s="1"/>
  <c r="AB39" i="19" s="1"/>
  <c r="AA26" i="19"/>
  <c r="Z26" i="19" s="1"/>
  <c r="AB26" i="19" s="1"/>
  <c r="AA20" i="19"/>
  <c r="Z20" i="19" s="1"/>
  <c r="AB20" i="19" s="1"/>
  <c r="AA13" i="19"/>
  <c r="Z13" i="19" s="1"/>
  <c r="AB13" i="19" s="1"/>
  <c r="AA7" i="19"/>
  <c r="Z7" i="19" s="1"/>
  <c r="AB7" i="19" s="1"/>
  <c r="AA70" i="19"/>
  <c r="Z70" i="19" s="1"/>
  <c r="AB70" i="19" s="1"/>
  <c r="AA64" i="19"/>
  <c r="Z64" i="19" s="1"/>
  <c r="AB64" i="19" s="1"/>
  <c r="AA57" i="19"/>
  <c r="Z57" i="19" s="1"/>
  <c r="AB57" i="19" s="1"/>
  <c r="AA51" i="19"/>
  <c r="Z51" i="19" s="1"/>
  <c r="AB51" i="19" s="1"/>
  <c r="AA38" i="19"/>
  <c r="Z38" i="19" s="1"/>
  <c r="AB38" i="19" s="1"/>
  <c r="AA32" i="19"/>
  <c r="Z32" i="19" s="1"/>
  <c r="AB32" i="19" s="1"/>
  <c r="AA25" i="19"/>
  <c r="Z25" i="19" s="1"/>
  <c r="AB25" i="19" s="1"/>
  <c r="AA19" i="19"/>
  <c r="Z19" i="19" s="1"/>
  <c r="AB19" i="19" s="1"/>
  <c r="AA76" i="19"/>
  <c r="Z76" i="19" s="1"/>
  <c r="AB76" i="19" s="1"/>
  <c r="AA69" i="19"/>
  <c r="Z69" i="19" s="1"/>
  <c r="AB69" i="19" s="1"/>
  <c r="AA63" i="19"/>
  <c r="Z63" i="19" s="1"/>
  <c r="AB63" i="19" s="1"/>
  <c r="AA50" i="19"/>
  <c r="Z50" i="19" s="1"/>
  <c r="AB50" i="19" s="1"/>
  <c r="AA44" i="19"/>
  <c r="Z44" i="19" s="1"/>
  <c r="AB44" i="19" s="1"/>
  <c r="AA37" i="19"/>
  <c r="Z37" i="19" s="1"/>
  <c r="AB37" i="19" s="1"/>
  <c r="AA31" i="19"/>
  <c r="Z31" i="19" s="1"/>
  <c r="AB31" i="19" s="1"/>
  <c r="AA18" i="19"/>
  <c r="Z18" i="19" s="1"/>
  <c r="AB18" i="19" s="1"/>
  <c r="AA12" i="19"/>
  <c r="Z12" i="19" s="1"/>
  <c r="AB12" i="19" s="1"/>
  <c r="AA53" i="19"/>
  <c r="Z53" i="19" s="1"/>
  <c r="AB53" i="19" s="1"/>
  <c r="AA28" i="19"/>
  <c r="Z28" i="19" s="1"/>
  <c r="AB28" i="19" s="1"/>
  <c r="AA75" i="19"/>
  <c r="Z75" i="19" s="1"/>
  <c r="AB75" i="19" s="1"/>
  <c r="AA62" i="19"/>
  <c r="Z62" i="19" s="1"/>
  <c r="AB62" i="19" s="1"/>
  <c r="AA56" i="19"/>
  <c r="Z56" i="19" s="1"/>
  <c r="AB56" i="19" s="1"/>
  <c r="AA49" i="19"/>
  <c r="Z49" i="19" s="1"/>
  <c r="AB49" i="19" s="1"/>
  <c r="AA43" i="19"/>
  <c r="Z43" i="19" s="1"/>
  <c r="AB43" i="19" s="1"/>
  <c r="AA30" i="19"/>
  <c r="Z30" i="19" s="1"/>
  <c r="AB30" i="19" s="1"/>
  <c r="AA24" i="19"/>
  <c r="Z24" i="19" s="1"/>
  <c r="AB24" i="19" s="1"/>
  <c r="AA17" i="19"/>
  <c r="Z17" i="19" s="1"/>
  <c r="AB17" i="19" s="1"/>
  <c r="AA11" i="19"/>
  <c r="Z11" i="19" s="1"/>
  <c r="AB11" i="19" s="1"/>
  <c r="AA66" i="19"/>
  <c r="Z66" i="19" s="1"/>
  <c r="AB66" i="19" s="1"/>
  <c r="AA15" i="19"/>
  <c r="Z15" i="19" s="1"/>
  <c r="AB15" i="19" s="1"/>
  <c r="AA74" i="19"/>
  <c r="Z74" i="19" s="1"/>
  <c r="AB74" i="19" s="1"/>
  <c r="AA68" i="19"/>
  <c r="Z68" i="19" s="1"/>
  <c r="AB68" i="19" s="1"/>
  <c r="AA61" i="19"/>
  <c r="Z61" i="19" s="1"/>
  <c r="AB61" i="19" s="1"/>
  <c r="AA55" i="19"/>
  <c r="Z55" i="19" s="1"/>
  <c r="AB55" i="19" s="1"/>
  <c r="AA42" i="19"/>
  <c r="Z42" i="19" s="1"/>
  <c r="AB42" i="19" s="1"/>
  <c r="AA36" i="19"/>
  <c r="Z36" i="19" s="1"/>
  <c r="AB36" i="19" s="1"/>
  <c r="AA29" i="19"/>
  <c r="Z29" i="19" s="1"/>
  <c r="AB29" i="19" s="1"/>
  <c r="AA23" i="19"/>
  <c r="Z23" i="19" s="1"/>
  <c r="AB23" i="19" s="1"/>
  <c r="AA10" i="19"/>
  <c r="Z10" i="19" s="1"/>
  <c r="AB10" i="19" s="1"/>
  <c r="AA79" i="19"/>
  <c r="Z79" i="19" s="1"/>
  <c r="AB79" i="19" s="1"/>
  <c r="AA47" i="19"/>
  <c r="Z47" i="19" s="1"/>
  <c r="AB47" i="19" s="1"/>
  <c r="AA21" i="19"/>
  <c r="Z21" i="19" s="1"/>
  <c r="AB21" i="19" s="1"/>
  <c r="AA73" i="19"/>
  <c r="Z73" i="19" s="1"/>
  <c r="AB73" i="19" s="1"/>
  <c r="AA67" i="19"/>
  <c r="Z67" i="19" s="1"/>
  <c r="AB67" i="19" s="1"/>
  <c r="AA54" i="19"/>
  <c r="Z54" i="19" s="1"/>
  <c r="AB54" i="19" s="1"/>
  <c r="AA48" i="19"/>
  <c r="Z48" i="19" s="1"/>
  <c r="AB48" i="19" s="1"/>
  <c r="AA41" i="19"/>
  <c r="Z41" i="19" s="1"/>
  <c r="AB41" i="19" s="1"/>
  <c r="AA35" i="19"/>
  <c r="Z35" i="19" s="1"/>
  <c r="AB35" i="19" s="1"/>
  <c r="AA22" i="19"/>
  <c r="Z22" i="19" s="1"/>
  <c r="AB22" i="19" s="1"/>
  <c r="AA16" i="19"/>
  <c r="Z16" i="19" s="1"/>
  <c r="AB16" i="19" s="1"/>
  <c r="AA9" i="19"/>
  <c r="Z9" i="19" s="1"/>
  <c r="AB9" i="19" s="1"/>
  <c r="AA60" i="19"/>
  <c r="Z60" i="19" s="1"/>
  <c r="AB60" i="19" s="1"/>
  <c r="AA34" i="19"/>
  <c r="Z34" i="19" s="1"/>
  <c r="AB34" i="19" s="1"/>
  <c r="I674" i="58"/>
  <c r="I673" i="58"/>
  <c r="I671" i="58"/>
  <c r="I670" i="58"/>
  <c r="I677" i="58"/>
  <c r="I669" i="58"/>
  <c r="I676" i="58"/>
  <c r="I668" i="58"/>
  <c r="I675" i="58"/>
  <c r="I672" i="58"/>
  <c r="I667" i="58"/>
  <c r="I144" i="58"/>
  <c r="I143" i="58"/>
  <c r="I142" i="58"/>
  <c r="I149" i="58"/>
  <c r="I141" i="58"/>
  <c r="I139" i="58"/>
  <c r="I147" i="58"/>
  <c r="I146" i="58"/>
  <c r="I145" i="58"/>
  <c r="I140" i="58"/>
  <c r="I148" i="58"/>
  <c r="Q343" i="58"/>
  <c r="Q342" i="58"/>
  <c r="Q340" i="58"/>
  <c r="Q347" i="58"/>
  <c r="Q339" i="58"/>
  <c r="Q346" i="58"/>
  <c r="Q338" i="58"/>
  <c r="Q345" i="58"/>
  <c r="Q344" i="58"/>
  <c r="Q341" i="58"/>
  <c r="Q337" i="58"/>
  <c r="Y543" i="58"/>
  <c r="Y542" i="58"/>
  <c r="Y541" i="58"/>
  <c r="Y540" i="58"/>
  <c r="Y539" i="58"/>
  <c r="Y538" i="58"/>
  <c r="Y545" i="58"/>
  <c r="Y544" i="58"/>
  <c r="Y537" i="58"/>
  <c r="Y535" i="58"/>
  <c r="Y536" i="58"/>
  <c r="Y105" i="58"/>
  <c r="Y97" i="58"/>
  <c r="Y104" i="58"/>
  <c r="Y96" i="58"/>
  <c r="Y103" i="58"/>
  <c r="Y102" i="58"/>
  <c r="Y95" i="58"/>
  <c r="Y101" i="58"/>
  <c r="Y100" i="58"/>
  <c r="Y99" i="58"/>
  <c r="Y98" i="58"/>
  <c r="AG298" i="58"/>
  <c r="AG297" i="58"/>
  <c r="AG296" i="58"/>
  <c r="AG295" i="58"/>
  <c r="AG294" i="58"/>
  <c r="AG303" i="58"/>
  <c r="AG302" i="58"/>
  <c r="AG293" i="58"/>
  <c r="AG301" i="58"/>
  <c r="AG299" i="58"/>
  <c r="AG300" i="58"/>
  <c r="AO495" i="58"/>
  <c r="AO501" i="58"/>
  <c r="AO493" i="58"/>
  <c r="AO500" i="58"/>
  <c r="AO492" i="58"/>
  <c r="AO498" i="58"/>
  <c r="AO497" i="58"/>
  <c r="AO496" i="58"/>
  <c r="AO494" i="58"/>
  <c r="AO499" i="58"/>
  <c r="AO491" i="58"/>
  <c r="AO59" i="58"/>
  <c r="AO58" i="58"/>
  <c r="AO57" i="58"/>
  <c r="AO56" i="58"/>
  <c r="AO55" i="58"/>
  <c r="AO60" i="58"/>
  <c r="AO52" i="58"/>
  <c r="AO54" i="58"/>
  <c r="AO53" i="58"/>
  <c r="AO61" i="58"/>
  <c r="AO51" i="58"/>
  <c r="AW253" i="58"/>
  <c r="AW252" i="58"/>
  <c r="AW259" i="58"/>
  <c r="AW251" i="58"/>
  <c r="AW257" i="58"/>
  <c r="AW256" i="58"/>
  <c r="AW255" i="58"/>
  <c r="AW249" i="58"/>
  <c r="AW258" i="58"/>
  <c r="AW254" i="58"/>
  <c r="AW250" i="58"/>
  <c r="BE718" i="58"/>
  <c r="BE717" i="58"/>
  <c r="BE716" i="58"/>
  <c r="BE715" i="58"/>
  <c r="BE714" i="58"/>
  <c r="BE721" i="58"/>
  <c r="BE713" i="58"/>
  <c r="BE720" i="58"/>
  <c r="BE712" i="58"/>
  <c r="BE711" i="58"/>
  <c r="BE719" i="58"/>
  <c r="BE279" i="58"/>
  <c r="BE278" i="58"/>
  <c r="BE277" i="58"/>
  <c r="BE276" i="58"/>
  <c r="BE275" i="58"/>
  <c r="BE274" i="58"/>
  <c r="BE281" i="58"/>
  <c r="BE273" i="58"/>
  <c r="BE280" i="58"/>
  <c r="BE272" i="58"/>
  <c r="BE271" i="58"/>
  <c r="I575" i="58"/>
  <c r="I574" i="58"/>
  <c r="I573" i="58"/>
  <c r="I572" i="58"/>
  <c r="I571" i="58"/>
  <c r="I578" i="58"/>
  <c r="I570" i="58"/>
  <c r="I577" i="58"/>
  <c r="I569" i="58"/>
  <c r="I576" i="58"/>
  <c r="I568" i="58"/>
  <c r="I399" i="58"/>
  <c r="I398" i="58"/>
  <c r="I397" i="58"/>
  <c r="I396" i="58"/>
  <c r="I402" i="58"/>
  <c r="I394" i="58"/>
  <c r="I401" i="58"/>
  <c r="I393" i="58"/>
  <c r="I392" i="58"/>
  <c r="I400" i="58"/>
  <c r="I395" i="58"/>
  <c r="I223" i="58"/>
  <c r="I222" i="58"/>
  <c r="I221" i="58"/>
  <c r="I220" i="58"/>
  <c r="I226" i="58"/>
  <c r="I218" i="58"/>
  <c r="I225" i="58"/>
  <c r="I217" i="58"/>
  <c r="I224" i="58"/>
  <c r="I219" i="58"/>
  <c r="I216" i="58"/>
  <c r="I135" i="58"/>
  <c r="I134" i="58"/>
  <c r="I133" i="58"/>
  <c r="I132" i="58"/>
  <c r="I138" i="58"/>
  <c r="I130" i="58"/>
  <c r="I137" i="58"/>
  <c r="I129" i="58"/>
  <c r="I136" i="58"/>
  <c r="I131" i="58"/>
  <c r="I128" i="58"/>
  <c r="I47" i="58"/>
  <c r="I46" i="58"/>
  <c r="I45" i="58"/>
  <c r="I44" i="58"/>
  <c r="I50" i="58"/>
  <c r="I42" i="58"/>
  <c r="I49" i="58"/>
  <c r="I41" i="58"/>
  <c r="I40" i="58"/>
  <c r="I48" i="58"/>
  <c r="I43" i="58"/>
  <c r="Q774" i="58"/>
  <c r="Q766" i="58"/>
  <c r="Q773" i="58"/>
  <c r="Q771" i="58"/>
  <c r="Q770" i="58"/>
  <c r="Q769" i="58"/>
  <c r="Q776" i="58"/>
  <c r="Q768" i="58"/>
  <c r="Q772" i="58"/>
  <c r="Q767" i="58"/>
  <c r="Q775" i="58"/>
  <c r="Q686" i="58"/>
  <c r="Q678" i="58"/>
  <c r="Q685" i="58"/>
  <c r="Q683" i="58"/>
  <c r="Q682" i="58"/>
  <c r="Q681" i="58"/>
  <c r="Q688" i="58"/>
  <c r="Q680" i="58"/>
  <c r="Q687" i="58"/>
  <c r="Q684" i="58"/>
  <c r="Q679" i="58"/>
  <c r="Q598" i="58"/>
  <c r="Q590" i="58"/>
  <c r="Q597" i="58"/>
  <c r="Q595" i="58"/>
  <c r="Q594" i="58"/>
  <c r="Q593" i="58"/>
  <c r="Q600" i="58"/>
  <c r="Q592" i="58"/>
  <c r="Q596" i="58"/>
  <c r="Q591" i="58"/>
  <c r="Q599" i="58"/>
  <c r="Q510" i="58"/>
  <c r="Q502" i="58"/>
  <c r="Q509" i="58"/>
  <c r="Q507" i="58"/>
  <c r="Q506" i="58"/>
  <c r="Q505" i="58"/>
  <c r="Q512" i="58"/>
  <c r="Q504" i="58"/>
  <c r="Q511" i="58"/>
  <c r="Q508" i="58"/>
  <c r="Q503" i="58"/>
  <c r="Q422" i="58"/>
  <c r="Q414" i="58"/>
  <c r="Q421" i="58"/>
  <c r="Q419" i="58"/>
  <c r="Q418" i="58"/>
  <c r="Q417" i="58"/>
  <c r="Q424" i="58"/>
  <c r="Q416" i="58"/>
  <c r="Q420" i="58"/>
  <c r="Q415" i="58"/>
  <c r="Q423" i="58"/>
  <c r="Q334" i="58"/>
  <c r="Q333" i="58"/>
  <c r="Q326" i="58"/>
  <c r="Q331" i="58"/>
  <c r="Q330" i="58"/>
  <c r="Q329" i="58"/>
  <c r="Q336" i="58"/>
  <c r="Q328" i="58"/>
  <c r="Q335" i="58"/>
  <c r="Q332" i="58"/>
  <c r="Q327" i="58"/>
  <c r="Q246" i="58"/>
  <c r="Q238" i="58"/>
  <c r="Q245" i="58"/>
  <c r="Q243" i="58"/>
  <c r="Q242" i="58"/>
  <c r="Q241" i="58"/>
  <c r="Q248" i="58"/>
  <c r="Q240" i="58"/>
  <c r="Q244" i="58"/>
  <c r="Q239" i="58"/>
  <c r="Q247" i="58"/>
  <c r="Q158" i="58"/>
  <c r="Q150" i="58"/>
  <c r="Q157" i="58"/>
  <c r="Q155" i="58"/>
  <c r="Q154" i="58"/>
  <c r="Q153" i="58"/>
  <c r="Q160" i="58"/>
  <c r="Q152" i="58"/>
  <c r="Q159" i="58"/>
  <c r="Q156" i="58"/>
  <c r="Q151" i="58"/>
  <c r="Q70" i="58"/>
  <c r="Q62" i="58"/>
  <c r="Q69" i="58"/>
  <c r="Q67" i="58"/>
  <c r="Q66" i="58"/>
  <c r="Q65" i="58"/>
  <c r="Q72" i="58"/>
  <c r="Q64" i="58"/>
  <c r="Q68" i="58"/>
  <c r="Q63" i="58"/>
  <c r="Q71" i="58"/>
  <c r="Y797" i="58"/>
  <c r="Y789" i="58"/>
  <c r="Y796" i="58"/>
  <c r="Y795" i="58"/>
  <c r="Y794" i="58"/>
  <c r="Y793" i="58"/>
  <c r="Y792" i="58"/>
  <c r="Y791" i="58"/>
  <c r="Y798" i="58"/>
  <c r="Y790" i="58"/>
  <c r="Y788" i="58"/>
  <c r="Y710" i="58"/>
  <c r="Y702" i="58"/>
  <c r="Y709" i="58"/>
  <c r="Y701" i="58"/>
  <c r="Y708" i="58"/>
  <c r="Y707" i="58"/>
  <c r="Y706" i="58"/>
  <c r="Y705" i="58"/>
  <c r="Y704" i="58"/>
  <c r="Y703" i="58"/>
  <c r="Y700" i="58"/>
  <c r="Y622" i="58"/>
  <c r="Y614" i="58"/>
  <c r="Y621" i="58"/>
  <c r="Y613" i="58"/>
  <c r="Y620" i="58"/>
  <c r="Y619" i="58"/>
  <c r="Y618" i="58"/>
  <c r="Y612" i="58"/>
  <c r="Y617" i="58"/>
  <c r="Y616" i="58"/>
  <c r="Y615" i="58"/>
  <c r="Y534" i="58"/>
  <c r="Y526" i="58"/>
  <c r="Y533" i="58"/>
  <c r="Y525" i="58"/>
  <c r="Y532" i="58"/>
  <c r="Y531" i="58"/>
  <c r="Y530" i="58"/>
  <c r="Y529" i="58"/>
  <c r="Y524" i="58"/>
  <c r="Y528" i="58"/>
  <c r="Y527" i="58"/>
  <c r="Y446" i="58"/>
  <c r="Y438" i="58"/>
  <c r="Y445" i="58"/>
  <c r="Y437" i="58"/>
  <c r="Y444" i="58"/>
  <c r="Y443" i="58"/>
  <c r="Y441" i="58"/>
  <c r="Y442" i="58"/>
  <c r="Y440" i="58"/>
  <c r="Y439" i="58"/>
  <c r="Y436" i="58"/>
  <c r="Y358" i="58"/>
  <c r="Y350" i="58"/>
  <c r="Y357" i="58"/>
  <c r="Y349" i="58"/>
  <c r="Y356" i="58"/>
  <c r="Y355" i="58"/>
  <c r="Y353" i="58"/>
  <c r="Y352" i="58"/>
  <c r="Y351" i="58"/>
  <c r="Y348" i="58"/>
  <c r="Y354" i="58"/>
  <c r="Y270" i="58"/>
  <c r="Y262" i="58"/>
  <c r="Y269" i="58"/>
  <c r="Y261" i="58"/>
  <c r="Y268" i="58"/>
  <c r="Y267" i="58"/>
  <c r="Y265" i="58"/>
  <c r="Y260" i="58"/>
  <c r="Y266" i="58"/>
  <c r="Y264" i="58"/>
  <c r="Y263" i="58"/>
  <c r="Y182" i="58"/>
  <c r="Y174" i="58"/>
  <c r="Y181" i="58"/>
  <c r="Y173" i="58"/>
  <c r="Y180" i="58"/>
  <c r="Y179" i="58"/>
  <c r="Y177" i="58"/>
  <c r="Y178" i="58"/>
  <c r="Y176" i="58"/>
  <c r="Y172" i="58"/>
  <c r="Y175" i="58"/>
  <c r="Y88" i="58"/>
  <c r="Y87" i="58"/>
  <c r="Y94" i="58"/>
  <c r="Y86" i="58"/>
  <c r="Y93" i="58"/>
  <c r="Y85" i="58"/>
  <c r="Y92" i="58"/>
  <c r="Y84" i="58"/>
  <c r="Y91" i="58"/>
  <c r="Y90" i="58"/>
  <c r="Y89" i="58"/>
  <c r="AG815" i="58"/>
  <c r="AG814" i="58"/>
  <c r="AG813" i="58"/>
  <c r="AG820" i="58"/>
  <c r="AG812" i="58"/>
  <c r="AG816" i="58"/>
  <c r="AG810" i="58"/>
  <c r="AG819" i="58"/>
  <c r="AG818" i="58"/>
  <c r="AG811" i="58"/>
  <c r="AG817" i="58"/>
  <c r="AG728" i="58"/>
  <c r="AG727" i="58"/>
  <c r="AG726" i="58"/>
  <c r="AG725" i="58"/>
  <c r="AG729" i="58"/>
  <c r="AG732" i="58"/>
  <c r="AG731" i="58"/>
  <c r="AG730" i="58"/>
  <c r="AG724" i="58"/>
  <c r="AG722" i="58"/>
  <c r="AG723" i="58"/>
  <c r="AG641" i="58"/>
  <c r="AG640" i="58"/>
  <c r="AG637" i="58"/>
  <c r="AG636" i="58"/>
  <c r="AG635" i="58"/>
  <c r="AG644" i="58"/>
  <c r="AG643" i="58"/>
  <c r="AG642" i="58"/>
  <c r="AG634" i="58"/>
  <c r="AG638" i="58"/>
  <c r="AG639" i="58"/>
  <c r="AG553" i="58"/>
  <c r="AG552" i="58"/>
  <c r="AG555" i="58"/>
  <c r="AG554" i="58"/>
  <c r="AG551" i="58"/>
  <c r="AG550" i="58"/>
  <c r="AG549" i="58"/>
  <c r="AG548" i="58"/>
  <c r="AG546" i="58"/>
  <c r="AG556" i="58"/>
  <c r="AG547" i="58"/>
  <c r="AG465" i="58"/>
  <c r="AG464" i="58"/>
  <c r="AG461" i="58"/>
  <c r="AG460" i="58"/>
  <c r="AG459" i="58"/>
  <c r="AG468" i="58"/>
  <c r="AG467" i="58"/>
  <c r="AG466" i="58"/>
  <c r="AG458" i="58"/>
  <c r="AG462" i="58"/>
  <c r="AG463" i="58"/>
  <c r="AG377" i="58"/>
  <c r="AG376" i="58"/>
  <c r="AG379" i="58"/>
  <c r="AG378" i="58"/>
  <c r="AG375" i="58"/>
  <c r="AG374" i="58"/>
  <c r="AG373" i="58"/>
  <c r="AG372" i="58"/>
  <c r="AG370" i="58"/>
  <c r="AG380" i="58"/>
  <c r="AG371" i="58"/>
  <c r="AG289" i="58"/>
  <c r="AG288" i="58"/>
  <c r="AG285" i="58"/>
  <c r="AG284" i="58"/>
  <c r="AG283" i="58"/>
  <c r="AG292" i="58"/>
  <c r="AG291" i="58"/>
  <c r="AG290" i="58"/>
  <c r="AG282" i="58"/>
  <c r="AG286" i="58"/>
  <c r="AG287" i="58"/>
  <c r="AG201" i="58"/>
  <c r="AG200" i="58"/>
  <c r="AG203" i="58"/>
  <c r="AG202" i="58"/>
  <c r="AG199" i="58"/>
  <c r="AG198" i="58"/>
  <c r="AG197" i="58"/>
  <c r="AG196" i="58"/>
  <c r="AG194" i="58"/>
  <c r="AG204" i="58"/>
  <c r="AG195" i="58"/>
  <c r="AG116" i="58"/>
  <c r="AG108" i="58"/>
  <c r="AG115" i="58"/>
  <c r="AG107" i="58"/>
  <c r="AG114" i="58"/>
  <c r="AG113" i="58"/>
  <c r="AG112" i="58"/>
  <c r="AG111" i="58"/>
  <c r="AG106" i="58"/>
  <c r="AG109" i="58"/>
  <c r="AG110" i="58"/>
  <c r="AG28" i="58"/>
  <c r="AG20" i="58"/>
  <c r="AG27" i="58"/>
  <c r="AG19" i="58"/>
  <c r="AG26" i="58"/>
  <c r="AG25" i="58"/>
  <c r="AG24" i="58"/>
  <c r="AG23" i="58"/>
  <c r="AG21" i="58"/>
  <c r="AG22" i="58"/>
  <c r="AG18" i="58"/>
  <c r="AO754" i="58"/>
  <c r="AO746" i="58"/>
  <c r="AO752" i="58"/>
  <c r="AO749" i="58"/>
  <c r="AO750" i="58"/>
  <c r="AO747" i="58"/>
  <c r="AO745" i="58"/>
  <c r="AO753" i="58"/>
  <c r="AO744" i="58"/>
  <c r="AO751" i="58"/>
  <c r="AO748" i="58"/>
  <c r="AO666" i="58"/>
  <c r="AO658" i="58"/>
  <c r="AO664" i="58"/>
  <c r="AO661" i="58"/>
  <c r="AO665" i="58"/>
  <c r="AO662" i="58"/>
  <c r="AO660" i="58"/>
  <c r="AO663" i="58"/>
  <c r="AO656" i="58"/>
  <c r="AO659" i="58"/>
  <c r="AO657" i="58"/>
  <c r="AO574" i="58"/>
  <c r="AO572" i="58"/>
  <c r="AO571" i="58"/>
  <c r="AO569" i="58"/>
  <c r="AO578" i="58"/>
  <c r="AO577" i="58"/>
  <c r="AO576" i="58"/>
  <c r="AO570" i="58"/>
  <c r="AO568" i="58"/>
  <c r="AO573" i="58"/>
  <c r="AO575" i="58"/>
  <c r="AO486" i="58"/>
  <c r="AO484" i="58"/>
  <c r="AO483" i="58"/>
  <c r="AO485" i="58"/>
  <c r="AO482" i="58"/>
  <c r="AO481" i="58"/>
  <c r="AO490" i="58"/>
  <c r="AO487" i="58"/>
  <c r="AO480" i="58"/>
  <c r="AO489" i="58"/>
  <c r="AO488" i="58"/>
  <c r="AO398" i="58"/>
  <c r="AO396" i="58"/>
  <c r="AO395" i="58"/>
  <c r="AO400" i="58"/>
  <c r="AO399" i="58"/>
  <c r="AO397" i="58"/>
  <c r="AO394" i="58"/>
  <c r="AO393" i="58"/>
  <c r="AO401" i="58"/>
  <c r="AO392" i="58"/>
  <c r="AO402" i="58"/>
  <c r="AO310" i="58"/>
  <c r="AO308" i="58"/>
  <c r="AO307" i="58"/>
  <c r="AO314" i="58"/>
  <c r="AO313" i="58"/>
  <c r="AO312" i="58"/>
  <c r="AO311" i="58"/>
  <c r="AO309" i="58"/>
  <c r="AO304" i="58"/>
  <c r="AO306" i="58"/>
  <c r="AO305" i="58"/>
  <c r="AO222" i="58"/>
  <c r="AO220" i="58"/>
  <c r="AO219" i="58"/>
  <c r="AO217" i="58"/>
  <c r="AO226" i="58"/>
  <c r="AO225" i="58"/>
  <c r="AO224" i="58"/>
  <c r="AO218" i="58"/>
  <c r="AO216" i="58"/>
  <c r="AO223" i="58"/>
  <c r="AO221" i="58"/>
  <c r="AO138" i="58"/>
  <c r="AO130" i="58"/>
  <c r="AO137" i="58"/>
  <c r="AO129" i="58"/>
  <c r="AO136" i="58"/>
  <c r="AO135" i="58"/>
  <c r="AO134" i="58"/>
  <c r="AO131" i="58"/>
  <c r="AO128" i="58"/>
  <c r="AO132" i="58"/>
  <c r="AO133" i="58"/>
  <c r="AO50" i="58"/>
  <c r="AO42" i="58"/>
  <c r="AO49" i="58"/>
  <c r="AO41" i="58"/>
  <c r="AO48" i="58"/>
  <c r="AO47" i="58"/>
  <c r="AO46" i="58"/>
  <c r="AO43" i="58"/>
  <c r="AO40" i="58"/>
  <c r="AO45" i="58"/>
  <c r="AO44" i="58"/>
  <c r="AW769" i="58"/>
  <c r="AW776" i="58"/>
  <c r="AW768" i="58"/>
  <c r="AW775" i="58"/>
  <c r="AW767" i="58"/>
  <c r="AW774" i="58"/>
  <c r="AW773" i="58"/>
  <c r="AW772" i="58"/>
  <c r="AW771" i="58"/>
  <c r="AW770" i="58"/>
  <c r="AW766" i="58"/>
  <c r="AW681" i="58"/>
  <c r="AW688" i="58"/>
  <c r="AW680" i="58"/>
  <c r="AW687" i="58"/>
  <c r="AW679" i="58"/>
  <c r="AW686" i="58"/>
  <c r="AW685" i="58"/>
  <c r="AW684" i="58"/>
  <c r="AW683" i="58"/>
  <c r="AW682" i="58"/>
  <c r="AW678" i="58"/>
  <c r="AW593" i="58"/>
  <c r="AW600" i="58"/>
  <c r="AW592" i="58"/>
  <c r="AW599" i="58"/>
  <c r="AW591" i="58"/>
  <c r="AW597" i="58"/>
  <c r="AW596" i="58"/>
  <c r="AW594" i="58"/>
  <c r="AW598" i="58"/>
  <c r="AW590" i="58"/>
  <c r="AW595" i="58"/>
  <c r="AW505" i="58"/>
  <c r="AW512" i="58"/>
  <c r="AW504" i="58"/>
  <c r="AW511" i="58"/>
  <c r="AW503" i="58"/>
  <c r="AW509" i="58"/>
  <c r="AW508" i="58"/>
  <c r="AW510" i="58"/>
  <c r="AW507" i="58"/>
  <c r="AW506" i="58"/>
  <c r="AW502" i="58"/>
  <c r="AW417" i="58"/>
  <c r="AW424" i="58"/>
  <c r="AW416" i="58"/>
  <c r="AW423" i="58"/>
  <c r="AW415" i="58"/>
  <c r="AW421" i="58"/>
  <c r="AW420" i="58"/>
  <c r="AW422" i="58"/>
  <c r="AW418" i="58"/>
  <c r="AW414" i="58"/>
  <c r="AW419" i="58"/>
  <c r="AW329" i="58"/>
  <c r="AW336" i="58"/>
  <c r="AW328" i="58"/>
  <c r="AW335" i="58"/>
  <c r="AW327" i="58"/>
  <c r="AW333" i="58"/>
  <c r="AW332" i="58"/>
  <c r="AW334" i="58"/>
  <c r="AW331" i="58"/>
  <c r="AW330" i="58"/>
  <c r="AW326" i="58"/>
  <c r="AW244" i="58"/>
  <c r="AW243" i="58"/>
  <c r="AW242" i="58"/>
  <c r="AW248" i="58"/>
  <c r="AW240" i="58"/>
  <c r="AW247" i="58"/>
  <c r="AW239" i="58"/>
  <c r="AW246" i="58"/>
  <c r="AW241" i="58"/>
  <c r="AW238" i="58"/>
  <c r="AW245" i="58"/>
  <c r="AW156" i="58"/>
  <c r="AW155" i="58"/>
  <c r="AW154" i="58"/>
  <c r="AW160" i="58"/>
  <c r="AW152" i="58"/>
  <c r="AW159" i="58"/>
  <c r="AW151" i="58"/>
  <c r="AW158" i="58"/>
  <c r="AW157" i="58"/>
  <c r="AW153" i="58"/>
  <c r="AW150" i="58"/>
  <c r="AW68" i="58"/>
  <c r="AW67" i="58"/>
  <c r="AW66" i="58"/>
  <c r="AW72" i="58"/>
  <c r="AW64" i="58"/>
  <c r="AW71" i="58"/>
  <c r="AW63" i="58"/>
  <c r="AW70" i="58"/>
  <c r="AW65" i="58"/>
  <c r="AW62" i="58"/>
  <c r="AW69" i="58"/>
  <c r="BE797" i="58"/>
  <c r="BE789" i="58"/>
  <c r="BE796" i="58"/>
  <c r="BE795" i="58"/>
  <c r="BE794" i="58"/>
  <c r="BE793" i="58"/>
  <c r="BE792" i="58"/>
  <c r="BE791" i="58"/>
  <c r="BE788" i="58"/>
  <c r="BE798" i="58"/>
  <c r="BE790" i="58"/>
  <c r="BE709" i="58"/>
  <c r="BE701" i="58"/>
  <c r="BE708" i="58"/>
  <c r="BE707" i="58"/>
  <c r="BE706" i="58"/>
  <c r="BE705" i="58"/>
  <c r="BE704" i="58"/>
  <c r="BE703" i="58"/>
  <c r="BE702" i="58"/>
  <c r="BE700" i="58"/>
  <c r="BE710" i="58"/>
  <c r="BE621" i="58"/>
  <c r="BE613" i="58"/>
  <c r="BE620" i="58"/>
  <c r="BE619" i="58"/>
  <c r="BE618" i="58"/>
  <c r="BE617" i="58"/>
  <c r="BE616" i="58"/>
  <c r="BE615" i="58"/>
  <c r="BE622" i="58"/>
  <c r="BE612" i="58"/>
  <c r="BE614" i="58"/>
  <c r="BE533" i="58"/>
  <c r="BE525" i="58"/>
  <c r="BE532" i="58"/>
  <c r="BE531" i="58"/>
  <c r="BE530" i="58"/>
  <c r="BE529" i="58"/>
  <c r="BE528" i="58"/>
  <c r="BE527" i="58"/>
  <c r="BE524" i="58"/>
  <c r="BE534" i="58"/>
  <c r="BE526" i="58"/>
  <c r="BE445" i="58"/>
  <c r="BE437" i="58"/>
  <c r="BE444" i="58"/>
  <c r="BE443" i="58"/>
  <c r="BE442" i="58"/>
  <c r="BE441" i="58"/>
  <c r="BE440" i="58"/>
  <c r="BE439" i="58"/>
  <c r="BE436" i="58"/>
  <c r="BE446" i="58"/>
  <c r="BE438" i="58"/>
  <c r="BE357" i="58"/>
  <c r="BE349" i="58"/>
  <c r="BE356" i="58"/>
  <c r="BE355" i="58"/>
  <c r="BE354" i="58"/>
  <c r="BE353" i="58"/>
  <c r="BE352" i="58"/>
  <c r="BE351" i="58"/>
  <c r="BE350" i="58"/>
  <c r="BE348" i="58"/>
  <c r="BE358" i="58"/>
  <c r="BE270" i="58"/>
  <c r="BE262" i="58"/>
  <c r="BE269" i="58"/>
  <c r="BE261" i="58"/>
  <c r="BE268" i="58"/>
  <c r="BE267" i="58"/>
  <c r="BE266" i="58"/>
  <c r="BE265" i="58"/>
  <c r="BE264" i="58"/>
  <c r="BE260" i="58"/>
  <c r="BE263" i="58"/>
  <c r="BE182" i="58"/>
  <c r="BE174" i="58"/>
  <c r="BE181" i="58"/>
  <c r="BE173" i="58"/>
  <c r="BE180" i="58"/>
  <c r="BE179" i="58"/>
  <c r="BE178" i="58"/>
  <c r="BE177" i="58"/>
  <c r="BE176" i="58"/>
  <c r="BE172" i="58"/>
  <c r="BE175" i="58"/>
  <c r="BE94" i="58"/>
  <c r="BE86" i="58"/>
  <c r="BE93" i="58"/>
  <c r="BE85" i="58"/>
  <c r="BE92" i="58"/>
  <c r="BE91" i="58"/>
  <c r="BE90" i="58"/>
  <c r="BE89" i="58"/>
  <c r="BE88" i="58"/>
  <c r="BE84" i="58"/>
  <c r="BE87" i="58"/>
  <c r="I320" i="58"/>
  <c r="I319" i="58"/>
  <c r="I318" i="58"/>
  <c r="I325" i="58"/>
  <c r="I317" i="58"/>
  <c r="I315" i="58"/>
  <c r="I323" i="58"/>
  <c r="I322" i="58"/>
  <c r="I316" i="58"/>
  <c r="I324" i="58"/>
  <c r="I321" i="58"/>
  <c r="Q519" i="58"/>
  <c r="Q518" i="58"/>
  <c r="Q516" i="58"/>
  <c r="Q523" i="58"/>
  <c r="Q515" i="58"/>
  <c r="Q522" i="58"/>
  <c r="Q514" i="58"/>
  <c r="Q521" i="58"/>
  <c r="Q520" i="58"/>
  <c r="Q517" i="58"/>
  <c r="Q513" i="58"/>
  <c r="Q79" i="58"/>
  <c r="Q78" i="58"/>
  <c r="Q76" i="58"/>
  <c r="Q83" i="58"/>
  <c r="Q75" i="58"/>
  <c r="Q82" i="58"/>
  <c r="Q74" i="58"/>
  <c r="Q81" i="58"/>
  <c r="Q73" i="58"/>
  <c r="Q80" i="58"/>
  <c r="Q77" i="58"/>
  <c r="Y279" i="58"/>
  <c r="Y278" i="58"/>
  <c r="Y277" i="58"/>
  <c r="Y276" i="58"/>
  <c r="Y274" i="58"/>
  <c r="Y281" i="58"/>
  <c r="Y280" i="58"/>
  <c r="Y275" i="58"/>
  <c r="Y273" i="58"/>
  <c r="Y271" i="58"/>
  <c r="Y272" i="58"/>
  <c r="AG474" i="58"/>
  <c r="AG473" i="58"/>
  <c r="AG472" i="58"/>
  <c r="AG471" i="58"/>
  <c r="AG470" i="58"/>
  <c r="AG479" i="58"/>
  <c r="AG478" i="58"/>
  <c r="AG469" i="58"/>
  <c r="AG477" i="58"/>
  <c r="AG475" i="58"/>
  <c r="AG476" i="58"/>
  <c r="AO583" i="58"/>
  <c r="AO589" i="58"/>
  <c r="AO581" i="58"/>
  <c r="AO588" i="58"/>
  <c r="AO580" i="58"/>
  <c r="AO584" i="58"/>
  <c r="AO582" i="58"/>
  <c r="AO585" i="58"/>
  <c r="AO579" i="58"/>
  <c r="AO587" i="58"/>
  <c r="AO586" i="58"/>
  <c r="AW698" i="58"/>
  <c r="AW690" i="58"/>
  <c r="AW697" i="58"/>
  <c r="AW696" i="58"/>
  <c r="AW695" i="58"/>
  <c r="AW694" i="58"/>
  <c r="AW693" i="58"/>
  <c r="AW699" i="58"/>
  <c r="AW692" i="58"/>
  <c r="AW689" i="58"/>
  <c r="AW691" i="58"/>
  <c r="AW77" i="58"/>
  <c r="AW76" i="58"/>
  <c r="AW83" i="58"/>
  <c r="AW75" i="58"/>
  <c r="AW81" i="58"/>
  <c r="AW80" i="58"/>
  <c r="AW79" i="58"/>
  <c r="AW73" i="58"/>
  <c r="AW82" i="58"/>
  <c r="AW78" i="58"/>
  <c r="AW74" i="58"/>
  <c r="BE103" i="58"/>
  <c r="BE102" i="58"/>
  <c r="BE101" i="58"/>
  <c r="BE100" i="58"/>
  <c r="BE99" i="58"/>
  <c r="BE98" i="58"/>
  <c r="BE105" i="58"/>
  <c r="BE97" i="58"/>
  <c r="BE104" i="58"/>
  <c r="BE96" i="58"/>
  <c r="BE95" i="58"/>
  <c r="I753" i="58"/>
  <c r="I745" i="58"/>
  <c r="I752" i="58"/>
  <c r="I750" i="58"/>
  <c r="I749" i="58"/>
  <c r="I748" i="58"/>
  <c r="I747" i="58"/>
  <c r="I754" i="58"/>
  <c r="I751" i="58"/>
  <c r="I746" i="58"/>
  <c r="I744" i="58"/>
  <c r="I487" i="58"/>
  <c r="I483" i="58"/>
  <c r="I486" i="58"/>
  <c r="I485" i="58"/>
  <c r="I484" i="58"/>
  <c r="I490" i="58"/>
  <c r="I482" i="58"/>
  <c r="I489" i="58"/>
  <c r="I481" i="58"/>
  <c r="I480" i="58"/>
  <c r="I488" i="58"/>
  <c r="I311" i="58"/>
  <c r="I310" i="58"/>
  <c r="I309" i="58"/>
  <c r="I308" i="58"/>
  <c r="I314" i="58"/>
  <c r="I306" i="58"/>
  <c r="I313" i="58"/>
  <c r="I305" i="58"/>
  <c r="I312" i="58"/>
  <c r="I307" i="58"/>
  <c r="I304" i="58"/>
  <c r="I736" i="58"/>
  <c r="I743" i="58"/>
  <c r="I735" i="58"/>
  <c r="I741" i="58"/>
  <c r="I740" i="58"/>
  <c r="I739" i="58"/>
  <c r="I738" i="58"/>
  <c r="I742" i="58"/>
  <c r="I737" i="58"/>
  <c r="I734" i="58"/>
  <c r="I733" i="58"/>
  <c r="I655" i="58"/>
  <c r="I653" i="58"/>
  <c r="I654" i="58"/>
  <c r="I652" i="58"/>
  <c r="I651" i="58"/>
  <c r="I649" i="58"/>
  <c r="I650" i="58"/>
  <c r="I648" i="58"/>
  <c r="I647" i="58"/>
  <c r="I645" i="58"/>
  <c r="I646" i="58"/>
  <c r="I566" i="58"/>
  <c r="I558" i="58"/>
  <c r="I562" i="58"/>
  <c r="I565" i="58"/>
  <c r="I564" i="58"/>
  <c r="I563" i="58"/>
  <c r="I561" i="58"/>
  <c r="I557" i="58"/>
  <c r="I560" i="58"/>
  <c r="I567" i="58"/>
  <c r="I559" i="58"/>
  <c r="I478" i="58"/>
  <c r="I470" i="58"/>
  <c r="I477" i="58"/>
  <c r="I476" i="58"/>
  <c r="I475" i="58"/>
  <c r="I473" i="58"/>
  <c r="I469" i="58"/>
  <c r="I472" i="58"/>
  <c r="I479" i="58"/>
  <c r="I474" i="58"/>
  <c r="I471" i="58"/>
  <c r="I390" i="58"/>
  <c r="I382" i="58"/>
  <c r="I389" i="58"/>
  <c r="I388" i="58"/>
  <c r="I387" i="58"/>
  <c r="I385" i="58"/>
  <c r="I381" i="58"/>
  <c r="I384" i="58"/>
  <c r="I383" i="58"/>
  <c r="I391" i="58"/>
  <c r="I386" i="58"/>
  <c r="I302" i="58"/>
  <c r="I294" i="58"/>
  <c r="I301" i="58"/>
  <c r="I300" i="58"/>
  <c r="I299" i="58"/>
  <c r="I297" i="58"/>
  <c r="I293" i="58"/>
  <c r="I296" i="58"/>
  <c r="I303" i="58"/>
  <c r="I298" i="58"/>
  <c r="I295" i="58"/>
  <c r="I214" i="58"/>
  <c r="I206" i="58"/>
  <c r="I213" i="58"/>
  <c r="I212" i="58"/>
  <c r="I211" i="58"/>
  <c r="I209" i="58"/>
  <c r="I205" i="58"/>
  <c r="I208" i="58"/>
  <c r="I207" i="58"/>
  <c r="I215" i="58"/>
  <c r="I210" i="58"/>
  <c r="I126" i="58"/>
  <c r="I118" i="58"/>
  <c r="I125" i="58"/>
  <c r="I124" i="58"/>
  <c r="I123" i="58"/>
  <c r="I121" i="58"/>
  <c r="I117" i="58"/>
  <c r="I120" i="58"/>
  <c r="I127" i="58"/>
  <c r="I122" i="58"/>
  <c r="I119" i="58"/>
  <c r="I38" i="58"/>
  <c r="I30" i="58"/>
  <c r="I37" i="58"/>
  <c r="I36" i="58"/>
  <c r="I35" i="58"/>
  <c r="I33" i="58"/>
  <c r="I29" i="58"/>
  <c r="I32" i="58"/>
  <c r="I31" i="58"/>
  <c r="I39" i="58"/>
  <c r="I34" i="58"/>
  <c r="Q765" i="58"/>
  <c r="Q757" i="58"/>
  <c r="Q764" i="58"/>
  <c r="Q756" i="58"/>
  <c r="Q755" i="58"/>
  <c r="Q762" i="58"/>
  <c r="Q761" i="58"/>
  <c r="Q760" i="58"/>
  <c r="Q759" i="58"/>
  <c r="Q763" i="58"/>
  <c r="Q758" i="58"/>
  <c r="Q677" i="58"/>
  <c r="Q669" i="58"/>
  <c r="Q676" i="58"/>
  <c r="Q668" i="58"/>
  <c r="Q667" i="58"/>
  <c r="Q674" i="58"/>
  <c r="Q673" i="58"/>
  <c r="Q672" i="58"/>
  <c r="Q671" i="58"/>
  <c r="Q675" i="58"/>
  <c r="Q670" i="58"/>
  <c r="Q589" i="58"/>
  <c r="Q581" i="58"/>
  <c r="Q588" i="58"/>
  <c r="Q580" i="58"/>
  <c r="Q579" i="58"/>
  <c r="Q586" i="58"/>
  <c r="Q585" i="58"/>
  <c r="Q584" i="58"/>
  <c r="Q583" i="58"/>
  <c r="Q587" i="58"/>
  <c r="Q582" i="58"/>
  <c r="Q501" i="58"/>
  <c r="Q493" i="58"/>
  <c r="Q500" i="58"/>
  <c r="Q492" i="58"/>
  <c r="Q491" i="58"/>
  <c r="Q498" i="58"/>
  <c r="Q497" i="58"/>
  <c r="Q496" i="58"/>
  <c r="Q495" i="58"/>
  <c r="Q499" i="58"/>
  <c r="Q494" i="58"/>
  <c r="Q413" i="58"/>
  <c r="Q405" i="58"/>
  <c r="Q412" i="58"/>
  <c r="Q404" i="58"/>
  <c r="Q403" i="58"/>
  <c r="Q410" i="58"/>
  <c r="Q409" i="58"/>
  <c r="Q408" i="58"/>
  <c r="Q407" i="58"/>
  <c r="Q411" i="58"/>
  <c r="Q406" i="58"/>
  <c r="Q325" i="58"/>
  <c r="Q317" i="58"/>
  <c r="Q315" i="58"/>
  <c r="Q324" i="58"/>
  <c r="Q316" i="58"/>
  <c r="Q322" i="58"/>
  <c r="Q321" i="58"/>
  <c r="Q320" i="58"/>
  <c r="Q319" i="58"/>
  <c r="Q323" i="58"/>
  <c r="Q318" i="58"/>
  <c r="Q237" i="58"/>
  <c r="Q229" i="58"/>
  <c r="Q236" i="58"/>
  <c r="Q228" i="58"/>
  <c r="Q227" i="58"/>
  <c r="Q234" i="58"/>
  <c r="Q233" i="58"/>
  <c r="Q232" i="58"/>
  <c r="Q231" i="58"/>
  <c r="Q235" i="58"/>
  <c r="Q230" i="58"/>
  <c r="Q149" i="58"/>
  <c r="Q141" i="58"/>
  <c r="Q148" i="58"/>
  <c r="Q140" i="58"/>
  <c r="Q146" i="58"/>
  <c r="Q139" i="58"/>
  <c r="Q145" i="58"/>
  <c r="Q144" i="58"/>
  <c r="Q143" i="58"/>
  <c r="Q147" i="58"/>
  <c r="Q142" i="58"/>
  <c r="Q61" i="58"/>
  <c r="Q53" i="58"/>
  <c r="Q60" i="58"/>
  <c r="Q52" i="58"/>
  <c r="Q51" i="58"/>
  <c r="Q58" i="58"/>
  <c r="Q57" i="58"/>
  <c r="Q56" i="58"/>
  <c r="Q55" i="58"/>
  <c r="Q59" i="58"/>
  <c r="Q54" i="58"/>
  <c r="Y780" i="58"/>
  <c r="Y787" i="58"/>
  <c r="Y779" i="58"/>
  <c r="Y786" i="58"/>
  <c r="Y778" i="58"/>
  <c r="Y785" i="58"/>
  <c r="Y777" i="58"/>
  <c r="Y784" i="58"/>
  <c r="Y783" i="58"/>
  <c r="Y782" i="58"/>
  <c r="Y781" i="58"/>
  <c r="Y693" i="58"/>
  <c r="Y692" i="58"/>
  <c r="Y699" i="58"/>
  <c r="Y691" i="58"/>
  <c r="Y698" i="58"/>
  <c r="Y690" i="58"/>
  <c r="Y697" i="58"/>
  <c r="Y696" i="58"/>
  <c r="Y695" i="58"/>
  <c r="Y694" i="58"/>
  <c r="Y689" i="58"/>
  <c r="Y605" i="58"/>
  <c r="Y604" i="58"/>
  <c r="Y611" i="58"/>
  <c r="Y603" i="58"/>
  <c r="Y610" i="58"/>
  <c r="Y602" i="58"/>
  <c r="Y609" i="58"/>
  <c r="Y608" i="58"/>
  <c r="Y607" i="58"/>
  <c r="Y601" i="58"/>
  <c r="Y606" i="58"/>
  <c r="Y517" i="58"/>
  <c r="Y516" i="58"/>
  <c r="Y523" i="58"/>
  <c r="Y515" i="58"/>
  <c r="Y522" i="58"/>
  <c r="Y514" i="58"/>
  <c r="Y521" i="58"/>
  <c r="Y520" i="58"/>
  <c r="Y518" i="58"/>
  <c r="Y513" i="58"/>
  <c r="Y519" i="58"/>
  <c r="Y429" i="58"/>
  <c r="Y428" i="58"/>
  <c r="Y435" i="58"/>
  <c r="Y427" i="58"/>
  <c r="Y434" i="58"/>
  <c r="Y426" i="58"/>
  <c r="Y432" i="58"/>
  <c r="Y433" i="58"/>
  <c r="Y431" i="58"/>
  <c r="Y425" i="58"/>
  <c r="Y430" i="58"/>
  <c r="Y341" i="58"/>
  <c r="Y340" i="58"/>
  <c r="Y347" i="58"/>
  <c r="Y339" i="58"/>
  <c r="Y346" i="58"/>
  <c r="Y338" i="58"/>
  <c r="Y344" i="58"/>
  <c r="Y345" i="58"/>
  <c r="Y343" i="58"/>
  <c r="Y342" i="58"/>
  <c r="Y337" i="58"/>
  <c r="Y253" i="58"/>
  <c r="Y252" i="58"/>
  <c r="Y259" i="58"/>
  <c r="Y251" i="58"/>
  <c r="Y258" i="58"/>
  <c r="Y250" i="58"/>
  <c r="Y256" i="58"/>
  <c r="Y257" i="58"/>
  <c r="Y255" i="58"/>
  <c r="Y254" i="58"/>
  <c r="Y249" i="58"/>
  <c r="Y171" i="58"/>
  <c r="Y170" i="58"/>
  <c r="Y167" i="58"/>
  <c r="Y166" i="58"/>
  <c r="Y165" i="58"/>
  <c r="Y164" i="58"/>
  <c r="Y163" i="58"/>
  <c r="Y162" i="58"/>
  <c r="Y161" i="58"/>
  <c r="Y169" i="58"/>
  <c r="Y168" i="58"/>
  <c r="Y79" i="58"/>
  <c r="Y78" i="58"/>
  <c r="Y77" i="58"/>
  <c r="Y76" i="58"/>
  <c r="Y83" i="58"/>
  <c r="Y75" i="58"/>
  <c r="Y82" i="58"/>
  <c r="Y74" i="58"/>
  <c r="Y73" i="58"/>
  <c r="Y81" i="58"/>
  <c r="Y80" i="58"/>
  <c r="AG807" i="58"/>
  <c r="AG806" i="58"/>
  <c r="AG805" i="58"/>
  <c r="AG804" i="58"/>
  <c r="AG808" i="58"/>
  <c r="AG800" i="58"/>
  <c r="AG809" i="58"/>
  <c r="AG803" i="58"/>
  <c r="AG802" i="58"/>
  <c r="AG801" i="58"/>
  <c r="AG799" i="58"/>
  <c r="AG720" i="58"/>
  <c r="AG712" i="58"/>
  <c r="AG719" i="58"/>
  <c r="AG718" i="58"/>
  <c r="AG717" i="58"/>
  <c r="AG716" i="58"/>
  <c r="AG715" i="58"/>
  <c r="AG714" i="58"/>
  <c r="AG713" i="58"/>
  <c r="AG721" i="58"/>
  <c r="AG711" i="58"/>
  <c r="AG632" i="58"/>
  <c r="AG624" i="58"/>
  <c r="AG631" i="58"/>
  <c r="AG626" i="58"/>
  <c r="AG625" i="58"/>
  <c r="AG633" i="58"/>
  <c r="AG630" i="58"/>
  <c r="AG629" i="58"/>
  <c r="AG627" i="58"/>
  <c r="AG623" i="58"/>
  <c r="AG628" i="58"/>
  <c r="AG544" i="58"/>
  <c r="AG536" i="58"/>
  <c r="AG543" i="58"/>
  <c r="AG542" i="58"/>
  <c r="AG541" i="58"/>
  <c r="AG540" i="58"/>
  <c r="AG539" i="58"/>
  <c r="AG538" i="58"/>
  <c r="AG537" i="58"/>
  <c r="AG545" i="58"/>
  <c r="AG535" i="58"/>
  <c r="AG456" i="58"/>
  <c r="AG448" i="58"/>
  <c r="AG455" i="58"/>
  <c r="AG450" i="58"/>
  <c r="AG449" i="58"/>
  <c r="AG457" i="58"/>
  <c r="AG454" i="58"/>
  <c r="AG453" i="58"/>
  <c r="AG451" i="58"/>
  <c r="AG452" i="58"/>
  <c r="AG447" i="58"/>
  <c r="AG368" i="58"/>
  <c r="AG360" i="58"/>
  <c r="AG367" i="58"/>
  <c r="AG366" i="58"/>
  <c r="AG365" i="58"/>
  <c r="AG364" i="58"/>
  <c r="AG363" i="58"/>
  <c r="AG362" i="58"/>
  <c r="AG361" i="58"/>
  <c r="AG369" i="58"/>
  <c r="AG359" i="58"/>
  <c r="AG280" i="58"/>
  <c r="AG272" i="58"/>
  <c r="AG279" i="58"/>
  <c r="AG274" i="58"/>
  <c r="AG273" i="58"/>
  <c r="AG281" i="58"/>
  <c r="AG278" i="58"/>
  <c r="AG277" i="58"/>
  <c r="AG275" i="58"/>
  <c r="AG276" i="58"/>
  <c r="AG271" i="58"/>
  <c r="AG192" i="58"/>
  <c r="AG184" i="58"/>
  <c r="AG191" i="58"/>
  <c r="AG190" i="58"/>
  <c r="AG189" i="58"/>
  <c r="AG188" i="58"/>
  <c r="AG187" i="58"/>
  <c r="AG186" i="58"/>
  <c r="AG185" i="58"/>
  <c r="AG193" i="58"/>
  <c r="AG183" i="58"/>
  <c r="AG99" i="58"/>
  <c r="AG98" i="58"/>
  <c r="AG105" i="58"/>
  <c r="AG97" i="58"/>
  <c r="AG104" i="58"/>
  <c r="AG96" i="58"/>
  <c r="AG103" i="58"/>
  <c r="AG102" i="58"/>
  <c r="AG100" i="58"/>
  <c r="AG101" i="58"/>
  <c r="AG95" i="58"/>
  <c r="AO7" i="58"/>
  <c r="AO15" i="58"/>
  <c r="AO14" i="58"/>
  <c r="AO13" i="58"/>
  <c r="AO12" i="58"/>
  <c r="AO11" i="58"/>
  <c r="AO16" i="58"/>
  <c r="AO8" i="58"/>
  <c r="AO17" i="58"/>
  <c r="AO10" i="58"/>
  <c r="AO9" i="58"/>
  <c r="AO737" i="58"/>
  <c r="AO743" i="58"/>
  <c r="AO735" i="58"/>
  <c r="AO740" i="58"/>
  <c r="AO736" i="58"/>
  <c r="AO741" i="58"/>
  <c r="AO733" i="58"/>
  <c r="AO739" i="58"/>
  <c r="AO738" i="58"/>
  <c r="AO734" i="58"/>
  <c r="AO742" i="58"/>
  <c r="AO653" i="58"/>
  <c r="AO651" i="58"/>
  <c r="AO650" i="58"/>
  <c r="AO654" i="58"/>
  <c r="AO645" i="58"/>
  <c r="AO652" i="58"/>
  <c r="AO649" i="58"/>
  <c r="AO648" i="58"/>
  <c r="AO647" i="58"/>
  <c r="AO655" i="58"/>
  <c r="AO646" i="58"/>
  <c r="AO565" i="58"/>
  <c r="AO563" i="58"/>
  <c r="AO562" i="58"/>
  <c r="AO557" i="58"/>
  <c r="AO567" i="58"/>
  <c r="AO566" i="58"/>
  <c r="AO564" i="58"/>
  <c r="AO561" i="58"/>
  <c r="AO558" i="58"/>
  <c r="AO560" i="58"/>
  <c r="AO559" i="58"/>
  <c r="AO477" i="58"/>
  <c r="AO475" i="58"/>
  <c r="AO474" i="58"/>
  <c r="AO471" i="58"/>
  <c r="AO469" i="58"/>
  <c r="AO470" i="58"/>
  <c r="AO479" i="58"/>
  <c r="AO478" i="58"/>
  <c r="AO472" i="58"/>
  <c r="AO476" i="58"/>
  <c r="AO473" i="58"/>
  <c r="AO389" i="58"/>
  <c r="AO387" i="58"/>
  <c r="AO386" i="58"/>
  <c r="AO385" i="58"/>
  <c r="AO381" i="58"/>
  <c r="AO384" i="58"/>
  <c r="AO383" i="58"/>
  <c r="AO382" i="58"/>
  <c r="AO388" i="58"/>
  <c r="AO391" i="58"/>
  <c r="AO390" i="58"/>
  <c r="AO301" i="58"/>
  <c r="AO299" i="58"/>
  <c r="AO298" i="58"/>
  <c r="AO302" i="58"/>
  <c r="AO293" i="58"/>
  <c r="AO300" i="58"/>
  <c r="AO297" i="58"/>
  <c r="AO296" i="58"/>
  <c r="AO295" i="58"/>
  <c r="AO303" i="58"/>
  <c r="AO294" i="58"/>
  <c r="AO213" i="58"/>
  <c r="AO211" i="58"/>
  <c r="AO210" i="58"/>
  <c r="AO205" i="58"/>
  <c r="AO215" i="58"/>
  <c r="AO214" i="58"/>
  <c r="AO212" i="58"/>
  <c r="AO209" i="58"/>
  <c r="AO206" i="58"/>
  <c r="AO208" i="58"/>
  <c r="AO207" i="58"/>
  <c r="AO121" i="58"/>
  <c r="AO117" i="58"/>
  <c r="AO120" i="58"/>
  <c r="AO127" i="58"/>
  <c r="AO119" i="58"/>
  <c r="AO126" i="58"/>
  <c r="AO118" i="58"/>
  <c r="AO125" i="58"/>
  <c r="AO122" i="58"/>
  <c r="AO124" i="58"/>
  <c r="AO123" i="58"/>
  <c r="AO33" i="58"/>
  <c r="AO29" i="58"/>
  <c r="AO32" i="58"/>
  <c r="AO39" i="58"/>
  <c r="AO31" i="58"/>
  <c r="AO38" i="58"/>
  <c r="AO30" i="58"/>
  <c r="AO37" i="58"/>
  <c r="AO34" i="58"/>
  <c r="AO36" i="58"/>
  <c r="AO35" i="58"/>
  <c r="AW760" i="58"/>
  <c r="AW759" i="58"/>
  <c r="AW758" i="58"/>
  <c r="AW765" i="58"/>
  <c r="AW757" i="58"/>
  <c r="AW764" i="58"/>
  <c r="AW756" i="58"/>
  <c r="AW763" i="58"/>
  <c r="AW755" i="58"/>
  <c r="AW762" i="58"/>
  <c r="AW761" i="58"/>
  <c r="AW672" i="58"/>
  <c r="AW671" i="58"/>
  <c r="AW670" i="58"/>
  <c r="AW677" i="58"/>
  <c r="AW669" i="58"/>
  <c r="AW676" i="58"/>
  <c r="AW668" i="58"/>
  <c r="AW675" i="58"/>
  <c r="AW667" i="58"/>
  <c r="AW674" i="58"/>
  <c r="AW673" i="58"/>
  <c r="AW584" i="58"/>
  <c r="AW583" i="58"/>
  <c r="AW582" i="58"/>
  <c r="AW588" i="58"/>
  <c r="AW580" i="58"/>
  <c r="AW587" i="58"/>
  <c r="AW579" i="58"/>
  <c r="AW589" i="58"/>
  <c r="AW586" i="58"/>
  <c r="AW581" i="58"/>
  <c r="AW585" i="58"/>
  <c r="AW496" i="58"/>
  <c r="AW495" i="58"/>
  <c r="AW494" i="58"/>
  <c r="AW500" i="58"/>
  <c r="AW492" i="58"/>
  <c r="AW499" i="58"/>
  <c r="AW498" i="58"/>
  <c r="AW491" i="58"/>
  <c r="AW497" i="58"/>
  <c r="AW493" i="58"/>
  <c r="AW501" i="58"/>
  <c r="AW408" i="58"/>
  <c r="AW407" i="58"/>
  <c r="AW406" i="58"/>
  <c r="AW412" i="58"/>
  <c r="AW404" i="58"/>
  <c r="AW411" i="58"/>
  <c r="AW405" i="58"/>
  <c r="AW403" i="58"/>
  <c r="AW413" i="58"/>
  <c r="AW410" i="58"/>
  <c r="AW409" i="58"/>
  <c r="AW320" i="58"/>
  <c r="AW319" i="58"/>
  <c r="AW318" i="58"/>
  <c r="AW324" i="58"/>
  <c r="AW323" i="58"/>
  <c r="AW315" i="58"/>
  <c r="AW322" i="58"/>
  <c r="AW321" i="58"/>
  <c r="AW317" i="58"/>
  <c r="AW325" i="58"/>
  <c r="AW316" i="58"/>
  <c r="AW235" i="58"/>
  <c r="AW227" i="58"/>
  <c r="AW234" i="58"/>
  <c r="AW233" i="58"/>
  <c r="AW231" i="58"/>
  <c r="AW230" i="58"/>
  <c r="AW237" i="58"/>
  <c r="AW229" i="58"/>
  <c r="AW236" i="58"/>
  <c r="AW232" i="58"/>
  <c r="AW228" i="58"/>
  <c r="AW147" i="58"/>
  <c r="AW139" i="58"/>
  <c r="AW146" i="58"/>
  <c r="AW145" i="58"/>
  <c r="AW143" i="58"/>
  <c r="AW142" i="58"/>
  <c r="AW149" i="58"/>
  <c r="AW141" i="58"/>
  <c r="AW148" i="58"/>
  <c r="AW144" i="58"/>
  <c r="AW140" i="58"/>
  <c r="AW59" i="58"/>
  <c r="AW51" i="58"/>
  <c r="AW58" i="58"/>
  <c r="AW57" i="58"/>
  <c r="AW55" i="58"/>
  <c r="AW54" i="58"/>
  <c r="AW61" i="58"/>
  <c r="AW53" i="58"/>
  <c r="AW60" i="58"/>
  <c r="AW56" i="58"/>
  <c r="AW52" i="58"/>
  <c r="BE780" i="58"/>
  <c r="BE787" i="58"/>
  <c r="BE779" i="58"/>
  <c r="BE786" i="58"/>
  <c r="BE778" i="58"/>
  <c r="BE785" i="58"/>
  <c r="BE784" i="58"/>
  <c r="BE783" i="58"/>
  <c r="BE782" i="58"/>
  <c r="BE777" i="58"/>
  <c r="BE781" i="58"/>
  <c r="BE692" i="58"/>
  <c r="BE699" i="58"/>
  <c r="BE691" i="58"/>
  <c r="BE698" i="58"/>
  <c r="BE690" i="58"/>
  <c r="BE697" i="58"/>
  <c r="BE696" i="58"/>
  <c r="BE695" i="58"/>
  <c r="BE694" i="58"/>
  <c r="BE693" i="58"/>
  <c r="BE689" i="58"/>
  <c r="BE604" i="58"/>
  <c r="BE611" i="58"/>
  <c r="BE603" i="58"/>
  <c r="BE610" i="58"/>
  <c r="BE602" i="58"/>
  <c r="BE609" i="58"/>
  <c r="BE608" i="58"/>
  <c r="BE607" i="58"/>
  <c r="BE606" i="58"/>
  <c r="BE601" i="58"/>
  <c r="BE605" i="58"/>
  <c r="BE516" i="58"/>
  <c r="BE523" i="58"/>
  <c r="BE515" i="58"/>
  <c r="BE522" i="58"/>
  <c r="BE514" i="58"/>
  <c r="BE521" i="58"/>
  <c r="BE520" i="58"/>
  <c r="BE519" i="58"/>
  <c r="BE518" i="58"/>
  <c r="BE513" i="58"/>
  <c r="BE517" i="58"/>
  <c r="BE428" i="58"/>
  <c r="BE435" i="58"/>
  <c r="BE427" i="58"/>
  <c r="BE434" i="58"/>
  <c r="BE426" i="58"/>
  <c r="BE433" i="58"/>
  <c r="BE432" i="58"/>
  <c r="BE431" i="58"/>
  <c r="BE430" i="58"/>
  <c r="BE425" i="58"/>
  <c r="BE429" i="58"/>
  <c r="BE340" i="58"/>
  <c r="BE347" i="58"/>
  <c r="BE339" i="58"/>
  <c r="BE346" i="58"/>
  <c r="BE338" i="58"/>
  <c r="BE345" i="58"/>
  <c r="BE337" i="58"/>
  <c r="BE344" i="58"/>
  <c r="BE343" i="58"/>
  <c r="BE342" i="58"/>
  <c r="BE341" i="58"/>
  <c r="BE253" i="58"/>
  <c r="BE252" i="58"/>
  <c r="BE259" i="58"/>
  <c r="BE251" i="58"/>
  <c r="BE258" i="58"/>
  <c r="BE250" i="58"/>
  <c r="BE257" i="58"/>
  <c r="BE256" i="58"/>
  <c r="BE255" i="58"/>
  <c r="BE249" i="58"/>
  <c r="BE254" i="58"/>
  <c r="BE165" i="58"/>
  <c r="BE164" i="58"/>
  <c r="BE171" i="58"/>
  <c r="BE163" i="58"/>
  <c r="BE170" i="58"/>
  <c r="BE162" i="58"/>
  <c r="BE169" i="58"/>
  <c r="BE168" i="58"/>
  <c r="BE167" i="58"/>
  <c r="BE161" i="58"/>
  <c r="BE166" i="58"/>
  <c r="BE77" i="58"/>
  <c r="BE76" i="58"/>
  <c r="BE83" i="58"/>
  <c r="BE75" i="58"/>
  <c r="BE82" i="58"/>
  <c r="BE81" i="58"/>
  <c r="BE80" i="58"/>
  <c r="BE79" i="58"/>
  <c r="BE74" i="58"/>
  <c r="BE73" i="58"/>
  <c r="BE78" i="58"/>
  <c r="I496" i="58"/>
  <c r="I495" i="58"/>
  <c r="I492" i="58"/>
  <c r="I494" i="58"/>
  <c r="I500" i="58"/>
  <c r="I501" i="58"/>
  <c r="I493" i="58"/>
  <c r="I491" i="58"/>
  <c r="I499" i="58"/>
  <c r="I498" i="58"/>
  <c r="I497" i="58"/>
  <c r="Q607" i="58"/>
  <c r="Q606" i="58"/>
  <c r="Q604" i="58"/>
  <c r="Q611" i="58"/>
  <c r="Q603" i="58"/>
  <c r="Q610" i="58"/>
  <c r="Q602" i="58"/>
  <c r="Q609" i="58"/>
  <c r="Q608" i="58"/>
  <c r="Q601" i="58"/>
  <c r="Q605" i="58"/>
  <c r="Y806" i="58"/>
  <c r="Y805" i="58"/>
  <c r="Y804" i="58"/>
  <c r="Y803" i="58"/>
  <c r="Y802" i="58"/>
  <c r="Y809" i="58"/>
  <c r="Y801" i="58"/>
  <c r="Y808" i="58"/>
  <c r="Y800" i="58"/>
  <c r="Y799" i="58"/>
  <c r="Y807" i="58"/>
  <c r="Y191" i="58"/>
  <c r="Y190" i="58"/>
  <c r="Y189" i="58"/>
  <c r="Y188" i="58"/>
  <c r="Y186" i="58"/>
  <c r="Y187" i="58"/>
  <c r="Y185" i="58"/>
  <c r="Y184" i="58"/>
  <c r="Y183" i="58"/>
  <c r="Y193" i="58"/>
  <c r="Y192" i="58"/>
  <c r="AG386" i="58"/>
  <c r="AG385" i="58"/>
  <c r="AG390" i="58"/>
  <c r="AG389" i="58"/>
  <c r="AG388" i="58"/>
  <c r="AG387" i="58"/>
  <c r="AG384" i="58"/>
  <c r="AG381" i="58"/>
  <c r="AG383" i="58"/>
  <c r="AG391" i="58"/>
  <c r="AG382" i="58"/>
  <c r="AG37" i="58"/>
  <c r="AG36" i="58"/>
  <c r="AG35" i="58"/>
  <c r="AG34" i="58"/>
  <c r="AG33" i="58"/>
  <c r="AG29" i="58"/>
  <c r="AG32" i="58"/>
  <c r="AG38" i="58"/>
  <c r="AG30" i="58"/>
  <c r="AG39" i="58"/>
  <c r="AG31" i="58"/>
  <c r="AO231" i="58"/>
  <c r="AO237" i="58"/>
  <c r="AO229" i="58"/>
  <c r="AO236" i="58"/>
  <c r="AO228" i="58"/>
  <c r="AO232" i="58"/>
  <c r="AO230" i="58"/>
  <c r="AO233" i="58"/>
  <c r="AO227" i="58"/>
  <c r="AO234" i="58"/>
  <c r="AO235" i="58"/>
  <c r="AW346" i="58"/>
  <c r="AW338" i="58"/>
  <c r="AW345" i="58"/>
  <c r="AW344" i="58"/>
  <c r="AW342" i="58"/>
  <c r="AW341" i="58"/>
  <c r="AW347" i="58"/>
  <c r="AW343" i="58"/>
  <c r="AW337" i="58"/>
  <c r="AW340" i="58"/>
  <c r="AW339" i="58"/>
  <c r="BE191" i="58"/>
  <c r="BE190" i="58"/>
  <c r="BE189" i="58"/>
  <c r="BE188" i="58"/>
  <c r="BE187" i="58"/>
  <c r="BE186" i="58"/>
  <c r="BE193" i="58"/>
  <c r="BE185" i="58"/>
  <c r="BE192" i="58"/>
  <c r="BE184" i="58"/>
  <c r="BE183" i="58"/>
  <c r="I665" i="58"/>
  <c r="I657" i="58"/>
  <c r="I664" i="58"/>
  <c r="I662" i="58"/>
  <c r="I661" i="58"/>
  <c r="I660" i="58"/>
  <c r="I659" i="58"/>
  <c r="I666" i="58"/>
  <c r="I656" i="58"/>
  <c r="I663" i="58"/>
  <c r="I658" i="58"/>
  <c r="I814" i="58"/>
  <c r="I813" i="58"/>
  <c r="I819" i="58"/>
  <c r="I811" i="58"/>
  <c r="I818" i="58"/>
  <c r="I817" i="58"/>
  <c r="I816" i="58"/>
  <c r="I810" i="58"/>
  <c r="I820" i="58"/>
  <c r="I812" i="58"/>
  <c r="I815" i="58"/>
  <c r="I727" i="58"/>
  <c r="I726" i="58"/>
  <c r="I732" i="58"/>
  <c r="I724" i="58"/>
  <c r="I731" i="58"/>
  <c r="I723" i="58"/>
  <c r="I730" i="58"/>
  <c r="I729" i="58"/>
  <c r="I725" i="58"/>
  <c r="I728" i="58"/>
  <c r="I722" i="58"/>
  <c r="I644" i="58"/>
  <c r="I636" i="58"/>
  <c r="I640" i="58"/>
  <c r="I643" i="58"/>
  <c r="I635" i="58"/>
  <c r="I634" i="58"/>
  <c r="I642" i="58"/>
  <c r="I641" i="58"/>
  <c r="I639" i="58"/>
  <c r="I638" i="58"/>
  <c r="I637" i="58"/>
  <c r="I549" i="58"/>
  <c r="I556" i="58"/>
  <c r="I548" i="58"/>
  <c r="I553" i="58"/>
  <c r="I555" i="58"/>
  <c r="I547" i="58"/>
  <c r="I554" i="58"/>
  <c r="I552" i="58"/>
  <c r="I551" i="58"/>
  <c r="I546" i="58"/>
  <c r="I550" i="58"/>
  <c r="I461" i="58"/>
  <c r="I468" i="58"/>
  <c r="I460" i="58"/>
  <c r="I467" i="58"/>
  <c r="I459" i="58"/>
  <c r="I466" i="58"/>
  <c r="I465" i="58"/>
  <c r="I464" i="58"/>
  <c r="I463" i="58"/>
  <c r="I458" i="58"/>
  <c r="I462" i="58"/>
  <c r="I373" i="58"/>
  <c r="I380" i="58"/>
  <c r="I372" i="58"/>
  <c r="I379" i="58"/>
  <c r="I371" i="58"/>
  <c r="I378" i="58"/>
  <c r="I376" i="58"/>
  <c r="I375" i="58"/>
  <c r="I370" i="58"/>
  <c r="I377" i="58"/>
  <c r="I374" i="58"/>
  <c r="I285" i="58"/>
  <c r="I292" i="58"/>
  <c r="I284" i="58"/>
  <c r="I291" i="58"/>
  <c r="I283" i="58"/>
  <c r="I290" i="58"/>
  <c r="I288" i="58"/>
  <c r="I287" i="58"/>
  <c r="I282" i="58"/>
  <c r="I286" i="58"/>
  <c r="I289" i="58"/>
  <c r="I197" i="58"/>
  <c r="I204" i="58"/>
  <c r="I196" i="58"/>
  <c r="I203" i="58"/>
  <c r="I195" i="58"/>
  <c r="I202" i="58"/>
  <c r="I200" i="58"/>
  <c r="I199" i="58"/>
  <c r="I194" i="58"/>
  <c r="I201" i="58"/>
  <c r="I198" i="58"/>
  <c r="I109" i="58"/>
  <c r="I116" i="58"/>
  <c r="I108" i="58"/>
  <c r="I115" i="58"/>
  <c r="I107" i="58"/>
  <c r="I114" i="58"/>
  <c r="I112" i="58"/>
  <c r="I111" i="58"/>
  <c r="I106" i="58"/>
  <c r="I113" i="58"/>
  <c r="I110" i="58"/>
  <c r="I21" i="58"/>
  <c r="I28" i="58"/>
  <c r="I20" i="58"/>
  <c r="I27" i="58"/>
  <c r="I19" i="58"/>
  <c r="I26" i="58"/>
  <c r="I24" i="58"/>
  <c r="I23" i="58"/>
  <c r="I18" i="58"/>
  <c r="I25" i="58"/>
  <c r="I22" i="58"/>
  <c r="Q748" i="58"/>
  <c r="Q747" i="58"/>
  <c r="Q753" i="58"/>
  <c r="Q745" i="58"/>
  <c r="Q752" i="58"/>
  <c r="Q751" i="58"/>
  <c r="Q750" i="58"/>
  <c r="Q744" i="58"/>
  <c r="Q754" i="58"/>
  <c r="Q749" i="58"/>
  <c r="Q746" i="58"/>
  <c r="Q660" i="58"/>
  <c r="Q659" i="58"/>
  <c r="Q665" i="58"/>
  <c r="Q657" i="58"/>
  <c r="Q664" i="58"/>
  <c r="Q663" i="58"/>
  <c r="Q662" i="58"/>
  <c r="Q666" i="58"/>
  <c r="Q661" i="58"/>
  <c r="Q658" i="58"/>
  <c r="Q656" i="58"/>
  <c r="Q572" i="58"/>
  <c r="Q571" i="58"/>
  <c r="Q577" i="58"/>
  <c r="Q569" i="58"/>
  <c r="Q576" i="58"/>
  <c r="Q575" i="58"/>
  <c r="Q574" i="58"/>
  <c r="Q578" i="58"/>
  <c r="Q573" i="58"/>
  <c r="Q570" i="58"/>
  <c r="Q568" i="58"/>
  <c r="Q484" i="58"/>
  <c r="Q483" i="58"/>
  <c r="Q489" i="58"/>
  <c r="Q481" i="58"/>
  <c r="Q488" i="58"/>
  <c r="Q487" i="58"/>
  <c r="Q486" i="58"/>
  <c r="Q490" i="58"/>
  <c r="Q480" i="58"/>
  <c r="Q485" i="58"/>
  <c r="Q482" i="58"/>
  <c r="Q396" i="58"/>
  <c r="Q395" i="58"/>
  <c r="Q401" i="58"/>
  <c r="Q393" i="58"/>
  <c r="Q400" i="58"/>
  <c r="Q399" i="58"/>
  <c r="Q398" i="58"/>
  <c r="Q392" i="58"/>
  <c r="Q402" i="58"/>
  <c r="Q397" i="58"/>
  <c r="Q394" i="58"/>
  <c r="Q308" i="58"/>
  <c r="Q307" i="58"/>
  <c r="Q313" i="58"/>
  <c r="Q305" i="58"/>
  <c r="Q312" i="58"/>
  <c r="Q311" i="58"/>
  <c r="Q310" i="58"/>
  <c r="Q314" i="58"/>
  <c r="Q309" i="58"/>
  <c r="Q306" i="58"/>
  <c r="Q304" i="58"/>
  <c r="Q220" i="58"/>
  <c r="Q219" i="58"/>
  <c r="Q225" i="58"/>
  <c r="Q217" i="58"/>
  <c r="Q224" i="58"/>
  <c r="Q223" i="58"/>
  <c r="Q222" i="58"/>
  <c r="Q226" i="58"/>
  <c r="Q221" i="58"/>
  <c r="Q218" i="58"/>
  <c r="Q216" i="58"/>
  <c r="Q132" i="58"/>
  <c r="Q131" i="58"/>
  <c r="Q128" i="58"/>
  <c r="Q137" i="58"/>
  <c r="Q129" i="58"/>
  <c r="Q136" i="58"/>
  <c r="Q135" i="58"/>
  <c r="Q134" i="58"/>
  <c r="Q138" i="58"/>
  <c r="Q133" i="58"/>
  <c r="Q130" i="58"/>
  <c r="Q44" i="58"/>
  <c r="Q43" i="58"/>
  <c r="Q49" i="58"/>
  <c r="Q41" i="58"/>
  <c r="Q48" i="58"/>
  <c r="Q47" i="58"/>
  <c r="Q46" i="58"/>
  <c r="Q40" i="58"/>
  <c r="Q50" i="58"/>
  <c r="Q45" i="58"/>
  <c r="Q42" i="58"/>
  <c r="Y772" i="58"/>
  <c r="Y771" i="58"/>
  <c r="Y770" i="58"/>
  <c r="Y769" i="58"/>
  <c r="Y776" i="58"/>
  <c r="Y768" i="58"/>
  <c r="Y775" i="58"/>
  <c r="Y767" i="58"/>
  <c r="Y774" i="58"/>
  <c r="Y773" i="58"/>
  <c r="Y766" i="58"/>
  <c r="Y684" i="58"/>
  <c r="Y683" i="58"/>
  <c r="Y682" i="58"/>
  <c r="Y681" i="58"/>
  <c r="Y688" i="58"/>
  <c r="Y680" i="58"/>
  <c r="Y687" i="58"/>
  <c r="Y679" i="58"/>
  <c r="Y686" i="58"/>
  <c r="Y685" i="58"/>
  <c r="Y678" i="58"/>
  <c r="Y597" i="58"/>
  <c r="Y596" i="58"/>
  <c r="Y595" i="58"/>
  <c r="Y594" i="58"/>
  <c r="Y593" i="58"/>
  <c r="Y600" i="58"/>
  <c r="Y592" i="58"/>
  <c r="Y599" i="58"/>
  <c r="Y591" i="58"/>
  <c r="Y590" i="58"/>
  <c r="Y598" i="58"/>
  <c r="Y508" i="58"/>
  <c r="Y507" i="58"/>
  <c r="Y506" i="58"/>
  <c r="Y505" i="58"/>
  <c r="Y512" i="58"/>
  <c r="Y504" i="58"/>
  <c r="Y511" i="58"/>
  <c r="Y503" i="58"/>
  <c r="Y510" i="58"/>
  <c r="Y509" i="58"/>
  <c r="Y502" i="58"/>
  <c r="Y420" i="58"/>
  <c r="Y419" i="58"/>
  <c r="Y418" i="58"/>
  <c r="Y417" i="58"/>
  <c r="Y423" i="58"/>
  <c r="Y415" i="58"/>
  <c r="Y422" i="58"/>
  <c r="Y421" i="58"/>
  <c r="Y416" i="58"/>
  <c r="Y414" i="58"/>
  <c r="Y424" i="58"/>
  <c r="Y332" i="58"/>
  <c r="Y331" i="58"/>
  <c r="Y330" i="58"/>
  <c r="Y329" i="58"/>
  <c r="Y335" i="58"/>
  <c r="Y327" i="58"/>
  <c r="Y328" i="58"/>
  <c r="Y336" i="58"/>
  <c r="Y334" i="58"/>
  <c r="Y326" i="58"/>
  <c r="Y333" i="58"/>
  <c r="Y244" i="58"/>
  <c r="Y243" i="58"/>
  <c r="Y242" i="58"/>
  <c r="Y241" i="58"/>
  <c r="Y247" i="58"/>
  <c r="Y239" i="58"/>
  <c r="Y248" i="58"/>
  <c r="Y246" i="58"/>
  <c r="Y245" i="58"/>
  <c r="Y240" i="58"/>
  <c r="Y238" i="58"/>
  <c r="Y158" i="58"/>
  <c r="Y157" i="58"/>
  <c r="Y156" i="58"/>
  <c r="Y155" i="58"/>
  <c r="Y154" i="58"/>
  <c r="Y153" i="58"/>
  <c r="Y160" i="58"/>
  <c r="Y152" i="58"/>
  <c r="Y150" i="58"/>
  <c r="Y159" i="58"/>
  <c r="Y151" i="58"/>
  <c r="Y70" i="58"/>
  <c r="Y69" i="58"/>
  <c r="Y68" i="58"/>
  <c r="Y67" i="58"/>
  <c r="Y66" i="58"/>
  <c r="Y65" i="58"/>
  <c r="Y72" i="58"/>
  <c r="Y64" i="58"/>
  <c r="Y62" i="58"/>
  <c r="Y71" i="58"/>
  <c r="Y63" i="58"/>
  <c r="AG798" i="58"/>
  <c r="AG790" i="58"/>
  <c r="AG797" i="58"/>
  <c r="AG789" i="58"/>
  <c r="AG796" i="58"/>
  <c r="AG795" i="58"/>
  <c r="AG791" i="58"/>
  <c r="AG794" i="58"/>
  <c r="AG793" i="58"/>
  <c r="AG792" i="58"/>
  <c r="AG788" i="58"/>
  <c r="AG703" i="58"/>
  <c r="AG710" i="58"/>
  <c r="AG702" i="58"/>
  <c r="AG707" i="58"/>
  <c r="AG706" i="58"/>
  <c r="AG705" i="58"/>
  <c r="AG704" i="58"/>
  <c r="AG701" i="58"/>
  <c r="AG708" i="58"/>
  <c r="AG700" i="58"/>
  <c r="AG709" i="58"/>
  <c r="AG615" i="58"/>
  <c r="AG622" i="58"/>
  <c r="AG614" i="58"/>
  <c r="AG613" i="58"/>
  <c r="AG621" i="58"/>
  <c r="AG620" i="58"/>
  <c r="AG619" i="58"/>
  <c r="AG618" i="58"/>
  <c r="AG616" i="58"/>
  <c r="AG612" i="58"/>
  <c r="AG617" i="58"/>
  <c r="AG527" i="58"/>
  <c r="AG534" i="58"/>
  <c r="AG526" i="58"/>
  <c r="AG531" i="58"/>
  <c r="AG530" i="58"/>
  <c r="AG529" i="58"/>
  <c r="AG528" i="58"/>
  <c r="AG525" i="58"/>
  <c r="AG532" i="58"/>
  <c r="AG524" i="58"/>
  <c r="AG533" i="58"/>
  <c r="AG439" i="58"/>
  <c r="AG446" i="58"/>
  <c r="AG438" i="58"/>
  <c r="AG437" i="58"/>
  <c r="AG445" i="58"/>
  <c r="AG444" i="58"/>
  <c r="AG443" i="58"/>
  <c r="AG442" i="58"/>
  <c r="AG440" i="58"/>
  <c r="AG436" i="58"/>
  <c r="AG441" i="58"/>
  <c r="AG351" i="58"/>
  <c r="AG358" i="58"/>
  <c r="AG350" i="58"/>
  <c r="AG355" i="58"/>
  <c r="AG354" i="58"/>
  <c r="AG353" i="58"/>
  <c r="AG352" i="58"/>
  <c r="AG349" i="58"/>
  <c r="AG356" i="58"/>
  <c r="AG348" i="58"/>
  <c r="AG357" i="58"/>
  <c r="AG263" i="58"/>
  <c r="AG270" i="58"/>
  <c r="AG262" i="58"/>
  <c r="AG261" i="58"/>
  <c r="AG269" i="58"/>
  <c r="AG268" i="58"/>
  <c r="AG267" i="58"/>
  <c r="AG266" i="58"/>
  <c r="AG264" i="58"/>
  <c r="AG260" i="58"/>
  <c r="AG265" i="58"/>
  <c r="AG175" i="58"/>
  <c r="AG182" i="58"/>
  <c r="AG179" i="58"/>
  <c r="AG178" i="58"/>
  <c r="AG177" i="58"/>
  <c r="AG176" i="58"/>
  <c r="AG174" i="58"/>
  <c r="AG173" i="58"/>
  <c r="AG180" i="58"/>
  <c r="AG172" i="58"/>
  <c r="AG181" i="58"/>
  <c r="AG90" i="58"/>
  <c r="AG89" i="58"/>
  <c r="AG88" i="58"/>
  <c r="AG87" i="58"/>
  <c r="AG94" i="58"/>
  <c r="AG86" i="58"/>
  <c r="AG93" i="58"/>
  <c r="AG85" i="58"/>
  <c r="AG91" i="58"/>
  <c r="AG84" i="58"/>
  <c r="AG92" i="58"/>
  <c r="AO816" i="58"/>
  <c r="AO814" i="58"/>
  <c r="AO819" i="58"/>
  <c r="AO811" i="58"/>
  <c r="AO820" i="58"/>
  <c r="AO817" i="58"/>
  <c r="AO815" i="58"/>
  <c r="AO810" i="58"/>
  <c r="AO812" i="58"/>
  <c r="AO818" i="58"/>
  <c r="AO813" i="58"/>
  <c r="AO728" i="58"/>
  <c r="AO726" i="58"/>
  <c r="AO731" i="58"/>
  <c r="AO723" i="58"/>
  <c r="AO732" i="58"/>
  <c r="AO730" i="58"/>
  <c r="AO722" i="58"/>
  <c r="AO729" i="58"/>
  <c r="AO724" i="58"/>
  <c r="AO727" i="58"/>
  <c r="AO725" i="58"/>
  <c r="AO644" i="58"/>
  <c r="AO636" i="58"/>
  <c r="AO642" i="58"/>
  <c r="AO641" i="58"/>
  <c r="AO639" i="58"/>
  <c r="AO638" i="58"/>
  <c r="AO634" i="58"/>
  <c r="AO637" i="58"/>
  <c r="AO635" i="58"/>
  <c r="AO640" i="58"/>
  <c r="AO643" i="58"/>
  <c r="AO556" i="58"/>
  <c r="AO548" i="58"/>
  <c r="AO554" i="58"/>
  <c r="AO553" i="58"/>
  <c r="AO555" i="58"/>
  <c r="AO552" i="58"/>
  <c r="AO546" i="58"/>
  <c r="AO551" i="58"/>
  <c r="AO550" i="58"/>
  <c r="AO549" i="58"/>
  <c r="AO547" i="58"/>
  <c r="AO468" i="58"/>
  <c r="AO460" i="58"/>
  <c r="AO466" i="58"/>
  <c r="AO465" i="58"/>
  <c r="AO458" i="58"/>
  <c r="AO467" i="58"/>
  <c r="AO464" i="58"/>
  <c r="AO463" i="58"/>
  <c r="AO459" i="58"/>
  <c r="AO461" i="58"/>
  <c r="AO462" i="58"/>
  <c r="AO380" i="58"/>
  <c r="AO372" i="58"/>
  <c r="AO378" i="58"/>
  <c r="AO377" i="58"/>
  <c r="AO373" i="58"/>
  <c r="AO371" i="58"/>
  <c r="AO370" i="58"/>
  <c r="AO379" i="58"/>
  <c r="AO374" i="58"/>
  <c r="AO376" i="58"/>
  <c r="AO375" i="58"/>
  <c r="AO292" i="58"/>
  <c r="AO284" i="58"/>
  <c r="AO290" i="58"/>
  <c r="AO289" i="58"/>
  <c r="AO287" i="58"/>
  <c r="AO286" i="58"/>
  <c r="AO282" i="58"/>
  <c r="AO285" i="58"/>
  <c r="AO283" i="58"/>
  <c r="AO288" i="58"/>
  <c r="AO291" i="58"/>
  <c r="AO204" i="58"/>
  <c r="AO196" i="58"/>
  <c r="AO202" i="58"/>
  <c r="AO201" i="58"/>
  <c r="AO203" i="58"/>
  <c r="AO200" i="58"/>
  <c r="AO194" i="58"/>
  <c r="AO199" i="58"/>
  <c r="AO198" i="58"/>
  <c r="AO197" i="58"/>
  <c r="AO195" i="58"/>
  <c r="AO112" i="58"/>
  <c r="AO111" i="58"/>
  <c r="AO106" i="58"/>
  <c r="AO110" i="58"/>
  <c r="AO109" i="58"/>
  <c r="AO116" i="58"/>
  <c r="AO108" i="58"/>
  <c r="AO113" i="58"/>
  <c r="AO115" i="58"/>
  <c r="AO114" i="58"/>
  <c r="AO107" i="58"/>
  <c r="AO24" i="58"/>
  <c r="AO23" i="58"/>
  <c r="AO18" i="58"/>
  <c r="AO22" i="58"/>
  <c r="AO21" i="58"/>
  <c r="AO28" i="58"/>
  <c r="AO20" i="58"/>
  <c r="AO25" i="58"/>
  <c r="AO19" i="58"/>
  <c r="AO27" i="58"/>
  <c r="AO26" i="58"/>
  <c r="AW751" i="58"/>
  <c r="AW750" i="58"/>
  <c r="AW749" i="58"/>
  <c r="AW748" i="58"/>
  <c r="AW747" i="58"/>
  <c r="AW754" i="58"/>
  <c r="AW746" i="58"/>
  <c r="AW753" i="58"/>
  <c r="AW752" i="58"/>
  <c r="AW744" i="58"/>
  <c r="AW745" i="58"/>
  <c r="AW663" i="58"/>
  <c r="AW662" i="58"/>
  <c r="AW661" i="58"/>
  <c r="AW660" i="58"/>
  <c r="AW659" i="58"/>
  <c r="AW666" i="58"/>
  <c r="AW658" i="58"/>
  <c r="AW656" i="58"/>
  <c r="AW665" i="58"/>
  <c r="AW664" i="58"/>
  <c r="AW657" i="58"/>
  <c r="AW575" i="58"/>
  <c r="AW574" i="58"/>
  <c r="AW573" i="58"/>
  <c r="AW571" i="58"/>
  <c r="AW578" i="58"/>
  <c r="AW570" i="58"/>
  <c r="AW569" i="58"/>
  <c r="AW568" i="58"/>
  <c r="AW577" i="58"/>
  <c r="AW576" i="58"/>
  <c r="AW572" i="58"/>
  <c r="AW487" i="58"/>
  <c r="AW486" i="58"/>
  <c r="AW485" i="58"/>
  <c r="AW483" i="58"/>
  <c r="AW490" i="58"/>
  <c r="AW482" i="58"/>
  <c r="AW480" i="58"/>
  <c r="AW488" i="58"/>
  <c r="AW484" i="58"/>
  <c r="AW481" i="58"/>
  <c r="AW489" i="58"/>
  <c r="AW399" i="58"/>
  <c r="AW398" i="58"/>
  <c r="AW397" i="58"/>
  <c r="AW395" i="58"/>
  <c r="AW402" i="58"/>
  <c r="AW394" i="58"/>
  <c r="AW401" i="58"/>
  <c r="AW392" i="58"/>
  <c r="AW400" i="58"/>
  <c r="AW393" i="58"/>
  <c r="AW396" i="58"/>
  <c r="AW314" i="58"/>
  <c r="AW306" i="58"/>
  <c r="AW313" i="58"/>
  <c r="AW305" i="58"/>
  <c r="AW304" i="58"/>
  <c r="AW312" i="58"/>
  <c r="AW310" i="58"/>
  <c r="AW309" i="58"/>
  <c r="AW308" i="58"/>
  <c r="AW311" i="58"/>
  <c r="AW307" i="58"/>
  <c r="AW226" i="58"/>
  <c r="AW218" i="58"/>
  <c r="AW225" i="58"/>
  <c r="AW217" i="58"/>
  <c r="AW216" i="58"/>
  <c r="AW224" i="58"/>
  <c r="AW222" i="58"/>
  <c r="AW221" i="58"/>
  <c r="AW220" i="58"/>
  <c r="AW223" i="58"/>
  <c r="AW219" i="58"/>
  <c r="AW138" i="58"/>
  <c r="AW130" i="58"/>
  <c r="AW137" i="58"/>
  <c r="AW129" i="58"/>
  <c r="AW128" i="58"/>
  <c r="AW136" i="58"/>
  <c r="AW134" i="58"/>
  <c r="AW133" i="58"/>
  <c r="AW132" i="58"/>
  <c r="AW135" i="58"/>
  <c r="AW131" i="58"/>
  <c r="AW50" i="58"/>
  <c r="AW42" i="58"/>
  <c r="AW49" i="58"/>
  <c r="AW41" i="58"/>
  <c r="AW40" i="58"/>
  <c r="AW48" i="58"/>
  <c r="AW46" i="58"/>
  <c r="AW45" i="58"/>
  <c r="AW44" i="58"/>
  <c r="AW47" i="58"/>
  <c r="AW43" i="58"/>
  <c r="BE771" i="58"/>
  <c r="BE770" i="58"/>
  <c r="BE769" i="58"/>
  <c r="BE776" i="58"/>
  <c r="BE768" i="58"/>
  <c r="BE775" i="58"/>
  <c r="BE767" i="58"/>
  <c r="BE774" i="58"/>
  <c r="BE773" i="58"/>
  <c r="BE772" i="58"/>
  <c r="BE766" i="58"/>
  <c r="BE683" i="58"/>
  <c r="BE682" i="58"/>
  <c r="BE681" i="58"/>
  <c r="BE688" i="58"/>
  <c r="BE680" i="58"/>
  <c r="BE687" i="58"/>
  <c r="BE679" i="58"/>
  <c r="BE686" i="58"/>
  <c r="BE685" i="58"/>
  <c r="BE684" i="58"/>
  <c r="BE678" i="58"/>
  <c r="BE595" i="58"/>
  <c r="BE594" i="58"/>
  <c r="BE593" i="58"/>
  <c r="BE600" i="58"/>
  <c r="BE592" i="58"/>
  <c r="BE599" i="58"/>
  <c r="BE591" i="58"/>
  <c r="BE598" i="58"/>
  <c r="BE597" i="58"/>
  <c r="BE590" i="58"/>
  <c r="BE596" i="58"/>
  <c r="BE507" i="58"/>
  <c r="BE506" i="58"/>
  <c r="BE505" i="58"/>
  <c r="BE512" i="58"/>
  <c r="BE504" i="58"/>
  <c r="BE511" i="58"/>
  <c r="BE503" i="58"/>
  <c r="BE510" i="58"/>
  <c r="BE509" i="58"/>
  <c r="BE502" i="58"/>
  <c r="BE508" i="58"/>
  <c r="BE419" i="58"/>
  <c r="BE418" i="58"/>
  <c r="BE417" i="58"/>
  <c r="BE424" i="58"/>
  <c r="BE416" i="58"/>
  <c r="BE423" i="58"/>
  <c r="BE415" i="58"/>
  <c r="BE422" i="58"/>
  <c r="BE421" i="58"/>
  <c r="BE420" i="58"/>
  <c r="BE414" i="58"/>
  <c r="BE332" i="58"/>
  <c r="BE331" i="58"/>
  <c r="BE330" i="58"/>
  <c r="BE329" i="58"/>
  <c r="BE336" i="58"/>
  <c r="BE328" i="58"/>
  <c r="BE335" i="58"/>
  <c r="BE327" i="58"/>
  <c r="BE334" i="58"/>
  <c r="BE333" i="58"/>
  <c r="BE326" i="58"/>
  <c r="BE244" i="58"/>
  <c r="BE243" i="58"/>
  <c r="BE242" i="58"/>
  <c r="BE241" i="58"/>
  <c r="BE248" i="58"/>
  <c r="BE240" i="58"/>
  <c r="BE247" i="58"/>
  <c r="BE239" i="58"/>
  <c r="BE246" i="58"/>
  <c r="BE238" i="58"/>
  <c r="BE245" i="58"/>
  <c r="BE156" i="58"/>
  <c r="BE155" i="58"/>
  <c r="BE154" i="58"/>
  <c r="BE153" i="58"/>
  <c r="BE160" i="58"/>
  <c r="BE152" i="58"/>
  <c r="BE159" i="58"/>
  <c r="BE151" i="58"/>
  <c r="BE158" i="58"/>
  <c r="BE150" i="58"/>
  <c r="BE157" i="58"/>
  <c r="BE65" i="58"/>
  <c r="BE72" i="58"/>
  <c r="BE64" i="58"/>
  <c r="BE71" i="58"/>
  <c r="BE63" i="58"/>
  <c r="BE62" i="58"/>
  <c r="BE70" i="58"/>
  <c r="BE69" i="58"/>
  <c r="BE68" i="58"/>
  <c r="BE66" i="58"/>
  <c r="BE67" i="58"/>
  <c r="Q783" i="58"/>
  <c r="Q782" i="58"/>
  <c r="Q780" i="58"/>
  <c r="Q787" i="58"/>
  <c r="Q779" i="58"/>
  <c r="Q786" i="58"/>
  <c r="Q778" i="58"/>
  <c r="Q785" i="58"/>
  <c r="Q777" i="58"/>
  <c r="Q784" i="58"/>
  <c r="Q781" i="58"/>
  <c r="Y719" i="58"/>
  <c r="Y718" i="58"/>
  <c r="Y717" i="58"/>
  <c r="Y716" i="58"/>
  <c r="Y715" i="58"/>
  <c r="Y714" i="58"/>
  <c r="Y721" i="58"/>
  <c r="Y713" i="58"/>
  <c r="Y720" i="58"/>
  <c r="Y712" i="58"/>
  <c r="Y711" i="58"/>
  <c r="AG737" i="58"/>
  <c r="AG736" i="58"/>
  <c r="AG743" i="58"/>
  <c r="AG735" i="58"/>
  <c r="AG742" i="58"/>
  <c r="AG734" i="58"/>
  <c r="AG738" i="58"/>
  <c r="AG740" i="58"/>
  <c r="AG739" i="58"/>
  <c r="AG741" i="58"/>
  <c r="AG733" i="58"/>
  <c r="AG125" i="58"/>
  <c r="AG124" i="58"/>
  <c r="AG123" i="58"/>
  <c r="AG122" i="58"/>
  <c r="AG121" i="58"/>
  <c r="AG117" i="58"/>
  <c r="AG120" i="58"/>
  <c r="AG126" i="58"/>
  <c r="AG118" i="58"/>
  <c r="AG127" i="58"/>
  <c r="AG119" i="58"/>
  <c r="AO319" i="58"/>
  <c r="AO325" i="58"/>
  <c r="AO317" i="58"/>
  <c r="AO324" i="58"/>
  <c r="AO316" i="58"/>
  <c r="AO323" i="58"/>
  <c r="AO322" i="58"/>
  <c r="AO318" i="58"/>
  <c r="AO315" i="58"/>
  <c r="AO321" i="58"/>
  <c r="AO320" i="58"/>
  <c r="AW522" i="58"/>
  <c r="AW514" i="58"/>
  <c r="AW521" i="58"/>
  <c r="AW520" i="58"/>
  <c r="AW518" i="58"/>
  <c r="AW517" i="58"/>
  <c r="AW523" i="58"/>
  <c r="AW519" i="58"/>
  <c r="AW516" i="58"/>
  <c r="AW513" i="58"/>
  <c r="AW515" i="58"/>
  <c r="BE542" i="58"/>
  <c r="BE541" i="58"/>
  <c r="BE540" i="58"/>
  <c r="BE539" i="58"/>
  <c r="BE538" i="58"/>
  <c r="BE545" i="58"/>
  <c r="BE537" i="58"/>
  <c r="BE544" i="58"/>
  <c r="BE536" i="58"/>
  <c r="BE535" i="58"/>
  <c r="BE543" i="58"/>
  <c r="I802" i="58"/>
  <c r="I801" i="58"/>
  <c r="I799" i="58"/>
  <c r="I806" i="58"/>
  <c r="I809" i="58"/>
  <c r="I805" i="58"/>
  <c r="I808" i="58"/>
  <c r="I804" i="58"/>
  <c r="I807" i="58"/>
  <c r="I803" i="58"/>
  <c r="I800" i="58"/>
  <c r="I718" i="58"/>
  <c r="I717" i="58"/>
  <c r="I715" i="58"/>
  <c r="I714" i="58"/>
  <c r="I721" i="58"/>
  <c r="I713" i="58"/>
  <c r="I720" i="58"/>
  <c r="I712" i="58"/>
  <c r="I711" i="58"/>
  <c r="I719" i="58"/>
  <c r="I716" i="58"/>
  <c r="I627" i="58"/>
  <c r="I626" i="58"/>
  <c r="I633" i="58"/>
  <c r="I625" i="58"/>
  <c r="I632" i="58"/>
  <c r="I624" i="58"/>
  <c r="I631" i="58"/>
  <c r="I630" i="58"/>
  <c r="I629" i="58"/>
  <c r="I628" i="58"/>
  <c r="I623" i="58"/>
  <c r="I540" i="58"/>
  <c r="I539" i="58"/>
  <c r="I538" i="58"/>
  <c r="I544" i="58"/>
  <c r="I545" i="58"/>
  <c r="I537" i="58"/>
  <c r="I536" i="58"/>
  <c r="I543" i="58"/>
  <c r="I542" i="58"/>
  <c r="I541" i="58"/>
  <c r="I535" i="58"/>
  <c r="I452" i="58"/>
  <c r="I456" i="58"/>
  <c r="I451" i="58"/>
  <c r="I450" i="58"/>
  <c r="I457" i="58"/>
  <c r="I449" i="58"/>
  <c r="I455" i="58"/>
  <c r="I454" i="58"/>
  <c r="I447" i="58"/>
  <c r="I453" i="58"/>
  <c r="I448" i="58"/>
  <c r="I364" i="58"/>
  <c r="I363" i="58"/>
  <c r="I362" i="58"/>
  <c r="I369" i="58"/>
  <c r="I361" i="58"/>
  <c r="I367" i="58"/>
  <c r="I366" i="58"/>
  <c r="I359" i="58"/>
  <c r="I368" i="58"/>
  <c r="I365" i="58"/>
  <c r="I360" i="58"/>
  <c r="I276" i="58"/>
  <c r="I275" i="58"/>
  <c r="I274" i="58"/>
  <c r="I281" i="58"/>
  <c r="I273" i="58"/>
  <c r="I279" i="58"/>
  <c r="I278" i="58"/>
  <c r="I277" i="58"/>
  <c r="I272" i="58"/>
  <c r="I280" i="58"/>
  <c r="I271" i="58"/>
  <c r="I188" i="58"/>
  <c r="I183" i="58"/>
  <c r="I187" i="58"/>
  <c r="I186" i="58"/>
  <c r="I193" i="58"/>
  <c r="I185" i="58"/>
  <c r="I191" i="58"/>
  <c r="I190" i="58"/>
  <c r="I192" i="58"/>
  <c r="I189" i="58"/>
  <c r="I184" i="58"/>
  <c r="I100" i="58"/>
  <c r="I99" i="58"/>
  <c r="I98" i="58"/>
  <c r="I105" i="58"/>
  <c r="I97" i="58"/>
  <c r="I103" i="58"/>
  <c r="I102" i="58"/>
  <c r="I101" i="58"/>
  <c r="I95" i="58"/>
  <c r="I96" i="58"/>
  <c r="I104" i="58"/>
  <c r="Q8" i="58"/>
  <c r="Q17" i="58"/>
  <c r="Q9" i="58"/>
  <c r="Q16" i="58"/>
  <c r="Q14" i="58"/>
  <c r="Q13" i="58"/>
  <c r="Q12" i="58"/>
  <c r="Q7" i="58"/>
  <c r="Q11" i="58"/>
  <c r="Q15" i="58"/>
  <c r="Q10" i="58"/>
  <c r="Q739" i="58"/>
  <c r="Q738" i="58"/>
  <c r="Q736" i="58"/>
  <c r="Q733" i="58"/>
  <c r="Q743" i="58"/>
  <c r="Q735" i="58"/>
  <c r="Q742" i="58"/>
  <c r="Q734" i="58"/>
  <c r="Q741" i="58"/>
  <c r="Q737" i="58"/>
  <c r="Q740" i="58"/>
  <c r="Q651" i="58"/>
  <c r="Q650" i="58"/>
  <c r="Q648" i="58"/>
  <c r="Q645" i="58"/>
  <c r="Q655" i="58"/>
  <c r="Q647" i="58"/>
  <c r="Q654" i="58"/>
  <c r="Q646" i="58"/>
  <c r="Q653" i="58"/>
  <c r="Q652" i="58"/>
  <c r="Q649" i="58"/>
  <c r="Q563" i="58"/>
  <c r="Q562" i="58"/>
  <c r="Q560" i="58"/>
  <c r="Q557" i="58"/>
  <c r="Q567" i="58"/>
  <c r="Q559" i="58"/>
  <c r="Q566" i="58"/>
  <c r="Q558" i="58"/>
  <c r="Q565" i="58"/>
  <c r="Q561" i="58"/>
  <c r="Q564" i="58"/>
  <c r="Q475" i="58"/>
  <c r="Q474" i="58"/>
  <c r="Q472" i="58"/>
  <c r="Q469" i="58"/>
  <c r="Q479" i="58"/>
  <c r="Q471" i="58"/>
  <c r="Q478" i="58"/>
  <c r="Q470" i="58"/>
  <c r="Q477" i="58"/>
  <c r="Q476" i="58"/>
  <c r="Q473" i="58"/>
  <c r="Q387" i="58"/>
  <c r="Q386" i="58"/>
  <c r="Q384" i="58"/>
  <c r="Q381" i="58"/>
  <c r="Q391" i="58"/>
  <c r="Q383" i="58"/>
  <c r="Q390" i="58"/>
  <c r="Q382" i="58"/>
  <c r="Q389" i="58"/>
  <c r="Q385" i="58"/>
  <c r="Q388" i="58"/>
  <c r="Q299" i="58"/>
  <c r="Q298" i="58"/>
  <c r="Q296" i="58"/>
  <c r="Q293" i="58"/>
  <c r="Q303" i="58"/>
  <c r="Q295" i="58"/>
  <c r="Q302" i="58"/>
  <c r="Q294" i="58"/>
  <c r="Q301" i="58"/>
  <c r="Q300" i="58"/>
  <c r="Q297" i="58"/>
  <c r="Q211" i="58"/>
  <c r="Q210" i="58"/>
  <c r="Q208" i="58"/>
  <c r="Q205" i="58"/>
  <c r="Q215" i="58"/>
  <c r="Q207" i="58"/>
  <c r="Q214" i="58"/>
  <c r="Q206" i="58"/>
  <c r="Q213" i="58"/>
  <c r="Q209" i="58"/>
  <c r="Q212" i="58"/>
  <c r="Q123" i="58"/>
  <c r="Q122" i="58"/>
  <c r="Q120" i="58"/>
  <c r="Q127" i="58"/>
  <c r="Q119" i="58"/>
  <c r="Q126" i="58"/>
  <c r="Q118" i="58"/>
  <c r="Q125" i="58"/>
  <c r="Q117" i="58"/>
  <c r="Q124" i="58"/>
  <c r="Q121" i="58"/>
  <c r="Q35" i="58"/>
  <c r="Q34" i="58"/>
  <c r="Q32" i="58"/>
  <c r="Q29" i="58"/>
  <c r="Q39" i="58"/>
  <c r="Q31" i="58"/>
  <c r="Q38" i="58"/>
  <c r="Q30" i="58"/>
  <c r="Q37" i="58"/>
  <c r="Q33" i="58"/>
  <c r="Q36" i="58"/>
  <c r="Y763" i="58"/>
  <c r="Y762" i="58"/>
  <c r="Y761" i="58"/>
  <c r="Y760" i="58"/>
  <c r="Y759" i="58"/>
  <c r="Y758" i="58"/>
  <c r="Y765" i="58"/>
  <c r="Y757" i="58"/>
  <c r="Y755" i="58"/>
  <c r="Y764" i="58"/>
  <c r="Y756" i="58"/>
  <c r="Y675" i="58"/>
  <c r="Y674" i="58"/>
  <c r="Y673" i="58"/>
  <c r="Y672" i="58"/>
  <c r="Y671" i="58"/>
  <c r="Y670" i="58"/>
  <c r="Y677" i="58"/>
  <c r="Y669" i="58"/>
  <c r="Y667" i="58"/>
  <c r="Y676" i="58"/>
  <c r="Y668" i="58"/>
  <c r="Y588" i="58"/>
  <c r="Y587" i="58"/>
  <c r="Y586" i="58"/>
  <c r="Y585" i="58"/>
  <c r="Y584" i="58"/>
  <c r="Y583" i="58"/>
  <c r="Y582" i="58"/>
  <c r="Y589" i="58"/>
  <c r="Y581" i="58"/>
  <c r="Y580" i="58"/>
  <c r="Y579" i="58"/>
  <c r="Y499" i="58"/>
  <c r="Y498" i="58"/>
  <c r="Y497" i="58"/>
  <c r="Y496" i="58"/>
  <c r="Y495" i="58"/>
  <c r="Y494" i="58"/>
  <c r="Y501" i="58"/>
  <c r="Y500" i="58"/>
  <c r="Y493" i="58"/>
  <c r="Y492" i="58"/>
  <c r="Y491" i="58"/>
  <c r="Y411" i="58"/>
  <c r="Y410" i="58"/>
  <c r="Y409" i="58"/>
  <c r="Y408" i="58"/>
  <c r="Y406" i="58"/>
  <c r="Y413" i="58"/>
  <c r="Y412" i="58"/>
  <c r="Y407" i="58"/>
  <c r="Y405" i="58"/>
  <c r="Y403" i="58"/>
  <c r="Y404" i="58"/>
  <c r="Y323" i="58"/>
  <c r="Y322" i="58"/>
  <c r="Y321" i="58"/>
  <c r="Y320" i="58"/>
  <c r="Y318" i="58"/>
  <c r="Y325" i="58"/>
  <c r="Y324" i="58"/>
  <c r="Y319" i="58"/>
  <c r="Y317" i="58"/>
  <c r="Y316" i="58"/>
  <c r="Y315" i="58"/>
  <c r="Y235" i="58"/>
  <c r="Y234" i="58"/>
  <c r="Y233" i="58"/>
  <c r="Y232" i="58"/>
  <c r="Y230" i="58"/>
  <c r="Y236" i="58"/>
  <c r="Y231" i="58"/>
  <c r="Y229" i="58"/>
  <c r="Y228" i="58"/>
  <c r="Y227" i="58"/>
  <c r="Y237" i="58"/>
  <c r="Y149" i="58"/>
  <c r="Y141" i="58"/>
  <c r="Y148" i="58"/>
  <c r="Y140" i="58"/>
  <c r="Y147" i="58"/>
  <c r="Y146" i="58"/>
  <c r="Y145" i="58"/>
  <c r="Y144" i="58"/>
  <c r="Y143" i="58"/>
  <c r="Y142" i="58"/>
  <c r="Y139" i="58"/>
  <c r="Y61" i="58"/>
  <c r="Y53" i="58"/>
  <c r="Y60" i="58"/>
  <c r="Y52" i="58"/>
  <c r="Y59" i="58"/>
  <c r="Y58" i="58"/>
  <c r="Y57" i="58"/>
  <c r="Y56" i="58"/>
  <c r="Y55" i="58"/>
  <c r="Y54" i="58"/>
  <c r="Y51" i="58"/>
  <c r="AG781" i="58"/>
  <c r="AG780" i="58"/>
  <c r="AG787" i="58"/>
  <c r="AG779" i="58"/>
  <c r="AG786" i="58"/>
  <c r="AG778" i="58"/>
  <c r="AG782" i="58"/>
  <c r="AG785" i="58"/>
  <c r="AG784" i="58"/>
  <c r="AG777" i="58"/>
  <c r="AG783" i="58"/>
  <c r="AG694" i="58"/>
  <c r="AG693" i="58"/>
  <c r="AG696" i="58"/>
  <c r="AG689" i="58"/>
  <c r="AG695" i="58"/>
  <c r="AG692" i="58"/>
  <c r="AG691" i="58"/>
  <c r="AG690" i="58"/>
  <c r="AG699" i="58"/>
  <c r="AG697" i="58"/>
  <c r="AG698" i="58"/>
  <c r="AG606" i="58"/>
  <c r="AG605" i="58"/>
  <c r="AG602" i="58"/>
  <c r="AG601" i="58"/>
  <c r="AG611" i="58"/>
  <c r="AG610" i="58"/>
  <c r="AG609" i="58"/>
  <c r="AG608" i="58"/>
  <c r="AG607" i="58"/>
  <c r="AG603" i="58"/>
  <c r="AG604" i="58"/>
  <c r="AG518" i="58"/>
  <c r="AG517" i="58"/>
  <c r="AG520" i="58"/>
  <c r="AG513" i="58"/>
  <c r="AG519" i="58"/>
  <c r="AG516" i="58"/>
  <c r="AG515" i="58"/>
  <c r="AG514" i="58"/>
  <c r="AG523" i="58"/>
  <c r="AG521" i="58"/>
  <c r="AG522" i="58"/>
  <c r="AG430" i="58"/>
  <c r="AG429" i="58"/>
  <c r="AG426" i="58"/>
  <c r="AG425" i="58"/>
  <c r="AG435" i="58"/>
  <c r="AG434" i="58"/>
  <c r="AG433" i="58"/>
  <c r="AG432" i="58"/>
  <c r="AG431" i="58"/>
  <c r="AG427" i="58"/>
  <c r="AG428" i="58"/>
  <c r="AG342" i="58"/>
  <c r="AG341" i="58"/>
  <c r="AG344" i="58"/>
  <c r="AG337" i="58"/>
  <c r="AG343" i="58"/>
  <c r="AG340" i="58"/>
  <c r="AG339" i="58"/>
  <c r="AG338" i="58"/>
  <c r="AG347" i="58"/>
  <c r="AG345" i="58"/>
  <c r="AG346" i="58"/>
  <c r="AG254" i="58"/>
  <c r="AG253" i="58"/>
  <c r="AG250" i="58"/>
  <c r="AG249" i="58"/>
  <c r="AG259" i="58"/>
  <c r="AG258" i="58"/>
  <c r="AG257" i="58"/>
  <c r="AG256" i="58"/>
  <c r="AG255" i="58"/>
  <c r="AG251" i="58"/>
  <c r="AG252" i="58"/>
  <c r="AG169" i="58"/>
  <c r="AG161" i="58"/>
  <c r="AG168" i="58"/>
  <c r="AG167" i="58"/>
  <c r="AG166" i="58"/>
  <c r="AG165" i="58"/>
  <c r="AG164" i="58"/>
  <c r="AG170" i="58"/>
  <c r="AG162" i="58"/>
  <c r="AG171" i="58"/>
  <c r="AG163" i="58"/>
  <c r="AG81" i="58"/>
  <c r="AG73" i="58"/>
  <c r="AG80" i="58"/>
  <c r="AG79" i="58"/>
  <c r="AG78" i="58"/>
  <c r="AG77" i="58"/>
  <c r="AG76" i="58"/>
  <c r="AG82" i="58"/>
  <c r="AG74" i="58"/>
  <c r="AG83" i="58"/>
  <c r="AG75" i="58"/>
  <c r="AO807" i="58"/>
  <c r="AO805" i="58"/>
  <c r="AO802" i="58"/>
  <c r="AO806" i="58"/>
  <c r="AO803" i="58"/>
  <c r="AO801" i="58"/>
  <c r="AO809" i="58"/>
  <c r="AO808" i="58"/>
  <c r="AO804" i="58"/>
  <c r="AO800" i="58"/>
  <c r="AO799" i="58"/>
  <c r="AO719" i="58"/>
  <c r="AO717" i="58"/>
  <c r="AO714" i="58"/>
  <c r="AO721" i="58"/>
  <c r="AO718" i="58"/>
  <c r="AO716" i="58"/>
  <c r="AO720" i="58"/>
  <c r="AO715" i="58"/>
  <c r="AO713" i="58"/>
  <c r="AO711" i="58"/>
  <c r="AO712" i="58"/>
  <c r="AO627" i="58"/>
  <c r="AO633" i="58"/>
  <c r="AO625" i="58"/>
  <c r="AO632" i="58"/>
  <c r="AO624" i="58"/>
  <c r="AO626" i="58"/>
  <c r="AO623" i="58"/>
  <c r="AO631" i="58"/>
  <c r="AO628" i="58"/>
  <c r="AO630" i="58"/>
  <c r="AO629" i="58"/>
  <c r="AO539" i="58"/>
  <c r="AO545" i="58"/>
  <c r="AO537" i="58"/>
  <c r="AO544" i="58"/>
  <c r="AO536" i="58"/>
  <c r="AO541" i="58"/>
  <c r="AO540" i="58"/>
  <c r="AO538" i="58"/>
  <c r="AO535" i="58"/>
  <c r="AO542" i="58"/>
  <c r="AO543" i="58"/>
  <c r="AO451" i="58"/>
  <c r="AO457" i="58"/>
  <c r="AO449" i="58"/>
  <c r="AO456" i="58"/>
  <c r="AO448" i="58"/>
  <c r="AO455" i="58"/>
  <c r="AO454" i="58"/>
  <c r="AO453" i="58"/>
  <c r="AO447" i="58"/>
  <c r="AO452" i="58"/>
  <c r="AO450" i="58"/>
  <c r="AO363" i="58"/>
  <c r="AO369" i="58"/>
  <c r="AO361" i="58"/>
  <c r="AO368" i="58"/>
  <c r="AO360" i="58"/>
  <c r="AO367" i="58"/>
  <c r="AO359" i="58"/>
  <c r="AO366" i="58"/>
  <c r="AO365" i="58"/>
  <c r="AO364" i="58"/>
  <c r="AO362" i="58"/>
  <c r="AO275" i="58"/>
  <c r="AO281" i="58"/>
  <c r="AO273" i="58"/>
  <c r="AO280" i="58"/>
  <c r="AO272" i="58"/>
  <c r="AO274" i="58"/>
  <c r="AO271" i="58"/>
  <c r="AO279" i="58"/>
  <c r="AO276" i="58"/>
  <c r="AO278" i="58"/>
  <c r="AO277" i="58"/>
  <c r="AO187" i="58"/>
  <c r="AO193" i="58"/>
  <c r="AO185" i="58"/>
  <c r="AO192" i="58"/>
  <c r="AO184" i="58"/>
  <c r="AO189" i="58"/>
  <c r="AO188" i="58"/>
  <c r="AO186" i="58"/>
  <c r="AO183" i="58"/>
  <c r="AO190" i="58"/>
  <c r="AO191" i="58"/>
  <c r="AO103" i="58"/>
  <c r="AO102" i="58"/>
  <c r="AO101" i="58"/>
  <c r="AO95" i="58"/>
  <c r="AO100" i="58"/>
  <c r="AO99" i="58"/>
  <c r="AO104" i="58"/>
  <c r="AO96" i="58"/>
  <c r="AO105" i="58"/>
  <c r="AO98" i="58"/>
  <c r="AO97" i="58"/>
  <c r="AW15" i="58"/>
  <c r="AW14" i="58"/>
  <c r="AW7" i="58"/>
  <c r="AW13" i="58"/>
  <c r="AW11" i="58"/>
  <c r="AW10" i="58"/>
  <c r="AW17" i="58"/>
  <c r="AW9" i="58"/>
  <c r="AW16" i="58"/>
  <c r="AW12" i="58"/>
  <c r="AW8" i="58"/>
  <c r="AW742" i="58"/>
  <c r="AW734" i="58"/>
  <c r="AW741" i="58"/>
  <c r="AW740" i="58"/>
  <c r="AW739" i="58"/>
  <c r="AW738" i="58"/>
  <c r="AW737" i="58"/>
  <c r="AW733" i="58"/>
  <c r="AW736" i="58"/>
  <c r="AW735" i="58"/>
  <c r="AW743" i="58"/>
  <c r="AW654" i="58"/>
  <c r="AW646" i="58"/>
  <c r="AW653" i="58"/>
  <c r="AW652" i="58"/>
  <c r="AW651" i="58"/>
  <c r="AW650" i="58"/>
  <c r="AW649" i="58"/>
  <c r="AW648" i="58"/>
  <c r="AW647" i="58"/>
  <c r="AW645" i="58"/>
  <c r="AW655" i="58"/>
  <c r="AW566" i="58"/>
  <c r="AW558" i="58"/>
  <c r="AW565" i="58"/>
  <c r="AW564" i="58"/>
  <c r="AW562" i="58"/>
  <c r="AW561" i="58"/>
  <c r="AW567" i="58"/>
  <c r="AW563" i="58"/>
  <c r="AW557" i="58"/>
  <c r="AW559" i="58"/>
  <c r="AW560" i="58"/>
  <c r="AW478" i="58"/>
  <c r="AW470" i="58"/>
  <c r="AW477" i="58"/>
  <c r="AW476" i="58"/>
  <c r="AW474" i="58"/>
  <c r="AW473" i="58"/>
  <c r="AW475" i="58"/>
  <c r="AW472" i="58"/>
  <c r="AW471" i="58"/>
  <c r="AW469" i="58"/>
  <c r="AW479" i="58"/>
  <c r="AW390" i="58"/>
  <c r="AW382" i="58"/>
  <c r="AW389" i="58"/>
  <c r="AW388" i="58"/>
  <c r="AW386" i="58"/>
  <c r="AW385" i="58"/>
  <c r="AW383" i="58"/>
  <c r="AW381" i="58"/>
  <c r="AW391" i="58"/>
  <c r="AW387" i="58"/>
  <c r="AW384" i="58"/>
  <c r="AW297" i="58"/>
  <c r="AW296" i="58"/>
  <c r="AW303" i="58"/>
  <c r="AW295" i="58"/>
  <c r="AW293" i="58"/>
  <c r="AW301" i="58"/>
  <c r="AW300" i="58"/>
  <c r="AW299" i="58"/>
  <c r="AW302" i="58"/>
  <c r="AW298" i="58"/>
  <c r="AW294" i="58"/>
  <c r="AW209" i="58"/>
  <c r="AW208" i="58"/>
  <c r="AW215" i="58"/>
  <c r="AW207" i="58"/>
  <c r="AW205" i="58"/>
  <c r="AW213" i="58"/>
  <c r="AW212" i="58"/>
  <c r="AW211" i="58"/>
  <c r="AW206" i="58"/>
  <c r="AW210" i="58"/>
  <c r="AW214" i="58"/>
  <c r="AW121" i="58"/>
  <c r="AW120" i="58"/>
  <c r="AW127" i="58"/>
  <c r="AW119" i="58"/>
  <c r="AW117" i="58"/>
  <c r="AW125" i="58"/>
  <c r="AW124" i="58"/>
  <c r="AW123" i="58"/>
  <c r="AW126" i="58"/>
  <c r="AW122" i="58"/>
  <c r="AW118" i="58"/>
  <c r="AW33" i="58"/>
  <c r="AW32" i="58"/>
  <c r="AW39" i="58"/>
  <c r="AW31" i="58"/>
  <c r="AW29" i="58"/>
  <c r="AW37" i="58"/>
  <c r="AW36" i="58"/>
  <c r="AW35" i="58"/>
  <c r="AW30" i="58"/>
  <c r="AW38" i="58"/>
  <c r="AW34" i="58"/>
  <c r="BE762" i="58"/>
  <c r="BE761" i="58"/>
  <c r="BE760" i="58"/>
  <c r="BE759" i="58"/>
  <c r="BE758" i="58"/>
  <c r="BE765" i="58"/>
  <c r="BE757" i="58"/>
  <c r="BE764" i="58"/>
  <c r="BE756" i="58"/>
  <c r="BE763" i="58"/>
  <c r="BE755" i="58"/>
  <c r="BE674" i="58"/>
  <c r="BE673" i="58"/>
  <c r="BE672" i="58"/>
  <c r="BE671" i="58"/>
  <c r="BE670" i="58"/>
  <c r="BE677" i="58"/>
  <c r="BE669" i="58"/>
  <c r="BE676" i="58"/>
  <c r="BE668" i="58"/>
  <c r="BE675" i="58"/>
  <c r="BE667" i="58"/>
  <c r="BE586" i="58"/>
  <c r="BE585" i="58"/>
  <c r="BE584" i="58"/>
  <c r="BE583" i="58"/>
  <c r="BE582" i="58"/>
  <c r="BE589" i="58"/>
  <c r="BE581" i="58"/>
  <c r="BE588" i="58"/>
  <c r="BE580" i="58"/>
  <c r="BE579" i="58"/>
  <c r="BE587" i="58"/>
  <c r="BE498" i="58"/>
  <c r="BE497" i="58"/>
  <c r="BE496" i="58"/>
  <c r="BE495" i="58"/>
  <c r="BE494" i="58"/>
  <c r="BE501" i="58"/>
  <c r="BE493" i="58"/>
  <c r="BE500" i="58"/>
  <c r="BE492" i="58"/>
  <c r="BE491" i="58"/>
  <c r="BE499" i="58"/>
  <c r="BE410" i="58"/>
  <c r="BE409" i="58"/>
  <c r="BE408" i="58"/>
  <c r="BE407" i="58"/>
  <c r="BE406" i="58"/>
  <c r="BE413" i="58"/>
  <c r="BE405" i="58"/>
  <c r="BE412" i="58"/>
  <c r="BE404" i="58"/>
  <c r="BE411" i="58"/>
  <c r="BE403" i="58"/>
  <c r="BE323" i="58"/>
  <c r="BE322" i="58"/>
  <c r="BE321" i="58"/>
  <c r="BE320" i="58"/>
  <c r="BE319" i="58"/>
  <c r="BE318" i="58"/>
  <c r="BE325" i="58"/>
  <c r="BE317" i="58"/>
  <c r="BE324" i="58"/>
  <c r="BE315" i="58"/>
  <c r="BE316" i="58"/>
  <c r="BE235" i="58"/>
  <c r="BE234" i="58"/>
  <c r="BE233" i="58"/>
  <c r="BE232" i="58"/>
  <c r="BE231" i="58"/>
  <c r="BE230" i="58"/>
  <c r="BE237" i="58"/>
  <c r="BE229" i="58"/>
  <c r="BE227" i="58"/>
  <c r="BE236" i="58"/>
  <c r="BE228" i="58"/>
  <c r="BE147" i="58"/>
  <c r="BE146" i="58"/>
  <c r="BE145" i="58"/>
  <c r="BE144" i="58"/>
  <c r="BE143" i="58"/>
  <c r="BE142" i="58"/>
  <c r="BE149" i="58"/>
  <c r="BE141" i="58"/>
  <c r="BE140" i="58"/>
  <c r="BE139" i="58"/>
  <c r="BE148" i="58"/>
  <c r="BE56" i="58"/>
  <c r="BE55" i="58"/>
  <c r="BE54" i="58"/>
  <c r="BE61" i="58"/>
  <c r="BE53" i="58"/>
  <c r="BE51" i="58"/>
  <c r="BE60" i="58"/>
  <c r="BE52" i="58"/>
  <c r="BE59" i="58"/>
  <c r="BE57" i="58"/>
  <c r="BE58" i="58"/>
  <c r="I762" i="58"/>
  <c r="I761" i="58"/>
  <c r="I759" i="58"/>
  <c r="I758" i="58"/>
  <c r="I765" i="58"/>
  <c r="I757" i="58"/>
  <c r="I764" i="58"/>
  <c r="I756" i="58"/>
  <c r="I760" i="58"/>
  <c r="I755" i="58"/>
  <c r="I763" i="58"/>
  <c r="I232" i="58"/>
  <c r="I231" i="58"/>
  <c r="I230" i="58"/>
  <c r="I237" i="58"/>
  <c r="I229" i="58"/>
  <c r="I227" i="58"/>
  <c r="I235" i="58"/>
  <c r="I234" i="58"/>
  <c r="I228" i="58"/>
  <c r="I236" i="58"/>
  <c r="I233" i="58"/>
  <c r="Q431" i="58"/>
  <c r="Q430" i="58"/>
  <c r="Q428" i="58"/>
  <c r="Q435" i="58"/>
  <c r="Q427" i="58"/>
  <c r="Q434" i="58"/>
  <c r="Q426" i="58"/>
  <c r="Q433" i="58"/>
  <c r="Q425" i="58"/>
  <c r="Q432" i="58"/>
  <c r="Q429" i="58"/>
  <c r="Y631" i="58"/>
  <c r="Y630" i="58"/>
  <c r="Y629" i="58"/>
  <c r="Y628" i="58"/>
  <c r="Y627" i="58"/>
  <c r="Y626" i="58"/>
  <c r="Y633" i="58"/>
  <c r="Y625" i="58"/>
  <c r="Y632" i="58"/>
  <c r="Y624" i="58"/>
  <c r="Y623" i="58"/>
  <c r="AG650" i="58"/>
  <c r="AG649" i="58"/>
  <c r="AG648" i="58"/>
  <c r="AG647" i="58"/>
  <c r="AG646" i="58"/>
  <c r="AG655" i="58"/>
  <c r="AG654" i="58"/>
  <c r="AG645" i="58"/>
  <c r="AG653" i="58"/>
  <c r="AG651" i="58"/>
  <c r="AG652" i="58"/>
  <c r="AO763" i="58"/>
  <c r="AO761" i="58"/>
  <c r="AO758" i="58"/>
  <c r="AO764" i="58"/>
  <c r="AO760" i="58"/>
  <c r="AO759" i="58"/>
  <c r="AO765" i="58"/>
  <c r="AO762" i="58"/>
  <c r="AO757" i="58"/>
  <c r="AO756" i="58"/>
  <c r="AO755" i="58"/>
  <c r="AO149" i="58"/>
  <c r="AO148" i="58"/>
  <c r="AO147" i="58"/>
  <c r="AO146" i="58"/>
  <c r="AO145" i="58"/>
  <c r="AO144" i="58"/>
  <c r="AO143" i="58"/>
  <c r="AO140" i="58"/>
  <c r="AO142" i="58"/>
  <c r="AO139" i="58"/>
  <c r="AO141" i="58"/>
  <c r="AW434" i="58"/>
  <c r="AW426" i="58"/>
  <c r="AW433" i="58"/>
  <c r="AW432" i="58"/>
  <c r="AW430" i="58"/>
  <c r="AW429" i="58"/>
  <c r="AW428" i="58"/>
  <c r="AW427" i="58"/>
  <c r="AW435" i="58"/>
  <c r="AW425" i="58"/>
  <c r="AW431" i="58"/>
  <c r="BE806" i="58"/>
  <c r="BE805" i="58"/>
  <c r="BE804" i="58"/>
  <c r="BE803" i="58"/>
  <c r="BE802" i="58"/>
  <c r="BE809" i="58"/>
  <c r="BE801" i="58"/>
  <c r="BE808" i="58"/>
  <c r="BE800" i="58"/>
  <c r="BE799" i="58"/>
  <c r="BE807" i="58"/>
  <c r="BE366" i="58"/>
  <c r="BE365" i="58"/>
  <c r="BE364" i="58"/>
  <c r="BE363" i="58"/>
  <c r="BE362" i="58"/>
  <c r="BE369" i="58"/>
  <c r="BE361" i="58"/>
  <c r="BE368" i="58"/>
  <c r="BE360" i="58"/>
  <c r="BE359" i="58"/>
  <c r="BE367" i="58"/>
  <c r="I797" i="58"/>
  <c r="I789" i="58"/>
  <c r="I796" i="58"/>
  <c r="I794" i="58"/>
  <c r="I793" i="58"/>
  <c r="I792" i="58"/>
  <c r="I791" i="58"/>
  <c r="I795" i="58"/>
  <c r="I790" i="58"/>
  <c r="I788" i="58"/>
  <c r="I798" i="58"/>
  <c r="I619" i="58"/>
  <c r="I612" i="58"/>
  <c r="I615" i="58"/>
  <c r="I618" i="58"/>
  <c r="I617" i="58"/>
  <c r="I616" i="58"/>
  <c r="I622" i="58"/>
  <c r="I614" i="58"/>
  <c r="I621" i="58"/>
  <c r="I613" i="58"/>
  <c r="I620" i="58"/>
  <c r="I443" i="58"/>
  <c r="I436" i="58"/>
  <c r="I442" i="58"/>
  <c r="I441" i="58"/>
  <c r="I440" i="58"/>
  <c r="I439" i="58"/>
  <c r="I446" i="58"/>
  <c r="I438" i="58"/>
  <c r="I445" i="58"/>
  <c r="I437" i="58"/>
  <c r="I444" i="58"/>
  <c r="I355" i="58"/>
  <c r="I348" i="58"/>
  <c r="I354" i="58"/>
  <c r="I353" i="58"/>
  <c r="I352" i="58"/>
  <c r="I358" i="58"/>
  <c r="I350" i="58"/>
  <c r="I357" i="58"/>
  <c r="I349" i="58"/>
  <c r="I356" i="58"/>
  <c r="I351" i="58"/>
  <c r="I267" i="58"/>
  <c r="I260" i="58"/>
  <c r="I266" i="58"/>
  <c r="I265" i="58"/>
  <c r="I264" i="58"/>
  <c r="I270" i="58"/>
  <c r="I262" i="58"/>
  <c r="I269" i="58"/>
  <c r="I261" i="58"/>
  <c r="I263" i="58"/>
  <c r="I268" i="58"/>
  <c r="I179" i="58"/>
  <c r="I178" i="58"/>
  <c r="I177" i="58"/>
  <c r="I176" i="58"/>
  <c r="I182" i="58"/>
  <c r="I174" i="58"/>
  <c r="I181" i="58"/>
  <c r="I173" i="58"/>
  <c r="I175" i="58"/>
  <c r="I172" i="58"/>
  <c r="I180" i="58"/>
  <c r="I91" i="58"/>
  <c r="I84" i="58"/>
  <c r="I90" i="58"/>
  <c r="I89" i="58"/>
  <c r="I88" i="58"/>
  <c r="I94" i="58"/>
  <c r="I86" i="58"/>
  <c r="I93" i="58"/>
  <c r="I85" i="58"/>
  <c r="I92" i="58"/>
  <c r="I87" i="58"/>
  <c r="Q818" i="58"/>
  <c r="Q817" i="58"/>
  <c r="Q815" i="58"/>
  <c r="Q814" i="58"/>
  <c r="Q810" i="58"/>
  <c r="Q813" i="58"/>
  <c r="Q820" i="58"/>
  <c r="Q812" i="58"/>
  <c r="Q819" i="58"/>
  <c r="Q816" i="58"/>
  <c r="Q811" i="58"/>
  <c r="Q730" i="58"/>
  <c r="Q729" i="58"/>
  <c r="Q727" i="58"/>
  <c r="Q726" i="58"/>
  <c r="Q722" i="58"/>
  <c r="Q725" i="58"/>
  <c r="Q732" i="58"/>
  <c r="Q724" i="58"/>
  <c r="Q731" i="58"/>
  <c r="Q728" i="58"/>
  <c r="Q723" i="58"/>
  <c r="Q642" i="58"/>
  <c r="Q641" i="58"/>
  <c r="Q639" i="58"/>
  <c r="Q638" i="58"/>
  <c r="Q634" i="58"/>
  <c r="Q637" i="58"/>
  <c r="Q644" i="58"/>
  <c r="Q636" i="58"/>
  <c r="Q643" i="58"/>
  <c r="Q640" i="58"/>
  <c r="Q635" i="58"/>
  <c r="Q554" i="58"/>
  <c r="Q553" i="58"/>
  <c r="Q551" i="58"/>
  <c r="Q550" i="58"/>
  <c r="Q546" i="58"/>
  <c r="Q549" i="58"/>
  <c r="Q556" i="58"/>
  <c r="Q548" i="58"/>
  <c r="Q555" i="58"/>
  <c r="Q552" i="58"/>
  <c r="Q547" i="58"/>
  <c r="Q466" i="58"/>
  <c r="Q465" i="58"/>
  <c r="Q463" i="58"/>
  <c r="Q462" i="58"/>
  <c r="Q458" i="58"/>
  <c r="Q461" i="58"/>
  <c r="Q468" i="58"/>
  <c r="Q460" i="58"/>
  <c r="Q467" i="58"/>
  <c r="Q464" i="58"/>
  <c r="Q459" i="58"/>
  <c r="Q378" i="58"/>
  <c r="Q377" i="58"/>
  <c r="Q375" i="58"/>
  <c r="Q374" i="58"/>
  <c r="Q370" i="58"/>
  <c r="Q373" i="58"/>
  <c r="Q380" i="58"/>
  <c r="Q372" i="58"/>
  <c r="Q379" i="58"/>
  <c r="Q376" i="58"/>
  <c r="Q371" i="58"/>
  <c r="Q290" i="58"/>
  <c r="Q289" i="58"/>
  <c r="Q287" i="58"/>
  <c r="Q286" i="58"/>
  <c r="Q282" i="58"/>
  <c r="Q285" i="58"/>
  <c r="Q292" i="58"/>
  <c r="Q284" i="58"/>
  <c r="Q291" i="58"/>
  <c r="Q288" i="58"/>
  <c r="Q283" i="58"/>
  <c r="Q202" i="58"/>
  <c r="Q201" i="58"/>
  <c r="Q199" i="58"/>
  <c r="Q198" i="58"/>
  <c r="Q194" i="58"/>
  <c r="Q197" i="58"/>
  <c r="Q204" i="58"/>
  <c r="Q196" i="58"/>
  <c r="Q203" i="58"/>
  <c r="Q200" i="58"/>
  <c r="Q195" i="58"/>
  <c r="Q114" i="58"/>
  <c r="Q113" i="58"/>
  <c r="Q111" i="58"/>
  <c r="Q110" i="58"/>
  <c r="Q106" i="58"/>
  <c r="Q109" i="58"/>
  <c r="Q116" i="58"/>
  <c r="Q108" i="58"/>
  <c r="Q115" i="58"/>
  <c r="Q112" i="58"/>
  <c r="Q107" i="58"/>
  <c r="Q26" i="58"/>
  <c r="Q25" i="58"/>
  <c r="Q23" i="58"/>
  <c r="Q22" i="58"/>
  <c r="Q18" i="58"/>
  <c r="Q21" i="58"/>
  <c r="Q28" i="58"/>
  <c r="Q20" i="58"/>
  <c r="Q27" i="58"/>
  <c r="Q24" i="58"/>
  <c r="Q19" i="58"/>
  <c r="Y754" i="58"/>
  <c r="Y746" i="58"/>
  <c r="Y753" i="58"/>
  <c r="Y745" i="58"/>
  <c r="Y752" i="58"/>
  <c r="Y751" i="58"/>
  <c r="Y750" i="58"/>
  <c r="Y749" i="58"/>
  <c r="Y748" i="58"/>
  <c r="Y744" i="58"/>
  <c r="Y747" i="58"/>
  <c r="Y666" i="58"/>
  <c r="Y658" i="58"/>
  <c r="Y665" i="58"/>
  <c r="Y657" i="58"/>
  <c r="Y664" i="58"/>
  <c r="Y663" i="58"/>
  <c r="Y662" i="58"/>
  <c r="Y661" i="58"/>
  <c r="Y660" i="58"/>
  <c r="Y659" i="58"/>
  <c r="Y656" i="58"/>
  <c r="Y578" i="58"/>
  <c r="Y570" i="58"/>
  <c r="Y577" i="58"/>
  <c r="Y569" i="58"/>
  <c r="Y576" i="58"/>
  <c r="Y575" i="58"/>
  <c r="Y574" i="58"/>
  <c r="Y573" i="58"/>
  <c r="Y568" i="58"/>
  <c r="Y572" i="58"/>
  <c r="Y571" i="58"/>
  <c r="Y490" i="58"/>
  <c r="Y482" i="58"/>
  <c r="Y489" i="58"/>
  <c r="Y481" i="58"/>
  <c r="Y488" i="58"/>
  <c r="Y487" i="58"/>
  <c r="Y486" i="58"/>
  <c r="Y485" i="58"/>
  <c r="Y483" i="58"/>
  <c r="Y480" i="58"/>
  <c r="Y484" i="58"/>
  <c r="Y402" i="58"/>
  <c r="Y394" i="58"/>
  <c r="Y401" i="58"/>
  <c r="Y393" i="58"/>
  <c r="Y400" i="58"/>
  <c r="Y399" i="58"/>
  <c r="Y397" i="58"/>
  <c r="Y398" i="58"/>
  <c r="Y392" i="58"/>
  <c r="Y396" i="58"/>
  <c r="Y395" i="58"/>
  <c r="Y314" i="58"/>
  <c r="Y306" i="58"/>
  <c r="Y313" i="58"/>
  <c r="Y305" i="58"/>
  <c r="Y312" i="58"/>
  <c r="Y311" i="58"/>
  <c r="Y309" i="58"/>
  <c r="Y307" i="58"/>
  <c r="Y304" i="58"/>
  <c r="Y310" i="58"/>
  <c r="Y308" i="58"/>
  <c r="Y226" i="58"/>
  <c r="Y218" i="58"/>
  <c r="Y225" i="58"/>
  <c r="Y217" i="58"/>
  <c r="Y224" i="58"/>
  <c r="Y223" i="58"/>
  <c r="Y221" i="58"/>
  <c r="Y216" i="58"/>
  <c r="Y222" i="58"/>
  <c r="Y220" i="58"/>
  <c r="Y219" i="58"/>
  <c r="Y132" i="58"/>
  <c r="Y128" i="58"/>
  <c r="Y131" i="58"/>
  <c r="Y138" i="58"/>
  <c r="Y130" i="58"/>
  <c r="Y137" i="58"/>
  <c r="Y129" i="58"/>
  <c r="Y136" i="58"/>
  <c r="Y135" i="58"/>
  <c r="Y134" i="58"/>
  <c r="Y133" i="58"/>
  <c r="Y44" i="58"/>
  <c r="Y40" i="58"/>
  <c r="Y43" i="58"/>
  <c r="Y50" i="58"/>
  <c r="Y42" i="58"/>
  <c r="Y49" i="58"/>
  <c r="Y41" i="58"/>
  <c r="Y48" i="58"/>
  <c r="Y47" i="58"/>
  <c r="Y46" i="58"/>
  <c r="Y45" i="58"/>
  <c r="AG772" i="58"/>
  <c r="AG771" i="58"/>
  <c r="AG770" i="58"/>
  <c r="AG769" i="58"/>
  <c r="AG773" i="58"/>
  <c r="AG775" i="58"/>
  <c r="AG774" i="58"/>
  <c r="AG766" i="58"/>
  <c r="AG768" i="58"/>
  <c r="AG767" i="58"/>
  <c r="AG776" i="58"/>
  <c r="AG685" i="58"/>
  <c r="AG684" i="58"/>
  <c r="AG683" i="58"/>
  <c r="AG682" i="58"/>
  <c r="AG678" i="58"/>
  <c r="AG681" i="58"/>
  <c r="AG680" i="58"/>
  <c r="AG679" i="58"/>
  <c r="AG688" i="58"/>
  <c r="AG686" i="58"/>
  <c r="AG687" i="58"/>
  <c r="AG597" i="58"/>
  <c r="AG596" i="58"/>
  <c r="AG591" i="58"/>
  <c r="AG600" i="58"/>
  <c r="AG590" i="58"/>
  <c r="AG599" i="58"/>
  <c r="AG598" i="58"/>
  <c r="AG595" i="58"/>
  <c r="AG594" i="58"/>
  <c r="AG592" i="58"/>
  <c r="AG593" i="58"/>
  <c r="AG509" i="58"/>
  <c r="AG508" i="58"/>
  <c r="AG507" i="58"/>
  <c r="AG506" i="58"/>
  <c r="AG502" i="58"/>
  <c r="AG505" i="58"/>
  <c r="AG504" i="58"/>
  <c r="AG503" i="58"/>
  <c r="AG512" i="58"/>
  <c r="AG510" i="58"/>
  <c r="AG511" i="58"/>
  <c r="AG421" i="58"/>
  <c r="AG420" i="58"/>
  <c r="AG415" i="58"/>
  <c r="AG424" i="58"/>
  <c r="AG414" i="58"/>
  <c r="AG423" i="58"/>
  <c r="AG422" i="58"/>
  <c r="AG419" i="58"/>
  <c r="AG418" i="58"/>
  <c r="AG416" i="58"/>
  <c r="AG417" i="58"/>
  <c r="AG333" i="58"/>
  <c r="AG332" i="58"/>
  <c r="AG331" i="58"/>
  <c r="AG330" i="58"/>
  <c r="AG326" i="58"/>
  <c r="AG329" i="58"/>
  <c r="AG328" i="58"/>
  <c r="AG327" i="58"/>
  <c r="AG336" i="58"/>
  <c r="AG334" i="58"/>
  <c r="AG335" i="58"/>
  <c r="AG245" i="58"/>
  <c r="AG244" i="58"/>
  <c r="AG239" i="58"/>
  <c r="AG248" i="58"/>
  <c r="AG238" i="58"/>
  <c r="AG247" i="58"/>
  <c r="AG246" i="58"/>
  <c r="AG243" i="58"/>
  <c r="AG242" i="58"/>
  <c r="AG240" i="58"/>
  <c r="AG241" i="58"/>
  <c r="AG160" i="58"/>
  <c r="AG152" i="58"/>
  <c r="AG159" i="58"/>
  <c r="AG151" i="58"/>
  <c r="AG150" i="58"/>
  <c r="AG158" i="58"/>
  <c r="AG157" i="58"/>
  <c r="AG156" i="58"/>
  <c r="AG155" i="58"/>
  <c r="AG153" i="58"/>
  <c r="AG154" i="58"/>
  <c r="AG72" i="58"/>
  <c r="AG64" i="58"/>
  <c r="AG71" i="58"/>
  <c r="AG63" i="58"/>
  <c r="AG62" i="58"/>
  <c r="AG70" i="58"/>
  <c r="AG69" i="58"/>
  <c r="AG68" i="58"/>
  <c r="AG67" i="58"/>
  <c r="AG65" i="58"/>
  <c r="AG66" i="58"/>
  <c r="AO798" i="58"/>
  <c r="AO790" i="58"/>
  <c r="AO796" i="58"/>
  <c r="AO793" i="58"/>
  <c r="AO792" i="58"/>
  <c r="AO789" i="58"/>
  <c r="AO797" i="58"/>
  <c r="AO788" i="58"/>
  <c r="AO791" i="58"/>
  <c r="AO795" i="58"/>
  <c r="AO794" i="58"/>
  <c r="AO710" i="58"/>
  <c r="AO702" i="58"/>
  <c r="AO708" i="58"/>
  <c r="AO705" i="58"/>
  <c r="AO707" i="58"/>
  <c r="AO704" i="58"/>
  <c r="AO703" i="58"/>
  <c r="AO700" i="58"/>
  <c r="AO709" i="58"/>
  <c r="AO701" i="58"/>
  <c r="AO706" i="58"/>
  <c r="AO618" i="58"/>
  <c r="AO616" i="58"/>
  <c r="AO615" i="58"/>
  <c r="AO622" i="58"/>
  <c r="AO621" i="58"/>
  <c r="AO620" i="58"/>
  <c r="AO612" i="58"/>
  <c r="AO619" i="58"/>
  <c r="AO613" i="58"/>
  <c r="AO617" i="58"/>
  <c r="AO614" i="58"/>
  <c r="AO530" i="58"/>
  <c r="AO528" i="58"/>
  <c r="AO527" i="58"/>
  <c r="AO526" i="58"/>
  <c r="AO525" i="58"/>
  <c r="AO534" i="58"/>
  <c r="AO524" i="58"/>
  <c r="AO533" i="58"/>
  <c r="AO529" i="58"/>
  <c r="AO532" i="58"/>
  <c r="AO531" i="58"/>
  <c r="AO442" i="58"/>
  <c r="AO440" i="58"/>
  <c r="AO439" i="58"/>
  <c r="AO443" i="58"/>
  <c r="AO441" i="58"/>
  <c r="AO438" i="58"/>
  <c r="AO437" i="58"/>
  <c r="AO436" i="58"/>
  <c r="AO444" i="58"/>
  <c r="AO446" i="58"/>
  <c r="AO445" i="58"/>
  <c r="AO354" i="58"/>
  <c r="AO352" i="58"/>
  <c r="AO351" i="58"/>
  <c r="AO357" i="58"/>
  <c r="AO356" i="58"/>
  <c r="AO355" i="58"/>
  <c r="AO353" i="58"/>
  <c r="AO348" i="58"/>
  <c r="AO350" i="58"/>
  <c r="AO358" i="58"/>
  <c r="AO349" i="58"/>
  <c r="AO266" i="58"/>
  <c r="AO264" i="58"/>
  <c r="AO263" i="58"/>
  <c r="AO270" i="58"/>
  <c r="AO269" i="58"/>
  <c r="AO268" i="58"/>
  <c r="AO260" i="58"/>
  <c r="AO267" i="58"/>
  <c r="AO261" i="58"/>
  <c r="AO265" i="58"/>
  <c r="AO262" i="58"/>
  <c r="AO178" i="58"/>
  <c r="AO176" i="58"/>
  <c r="AO175" i="58"/>
  <c r="AO174" i="58"/>
  <c r="AO173" i="58"/>
  <c r="AO182" i="58"/>
  <c r="AO172" i="58"/>
  <c r="AO181" i="58"/>
  <c r="AO177" i="58"/>
  <c r="AO180" i="58"/>
  <c r="AO179" i="58"/>
  <c r="AO94" i="58"/>
  <c r="AO86" i="58"/>
  <c r="AO93" i="58"/>
  <c r="AO85" i="58"/>
  <c r="AO92" i="58"/>
  <c r="AO91" i="58"/>
  <c r="AO84" i="58"/>
  <c r="AO90" i="58"/>
  <c r="AO87" i="58"/>
  <c r="AO89" i="58"/>
  <c r="AO88" i="58"/>
  <c r="AW813" i="58"/>
  <c r="AW820" i="58"/>
  <c r="AW812" i="58"/>
  <c r="AW819" i="58"/>
  <c r="AW811" i="58"/>
  <c r="AW818" i="58"/>
  <c r="AW817" i="58"/>
  <c r="AW816" i="58"/>
  <c r="AW815" i="58"/>
  <c r="AW810" i="58"/>
  <c r="AW814" i="58"/>
  <c r="AW725" i="58"/>
  <c r="AW732" i="58"/>
  <c r="AW724" i="58"/>
  <c r="AW731" i="58"/>
  <c r="AW723" i="58"/>
  <c r="AW730" i="58"/>
  <c r="AW729" i="58"/>
  <c r="AW728" i="58"/>
  <c r="AW727" i="58"/>
  <c r="AW722" i="58"/>
  <c r="AW726" i="58"/>
  <c r="AW637" i="58"/>
  <c r="AW644" i="58"/>
  <c r="AW636" i="58"/>
  <c r="AW643" i="58"/>
  <c r="AW635" i="58"/>
  <c r="AW642" i="58"/>
  <c r="AW641" i="58"/>
  <c r="AW640" i="58"/>
  <c r="AW639" i="58"/>
  <c r="AW638" i="58"/>
  <c r="AW634" i="58"/>
  <c r="AW549" i="58"/>
  <c r="AW556" i="58"/>
  <c r="AW548" i="58"/>
  <c r="AW555" i="58"/>
  <c r="AW547" i="58"/>
  <c r="AW553" i="58"/>
  <c r="AW552" i="58"/>
  <c r="AW554" i="58"/>
  <c r="AW551" i="58"/>
  <c r="AW550" i="58"/>
  <c r="AW546" i="58"/>
  <c r="AW461" i="58"/>
  <c r="AW468" i="58"/>
  <c r="AW460" i="58"/>
  <c r="AW467" i="58"/>
  <c r="AW459" i="58"/>
  <c r="AW465" i="58"/>
  <c r="AW464" i="58"/>
  <c r="AW463" i="58"/>
  <c r="AW462" i="58"/>
  <c r="AW458" i="58"/>
  <c r="AW466" i="58"/>
  <c r="AW373" i="58"/>
  <c r="AW380" i="58"/>
  <c r="AW372" i="58"/>
  <c r="AW379" i="58"/>
  <c r="AW371" i="58"/>
  <c r="AW377" i="58"/>
  <c r="AW376" i="58"/>
  <c r="AW378" i="58"/>
  <c r="AW375" i="58"/>
  <c r="AW374" i="58"/>
  <c r="AW370" i="58"/>
  <c r="AW288" i="58"/>
  <c r="AW287" i="58"/>
  <c r="AW286" i="58"/>
  <c r="AW292" i="58"/>
  <c r="AW284" i="58"/>
  <c r="AW291" i="58"/>
  <c r="AW283" i="58"/>
  <c r="AW290" i="58"/>
  <c r="AW282" i="58"/>
  <c r="AW289" i="58"/>
  <c r="AW285" i="58"/>
  <c r="AW200" i="58"/>
  <c r="AW199" i="58"/>
  <c r="AW198" i="58"/>
  <c r="AW204" i="58"/>
  <c r="AW196" i="58"/>
  <c r="AW203" i="58"/>
  <c r="AW195" i="58"/>
  <c r="AW202" i="58"/>
  <c r="AW201" i="58"/>
  <c r="AW197" i="58"/>
  <c r="AW194" i="58"/>
  <c r="AW112" i="58"/>
  <c r="AW111" i="58"/>
  <c r="AW110" i="58"/>
  <c r="AW116" i="58"/>
  <c r="AW108" i="58"/>
  <c r="AW115" i="58"/>
  <c r="AW107" i="58"/>
  <c r="AW114" i="58"/>
  <c r="AW106" i="58"/>
  <c r="AW113" i="58"/>
  <c r="AW109" i="58"/>
  <c r="AW24" i="58"/>
  <c r="AW23" i="58"/>
  <c r="AW22" i="58"/>
  <c r="AW28" i="58"/>
  <c r="AW20" i="58"/>
  <c r="AW27" i="58"/>
  <c r="AW19" i="58"/>
  <c r="AW26" i="58"/>
  <c r="AW25" i="58"/>
  <c r="AW21" i="58"/>
  <c r="AW18" i="58"/>
  <c r="BE753" i="58"/>
  <c r="BE745" i="58"/>
  <c r="BE752" i="58"/>
  <c r="BE751" i="58"/>
  <c r="BE750" i="58"/>
  <c r="BE749" i="58"/>
  <c r="BE748" i="58"/>
  <c r="BE747" i="58"/>
  <c r="BE754" i="58"/>
  <c r="BE746" i="58"/>
  <c r="BE744" i="58"/>
  <c r="BE665" i="58"/>
  <c r="BE657" i="58"/>
  <c r="BE664" i="58"/>
  <c r="BE663" i="58"/>
  <c r="BE662" i="58"/>
  <c r="BE661" i="58"/>
  <c r="BE660" i="58"/>
  <c r="BE659" i="58"/>
  <c r="BE666" i="58"/>
  <c r="BE658" i="58"/>
  <c r="BE656" i="58"/>
  <c r="BE577" i="58"/>
  <c r="BE569" i="58"/>
  <c r="BE576" i="58"/>
  <c r="BE575" i="58"/>
  <c r="BE574" i="58"/>
  <c r="BE573" i="58"/>
  <c r="BE572" i="58"/>
  <c r="BE571" i="58"/>
  <c r="BE568" i="58"/>
  <c r="BE570" i="58"/>
  <c r="BE578" i="58"/>
  <c r="BE489" i="58"/>
  <c r="BE481" i="58"/>
  <c r="BE488" i="58"/>
  <c r="BE487" i="58"/>
  <c r="BE486" i="58"/>
  <c r="BE485" i="58"/>
  <c r="BE484" i="58"/>
  <c r="BE483" i="58"/>
  <c r="BE490" i="58"/>
  <c r="BE482" i="58"/>
  <c r="BE480" i="58"/>
  <c r="BE401" i="58"/>
  <c r="BE393" i="58"/>
  <c r="BE400" i="58"/>
  <c r="BE399" i="58"/>
  <c r="BE398" i="58"/>
  <c r="BE397" i="58"/>
  <c r="BE396" i="58"/>
  <c r="BE395" i="58"/>
  <c r="BE402" i="58"/>
  <c r="BE394" i="58"/>
  <c r="BE392" i="58"/>
  <c r="BE314" i="58"/>
  <c r="BE306" i="58"/>
  <c r="BE313" i="58"/>
  <c r="BE305" i="58"/>
  <c r="BE312" i="58"/>
  <c r="BE311" i="58"/>
  <c r="BE310" i="58"/>
  <c r="BE309" i="58"/>
  <c r="BE308" i="58"/>
  <c r="BE304" i="58"/>
  <c r="BE307" i="58"/>
  <c r="BE226" i="58"/>
  <c r="BE218" i="58"/>
  <c r="BE225" i="58"/>
  <c r="BE217" i="58"/>
  <c r="BE224" i="58"/>
  <c r="BE223" i="58"/>
  <c r="BE222" i="58"/>
  <c r="BE221" i="58"/>
  <c r="BE220" i="58"/>
  <c r="BE216" i="58"/>
  <c r="BE219" i="58"/>
  <c r="BE138" i="58"/>
  <c r="BE130" i="58"/>
  <c r="BE137" i="58"/>
  <c r="BE129" i="58"/>
  <c r="BE136" i="58"/>
  <c r="BE135" i="58"/>
  <c r="BE134" i="58"/>
  <c r="BE133" i="58"/>
  <c r="BE132" i="58"/>
  <c r="BE131" i="58"/>
  <c r="BE128" i="58"/>
  <c r="BE47" i="58"/>
  <c r="BE46" i="58"/>
  <c r="BE45" i="58"/>
  <c r="BE44" i="58"/>
  <c r="BE43" i="58"/>
  <c r="BE40" i="58"/>
  <c r="BE50" i="58"/>
  <c r="BE42" i="58"/>
  <c r="BE48" i="58"/>
  <c r="BE49" i="58"/>
  <c r="BE41" i="58"/>
  <c r="I408" i="58"/>
  <c r="I407" i="58"/>
  <c r="I406" i="58"/>
  <c r="I413" i="58"/>
  <c r="I405" i="58"/>
  <c r="I403" i="58"/>
  <c r="I411" i="58"/>
  <c r="I410" i="58"/>
  <c r="I412" i="58"/>
  <c r="I404" i="58"/>
  <c r="I409" i="58"/>
  <c r="I56" i="58"/>
  <c r="I55" i="58"/>
  <c r="I54" i="58"/>
  <c r="I61" i="58"/>
  <c r="I53" i="58"/>
  <c r="I51" i="58"/>
  <c r="I59" i="58"/>
  <c r="I58" i="58"/>
  <c r="I52" i="58"/>
  <c r="I60" i="58"/>
  <c r="I57" i="58"/>
  <c r="Q255" i="58"/>
  <c r="Q254" i="58"/>
  <c r="Q252" i="58"/>
  <c r="Q259" i="58"/>
  <c r="Q251" i="58"/>
  <c r="Q258" i="58"/>
  <c r="Q250" i="58"/>
  <c r="Q257" i="58"/>
  <c r="Q256" i="58"/>
  <c r="Q249" i="58"/>
  <c r="Q253" i="58"/>
  <c r="Y455" i="58"/>
  <c r="Y454" i="58"/>
  <c r="Y453" i="58"/>
  <c r="Y452" i="58"/>
  <c r="Y451" i="58"/>
  <c r="Y450" i="58"/>
  <c r="Y448" i="58"/>
  <c r="Y447" i="58"/>
  <c r="Y457" i="58"/>
  <c r="Y456" i="58"/>
  <c r="Y449" i="58"/>
  <c r="AG562" i="58"/>
  <c r="AG561" i="58"/>
  <c r="AG566" i="58"/>
  <c r="AG565" i="58"/>
  <c r="AG564" i="58"/>
  <c r="AG563" i="58"/>
  <c r="AG560" i="58"/>
  <c r="AG557" i="58"/>
  <c r="AG559" i="58"/>
  <c r="AG567" i="58"/>
  <c r="AG558" i="58"/>
  <c r="AO675" i="58"/>
  <c r="AO673" i="58"/>
  <c r="AO670" i="58"/>
  <c r="AO676" i="58"/>
  <c r="AO674" i="58"/>
  <c r="AO672" i="58"/>
  <c r="AO671" i="58"/>
  <c r="AO669" i="58"/>
  <c r="AO668" i="58"/>
  <c r="AO677" i="58"/>
  <c r="AO667" i="58"/>
  <c r="AW786" i="58"/>
  <c r="AW778" i="58"/>
  <c r="AW785" i="58"/>
  <c r="AW784" i="58"/>
  <c r="AW783" i="58"/>
  <c r="AW782" i="58"/>
  <c r="AW781" i="58"/>
  <c r="AW787" i="58"/>
  <c r="AW780" i="58"/>
  <c r="AW777" i="58"/>
  <c r="AW779" i="58"/>
  <c r="AW165" i="58"/>
  <c r="AW164" i="58"/>
  <c r="AW171" i="58"/>
  <c r="AW163" i="58"/>
  <c r="AW169" i="58"/>
  <c r="AW168" i="58"/>
  <c r="AW167" i="58"/>
  <c r="AW161" i="58"/>
  <c r="AW170" i="58"/>
  <c r="AW166" i="58"/>
  <c r="AW162" i="58"/>
  <c r="BE454" i="58"/>
  <c r="BE453" i="58"/>
  <c r="BE452" i="58"/>
  <c r="BE451" i="58"/>
  <c r="BE450" i="58"/>
  <c r="BE457" i="58"/>
  <c r="BE449" i="58"/>
  <c r="BE456" i="58"/>
  <c r="BE448" i="58"/>
  <c r="BE447" i="58"/>
  <c r="BE455" i="58"/>
  <c r="I709" i="58"/>
  <c r="I701" i="58"/>
  <c r="I708" i="58"/>
  <c r="I706" i="58"/>
  <c r="I705" i="58"/>
  <c r="I704" i="58"/>
  <c r="I703" i="58"/>
  <c r="I700" i="58"/>
  <c r="I710" i="58"/>
  <c r="I707" i="58"/>
  <c r="I702" i="58"/>
  <c r="I531" i="58"/>
  <c r="I524" i="58"/>
  <c r="I527" i="58"/>
  <c r="I530" i="58"/>
  <c r="I529" i="58"/>
  <c r="I528" i="58"/>
  <c r="I534" i="58"/>
  <c r="I526" i="58"/>
  <c r="I533" i="58"/>
  <c r="I525" i="58"/>
  <c r="I532" i="58"/>
  <c r="I780" i="58"/>
  <c r="I787" i="58"/>
  <c r="I779" i="58"/>
  <c r="I785" i="58"/>
  <c r="I784" i="58"/>
  <c r="I783" i="58"/>
  <c r="I782" i="58"/>
  <c r="I778" i="58"/>
  <c r="I786" i="58"/>
  <c r="I777" i="58"/>
  <c r="I781" i="58"/>
  <c r="I692" i="58"/>
  <c r="I699" i="58"/>
  <c r="I691" i="58"/>
  <c r="I697" i="58"/>
  <c r="I696" i="58"/>
  <c r="I695" i="58"/>
  <c r="I694" i="58"/>
  <c r="I690" i="58"/>
  <c r="I689" i="58"/>
  <c r="I698" i="58"/>
  <c r="I693" i="58"/>
  <c r="I610" i="58"/>
  <c r="I602" i="58"/>
  <c r="I609" i="58"/>
  <c r="I601" i="58"/>
  <c r="I608" i="58"/>
  <c r="I607" i="58"/>
  <c r="I606" i="58"/>
  <c r="I605" i="58"/>
  <c r="I604" i="58"/>
  <c r="I603" i="58"/>
  <c r="I611" i="58"/>
  <c r="I522" i="58"/>
  <c r="I514" i="58"/>
  <c r="I518" i="58"/>
  <c r="I521" i="58"/>
  <c r="I513" i="58"/>
  <c r="I520" i="58"/>
  <c r="I519" i="58"/>
  <c r="I517" i="58"/>
  <c r="I516" i="58"/>
  <c r="I523" i="58"/>
  <c r="I515" i="58"/>
  <c r="I434" i="58"/>
  <c r="I426" i="58"/>
  <c r="I433" i="58"/>
  <c r="I425" i="58"/>
  <c r="I432" i="58"/>
  <c r="I431" i="58"/>
  <c r="I429" i="58"/>
  <c r="I428" i="58"/>
  <c r="I435" i="58"/>
  <c r="I427" i="58"/>
  <c r="I430" i="58"/>
  <c r="I346" i="58"/>
  <c r="I338" i="58"/>
  <c r="I345" i="58"/>
  <c r="I337" i="58"/>
  <c r="I344" i="58"/>
  <c r="I343" i="58"/>
  <c r="I341" i="58"/>
  <c r="I340" i="58"/>
  <c r="I347" i="58"/>
  <c r="I342" i="58"/>
  <c r="I339" i="58"/>
  <c r="I258" i="58"/>
  <c r="I250" i="58"/>
  <c r="I257" i="58"/>
  <c r="I249" i="58"/>
  <c r="I256" i="58"/>
  <c r="I255" i="58"/>
  <c r="I253" i="58"/>
  <c r="I252" i="58"/>
  <c r="I251" i="58"/>
  <c r="I259" i="58"/>
  <c r="I254" i="58"/>
  <c r="I170" i="58"/>
  <c r="I162" i="58"/>
  <c r="I169" i="58"/>
  <c r="I161" i="58"/>
  <c r="I168" i="58"/>
  <c r="I167" i="58"/>
  <c r="I165" i="58"/>
  <c r="I164" i="58"/>
  <c r="I171" i="58"/>
  <c r="I166" i="58"/>
  <c r="I163" i="58"/>
  <c r="I82" i="58"/>
  <c r="I74" i="58"/>
  <c r="I81" i="58"/>
  <c r="I73" i="58"/>
  <c r="I80" i="58"/>
  <c r="I79" i="58"/>
  <c r="I77" i="58"/>
  <c r="I76" i="58"/>
  <c r="I83" i="58"/>
  <c r="I75" i="58"/>
  <c r="I78" i="58"/>
  <c r="Q809" i="58"/>
  <c r="Q801" i="58"/>
  <c r="Q808" i="58"/>
  <c r="Q800" i="58"/>
  <c r="Q806" i="58"/>
  <c r="Q805" i="58"/>
  <c r="Q804" i="58"/>
  <c r="Q799" i="58"/>
  <c r="Q803" i="58"/>
  <c r="Q807" i="58"/>
  <c r="Q802" i="58"/>
  <c r="Q721" i="58"/>
  <c r="Q713" i="58"/>
  <c r="Q720" i="58"/>
  <c r="Q712" i="58"/>
  <c r="Q718" i="58"/>
  <c r="Q717" i="58"/>
  <c r="Q716" i="58"/>
  <c r="Q711" i="58"/>
  <c r="Q715" i="58"/>
  <c r="Q719" i="58"/>
  <c r="Q714" i="58"/>
  <c r="Q633" i="58"/>
  <c r="Q625" i="58"/>
  <c r="Q632" i="58"/>
  <c r="Q624" i="58"/>
  <c r="Q630" i="58"/>
  <c r="Q629" i="58"/>
  <c r="Q628" i="58"/>
  <c r="Q623" i="58"/>
  <c r="Q627" i="58"/>
  <c r="Q631" i="58"/>
  <c r="Q626" i="58"/>
  <c r="Q545" i="58"/>
  <c r="Q537" i="58"/>
  <c r="Q544" i="58"/>
  <c r="Q536" i="58"/>
  <c r="Q542" i="58"/>
  <c r="Q541" i="58"/>
  <c r="Q540" i="58"/>
  <c r="Q535" i="58"/>
  <c r="Q539" i="58"/>
  <c r="Q543" i="58"/>
  <c r="Q538" i="58"/>
  <c r="Q457" i="58"/>
  <c r="Q449" i="58"/>
  <c r="Q456" i="58"/>
  <c r="Q448" i="58"/>
  <c r="Q454" i="58"/>
  <c r="Q453" i="58"/>
  <c r="Q452" i="58"/>
  <c r="Q447" i="58"/>
  <c r="Q451" i="58"/>
  <c r="Q455" i="58"/>
  <c r="Q450" i="58"/>
  <c r="Q369" i="58"/>
  <c r="Q361" i="58"/>
  <c r="Q368" i="58"/>
  <c r="Q360" i="58"/>
  <c r="Q366" i="58"/>
  <c r="Q365" i="58"/>
  <c r="Q364" i="58"/>
  <c r="Q359" i="58"/>
  <c r="Q363" i="58"/>
  <c r="Q367" i="58"/>
  <c r="Q362" i="58"/>
  <c r="Q281" i="58"/>
  <c r="Q273" i="58"/>
  <c r="Q280" i="58"/>
  <c r="Q272" i="58"/>
  <c r="Q278" i="58"/>
  <c r="Q277" i="58"/>
  <c r="Q276" i="58"/>
  <c r="Q271" i="58"/>
  <c r="Q275" i="58"/>
  <c r="Q279" i="58"/>
  <c r="Q274" i="58"/>
  <c r="Q193" i="58"/>
  <c r="Q185" i="58"/>
  <c r="Q192" i="58"/>
  <c r="Q184" i="58"/>
  <c r="Q190" i="58"/>
  <c r="Q189" i="58"/>
  <c r="Q188" i="58"/>
  <c r="Q183" i="58"/>
  <c r="Q187" i="58"/>
  <c r="Q191" i="58"/>
  <c r="Q186" i="58"/>
  <c r="Q105" i="58"/>
  <c r="Q97" i="58"/>
  <c r="Q104" i="58"/>
  <c r="Q96" i="58"/>
  <c r="Q102" i="58"/>
  <c r="Q101" i="58"/>
  <c r="Q100" i="58"/>
  <c r="Q95" i="58"/>
  <c r="Q99" i="58"/>
  <c r="Q103" i="58"/>
  <c r="Q98" i="58"/>
  <c r="Y17" i="58"/>
  <c r="Y9" i="58"/>
  <c r="Y16" i="58"/>
  <c r="Y8" i="58"/>
  <c r="Y15" i="58"/>
  <c r="Y14" i="58"/>
  <c r="Y7" i="58"/>
  <c r="Y13" i="58"/>
  <c r="Y12" i="58"/>
  <c r="Y11" i="58"/>
  <c r="Y10" i="58"/>
  <c r="Y737" i="58"/>
  <c r="Y736" i="58"/>
  <c r="Y743" i="58"/>
  <c r="Y735" i="58"/>
  <c r="Y742" i="58"/>
  <c r="Y734" i="58"/>
  <c r="Y741" i="58"/>
  <c r="Y740" i="58"/>
  <c r="Y739" i="58"/>
  <c r="Y733" i="58"/>
  <c r="Y738" i="58"/>
  <c r="Y649" i="58"/>
  <c r="Y648" i="58"/>
  <c r="Y655" i="58"/>
  <c r="Y647" i="58"/>
  <c r="Y654" i="58"/>
  <c r="Y646" i="58"/>
  <c r="Y653" i="58"/>
  <c r="Y652" i="58"/>
  <c r="Y651" i="58"/>
  <c r="Y650" i="58"/>
  <c r="Y645" i="58"/>
  <c r="Y561" i="58"/>
  <c r="Y560" i="58"/>
  <c r="Y567" i="58"/>
  <c r="Y559" i="58"/>
  <c r="Y566" i="58"/>
  <c r="Y558" i="58"/>
  <c r="Y565" i="58"/>
  <c r="Y564" i="58"/>
  <c r="Y557" i="58"/>
  <c r="Y563" i="58"/>
  <c r="Y562" i="58"/>
  <c r="Y473" i="58"/>
  <c r="Y472" i="58"/>
  <c r="Y479" i="58"/>
  <c r="Y471" i="58"/>
  <c r="Y478" i="58"/>
  <c r="Y470" i="58"/>
  <c r="Y477" i="58"/>
  <c r="Y476" i="58"/>
  <c r="Y475" i="58"/>
  <c r="Y469" i="58"/>
  <c r="Y474" i="58"/>
  <c r="Y385" i="58"/>
  <c r="Y384" i="58"/>
  <c r="Y391" i="58"/>
  <c r="Y383" i="58"/>
  <c r="Y390" i="58"/>
  <c r="Y382" i="58"/>
  <c r="Y388" i="58"/>
  <c r="Y381" i="58"/>
  <c r="Y389" i="58"/>
  <c r="Y387" i="58"/>
  <c r="Y386" i="58"/>
  <c r="Y297" i="58"/>
  <c r="Y296" i="58"/>
  <c r="Y303" i="58"/>
  <c r="Y295" i="58"/>
  <c r="Y302" i="58"/>
  <c r="Y294" i="58"/>
  <c r="Y300" i="58"/>
  <c r="Y301" i="58"/>
  <c r="Y293" i="58"/>
  <c r="Y299" i="58"/>
  <c r="Y298" i="58"/>
  <c r="Y209" i="58"/>
  <c r="Y208" i="58"/>
  <c r="Y215" i="58"/>
  <c r="Y207" i="58"/>
  <c r="Y214" i="58"/>
  <c r="Y206" i="58"/>
  <c r="Y212" i="58"/>
  <c r="Y211" i="58"/>
  <c r="Y210" i="58"/>
  <c r="Y205" i="58"/>
  <c r="Y213" i="58"/>
  <c r="Y123" i="58"/>
  <c r="Y122" i="58"/>
  <c r="Y117" i="58"/>
  <c r="Y121" i="58"/>
  <c r="Y120" i="58"/>
  <c r="Y127" i="58"/>
  <c r="Y119" i="58"/>
  <c r="Y126" i="58"/>
  <c r="Y118" i="58"/>
  <c r="Y125" i="58"/>
  <c r="Y124" i="58"/>
  <c r="Y35" i="58"/>
  <c r="Y34" i="58"/>
  <c r="Y29" i="58"/>
  <c r="Y33" i="58"/>
  <c r="Y32" i="58"/>
  <c r="Y39" i="58"/>
  <c r="Y31" i="58"/>
  <c r="Y38" i="58"/>
  <c r="Y30" i="58"/>
  <c r="Y37" i="58"/>
  <c r="Y36" i="58"/>
  <c r="AG763" i="58"/>
  <c r="AG762" i="58"/>
  <c r="AG761" i="58"/>
  <c r="AG760" i="58"/>
  <c r="AG764" i="58"/>
  <c r="AG756" i="58"/>
  <c r="AG765" i="58"/>
  <c r="AG759" i="58"/>
  <c r="AG755" i="58"/>
  <c r="AG758" i="58"/>
  <c r="AG757" i="58"/>
  <c r="AG676" i="58"/>
  <c r="AG668" i="58"/>
  <c r="AG675" i="58"/>
  <c r="AG672" i="58"/>
  <c r="AG671" i="58"/>
  <c r="AG670" i="58"/>
  <c r="AG667" i="58"/>
  <c r="AG669" i="58"/>
  <c r="AG677" i="58"/>
  <c r="AG673" i="58"/>
  <c r="AG674" i="58"/>
  <c r="AG588" i="58"/>
  <c r="AG580" i="58"/>
  <c r="AG587" i="58"/>
  <c r="AG589" i="58"/>
  <c r="AG586" i="58"/>
  <c r="AG579" i="58"/>
  <c r="AG585" i="58"/>
  <c r="AG584" i="58"/>
  <c r="AG583" i="58"/>
  <c r="AG581" i="58"/>
  <c r="AG582" i="58"/>
  <c r="AG500" i="58"/>
  <c r="AG492" i="58"/>
  <c r="AG499" i="58"/>
  <c r="AG496" i="58"/>
  <c r="AG495" i="58"/>
  <c r="AG494" i="58"/>
  <c r="AG491" i="58"/>
  <c r="AG493" i="58"/>
  <c r="AG501" i="58"/>
  <c r="AG497" i="58"/>
  <c r="AG498" i="58"/>
  <c r="AG412" i="58"/>
  <c r="AG404" i="58"/>
  <c r="AG411" i="58"/>
  <c r="AG413" i="58"/>
  <c r="AG410" i="58"/>
  <c r="AG403" i="58"/>
  <c r="AG409" i="58"/>
  <c r="AG408" i="58"/>
  <c r="AG407" i="58"/>
  <c r="AG405" i="58"/>
  <c r="AG406" i="58"/>
  <c r="AG324" i="58"/>
  <c r="AG316" i="58"/>
  <c r="AG323" i="58"/>
  <c r="AG320" i="58"/>
  <c r="AG319" i="58"/>
  <c r="AG318" i="58"/>
  <c r="AG315" i="58"/>
  <c r="AG317" i="58"/>
  <c r="AG325" i="58"/>
  <c r="AG321" i="58"/>
  <c r="AG322" i="58"/>
  <c r="AG236" i="58"/>
  <c r="AG228" i="58"/>
  <c r="AG235" i="58"/>
  <c r="AG237" i="58"/>
  <c r="AG234" i="58"/>
  <c r="AG227" i="58"/>
  <c r="AG233" i="58"/>
  <c r="AG232" i="58"/>
  <c r="AG231" i="58"/>
  <c r="AG229" i="58"/>
  <c r="AG230" i="58"/>
  <c r="AG143" i="58"/>
  <c r="AG142" i="58"/>
  <c r="AG149" i="58"/>
  <c r="AG141" i="58"/>
  <c r="AG139" i="58"/>
  <c r="AG148" i="58"/>
  <c r="AG140" i="58"/>
  <c r="AG147" i="58"/>
  <c r="AG146" i="58"/>
  <c r="AG144" i="58"/>
  <c r="AG145" i="58"/>
  <c r="AG55" i="58"/>
  <c r="AG54" i="58"/>
  <c r="AG61" i="58"/>
  <c r="AG53" i="58"/>
  <c r="AG51" i="58"/>
  <c r="AG60" i="58"/>
  <c r="AG52" i="58"/>
  <c r="AG59" i="58"/>
  <c r="AG58" i="58"/>
  <c r="AG56" i="58"/>
  <c r="AG57" i="58"/>
  <c r="AO781" i="58"/>
  <c r="AO787" i="58"/>
  <c r="AO779" i="58"/>
  <c r="AO784" i="58"/>
  <c r="AO778" i="58"/>
  <c r="AO786" i="58"/>
  <c r="AO785" i="58"/>
  <c r="AO783" i="58"/>
  <c r="AO777" i="58"/>
  <c r="AO782" i="58"/>
  <c r="AO780" i="58"/>
  <c r="AO693" i="58"/>
  <c r="AO699" i="58"/>
  <c r="AO691" i="58"/>
  <c r="AO696" i="58"/>
  <c r="AO694" i="58"/>
  <c r="AO690" i="58"/>
  <c r="AO697" i="58"/>
  <c r="AO695" i="58"/>
  <c r="AO692" i="58"/>
  <c r="AO689" i="58"/>
  <c r="AO698" i="58"/>
  <c r="AO609" i="58"/>
  <c r="AO607" i="58"/>
  <c r="AO606" i="58"/>
  <c r="AO611" i="58"/>
  <c r="AO610" i="58"/>
  <c r="AO608" i="58"/>
  <c r="AO605" i="58"/>
  <c r="AO604" i="58"/>
  <c r="AO601" i="58"/>
  <c r="AO603" i="58"/>
  <c r="AO602" i="58"/>
  <c r="AO521" i="58"/>
  <c r="AO519" i="58"/>
  <c r="AO518" i="58"/>
  <c r="AO514" i="58"/>
  <c r="AO523" i="58"/>
  <c r="AO522" i="58"/>
  <c r="AO520" i="58"/>
  <c r="AO513" i="58"/>
  <c r="AO515" i="58"/>
  <c r="AO517" i="58"/>
  <c r="AO516" i="58"/>
  <c r="AO433" i="58"/>
  <c r="AO431" i="58"/>
  <c r="AO430" i="58"/>
  <c r="AO428" i="58"/>
  <c r="AO427" i="58"/>
  <c r="AO426" i="58"/>
  <c r="AO435" i="58"/>
  <c r="AO425" i="58"/>
  <c r="AO429" i="58"/>
  <c r="AO434" i="58"/>
  <c r="AO432" i="58"/>
  <c r="AO345" i="58"/>
  <c r="AO343" i="58"/>
  <c r="AO342" i="58"/>
  <c r="AO344" i="58"/>
  <c r="AO341" i="58"/>
  <c r="AO340" i="58"/>
  <c r="AO339" i="58"/>
  <c r="AO338" i="58"/>
  <c r="AO337" i="58"/>
  <c r="AO346" i="58"/>
  <c r="AO347" i="58"/>
  <c r="AO257" i="58"/>
  <c r="AO255" i="58"/>
  <c r="AO254" i="58"/>
  <c r="AO259" i="58"/>
  <c r="AO258" i="58"/>
  <c r="AO256" i="58"/>
  <c r="AO253" i="58"/>
  <c r="AO252" i="58"/>
  <c r="AO249" i="58"/>
  <c r="AO251" i="58"/>
  <c r="AO250" i="58"/>
  <c r="AO169" i="58"/>
  <c r="AO167" i="58"/>
  <c r="AO166" i="58"/>
  <c r="AO162" i="58"/>
  <c r="AO171" i="58"/>
  <c r="AO170" i="58"/>
  <c r="AO168" i="58"/>
  <c r="AO161" i="58"/>
  <c r="AO163" i="58"/>
  <c r="AO165" i="58"/>
  <c r="AO164" i="58"/>
  <c r="AO77" i="58"/>
  <c r="AO76" i="58"/>
  <c r="AO83" i="58"/>
  <c r="AO75" i="58"/>
  <c r="AO82" i="58"/>
  <c r="AO74" i="58"/>
  <c r="AO81" i="58"/>
  <c r="AO73" i="58"/>
  <c r="AO78" i="58"/>
  <c r="AO80" i="58"/>
  <c r="AO79" i="58"/>
  <c r="AW804" i="58"/>
  <c r="AW803" i="58"/>
  <c r="AW802" i="58"/>
  <c r="AW809" i="58"/>
  <c r="AW801" i="58"/>
  <c r="AW808" i="58"/>
  <c r="AW800" i="58"/>
  <c r="AW807" i="58"/>
  <c r="AW806" i="58"/>
  <c r="AW799" i="58"/>
  <c r="AW805" i="58"/>
  <c r="AW716" i="58"/>
  <c r="AW715" i="58"/>
  <c r="AW714" i="58"/>
  <c r="AW721" i="58"/>
  <c r="AW713" i="58"/>
  <c r="AW720" i="58"/>
  <c r="AW712" i="58"/>
  <c r="AW719" i="58"/>
  <c r="AW718" i="58"/>
  <c r="AW717" i="58"/>
  <c r="AW711" i="58"/>
  <c r="AW628" i="58"/>
  <c r="AW627" i="58"/>
  <c r="AW626" i="58"/>
  <c r="AW633" i="58"/>
  <c r="AW625" i="58"/>
  <c r="AW632" i="58"/>
  <c r="AW624" i="58"/>
  <c r="AW631" i="58"/>
  <c r="AW630" i="58"/>
  <c r="AW623" i="58"/>
  <c r="AW629" i="58"/>
  <c r="AW540" i="58"/>
  <c r="AW539" i="58"/>
  <c r="AW538" i="58"/>
  <c r="AW544" i="58"/>
  <c r="AW536" i="58"/>
  <c r="AW543" i="58"/>
  <c r="AW545" i="58"/>
  <c r="AW542" i="58"/>
  <c r="AW541" i="58"/>
  <c r="AW535" i="58"/>
  <c r="AW537" i="58"/>
  <c r="AW452" i="58"/>
  <c r="AW451" i="58"/>
  <c r="AW450" i="58"/>
  <c r="AW456" i="58"/>
  <c r="AW448" i="58"/>
  <c r="AW455" i="58"/>
  <c r="AW453" i="58"/>
  <c r="AW449" i="58"/>
  <c r="AW447" i="58"/>
  <c r="AW457" i="58"/>
  <c r="AW454" i="58"/>
  <c r="AW364" i="58"/>
  <c r="AW363" i="58"/>
  <c r="AW362" i="58"/>
  <c r="AW368" i="58"/>
  <c r="AW360" i="58"/>
  <c r="AW367" i="58"/>
  <c r="AW369" i="58"/>
  <c r="AW359" i="58"/>
  <c r="AW366" i="58"/>
  <c r="AW365" i="58"/>
  <c r="AW361" i="58"/>
  <c r="AW279" i="58"/>
  <c r="AW278" i="58"/>
  <c r="AW277" i="58"/>
  <c r="AW275" i="58"/>
  <c r="AW271" i="58"/>
  <c r="AW274" i="58"/>
  <c r="AW281" i="58"/>
  <c r="AW273" i="58"/>
  <c r="AW276" i="58"/>
  <c r="AW272" i="58"/>
  <c r="AW280" i="58"/>
  <c r="AW191" i="58"/>
  <c r="AW190" i="58"/>
  <c r="AW189" i="58"/>
  <c r="AW187" i="58"/>
  <c r="AW183" i="58"/>
  <c r="AW186" i="58"/>
  <c r="AW193" i="58"/>
  <c r="AW185" i="58"/>
  <c r="AW192" i="58"/>
  <c r="AW188" i="58"/>
  <c r="AW184" i="58"/>
  <c r="AW103" i="58"/>
  <c r="AW102" i="58"/>
  <c r="AW101" i="58"/>
  <c r="AW99" i="58"/>
  <c r="AW95" i="58"/>
  <c r="AW98" i="58"/>
  <c r="AW105" i="58"/>
  <c r="AW97" i="58"/>
  <c r="AW100" i="58"/>
  <c r="AW96" i="58"/>
  <c r="AW104" i="58"/>
  <c r="BE12" i="58"/>
  <c r="BE11" i="58"/>
  <c r="BE10" i="58"/>
  <c r="BE17" i="58"/>
  <c r="BE9" i="58"/>
  <c r="BE16" i="58"/>
  <c r="BE8" i="58"/>
  <c r="BE15" i="58"/>
  <c r="BE13" i="58"/>
  <c r="BE14" i="58"/>
  <c r="BE7" i="58"/>
  <c r="BE736" i="58"/>
  <c r="BE743" i="58"/>
  <c r="BE735" i="58"/>
  <c r="BE742" i="58"/>
  <c r="BE734" i="58"/>
  <c r="BE741" i="58"/>
  <c r="BE740" i="58"/>
  <c r="BE739" i="58"/>
  <c r="BE738" i="58"/>
  <c r="BE737" i="58"/>
  <c r="BE733" i="58"/>
  <c r="BE648" i="58"/>
  <c r="BE655" i="58"/>
  <c r="BE647" i="58"/>
  <c r="BE654" i="58"/>
  <c r="BE646" i="58"/>
  <c r="BE653" i="58"/>
  <c r="BE652" i="58"/>
  <c r="BE651" i="58"/>
  <c r="BE650" i="58"/>
  <c r="BE645" i="58"/>
  <c r="BE649" i="58"/>
  <c r="BE560" i="58"/>
  <c r="BE567" i="58"/>
  <c r="BE559" i="58"/>
  <c r="BE566" i="58"/>
  <c r="BE558" i="58"/>
  <c r="BE565" i="58"/>
  <c r="BE564" i="58"/>
  <c r="BE563" i="58"/>
  <c r="BE562" i="58"/>
  <c r="BE561" i="58"/>
  <c r="BE557" i="58"/>
  <c r="BE472" i="58"/>
  <c r="BE479" i="58"/>
  <c r="BE471" i="58"/>
  <c r="BE478" i="58"/>
  <c r="BE470" i="58"/>
  <c r="BE477" i="58"/>
  <c r="BE476" i="58"/>
  <c r="BE475" i="58"/>
  <c r="BE474" i="58"/>
  <c r="BE473" i="58"/>
  <c r="BE469" i="58"/>
  <c r="BE384" i="58"/>
  <c r="BE391" i="58"/>
  <c r="BE383" i="58"/>
  <c r="BE390" i="58"/>
  <c r="BE382" i="58"/>
  <c r="BE389" i="58"/>
  <c r="BE388" i="58"/>
  <c r="BE387" i="58"/>
  <c r="BE386" i="58"/>
  <c r="BE385" i="58"/>
  <c r="BE381" i="58"/>
  <c r="BE297" i="58"/>
  <c r="BE296" i="58"/>
  <c r="BE303" i="58"/>
  <c r="BE295" i="58"/>
  <c r="BE302" i="58"/>
  <c r="BE294" i="58"/>
  <c r="BE301" i="58"/>
  <c r="BE300" i="58"/>
  <c r="BE299" i="58"/>
  <c r="BE293" i="58"/>
  <c r="BE298" i="58"/>
  <c r="BE209" i="58"/>
  <c r="BE208" i="58"/>
  <c r="BE215" i="58"/>
  <c r="BE207" i="58"/>
  <c r="BE214" i="58"/>
  <c r="BE206" i="58"/>
  <c r="BE213" i="58"/>
  <c r="BE212" i="58"/>
  <c r="BE211" i="58"/>
  <c r="BE210" i="58"/>
  <c r="BE205" i="58"/>
  <c r="BE121" i="58"/>
  <c r="BE120" i="58"/>
  <c r="BE127" i="58"/>
  <c r="BE119" i="58"/>
  <c r="BE126" i="58"/>
  <c r="BE118" i="58"/>
  <c r="BE125" i="58"/>
  <c r="BE124" i="58"/>
  <c r="BE123" i="58"/>
  <c r="BE122" i="58"/>
  <c r="BE117" i="58"/>
  <c r="BE38" i="58"/>
  <c r="BE30" i="58"/>
  <c r="BE37" i="58"/>
  <c r="BE36" i="58"/>
  <c r="BE35" i="58"/>
  <c r="BE34" i="58"/>
  <c r="BE33" i="58"/>
  <c r="BE29" i="58"/>
  <c r="BE39" i="58"/>
  <c r="BE31" i="58"/>
  <c r="BE32" i="58"/>
  <c r="I584" i="58"/>
  <c r="I588" i="58"/>
  <c r="I583" i="58"/>
  <c r="I582" i="58"/>
  <c r="I589" i="58"/>
  <c r="I581" i="58"/>
  <c r="I579" i="58"/>
  <c r="I580" i="58"/>
  <c r="I587" i="58"/>
  <c r="I586" i="58"/>
  <c r="I585" i="58"/>
  <c r="Q695" i="58"/>
  <c r="Q694" i="58"/>
  <c r="Q692" i="58"/>
  <c r="Q699" i="58"/>
  <c r="Q691" i="58"/>
  <c r="Q698" i="58"/>
  <c r="Q690" i="58"/>
  <c r="Q697" i="58"/>
  <c r="Q696" i="58"/>
  <c r="Q693" i="58"/>
  <c r="Q689" i="58"/>
  <c r="Q167" i="58"/>
  <c r="Q166" i="58"/>
  <c r="Q164" i="58"/>
  <c r="Q171" i="58"/>
  <c r="Q163" i="58"/>
  <c r="Q170" i="58"/>
  <c r="Q162" i="58"/>
  <c r="Q169" i="58"/>
  <c r="Q168" i="58"/>
  <c r="Q165" i="58"/>
  <c r="Q161" i="58"/>
  <c r="Y367" i="58"/>
  <c r="Y366" i="58"/>
  <c r="Y365" i="58"/>
  <c r="Y364" i="58"/>
  <c r="Y362" i="58"/>
  <c r="Y369" i="58"/>
  <c r="Y368" i="58"/>
  <c r="Y359" i="58"/>
  <c r="Y363" i="58"/>
  <c r="Y361" i="58"/>
  <c r="Y360" i="58"/>
  <c r="AG11" i="58"/>
  <c r="AG10" i="58"/>
  <c r="AG17" i="58"/>
  <c r="AG9" i="58"/>
  <c r="AG16" i="58"/>
  <c r="AG8" i="58"/>
  <c r="AG15" i="58"/>
  <c r="AG14" i="58"/>
  <c r="AG12" i="58"/>
  <c r="AG7" i="58"/>
  <c r="AG13" i="58"/>
  <c r="AG210" i="58"/>
  <c r="AG209" i="58"/>
  <c r="AG214" i="58"/>
  <c r="AG213" i="58"/>
  <c r="AG212" i="58"/>
  <c r="AG211" i="58"/>
  <c r="AG208" i="58"/>
  <c r="AG205" i="58"/>
  <c r="AG207" i="58"/>
  <c r="AG215" i="58"/>
  <c r="AG206" i="58"/>
  <c r="AO407" i="58"/>
  <c r="AO413" i="58"/>
  <c r="AO405" i="58"/>
  <c r="AO412" i="58"/>
  <c r="AO404" i="58"/>
  <c r="AO411" i="58"/>
  <c r="AO410" i="58"/>
  <c r="AO409" i="58"/>
  <c r="AO408" i="58"/>
  <c r="AO406" i="58"/>
  <c r="AO403" i="58"/>
  <c r="AW610" i="58"/>
  <c r="AW602" i="58"/>
  <c r="AW609" i="58"/>
  <c r="AW608" i="58"/>
  <c r="AW606" i="58"/>
  <c r="AW605" i="58"/>
  <c r="AW611" i="58"/>
  <c r="AW604" i="58"/>
  <c r="AW603" i="58"/>
  <c r="AW601" i="58"/>
  <c r="AW607" i="58"/>
  <c r="BE630" i="58"/>
  <c r="BE629" i="58"/>
  <c r="BE628" i="58"/>
  <c r="BE627" i="58"/>
  <c r="BE626" i="58"/>
  <c r="BE633" i="58"/>
  <c r="BE625" i="58"/>
  <c r="BE632" i="58"/>
  <c r="BE624" i="58"/>
  <c r="BE631" i="58"/>
  <c r="BE623" i="58"/>
  <c r="I771" i="58"/>
  <c r="I770" i="58"/>
  <c r="I776" i="58"/>
  <c r="I768" i="58"/>
  <c r="I775" i="58"/>
  <c r="I767" i="58"/>
  <c r="I774" i="58"/>
  <c r="I773" i="58"/>
  <c r="I766" i="58"/>
  <c r="I772" i="58"/>
  <c r="I769" i="58"/>
  <c r="I683" i="58"/>
  <c r="I682" i="58"/>
  <c r="I688" i="58"/>
  <c r="I680" i="58"/>
  <c r="I687" i="58"/>
  <c r="I679" i="58"/>
  <c r="I686" i="58"/>
  <c r="I685" i="58"/>
  <c r="I684" i="58"/>
  <c r="I681" i="58"/>
  <c r="I678" i="58"/>
  <c r="I593" i="58"/>
  <c r="I600" i="58"/>
  <c r="I592" i="58"/>
  <c r="I599" i="58"/>
  <c r="I591" i="58"/>
  <c r="I590" i="58"/>
  <c r="I597" i="58"/>
  <c r="I598" i="58"/>
  <c r="I596" i="58"/>
  <c r="I595" i="58"/>
  <c r="I594" i="58"/>
  <c r="I505" i="58"/>
  <c r="I512" i="58"/>
  <c r="I504" i="58"/>
  <c r="I511" i="58"/>
  <c r="I503" i="58"/>
  <c r="I502" i="58"/>
  <c r="I510" i="58"/>
  <c r="I509" i="58"/>
  <c r="I508" i="58"/>
  <c r="I507" i="58"/>
  <c r="I506" i="58"/>
  <c r="I417" i="58"/>
  <c r="I424" i="58"/>
  <c r="I416" i="58"/>
  <c r="I423" i="58"/>
  <c r="I415" i="58"/>
  <c r="I414" i="58"/>
  <c r="I422" i="58"/>
  <c r="I420" i="58"/>
  <c r="I419" i="58"/>
  <c r="I418" i="58"/>
  <c r="I421" i="58"/>
  <c r="I329" i="58"/>
  <c r="I336" i="58"/>
  <c r="I328" i="58"/>
  <c r="I335" i="58"/>
  <c r="I327" i="58"/>
  <c r="I326" i="58"/>
  <c r="I334" i="58"/>
  <c r="I332" i="58"/>
  <c r="I331" i="58"/>
  <c r="I333" i="58"/>
  <c r="I330" i="58"/>
  <c r="I241" i="58"/>
  <c r="I248" i="58"/>
  <c r="I240" i="58"/>
  <c r="I247" i="58"/>
  <c r="I239" i="58"/>
  <c r="I238" i="58"/>
  <c r="I246" i="58"/>
  <c r="I244" i="58"/>
  <c r="I243" i="58"/>
  <c r="I242" i="58"/>
  <c r="I245" i="58"/>
  <c r="I153" i="58"/>
  <c r="I160" i="58"/>
  <c r="I152" i="58"/>
  <c r="I159" i="58"/>
  <c r="I151" i="58"/>
  <c r="I150" i="58"/>
  <c r="I158" i="58"/>
  <c r="I156" i="58"/>
  <c r="I155" i="58"/>
  <c r="I157" i="58"/>
  <c r="I154" i="58"/>
  <c r="I65" i="58"/>
  <c r="I72" i="58"/>
  <c r="I64" i="58"/>
  <c r="I71" i="58"/>
  <c r="I63" i="58"/>
  <c r="I62" i="58"/>
  <c r="I70" i="58"/>
  <c r="I68" i="58"/>
  <c r="I67" i="58"/>
  <c r="I66" i="58"/>
  <c r="I69" i="58"/>
  <c r="Q792" i="58"/>
  <c r="Q791" i="58"/>
  <c r="Q797" i="58"/>
  <c r="Q789" i="58"/>
  <c r="Q796" i="58"/>
  <c r="Q795" i="58"/>
  <c r="Q794" i="58"/>
  <c r="Q788" i="58"/>
  <c r="Q798" i="58"/>
  <c r="Q793" i="58"/>
  <c r="Q790" i="58"/>
  <c r="Q704" i="58"/>
  <c r="Q703" i="58"/>
  <c r="Q709" i="58"/>
  <c r="Q701" i="58"/>
  <c r="Q708" i="58"/>
  <c r="Q707" i="58"/>
  <c r="Q706" i="58"/>
  <c r="Q700" i="58"/>
  <c r="Q702" i="58"/>
  <c r="Q710" i="58"/>
  <c r="Q705" i="58"/>
  <c r="Q616" i="58"/>
  <c r="Q615" i="58"/>
  <c r="Q621" i="58"/>
  <c r="Q613" i="58"/>
  <c r="Q620" i="58"/>
  <c r="Q619" i="58"/>
  <c r="Q618" i="58"/>
  <c r="Q612" i="58"/>
  <c r="Q622" i="58"/>
  <c r="Q617" i="58"/>
  <c r="Q614" i="58"/>
  <c r="Q528" i="58"/>
  <c r="Q527" i="58"/>
  <c r="Q533" i="58"/>
  <c r="Q525" i="58"/>
  <c r="Q532" i="58"/>
  <c r="Q531" i="58"/>
  <c r="Q530" i="58"/>
  <c r="Q524" i="58"/>
  <c r="Q526" i="58"/>
  <c r="Q534" i="58"/>
  <c r="Q529" i="58"/>
  <c r="Q440" i="58"/>
  <c r="Q439" i="58"/>
  <c r="Q445" i="58"/>
  <c r="Q437" i="58"/>
  <c r="Q444" i="58"/>
  <c r="Q443" i="58"/>
  <c r="Q442" i="58"/>
  <c r="Q436" i="58"/>
  <c r="Q446" i="58"/>
  <c r="Q441" i="58"/>
  <c r="Q438" i="58"/>
  <c r="Q352" i="58"/>
  <c r="Q351" i="58"/>
  <c r="Q357" i="58"/>
  <c r="Q349" i="58"/>
  <c r="Q356" i="58"/>
  <c r="Q355" i="58"/>
  <c r="Q354" i="58"/>
  <c r="Q348" i="58"/>
  <c r="Q350" i="58"/>
  <c r="Q358" i="58"/>
  <c r="Q353" i="58"/>
  <c r="Q264" i="58"/>
  <c r="Q263" i="58"/>
  <c r="Q269" i="58"/>
  <c r="Q261" i="58"/>
  <c r="Q268" i="58"/>
  <c r="Q267" i="58"/>
  <c r="Q266" i="58"/>
  <c r="Q260" i="58"/>
  <c r="Q270" i="58"/>
  <c r="Q265" i="58"/>
  <c r="Q262" i="58"/>
  <c r="Q176" i="58"/>
  <c r="Q175" i="58"/>
  <c r="Q181" i="58"/>
  <c r="Q173" i="58"/>
  <c r="Q180" i="58"/>
  <c r="Q179" i="58"/>
  <c r="Q178" i="58"/>
  <c r="Q172" i="58"/>
  <c r="Q174" i="58"/>
  <c r="Q182" i="58"/>
  <c r="Q177" i="58"/>
  <c r="Q88" i="58"/>
  <c r="Q87" i="58"/>
  <c r="Q93" i="58"/>
  <c r="Q85" i="58"/>
  <c r="Q92" i="58"/>
  <c r="Q91" i="58"/>
  <c r="Q90" i="58"/>
  <c r="Q84" i="58"/>
  <c r="Q94" i="58"/>
  <c r="Q89" i="58"/>
  <c r="Q86" i="58"/>
  <c r="Y815" i="58"/>
  <c r="Y814" i="58"/>
  <c r="Y813" i="58"/>
  <c r="Y820" i="58"/>
  <c r="Y812" i="58"/>
  <c r="Y819" i="58"/>
  <c r="Y811" i="58"/>
  <c r="Y818" i="58"/>
  <c r="Y817" i="58"/>
  <c r="Y810" i="58"/>
  <c r="Y816" i="58"/>
  <c r="Y728" i="58"/>
  <c r="Y727" i="58"/>
  <c r="Y726" i="58"/>
  <c r="Y725" i="58"/>
  <c r="Y732" i="58"/>
  <c r="Y724" i="58"/>
  <c r="Y731" i="58"/>
  <c r="Y723" i="58"/>
  <c r="Y730" i="58"/>
  <c r="Y729" i="58"/>
  <c r="Y722" i="58"/>
  <c r="Y640" i="58"/>
  <c r="Y639" i="58"/>
  <c r="Y638" i="58"/>
  <c r="Y637" i="58"/>
  <c r="Y644" i="58"/>
  <c r="Y636" i="58"/>
  <c r="Y643" i="58"/>
  <c r="Y635" i="58"/>
  <c r="Y642" i="58"/>
  <c r="Y641" i="58"/>
  <c r="Y634" i="58"/>
  <c r="Y552" i="58"/>
  <c r="Y551" i="58"/>
  <c r="Y550" i="58"/>
  <c r="Y549" i="58"/>
  <c r="Y556" i="58"/>
  <c r="Y548" i="58"/>
  <c r="Y555" i="58"/>
  <c r="Y547" i="58"/>
  <c r="Y553" i="58"/>
  <c r="Y546" i="58"/>
  <c r="Y554" i="58"/>
  <c r="Y464" i="58"/>
  <c r="Y463" i="58"/>
  <c r="Y462" i="58"/>
  <c r="Y461" i="58"/>
  <c r="Y468" i="58"/>
  <c r="Y460" i="58"/>
  <c r="Y467" i="58"/>
  <c r="Y459" i="58"/>
  <c r="Y458" i="58"/>
  <c r="Y466" i="58"/>
  <c r="Y465" i="58"/>
  <c r="Y376" i="58"/>
  <c r="Y375" i="58"/>
  <c r="Y374" i="58"/>
  <c r="Y373" i="58"/>
  <c r="Y379" i="58"/>
  <c r="Y371" i="58"/>
  <c r="Y377" i="58"/>
  <c r="Y372" i="58"/>
  <c r="Y370" i="58"/>
  <c r="Y380" i="58"/>
  <c r="Y378" i="58"/>
  <c r="Y288" i="58"/>
  <c r="Y287" i="58"/>
  <c r="Y286" i="58"/>
  <c r="Y285" i="58"/>
  <c r="Y291" i="58"/>
  <c r="Y283" i="58"/>
  <c r="Y282" i="58"/>
  <c r="Y292" i="58"/>
  <c r="Y290" i="58"/>
  <c r="Y289" i="58"/>
  <c r="Y284" i="58"/>
  <c r="Y200" i="58"/>
  <c r="Y199" i="58"/>
  <c r="Y198" i="58"/>
  <c r="Y197" i="58"/>
  <c r="Y203" i="58"/>
  <c r="Y195" i="58"/>
  <c r="Y204" i="58"/>
  <c r="Y194" i="58"/>
  <c r="Y202" i="58"/>
  <c r="Y201" i="58"/>
  <c r="Y196" i="58"/>
  <c r="Y114" i="58"/>
  <c r="Y113" i="58"/>
  <c r="Y112" i="58"/>
  <c r="Y106" i="58"/>
  <c r="Y111" i="58"/>
  <c r="Y110" i="58"/>
  <c r="Y109" i="58"/>
  <c r="Y116" i="58"/>
  <c r="Y108" i="58"/>
  <c r="Y115" i="58"/>
  <c r="Y107" i="58"/>
  <c r="Y26" i="58"/>
  <c r="Y25" i="58"/>
  <c r="Y24" i="58"/>
  <c r="Y18" i="58"/>
  <c r="Y23" i="58"/>
  <c r="Y22" i="58"/>
  <c r="Y21" i="58"/>
  <c r="Y28" i="58"/>
  <c r="Y20" i="58"/>
  <c r="Y19" i="58"/>
  <c r="Y27" i="58"/>
  <c r="AG754" i="58"/>
  <c r="AG746" i="58"/>
  <c r="AG753" i="58"/>
  <c r="AG745" i="58"/>
  <c r="AG752" i="58"/>
  <c r="AG751" i="58"/>
  <c r="AG747" i="58"/>
  <c r="AG748" i="58"/>
  <c r="AG744" i="58"/>
  <c r="AG749" i="58"/>
  <c r="AG750" i="58"/>
  <c r="AG659" i="58"/>
  <c r="AG666" i="58"/>
  <c r="AG658" i="58"/>
  <c r="AG661" i="58"/>
  <c r="AG660" i="58"/>
  <c r="AG657" i="58"/>
  <c r="AG656" i="58"/>
  <c r="AG665" i="58"/>
  <c r="AG664" i="58"/>
  <c r="AG662" i="58"/>
  <c r="AG663" i="58"/>
  <c r="AG571" i="58"/>
  <c r="AG578" i="58"/>
  <c r="AG570" i="58"/>
  <c r="AG577" i="58"/>
  <c r="AG576" i="58"/>
  <c r="AG575" i="58"/>
  <c r="AG574" i="58"/>
  <c r="AG568" i="58"/>
  <c r="AG573" i="58"/>
  <c r="AG572" i="58"/>
  <c r="AG569" i="58"/>
  <c r="AG483" i="58"/>
  <c r="AG490" i="58"/>
  <c r="AG482" i="58"/>
  <c r="AG485" i="58"/>
  <c r="AG484" i="58"/>
  <c r="AG481" i="58"/>
  <c r="AG480" i="58"/>
  <c r="AG489" i="58"/>
  <c r="AG488" i="58"/>
  <c r="AG486" i="58"/>
  <c r="AG487" i="58"/>
  <c r="AG395" i="58"/>
  <c r="AG402" i="58"/>
  <c r="AG394" i="58"/>
  <c r="AG401" i="58"/>
  <c r="AG400" i="58"/>
  <c r="AG399" i="58"/>
  <c r="AG398" i="58"/>
  <c r="AG392" i="58"/>
  <c r="AG397" i="58"/>
  <c r="AG396" i="58"/>
  <c r="AG393" i="58"/>
  <c r="AG307" i="58"/>
  <c r="AG314" i="58"/>
  <c r="AG306" i="58"/>
  <c r="AG309" i="58"/>
  <c r="AG308" i="58"/>
  <c r="AG305" i="58"/>
  <c r="AG304" i="58"/>
  <c r="AG313" i="58"/>
  <c r="AG312" i="58"/>
  <c r="AG310" i="58"/>
  <c r="AG311" i="58"/>
  <c r="AG219" i="58"/>
  <c r="AG226" i="58"/>
  <c r="AG218" i="58"/>
  <c r="AG225" i="58"/>
  <c r="AG224" i="58"/>
  <c r="AG223" i="58"/>
  <c r="AG222" i="58"/>
  <c r="AG216" i="58"/>
  <c r="AG221" i="58"/>
  <c r="AG220" i="58"/>
  <c r="AG217" i="58"/>
  <c r="AG134" i="58"/>
  <c r="AG133" i="58"/>
  <c r="AG132" i="58"/>
  <c r="AG131" i="58"/>
  <c r="AG128" i="58"/>
  <c r="AG138" i="58"/>
  <c r="AG130" i="58"/>
  <c r="AG137" i="58"/>
  <c r="AG129" i="58"/>
  <c r="AG135" i="58"/>
  <c r="AG136" i="58"/>
  <c r="AG46" i="58"/>
  <c r="AG45" i="58"/>
  <c r="AG44" i="58"/>
  <c r="AG43" i="58"/>
  <c r="AG40" i="58"/>
  <c r="AG50" i="58"/>
  <c r="AG42" i="58"/>
  <c r="AG49" i="58"/>
  <c r="AG41" i="58"/>
  <c r="AG47" i="58"/>
  <c r="AG48" i="58"/>
  <c r="AO772" i="58"/>
  <c r="AO770" i="58"/>
  <c r="AO775" i="58"/>
  <c r="AO767" i="58"/>
  <c r="AO774" i="58"/>
  <c r="AO773" i="58"/>
  <c r="AO776" i="58"/>
  <c r="AO768" i="58"/>
  <c r="AO771" i="58"/>
  <c r="AO769" i="58"/>
  <c r="AO766" i="58"/>
  <c r="AO684" i="58"/>
  <c r="AO682" i="58"/>
  <c r="AO687" i="58"/>
  <c r="AO679" i="58"/>
  <c r="AO680" i="58"/>
  <c r="AO688" i="58"/>
  <c r="AO686" i="58"/>
  <c r="AO685" i="58"/>
  <c r="AO683" i="58"/>
  <c r="AO681" i="58"/>
  <c r="AO678" i="58"/>
  <c r="AO600" i="58"/>
  <c r="AO592" i="58"/>
  <c r="AO598" i="58"/>
  <c r="AO597" i="58"/>
  <c r="AO596" i="58"/>
  <c r="AO595" i="58"/>
  <c r="AO594" i="58"/>
  <c r="AO593" i="58"/>
  <c r="AO591" i="58"/>
  <c r="AO599" i="58"/>
  <c r="AO590" i="58"/>
  <c r="AO512" i="58"/>
  <c r="AO504" i="58"/>
  <c r="AO510" i="58"/>
  <c r="AO509" i="58"/>
  <c r="AO511" i="58"/>
  <c r="AO508" i="58"/>
  <c r="AO507" i="58"/>
  <c r="AO506" i="58"/>
  <c r="AO505" i="58"/>
  <c r="AO503" i="58"/>
  <c r="AO502" i="58"/>
  <c r="AO424" i="58"/>
  <c r="AO416" i="58"/>
  <c r="AO422" i="58"/>
  <c r="AO421" i="58"/>
  <c r="AO415" i="58"/>
  <c r="AO423" i="58"/>
  <c r="AO420" i="58"/>
  <c r="AO417" i="58"/>
  <c r="AO419" i="58"/>
  <c r="AO418" i="58"/>
  <c r="AO414" i="58"/>
  <c r="AO336" i="58"/>
  <c r="AO328" i="58"/>
  <c r="AO334" i="58"/>
  <c r="AO333" i="58"/>
  <c r="AO330" i="58"/>
  <c r="AO329" i="58"/>
  <c r="AO327" i="58"/>
  <c r="AO331" i="58"/>
  <c r="AO335" i="58"/>
  <c r="AO332" i="58"/>
  <c r="AO326" i="58"/>
  <c r="AO248" i="58"/>
  <c r="AO240" i="58"/>
  <c r="AO246" i="58"/>
  <c r="AO245" i="58"/>
  <c r="AO244" i="58"/>
  <c r="AO243" i="58"/>
  <c r="AO242" i="58"/>
  <c r="AO241" i="58"/>
  <c r="AO239" i="58"/>
  <c r="AO247" i="58"/>
  <c r="AO238" i="58"/>
  <c r="AO160" i="58"/>
  <c r="AO158" i="58"/>
  <c r="AO157" i="58"/>
  <c r="AO159" i="58"/>
  <c r="AO156" i="58"/>
  <c r="AO155" i="58"/>
  <c r="AO154" i="58"/>
  <c r="AO151" i="58"/>
  <c r="AO153" i="58"/>
  <c r="AO152" i="58"/>
  <c r="AO150" i="58"/>
  <c r="AO68" i="58"/>
  <c r="AO67" i="58"/>
  <c r="AO66" i="58"/>
  <c r="AO65" i="58"/>
  <c r="AO72" i="58"/>
  <c r="AO64" i="58"/>
  <c r="AO69" i="58"/>
  <c r="AO71" i="58"/>
  <c r="AO63" i="58"/>
  <c r="AO70" i="58"/>
  <c r="AO62" i="58"/>
  <c r="AW795" i="58"/>
  <c r="AW794" i="58"/>
  <c r="AW793" i="58"/>
  <c r="AW792" i="58"/>
  <c r="AW791" i="58"/>
  <c r="AW798" i="58"/>
  <c r="AW790" i="58"/>
  <c r="AW789" i="58"/>
  <c r="AW788" i="58"/>
  <c r="AW797" i="58"/>
  <c r="AW796" i="58"/>
  <c r="AW707" i="58"/>
  <c r="AW706" i="58"/>
  <c r="AW705" i="58"/>
  <c r="AW704" i="58"/>
  <c r="AW703" i="58"/>
  <c r="AW710" i="58"/>
  <c r="AW702" i="58"/>
  <c r="AW709" i="58"/>
  <c r="AW701" i="58"/>
  <c r="AW700" i="58"/>
  <c r="AW708" i="58"/>
  <c r="AW619" i="58"/>
  <c r="AW618" i="58"/>
  <c r="AW617" i="58"/>
  <c r="AW615" i="58"/>
  <c r="AW622" i="58"/>
  <c r="AW614" i="58"/>
  <c r="AW616" i="58"/>
  <c r="AW613" i="58"/>
  <c r="AW612" i="58"/>
  <c r="AW621" i="58"/>
  <c r="AW620" i="58"/>
  <c r="AW531" i="58"/>
  <c r="AW530" i="58"/>
  <c r="AW529" i="58"/>
  <c r="AW527" i="58"/>
  <c r="AW534" i="58"/>
  <c r="AW526" i="58"/>
  <c r="AW533" i="58"/>
  <c r="AW532" i="58"/>
  <c r="AW524" i="58"/>
  <c r="AW528" i="58"/>
  <c r="AW525" i="58"/>
  <c r="AW443" i="58"/>
  <c r="AW442" i="58"/>
  <c r="AW441" i="58"/>
  <c r="AW439" i="58"/>
  <c r="AW446" i="58"/>
  <c r="AW438" i="58"/>
  <c r="AW445" i="58"/>
  <c r="AW440" i="58"/>
  <c r="AW437" i="58"/>
  <c r="AW436" i="58"/>
  <c r="AW444" i="58"/>
  <c r="AW355" i="58"/>
  <c r="AW354" i="58"/>
  <c r="AW353" i="58"/>
  <c r="AW351" i="58"/>
  <c r="AW358" i="58"/>
  <c r="AW350" i="58"/>
  <c r="AW357" i="58"/>
  <c r="AW356" i="58"/>
  <c r="AW352" i="58"/>
  <c r="AW348" i="58"/>
  <c r="AW349" i="58"/>
  <c r="AW270" i="58"/>
  <c r="AW262" i="58"/>
  <c r="AW269" i="58"/>
  <c r="AW261" i="58"/>
  <c r="AW268" i="58"/>
  <c r="AW266" i="58"/>
  <c r="AW265" i="58"/>
  <c r="AW260" i="58"/>
  <c r="AW264" i="58"/>
  <c r="AW267" i="58"/>
  <c r="AW263" i="58"/>
  <c r="AW182" i="58"/>
  <c r="AW174" i="58"/>
  <c r="AW181" i="58"/>
  <c r="AW173" i="58"/>
  <c r="AW180" i="58"/>
  <c r="AW178" i="58"/>
  <c r="AW177" i="58"/>
  <c r="AW172" i="58"/>
  <c r="AW176" i="58"/>
  <c r="AW179" i="58"/>
  <c r="AW175" i="58"/>
  <c r="AW94" i="58"/>
  <c r="AW86" i="58"/>
  <c r="AW93" i="58"/>
  <c r="AW85" i="58"/>
  <c r="AW92" i="58"/>
  <c r="AW90" i="58"/>
  <c r="AW89" i="58"/>
  <c r="AW84" i="58"/>
  <c r="AW88" i="58"/>
  <c r="AW91" i="58"/>
  <c r="AW87" i="58"/>
  <c r="BE815" i="58"/>
  <c r="BE814" i="58"/>
  <c r="BE813" i="58"/>
  <c r="BE820" i="58"/>
  <c r="BE812" i="58"/>
  <c r="BE819" i="58"/>
  <c r="BE811" i="58"/>
  <c r="BE818" i="58"/>
  <c r="BE817" i="58"/>
  <c r="BE816" i="58"/>
  <c r="BE810" i="58"/>
  <c r="BE727" i="58"/>
  <c r="BE726" i="58"/>
  <c r="BE725" i="58"/>
  <c r="BE732" i="58"/>
  <c r="BE724" i="58"/>
  <c r="BE731" i="58"/>
  <c r="BE723" i="58"/>
  <c r="BE730" i="58"/>
  <c r="BE729" i="58"/>
  <c r="BE728" i="58"/>
  <c r="BE722" i="58"/>
  <c r="BE639" i="58"/>
  <c r="BE638" i="58"/>
  <c r="BE637" i="58"/>
  <c r="BE644" i="58"/>
  <c r="BE636" i="58"/>
  <c r="BE643" i="58"/>
  <c r="BE635" i="58"/>
  <c r="BE642" i="58"/>
  <c r="BE641" i="58"/>
  <c r="BE640" i="58"/>
  <c r="BE634" i="58"/>
  <c r="BE551" i="58"/>
  <c r="BE550" i="58"/>
  <c r="BE549" i="58"/>
  <c r="BE556" i="58"/>
  <c r="BE548" i="58"/>
  <c r="BE555" i="58"/>
  <c r="BE547" i="58"/>
  <c r="BE554" i="58"/>
  <c r="BE553" i="58"/>
  <c r="BE552" i="58"/>
  <c r="BE546" i="58"/>
  <c r="BE463" i="58"/>
  <c r="BE462" i="58"/>
  <c r="BE461" i="58"/>
  <c r="BE468" i="58"/>
  <c r="BE460" i="58"/>
  <c r="BE467" i="58"/>
  <c r="BE459" i="58"/>
  <c r="BE466" i="58"/>
  <c r="BE465" i="58"/>
  <c r="BE464" i="58"/>
  <c r="BE458" i="58"/>
  <c r="BE375" i="58"/>
  <c r="BE374" i="58"/>
  <c r="BE373" i="58"/>
  <c r="BE380" i="58"/>
  <c r="BE372" i="58"/>
  <c r="BE379" i="58"/>
  <c r="BE371" i="58"/>
  <c r="BE378" i="58"/>
  <c r="BE377" i="58"/>
  <c r="BE376" i="58"/>
  <c r="BE370" i="58"/>
  <c r="BE288" i="58"/>
  <c r="BE287" i="58"/>
  <c r="BE286" i="58"/>
  <c r="BE285" i="58"/>
  <c r="BE292" i="58"/>
  <c r="BE284" i="58"/>
  <c r="BE291" i="58"/>
  <c r="BE283" i="58"/>
  <c r="BE290" i="58"/>
  <c r="BE289" i="58"/>
  <c r="BE282" i="58"/>
  <c r="BE200" i="58"/>
  <c r="BE199" i="58"/>
  <c r="BE198" i="58"/>
  <c r="BE197" i="58"/>
  <c r="BE204" i="58"/>
  <c r="BE196" i="58"/>
  <c r="BE203" i="58"/>
  <c r="BE195" i="58"/>
  <c r="BE202" i="58"/>
  <c r="BE201" i="58"/>
  <c r="BE194" i="58"/>
  <c r="BE112" i="58"/>
  <c r="BE111" i="58"/>
  <c r="BE110" i="58"/>
  <c r="BE109" i="58"/>
  <c r="BE116" i="58"/>
  <c r="BE108" i="58"/>
  <c r="BE115" i="58"/>
  <c r="BE107" i="58"/>
  <c r="BE114" i="58"/>
  <c r="BE113" i="58"/>
  <c r="BE106" i="58"/>
  <c r="BE21" i="58"/>
  <c r="BE28" i="58"/>
  <c r="BE20" i="58"/>
  <c r="BE27" i="58"/>
  <c r="BE19" i="58"/>
  <c r="BE26" i="58"/>
  <c r="BE25" i="58"/>
  <c r="BE24" i="58"/>
  <c r="BE22" i="58"/>
  <c r="BE23" i="58"/>
  <c r="BE18" i="58"/>
  <c r="H10" i="56" l="1"/>
  <c r="G10" i="56"/>
  <c r="J24" i="63" l="1"/>
  <c r="J59" i="62"/>
  <c r="I24" i="63"/>
  <c r="I59" i="62"/>
  <c r="L44" i="19" l="1"/>
  <c r="I44" i="19" l="1"/>
  <c r="I17" i="19"/>
  <c r="L17" i="19"/>
  <c r="L63" i="19"/>
  <c r="I63" i="19"/>
  <c r="L31" i="19"/>
  <c r="I31" i="19"/>
  <c r="I74" i="19"/>
  <c r="L74" i="19"/>
  <c r="I66" i="19"/>
  <c r="L66" i="19"/>
  <c r="I18" i="19"/>
  <c r="L18" i="19"/>
  <c r="I75" i="19"/>
  <c r="L75" i="19"/>
  <c r="I43" i="19"/>
  <c r="L43" i="19"/>
  <c r="L11" i="19"/>
  <c r="L10" i="19"/>
  <c r="I72" i="19"/>
  <c r="L72" i="19"/>
  <c r="I40" i="19"/>
  <c r="L40" i="19"/>
  <c r="I8" i="19"/>
  <c r="L8" i="19"/>
  <c r="L78" i="19"/>
  <c r="I78" i="19"/>
  <c r="L46" i="19"/>
  <c r="I46" i="19"/>
  <c r="L14" i="19"/>
  <c r="I14" i="19"/>
  <c r="I77" i="19"/>
  <c r="L77" i="19"/>
  <c r="L45" i="19"/>
  <c r="I45" i="19"/>
  <c r="L13" i="19"/>
  <c r="I13" i="19"/>
  <c r="L28" i="19"/>
  <c r="I28" i="19"/>
  <c r="L52" i="19"/>
  <c r="I52" i="19"/>
  <c r="I49" i="19"/>
  <c r="L49" i="19"/>
  <c r="L68" i="19"/>
  <c r="I68" i="19"/>
  <c r="L55" i="19"/>
  <c r="I55" i="19"/>
  <c r="L23" i="19"/>
  <c r="I23" i="19"/>
  <c r="I26" i="19"/>
  <c r="L26" i="19"/>
  <c r="I34" i="19"/>
  <c r="L34" i="19"/>
  <c r="I67" i="19"/>
  <c r="L67" i="19"/>
  <c r="I35" i="19"/>
  <c r="L35" i="19"/>
  <c r="I64" i="19"/>
  <c r="L64" i="19"/>
  <c r="I32" i="19"/>
  <c r="L32" i="19"/>
  <c r="L70" i="19"/>
  <c r="I70" i="19"/>
  <c r="L38" i="19"/>
  <c r="I38" i="19"/>
  <c r="I6" i="19"/>
  <c r="L6" i="19"/>
  <c r="L69" i="19"/>
  <c r="I69" i="19"/>
  <c r="I37" i="19"/>
  <c r="L37" i="19"/>
  <c r="I42" i="19"/>
  <c r="L42" i="19"/>
  <c r="I73" i="19"/>
  <c r="L73" i="19"/>
  <c r="I41" i="19"/>
  <c r="L41" i="19"/>
  <c r="L79" i="19"/>
  <c r="I79" i="19"/>
  <c r="L47" i="19"/>
  <c r="I47" i="19"/>
  <c r="L15" i="19"/>
  <c r="I15" i="19"/>
  <c r="I59" i="19"/>
  <c r="L59" i="19"/>
  <c r="I27" i="19"/>
  <c r="L27" i="19"/>
  <c r="I56" i="19"/>
  <c r="L56" i="19"/>
  <c r="I24" i="19"/>
  <c r="L24" i="19"/>
  <c r="L62" i="19"/>
  <c r="I62" i="19"/>
  <c r="L30" i="19"/>
  <c r="I30" i="19"/>
  <c r="L61" i="19"/>
  <c r="I61" i="19"/>
  <c r="L29" i="19"/>
  <c r="I29" i="19"/>
  <c r="I9" i="19"/>
  <c r="L9" i="19"/>
  <c r="I65" i="19"/>
  <c r="L65" i="19"/>
  <c r="L33" i="19"/>
  <c r="I33" i="19"/>
  <c r="I50" i="19"/>
  <c r="L50" i="19"/>
  <c r="L71" i="19"/>
  <c r="I71" i="19"/>
  <c r="L39" i="19"/>
  <c r="I39" i="19"/>
  <c r="L7" i="19"/>
  <c r="I7" i="19"/>
  <c r="L12" i="19"/>
  <c r="I12" i="19"/>
  <c r="L20" i="19"/>
  <c r="I20" i="19"/>
  <c r="I58" i="19"/>
  <c r="L58" i="19"/>
  <c r="L36" i="19"/>
  <c r="I36" i="19"/>
  <c r="I51" i="19"/>
  <c r="L51" i="19"/>
  <c r="I19" i="19"/>
  <c r="L19" i="19"/>
  <c r="L60" i="19"/>
  <c r="I60" i="19"/>
  <c r="I48" i="19"/>
  <c r="L48" i="19"/>
  <c r="I16" i="19"/>
  <c r="L16" i="19"/>
  <c r="L76" i="19"/>
  <c r="I76" i="19"/>
  <c r="L54" i="19"/>
  <c r="I54" i="19"/>
  <c r="L22" i="19"/>
  <c r="I22" i="19"/>
  <c r="L53" i="19"/>
  <c r="I53" i="19"/>
  <c r="L21" i="19"/>
  <c r="I21" i="19"/>
  <c r="L57" i="19"/>
  <c r="I57" i="19"/>
  <c r="I25" i="19"/>
  <c r="L25" i="19"/>
  <c r="AE77" i="19" l="1"/>
  <c r="AD77" i="19" s="1"/>
  <c r="AF77" i="19" s="1"/>
  <c r="AE70" i="19"/>
  <c r="AD70" i="19" s="1"/>
  <c r="AF70" i="19" s="1"/>
  <c r="AE62" i="19"/>
  <c r="AD62" i="19" s="1"/>
  <c r="AF62" i="19" s="1"/>
  <c r="AE54" i="19"/>
  <c r="AD54" i="19" s="1"/>
  <c r="AF54" i="19" s="1"/>
  <c r="AE76" i="19"/>
  <c r="AD76" i="19" s="1"/>
  <c r="AF76" i="19" s="1"/>
  <c r="AE69" i="19"/>
  <c r="AD69" i="19" s="1"/>
  <c r="AF69" i="19" s="1"/>
  <c r="AE61" i="19"/>
  <c r="AD61" i="19" s="1"/>
  <c r="AF61" i="19" s="1"/>
  <c r="AE75" i="19"/>
  <c r="AD75" i="19" s="1"/>
  <c r="AF75" i="19" s="1"/>
  <c r="AE68" i="19"/>
  <c r="AD68" i="19" s="1"/>
  <c r="AF68" i="19" s="1"/>
  <c r="AE60" i="19"/>
  <c r="AD60" i="19" s="1"/>
  <c r="AF60" i="19" s="1"/>
  <c r="AE52" i="19"/>
  <c r="AD52" i="19" s="1"/>
  <c r="AF52" i="19" s="1"/>
  <c r="AE67" i="19"/>
  <c r="AD67" i="19" s="1"/>
  <c r="AF67" i="19" s="1"/>
  <c r="AE59" i="19"/>
  <c r="AD59" i="19" s="1"/>
  <c r="AF59" i="19" s="1"/>
  <c r="AE74" i="19"/>
  <c r="AD74" i="19" s="1"/>
  <c r="AF74" i="19" s="1"/>
  <c r="AE66" i="19"/>
  <c r="AD66" i="19" s="1"/>
  <c r="AF66" i="19" s="1"/>
  <c r="AE79" i="19"/>
  <c r="AD79" i="19" s="1"/>
  <c r="AF79" i="19" s="1"/>
  <c r="AE73" i="19"/>
  <c r="AD73" i="19" s="1"/>
  <c r="AF73" i="19" s="1"/>
  <c r="AE65" i="19"/>
  <c r="AD65" i="19" s="1"/>
  <c r="AF65" i="19" s="1"/>
  <c r="AE57" i="19"/>
  <c r="AD57" i="19" s="1"/>
  <c r="AF57" i="19" s="1"/>
  <c r="AE72" i="19"/>
  <c r="AD72" i="19" s="1"/>
  <c r="AF72" i="19" s="1"/>
  <c r="AE64" i="19"/>
  <c r="AD64" i="19" s="1"/>
  <c r="AF64" i="19" s="1"/>
  <c r="AE56" i="19"/>
  <c r="AD56" i="19" s="1"/>
  <c r="AF56" i="19" s="1"/>
  <c r="AE53" i="19"/>
  <c r="AD53" i="19" s="1"/>
  <c r="AF53" i="19" s="1"/>
  <c r="AE44" i="19"/>
  <c r="AD44" i="19" s="1"/>
  <c r="AF44" i="19" s="1"/>
  <c r="AE36" i="19"/>
  <c r="AD36" i="19" s="1"/>
  <c r="AF36" i="19" s="1"/>
  <c r="AE28" i="19"/>
  <c r="AD28" i="19" s="1"/>
  <c r="AF28" i="19" s="1"/>
  <c r="AE20" i="19"/>
  <c r="AD20" i="19" s="1"/>
  <c r="AF20" i="19" s="1"/>
  <c r="AE12" i="19"/>
  <c r="AD12" i="19" s="1"/>
  <c r="AF12" i="19" s="1"/>
  <c r="AE51" i="19"/>
  <c r="AD51" i="19" s="1"/>
  <c r="AF51" i="19" s="1"/>
  <c r="AE43" i="19"/>
  <c r="AD43" i="19" s="1"/>
  <c r="AF43" i="19" s="1"/>
  <c r="AE35" i="19"/>
  <c r="AD35" i="19" s="1"/>
  <c r="AF35" i="19" s="1"/>
  <c r="AE27" i="19"/>
  <c r="AD27" i="19" s="1"/>
  <c r="AF27" i="19" s="1"/>
  <c r="AE19" i="19"/>
  <c r="AD19" i="19" s="1"/>
  <c r="AF19" i="19" s="1"/>
  <c r="AE11" i="19"/>
  <c r="AD11" i="19" s="1"/>
  <c r="AF11" i="19" s="1"/>
  <c r="AE50" i="19"/>
  <c r="AD50" i="19" s="1"/>
  <c r="AF50" i="19" s="1"/>
  <c r="AE42" i="19"/>
  <c r="AD42" i="19" s="1"/>
  <c r="AF42" i="19" s="1"/>
  <c r="AE34" i="19"/>
  <c r="AD34" i="19" s="1"/>
  <c r="AF34" i="19" s="1"/>
  <c r="AE26" i="19"/>
  <c r="AD26" i="19" s="1"/>
  <c r="AF26" i="19" s="1"/>
  <c r="AE18" i="19"/>
  <c r="AD18" i="19" s="1"/>
  <c r="AF18" i="19" s="1"/>
  <c r="AE10" i="19"/>
  <c r="AD10" i="19" s="1"/>
  <c r="AF10" i="19" s="1"/>
  <c r="AE78" i="19"/>
  <c r="AD78" i="19" s="1"/>
  <c r="AF78" i="19" s="1"/>
  <c r="AE49" i="19"/>
  <c r="AD49" i="19" s="1"/>
  <c r="AF49" i="19" s="1"/>
  <c r="AE41" i="19"/>
  <c r="AD41" i="19" s="1"/>
  <c r="AF41" i="19" s="1"/>
  <c r="AE33" i="19"/>
  <c r="AD33" i="19" s="1"/>
  <c r="AF33" i="19" s="1"/>
  <c r="AE25" i="19"/>
  <c r="AD25" i="19" s="1"/>
  <c r="AF25" i="19" s="1"/>
  <c r="AE17" i="19"/>
  <c r="AD17" i="19" s="1"/>
  <c r="AF17" i="19" s="1"/>
  <c r="AE9" i="19"/>
  <c r="AD9" i="19" s="1"/>
  <c r="AF9" i="19" s="1"/>
  <c r="AE55" i="19"/>
  <c r="AD55" i="19" s="1"/>
  <c r="AF55" i="19" s="1"/>
  <c r="AE13" i="19"/>
  <c r="AD13" i="19" s="1"/>
  <c r="AF13" i="19" s="1"/>
  <c r="AE71" i="19"/>
  <c r="AD71" i="19" s="1"/>
  <c r="AF71" i="19" s="1"/>
  <c r="AE48" i="19"/>
  <c r="AD48" i="19" s="1"/>
  <c r="AF48" i="19" s="1"/>
  <c r="AE40" i="19"/>
  <c r="AD40" i="19" s="1"/>
  <c r="AF40" i="19" s="1"/>
  <c r="AE32" i="19"/>
  <c r="AD32" i="19" s="1"/>
  <c r="AF32" i="19" s="1"/>
  <c r="AE24" i="19"/>
  <c r="AD24" i="19" s="1"/>
  <c r="AF24" i="19" s="1"/>
  <c r="AE16" i="19"/>
  <c r="AD16" i="19" s="1"/>
  <c r="AF16" i="19" s="1"/>
  <c r="AE8" i="19"/>
  <c r="AD8" i="19" s="1"/>
  <c r="AF8" i="19" s="1"/>
  <c r="AE45" i="19"/>
  <c r="AD45" i="19" s="1"/>
  <c r="AF45" i="19" s="1"/>
  <c r="AE21" i="19"/>
  <c r="AD21" i="19" s="1"/>
  <c r="AF21" i="19" s="1"/>
  <c r="AE63" i="19"/>
  <c r="AD63" i="19" s="1"/>
  <c r="AF63" i="19" s="1"/>
  <c r="AE47" i="19"/>
  <c r="AD47" i="19" s="1"/>
  <c r="AF47" i="19" s="1"/>
  <c r="AE39" i="19"/>
  <c r="AD39" i="19" s="1"/>
  <c r="AF39" i="19" s="1"/>
  <c r="AE31" i="19"/>
  <c r="AD31" i="19" s="1"/>
  <c r="AF31" i="19" s="1"/>
  <c r="AE23" i="19"/>
  <c r="AD23" i="19" s="1"/>
  <c r="AF23" i="19" s="1"/>
  <c r="AE15" i="19"/>
  <c r="AD15" i="19" s="1"/>
  <c r="AF15" i="19" s="1"/>
  <c r="AE7" i="19"/>
  <c r="AD7" i="19" s="1"/>
  <c r="AF7" i="19" s="1"/>
  <c r="AE37" i="19"/>
  <c r="AD37" i="19" s="1"/>
  <c r="AF37" i="19" s="1"/>
  <c r="AE58" i="19"/>
  <c r="AD58" i="19" s="1"/>
  <c r="AF58" i="19" s="1"/>
  <c r="AE46" i="19"/>
  <c r="AD46" i="19" s="1"/>
  <c r="AF46" i="19" s="1"/>
  <c r="AE38" i="19"/>
  <c r="AD38" i="19" s="1"/>
  <c r="AF38" i="19" s="1"/>
  <c r="AE30" i="19"/>
  <c r="AD30" i="19" s="1"/>
  <c r="AF30" i="19" s="1"/>
  <c r="AE22" i="19"/>
  <c r="AD22" i="19" s="1"/>
  <c r="AF22" i="19" s="1"/>
  <c r="AE14" i="19"/>
  <c r="AD14" i="19" s="1"/>
  <c r="AF14" i="19" s="1"/>
  <c r="AE6" i="19"/>
  <c r="AD6" i="19" s="1"/>
  <c r="AF6" i="19" s="1"/>
  <c r="AE29" i="19"/>
  <c r="AD29" i="19" s="1"/>
  <c r="AF29" i="19" s="1"/>
  <c r="S73" i="19"/>
  <c r="R73" i="19" s="1"/>
  <c r="T73" i="19" s="1"/>
  <c r="S65" i="19"/>
  <c r="R65" i="19" s="1"/>
  <c r="T65" i="19" s="1"/>
  <c r="S57" i="19"/>
  <c r="R57" i="19" s="1"/>
  <c r="T57" i="19" s="1"/>
  <c r="S49" i="19"/>
  <c r="R49" i="19" s="1"/>
  <c r="T49" i="19" s="1"/>
  <c r="S41" i="19"/>
  <c r="R41" i="19" s="1"/>
  <c r="T41" i="19" s="1"/>
  <c r="S33" i="19"/>
  <c r="R33" i="19" s="1"/>
  <c r="T33" i="19" s="1"/>
  <c r="S25" i="19"/>
  <c r="R25" i="19" s="1"/>
  <c r="T25" i="19" s="1"/>
  <c r="S17" i="19"/>
  <c r="R17" i="19" s="1"/>
  <c r="T17" i="19" s="1"/>
  <c r="S9" i="19"/>
  <c r="R9" i="19" s="1"/>
  <c r="T9" i="19" s="1"/>
  <c r="S64" i="19"/>
  <c r="R64" i="19" s="1"/>
  <c r="T64" i="19" s="1"/>
  <c r="S40" i="19"/>
  <c r="R40" i="19" s="1"/>
  <c r="T40" i="19" s="1"/>
  <c r="S24" i="19"/>
  <c r="R24" i="19" s="1"/>
  <c r="T24" i="19" s="1"/>
  <c r="S8" i="19"/>
  <c r="R8" i="19" s="1"/>
  <c r="T8" i="19" s="1"/>
  <c r="S72" i="19"/>
  <c r="R72" i="19" s="1"/>
  <c r="T72" i="19" s="1"/>
  <c r="S56" i="19"/>
  <c r="R56" i="19" s="1"/>
  <c r="T56" i="19" s="1"/>
  <c r="S48" i="19"/>
  <c r="R48" i="19" s="1"/>
  <c r="T48" i="19" s="1"/>
  <c r="S32" i="19"/>
  <c r="R32" i="19" s="1"/>
  <c r="T32" i="19" s="1"/>
  <c r="S16" i="19"/>
  <c r="R16" i="19" s="1"/>
  <c r="T16" i="19" s="1"/>
  <c r="S79" i="19"/>
  <c r="R79" i="19" s="1"/>
  <c r="T79" i="19" s="1"/>
  <c r="S71" i="19"/>
  <c r="R71" i="19" s="1"/>
  <c r="T71" i="19" s="1"/>
  <c r="S63" i="19"/>
  <c r="R63" i="19" s="1"/>
  <c r="T63" i="19" s="1"/>
  <c r="S55" i="19"/>
  <c r="R55" i="19" s="1"/>
  <c r="T55" i="19" s="1"/>
  <c r="S47" i="19"/>
  <c r="R47" i="19" s="1"/>
  <c r="T47" i="19" s="1"/>
  <c r="S39" i="19"/>
  <c r="R39" i="19" s="1"/>
  <c r="T39" i="19" s="1"/>
  <c r="S31" i="19"/>
  <c r="R31" i="19" s="1"/>
  <c r="T31" i="19" s="1"/>
  <c r="S23" i="19"/>
  <c r="R23" i="19" s="1"/>
  <c r="T23" i="19" s="1"/>
  <c r="S15" i="19"/>
  <c r="R15" i="19" s="1"/>
  <c r="T15" i="19" s="1"/>
  <c r="S7" i="19"/>
  <c r="R7" i="19" s="1"/>
  <c r="T7" i="19" s="1"/>
  <c r="S78" i="19"/>
  <c r="R78" i="19" s="1"/>
  <c r="T78" i="19" s="1"/>
  <c r="S70" i="19"/>
  <c r="R70" i="19" s="1"/>
  <c r="T70" i="19" s="1"/>
  <c r="S62" i="19"/>
  <c r="R62" i="19" s="1"/>
  <c r="T62" i="19" s="1"/>
  <c r="S54" i="19"/>
  <c r="R54" i="19" s="1"/>
  <c r="T54" i="19" s="1"/>
  <c r="S46" i="19"/>
  <c r="R46" i="19" s="1"/>
  <c r="T46" i="19" s="1"/>
  <c r="S38" i="19"/>
  <c r="R38" i="19" s="1"/>
  <c r="T38" i="19" s="1"/>
  <c r="S30" i="19"/>
  <c r="R30" i="19" s="1"/>
  <c r="T30" i="19" s="1"/>
  <c r="S22" i="19"/>
  <c r="R22" i="19" s="1"/>
  <c r="T22" i="19" s="1"/>
  <c r="S14" i="19"/>
  <c r="R14" i="19" s="1"/>
  <c r="T14" i="19" s="1"/>
  <c r="S6" i="19"/>
  <c r="R6" i="19" s="1"/>
  <c r="S66" i="19"/>
  <c r="R66" i="19" s="1"/>
  <c r="T66" i="19" s="1"/>
  <c r="S34" i="19"/>
  <c r="R34" i="19" s="1"/>
  <c r="T34" i="19" s="1"/>
  <c r="S77" i="19"/>
  <c r="R77" i="19" s="1"/>
  <c r="T77" i="19" s="1"/>
  <c r="S69" i="19"/>
  <c r="R69" i="19" s="1"/>
  <c r="T69" i="19" s="1"/>
  <c r="S61" i="19"/>
  <c r="R61" i="19" s="1"/>
  <c r="T61" i="19" s="1"/>
  <c r="S53" i="19"/>
  <c r="R53" i="19" s="1"/>
  <c r="T53" i="19" s="1"/>
  <c r="S45" i="19"/>
  <c r="R45" i="19" s="1"/>
  <c r="T45" i="19" s="1"/>
  <c r="S37" i="19"/>
  <c r="R37" i="19" s="1"/>
  <c r="T37" i="19" s="1"/>
  <c r="S29" i="19"/>
  <c r="R29" i="19" s="1"/>
  <c r="T29" i="19" s="1"/>
  <c r="S21" i="19"/>
  <c r="R21" i="19" s="1"/>
  <c r="T21" i="19" s="1"/>
  <c r="S13" i="19"/>
  <c r="R13" i="19" s="1"/>
  <c r="T13" i="19" s="1"/>
  <c r="S50" i="19"/>
  <c r="R50" i="19" s="1"/>
  <c r="T50" i="19" s="1"/>
  <c r="S10" i="19"/>
  <c r="R10" i="19" s="1"/>
  <c r="T10" i="19" s="1"/>
  <c r="S76" i="19"/>
  <c r="R76" i="19" s="1"/>
  <c r="T76" i="19" s="1"/>
  <c r="S68" i="19"/>
  <c r="R68" i="19" s="1"/>
  <c r="T68" i="19" s="1"/>
  <c r="S60" i="19"/>
  <c r="R60" i="19" s="1"/>
  <c r="T60" i="19" s="1"/>
  <c r="S52" i="19"/>
  <c r="R52" i="19" s="1"/>
  <c r="T52" i="19" s="1"/>
  <c r="S44" i="19"/>
  <c r="R44" i="19" s="1"/>
  <c r="T44" i="19" s="1"/>
  <c r="S36" i="19"/>
  <c r="R36" i="19" s="1"/>
  <c r="T36" i="19" s="1"/>
  <c r="S28" i="19"/>
  <c r="R28" i="19" s="1"/>
  <c r="T28" i="19" s="1"/>
  <c r="S20" i="19"/>
  <c r="R20" i="19" s="1"/>
  <c r="T20" i="19" s="1"/>
  <c r="S12" i="19"/>
  <c r="R12" i="19" s="1"/>
  <c r="T12" i="19" s="1"/>
  <c r="S74" i="19"/>
  <c r="R74" i="19" s="1"/>
  <c r="T74" i="19" s="1"/>
  <c r="S42" i="19"/>
  <c r="R42" i="19" s="1"/>
  <c r="T42" i="19" s="1"/>
  <c r="S18" i="19"/>
  <c r="R18" i="19" s="1"/>
  <c r="T18" i="19" s="1"/>
  <c r="S75" i="19"/>
  <c r="R75" i="19" s="1"/>
  <c r="T75" i="19" s="1"/>
  <c r="S67" i="19"/>
  <c r="R67" i="19" s="1"/>
  <c r="T67" i="19" s="1"/>
  <c r="S59" i="19"/>
  <c r="R59" i="19" s="1"/>
  <c r="T59" i="19" s="1"/>
  <c r="S51" i="19"/>
  <c r="R51" i="19" s="1"/>
  <c r="T51" i="19" s="1"/>
  <c r="S43" i="19"/>
  <c r="R43" i="19" s="1"/>
  <c r="T43" i="19" s="1"/>
  <c r="S35" i="19"/>
  <c r="R35" i="19" s="1"/>
  <c r="T35" i="19" s="1"/>
  <c r="S27" i="19"/>
  <c r="R27" i="19" s="1"/>
  <c r="T27" i="19" s="1"/>
  <c r="S19" i="19"/>
  <c r="R19" i="19" s="1"/>
  <c r="T19" i="19" s="1"/>
  <c r="S11" i="19"/>
  <c r="R11" i="19" s="1"/>
  <c r="T11" i="19" s="1"/>
  <c r="S58" i="19"/>
  <c r="R58" i="19" s="1"/>
  <c r="T58" i="19" s="1"/>
  <c r="S26" i="19"/>
  <c r="R26" i="19" s="1"/>
  <c r="T26" i="19" s="1"/>
  <c r="K10" i="57"/>
  <c r="J10" i="57"/>
  <c r="BL211" i="58"/>
  <c r="BL143" i="58"/>
  <c r="BL630" i="58"/>
  <c r="BL491" i="58"/>
  <c r="BK17" i="58"/>
  <c r="BL17" i="58"/>
  <c r="BK7" i="58"/>
  <c r="BL7" i="58"/>
  <c r="BL8" i="58"/>
  <c r="BK9" i="58"/>
  <c r="BL9" i="58"/>
  <c r="BK10" i="58"/>
  <c r="BL10" i="58"/>
  <c r="BK11" i="58"/>
  <c r="BL11" i="58"/>
  <c r="BL12" i="58"/>
  <c r="BK13" i="58"/>
  <c r="BL13" i="58"/>
  <c r="BK14" i="58"/>
  <c r="BL14" i="58"/>
  <c r="BK15" i="58"/>
  <c r="BL15" i="58"/>
  <c r="BK16" i="58"/>
  <c r="BL16" i="58"/>
  <c r="BK18" i="58"/>
  <c r="BL18" i="58"/>
  <c r="BK19" i="58"/>
  <c r="BL19" i="58"/>
  <c r="BK20" i="58"/>
  <c r="BL20" i="58"/>
  <c r="BK21" i="58"/>
  <c r="BL21" i="58"/>
  <c r="BK22" i="58"/>
  <c r="BL22" i="58"/>
  <c r="BK23" i="58"/>
  <c r="BL23" i="58"/>
  <c r="BK24" i="58"/>
  <c r="BL24" i="58"/>
  <c r="BK25" i="58"/>
  <c r="BL25" i="58"/>
  <c r="BK26" i="58"/>
  <c r="BL26" i="58"/>
  <c r="BK27" i="58"/>
  <c r="BL27" i="58"/>
  <c r="BK28" i="58"/>
  <c r="BL28" i="58"/>
  <c r="BK29" i="58"/>
  <c r="BL29" i="58"/>
  <c r="BK30" i="58"/>
  <c r="BL30" i="58"/>
  <c r="BK31" i="58"/>
  <c r="BL31" i="58"/>
  <c r="BK32" i="58"/>
  <c r="BL32" i="58"/>
  <c r="BK33" i="58"/>
  <c r="BL33" i="58"/>
  <c r="BK34" i="58"/>
  <c r="BL34" i="58"/>
  <c r="BK35" i="58"/>
  <c r="BL35" i="58"/>
  <c r="BK36" i="58"/>
  <c r="BL36" i="58"/>
  <c r="BK37" i="58"/>
  <c r="BL37" i="58"/>
  <c r="BK38" i="58"/>
  <c r="BL38" i="58"/>
  <c r="BK39" i="58"/>
  <c r="BL39" i="58"/>
  <c r="BK40" i="58"/>
  <c r="BL40" i="58"/>
  <c r="BK41" i="58"/>
  <c r="BL41" i="58"/>
  <c r="BK42" i="58"/>
  <c r="BL42" i="58"/>
  <c r="BK43" i="58"/>
  <c r="BL43" i="58"/>
  <c r="BK44" i="58"/>
  <c r="BL44" i="58"/>
  <c r="BK45" i="58"/>
  <c r="BL45" i="58"/>
  <c r="BK46" i="58"/>
  <c r="BL46" i="58"/>
  <c r="BK47" i="58"/>
  <c r="BL47" i="58"/>
  <c r="BK48" i="58"/>
  <c r="BL48" i="58"/>
  <c r="BK49" i="58"/>
  <c r="BL49" i="58"/>
  <c r="BK50" i="58"/>
  <c r="BL50" i="58"/>
  <c r="BK51" i="58"/>
  <c r="BL51" i="58"/>
  <c r="BK52" i="58"/>
  <c r="BL52" i="58"/>
  <c r="BK53" i="58"/>
  <c r="BL53" i="58"/>
  <c r="BK54" i="58"/>
  <c r="BL54" i="58"/>
  <c r="BK55" i="58"/>
  <c r="BL55" i="58"/>
  <c r="BK56" i="58"/>
  <c r="BL56" i="58"/>
  <c r="BK57" i="58"/>
  <c r="BL57" i="58"/>
  <c r="BK58" i="58"/>
  <c r="BL58" i="58"/>
  <c r="BK59" i="58"/>
  <c r="BL59" i="58"/>
  <c r="BK60" i="58"/>
  <c r="BL60" i="58"/>
  <c r="BK61" i="58"/>
  <c r="BL61" i="58"/>
  <c r="BK62" i="58"/>
  <c r="BL62" i="58"/>
  <c r="BK63" i="58"/>
  <c r="BL63" i="58"/>
  <c r="BK64" i="58"/>
  <c r="BL64" i="58"/>
  <c r="BK65" i="58"/>
  <c r="BL65" i="58"/>
  <c r="BK66" i="58"/>
  <c r="BL66" i="58"/>
  <c r="BK67" i="58"/>
  <c r="BL67" i="58"/>
  <c r="BK68" i="58"/>
  <c r="BL68" i="58"/>
  <c r="BK69" i="58"/>
  <c r="BL69" i="58"/>
  <c r="BK70" i="58"/>
  <c r="BL70" i="58"/>
  <c r="BK71" i="58"/>
  <c r="BL71" i="58"/>
  <c r="BK72" i="58"/>
  <c r="BL72" i="58"/>
  <c r="BK73" i="58"/>
  <c r="BL73" i="58"/>
  <c r="BK74" i="58"/>
  <c r="BL74" i="58"/>
  <c r="BK75" i="58"/>
  <c r="BL75" i="58"/>
  <c r="BK76" i="58"/>
  <c r="BL76" i="58"/>
  <c r="BK77" i="58"/>
  <c r="BL77" i="58"/>
  <c r="BK78" i="58"/>
  <c r="BL78" i="58"/>
  <c r="BK79" i="58"/>
  <c r="BL79" i="58"/>
  <c r="BK80" i="58"/>
  <c r="BL80" i="58"/>
  <c r="BK81" i="58"/>
  <c r="BL81" i="58"/>
  <c r="BK82" i="58"/>
  <c r="BL82" i="58"/>
  <c r="BK83" i="58"/>
  <c r="BL83" i="58"/>
  <c r="BK84" i="58"/>
  <c r="BL84" i="58"/>
  <c r="BK85" i="58"/>
  <c r="BL85" i="58"/>
  <c r="BK86" i="58"/>
  <c r="BL86" i="58"/>
  <c r="BK87" i="58"/>
  <c r="BL87" i="58"/>
  <c r="BK88" i="58"/>
  <c r="BL88" i="58"/>
  <c r="BK89" i="58"/>
  <c r="BL89" i="58"/>
  <c r="BK90" i="58"/>
  <c r="BL90" i="58"/>
  <c r="BK91" i="58"/>
  <c r="BL91" i="58"/>
  <c r="BK92" i="58"/>
  <c r="BL92" i="58"/>
  <c r="BK93" i="58"/>
  <c r="BL93" i="58"/>
  <c r="BK94" i="58"/>
  <c r="BL94" i="58"/>
  <c r="BK95" i="58"/>
  <c r="BL95" i="58"/>
  <c r="BK96" i="58"/>
  <c r="BL96" i="58"/>
  <c r="BK97" i="58"/>
  <c r="BL97" i="58"/>
  <c r="BK98" i="58"/>
  <c r="BL98" i="58"/>
  <c r="BK99" i="58"/>
  <c r="BL99" i="58"/>
  <c r="BK100" i="58"/>
  <c r="BL100" i="58"/>
  <c r="BK101" i="58"/>
  <c r="BL101" i="58"/>
  <c r="BK102" i="58"/>
  <c r="BL102" i="58"/>
  <c r="BK103" i="58"/>
  <c r="BL103" i="58"/>
  <c r="BK104" i="58"/>
  <c r="BL104" i="58"/>
  <c r="BK105" i="58"/>
  <c r="BL105" i="58"/>
  <c r="BK106" i="58"/>
  <c r="BL106" i="58"/>
  <c r="BK107" i="58"/>
  <c r="BL107" i="58"/>
  <c r="BK108" i="58"/>
  <c r="BL108" i="58"/>
  <c r="BK109" i="58"/>
  <c r="BL109" i="58"/>
  <c r="BK110" i="58"/>
  <c r="BL110" i="58"/>
  <c r="BK111" i="58"/>
  <c r="BL111" i="58"/>
  <c r="BK112" i="58"/>
  <c r="BL112" i="58"/>
  <c r="BK113" i="58"/>
  <c r="BL113" i="58"/>
  <c r="BK114" i="58"/>
  <c r="BL114" i="58"/>
  <c r="BK115" i="58"/>
  <c r="BL115" i="58"/>
  <c r="BK116" i="58"/>
  <c r="BL116" i="58"/>
  <c r="BK117" i="58"/>
  <c r="BL117" i="58"/>
  <c r="BK118" i="58"/>
  <c r="BL118" i="58"/>
  <c r="BK119" i="58"/>
  <c r="BL119" i="58"/>
  <c r="BK120" i="58"/>
  <c r="BL120" i="58"/>
  <c r="BK121" i="58"/>
  <c r="BL121" i="58"/>
  <c r="BK122" i="58"/>
  <c r="BL122" i="58"/>
  <c r="BK123" i="58"/>
  <c r="BL123" i="58"/>
  <c r="BK124" i="58"/>
  <c r="BL124" i="58"/>
  <c r="BK125" i="58"/>
  <c r="BL125" i="58"/>
  <c r="BK126" i="58"/>
  <c r="BL126" i="58"/>
  <c r="BK127" i="58"/>
  <c r="BK128" i="58"/>
  <c r="BL128" i="58"/>
  <c r="BK129" i="58"/>
  <c r="BL129" i="58"/>
  <c r="BK130" i="58"/>
  <c r="BL130" i="58"/>
  <c r="BK131" i="58"/>
  <c r="BL131" i="58"/>
  <c r="BK132" i="58"/>
  <c r="BL132" i="58"/>
  <c r="BK133" i="58"/>
  <c r="BL133" i="58"/>
  <c r="BK134" i="58"/>
  <c r="BL134" i="58"/>
  <c r="BK135" i="58"/>
  <c r="BK136" i="58"/>
  <c r="BL136" i="58"/>
  <c r="BK137" i="58"/>
  <c r="BL137" i="58"/>
  <c r="BK138" i="58"/>
  <c r="BL138" i="58"/>
  <c r="BK139" i="58"/>
  <c r="BL139" i="58"/>
  <c r="BK140" i="58"/>
  <c r="BL140" i="58"/>
  <c r="BK141" i="58"/>
  <c r="BL141" i="58"/>
  <c r="BK142" i="58"/>
  <c r="BL142" i="58"/>
  <c r="BK143" i="58"/>
  <c r="BK144" i="58"/>
  <c r="BL144" i="58"/>
  <c r="BK145" i="58"/>
  <c r="BL145" i="58"/>
  <c r="BK146" i="58"/>
  <c r="BL146" i="58"/>
  <c r="BK147" i="58"/>
  <c r="BL147" i="58"/>
  <c r="BK148" i="58"/>
  <c r="BL148" i="58"/>
  <c r="BK149" i="58"/>
  <c r="BL149" i="58"/>
  <c r="BK150" i="58"/>
  <c r="BL150" i="58"/>
  <c r="BK151" i="58"/>
  <c r="BL152" i="58"/>
  <c r="BK153" i="58"/>
  <c r="BL153" i="58"/>
  <c r="BK154" i="58"/>
  <c r="BK155" i="58"/>
  <c r="BL155" i="58"/>
  <c r="BK156" i="58"/>
  <c r="BL156" i="58"/>
  <c r="BK157" i="58"/>
  <c r="BL157" i="58"/>
  <c r="BK158" i="58"/>
  <c r="BL158" i="58"/>
  <c r="BK159" i="58"/>
  <c r="BL159" i="58"/>
  <c r="BK160" i="58"/>
  <c r="BL160" i="58"/>
  <c r="BK161" i="58"/>
  <c r="BL161" i="58"/>
  <c r="BK162" i="58"/>
  <c r="BL162" i="58"/>
  <c r="BK163" i="58"/>
  <c r="BL163" i="58"/>
  <c r="BK164" i="58"/>
  <c r="BL164" i="58"/>
  <c r="BK165" i="58"/>
  <c r="BL165" i="58"/>
  <c r="BK166" i="58"/>
  <c r="BK167" i="58"/>
  <c r="BL167" i="58"/>
  <c r="BK168" i="58"/>
  <c r="BL168" i="58"/>
  <c r="BK169" i="58"/>
  <c r="BK170" i="58"/>
  <c r="BL170" i="58"/>
  <c r="BK171" i="58"/>
  <c r="BL171" i="58"/>
  <c r="BK172" i="58"/>
  <c r="BL172" i="58"/>
  <c r="BK173" i="58"/>
  <c r="BL173" i="58"/>
  <c r="BK174" i="58"/>
  <c r="BL174" i="58"/>
  <c r="BK175" i="58"/>
  <c r="BL175" i="58"/>
  <c r="BK176" i="58"/>
  <c r="BL176" i="58"/>
  <c r="BK177" i="58"/>
  <c r="BL177" i="58"/>
  <c r="BK178" i="58"/>
  <c r="BL178" i="58"/>
  <c r="BK179" i="58"/>
  <c r="BL179" i="58"/>
  <c r="BK180" i="58"/>
  <c r="BL180" i="58"/>
  <c r="BK181" i="58"/>
  <c r="BL181" i="58"/>
  <c r="BK182" i="58"/>
  <c r="BK183" i="58"/>
  <c r="BL183" i="58"/>
  <c r="BK184" i="58"/>
  <c r="BL184" i="58"/>
  <c r="BK185" i="58"/>
  <c r="BK186" i="58"/>
  <c r="BL186" i="58"/>
  <c r="BK187" i="58"/>
  <c r="BL187" i="58"/>
  <c r="BK188" i="58"/>
  <c r="BL188" i="58"/>
  <c r="BK189" i="58"/>
  <c r="BL189" i="58"/>
  <c r="BK190" i="58"/>
  <c r="BL190" i="58"/>
  <c r="BK191" i="58"/>
  <c r="BL191" i="58"/>
  <c r="BK192" i="58"/>
  <c r="BL192" i="58"/>
  <c r="BK193" i="58"/>
  <c r="BL193" i="58"/>
  <c r="BK194" i="58"/>
  <c r="BL194" i="58"/>
  <c r="BK195" i="58"/>
  <c r="BK196" i="58"/>
  <c r="BL196" i="58"/>
  <c r="BK197" i="58"/>
  <c r="BL197" i="58"/>
  <c r="BK198" i="58"/>
  <c r="BL198" i="58"/>
  <c r="BK199" i="58"/>
  <c r="BK200" i="58"/>
  <c r="BL200" i="58"/>
  <c r="BK201" i="58"/>
  <c r="BL201" i="58"/>
  <c r="BK202" i="58"/>
  <c r="BL202" i="58"/>
  <c r="BK203" i="58"/>
  <c r="BK204" i="58"/>
  <c r="BL204" i="58"/>
  <c r="BK205" i="58"/>
  <c r="BL205" i="58"/>
  <c r="BK206" i="58"/>
  <c r="BL206" i="58"/>
  <c r="BK207" i="58"/>
  <c r="BK208" i="58"/>
  <c r="BL208" i="58"/>
  <c r="BK209" i="58"/>
  <c r="BL209" i="58"/>
  <c r="BK210" i="58"/>
  <c r="BL210" i="58"/>
  <c r="BK211" i="58"/>
  <c r="BK212" i="58"/>
  <c r="BL212" i="58"/>
  <c r="BK213" i="58"/>
  <c r="BL213" i="58"/>
  <c r="BK214" i="58"/>
  <c r="BL214" i="58"/>
  <c r="BK215" i="58"/>
  <c r="BL215" i="58"/>
  <c r="BK216" i="58"/>
  <c r="BL216" i="58"/>
  <c r="BK217" i="58"/>
  <c r="BL217" i="58"/>
  <c r="BK218" i="58"/>
  <c r="BL218" i="58"/>
  <c r="BK219" i="58"/>
  <c r="BL219" i="58"/>
  <c r="BK220" i="58"/>
  <c r="BL220" i="58"/>
  <c r="BK221" i="58"/>
  <c r="BL221" i="58"/>
  <c r="BK222" i="58"/>
  <c r="BL222" i="58"/>
  <c r="BK223" i="58"/>
  <c r="BL223" i="58"/>
  <c r="BK224" i="58"/>
  <c r="BL224" i="58"/>
  <c r="BK225" i="58"/>
  <c r="BL225" i="58"/>
  <c r="BK226" i="58"/>
  <c r="BL226" i="58"/>
  <c r="BK227" i="58"/>
  <c r="BL227" i="58"/>
  <c r="BK228" i="58"/>
  <c r="BL228" i="58"/>
  <c r="BK229" i="58"/>
  <c r="BL229" i="58"/>
  <c r="BK230" i="58"/>
  <c r="BL230" i="58"/>
  <c r="BK231" i="58"/>
  <c r="BL231" i="58"/>
  <c r="BK232" i="58"/>
  <c r="BL232" i="58"/>
  <c r="BK233" i="58"/>
  <c r="BL233" i="58"/>
  <c r="BK234" i="58"/>
  <c r="BL234" i="58"/>
  <c r="BK235" i="58"/>
  <c r="BL235" i="58"/>
  <c r="BK236" i="58"/>
  <c r="BL236" i="58"/>
  <c r="BK237" i="58"/>
  <c r="BL237" i="58"/>
  <c r="BK238" i="58"/>
  <c r="BL238" i="58"/>
  <c r="BK239" i="58"/>
  <c r="BL239" i="58"/>
  <c r="BK240" i="58"/>
  <c r="BL240" i="58"/>
  <c r="BK241" i="58"/>
  <c r="BL241" i="58"/>
  <c r="BK242" i="58"/>
  <c r="BL242" i="58"/>
  <c r="BK243" i="58"/>
  <c r="BL243" i="58"/>
  <c r="BK244" i="58"/>
  <c r="BL244" i="58"/>
  <c r="BK245" i="58"/>
  <c r="BL245" i="58"/>
  <c r="BK246" i="58"/>
  <c r="BL246" i="58"/>
  <c r="BK247" i="58"/>
  <c r="BL247" i="58"/>
  <c r="BK248" i="58"/>
  <c r="BL248" i="58"/>
  <c r="BK249" i="58"/>
  <c r="BL249" i="58"/>
  <c r="BK250" i="58"/>
  <c r="BL250" i="58"/>
  <c r="BK251" i="58"/>
  <c r="BL251" i="58"/>
  <c r="BK252" i="58"/>
  <c r="BL252" i="58"/>
  <c r="BK253" i="58"/>
  <c r="BL253" i="58"/>
  <c r="BK254" i="58"/>
  <c r="BL254" i="58"/>
  <c r="BK255" i="58"/>
  <c r="BL255" i="58"/>
  <c r="BK256" i="58"/>
  <c r="BL256" i="58"/>
  <c r="BK257" i="58"/>
  <c r="BL257" i="58"/>
  <c r="BK258" i="58"/>
  <c r="BL258" i="58"/>
  <c r="BK259" i="58"/>
  <c r="BL259" i="58"/>
  <c r="BK260" i="58"/>
  <c r="BL260" i="58"/>
  <c r="BK261" i="58"/>
  <c r="BL261" i="58"/>
  <c r="BK262" i="58"/>
  <c r="BL262" i="58"/>
  <c r="BK263" i="58"/>
  <c r="BL263" i="58"/>
  <c r="BK264" i="58"/>
  <c r="BL264" i="58"/>
  <c r="BK265" i="58"/>
  <c r="BL265" i="58"/>
  <c r="BK266" i="58"/>
  <c r="BL266" i="58"/>
  <c r="BK267" i="58"/>
  <c r="BL267" i="58"/>
  <c r="BK268" i="58"/>
  <c r="BL268" i="58"/>
  <c r="BK269" i="58"/>
  <c r="BL269" i="58"/>
  <c r="BK270" i="58"/>
  <c r="BL270" i="58"/>
  <c r="BK271" i="58"/>
  <c r="BL271" i="58"/>
  <c r="BK272" i="58"/>
  <c r="BL272" i="58"/>
  <c r="BK273" i="58"/>
  <c r="BL273" i="58"/>
  <c r="BK274" i="58"/>
  <c r="BL274" i="58"/>
  <c r="BK275" i="58"/>
  <c r="BL275" i="58"/>
  <c r="BK276" i="58"/>
  <c r="BL276" i="58"/>
  <c r="BK277" i="58"/>
  <c r="BL277" i="58"/>
  <c r="BK278" i="58"/>
  <c r="BL278" i="58"/>
  <c r="BK279" i="58"/>
  <c r="BL279" i="58"/>
  <c r="BK280" i="58"/>
  <c r="BL280" i="58"/>
  <c r="BK281" i="58"/>
  <c r="BL281" i="58"/>
  <c r="BK282" i="58"/>
  <c r="BL282" i="58"/>
  <c r="BK283" i="58"/>
  <c r="BL283" i="58"/>
  <c r="BK284" i="58"/>
  <c r="BL284" i="58"/>
  <c r="BK285" i="58"/>
  <c r="BL285" i="58"/>
  <c r="BK286" i="58"/>
  <c r="BL286" i="58"/>
  <c r="BK287" i="58"/>
  <c r="BL287" i="58"/>
  <c r="BK288" i="58"/>
  <c r="BL288" i="58"/>
  <c r="BK289" i="58"/>
  <c r="BL289" i="58"/>
  <c r="BK290" i="58"/>
  <c r="BL290" i="58"/>
  <c r="BK291" i="58"/>
  <c r="BL291" i="58"/>
  <c r="BK292" i="58"/>
  <c r="BL292" i="58"/>
  <c r="BK293" i="58"/>
  <c r="BL293" i="58"/>
  <c r="BK294" i="58"/>
  <c r="BL294" i="58"/>
  <c r="BK295" i="58"/>
  <c r="BL295" i="58"/>
  <c r="BK296" i="58"/>
  <c r="BL296" i="58"/>
  <c r="BK297" i="58"/>
  <c r="BL297" i="58"/>
  <c r="BK298" i="58"/>
  <c r="BL298" i="58"/>
  <c r="BK299" i="58"/>
  <c r="BL299" i="58"/>
  <c r="BK300" i="58"/>
  <c r="BL300" i="58"/>
  <c r="BK301" i="58"/>
  <c r="BL301" i="58"/>
  <c r="BK302" i="58"/>
  <c r="BL302" i="58"/>
  <c r="BK303" i="58"/>
  <c r="BL303" i="58"/>
  <c r="BK304" i="58"/>
  <c r="BL304" i="58"/>
  <c r="BK305" i="58"/>
  <c r="BL305" i="58"/>
  <c r="BK306" i="58"/>
  <c r="BL306" i="58"/>
  <c r="BK307" i="58"/>
  <c r="BL307" i="58"/>
  <c r="BK308" i="58"/>
  <c r="BL308" i="58"/>
  <c r="BK309" i="58"/>
  <c r="BL309" i="58"/>
  <c r="BK310" i="58"/>
  <c r="BL310" i="58"/>
  <c r="BK311" i="58"/>
  <c r="BL311" i="58"/>
  <c r="BK312" i="58"/>
  <c r="BL312" i="58"/>
  <c r="BK313" i="58"/>
  <c r="BL313" i="58"/>
  <c r="BK314" i="58"/>
  <c r="BL314" i="58"/>
  <c r="BK315" i="58"/>
  <c r="BL315" i="58"/>
  <c r="BK316" i="58"/>
  <c r="BL316" i="58"/>
  <c r="BK317" i="58"/>
  <c r="BL317" i="58"/>
  <c r="BK318" i="58"/>
  <c r="BL318" i="58"/>
  <c r="BK319" i="58"/>
  <c r="BL319" i="58"/>
  <c r="BK320" i="58"/>
  <c r="BL320" i="58"/>
  <c r="BK321" i="58"/>
  <c r="BL321" i="58"/>
  <c r="BK322" i="58"/>
  <c r="BL322" i="58"/>
  <c r="BK323" i="58"/>
  <c r="BL323" i="58"/>
  <c r="BK324" i="58"/>
  <c r="BL324" i="58"/>
  <c r="BK325" i="58"/>
  <c r="BL325" i="58"/>
  <c r="BK326" i="58"/>
  <c r="BL326" i="58"/>
  <c r="BK327" i="58"/>
  <c r="BL327" i="58"/>
  <c r="BK328" i="58"/>
  <c r="BL328" i="58"/>
  <c r="BK329" i="58"/>
  <c r="BL329" i="58"/>
  <c r="BK330" i="58"/>
  <c r="BL330" i="58"/>
  <c r="BK331" i="58"/>
  <c r="BL331" i="58"/>
  <c r="BK332" i="58"/>
  <c r="BL332" i="58"/>
  <c r="BK333" i="58"/>
  <c r="BL333" i="58"/>
  <c r="BK334" i="58"/>
  <c r="BL334" i="58"/>
  <c r="BK335" i="58"/>
  <c r="BL335" i="58"/>
  <c r="BK336" i="58"/>
  <c r="BL336" i="58"/>
  <c r="BK337" i="58"/>
  <c r="BL337" i="58"/>
  <c r="BK338" i="58"/>
  <c r="BL338" i="58"/>
  <c r="BK339" i="58"/>
  <c r="BL339" i="58"/>
  <c r="BK340" i="58"/>
  <c r="BL340" i="58"/>
  <c r="BK341" i="58"/>
  <c r="BL341" i="58"/>
  <c r="BK342" i="58"/>
  <c r="BL342" i="58"/>
  <c r="BK343" i="58"/>
  <c r="BL343" i="58"/>
  <c r="BK344" i="58"/>
  <c r="BL344" i="58"/>
  <c r="BK345" i="58"/>
  <c r="BL345" i="58"/>
  <c r="BK346" i="58"/>
  <c r="BL346" i="58"/>
  <c r="BK347" i="58"/>
  <c r="BL347" i="58"/>
  <c r="BK348" i="58"/>
  <c r="BL348" i="58"/>
  <c r="BK349" i="58"/>
  <c r="BL349" i="58"/>
  <c r="BK350" i="58"/>
  <c r="BL350" i="58"/>
  <c r="BK351" i="58"/>
  <c r="BL351" i="58"/>
  <c r="BK352" i="58"/>
  <c r="BL352" i="58"/>
  <c r="BK353" i="58"/>
  <c r="BL353" i="58"/>
  <c r="BK354" i="58"/>
  <c r="BL354" i="58"/>
  <c r="BK355" i="58"/>
  <c r="BL355" i="58"/>
  <c r="BK356" i="58"/>
  <c r="BL356" i="58"/>
  <c r="BK357" i="58"/>
  <c r="BK358" i="58"/>
  <c r="BL358" i="58"/>
  <c r="BK359" i="58"/>
  <c r="BL359" i="58"/>
  <c r="BK360" i="58"/>
  <c r="BL360" i="58"/>
  <c r="BK361" i="58"/>
  <c r="BL361" i="58"/>
  <c r="BK362" i="58"/>
  <c r="BL362" i="58"/>
  <c r="BK363" i="58"/>
  <c r="BL363" i="58"/>
  <c r="BK364" i="58"/>
  <c r="BL364" i="58"/>
  <c r="BK365" i="58"/>
  <c r="BL365" i="58"/>
  <c r="BK366" i="58"/>
  <c r="BL366" i="58"/>
  <c r="BK367" i="58"/>
  <c r="BL367" i="58"/>
  <c r="BK368" i="58"/>
  <c r="BL368" i="58"/>
  <c r="BK369" i="58"/>
  <c r="BL369" i="58"/>
  <c r="BK370" i="58"/>
  <c r="BL370" i="58"/>
  <c r="BK371" i="58"/>
  <c r="BL371" i="58"/>
  <c r="BK372" i="58"/>
  <c r="BL372" i="58"/>
  <c r="BK373" i="58"/>
  <c r="BL373" i="58"/>
  <c r="BK374" i="58"/>
  <c r="BL374" i="58"/>
  <c r="BK375" i="58"/>
  <c r="BL375" i="58"/>
  <c r="BK376" i="58"/>
  <c r="BL376" i="58"/>
  <c r="BK377" i="58"/>
  <c r="BL377" i="58"/>
  <c r="BK378" i="58"/>
  <c r="BL378" i="58"/>
  <c r="BK379" i="58"/>
  <c r="BL379" i="58"/>
  <c r="BK380" i="58"/>
  <c r="BL380" i="58"/>
  <c r="BK381" i="58"/>
  <c r="BL381" i="58"/>
  <c r="BK382" i="58"/>
  <c r="BL382" i="58"/>
  <c r="BK383" i="58"/>
  <c r="BL383" i="58"/>
  <c r="BK384" i="58"/>
  <c r="BL384" i="58"/>
  <c r="BK385" i="58"/>
  <c r="BL385" i="58"/>
  <c r="BK386" i="58"/>
  <c r="BL386" i="58"/>
  <c r="BK387" i="58"/>
  <c r="BL387" i="58"/>
  <c r="BK388" i="58"/>
  <c r="BL388" i="58"/>
  <c r="BK389" i="58"/>
  <c r="BL389" i="58"/>
  <c r="BK390" i="58"/>
  <c r="BL390" i="58"/>
  <c r="BK391" i="58"/>
  <c r="BL391" i="58"/>
  <c r="BK392" i="58"/>
  <c r="BL392" i="58"/>
  <c r="BK393" i="58"/>
  <c r="BL393" i="58"/>
  <c r="BK394" i="58"/>
  <c r="BL394" i="58"/>
  <c r="BK395" i="58"/>
  <c r="BL395" i="58"/>
  <c r="BK396" i="58"/>
  <c r="BL396" i="58"/>
  <c r="BK397" i="58"/>
  <c r="BL397" i="58"/>
  <c r="BK398" i="58"/>
  <c r="BL398" i="58"/>
  <c r="BK399" i="58"/>
  <c r="BL399" i="58"/>
  <c r="BK400" i="58"/>
  <c r="BL400" i="58"/>
  <c r="BK401" i="58"/>
  <c r="BL401" i="58"/>
  <c r="BK402" i="58"/>
  <c r="BL402" i="58"/>
  <c r="BK403" i="58"/>
  <c r="BL403" i="58"/>
  <c r="BK404" i="58"/>
  <c r="BL404" i="58"/>
  <c r="BK405" i="58"/>
  <c r="BL405" i="58"/>
  <c r="BK406" i="58"/>
  <c r="BL406" i="58"/>
  <c r="BK407" i="58"/>
  <c r="BL407" i="58"/>
  <c r="BK408" i="58"/>
  <c r="BL408" i="58"/>
  <c r="BK409" i="58"/>
  <c r="BL409" i="58"/>
  <c r="BK410" i="58"/>
  <c r="BL410" i="58"/>
  <c r="BK411" i="58"/>
  <c r="BL411" i="58"/>
  <c r="BK412" i="58"/>
  <c r="BL412" i="58"/>
  <c r="BK413" i="58"/>
  <c r="BL413" i="58"/>
  <c r="BK414" i="58"/>
  <c r="BL414" i="58"/>
  <c r="BK415" i="58"/>
  <c r="BL415" i="58"/>
  <c r="BK416" i="58"/>
  <c r="BL416" i="58"/>
  <c r="BK417" i="58"/>
  <c r="BL417" i="58"/>
  <c r="BK418" i="58"/>
  <c r="BL418" i="58"/>
  <c r="BK419" i="58"/>
  <c r="BL419" i="58"/>
  <c r="BK420" i="58"/>
  <c r="BL420" i="58"/>
  <c r="BK421" i="58"/>
  <c r="BL421" i="58"/>
  <c r="BK422" i="58"/>
  <c r="BL422" i="58"/>
  <c r="BK423" i="58"/>
  <c r="BL423" i="58"/>
  <c r="BK424" i="58"/>
  <c r="BL424" i="58"/>
  <c r="BK425" i="58"/>
  <c r="BL425" i="58"/>
  <c r="BK426" i="58"/>
  <c r="BL426" i="58"/>
  <c r="BK427" i="58"/>
  <c r="BL427" i="58"/>
  <c r="BK428" i="58"/>
  <c r="BL428" i="58"/>
  <c r="BK429" i="58"/>
  <c r="BL429" i="58"/>
  <c r="BK430" i="58"/>
  <c r="BL430" i="58"/>
  <c r="BK431" i="58"/>
  <c r="BL431" i="58"/>
  <c r="BK432" i="58"/>
  <c r="BL432" i="58"/>
  <c r="BK433" i="58"/>
  <c r="BL433" i="58"/>
  <c r="BK434" i="58"/>
  <c r="BL434" i="58"/>
  <c r="BK435" i="58"/>
  <c r="BL435" i="58"/>
  <c r="BK436" i="58"/>
  <c r="BL436" i="58"/>
  <c r="BK437" i="58"/>
  <c r="BL437" i="58"/>
  <c r="BK438" i="58"/>
  <c r="BL438" i="58"/>
  <c r="BK439" i="58"/>
  <c r="BL439" i="58"/>
  <c r="BK440" i="58"/>
  <c r="BL440" i="58"/>
  <c r="BK441" i="58"/>
  <c r="BL441" i="58"/>
  <c r="BK442" i="58"/>
  <c r="BL442" i="58"/>
  <c r="BK443" i="58"/>
  <c r="BL443" i="58"/>
  <c r="BK444" i="58"/>
  <c r="BL444" i="58"/>
  <c r="BK445" i="58"/>
  <c r="BL445" i="58"/>
  <c r="BK446" i="58"/>
  <c r="BL446" i="58"/>
  <c r="BK447" i="58"/>
  <c r="BL447" i="58"/>
  <c r="BK448" i="58"/>
  <c r="BL448" i="58"/>
  <c r="BK449" i="58"/>
  <c r="BL449" i="58"/>
  <c r="BK450" i="58"/>
  <c r="BL450" i="58"/>
  <c r="BK451" i="58"/>
  <c r="BL451" i="58"/>
  <c r="BK452" i="58"/>
  <c r="BL452" i="58"/>
  <c r="BK453" i="58"/>
  <c r="BL453" i="58"/>
  <c r="BK454" i="58"/>
  <c r="BL454" i="58"/>
  <c r="BK455" i="58"/>
  <c r="BL455" i="58"/>
  <c r="BK456" i="58"/>
  <c r="BL456" i="58"/>
  <c r="BK457" i="58"/>
  <c r="BL457" i="58"/>
  <c r="BK458" i="58"/>
  <c r="BL458" i="58"/>
  <c r="BK459" i="58"/>
  <c r="BL459" i="58"/>
  <c r="BK460" i="58"/>
  <c r="BL460" i="58"/>
  <c r="BK461" i="58"/>
  <c r="BL461" i="58"/>
  <c r="BK462" i="58"/>
  <c r="BL462" i="58"/>
  <c r="BK463" i="58"/>
  <c r="BL463" i="58"/>
  <c r="BK464" i="58"/>
  <c r="BL464" i="58"/>
  <c r="BK465" i="58"/>
  <c r="BL465" i="58"/>
  <c r="BK466" i="58"/>
  <c r="BL466" i="58"/>
  <c r="BK467" i="58"/>
  <c r="BL467" i="58"/>
  <c r="BK468" i="58"/>
  <c r="BL468" i="58"/>
  <c r="BK469" i="58"/>
  <c r="BL469" i="58"/>
  <c r="BK470" i="58"/>
  <c r="BL470" i="58"/>
  <c r="BK471" i="58"/>
  <c r="BL471" i="58"/>
  <c r="BK472" i="58"/>
  <c r="BL472" i="58"/>
  <c r="BK473" i="58"/>
  <c r="BL473" i="58"/>
  <c r="BK474" i="58"/>
  <c r="BL474" i="58"/>
  <c r="BK475" i="58"/>
  <c r="BL475" i="58"/>
  <c r="BL476" i="58"/>
  <c r="BK477" i="58"/>
  <c r="BL477" i="58"/>
  <c r="BK478" i="58"/>
  <c r="BL478" i="58"/>
  <c r="BK479" i="58"/>
  <c r="BL479" i="58"/>
  <c r="BK480" i="58"/>
  <c r="BL480" i="58"/>
  <c r="BK481" i="58"/>
  <c r="BL481" i="58"/>
  <c r="BK482" i="58"/>
  <c r="BL482" i="58"/>
  <c r="BK483" i="58"/>
  <c r="BL483" i="58"/>
  <c r="BK484" i="58"/>
  <c r="BL484" i="58"/>
  <c r="BK485" i="58"/>
  <c r="BL485" i="58"/>
  <c r="BK486" i="58"/>
  <c r="BL486" i="58"/>
  <c r="BK487" i="58"/>
  <c r="BL487" i="58"/>
  <c r="BK488" i="58"/>
  <c r="BL488" i="58"/>
  <c r="BK489" i="58"/>
  <c r="BL489" i="58"/>
  <c r="BK490" i="58"/>
  <c r="BL490" i="58"/>
  <c r="BK491" i="58"/>
  <c r="BK492" i="58"/>
  <c r="BL492" i="58"/>
  <c r="BK493" i="58"/>
  <c r="BL493" i="58"/>
  <c r="BK494" i="58"/>
  <c r="BL494" i="58"/>
  <c r="BK495" i="58"/>
  <c r="BL495" i="58"/>
  <c r="BK496" i="58"/>
  <c r="BL496" i="58"/>
  <c r="BK497" i="58"/>
  <c r="BL497" i="58"/>
  <c r="BK498" i="58"/>
  <c r="BL498" i="58"/>
  <c r="BK499" i="58"/>
  <c r="BL499" i="58"/>
  <c r="BK500" i="58"/>
  <c r="BL500" i="58"/>
  <c r="BK501" i="58"/>
  <c r="BL501" i="58"/>
  <c r="BK502" i="58"/>
  <c r="BL502" i="58"/>
  <c r="BK503" i="58"/>
  <c r="BL503" i="58"/>
  <c r="BK504" i="58"/>
  <c r="BL504" i="58"/>
  <c r="BK505" i="58"/>
  <c r="BL505" i="58"/>
  <c r="BK506" i="58"/>
  <c r="BL506" i="58"/>
  <c r="BK507" i="58"/>
  <c r="BL507" i="58"/>
  <c r="BK508" i="58"/>
  <c r="BL508" i="58"/>
  <c r="BK509" i="58"/>
  <c r="BL509" i="58"/>
  <c r="BK510" i="58"/>
  <c r="BL510" i="58"/>
  <c r="BK511" i="58"/>
  <c r="BL511" i="58"/>
  <c r="BK512" i="58"/>
  <c r="BL512" i="58"/>
  <c r="BK513" i="58"/>
  <c r="BL513" i="58"/>
  <c r="BK514" i="58"/>
  <c r="BL514" i="58"/>
  <c r="BK515" i="58"/>
  <c r="BL515" i="58"/>
  <c r="BK516" i="58"/>
  <c r="BL516" i="58"/>
  <c r="BK517" i="58"/>
  <c r="BL517" i="58"/>
  <c r="BK518" i="58"/>
  <c r="BL518" i="58"/>
  <c r="BK519" i="58"/>
  <c r="BL519" i="58"/>
  <c r="BK520" i="58"/>
  <c r="BL520" i="58"/>
  <c r="BK521" i="58"/>
  <c r="BL521" i="58"/>
  <c r="BK522" i="58"/>
  <c r="BL522" i="58"/>
  <c r="BK523" i="58"/>
  <c r="BL523" i="58"/>
  <c r="BK524" i="58"/>
  <c r="BL524" i="58"/>
  <c r="BK525" i="58"/>
  <c r="BL525" i="58"/>
  <c r="BK526" i="58"/>
  <c r="BL526" i="58"/>
  <c r="BK527" i="58"/>
  <c r="BL527" i="58"/>
  <c r="BK528" i="58"/>
  <c r="BL528" i="58"/>
  <c r="BK529" i="58"/>
  <c r="BL529" i="58"/>
  <c r="BK530" i="58"/>
  <c r="BL530" i="58"/>
  <c r="BK531" i="58"/>
  <c r="BL531" i="58"/>
  <c r="BK532" i="58"/>
  <c r="BL532" i="58"/>
  <c r="BK533" i="58"/>
  <c r="BL533" i="58"/>
  <c r="BK534" i="58"/>
  <c r="BL534" i="58"/>
  <c r="BK535" i="58"/>
  <c r="BL535" i="58"/>
  <c r="BK536" i="58"/>
  <c r="BL536" i="58"/>
  <c r="BK537" i="58"/>
  <c r="BL537" i="58"/>
  <c r="BK538" i="58"/>
  <c r="BL538" i="58"/>
  <c r="BK539" i="58"/>
  <c r="BL539" i="58"/>
  <c r="BK540" i="58"/>
  <c r="BL540" i="58"/>
  <c r="BK541" i="58"/>
  <c r="BL541" i="58"/>
  <c r="BK542" i="58"/>
  <c r="BL542" i="58"/>
  <c r="BK543" i="58"/>
  <c r="BL543" i="58"/>
  <c r="BK544" i="58"/>
  <c r="BL544" i="58"/>
  <c r="BK545" i="58"/>
  <c r="BL545" i="58"/>
  <c r="BK546" i="58"/>
  <c r="BL546" i="58"/>
  <c r="BK547" i="58"/>
  <c r="BL547" i="58"/>
  <c r="BK548" i="58"/>
  <c r="BL548" i="58"/>
  <c r="BK549" i="58"/>
  <c r="BL549" i="58"/>
  <c r="BK550" i="58"/>
  <c r="BL550" i="58"/>
  <c r="BK551" i="58"/>
  <c r="BL551" i="58"/>
  <c r="BK552" i="58"/>
  <c r="BL552" i="58"/>
  <c r="BK553" i="58"/>
  <c r="BL553" i="58"/>
  <c r="BK554" i="58"/>
  <c r="BK555" i="58"/>
  <c r="BL555" i="58"/>
  <c r="BK556" i="58"/>
  <c r="BL556" i="58"/>
  <c r="BK557" i="58"/>
  <c r="BL557" i="58"/>
  <c r="BK558" i="58"/>
  <c r="BL558" i="58"/>
  <c r="BK559" i="58"/>
  <c r="BL559" i="58"/>
  <c r="BK560" i="58"/>
  <c r="BL560" i="58"/>
  <c r="BK561" i="58"/>
  <c r="BL561" i="58"/>
  <c r="BK562" i="58"/>
  <c r="BL562" i="58"/>
  <c r="BK563" i="58"/>
  <c r="BL563" i="58"/>
  <c r="BK564" i="58"/>
  <c r="BL564" i="58"/>
  <c r="BK565" i="58"/>
  <c r="BL565" i="58"/>
  <c r="BK566" i="58"/>
  <c r="BL566" i="58"/>
  <c r="BK567" i="58"/>
  <c r="BL567" i="58"/>
  <c r="BK568" i="58"/>
  <c r="BL568" i="58"/>
  <c r="BK569" i="58"/>
  <c r="BL569" i="58"/>
  <c r="BK570" i="58"/>
  <c r="BL570" i="58"/>
  <c r="BK571" i="58"/>
  <c r="BL571" i="58"/>
  <c r="BK572" i="58"/>
  <c r="BL572" i="58"/>
  <c r="BK573" i="58"/>
  <c r="BL573" i="58"/>
  <c r="BK574" i="58"/>
  <c r="BL574" i="58"/>
  <c r="BL575" i="58"/>
  <c r="BK576" i="58"/>
  <c r="BL576" i="58"/>
  <c r="BK577" i="58"/>
  <c r="BL577" i="58"/>
  <c r="BK578" i="58"/>
  <c r="BK579" i="58"/>
  <c r="BL579" i="58"/>
  <c r="BK580" i="58"/>
  <c r="BL580" i="58"/>
  <c r="BK581" i="58"/>
  <c r="BL581" i="58"/>
  <c r="BK582" i="58"/>
  <c r="BL582" i="58"/>
  <c r="BK583" i="58"/>
  <c r="BL583" i="58"/>
  <c r="BK584" i="58"/>
  <c r="BL584" i="58"/>
  <c r="BK585" i="58"/>
  <c r="BL585" i="58"/>
  <c r="BK586" i="58"/>
  <c r="BL586" i="58"/>
  <c r="BK587" i="58"/>
  <c r="BL587" i="58"/>
  <c r="BK588" i="58"/>
  <c r="BL588" i="58"/>
  <c r="BK589" i="58"/>
  <c r="BL589" i="58"/>
  <c r="BK590" i="58"/>
  <c r="BL590" i="58"/>
  <c r="BK591" i="58"/>
  <c r="BL591" i="58"/>
  <c r="BK592" i="58"/>
  <c r="BL592" i="58"/>
  <c r="BK593" i="58"/>
  <c r="BL593" i="58"/>
  <c r="BK594" i="58"/>
  <c r="BL594" i="58"/>
  <c r="BK595" i="58"/>
  <c r="BL595" i="58"/>
  <c r="BK596" i="58"/>
  <c r="BL596" i="58"/>
  <c r="BK597" i="58"/>
  <c r="BL597" i="58"/>
  <c r="BK598" i="58"/>
  <c r="BL598" i="58"/>
  <c r="BK599" i="58"/>
  <c r="BL599" i="58"/>
  <c r="BK600" i="58"/>
  <c r="BL600" i="58"/>
  <c r="BK601" i="58"/>
  <c r="BL601" i="58"/>
  <c r="BK602" i="58"/>
  <c r="BL602" i="58"/>
  <c r="BK603" i="58"/>
  <c r="BL603" i="58"/>
  <c r="BK604" i="58"/>
  <c r="BL604" i="58"/>
  <c r="BK605" i="58"/>
  <c r="BL605" i="58"/>
  <c r="BK606" i="58"/>
  <c r="BL606" i="58"/>
  <c r="BK607" i="58"/>
  <c r="BL607" i="58"/>
  <c r="BK608" i="58"/>
  <c r="BL608" i="58"/>
  <c r="BK609" i="58"/>
  <c r="BL609" i="58"/>
  <c r="BK610" i="58"/>
  <c r="BL610" i="58"/>
  <c r="BK611" i="58"/>
  <c r="BL611" i="58"/>
  <c r="BK612" i="58"/>
  <c r="BL612" i="58"/>
  <c r="BK613" i="58"/>
  <c r="BL613" i="58"/>
  <c r="BK614" i="58"/>
  <c r="BL614" i="58"/>
  <c r="BK615" i="58"/>
  <c r="BL615" i="58"/>
  <c r="BK616" i="58"/>
  <c r="BL616" i="58"/>
  <c r="BK617" i="58"/>
  <c r="BL617" i="58"/>
  <c r="BK618" i="58"/>
  <c r="BL618" i="58"/>
  <c r="BK619" i="58"/>
  <c r="BL619" i="58"/>
  <c r="BK620" i="58"/>
  <c r="BL620" i="58"/>
  <c r="BK621" i="58"/>
  <c r="BL621" i="58"/>
  <c r="BK622" i="58"/>
  <c r="BL622" i="58"/>
  <c r="BK623" i="58"/>
  <c r="BL623" i="58"/>
  <c r="BK624" i="58"/>
  <c r="BL624" i="58"/>
  <c r="BK625" i="58"/>
  <c r="BL625" i="58"/>
  <c r="BK626" i="58"/>
  <c r="BL626" i="58"/>
  <c r="BK627" i="58"/>
  <c r="BL627" i="58"/>
  <c r="BK628" i="58"/>
  <c r="BL628" i="58"/>
  <c r="BK629" i="58"/>
  <c r="BL629" i="58"/>
  <c r="BK630" i="58"/>
  <c r="BK631" i="58"/>
  <c r="BL631" i="58"/>
  <c r="BK632" i="58"/>
  <c r="BL632" i="58"/>
  <c r="BK633" i="58"/>
  <c r="BL633" i="58"/>
  <c r="BK634" i="58"/>
  <c r="BL634" i="58"/>
  <c r="BK635" i="58"/>
  <c r="BL635" i="58"/>
  <c r="BK636" i="58"/>
  <c r="BL636" i="58"/>
  <c r="BK637" i="58"/>
  <c r="BL637" i="58"/>
  <c r="BK638" i="58"/>
  <c r="BL638" i="58"/>
  <c r="BK639" i="58"/>
  <c r="BL639" i="58"/>
  <c r="BK640" i="58"/>
  <c r="BL640" i="58"/>
  <c r="BK641" i="58"/>
  <c r="BL641" i="58"/>
  <c r="BK642" i="58"/>
  <c r="BL642" i="58"/>
  <c r="BK643" i="58"/>
  <c r="BL643" i="58"/>
  <c r="BK644" i="58"/>
  <c r="BL644" i="58"/>
  <c r="BK645" i="58"/>
  <c r="BL645" i="58"/>
  <c r="BK646" i="58"/>
  <c r="BL646" i="58"/>
  <c r="BK647" i="58"/>
  <c r="BL647" i="58"/>
  <c r="BK648" i="58"/>
  <c r="BL648" i="58"/>
  <c r="BK649" i="58"/>
  <c r="BL649" i="58"/>
  <c r="BK650" i="58"/>
  <c r="BL650" i="58"/>
  <c r="BK651" i="58"/>
  <c r="BL651" i="58"/>
  <c r="BK652" i="58"/>
  <c r="BL652" i="58"/>
  <c r="BK653" i="58"/>
  <c r="BL653" i="58"/>
  <c r="BK654" i="58"/>
  <c r="BL654" i="58"/>
  <c r="BK655" i="58"/>
  <c r="BL655" i="58"/>
  <c r="BK656" i="58"/>
  <c r="BL656" i="58"/>
  <c r="BK657" i="58"/>
  <c r="BL657" i="58"/>
  <c r="BK658" i="58"/>
  <c r="BK659" i="58"/>
  <c r="BL659" i="58"/>
  <c r="BK660" i="58"/>
  <c r="BL660" i="58"/>
  <c r="BK661" i="58"/>
  <c r="BL661" i="58"/>
  <c r="BK662" i="58"/>
  <c r="BL662" i="58"/>
  <c r="BK663" i="58"/>
  <c r="BL663" i="58"/>
  <c r="BK664" i="58"/>
  <c r="BL664" i="58"/>
  <c r="BK665" i="58"/>
  <c r="BL665" i="58"/>
  <c r="BK666" i="58"/>
  <c r="BL666" i="58"/>
  <c r="BK667" i="58"/>
  <c r="BL667" i="58"/>
  <c r="BK668" i="58"/>
  <c r="BL668" i="58"/>
  <c r="BK669" i="58"/>
  <c r="BL669" i="58"/>
  <c r="BK670" i="58"/>
  <c r="BL670" i="58"/>
  <c r="BK671" i="58"/>
  <c r="BL671" i="58"/>
  <c r="BK672" i="58"/>
  <c r="BL672" i="58"/>
  <c r="BK673" i="58"/>
  <c r="BL673" i="58"/>
  <c r="BK674" i="58"/>
  <c r="BL674" i="58"/>
  <c r="BK675" i="58"/>
  <c r="BL675" i="58"/>
  <c r="BK676" i="58"/>
  <c r="BL676" i="58"/>
  <c r="BK677" i="58"/>
  <c r="BL677" i="58"/>
  <c r="BK678" i="58"/>
  <c r="BL678" i="58"/>
  <c r="BK679" i="58"/>
  <c r="BL679" i="58"/>
  <c r="BK680" i="58"/>
  <c r="BL680" i="58"/>
  <c r="BK681" i="58"/>
  <c r="BL681" i="58"/>
  <c r="BK682" i="58"/>
  <c r="BL682" i="58"/>
  <c r="BK683" i="58"/>
  <c r="BL683" i="58"/>
  <c r="BK684" i="58"/>
  <c r="BL684" i="58"/>
  <c r="BK685" i="58"/>
  <c r="BL685" i="58"/>
  <c r="BK686" i="58"/>
  <c r="BL686" i="58"/>
  <c r="BK687" i="58"/>
  <c r="BL687" i="58"/>
  <c r="BK688" i="58"/>
  <c r="BL688" i="58"/>
  <c r="BK689" i="58"/>
  <c r="BL689" i="58"/>
  <c r="BK690" i="58"/>
  <c r="BL690" i="58"/>
  <c r="BK691" i="58"/>
  <c r="BL691" i="58"/>
  <c r="BK692" i="58"/>
  <c r="BL692" i="58"/>
  <c r="BK693" i="58"/>
  <c r="BL693" i="58"/>
  <c r="BK694" i="58"/>
  <c r="BL694" i="58"/>
  <c r="BK695" i="58"/>
  <c r="BL695" i="58"/>
  <c r="BK696" i="58"/>
  <c r="BL696" i="58"/>
  <c r="BK697" i="58"/>
  <c r="BL697" i="58"/>
  <c r="BK698" i="58"/>
  <c r="BL698" i="58"/>
  <c r="BK699" i="58"/>
  <c r="BL699" i="58"/>
  <c r="BK700" i="58"/>
  <c r="BL700" i="58"/>
  <c r="BK701" i="58"/>
  <c r="BL701" i="58"/>
  <c r="BK702" i="58"/>
  <c r="BL702" i="58"/>
  <c r="BK703" i="58"/>
  <c r="BL703" i="58"/>
  <c r="BK704" i="58"/>
  <c r="BL704" i="58"/>
  <c r="BK705" i="58"/>
  <c r="BL705" i="58"/>
  <c r="BK706" i="58"/>
  <c r="BL706" i="58"/>
  <c r="BK707" i="58"/>
  <c r="BL707" i="58"/>
  <c r="BK708" i="58"/>
  <c r="BL708" i="58"/>
  <c r="BK709" i="58"/>
  <c r="BL709" i="58"/>
  <c r="BK710" i="58"/>
  <c r="BL710" i="58"/>
  <c r="BK711" i="58"/>
  <c r="BL711" i="58"/>
  <c r="BK712" i="58"/>
  <c r="BL712" i="58"/>
  <c r="BK713" i="58"/>
  <c r="BL713" i="58"/>
  <c r="BK714" i="58"/>
  <c r="BL714" i="58"/>
  <c r="BK715" i="58"/>
  <c r="BL715" i="58"/>
  <c r="BK716" i="58"/>
  <c r="BL716" i="58"/>
  <c r="BK717" i="58"/>
  <c r="BL717" i="58"/>
  <c r="BK718" i="58"/>
  <c r="BL718" i="58"/>
  <c r="BK719" i="58"/>
  <c r="BL719" i="58"/>
  <c r="BK720" i="58"/>
  <c r="BL720" i="58"/>
  <c r="BK721" i="58"/>
  <c r="BL721" i="58"/>
  <c r="BK722" i="58"/>
  <c r="BL722" i="58"/>
  <c r="BK723" i="58"/>
  <c r="BL723" i="58"/>
  <c r="BK724" i="58"/>
  <c r="BL724" i="58"/>
  <c r="BK725" i="58"/>
  <c r="BL725" i="58"/>
  <c r="BK726" i="58"/>
  <c r="BL726" i="58"/>
  <c r="BK727" i="58"/>
  <c r="BL727" i="58"/>
  <c r="BK728" i="58"/>
  <c r="BL728" i="58"/>
  <c r="BK729" i="58"/>
  <c r="BL729" i="58"/>
  <c r="BK730" i="58"/>
  <c r="BL730" i="58"/>
  <c r="BK731" i="58"/>
  <c r="BL731" i="58"/>
  <c r="BK732" i="58"/>
  <c r="BL732" i="58"/>
  <c r="BK733" i="58"/>
  <c r="BL733" i="58"/>
  <c r="BK734" i="58"/>
  <c r="BL734" i="58"/>
  <c r="BK735" i="58"/>
  <c r="BL735" i="58"/>
  <c r="BK736" i="58"/>
  <c r="BL736" i="58"/>
  <c r="BK737" i="58"/>
  <c r="BL737" i="58"/>
  <c r="BK738" i="58"/>
  <c r="BL738" i="58"/>
  <c r="BK739" i="58"/>
  <c r="BL739" i="58"/>
  <c r="BK740" i="58"/>
  <c r="BL740" i="58"/>
  <c r="BK741" i="58"/>
  <c r="BL741" i="58"/>
  <c r="BK742" i="58"/>
  <c r="BL742" i="58"/>
  <c r="BK743" i="58"/>
  <c r="BL743" i="58"/>
  <c r="BK744" i="58"/>
  <c r="BL744" i="58"/>
  <c r="BK745" i="58"/>
  <c r="BL745" i="58"/>
  <c r="BK746" i="58"/>
  <c r="BL746" i="58"/>
  <c r="BK747" i="58"/>
  <c r="BL747" i="58"/>
  <c r="BK748" i="58"/>
  <c r="BL748" i="58"/>
  <c r="BK749" i="58"/>
  <c r="BL749" i="58"/>
  <c r="BK750" i="58"/>
  <c r="BL750" i="58"/>
  <c r="BK751" i="58"/>
  <c r="BL751" i="58"/>
  <c r="BK752" i="58"/>
  <c r="BL752" i="58"/>
  <c r="BK753" i="58"/>
  <c r="BL753" i="58"/>
  <c r="BK754" i="58"/>
  <c r="BL754" i="58"/>
  <c r="BK755" i="58"/>
  <c r="BL755" i="58"/>
  <c r="BK756" i="58"/>
  <c r="BL756" i="58"/>
  <c r="BK757" i="58"/>
  <c r="BL757" i="58"/>
  <c r="BK758" i="58"/>
  <c r="BL758" i="58"/>
  <c r="BK759" i="58"/>
  <c r="BL759" i="58"/>
  <c r="BK760" i="58"/>
  <c r="BL760" i="58"/>
  <c r="BK761" i="58"/>
  <c r="BL761" i="58"/>
  <c r="BK762" i="58"/>
  <c r="BL762" i="58"/>
  <c r="BK763" i="58"/>
  <c r="BL763" i="58"/>
  <c r="BK764" i="58"/>
  <c r="BL764" i="58"/>
  <c r="BK765" i="58"/>
  <c r="BL765" i="58"/>
  <c r="BK766" i="58"/>
  <c r="BL766" i="58"/>
  <c r="BK767" i="58"/>
  <c r="BL767" i="58"/>
  <c r="BK768" i="58"/>
  <c r="BL768" i="58"/>
  <c r="BK769" i="58"/>
  <c r="BL769" i="58"/>
  <c r="BK770" i="58"/>
  <c r="BL770" i="58"/>
  <c r="BK771" i="58"/>
  <c r="BL771" i="58"/>
  <c r="BK772" i="58"/>
  <c r="BL772" i="58"/>
  <c r="BK773" i="58"/>
  <c r="BL773" i="58"/>
  <c r="BK774" i="58"/>
  <c r="BL774" i="58"/>
  <c r="BK775" i="58"/>
  <c r="BL775" i="58"/>
  <c r="BK776" i="58"/>
  <c r="BL776" i="58"/>
  <c r="BK777" i="58"/>
  <c r="BL777" i="58"/>
  <c r="BK778" i="58"/>
  <c r="BL778" i="58"/>
  <c r="BK779" i="58"/>
  <c r="BL779" i="58"/>
  <c r="BK780" i="58"/>
  <c r="BL780" i="58"/>
  <c r="BK781" i="58"/>
  <c r="BL781" i="58"/>
  <c r="BK782" i="58"/>
  <c r="BL782" i="58"/>
  <c r="BK783" i="58"/>
  <c r="BL783" i="58"/>
  <c r="BK784" i="58"/>
  <c r="BL784" i="58"/>
  <c r="BK785" i="58"/>
  <c r="BL785" i="58"/>
  <c r="BK786" i="58"/>
  <c r="BL786" i="58"/>
  <c r="BK787" i="58"/>
  <c r="BL787" i="58"/>
  <c r="BK788" i="58"/>
  <c r="BL788" i="58"/>
  <c r="BK789" i="58"/>
  <c r="BL789" i="58"/>
  <c r="BK790" i="58"/>
  <c r="BL790" i="58"/>
  <c r="BK791" i="58"/>
  <c r="BL791" i="58"/>
  <c r="BK792" i="58"/>
  <c r="BL792" i="58"/>
  <c r="BK793" i="58"/>
  <c r="BL793" i="58"/>
  <c r="BK794" i="58"/>
  <c r="BL794" i="58"/>
  <c r="BK795" i="58"/>
  <c r="BL795" i="58"/>
  <c r="BK796" i="58"/>
  <c r="BL796" i="58"/>
  <c r="BK797" i="58"/>
  <c r="BL797" i="58"/>
  <c r="BK798" i="58"/>
  <c r="BL798" i="58"/>
  <c r="BK799" i="58"/>
  <c r="BL799" i="58"/>
  <c r="BK800" i="58"/>
  <c r="BL800" i="58"/>
  <c r="BK801" i="58"/>
  <c r="BL801" i="58"/>
  <c r="BK802" i="58"/>
  <c r="BL802" i="58"/>
  <c r="BK803" i="58"/>
  <c r="BL803" i="58"/>
  <c r="BK804" i="58"/>
  <c r="BL804" i="58"/>
  <c r="BK805" i="58"/>
  <c r="BL805" i="58"/>
  <c r="BK806" i="58"/>
  <c r="BL806" i="58"/>
  <c r="BK807" i="58"/>
  <c r="BL807" i="58"/>
  <c r="BK808" i="58"/>
  <c r="BL808" i="58"/>
  <c r="BK809" i="58"/>
  <c r="BL809" i="58"/>
  <c r="BK810" i="58"/>
  <c r="BL810" i="58"/>
  <c r="BK811" i="58"/>
  <c r="BL811" i="58"/>
  <c r="BK812" i="58"/>
  <c r="BL812" i="58"/>
  <c r="BK813" i="58"/>
  <c r="BL813" i="58"/>
  <c r="BK814" i="58"/>
  <c r="BL814" i="58"/>
  <c r="BK815" i="58"/>
  <c r="BL815" i="58"/>
  <c r="BK816" i="58"/>
  <c r="BL816" i="58"/>
  <c r="BK817" i="58"/>
  <c r="BL817" i="58"/>
  <c r="BK818" i="58"/>
  <c r="BL818" i="58"/>
  <c r="BK819" i="58"/>
  <c r="BL819" i="58"/>
  <c r="BK820" i="58"/>
  <c r="BL820" i="58"/>
  <c r="T6" i="19" l="1"/>
  <c r="U6" i="19" s="1"/>
  <c r="BN579" i="58"/>
  <c r="BN501" i="58"/>
  <c r="BN347" i="58"/>
  <c r="BN130" i="58"/>
  <c r="BN820" i="58"/>
  <c r="BO820" i="58"/>
  <c r="BM820" i="58"/>
  <c r="BN819" i="58"/>
  <c r="BO819" i="58"/>
  <c r="BM819" i="58"/>
  <c r="BO818" i="58"/>
  <c r="BM818" i="58"/>
  <c r="BN818" i="58"/>
  <c r="BM817" i="58"/>
  <c r="BO817" i="58"/>
  <c r="BN817" i="58"/>
  <c r="BO816" i="58"/>
  <c r="BM816" i="58"/>
  <c r="BN816" i="58"/>
  <c r="BN815" i="58"/>
  <c r="BM815" i="58"/>
  <c r="BO815" i="58"/>
  <c r="BM814" i="58"/>
  <c r="BO814" i="58"/>
  <c r="BN814" i="58"/>
  <c r="BM813" i="58"/>
  <c r="BO813" i="58"/>
  <c r="BN813" i="58"/>
  <c r="BN812" i="58"/>
  <c r="BO812" i="58"/>
  <c r="BM812" i="58"/>
  <c r="BN811" i="58"/>
  <c r="BM811" i="58"/>
  <c r="BO811" i="58"/>
  <c r="BM810" i="58"/>
  <c r="BO810" i="58"/>
  <c r="BN810" i="58"/>
  <c r="BM809" i="58"/>
  <c r="BO809" i="58"/>
  <c r="BN809" i="58"/>
  <c r="BM808" i="58"/>
  <c r="BO808" i="58"/>
  <c r="BN808" i="58"/>
  <c r="BN807" i="58"/>
  <c r="BM807" i="58"/>
  <c r="BO807" i="58"/>
  <c r="BM806" i="58"/>
  <c r="BO806" i="58"/>
  <c r="BN806" i="58"/>
  <c r="BO805" i="58"/>
  <c r="BM805" i="58"/>
  <c r="BN805" i="58"/>
  <c r="BN804" i="58"/>
  <c r="BO804" i="58"/>
  <c r="BM804" i="58"/>
  <c r="BN803" i="58"/>
  <c r="BO803" i="58"/>
  <c r="BM803" i="58"/>
  <c r="BO802" i="58"/>
  <c r="BM802" i="58"/>
  <c r="BN802" i="58"/>
  <c r="BM801" i="58"/>
  <c r="BO801" i="58"/>
  <c r="BN801" i="58"/>
  <c r="BO800" i="58"/>
  <c r="BM800" i="58"/>
  <c r="BN800" i="58"/>
  <c r="BN799" i="58"/>
  <c r="BM799" i="58"/>
  <c r="BO799" i="58"/>
  <c r="BM798" i="58"/>
  <c r="BO798" i="58"/>
  <c r="BN798" i="58"/>
  <c r="BM797" i="58"/>
  <c r="BO797" i="58"/>
  <c r="BN797" i="58"/>
  <c r="BN796" i="58"/>
  <c r="BO796" i="58"/>
  <c r="BM796" i="58"/>
  <c r="BN795" i="58"/>
  <c r="BM795" i="58"/>
  <c r="BO795" i="58"/>
  <c r="BO794" i="58"/>
  <c r="BM794" i="58"/>
  <c r="BN794" i="58"/>
  <c r="BM793" i="58"/>
  <c r="BO793" i="58"/>
  <c r="BN793" i="58"/>
  <c r="BM792" i="58"/>
  <c r="BO792" i="58"/>
  <c r="BN792" i="58"/>
  <c r="BN791" i="58"/>
  <c r="BO791" i="58"/>
  <c r="BM791" i="58"/>
  <c r="BO790" i="58"/>
  <c r="BM790" i="58"/>
  <c r="BN790" i="58"/>
  <c r="BN789" i="58"/>
  <c r="BM789" i="58"/>
  <c r="BO789" i="58"/>
  <c r="BN788" i="58"/>
  <c r="BM788" i="58"/>
  <c r="BO788" i="58"/>
  <c r="BN787" i="58"/>
  <c r="BO787" i="58"/>
  <c r="BM787" i="58"/>
  <c r="BO786" i="58"/>
  <c r="BM786" i="58"/>
  <c r="BN786" i="58"/>
  <c r="BO785" i="58"/>
  <c r="BM785" i="58"/>
  <c r="BN785" i="58"/>
  <c r="BM784" i="58"/>
  <c r="BO784" i="58"/>
  <c r="BN784" i="58"/>
  <c r="BN783" i="58"/>
  <c r="BO783" i="58"/>
  <c r="BM783" i="58"/>
  <c r="BO782" i="58"/>
  <c r="BM782" i="58"/>
  <c r="BN782" i="58"/>
  <c r="BM781" i="58"/>
  <c r="BO781" i="58"/>
  <c r="BN781" i="58"/>
  <c r="BN780" i="58"/>
  <c r="BM780" i="58"/>
  <c r="BO780" i="58"/>
  <c r="BN779" i="58"/>
  <c r="BO779" i="58"/>
  <c r="BM779" i="58"/>
  <c r="BM778" i="58"/>
  <c r="BO778" i="58"/>
  <c r="BN778" i="58"/>
  <c r="BM777" i="58"/>
  <c r="BO777" i="58"/>
  <c r="BN777" i="58"/>
  <c r="BO776" i="58"/>
  <c r="BM776" i="58"/>
  <c r="BN776" i="58"/>
  <c r="BN775" i="58"/>
  <c r="BM775" i="58"/>
  <c r="BO775" i="58"/>
  <c r="BO774" i="58"/>
  <c r="BM774" i="58"/>
  <c r="BN774" i="58"/>
  <c r="BM773" i="58"/>
  <c r="BO773" i="58"/>
  <c r="BN773" i="58"/>
  <c r="BN772" i="58"/>
  <c r="BM772" i="58"/>
  <c r="BO772" i="58"/>
  <c r="BN771" i="58"/>
  <c r="BO771" i="58"/>
  <c r="BM771" i="58"/>
  <c r="BM770" i="58"/>
  <c r="BO770" i="58"/>
  <c r="BN770" i="58"/>
  <c r="BO769" i="58"/>
  <c r="BM769" i="58"/>
  <c r="BN769" i="58"/>
  <c r="BO768" i="58"/>
  <c r="BM768" i="58"/>
  <c r="BN768" i="58"/>
  <c r="BN767" i="58"/>
  <c r="BM767" i="58"/>
  <c r="BO767" i="58"/>
  <c r="BM766" i="58"/>
  <c r="BO766" i="58"/>
  <c r="BN766" i="58"/>
  <c r="BO765" i="58"/>
  <c r="BM765" i="58"/>
  <c r="BN765" i="58"/>
  <c r="BN764" i="58"/>
  <c r="BM764" i="58"/>
  <c r="BO764" i="58"/>
  <c r="BN763" i="58"/>
  <c r="BO763" i="58"/>
  <c r="BM763" i="58"/>
  <c r="BM762" i="58"/>
  <c r="BO762" i="58"/>
  <c r="BN762" i="58"/>
  <c r="BO761" i="58"/>
  <c r="BM761" i="58"/>
  <c r="BN761" i="58"/>
  <c r="BM760" i="58"/>
  <c r="BO760" i="58"/>
  <c r="BN760" i="58"/>
  <c r="BN759" i="58"/>
  <c r="BM759" i="58"/>
  <c r="BO759" i="58"/>
  <c r="BM758" i="58"/>
  <c r="BO758" i="58"/>
  <c r="BN758" i="58"/>
  <c r="BN757" i="58"/>
  <c r="BO757" i="58"/>
  <c r="BM757" i="58"/>
  <c r="BN756" i="58"/>
  <c r="BM756" i="58"/>
  <c r="BO756" i="58"/>
  <c r="BN755" i="58"/>
  <c r="BO755" i="58"/>
  <c r="BM755" i="58"/>
  <c r="BO754" i="58"/>
  <c r="BM754" i="58"/>
  <c r="BN754" i="58"/>
  <c r="BM753" i="58"/>
  <c r="BO753" i="58"/>
  <c r="BN753" i="58"/>
  <c r="BO752" i="58"/>
  <c r="BM752" i="58"/>
  <c r="BN752" i="58"/>
  <c r="BN751" i="58"/>
  <c r="BM751" i="58"/>
  <c r="BO751" i="58"/>
  <c r="BM750" i="58"/>
  <c r="BO750" i="58"/>
  <c r="BN750" i="58"/>
  <c r="BO749" i="58"/>
  <c r="BM749" i="58"/>
  <c r="BN749" i="58"/>
  <c r="BN748" i="58"/>
  <c r="BM748" i="58"/>
  <c r="BO748" i="58"/>
  <c r="BN747" i="58"/>
  <c r="BO747" i="58"/>
  <c r="BM747" i="58"/>
  <c r="BO746" i="58"/>
  <c r="BM746" i="58"/>
  <c r="BN746" i="58"/>
  <c r="BM745" i="58"/>
  <c r="BO745" i="58"/>
  <c r="BN745" i="58"/>
  <c r="BM744" i="58"/>
  <c r="BO744" i="58"/>
  <c r="BN744" i="58"/>
  <c r="BN743" i="58"/>
  <c r="BO743" i="58"/>
  <c r="BM743" i="58"/>
  <c r="BM742" i="58"/>
  <c r="BO742" i="58"/>
  <c r="BN742" i="58"/>
  <c r="BM741" i="58"/>
  <c r="BO741" i="58"/>
  <c r="BN741" i="58"/>
  <c r="BN740" i="58"/>
  <c r="BM740" i="58"/>
  <c r="BO740" i="58"/>
  <c r="BN739" i="58"/>
  <c r="BO739" i="58"/>
  <c r="BM739" i="58"/>
  <c r="BO738" i="58"/>
  <c r="BM738" i="58"/>
  <c r="BN738" i="58"/>
  <c r="BM737" i="58"/>
  <c r="BO737" i="58"/>
  <c r="BN737" i="58"/>
  <c r="BO736" i="58"/>
  <c r="BM736" i="58"/>
  <c r="BN736" i="58"/>
  <c r="BN735" i="58"/>
  <c r="BO735" i="58"/>
  <c r="BM735" i="58"/>
  <c r="BM734" i="58"/>
  <c r="BO734" i="58"/>
  <c r="BN734" i="58"/>
  <c r="BM733" i="58"/>
  <c r="BO733" i="58"/>
  <c r="BN733" i="58"/>
  <c r="BN732" i="58"/>
  <c r="BM732" i="58"/>
  <c r="BO732" i="58"/>
  <c r="BN731" i="58"/>
  <c r="BO731" i="58"/>
  <c r="BM731" i="58"/>
  <c r="BO730" i="58"/>
  <c r="BM730" i="58"/>
  <c r="BN730" i="58"/>
  <c r="BM729" i="58"/>
  <c r="BO729" i="58"/>
  <c r="BN729" i="58"/>
  <c r="BM728" i="58"/>
  <c r="BO728" i="58"/>
  <c r="BN728" i="58"/>
  <c r="BN727" i="58"/>
  <c r="BM727" i="58"/>
  <c r="BO727" i="58"/>
  <c r="BN726" i="58"/>
  <c r="BM726" i="58"/>
  <c r="BO726" i="58"/>
  <c r="BM725" i="58"/>
  <c r="BO725" i="58"/>
  <c r="BN725" i="58"/>
  <c r="BN724" i="58"/>
  <c r="BM724" i="58"/>
  <c r="BO724" i="58"/>
  <c r="BN723" i="58"/>
  <c r="BO723" i="58"/>
  <c r="BM723" i="58"/>
  <c r="BO722" i="58"/>
  <c r="BM722" i="58"/>
  <c r="BN722" i="58"/>
  <c r="BO721" i="58"/>
  <c r="BM721" i="58"/>
  <c r="BN721" i="58"/>
  <c r="BM720" i="58"/>
  <c r="BO720" i="58"/>
  <c r="BN720" i="58"/>
  <c r="BN719" i="58"/>
  <c r="BO719" i="58"/>
  <c r="BM719" i="58"/>
  <c r="BM718" i="58"/>
  <c r="BO718" i="58"/>
  <c r="BN718" i="58"/>
  <c r="BM717" i="58"/>
  <c r="BO717" i="58"/>
  <c r="BN717" i="58"/>
  <c r="BN716" i="58"/>
  <c r="BM716" i="58"/>
  <c r="BO716" i="58"/>
  <c r="BN715" i="58"/>
  <c r="BO715" i="58"/>
  <c r="BM715" i="58"/>
  <c r="BO714" i="58"/>
  <c r="BM714" i="58"/>
  <c r="BN714" i="58"/>
  <c r="BO713" i="58"/>
  <c r="BM713" i="58"/>
  <c r="BN713" i="58"/>
  <c r="BM712" i="58"/>
  <c r="BO712" i="58"/>
  <c r="BN712" i="58"/>
  <c r="BN711" i="58"/>
  <c r="BO711" i="58"/>
  <c r="BM711" i="58"/>
  <c r="BO710" i="58"/>
  <c r="BM710" i="58"/>
  <c r="BN710" i="58"/>
  <c r="BN709" i="58"/>
  <c r="BM709" i="58"/>
  <c r="BO709" i="58"/>
  <c r="BN708" i="58"/>
  <c r="BM708" i="58"/>
  <c r="BO708" i="58"/>
  <c r="BN707" i="58"/>
  <c r="BO707" i="58"/>
  <c r="BM707" i="58"/>
  <c r="BO706" i="58"/>
  <c r="BM706" i="58"/>
  <c r="BN706" i="58"/>
  <c r="BO705" i="58"/>
  <c r="BM705" i="58"/>
  <c r="BN705" i="58"/>
  <c r="BM704" i="58"/>
  <c r="BO704" i="58"/>
  <c r="BN704" i="58"/>
  <c r="BN703" i="58"/>
  <c r="BM703" i="58"/>
  <c r="BO703" i="58"/>
  <c r="BO702" i="58"/>
  <c r="BM702" i="58"/>
  <c r="BN702" i="58"/>
  <c r="BM701" i="58"/>
  <c r="BO701" i="58"/>
  <c r="BN701" i="58"/>
  <c r="BN700" i="58"/>
  <c r="BM700" i="58"/>
  <c r="BO700" i="58"/>
  <c r="BN699" i="58"/>
  <c r="BO699" i="58"/>
  <c r="BM699" i="58"/>
  <c r="BM698" i="58"/>
  <c r="BO698" i="58"/>
  <c r="BN698" i="58"/>
  <c r="BO697" i="58"/>
  <c r="BM697" i="58"/>
  <c r="BN697" i="58"/>
  <c r="BM696" i="58"/>
  <c r="BO696" i="58"/>
  <c r="BN696" i="58"/>
  <c r="BN695" i="58"/>
  <c r="BM695" i="58"/>
  <c r="BO695" i="58"/>
  <c r="BO694" i="58"/>
  <c r="BM694" i="58"/>
  <c r="BN694" i="58"/>
  <c r="BM693" i="58"/>
  <c r="BO693" i="58"/>
  <c r="BN693" i="58"/>
  <c r="BN692" i="58"/>
  <c r="BM692" i="58"/>
  <c r="BO692" i="58"/>
  <c r="BN691" i="58"/>
  <c r="BO691" i="58"/>
  <c r="BM691" i="58"/>
  <c r="BO690" i="58"/>
  <c r="BM690" i="58"/>
  <c r="BN690" i="58"/>
  <c r="BO689" i="58"/>
  <c r="BM689" i="58"/>
  <c r="BN689" i="58"/>
  <c r="BO688" i="58"/>
  <c r="BM688" i="58"/>
  <c r="BN688" i="58"/>
  <c r="BN687" i="58"/>
  <c r="BM687" i="58"/>
  <c r="BO687" i="58"/>
  <c r="BM686" i="58"/>
  <c r="BO686" i="58"/>
  <c r="BN686" i="58"/>
  <c r="BM685" i="58"/>
  <c r="BO685" i="58"/>
  <c r="BN685" i="58"/>
  <c r="BN684" i="58"/>
  <c r="BM684" i="58"/>
  <c r="BO684" i="58"/>
  <c r="BN683" i="58"/>
  <c r="BO683" i="58"/>
  <c r="BM683" i="58"/>
  <c r="BM682" i="58"/>
  <c r="BO682" i="58"/>
  <c r="BN682" i="58"/>
  <c r="BO681" i="58"/>
  <c r="BM681" i="58"/>
  <c r="BN681" i="58"/>
  <c r="BO680" i="58"/>
  <c r="BM680" i="58"/>
  <c r="BN680" i="58"/>
  <c r="BN679" i="58"/>
  <c r="BM679" i="58"/>
  <c r="BO679" i="58"/>
  <c r="BM678" i="58"/>
  <c r="BO678" i="58"/>
  <c r="BN678" i="58"/>
  <c r="BO677" i="58"/>
  <c r="BM677" i="58"/>
  <c r="BN677" i="58"/>
  <c r="BN676" i="58"/>
  <c r="BM676" i="58"/>
  <c r="BO676" i="58"/>
  <c r="BN675" i="58"/>
  <c r="BO675" i="58"/>
  <c r="BM675" i="58"/>
  <c r="BM674" i="58"/>
  <c r="BO674" i="58"/>
  <c r="BN674" i="58"/>
  <c r="BM673" i="58"/>
  <c r="BO673" i="58"/>
  <c r="BN673" i="58"/>
  <c r="BO672" i="58"/>
  <c r="BM672" i="58"/>
  <c r="BN672" i="58"/>
  <c r="BN671" i="58"/>
  <c r="BM671" i="58"/>
  <c r="BO671" i="58"/>
  <c r="BM670" i="58"/>
  <c r="BO670" i="58"/>
  <c r="BN670" i="58"/>
  <c r="BO669" i="58"/>
  <c r="BM669" i="58"/>
  <c r="BN669" i="58"/>
  <c r="BN668" i="58"/>
  <c r="BM668" i="58"/>
  <c r="BO668" i="58"/>
  <c r="BN667" i="58"/>
  <c r="BO667" i="58"/>
  <c r="BM667" i="58"/>
  <c r="BO666" i="58"/>
  <c r="BM666" i="58"/>
  <c r="BN666" i="58"/>
  <c r="BM665" i="58"/>
  <c r="BO665" i="58"/>
  <c r="BN665" i="58"/>
  <c r="BO664" i="58"/>
  <c r="BM664" i="58"/>
  <c r="BN664" i="58"/>
  <c r="BN663" i="58"/>
  <c r="BM663" i="58"/>
  <c r="BO663" i="58"/>
  <c r="BM662" i="58"/>
  <c r="BO662" i="58"/>
  <c r="BN662" i="58"/>
  <c r="BO661" i="58"/>
  <c r="BM661" i="58"/>
  <c r="BN661" i="58"/>
  <c r="BN660" i="58"/>
  <c r="BM660" i="58"/>
  <c r="BO660" i="58"/>
  <c r="BN659" i="58"/>
  <c r="BO659" i="58"/>
  <c r="BM659" i="58"/>
  <c r="BM658" i="58"/>
  <c r="BN658" i="58"/>
  <c r="BM657" i="58"/>
  <c r="BO657" i="58"/>
  <c r="BN657" i="58"/>
  <c r="BM656" i="58"/>
  <c r="BO656" i="58"/>
  <c r="BN656" i="58"/>
  <c r="BN655" i="58"/>
  <c r="BO655" i="58"/>
  <c r="BM655" i="58"/>
  <c r="BN654" i="58"/>
  <c r="BM654" i="58"/>
  <c r="BO654" i="58"/>
  <c r="BM653" i="58"/>
  <c r="BO653" i="58"/>
  <c r="BN653" i="58"/>
  <c r="BN652" i="58"/>
  <c r="BM652" i="58"/>
  <c r="BO652" i="58"/>
  <c r="BN651" i="58"/>
  <c r="BO651" i="58"/>
  <c r="BM651" i="58"/>
  <c r="BO650" i="58"/>
  <c r="BM650" i="58"/>
  <c r="BN650" i="58"/>
  <c r="BM649" i="58"/>
  <c r="BO649" i="58"/>
  <c r="BN649" i="58"/>
  <c r="BO648" i="58"/>
  <c r="BM648" i="58"/>
  <c r="BN648" i="58"/>
  <c r="BN647" i="58"/>
  <c r="BO647" i="58"/>
  <c r="BM647" i="58"/>
  <c r="BN646" i="58"/>
  <c r="BM646" i="58"/>
  <c r="BO646" i="58"/>
  <c r="BM645" i="58"/>
  <c r="BO645" i="58"/>
  <c r="BN645" i="58"/>
  <c r="BN644" i="58"/>
  <c r="BM644" i="58"/>
  <c r="BO644" i="58"/>
  <c r="BN643" i="58"/>
  <c r="BO643" i="58"/>
  <c r="BM643" i="58"/>
  <c r="BO642" i="58"/>
  <c r="BM642" i="58"/>
  <c r="BN642" i="58"/>
  <c r="BM641" i="58"/>
  <c r="BO641" i="58"/>
  <c r="BN641" i="58"/>
  <c r="BM640" i="58"/>
  <c r="BO640" i="58"/>
  <c r="BN640" i="58"/>
  <c r="BN639" i="58"/>
  <c r="BO639" i="58"/>
  <c r="BM639" i="58"/>
  <c r="BN638" i="58"/>
  <c r="BM638" i="58"/>
  <c r="BO638" i="58"/>
  <c r="BM637" i="58"/>
  <c r="BO637" i="58"/>
  <c r="BN637" i="58"/>
  <c r="BN636" i="58"/>
  <c r="BM636" i="58"/>
  <c r="BO636" i="58"/>
  <c r="BN635" i="58"/>
  <c r="BO635" i="58"/>
  <c r="BM635" i="58"/>
  <c r="BO634" i="58"/>
  <c r="BM634" i="58"/>
  <c r="BN634" i="58"/>
  <c r="BO633" i="58"/>
  <c r="BM633" i="58"/>
  <c r="BN633" i="58"/>
  <c r="BM632" i="58"/>
  <c r="BO632" i="58"/>
  <c r="BN632" i="58"/>
  <c r="BN631" i="58"/>
  <c r="BO631" i="58"/>
  <c r="BM631" i="58"/>
  <c r="BN630" i="58"/>
  <c r="BM630" i="58"/>
  <c r="BO630" i="58"/>
  <c r="BM629" i="58"/>
  <c r="BO629" i="58"/>
  <c r="BN629" i="58"/>
  <c r="BN628" i="58"/>
  <c r="BM628" i="58"/>
  <c r="BO628" i="58"/>
  <c r="BN627" i="58"/>
  <c r="BO627" i="58"/>
  <c r="BM627" i="58"/>
  <c r="BO626" i="58"/>
  <c r="BM626" i="58"/>
  <c r="BN626" i="58"/>
  <c r="BO625" i="58"/>
  <c r="BM625" i="58"/>
  <c r="BN625" i="58"/>
  <c r="BM624" i="58"/>
  <c r="BO624" i="58"/>
  <c r="BN624" i="58"/>
  <c r="BO623" i="58"/>
  <c r="BM623" i="58"/>
  <c r="BN623" i="58"/>
  <c r="BN622" i="58"/>
  <c r="BO622" i="58"/>
  <c r="BM622" i="58"/>
  <c r="BM621" i="58"/>
  <c r="BO621" i="58"/>
  <c r="BN621" i="58"/>
  <c r="BN620" i="58"/>
  <c r="BM620" i="58"/>
  <c r="BO620" i="58"/>
  <c r="BN619" i="58"/>
  <c r="BO619" i="58"/>
  <c r="BM619" i="58"/>
  <c r="BM618" i="58"/>
  <c r="BO618" i="58"/>
  <c r="BN618" i="58"/>
  <c r="BO617" i="58"/>
  <c r="BM617" i="58"/>
  <c r="BN617" i="58"/>
  <c r="BM616" i="58"/>
  <c r="BO616" i="58"/>
  <c r="BN616" i="58"/>
  <c r="BO615" i="58"/>
  <c r="BM615" i="58"/>
  <c r="BN615" i="58"/>
  <c r="BN614" i="58"/>
  <c r="BO614" i="58"/>
  <c r="BM614" i="58"/>
  <c r="BM613" i="58"/>
  <c r="BO613" i="58"/>
  <c r="BN613" i="58"/>
  <c r="BN612" i="58"/>
  <c r="BM612" i="58"/>
  <c r="BO612" i="58"/>
  <c r="BN611" i="58"/>
  <c r="BO611" i="58"/>
  <c r="BM611" i="58"/>
  <c r="BO610" i="58"/>
  <c r="BM610" i="58"/>
  <c r="BN610" i="58"/>
  <c r="BO609" i="58"/>
  <c r="BM609" i="58"/>
  <c r="BN609" i="58"/>
  <c r="BM608" i="58"/>
  <c r="BO608" i="58"/>
  <c r="BN608" i="58"/>
  <c r="BM607" i="58"/>
  <c r="BO607" i="58"/>
  <c r="BN607" i="58"/>
  <c r="BN606" i="58"/>
  <c r="BO606" i="58"/>
  <c r="BM606" i="58"/>
  <c r="BM605" i="58"/>
  <c r="BO605" i="58"/>
  <c r="BN605" i="58"/>
  <c r="BN604" i="58"/>
  <c r="BM604" i="58"/>
  <c r="BO604" i="58"/>
  <c r="BN603" i="58"/>
  <c r="BO603" i="58"/>
  <c r="BM603" i="58"/>
  <c r="BM602" i="58"/>
  <c r="BO602" i="58"/>
  <c r="BN602" i="58"/>
  <c r="BO601" i="58"/>
  <c r="BM601" i="58"/>
  <c r="BN601" i="58"/>
  <c r="BO600" i="58"/>
  <c r="BM600" i="58"/>
  <c r="BN600" i="58"/>
  <c r="BM599" i="58"/>
  <c r="BO599" i="58"/>
  <c r="BN599" i="58"/>
  <c r="BN598" i="58"/>
  <c r="BM598" i="58"/>
  <c r="BO598" i="58"/>
  <c r="BM597" i="58"/>
  <c r="BO597" i="58"/>
  <c r="BN597" i="58"/>
  <c r="BN596" i="58"/>
  <c r="BM596" i="58"/>
  <c r="BO596" i="58"/>
  <c r="BN595" i="58"/>
  <c r="BO595" i="58"/>
  <c r="BM595" i="58"/>
  <c r="BM594" i="58"/>
  <c r="BO594" i="58"/>
  <c r="BN594" i="58"/>
  <c r="BO593" i="58"/>
  <c r="BM593" i="58"/>
  <c r="BN593" i="58"/>
  <c r="BO592" i="58"/>
  <c r="BM592" i="58"/>
  <c r="BN592" i="58"/>
  <c r="BM591" i="58"/>
  <c r="BO591" i="58"/>
  <c r="BN591" i="58"/>
  <c r="BN590" i="58"/>
  <c r="BO590" i="58"/>
  <c r="BM590" i="58"/>
  <c r="BM589" i="58"/>
  <c r="BO589" i="58"/>
  <c r="BN589" i="58"/>
  <c r="BN588" i="58"/>
  <c r="BM588" i="58"/>
  <c r="BO588" i="58"/>
  <c r="BN587" i="58"/>
  <c r="BO587" i="58"/>
  <c r="BM587" i="58"/>
  <c r="BM586" i="58"/>
  <c r="BO586" i="58"/>
  <c r="BN586" i="58"/>
  <c r="BO585" i="58"/>
  <c r="BM585" i="58"/>
  <c r="BN585" i="58"/>
  <c r="BO584" i="58"/>
  <c r="BM584" i="58"/>
  <c r="BN584" i="58"/>
  <c r="BM583" i="58"/>
  <c r="BO583" i="58"/>
  <c r="BN583" i="58"/>
  <c r="BN582" i="58"/>
  <c r="BM582" i="58"/>
  <c r="BO582" i="58"/>
  <c r="BO581" i="58"/>
  <c r="BM581" i="58"/>
  <c r="BN581" i="58"/>
  <c r="BN580" i="58"/>
  <c r="BM580" i="58"/>
  <c r="BO580" i="58"/>
  <c r="BO579" i="58"/>
  <c r="BM579" i="58"/>
  <c r="BM578" i="58"/>
  <c r="BN578" i="58"/>
  <c r="BN577" i="58"/>
  <c r="BM577" i="58"/>
  <c r="BO577" i="58"/>
  <c r="BO576" i="58"/>
  <c r="BM576" i="58"/>
  <c r="BN576" i="58"/>
  <c r="BN574" i="58"/>
  <c r="BM574" i="58"/>
  <c r="BO574" i="58"/>
  <c r="BN573" i="58"/>
  <c r="BO573" i="58"/>
  <c r="BM573" i="58"/>
  <c r="BM572" i="58"/>
  <c r="BO572" i="58"/>
  <c r="BN572" i="58"/>
  <c r="BN571" i="58"/>
  <c r="BO571" i="58"/>
  <c r="BM571" i="58"/>
  <c r="BO570" i="58"/>
  <c r="BM570" i="58"/>
  <c r="BN570" i="58"/>
  <c r="BM569" i="58"/>
  <c r="BO569" i="58"/>
  <c r="BN569" i="58"/>
  <c r="BM568" i="58"/>
  <c r="BO568" i="58"/>
  <c r="BN568" i="58"/>
  <c r="BO567" i="58"/>
  <c r="BM567" i="58"/>
  <c r="BN567" i="58"/>
  <c r="BN566" i="58"/>
  <c r="BM566" i="58"/>
  <c r="BO566" i="58"/>
  <c r="BN565" i="58"/>
  <c r="BM565" i="58"/>
  <c r="BO565" i="58"/>
  <c r="BM564" i="58"/>
  <c r="BO564" i="58"/>
  <c r="BN564" i="58"/>
  <c r="BN563" i="58"/>
  <c r="BO563" i="58"/>
  <c r="BM563" i="58"/>
  <c r="BO562" i="58"/>
  <c r="BM562" i="58"/>
  <c r="BN562" i="58"/>
  <c r="BM561" i="58"/>
  <c r="BO561" i="58"/>
  <c r="BN561" i="58"/>
  <c r="BO560" i="58"/>
  <c r="BM560" i="58"/>
  <c r="BN560" i="58"/>
  <c r="BO559" i="58"/>
  <c r="BM559" i="58"/>
  <c r="BN559" i="58"/>
  <c r="BN558" i="58"/>
  <c r="BM558" i="58"/>
  <c r="BO558" i="58"/>
  <c r="BN557" i="58"/>
  <c r="BM557" i="58"/>
  <c r="BO557" i="58"/>
  <c r="BM556" i="58"/>
  <c r="BO556" i="58"/>
  <c r="BN556" i="58"/>
  <c r="BN555" i="58"/>
  <c r="BO555" i="58"/>
  <c r="BM555" i="58"/>
  <c r="BM554" i="58"/>
  <c r="BN554" i="58"/>
  <c r="BM553" i="58"/>
  <c r="BO553" i="58"/>
  <c r="BN553" i="58"/>
  <c r="BN552" i="58"/>
  <c r="BM552" i="58"/>
  <c r="BO552" i="58"/>
  <c r="BO551" i="58"/>
  <c r="BM551" i="58"/>
  <c r="BN551" i="58"/>
  <c r="BM550" i="58"/>
  <c r="BO550" i="58"/>
  <c r="BN550" i="58"/>
  <c r="BN549" i="58"/>
  <c r="BM549" i="58"/>
  <c r="BO549" i="58"/>
  <c r="BN548" i="58"/>
  <c r="BM548" i="58"/>
  <c r="BO548" i="58"/>
  <c r="BN547" i="58"/>
  <c r="BO547" i="58"/>
  <c r="BM547" i="58"/>
  <c r="BO546" i="58"/>
  <c r="BM546" i="58"/>
  <c r="BN546" i="58"/>
  <c r="BO545" i="58"/>
  <c r="BM545" i="58"/>
  <c r="BN545" i="58"/>
  <c r="BN544" i="58"/>
  <c r="BM544" i="58"/>
  <c r="BO544" i="58"/>
  <c r="BO543" i="58"/>
  <c r="BM543" i="58"/>
  <c r="BN543" i="58"/>
  <c r="BM542" i="58"/>
  <c r="BO542" i="58"/>
  <c r="BN542" i="58"/>
  <c r="BN541" i="58"/>
  <c r="BM541" i="58"/>
  <c r="BO541" i="58"/>
  <c r="BN540" i="58"/>
  <c r="BM540" i="58"/>
  <c r="BO540" i="58"/>
  <c r="BN539" i="58"/>
  <c r="BO539" i="58"/>
  <c r="BM539" i="58"/>
  <c r="BO538" i="58"/>
  <c r="BM538" i="58"/>
  <c r="BN538" i="58"/>
  <c r="BO537" i="58"/>
  <c r="BM537" i="58"/>
  <c r="BN537" i="58"/>
  <c r="BN536" i="58"/>
  <c r="BM536" i="58"/>
  <c r="BO536" i="58"/>
  <c r="BO535" i="58"/>
  <c r="BM535" i="58"/>
  <c r="BN535" i="58"/>
  <c r="BO534" i="58"/>
  <c r="BM534" i="58"/>
  <c r="BN534" i="58"/>
  <c r="BN533" i="58"/>
  <c r="BM533" i="58"/>
  <c r="BO533" i="58"/>
  <c r="BN532" i="58"/>
  <c r="BM532" i="58"/>
  <c r="BO532" i="58"/>
  <c r="BN531" i="58"/>
  <c r="BO531" i="58"/>
  <c r="BM531" i="58"/>
  <c r="BO530" i="58"/>
  <c r="BM530" i="58"/>
  <c r="BN530" i="58"/>
  <c r="BO529" i="58"/>
  <c r="BM529" i="58"/>
  <c r="BN529" i="58"/>
  <c r="BN528" i="58"/>
  <c r="BM528" i="58"/>
  <c r="BO528" i="58"/>
  <c r="BO527" i="58"/>
  <c r="BM527" i="58"/>
  <c r="BN527" i="58"/>
  <c r="BM526" i="58"/>
  <c r="BO526" i="58"/>
  <c r="BN526" i="58"/>
  <c r="BN525" i="58"/>
  <c r="BM525" i="58"/>
  <c r="BO525" i="58"/>
  <c r="BN524" i="58"/>
  <c r="BM524" i="58"/>
  <c r="BO524" i="58"/>
  <c r="BN523" i="58"/>
  <c r="BO523" i="58"/>
  <c r="BM523" i="58"/>
  <c r="BM522" i="58"/>
  <c r="BO522" i="58"/>
  <c r="BN522" i="58"/>
  <c r="BO521" i="58"/>
  <c r="BM521" i="58"/>
  <c r="BN521" i="58"/>
  <c r="BN520" i="58"/>
  <c r="BM520" i="58"/>
  <c r="BO520" i="58"/>
  <c r="BM519" i="58"/>
  <c r="BO519" i="58"/>
  <c r="BN519" i="58"/>
  <c r="BO518" i="58"/>
  <c r="BM518" i="58"/>
  <c r="BN518" i="58"/>
  <c r="BN517" i="58"/>
  <c r="BM517" i="58"/>
  <c r="BO517" i="58"/>
  <c r="BN516" i="58"/>
  <c r="BM516" i="58"/>
  <c r="BO516" i="58"/>
  <c r="BN515" i="58"/>
  <c r="BO515" i="58"/>
  <c r="BM515" i="58"/>
  <c r="BM514" i="58"/>
  <c r="BO514" i="58"/>
  <c r="BN514" i="58"/>
  <c r="BO513" i="58"/>
  <c r="BM513" i="58"/>
  <c r="BN513" i="58"/>
  <c r="BN512" i="58"/>
  <c r="BO512" i="58"/>
  <c r="BM512" i="58"/>
  <c r="BM511" i="58"/>
  <c r="BO511" i="58"/>
  <c r="BN511" i="58"/>
  <c r="BM510" i="58"/>
  <c r="BO510" i="58"/>
  <c r="BN510" i="58"/>
  <c r="BN509" i="58"/>
  <c r="BM509" i="58"/>
  <c r="BO509" i="58"/>
  <c r="BN508" i="58"/>
  <c r="BM508" i="58"/>
  <c r="BO508" i="58"/>
  <c r="BN507" i="58"/>
  <c r="BO507" i="58"/>
  <c r="BM507" i="58"/>
  <c r="BO506" i="58"/>
  <c r="BM506" i="58"/>
  <c r="BN506" i="58"/>
  <c r="BO505" i="58"/>
  <c r="BM505" i="58"/>
  <c r="BN505" i="58"/>
  <c r="BN504" i="58"/>
  <c r="BO504" i="58"/>
  <c r="BM504" i="58"/>
  <c r="BM503" i="58"/>
  <c r="BO503" i="58"/>
  <c r="BN503" i="58"/>
  <c r="BM502" i="58"/>
  <c r="BO502" i="58"/>
  <c r="BN502" i="58"/>
  <c r="BO501" i="58"/>
  <c r="BM501" i="58"/>
  <c r="BN500" i="58"/>
  <c r="BM500" i="58"/>
  <c r="BO500" i="58"/>
  <c r="BN499" i="58"/>
  <c r="BO499" i="58"/>
  <c r="BM499" i="58"/>
  <c r="BM498" i="58"/>
  <c r="BO498" i="58"/>
  <c r="BN498" i="58"/>
  <c r="BO497" i="58"/>
  <c r="BM497" i="58"/>
  <c r="BN497" i="58"/>
  <c r="BN496" i="58"/>
  <c r="BO496" i="58"/>
  <c r="BM496" i="58"/>
  <c r="BM495" i="58"/>
  <c r="BO495" i="58"/>
  <c r="BN495" i="58"/>
  <c r="BM494" i="58"/>
  <c r="BO494" i="58"/>
  <c r="BN494" i="58"/>
  <c r="BN493" i="58"/>
  <c r="BM493" i="58"/>
  <c r="BO493" i="58"/>
  <c r="BN492" i="58"/>
  <c r="BM492" i="58"/>
  <c r="BO492" i="58"/>
  <c r="BO491" i="58"/>
  <c r="BM491" i="58"/>
  <c r="BN491" i="58"/>
  <c r="BO490" i="58"/>
  <c r="BM490" i="58"/>
  <c r="BN490" i="58"/>
  <c r="BM489" i="58"/>
  <c r="BO489" i="58"/>
  <c r="BN489" i="58"/>
  <c r="BN488" i="58"/>
  <c r="BO488" i="58"/>
  <c r="BM488" i="58"/>
  <c r="BM487" i="58"/>
  <c r="BO487" i="58"/>
  <c r="BN487" i="58"/>
  <c r="BM486" i="58"/>
  <c r="BO486" i="58"/>
  <c r="BN486" i="58"/>
  <c r="BN485" i="58"/>
  <c r="BM485" i="58"/>
  <c r="BO485" i="58"/>
  <c r="BN484" i="58"/>
  <c r="BM484" i="58"/>
  <c r="BO484" i="58"/>
  <c r="BO483" i="58"/>
  <c r="BM483" i="58"/>
  <c r="BN483" i="58"/>
  <c r="BO482" i="58"/>
  <c r="BM482" i="58"/>
  <c r="BN482" i="58"/>
  <c r="BM481" i="58"/>
  <c r="BO481" i="58"/>
  <c r="BN481" i="58"/>
  <c r="BN480" i="58"/>
  <c r="BM480" i="58"/>
  <c r="BO480" i="58"/>
  <c r="BO479" i="58"/>
  <c r="BM479" i="58"/>
  <c r="BN479" i="58"/>
  <c r="BM478" i="58"/>
  <c r="BO478" i="58"/>
  <c r="BN478" i="58"/>
  <c r="BN477" i="58"/>
  <c r="BM477" i="58"/>
  <c r="BO477" i="58"/>
  <c r="BN475" i="58"/>
  <c r="BO475" i="58"/>
  <c r="BM475" i="58"/>
  <c r="BO474" i="58"/>
  <c r="BM474" i="58"/>
  <c r="BN474" i="58"/>
  <c r="BM473" i="58"/>
  <c r="BO473" i="58"/>
  <c r="BN473" i="58"/>
  <c r="BO472" i="58"/>
  <c r="BM472" i="58"/>
  <c r="BN472" i="58"/>
  <c r="BN471" i="58"/>
  <c r="BO471" i="58"/>
  <c r="BM471" i="58"/>
  <c r="BM470" i="58"/>
  <c r="BO470" i="58"/>
  <c r="BN470" i="58"/>
  <c r="BN469" i="58"/>
  <c r="BM469" i="58"/>
  <c r="BO469" i="58"/>
  <c r="BN468" i="58"/>
  <c r="BM468" i="58"/>
  <c r="BO468" i="58"/>
  <c r="BN467" i="58"/>
  <c r="BO467" i="58"/>
  <c r="BM467" i="58"/>
  <c r="BO466" i="58"/>
  <c r="BM466" i="58"/>
  <c r="BN466" i="58"/>
  <c r="BM465" i="58"/>
  <c r="BO465" i="58"/>
  <c r="BN465" i="58"/>
  <c r="BM464" i="58"/>
  <c r="BO464" i="58"/>
  <c r="BN464" i="58"/>
  <c r="BN463" i="58"/>
  <c r="BO463" i="58"/>
  <c r="BM463" i="58"/>
  <c r="BM462" i="58"/>
  <c r="BO462" i="58"/>
  <c r="BN462" i="58"/>
  <c r="BN461" i="58"/>
  <c r="BM461" i="58"/>
  <c r="BO461" i="58"/>
  <c r="BN460" i="58"/>
  <c r="BM460" i="58"/>
  <c r="BO460" i="58"/>
  <c r="BN459" i="58"/>
  <c r="BO459" i="58"/>
  <c r="BM459" i="58"/>
  <c r="BO458" i="58"/>
  <c r="BM458" i="58"/>
  <c r="BN458" i="58"/>
  <c r="BO457" i="58"/>
  <c r="BM457" i="58"/>
  <c r="BN457" i="58"/>
  <c r="BM456" i="58"/>
  <c r="BO456" i="58"/>
  <c r="BN456" i="58"/>
  <c r="BN455" i="58"/>
  <c r="BO455" i="58"/>
  <c r="BM455" i="58"/>
  <c r="BM454" i="58"/>
  <c r="BO454" i="58"/>
  <c r="BN454" i="58"/>
  <c r="BN453" i="58"/>
  <c r="BM453" i="58"/>
  <c r="BO453" i="58"/>
  <c r="BN452" i="58"/>
  <c r="BM452" i="58"/>
  <c r="BO452" i="58"/>
  <c r="BN451" i="58"/>
  <c r="BO451" i="58"/>
  <c r="BM451" i="58"/>
  <c r="BO450" i="58"/>
  <c r="BM450" i="58"/>
  <c r="BN450" i="58"/>
  <c r="BO449" i="58"/>
  <c r="BM449" i="58"/>
  <c r="BN449" i="58"/>
  <c r="BM448" i="58"/>
  <c r="BO448" i="58"/>
  <c r="BN448" i="58"/>
  <c r="BN447" i="58"/>
  <c r="BO447" i="58"/>
  <c r="BM447" i="58"/>
  <c r="BO446" i="58"/>
  <c r="BM446" i="58"/>
  <c r="BN446" i="58"/>
  <c r="BN445" i="58"/>
  <c r="BM445" i="58"/>
  <c r="BO445" i="58"/>
  <c r="BN444" i="58"/>
  <c r="BM444" i="58"/>
  <c r="BO444" i="58"/>
  <c r="BN443" i="58"/>
  <c r="BO443" i="58"/>
  <c r="BM443" i="58"/>
  <c r="BM442" i="58"/>
  <c r="BO442" i="58"/>
  <c r="BN442" i="58"/>
  <c r="BO441" i="58"/>
  <c r="BM441" i="58"/>
  <c r="BN441" i="58"/>
  <c r="BM440" i="58"/>
  <c r="BO440" i="58"/>
  <c r="BN440" i="58"/>
  <c r="BN439" i="58"/>
  <c r="BO439" i="58"/>
  <c r="BM439" i="58"/>
  <c r="BO438" i="58"/>
  <c r="BM438" i="58"/>
  <c r="BN438" i="58"/>
  <c r="BN437" i="58"/>
  <c r="BM437" i="58"/>
  <c r="BO437" i="58"/>
  <c r="BN436" i="58"/>
  <c r="BM436" i="58"/>
  <c r="BO436" i="58"/>
  <c r="BN435" i="58"/>
  <c r="BO435" i="58"/>
  <c r="BM435" i="58"/>
  <c r="BO434" i="58"/>
  <c r="BM434" i="58"/>
  <c r="BN434" i="58"/>
  <c r="BO433" i="58"/>
  <c r="BM433" i="58"/>
  <c r="BN433" i="58"/>
  <c r="BM432" i="58"/>
  <c r="BO432" i="58"/>
  <c r="BN432" i="58"/>
  <c r="BN431" i="58"/>
  <c r="BO431" i="58"/>
  <c r="BM431" i="58"/>
  <c r="BO430" i="58"/>
  <c r="BM430" i="58"/>
  <c r="BN430" i="58"/>
  <c r="BN429" i="58"/>
  <c r="BM429" i="58"/>
  <c r="BO429" i="58"/>
  <c r="BN428" i="58"/>
  <c r="BM428" i="58"/>
  <c r="BO428" i="58"/>
  <c r="BN427" i="58"/>
  <c r="BO427" i="58"/>
  <c r="BM427" i="58"/>
  <c r="BO426" i="58"/>
  <c r="BM426" i="58"/>
  <c r="BN426" i="58"/>
  <c r="BO425" i="58"/>
  <c r="BM425" i="58"/>
  <c r="BN425" i="58"/>
  <c r="BM424" i="58"/>
  <c r="BO424" i="58"/>
  <c r="BN424" i="58"/>
  <c r="BN423" i="58"/>
  <c r="BM423" i="58"/>
  <c r="BO423" i="58"/>
  <c r="BM422" i="58"/>
  <c r="BO422" i="58"/>
  <c r="BN422" i="58"/>
  <c r="BN421" i="58"/>
  <c r="BM421" i="58"/>
  <c r="BO421" i="58"/>
  <c r="BN420" i="58"/>
  <c r="BM420" i="58"/>
  <c r="BO420" i="58"/>
  <c r="BN419" i="58"/>
  <c r="BO419" i="58"/>
  <c r="BM419" i="58"/>
  <c r="BO418" i="58"/>
  <c r="BM418" i="58"/>
  <c r="BN418" i="58"/>
  <c r="BO417" i="58"/>
  <c r="BM417" i="58"/>
  <c r="BN417" i="58"/>
  <c r="BM416" i="58"/>
  <c r="BO416" i="58"/>
  <c r="BN416" i="58"/>
  <c r="BN415" i="58"/>
  <c r="BM415" i="58"/>
  <c r="BO415" i="58"/>
  <c r="BM414" i="58"/>
  <c r="BO414" i="58"/>
  <c r="BN414" i="58"/>
  <c r="BN413" i="58"/>
  <c r="BM413" i="58"/>
  <c r="BO413" i="58"/>
  <c r="BN412" i="58"/>
  <c r="BM412" i="58"/>
  <c r="BO412" i="58"/>
  <c r="BN411" i="58"/>
  <c r="BO411" i="58"/>
  <c r="BM411" i="58"/>
  <c r="BO410" i="58"/>
  <c r="BM410" i="58"/>
  <c r="BN410" i="58"/>
  <c r="BO409" i="58"/>
  <c r="BM409" i="58"/>
  <c r="BN409" i="58"/>
  <c r="BO408" i="58"/>
  <c r="BM408" i="58"/>
  <c r="BN408" i="58"/>
  <c r="BN407" i="58"/>
  <c r="BM407" i="58"/>
  <c r="BO407" i="58"/>
  <c r="BO406" i="58"/>
  <c r="BM406" i="58"/>
  <c r="BN406" i="58"/>
  <c r="BN405" i="58"/>
  <c r="BM405" i="58"/>
  <c r="BO405" i="58"/>
  <c r="BN404" i="58"/>
  <c r="BM404" i="58"/>
  <c r="BO404" i="58"/>
  <c r="BN403" i="58"/>
  <c r="BO403" i="58"/>
  <c r="BM403" i="58"/>
  <c r="BM402" i="58"/>
  <c r="BO402" i="58"/>
  <c r="BN402" i="58"/>
  <c r="BO401" i="58"/>
  <c r="BM401" i="58"/>
  <c r="BN401" i="58"/>
  <c r="BO400" i="58"/>
  <c r="BM400" i="58"/>
  <c r="BN400" i="58"/>
  <c r="BN399" i="58"/>
  <c r="BM399" i="58"/>
  <c r="BO399" i="58"/>
  <c r="BM398" i="58"/>
  <c r="BO398" i="58"/>
  <c r="BN398" i="58"/>
  <c r="BN397" i="58"/>
  <c r="BO397" i="58"/>
  <c r="BM397" i="58"/>
  <c r="BN396" i="58"/>
  <c r="BM396" i="58"/>
  <c r="BO396" i="58"/>
  <c r="BN395" i="58"/>
  <c r="BO395" i="58"/>
  <c r="BM395" i="58"/>
  <c r="BM394" i="58"/>
  <c r="BO394" i="58"/>
  <c r="BN394" i="58"/>
  <c r="BO393" i="58"/>
  <c r="BM393" i="58"/>
  <c r="BN393" i="58"/>
  <c r="BO392" i="58"/>
  <c r="BM392" i="58"/>
  <c r="BN392" i="58"/>
  <c r="BN391" i="58"/>
  <c r="BM391" i="58"/>
  <c r="BO391" i="58"/>
  <c r="BM390" i="58"/>
  <c r="BO390" i="58"/>
  <c r="BN390" i="58"/>
  <c r="BN389" i="58"/>
  <c r="BO389" i="58"/>
  <c r="BM389" i="58"/>
  <c r="BN388" i="58"/>
  <c r="BM388" i="58"/>
  <c r="BO388" i="58"/>
  <c r="BN387" i="58"/>
  <c r="BO387" i="58"/>
  <c r="BM387" i="58"/>
  <c r="BO386" i="58"/>
  <c r="BM386" i="58"/>
  <c r="BN386" i="58"/>
  <c r="BM385" i="58"/>
  <c r="BO385" i="58"/>
  <c r="BN385" i="58"/>
  <c r="BO384" i="58"/>
  <c r="BM384" i="58"/>
  <c r="BN384" i="58"/>
  <c r="BN383" i="58"/>
  <c r="BM383" i="58"/>
  <c r="BO383" i="58"/>
  <c r="BM382" i="58"/>
  <c r="BO382" i="58"/>
  <c r="BN382" i="58"/>
  <c r="BN381" i="58"/>
  <c r="BO381" i="58"/>
  <c r="BM381" i="58"/>
  <c r="BN380" i="58"/>
  <c r="BM380" i="58"/>
  <c r="BO380" i="58"/>
  <c r="BN379" i="58"/>
  <c r="BO379" i="58"/>
  <c r="BM379" i="58"/>
  <c r="BO378" i="58"/>
  <c r="BM378" i="58"/>
  <c r="BN378" i="58"/>
  <c r="BM377" i="58"/>
  <c r="BO377" i="58"/>
  <c r="BN377" i="58"/>
  <c r="BO376" i="58"/>
  <c r="BM376" i="58"/>
  <c r="BN376" i="58"/>
  <c r="BN375" i="58"/>
  <c r="BO375" i="58"/>
  <c r="BM375" i="58"/>
  <c r="BM374" i="58"/>
  <c r="BO374" i="58"/>
  <c r="BN374" i="58"/>
  <c r="BN373" i="58"/>
  <c r="BM373" i="58"/>
  <c r="BO373" i="58"/>
  <c r="BN372" i="58"/>
  <c r="BM372" i="58"/>
  <c r="BO372" i="58"/>
  <c r="BN371" i="58"/>
  <c r="BO371" i="58"/>
  <c r="BM371" i="58"/>
  <c r="BO370" i="58"/>
  <c r="BM370" i="58"/>
  <c r="BN370" i="58"/>
  <c r="BM369" i="58"/>
  <c r="BO369" i="58"/>
  <c r="BN369" i="58"/>
  <c r="BO368" i="58"/>
  <c r="BM368" i="58"/>
  <c r="BN368" i="58"/>
  <c r="BN367" i="58"/>
  <c r="BO367" i="58"/>
  <c r="BM367" i="58"/>
  <c r="BM366" i="58"/>
  <c r="BO366" i="58"/>
  <c r="BN366" i="58"/>
  <c r="BN365" i="58"/>
  <c r="BM365" i="58"/>
  <c r="BO365" i="58"/>
  <c r="BN364" i="58"/>
  <c r="BM364" i="58"/>
  <c r="BO364" i="58"/>
  <c r="BN363" i="58"/>
  <c r="BO363" i="58"/>
  <c r="BM363" i="58"/>
  <c r="BO362" i="58"/>
  <c r="BM362" i="58"/>
  <c r="BN362" i="58"/>
  <c r="BM361" i="58"/>
  <c r="BO361" i="58"/>
  <c r="BN361" i="58"/>
  <c r="BO360" i="58"/>
  <c r="BM360" i="58"/>
  <c r="BN360" i="58"/>
  <c r="BN359" i="58"/>
  <c r="BO359" i="58"/>
  <c r="BM359" i="58"/>
  <c r="BM358" i="58"/>
  <c r="BO358" i="58"/>
  <c r="BN358" i="58"/>
  <c r="BM357" i="58"/>
  <c r="BN357" i="58"/>
  <c r="BN356" i="58"/>
  <c r="BM356" i="58"/>
  <c r="BO356" i="58"/>
  <c r="BN355" i="58"/>
  <c r="BO355" i="58"/>
  <c r="BM355" i="58"/>
  <c r="BO354" i="58"/>
  <c r="BM354" i="58"/>
  <c r="BN354" i="58"/>
  <c r="BO353" i="58"/>
  <c r="BM353" i="58"/>
  <c r="BN353" i="58"/>
  <c r="BM352" i="58"/>
  <c r="BO352" i="58"/>
  <c r="BN352" i="58"/>
  <c r="BN351" i="58"/>
  <c r="BO351" i="58"/>
  <c r="BM351" i="58"/>
  <c r="BM350" i="58"/>
  <c r="BO350" i="58"/>
  <c r="BN350" i="58"/>
  <c r="BM349" i="58"/>
  <c r="BO349" i="58"/>
  <c r="BN349" i="58"/>
  <c r="BN348" i="58"/>
  <c r="BO348" i="58"/>
  <c r="BM348" i="58"/>
  <c r="BO347" i="58"/>
  <c r="BM347" i="58"/>
  <c r="BO346" i="58"/>
  <c r="BM346" i="58"/>
  <c r="BN346" i="58"/>
  <c r="BO345" i="58"/>
  <c r="BM345" i="58"/>
  <c r="BN345" i="58"/>
  <c r="BM344" i="58"/>
  <c r="BO344" i="58"/>
  <c r="BN344" i="58"/>
  <c r="BN343" i="58"/>
  <c r="BO343" i="58"/>
  <c r="BM343" i="58"/>
  <c r="BO342" i="58"/>
  <c r="BM342" i="58"/>
  <c r="BN342" i="58"/>
  <c r="BM341" i="58"/>
  <c r="BO341" i="58"/>
  <c r="BN341" i="58"/>
  <c r="BN340" i="58"/>
  <c r="BM340" i="58"/>
  <c r="BO340" i="58"/>
  <c r="BN339" i="58"/>
  <c r="BO339" i="58"/>
  <c r="BM339" i="58"/>
  <c r="BO338" i="58"/>
  <c r="BM338" i="58"/>
  <c r="BN338" i="58"/>
  <c r="BO337" i="58"/>
  <c r="BM337" i="58"/>
  <c r="BN337" i="58"/>
  <c r="BM336" i="58"/>
  <c r="BO336" i="58"/>
  <c r="BN336" i="58"/>
  <c r="BN335" i="58"/>
  <c r="BM335" i="58"/>
  <c r="BO335" i="58"/>
  <c r="BO334" i="58"/>
  <c r="BM334" i="58"/>
  <c r="BN334" i="58"/>
  <c r="BM333" i="58"/>
  <c r="BO333" i="58"/>
  <c r="BN333" i="58"/>
  <c r="BN332" i="58"/>
  <c r="BM332" i="58"/>
  <c r="BO332" i="58"/>
  <c r="BN331" i="58"/>
  <c r="BO331" i="58"/>
  <c r="BM331" i="58"/>
  <c r="BO330" i="58"/>
  <c r="BM330" i="58"/>
  <c r="BN330" i="58"/>
  <c r="BO329" i="58"/>
  <c r="BM329" i="58"/>
  <c r="BN329" i="58"/>
  <c r="BM328" i="58"/>
  <c r="BO328" i="58"/>
  <c r="BN328" i="58"/>
  <c r="BN327" i="58"/>
  <c r="BM327" i="58"/>
  <c r="BO327" i="58"/>
  <c r="BO326" i="58"/>
  <c r="BM326" i="58"/>
  <c r="BN326" i="58"/>
  <c r="BM325" i="58"/>
  <c r="BO325" i="58"/>
  <c r="BN325" i="58"/>
  <c r="BN324" i="58"/>
  <c r="BM324" i="58"/>
  <c r="BO324" i="58"/>
  <c r="BN323" i="58"/>
  <c r="BO323" i="58"/>
  <c r="BM323" i="58"/>
  <c r="BM322" i="58"/>
  <c r="BO322" i="58"/>
  <c r="BN322" i="58"/>
  <c r="BO321" i="58"/>
  <c r="BM321" i="58"/>
  <c r="BN321" i="58"/>
  <c r="BO320" i="58"/>
  <c r="BM320" i="58"/>
  <c r="BN320" i="58"/>
  <c r="BN319" i="58"/>
  <c r="BM319" i="58"/>
  <c r="BO319" i="58"/>
  <c r="BO318" i="58"/>
  <c r="BM318" i="58"/>
  <c r="BN318" i="58"/>
  <c r="BM317" i="58"/>
  <c r="BO317" i="58"/>
  <c r="BN317" i="58"/>
  <c r="BN316" i="58"/>
  <c r="BM316" i="58"/>
  <c r="BO316" i="58"/>
  <c r="BN315" i="58"/>
  <c r="BO315" i="58"/>
  <c r="BM315" i="58"/>
  <c r="BM314" i="58"/>
  <c r="BO314" i="58"/>
  <c r="BN314" i="58"/>
  <c r="BO313" i="58"/>
  <c r="BM313" i="58"/>
  <c r="BN313" i="58"/>
  <c r="BO312" i="58"/>
  <c r="BM312" i="58"/>
  <c r="BN312" i="58"/>
  <c r="BN311" i="58"/>
  <c r="BM311" i="58"/>
  <c r="BO311" i="58"/>
  <c r="BM310" i="58"/>
  <c r="BO310" i="58"/>
  <c r="BN310" i="58"/>
  <c r="BO309" i="58"/>
  <c r="BM309" i="58"/>
  <c r="BN309" i="58"/>
  <c r="BN308" i="58"/>
  <c r="BM308" i="58"/>
  <c r="BO308" i="58"/>
  <c r="BN307" i="58"/>
  <c r="BO307" i="58"/>
  <c r="BM307" i="58"/>
  <c r="BM306" i="58"/>
  <c r="BO306" i="58"/>
  <c r="BN306" i="58"/>
  <c r="BO305" i="58"/>
  <c r="BM305" i="58"/>
  <c r="BN305" i="58"/>
  <c r="BO304" i="58"/>
  <c r="BM304" i="58"/>
  <c r="BN304" i="58"/>
  <c r="BN303" i="58"/>
  <c r="BM303" i="58"/>
  <c r="BO303" i="58"/>
  <c r="BM302" i="58"/>
  <c r="BO302" i="58"/>
  <c r="BN302" i="58"/>
  <c r="BM301" i="58"/>
  <c r="BO301" i="58"/>
  <c r="BN301" i="58"/>
  <c r="BN300" i="58"/>
  <c r="BM300" i="58"/>
  <c r="BO300" i="58"/>
  <c r="BN299" i="58"/>
  <c r="BO299" i="58"/>
  <c r="BM299" i="58"/>
  <c r="BO298" i="58"/>
  <c r="BM298" i="58"/>
  <c r="BN298" i="58"/>
  <c r="BM297" i="58"/>
  <c r="BO297" i="58"/>
  <c r="BN297" i="58"/>
  <c r="BO296" i="58"/>
  <c r="BM296" i="58"/>
  <c r="BN296" i="58"/>
  <c r="BN295" i="58"/>
  <c r="BM295" i="58"/>
  <c r="BO295" i="58"/>
  <c r="BM294" i="58"/>
  <c r="BO294" i="58"/>
  <c r="BN294" i="58"/>
  <c r="BO293" i="58"/>
  <c r="BM293" i="58"/>
  <c r="BN293" i="58"/>
  <c r="BN292" i="58"/>
  <c r="BM292" i="58"/>
  <c r="BO292" i="58"/>
  <c r="BN291" i="58"/>
  <c r="BO291" i="58"/>
  <c r="BM291" i="58"/>
  <c r="BO290" i="58"/>
  <c r="BM290" i="58"/>
  <c r="BN290" i="58"/>
  <c r="BM289" i="58"/>
  <c r="BO289" i="58"/>
  <c r="BN289" i="58"/>
  <c r="BO288" i="58"/>
  <c r="BM288" i="58"/>
  <c r="BN288" i="58"/>
  <c r="BN287" i="58"/>
  <c r="BO287" i="58"/>
  <c r="BM287" i="58"/>
  <c r="BM286" i="58"/>
  <c r="BO286" i="58"/>
  <c r="BN286" i="58"/>
  <c r="BM285" i="58"/>
  <c r="BO285" i="58"/>
  <c r="BN285" i="58"/>
  <c r="BN284" i="58"/>
  <c r="BM284" i="58"/>
  <c r="BO284" i="58"/>
  <c r="BN283" i="58"/>
  <c r="BO283" i="58"/>
  <c r="BM283" i="58"/>
  <c r="BO282" i="58"/>
  <c r="BM282" i="58"/>
  <c r="BN282" i="58"/>
  <c r="BM281" i="58"/>
  <c r="BO281" i="58"/>
  <c r="BN281" i="58"/>
  <c r="BO280" i="58"/>
  <c r="BM280" i="58"/>
  <c r="BN280" i="58"/>
  <c r="BN279" i="58"/>
  <c r="BO279" i="58"/>
  <c r="BM279" i="58"/>
  <c r="BM278" i="58"/>
  <c r="BO278" i="58"/>
  <c r="BN278" i="58"/>
  <c r="BM277" i="58"/>
  <c r="BO277" i="58"/>
  <c r="BN277" i="58"/>
  <c r="BN276" i="58"/>
  <c r="BM276" i="58"/>
  <c r="BO276" i="58"/>
  <c r="BN275" i="58"/>
  <c r="BO275" i="58"/>
  <c r="BM275" i="58"/>
  <c r="BO274" i="58"/>
  <c r="BM274" i="58"/>
  <c r="BN274" i="58"/>
  <c r="BM273" i="58"/>
  <c r="BO273" i="58"/>
  <c r="BN273" i="58"/>
  <c r="BM272" i="58"/>
  <c r="BO272" i="58"/>
  <c r="BN272" i="58"/>
  <c r="BN271" i="58"/>
  <c r="BO271" i="58"/>
  <c r="BM271" i="58"/>
  <c r="BM270" i="58"/>
  <c r="BO270" i="58"/>
  <c r="BN270" i="58"/>
  <c r="BM269" i="58"/>
  <c r="BO269" i="58"/>
  <c r="BN269" i="58"/>
  <c r="BN268" i="58"/>
  <c r="BM268" i="58"/>
  <c r="BO268" i="58"/>
  <c r="BN267" i="58"/>
  <c r="BO267" i="58"/>
  <c r="BM267" i="58"/>
  <c r="BO266" i="58"/>
  <c r="BM266" i="58"/>
  <c r="BN266" i="58"/>
  <c r="BO265" i="58"/>
  <c r="BM265" i="58"/>
  <c r="BN265" i="58"/>
  <c r="BM264" i="58"/>
  <c r="BO264" i="58"/>
  <c r="BN264" i="58"/>
  <c r="BN263" i="58"/>
  <c r="BO263" i="58"/>
  <c r="BM263" i="58"/>
  <c r="BM262" i="58"/>
  <c r="BO262" i="58"/>
  <c r="BN262" i="58"/>
  <c r="BM261" i="58"/>
  <c r="BO261" i="58"/>
  <c r="BN261" i="58"/>
  <c r="BN260" i="58"/>
  <c r="BO260" i="58"/>
  <c r="BM260" i="58"/>
  <c r="BN259" i="58"/>
  <c r="BO259" i="58"/>
  <c r="BM259" i="58"/>
  <c r="BO258" i="58"/>
  <c r="BM258" i="58"/>
  <c r="BN258" i="58"/>
  <c r="BO257" i="58"/>
  <c r="BM257" i="58"/>
  <c r="BN257" i="58"/>
  <c r="BM256" i="58"/>
  <c r="BO256" i="58"/>
  <c r="BN256" i="58"/>
  <c r="BN255" i="58"/>
  <c r="BM255" i="58"/>
  <c r="BO255" i="58"/>
  <c r="BO254" i="58"/>
  <c r="BM254" i="58"/>
  <c r="BN254" i="58"/>
  <c r="BM253" i="58"/>
  <c r="BO253" i="58"/>
  <c r="BN253" i="58"/>
  <c r="BN252" i="58"/>
  <c r="BM252" i="58"/>
  <c r="BO252" i="58"/>
  <c r="BN251" i="58"/>
  <c r="BO251" i="58"/>
  <c r="BM251" i="58"/>
  <c r="BO250" i="58"/>
  <c r="BM250" i="58"/>
  <c r="BN250" i="58"/>
  <c r="BO249" i="58"/>
  <c r="BM249" i="58"/>
  <c r="BN249" i="58"/>
  <c r="BM248" i="58"/>
  <c r="BO248" i="58"/>
  <c r="BN248" i="58"/>
  <c r="BN247" i="58"/>
  <c r="BM247" i="58"/>
  <c r="BO247" i="58"/>
  <c r="BO246" i="58"/>
  <c r="BM246" i="58"/>
  <c r="BN246" i="58"/>
  <c r="BM245" i="58"/>
  <c r="BO245" i="58"/>
  <c r="BN245" i="58"/>
  <c r="BN244" i="58"/>
  <c r="BM244" i="58"/>
  <c r="BO244" i="58"/>
  <c r="BN243" i="58"/>
  <c r="BO243" i="58"/>
  <c r="BM243" i="58"/>
  <c r="BO242" i="58"/>
  <c r="BM242" i="58"/>
  <c r="BN242" i="58"/>
  <c r="BO241" i="58"/>
  <c r="BM241" i="58"/>
  <c r="BN241" i="58"/>
  <c r="BM240" i="58"/>
  <c r="BO240" i="58"/>
  <c r="BN240" i="58"/>
  <c r="BN239" i="58"/>
  <c r="BM239" i="58"/>
  <c r="BO239" i="58"/>
  <c r="BO238" i="58"/>
  <c r="BM238" i="58"/>
  <c r="BN238" i="58"/>
  <c r="BM237" i="58"/>
  <c r="BO237" i="58"/>
  <c r="BN237" i="58"/>
  <c r="BN236" i="58"/>
  <c r="BM236" i="58"/>
  <c r="BO236" i="58"/>
  <c r="BN235" i="58"/>
  <c r="BO235" i="58"/>
  <c r="BM235" i="58"/>
  <c r="BO234" i="58"/>
  <c r="BM234" i="58"/>
  <c r="BN234" i="58"/>
  <c r="BO233" i="58"/>
  <c r="BM233" i="58"/>
  <c r="BN233" i="58"/>
  <c r="BO232" i="58"/>
  <c r="BM232" i="58"/>
  <c r="BN232" i="58"/>
  <c r="BN231" i="58"/>
  <c r="BM231" i="58"/>
  <c r="BO231" i="58"/>
  <c r="BM230" i="58"/>
  <c r="BO230" i="58"/>
  <c r="BN230" i="58"/>
  <c r="BM229" i="58"/>
  <c r="BO229" i="58"/>
  <c r="BN229" i="58"/>
  <c r="BN228" i="58"/>
  <c r="BM228" i="58"/>
  <c r="BO228" i="58"/>
  <c r="BN227" i="58"/>
  <c r="BO227" i="58"/>
  <c r="BM227" i="58"/>
  <c r="BM226" i="58"/>
  <c r="BO226" i="58"/>
  <c r="BN226" i="58"/>
  <c r="BO225" i="58"/>
  <c r="BM225" i="58"/>
  <c r="BN225" i="58"/>
  <c r="BO224" i="58"/>
  <c r="BM224" i="58"/>
  <c r="BN224" i="58"/>
  <c r="BN223" i="58"/>
  <c r="BM223" i="58"/>
  <c r="BO223" i="58"/>
  <c r="BM222" i="58"/>
  <c r="BO222" i="58"/>
  <c r="BN222" i="58"/>
  <c r="BO221" i="58"/>
  <c r="BM221" i="58"/>
  <c r="BN221" i="58"/>
  <c r="BN220" i="58"/>
  <c r="BM220" i="58"/>
  <c r="BO220" i="58"/>
  <c r="BN219" i="58"/>
  <c r="BO219" i="58"/>
  <c r="BM219" i="58"/>
  <c r="BM218" i="58"/>
  <c r="BO218" i="58"/>
  <c r="BN218" i="58"/>
  <c r="BO217" i="58"/>
  <c r="BM217" i="58"/>
  <c r="BN217" i="58"/>
  <c r="BO216" i="58"/>
  <c r="BM216" i="58"/>
  <c r="BN216" i="58"/>
  <c r="BN215" i="58"/>
  <c r="BM215" i="58"/>
  <c r="BO215" i="58"/>
  <c r="BM214" i="58"/>
  <c r="BO214" i="58"/>
  <c r="BN214" i="58"/>
  <c r="BO213" i="58"/>
  <c r="BM213" i="58"/>
  <c r="BN213" i="58"/>
  <c r="BN212" i="58"/>
  <c r="BM212" i="58"/>
  <c r="BO212" i="58"/>
  <c r="BN211" i="58"/>
  <c r="BO211" i="58"/>
  <c r="BM211" i="58"/>
  <c r="BO210" i="58"/>
  <c r="BM210" i="58"/>
  <c r="BN210" i="58"/>
  <c r="BO209" i="58"/>
  <c r="BM209" i="58"/>
  <c r="BN209" i="58"/>
  <c r="BO208" i="58"/>
  <c r="BM208" i="58"/>
  <c r="BN208" i="58"/>
  <c r="BM207" i="58"/>
  <c r="BN207" i="58"/>
  <c r="BN206" i="58"/>
  <c r="BM206" i="58"/>
  <c r="BO206" i="58"/>
  <c r="BO205" i="58"/>
  <c r="BM205" i="58"/>
  <c r="BN205" i="58"/>
  <c r="BN204" i="58"/>
  <c r="BM204" i="58"/>
  <c r="BO204" i="58"/>
  <c r="BN203" i="58"/>
  <c r="BM203" i="58"/>
  <c r="BO202" i="58"/>
  <c r="BM202" i="58"/>
  <c r="BN202" i="58"/>
  <c r="BN201" i="58"/>
  <c r="BM201" i="58"/>
  <c r="BO201" i="58"/>
  <c r="BO200" i="58"/>
  <c r="BM200" i="58"/>
  <c r="BN200" i="58"/>
  <c r="BM199" i="58"/>
  <c r="BN199" i="58"/>
  <c r="BN198" i="58"/>
  <c r="BM198" i="58"/>
  <c r="BO198" i="58"/>
  <c r="BN197" i="58"/>
  <c r="BM197" i="58"/>
  <c r="BO197" i="58"/>
  <c r="BM196" i="58"/>
  <c r="BO196" i="58"/>
  <c r="BN196" i="58"/>
  <c r="BN195" i="58"/>
  <c r="BM195" i="58"/>
  <c r="BO194" i="58"/>
  <c r="BM194" i="58"/>
  <c r="BN194" i="58"/>
  <c r="BM193" i="58"/>
  <c r="BO193" i="58"/>
  <c r="BN193" i="58"/>
  <c r="BN192" i="58"/>
  <c r="BO192" i="58"/>
  <c r="BM192" i="58"/>
  <c r="BO191" i="58"/>
  <c r="BM191" i="58"/>
  <c r="BN191" i="58"/>
  <c r="BM190" i="58"/>
  <c r="BO190" i="58"/>
  <c r="BN190" i="58"/>
  <c r="BN189" i="58"/>
  <c r="BM189" i="58"/>
  <c r="BO189" i="58"/>
  <c r="BN188" i="58"/>
  <c r="BM188" i="58"/>
  <c r="BO188" i="58"/>
  <c r="BN187" i="58"/>
  <c r="BO187" i="58"/>
  <c r="BM187" i="58"/>
  <c r="BO186" i="58"/>
  <c r="BM186" i="58"/>
  <c r="BN186" i="58"/>
  <c r="BM185" i="58"/>
  <c r="BN185" i="58"/>
  <c r="BN184" i="58"/>
  <c r="BM184" i="58"/>
  <c r="BO184" i="58"/>
  <c r="BO183" i="58"/>
  <c r="BM183" i="58"/>
  <c r="BN183" i="58"/>
  <c r="BM182" i="58"/>
  <c r="BN182" i="58"/>
  <c r="BN181" i="58"/>
  <c r="BM181" i="58"/>
  <c r="BO181" i="58"/>
  <c r="BN180" i="58"/>
  <c r="BM180" i="58"/>
  <c r="BO180" i="58"/>
  <c r="BN179" i="58"/>
  <c r="BO179" i="58"/>
  <c r="BM179" i="58"/>
  <c r="BO178" i="58"/>
  <c r="BM178" i="58"/>
  <c r="BN178" i="58"/>
  <c r="BO177" i="58"/>
  <c r="BM177" i="58"/>
  <c r="BN177" i="58"/>
  <c r="BM176" i="58"/>
  <c r="BO176" i="58"/>
  <c r="BN176" i="58"/>
  <c r="BN175" i="58"/>
  <c r="BO175" i="58"/>
  <c r="BM175" i="58"/>
  <c r="BM174" i="58"/>
  <c r="BO174" i="58"/>
  <c r="BN174" i="58"/>
  <c r="BN173" i="58"/>
  <c r="BM173" i="58"/>
  <c r="BO173" i="58"/>
  <c r="BN172" i="58"/>
  <c r="BO172" i="58"/>
  <c r="BM172" i="58"/>
  <c r="BN171" i="58"/>
  <c r="BO171" i="58"/>
  <c r="BM171" i="58"/>
  <c r="BO170" i="58"/>
  <c r="BM170" i="58"/>
  <c r="BN170" i="58"/>
  <c r="BM169" i="58"/>
  <c r="BN169" i="58"/>
  <c r="BM168" i="58"/>
  <c r="BO168" i="58"/>
  <c r="BN168" i="58"/>
  <c r="BN167" i="58"/>
  <c r="BO167" i="58"/>
  <c r="BM167" i="58"/>
  <c r="BN166" i="58"/>
  <c r="BM166" i="58"/>
  <c r="BM165" i="58"/>
  <c r="BO165" i="58"/>
  <c r="BN165" i="58"/>
  <c r="BN164" i="58"/>
  <c r="BO164" i="58"/>
  <c r="BM164" i="58"/>
  <c r="BN163" i="58"/>
  <c r="BO163" i="58"/>
  <c r="BM163" i="58"/>
  <c r="BN162" i="58"/>
  <c r="BO162" i="58"/>
  <c r="BM162" i="58"/>
  <c r="BO161" i="58"/>
  <c r="BM161" i="58"/>
  <c r="BN161" i="58"/>
  <c r="BM160" i="58"/>
  <c r="BO160" i="58"/>
  <c r="BN160" i="58"/>
  <c r="BM159" i="58"/>
  <c r="BO159" i="58"/>
  <c r="BN159" i="58"/>
  <c r="BN158" i="58"/>
  <c r="BM158" i="58"/>
  <c r="BO158" i="58"/>
  <c r="BM157" i="58"/>
  <c r="BO157" i="58"/>
  <c r="BN157" i="58"/>
  <c r="BN156" i="58"/>
  <c r="BM156" i="58"/>
  <c r="BO156" i="58"/>
  <c r="BN155" i="58"/>
  <c r="BO155" i="58"/>
  <c r="BM155" i="58"/>
  <c r="BN154" i="58"/>
  <c r="BM154" i="58"/>
  <c r="BO153" i="58"/>
  <c r="BM153" i="58"/>
  <c r="BN153" i="58"/>
  <c r="BM151" i="58"/>
  <c r="BN151" i="58"/>
  <c r="BO150" i="58"/>
  <c r="BM150" i="58"/>
  <c r="BN150" i="58"/>
  <c r="BN149" i="58"/>
  <c r="BM149" i="58"/>
  <c r="BO149" i="58"/>
  <c r="BM148" i="58"/>
  <c r="BO148" i="58"/>
  <c r="BN148" i="58"/>
  <c r="BN147" i="58"/>
  <c r="BO147" i="58"/>
  <c r="BM147" i="58"/>
  <c r="BN146" i="58"/>
  <c r="BO146" i="58"/>
  <c r="BM146" i="58"/>
  <c r="BO145" i="58"/>
  <c r="BM145" i="58"/>
  <c r="BN145" i="58"/>
  <c r="BO144" i="58"/>
  <c r="BM144" i="58"/>
  <c r="BN144" i="58"/>
  <c r="BM143" i="58"/>
  <c r="BO143" i="58"/>
  <c r="BN143" i="58"/>
  <c r="BM142" i="58"/>
  <c r="BO142" i="58"/>
  <c r="BN142" i="58"/>
  <c r="BN141" i="58"/>
  <c r="BM141" i="58"/>
  <c r="BO141" i="58"/>
  <c r="BN140" i="58"/>
  <c r="BM140" i="58"/>
  <c r="BO140" i="58"/>
  <c r="BO139" i="58"/>
  <c r="BM139" i="58"/>
  <c r="BN139" i="58"/>
  <c r="BN138" i="58"/>
  <c r="BM138" i="58"/>
  <c r="BO138" i="58"/>
  <c r="BO137" i="58"/>
  <c r="BM137" i="58"/>
  <c r="BN137" i="58"/>
  <c r="BN136" i="58"/>
  <c r="BO136" i="58"/>
  <c r="BM136" i="58"/>
  <c r="BM135" i="58"/>
  <c r="BN135" i="58"/>
  <c r="BM134" i="58"/>
  <c r="BO134" i="58"/>
  <c r="BN134" i="58"/>
  <c r="BN133" i="58"/>
  <c r="BO133" i="58"/>
  <c r="BM133" i="58"/>
  <c r="BN132" i="58"/>
  <c r="BM132" i="58"/>
  <c r="BO132" i="58"/>
  <c r="BO131" i="58"/>
  <c r="BM131" i="58"/>
  <c r="BN131" i="58"/>
  <c r="BM130" i="58"/>
  <c r="BO130" i="58"/>
  <c r="BO129" i="58"/>
  <c r="BM129" i="58"/>
  <c r="BN129" i="58"/>
  <c r="BO128" i="58"/>
  <c r="BM128" i="58"/>
  <c r="BN128" i="58"/>
  <c r="BN127" i="58"/>
  <c r="BM127" i="58"/>
  <c r="BM126" i="58"/>
  <c r="BO126" i="58"/>
  <c r="BN126" i="58"/>
  <c r="BM125" i="58"/>
  <c r="BO125" i="58"/>
  <c r="BN125" i="58"/>
  <c r="BN124" i="58"/>
  <c r="BM124" i="58"/>
  <c r="BO124" i="58"/>
  <c r="BN123" i="58"/>
  <c r="BO123" i="58"/>
  <c r="BM123" i="58"/>
  <c r="BN122" i="58"/>
  <c r="BO122" i="58"/>
  <c r="BM122" i="58"/>
  <c r="BM121" i="58"/>
  <c r="BO121" i="58"/>
  <c r="BN121" i="58"/>
  <c r="BO120" i="58"/>
  <c r="BM120" i="58"/>
  <c r="BN120" i="58"/>
  <c r="BN119" i="58"/>
  <c r="BM119" i="58"/>
  <c r="BO119" i="58"/>
  <c r="BM118" i="58"/>
  <c r="BO118" i="58"/>
  <c r="BN118" i="58"/>
  <c r="BO117" i="58"/>
  <c r="BM117" i="58"/>
  <c r="BN117" i="58"/>
  <c r="BN116" i="58"/>
  <c r="BM116" i="58"/>
  <c r="BO116" i="58"/>
  <c r="BN115" i="58"/>
  <c r="BO115" i="58"/>
  <c r="BM115" i="58"/>
  <c r="BN114" i="58"/>
  <c r="BO114" i="58"/>
  <c r="BM114" i="58"/>
  <c r="BM113" i="58"/>
  <c r="BO113" i="58"/>
  <c r="BN113" i="58"/>
  <c r="BO112" i="58"/>
  <c r="BM112" i="58"/>
  <c r="BN112" i="58"/>
  <c r="BN111" i="58"/>
  <c r="BO111" i="58"/>
  <c r="BM111" i="58"/>
  <c r="BM110" i="58"/>
  <c r="BO110" i="58"/>
  <c r="BN110" i="58"/>
  <c r="BM109" i="58"/>
  <c r="BO109" i="58"/>
  <c r="BN109" i="58"/>
  <c r="BN108" i="58"/>
  <c r="BM108" i="58"/>
  <c r="BO108" i="58"/>
  <c r="BN107" i="58"/>
  <c r="BO107" i="58"/>
  <c r="BM107" i="58"/>
  <c r="BN106" i="58"/>
  <c r="BO106" i="58"/>
  <c r="BM106" i="58"/>
  <c r="BM105" i="58"/>
  <c r="BO105" i="58"/>
  <c r="BN105" i="58"/>
  <c r="BO104" i="58"/>
  <c r="BM104" i="58"/>
  <c r="BN104" i="58"/>
  <c r="BN103" i="58"/>
  <c r="BO103" i="58"/>
  <c r="BM103" i="58"/>
  <c r="BM102" i="58"/>
  <c r="BO102" i="58"/>
  <c r="BN102" i="58"/>
  <c r="BM101" i="58"/>
  <c r="BO101" i="58"/>
  <c r="BN101" i="58"/>
  <c r="BN100" i="58"/>
  <c r="BM100" i="58"/>
  <c r="BO100" i="58"/>
  <c r="BN99" i="58"/>
  <c r="BO99" i="58"/>
  <c r="BM99" i="58"/>
  <c r="BN98" i="58"/>
  <c r="BO98" i="58"/>
  <c r="BM98" i="58"/>
  <c r="BM97" i="58"/>
  <c r="BO97" i="58"/>
  <c r="BN97" i="58"/>
  <c r="BO96" i="58"/>
  <c r="BM96" i="58"/>
  <c r="BN96" i="58"/>
  <c r="BN95" i="58"/>
  <c r="BO95" i="58"/>
  <c r="BM95" i="58"/>
  <c r="BM94" i="58"/>
  <c r="BO94" i="58"/>
  <c r="BN94" i="58"/>
  <c r="BM93" i="58"/>
  <c r="BO93" i="58"/>
  <c r="BN93" i="58"/>
  <c r="BN92" i="58"/>
  <c r="BM92" i="58"/>
  <c r="BO92" i="58"/>
  <c r="BN91" i="58"/>
  <c r="BO91" i="58"/>
  <c r="BM91" i="58"/>
  <c r="BN90" i="58"/>
  <c r="BO90" i="58"/>
  <c r="BM90" i="58"/>
  <c r="BO89" i="58"/>
  <c r="BM89" i="58"/>
  <c r="BN89" i="58"/>
  <c r="BM88" i="58"/>
  <c r="BO88" i="58"/>
  <c r="BN88" i="58"/>
  <c r="BN87" i="58"/>
  <c r="BO87" i="58"/>
  <c r="BM87" i="58"/>
  <c r="BM86" i="58"/>
  <c r="BO86" i="58"/>
  <c r="BN86" i="58"/>
  <c r="BM85" i="58"/>
  <c r="BO85" i="58"/>
  <c r="BN85" i="58"/>
  <c r="BN84" i="58"/>
  <c r="BO84" i="58"/>
  <c r="BM84" i="58"/>
  <c r="BN83" i="58"/>
  <c r="BO83" i="58"/>
  <c r="BM83" i="58"/>
  <c r="BN82" i="58"/>
  <c r="BO82" i="58"/>
  <c r="BM82" i="58"/>
  <c r="BO81" i="58"/>
  <c r="BM81" i="58"/>
  <c r="BN81" i="58"/>
  <c r="BM80" i="58"/>
  <c r="BO80" i="58"/>
  <c r="BN80" i="58"/>
  <c r="BN79" i="58"/>
  <c r="BO79" i="58"/>
  <c r="BM79" i="58"/>
  <c r="BO78" i="58"/>
  <c r="BM78" i="58"/>
  <c r="BN78" i="58"/>
  <c r="BM77" i="58"/>
  <c r="BO77" i="58"/>
  <c r="BN77" i="58"/>
  <c r="BN76" i="58"/>
  <c r="BM76" i="58"/>
  <c r="BO76" i="58"/>
  <c r="BN75" i="58"/>
  <c r="BO75" i="58"/>
  <c r="BM75" i="58"/>
  <c r="BN74" i="58"/>
  <c r="BO74" i="58"/>
  <c r="BM74" i="58"/>
  <c r="BO73" i="58"/>
  <c r="BM73" i="58"/>
  <c r="BN73" i="58"/>
  <c r="BM72" i="58"/>
  <c r="BO72" i="58"/>
  <c r="BN72" i="58"/>
  <c r="BN71" i="58"/>
  <c r="BM71" i="58"/>
  <c r="BO71" i="58"/>
  <c r="BM70" i="58"/>
  <c r="BO70" i="58"/>
  <c r="BN70" i="58"/>
  <c r="BM69" i="58"/>
  <c r="BO69" i="58"/>
  <c r="BN69" i="58"/>
  <c r="BN68" i="58"/>
  <c r="BM68" i="58"/>
  <c r="BO68" i="58"/>
  <c r="BN67" i="58"/>
  <c r="BO67" i="58"/>
  <c r="BM67" i="58"/>
  <c r="BN66" i="58"/>
  <c r="BM66" i="58"/>
  <c r="BO66" i="58"/>
  <c r="BO65" i="58"/>
  <c r="BM65" i="58"/>
  <c r="BN65" i="58"/>
  <c r="BM64" i="58"/>
  <c r="BO64" i="58"/>
  <c r="BN64" i="58"/>
  <c r="BN63" i="58"/>
  <c r="BM63" i="58"/>
  <c r="BO63" i="58"/>
  <c r="BO62" i="58"/>
  <c r="BM62" i="58"/>
  <c r="BN62" i="58"/>
  <c r="BM61" i="58"/>
  <c r="BO61" i="58"/>
  <c r="BN61" i="58"/>
  <c r="BN60" i="58"/>
  <c r="BM60" i="58"/>
  <c r="BO60" i="58"/>
  <c r="BN59" i="58"/>
  <c r="BO59" i="58"/>
  <c r="BM59" i="58"/>
  <c r="BN58" i="58"/>
  <c r="BO58" i="58"/>
  <c r="BM58" i="58"/>
  <c r="BO57" i="58"/>
  <c r="BM57" i="58"/>
  <c r="BN57" i="58"/>
  <c r="BM56" i="58"/>
  <c r="BO56" i="58"/>
  <c r="BN56" i="58"/>
  <c r="BN55" i="58"/>
  <c r="BM55" i="58"/>
  <c r="BO55" i="58"/>
  <c r="BM54" i="58"/>
  <c r="BO54" i="58"/>
  <c r="BN54" i="58"/>
  <c r="BM53" i="58"/>
  <c r="BO53" i="58"/>
  <c r="BN53" i="58"/>
  <c r="BN52" i="58"/>
  <c r="BM52" i="58"/>
  <c r="BO52" i="58"/>
  <c r="BN51" i="58"/>
  <c r="BO51" i="58"/>
  <c r="BM51" i="58"/>
  <c r="BN50" i="58"/>
  <c r="BM50" i="58"/>
  <c r="BO50" i="58"/>
  <c r="BO49" i="58"/>
  <c r="BM49" i="58"/>
  <c r="BN49" i="58"/>
  <c r="BO48" i="58"/>
  <c r="BM48" i="58"/>
  <c r="BN48" i="58"/>
  <c r="BN47" i="58"/>
  <c r="BM47" i="58"/>
  <c r="BO47" i="58"/>
  <c r="BM46" i="58"/>
  <c r="BO46" i="58"/>
  <c r="BN46" i="58"/>
  <c r="BO45" i="58"/>
  <c r="BM45" i="58"/>
  <c r="BN45" i="58"/>
  <c r="BN44" i="58"/>
  <c r="BM44" i="58"/>
  <c r="BO44" i="58"/>
  <c r="BN43" i="58"/>
  <c r="BO43" i="58"/>
  <c r="BM43" i="58"/>
  <c r="BN42" i="58"/>
  <c r="BM42" i="58"/>
  <c r="BO42" i="58"/>
  <c r="BO41" i="58"/>
  <c r="BM41" i="58"/>
  <c r="BN41" i="58"/>
  <c r="BO40" i="58"/>
  <c r="BM40" i="58"/>
  <c r="BN40" i="58"/>
  <c r="BN39" i="58"/>
  <c r="BM39" i="58"/>
  <c r="BO39" i="58"/>
  <c r="BM38" i="58"/>
  <c r="BO38" i="58"/>
  <c r="BN38" i="58"/>
  <c r="BM37" i="58"/>
  <c r="BO37" i="58"/>
  <c r="BN37" i="58"/>
  <c r="BN36" i="58"/>
  <c r="BM36" i="58"/>
  <c r="BO36" i="58"/>
  <c r="BN35" i="58"/>
  <c r="BO35" i="58"/>
  <c r="BM35" i="58"/>
  <c r="BN34" i="58"/>
  <c r="BO34" i="58"/>
  <c r="BM34" i="58"/>
  <c r="BM33" i="58"/>
  <c r="BO33" i="58"/>
  <c r="BN33" i="58"/>
  <c r="BO32" i="58"/>
  <c r="BM32" i="58"/>
  <c r="BN32" i="58"/>
  <c r="BN31" i="58"/>
  <c r="BM31" i="58"/>
  <c r="BO31" i="58"/>
  <c r="BM30" i="58"/>
  <c r="BO30" i="58"/>
  <c r="BN30" i="58"/>
  <c r="BO29" i="58"/>
  <c r="BM29" i="58"/>
  <c r="BN29" i="58"/>
  <c r="BN28" i="58"/>
  <c r="BM28" i="58"/>
  <c r="BO28" i="58"/>
  <c r="BN27" i="58"/>
  <c r="BO27" i="58"/>
  <c r="BM27" i="58"/>
  <c r="BN26" i="58"/>
  <c r="BO26" i="58"/>
  <c r="BM26" i="58"/>
  <c r="BM25" i="58"/>
  <c r="BO25" i="58"/>
  <c r="BO24" i="58"/>
  <c r="BM24" i="58"/>
  <c r="BN24" i="58"/>
  <c r="BN23" i="58"/>
  <c r="BO23" i="58"/>
  <c r="BM23" i="58"/>
  <c r="BM22" i="58"/>
  <c r="BO22" i="58"/>
  <c r="BN22" i="58"/>
  <c r="BM21" i="58"/>
  <c r="BO21" i="58"/>
  <c r="BN21" i="58"/>
  <c r="BN20" i="58"/>
  <c r="BM20" i="58"/>
  <c r="BO20" i="58"/>
  <c r="BN19" i="58"/>
  <c r="BO19" i="58"/>
  <c r="BM19" i="58"/>
  <c r="BO18" i="58"/>
  <c r="BM18" i="58"/>
  <c r="BN18" i="58"/>
  <c r="BN17" i="58"/>
  <c r="BM17" i="58"/>
  <c r="BO17" i="58"/>
  <c r="BM16" i="58"/>
  <c r="BO16" i="58"/>
  <c r="BN16" i="58"/>
  <c r="BO15" i="58"/>
  <c r="BM15" i="58"/>
  <c r="BN15" i="58"/>
  <c r="BN14" i="58"/>
  <c r="BM14" i="58"/>
  <c r="BO14" i="58"/>
  <c r="BM13" i="58"/>
  <c r="BO13" i="58"/>
  <c r="BN13" i="58"/>
  <c r="BN11" i="58"/>
  <c r="BO11" i="58"/>
  <c r="BM11" i="58"/>
  <c r="BN10" i="58"/>
  <c r="BO10" i="58"/>
  <c r="BM10" i="58"/>
  <c r="BM9" i="58"/>
  <c r="BO9" i="58"/>
  <c r="BN9" i="58"/>
  <c r="BO7" i="58"/>
  <c r="BM7" i="58"/>
  <c r="BN7" i="58"/>
  <c r="BL151" i="58"/>
  <c r="BO151" i="58" s="1"/>
  <c r="BL135" i="58"/>
  <c r="BO135" i="58" s="1"/>
  <c r="BL127" i="58"/>
  <c r="BO127" i="58" s="1"/>
  <c r="BL207" i="58"/>
  <c r="BO207" i="58" s="1"/>
  <c r="BL203" i="58"/>
  <c r="BO203" i="58" s="1"/>
  <c r="BL199" i="58"/>
  <c r="BO199" i="58" s="1"/>
  <c r="BL195" i="58"/>
  <c r="BO195" i="58" s="1"/>
  <c r="BL182" i="58"/>
  <c r="BO182" i="58" s="1"/>
  <c r="BL166" i="58"/>
  <c r="BO166" i="58" s="1"/>
  <c r="BL154" i="58"/>
  <c r="BO154" i="58" s="1"/>
  <c r="BL185" i="58"/>
  <c r="BO185" i="58" s="1"/>
  <c r="BL169" i="58"/>
  <c r="BO169" i="58" s="1"/>
  <c r="BL554" i="58"/>
  <c r="BO554" i="58" s="1"/>
  <c r="BK152" i="58"/>
  <c r="BK8" i="58"/>
  <c r="BK476" i="58"/>
  <c r="BL357" i="58"/>
  <c r="BO357" i="58" s="1"/>
  <c r="BK575" i="58"/>
  <c r="BN25" i="58"/>
  <c r="BL658" i="58"/>
  <c r="BO658" i="58" s="1"/>
  <c r="BL578" i="58"/>
  <c r="BO578" i="58" s="1"/>
  <c r="BK12" i="58"/>
  <c r="BM575" i="58" l="1"/>
  <c r="BO575" i="58"/>
  <c r="BN575" i="58"/>
  <c r="BM476" i="58"/>
  <c r="BO476" i="58"/>
  <c r="BN476" i="58"/>
  <c r="BM152" i="58"/>
  <c r="BO152" i="58"/>
  <c r="BN152" i="58"/>
  <c r="BO12" i="58"/>
  <c r="BM12" i="58"/>
  <c r="BN12" i="58"/>
  <c r="BO8" i="58"/>
  <c r="BM8" i="58"/>
  <c r="BN8" i="58"/>
  <c r="G523" i="57"/>
  <c r="H523" i="57"/>
  <c r="I523" i="57"/>
  <c r="G524" i="57"/>
  <c r="H524" i="57"/>
  <c r="I524" i="57"/>
  <c r="G525" i="57"/>
  <c r="H525" i="57"/>
  <c r="I525" i="57"/>
  <c r="G526" i="57"/>
  <c r="H526" i="57"/>
  <c r="I526" i="57"/>
  <c r="G527" i="57"/>
  <c r="H527" i="57"/>
  <c r="I527" i="57"/>
  <c r="G528" i="57"/>
  <c r="I528" i="57"/>
  <c r="H522" i="57"/>
  <c r="I522" i="57"/>
  <c r="G522" i="57"/>
  <c r="J402" i="57"/>
  <c r="K402" i="57"/>
  <c r="K401" i="57"/>
  <c r="J401" i="57"/>
  <c r="K400" i="57"/>
  <c r="J400" i="57"/>
  <c r="K399" i="57"/>
  <c r="J399" i="57"/>
  <c r="K398" i="57"/>
  <c r="J398" i="57"/>
  <c r="K397" i="57"/>
  <c r="J397" i="57"/>
  <c r="K396" i="57"/>
  <c r="J396" i="57"/>
  <c r="K395" i="57"/>
  <c r="J395" i="57"/>
  <c r="K394" i="57"/>
  <c r="J394" i="57"/>
  <c r="K393" i="57"/>
  <c r="J393" i="57"/>
  <c r="K392" i="57"/>
  <c r="J392" i="57"/>
  <c r="K391" i="57"/>
  <c r="J391" i="57"/>
  <c r="K390" i="57"/>
  <c r="J390" i="57"/>
  <c r="K389" i="57"/>
  <c r="J389" i="57"/>
  <c r="K388" i="57"/>
  <c r="K387" i="57"/>
  <c r="J387" i="57"/>
  <c r="K386" i="57"/>
  <c r="J386" i="57"/>
  <c r="K385" i="57"/>
  <c r="J385" i="57"/>
  <c r="K384" i="57"/>
  <c r="J384" i="57"/>
  <c r="K383" i="57"/>
  <c r="J383" i="57"/>
  <c r="K382" i="57"/>
  <c r="J382" i="57"/>
  <c r="K381" i="57"/>
  <c r="K380" i="57"/>
  <c r="J380" i="57"/>
  <c r="K379" i="57"/>
  <c r="J379" i="57"/>
  <c r="K378" i="57"/>
  <c r="J378" i="57"/>
  <c r="K377" i="57"/>
  <c r="J377" i="57"/>
  <c r="K376" i="57"/>
  <c r="J376" i="57"/>
  <c r="K375" i="57"/>
  <c r="J375" i="57"/>
  <c r="K374" i="57"/>
  <c r="K373" i="57"/>
  <c r="J373" i="57"/>
  <c r="K372" i="57"/>
  <c r="J372" i="57"/>
  <c r="K371" i="57"/>
  <c r="J371" i="57"/>
  <c r="K370" i="57"/>
  <c r="J370" i="57"/>
  <c r="K369" i="57"/>
  <c r="J369" i="57"/>
  <c r="K368" i="57"/>
  <c r="J368" i="57"/>
  <c r="K367" i="57"/>
  <c r="K366" i="57"/>
  <c r="J366" i="57"/>
  <c r="K365" i="57"/>
  <c r="J365" i="57"/>
  <c r="K364" i="57"/>
  <c r="J364" i="57"/>
  <c r="K363" i="57"/>
  <c r="J363" i="57"/>
  <c r="K362" i="57"/>
  <c r="J362" i="57"/>
  <c r="K361" i="57"/>
  <c r="J361" i="57"/>
  <c r="K360" i="57"/>
  <c r="K359" i="57"/>
  <c r="J359" i="57"/>
  <c r="K358" i="57"/>
  <c r="J358" i="57"/>
  <c r="K357" i="57"/>
  <c r="J357" i="57"/>
  <c r="K356" i="57"/>
  <c r="J356" i="57"/>
  <c r="K355" i="57"/>
  <c r="J355" i="57"/>
  <c r="K354" i="57"/>
  <c r="J354" i="57"/>
  <c r="K353" i="57"/>
  <c r="J353" i="57"/>
  <c r="K352" i="57"/>
  <c r="J352" i="57"/>
  <c r="K351" i="57"/>
  <c r="J351" i="57"/>
  <c r="K350" i="57"/>
  <c r="J350" i="57"/>
  <c r="K349" i="57"/>
  <c r="J349" i="57"/>
  <c r="K348" i="57"/>
  <c r="J348" i="57"/>
  <c r="K347" i="57"/>
  <c r="J347" i="57"/>
  <c r="K346" i="57"/>
  <c r="K345" i="57"/>
  <c r="J345" i="57"/>
  <c r="K344" i="57"/>
  <c r="J344" i="57"/>
  <c r="K343" i="57"/>
  <c r="J343" i="57"/>
  <c r="K342" i="57"/>
  <c r="J342" i="57"/>
  <c r="K341" i="57"/>
  <c r="J341" i="57"/>
  <c r="K340" i="57"/>
  <c r="J340" i="57"/>
  <c r="J339" i="57"/>
  <c r="K339" i="57"/>
  <c r="K338" i="57"/>
  <c r="J338" i="57"/>
  <c r="K337" i="57"/>
  <c r="J337" i="57"/>
  <c r="K336" i="57"/>
  <c r="J336" i="57"/>
  <c r="K335" i="57"/>
  <c r="J335" i="57"/>
  <c r="K334" i="57"/>
  <c r="J334" i="57"/>
  <c r="K333" i="57"/>
  <c r="J333" i="57"/>
  <c r="K332" i="57"/>
  <c r="K331" i="57"/>
  <c r="J331" i="57"/>
  <c r="K330" i="57"/>
  <c r="J330" i="57"/>
  <c r="K329" i="57"/>
  <c r="J329" i="57"/>
  <c r="K328" i="57"/>
  <c r="J328" i="57"/>
  <c r="K327" i="57"/>
  <c r="J327" i="57"/>
  <c r="K326" i="57"/>
  <c r="J326" i="57"/>
  <c r="K325" i="57"/>
  <c r="K324" i="57"/>
  <c r="J324" i="57"/>
  <c r="K323" i="57"/>
  <c r="J323" i="57"/>
  <c r="K322" i="57"/>
  <c r="J322" i="57"/>
  <c r="K321" i="57"/>
  <c r="J321" i="57"/>
  <c r="K320" i="57"/>
  <c r="J320" i="57"/>
  <c r="K319" i="57"/>
  <c r="J319" i="57"/>
  <c r="K318" i="57"/>
  <c r="K317" i="57"/>
  <c r="J317" i="57"/>
  <c r="K316" i="57"/>
  <c r="J316" i="57"/>
  <c r="K315" i="57"/>
  <c r="J315" i="57"/>
  <c r="K314" i="57"/>
  <c r="J314" i="57"/>
  <c r="K313" i="57"/>
  <c r="J313" i="57"/>
  <c r="K312" i="57"/>
  <c r="J312" i="57"/>
  <c r="K311" i="57"/>
  <c r="K310" i="57"/>
  <c r="J310" i="57"/>
  <c r="K309" i="57"/>
  <c r="J309" i="57"/>
  <c r="K308" i="57"/>
  <c r="J308" i="57"/>
  <c r="K307" i="57"/>
  <c r="J307" i="57"/>
  <c r="K306" i="57"/>
  <c r="J306" i="57"/>
  <c r="K305" i="57"/>
  <c r="J305" i="57"/>
  <c r="K304" i="57"/>
  <c r="K303" i="57"/>
  <c r="J303" i="57"/>
  <c r="K302" i="57"/>
  <c r="J302" i="57"/>
  <c r="K301" i="57"/>
  <c r="J301" i="57"/>
  <c r="K300" i="57"/>
  <c r="J300" i="57"/>
  <c r="K299" i="57"/>
  <c r="J299" i="57"/>
  <c r="K298" i="57"/>
  <c r="J298" i="57"/>
  <c r="K297" i="57"/>
  <c r="J297" i="57"/>
  <c r="K296" i="57"/>
  <c r="J296" i="57"/>
  <c r="K295" i="57"/>
  <c r="J295" i="57"/>
  <c r="K294" i="57"/>
  <c r="J294" i="57"/>
  <c r="K293" i="57"/>
  <c r="J293" i="57"/>
  <c r="K292" i="57"/>
  <c r="J292" i="57"/>
  <c r="K291" i="57"/>
  <c r="J291" i="57"/>
  <c r="K290" i="57"/>
  <c r="K289" i="57"/>
  <c r="J289" i="57"/>
  <c r="K288" i="57"/>
  <c r="J288" i="57"/>
  <c r="K287" i="57"/>
  <c r="J287" i="57"/>
  <c r="K286" i="57"/>
  <c r="J286" i="57"/>
  <c r="K285" i="57"/>
  <c r="J285" i="57"/>
  <c r="K284" i="57"/>
  <c r="J284" i="57"/>
  <c r="J283" i="57"/>
  <c r="K283" i="57"/>
  <c r="K282" i="57"/>
  <c r="J282" i="57"/>
  <c r="K281" i="57"/>
  <c r="J281" i="57"/>
  <c r="K280" i="57"/>
  <c r="J280" i="57"/>
  <c r="K279" i="57"/>
  <c r="J279" i="57"/>
  <c r="K278" i="57"/>
  <c r="J278" i="57"/>
  <c r="K277" i="57"/>
  <c r="J277" i="57"/>
  <c r="K276" i="57"/>
  <c r="K275" i="57"/>
  <c r="J275" i="57"/>
  <c r="K274" i="57"/>
  <c r="J274" i="57"/>
  <c r="K273" i="57"/>
  <c r="J273" i="57"/>
  <c r="K272" i="57"/>
  <c r="J272" i="57"/>
  <c r="K271" i="57"/>
  <c r="J271" i="57"/>
  <c r="K270" i="57"/>
  <c r="J270" i="57"/>
  <c r="K269" i="57"/>
  <c r="K268" i="57"/>
  <c r="J268" i="57"/>
  <c r="K267" i="57"/>
  <c r="J267" i="57"/>
  <c r="K266" i="57"/>
  <c r="J266" i="57"/>
  <c r="K265" i="57"/>
  <c r="J265" i="57"/>
  <c r="K264" i="57"/>
  <c r="J264" i="57"/>
  <c r="K263" i="57"/>
  <c r="J263" i="57"/>
  <c r="J262" i="57"/>
  <c r="K261" i="57"/>
  <c r="J261" i="57"/>
  <c r="K260" i="57"/>
  <c r="J260" i="57"/>
  <c r="K259" i="57"/>
  <c r="J259" i="57"/>
  <c r="K258" i="57"/>
  <c r="J258" i="57"/>
  <c r="K257" i="57"/>
  <c r="J257" i="57"/>
  <c r="K256" i="57"/>
  <c r="J256" i="57"/>
  <c r="J255" i="57"/>
  <c r="K254" i="57"/>
  <c r="J254" i="57"/>
  <c r="K253" i="57"/>
  <c r="J253" i="57"/>
  <c r="K252" i="57"/>
  <c r="J252" i="57"/>
  <c r="K251" i="57"/>
  <c r="J251" i="57"/>
  <c r="K250" i="57"/>
  <c r="J250" i="57"/>
  <c r="K249" i="57"/>
  <c r="J249" i="57"/>
  <c r="K500" i="57"/>
  <c r="K499" i="57"/>
  <c r="J499" i="57"/>
  <c r="K498" i="57"/>
  <c r="J498" i="57"/>
  <c r="K497" i="57"/>
  <c r="J497" i="57"/>
  <c r="K496" i="57"/>
  <c r="J496" i="57"/>
  <c r="K495" i="57"/>
  <c r="J495" i="57"/>
  <c r="K494" i="57"/>
  <c r="J494" i="57"/>
  <c r="K493" i="57"/>
  <c r="J493" i="57"/>
  <c r="K492" i="57"/>
  <c r="J492" i="57"/>
  <c r="K491" i="57"/>
  <c r="J491" i="57"/>
  <c r="K490" i="57"/>
  <c r="J490" i="57"/>
  <c r="K489" i="57"/>
  <c r="J489" i="57"/>
  <c r="K488" i="57"/>
  <c r="J488" i="57"/>
  <c r="K487" i="57"/>
  <c r="J487" i="57"/>
  <c r="K486" i="57"/>
  <c r="K485" i="57"/>
  <c r="J485" i="57"/>
  <c r="K484" i="57"/>
  <c r="J484" i="57"/>
  <c r="K483" i="57"/>
  <c r="J483" i="57"/>
  <c r="K482" i="57"/>
  <c r="J482" i="57"/>
  <c r="K481" i="57"/>
  <c r="J481" i="57"/>
  <c r="K480" i="57"/>
  <c r="J480" i="57"/>
  <c r="K479" i="57"/>
  <c r="K478" i="57"/>
  <c r="J478" i="57"/>
  <c r="K477" i="57"/>
  <c r="J477" i="57"/>
  <c r="K476" i="57"/>
  <c r="J476" i="57"/>
  <c r="K475" i="57"/>
  <c r="J475" i="57"/>
  <c r="K474" i="57"/>
  <c r="J474" i="57"/>
  <c r="K473" i="57"/>
  <c r="J473" i="57"/>
  <c r="J472" i="57"/>
  <c r="K472" i="57"/>
  <c r="K471" i="57"/>
  <c r="J471" i="57"/>
  <c r="K470" i="57"/>
  <c r="J470" i="57"/>
  <c r="K469" i="57"/>
  <c r="J469" i="57"/>
  <c r="K468" i="57"/>
  <c r="J468" i="57"/>
  <c r="K467" i="57"/>
  <c r="J467" i="57"/>
  <c r="K466" i="57"/>
  <c r="J466" i="57"/>
  <c r="K465" i="57"/>
  <c r="K464" i="57"/>
  <c r="J464" i="57"/>
  <c r="K463" i="57"/>
  <c r="J463" i="57"/>
  <c r="K462" i="57"/>
  <c r="J462" i="57"/>
  <c r="K461" i="57"/>
  <c r="J461" i="57"/>
  <c r="K460" i="57"/>
  <c r="J460" i="57"/>
  <c r="K459" i="57"/>
  <c r="J459" i="57"/>
  <c r="K458" i="57"/>
  <c r="K457" i="57"/>
  <c r="J457" i="57"/>
  <c r="K456" i="57"/>
  <c r="J456" i="57"/>
  <c r="K455" i="57"/>
  <c r="J455" i="57"/>
  <c r="K454" i="57"/>
  <c r="J454" i="57"/>
  <c r="K453" i="57"/>
  <c r="J453" i="57"/>
  <c r="K452" i="57"/>
  <c r="J452" i="57"/>
  <c r="K451" i="57"/>
  <c r="K450" i="57"/>
  <c r="J450" i="57"/>
  <c r="K449" i="57"/>
  <c r="J449" i="57"/>
  <c r="K448" i="57"/>
  <c r="J448" i="57"/>
  <c r="K447" i="57"/>
  <c r="J447" i="57"/>
  <c r="K446" i="57"/>
  <c r="J446" i="57"/>
  <c r="K445" i="57"/>
  <c r="J445" i="57"/>
  <c r="K129" i="57"/>
  <c r="K128" i="57"/>
  <c r="J128" i="57"/>
  <c r="K127" i="57"/>
  <c r="J127" i="57"/>
  <c r="K126" i="57"/>
  <c r="J126" i="57"/>
  <c r="K125" i="57"/>
  <c r="J125" i="57"/>
  <c r="K124" i="57"/>
  <c r="J124" i="57"/>
  <c r="K123" i="57"/>
  <c r="J123" i="57"/>
  <c r="K122" i="57"/>
  <c r="K121" i="57"/>
  <c r="J121" i="57"/>
  <c r="K120" i="57"/>
  <c r="J120" i="57"/>
  <c r="K119" i="57"/>
  <c r="J119" i="57"/>
  <c r="K118" i="57"/>
  <c r="J118" i="57"/>
  <c r="K117" i="57"/>
  <c r="J117" i="57"/>
  <c r="K116" i="57"/>
  <c r="J116" i="57"/>
  <c r="K115" i="57"/>
  <c r="K114" i="57"/>
  <c r="J114" i="57"/>
  <c r="K113" i="57"/>
  <c r="J113" i="57"/>
  <c r="K112" i="57"/>
  <c r="J112" i="57"/>
  <c r="K111" i="57"/>
  <c r="J111" i="57"/>
  <c r="K110" i="57"/>
  <c r="J110" i="57"/>
  <c r="K109" i="57"/>
  <c r="J109" i="57"/>
  <c r="K108" i="57"/>
  <c r="K107" i="57"/>
  <c r="J107" i="57"/>
  <c r="K106" i="57"/>
  <c r="J106" i="57"/>
  <c r="K105" i="57"/>
  <c r="J105" i="57"/>
  <c r="K104" i="57"/>
  <c r="J104" i="57"/>
  <c r="K103" i="57"/>
  <c r="J103" i="57"/>
  <c r="K102" i="57"/>
  <c r="J102" i="57"/>
  <c r="K101" i="57"/>
  <c r="K100" i="57"/>
  <c r="J100" i="57"/>
  <c r="K99" i="57"/>
  <c r="J99" i="57"/>
  <c r="K98" i="57"/>
  <c r="J98" i="57"/>
  <c r="K97" i="57"/>
  <c r="J97" i="57"/>
  <c r="K96" i="57"/>
  <c r="J96" i="57"/>
  <c r="K95" i="57"/>
  <c r="J95" i="57"/>
  <c r="K94" i="57"/>
  <c r="K93" i="57"/>
  <c r="J93" i="57"/>
  <c r="K92" i="57"/>
  <c r="J92" i="57"/>
  <c r="K91" i="57"/>
  <c r="J91" i="57"/>
  <c r="K90" i="57"/>
  <c r="J90" i="57"/>
  <c r="K89" i="57"/>
  <c r="J89" i="57"/>
  <c r="K88" i="57"/>
  <c r="J88" i="57"/>
  <c r="K87" i="57"/>
  <c r="K86" i="57"/>
  <c r="J86" i="57"/>
  <c r="K85" i="57"/>
  <c r="J85" i="57"/>
  <c r="K84" i="57"/>
  <c r="J84" i="57"/>
  <c r="K83" i="57"/>
  <c r="J83" i="57"/>
  <c r="K82" i="57"/>
  <c r="J82" i="57"/>
  <c r="K81" i="57"/>
  <c r="J81" i="57"/>
  <c r="K80" i="57"/>
  <c r="K79" i="57"/>
  <c r="J79" i="57"/>
  <c r="K78" i="57"/>
  <c r="J78" i="57"/>
  <c r="K77" i="57"/>
  <c r="J77" i="57"/>
  <c r="K76" i="57"/>
  <c r="J76" i="57"/>
  <c r="K75" i="57"/>
  <c r="J75" i="57"/>
  <c r="K74" i="57"/>
  <c r="J74" i="57"/>
  <c r="K73" i="57"/>
  <c r="K72" i="57"/>
  <c r="J72" i="57"/>
  <c r="K71" i="57"/>
  <c r="J71" i="57"/>
  <c r="K70" i="57"/>
  <c r="J70" i="57"/>
  <c r="K69" i="57"/>
  <c r="J69" i="57"/>
  <c r="K68" i="57"/>
  <c r="J68" i="57"/>
  <c r="K67" i="57"/>
  <c r="J67" i="57"/>
  <c r="K66" i="57"/>
  <c r="K65" i="57"/>
  <c r="J65" i="57"/>
  <c r="K64" i="57"/>
  <c r="J64" i="57"/>
  <c r="K63" i="57"/>
  <c r="J63" i="57"/>
  <c r="K62" i="57"/>
  <c r="J62" i="57"/>
  <c r="K61" i="57"/>
  <c r="J61" i="57"/>
  <c r="K60" i="57"/>
  <c r="J60" i="57"/>
  <c r="K59" i="57"/>
  <c r="K58" i="57"/>
  <c r="J58" i="57"/>
  <c r="K57" i="57"/>
  <c r="J57" i="57"/>
  <c r="K56" i="57"/>
  <c r="J56" i="57"/>
  <c r="K55" i="57"/>
  <c r="J55" i="57"/>
  <c r="K54" i="57"/>
  <c r="J54" i="57"/>
  <c r="K53" i="57"/>
  <c r="J53" i="57"/>
  <c r="K52" i="57"/>
  <c r="K51" i="57"/>
  <c r="J51" i="57"/>
  <c r="K50" i="57"/>
  <c r="J50" i="57"/>
  <c r="K49" i="57"/>
  <c r="J49" i="57"/>
  <c r="K48" i="57"/>
  <c r="J48" i="57"/>
  <c r="K47" i="57"/>
  <c r="J47" i="57"/>
  <c r="K46" i="57"/>
  <c r="J46" i="57"/>
  <c r="K45" i="57"/>
  <c r="K44" i="57"/>
  <c r="J44" i="57"/>
  <c r="K43" i="57"/>
  <c r="J43" i="57"/>
  <c r="K42" i="57"/>
  <c r="J42" i="57"/>
  <c r="K41" i="57"/>
  <c r="J41" i="57"/>
  <c r="K40" i="57"/>
  <c r="J40" i="57"/>
  <c r="K39" i="57"/>
  <c r="J39" i="57"/>
  <c r="K38" i="57"/>
  <c r="K37" i="57"/>
  <c r="J37" i="57"/>
  <c r="K36" i="57"/>
  <c r="J36" i="57"/>
  <c r="K35" i="57"/>
  <c r="J35" i="57"/>
  <c r="K34" i="57"/>
  <c r="J34" i="57"/>
  <c r="K33" i="57"/>
  <c r="J33" i="57"/>
  <c r="K32" i="57"/>
  <c r="J32" i="57"/>
  <c r="J31" i="57"/>
  <c r="K30" i="57"/>
  <c r="J30" i="57"/>
  <c r="K29" i="57"/>
  <c r="J29" i="57"/>
  <c r="K28" i="57"/>
  <c r="J28" i="57"/>
  <c r="K27" i="57"/>
  <c r="J27" i="57"/>
  <c r="K26" i="57"/>
  <c r="J26" i="57"/>
  <c r="K25" i="57"/>
  <c r="J25" i="57"/>
  <c r="J24" i="57"/>
  <c r="K23" i="57"/>
  <c r="J23" i="57"/>
  <c r="K22" i="57"/>
  <c r="J22" i="57"/>
  <c r="K21" i="57"/>
  <c r="J21" i="57"/>
  <c r="K20" i="57"/>
  <c r="J20" i="57"/>
  <c r="K19" i="57"/>
  <c r="J19" i="57"/>
  <c r="K18" i="57"/>
  <c r="J18" i="57"/>
  <c r="K241" i="57"/>
  <c r="K240" i="57"/>
  <c r="J240" i="57"/>
  <c r="K239" i="57"/>
  <c r="J239" i="57"/>
  <c r="K238" i="57"/>
  <c r="J238" i="57"/>
  <c r="K237" i="57"/>
  <c r="J237" i="57"/>
  <c r="K236" i="57"/>
  <c r="J236" i="57"/>
  <c r="K235" i="57"/>
  <c r="J235" i="57"/>
  <c r="K234" i="57"/>
  <c r="K233" i="57"/>
  <c r="J233" i="57"/>
  <c r="K232" i="57"/>
  <c r="J232" i="57"/>
  <c r="K231" i="57"/>
  <c r="J231" i="57"/>
  <c r="K230" i="57"/>
  <c r="J230" i="57"/>
  <c r="K229" i="57"/>
  <c r="J229" i="57"/>
  <c r="K228" i="57"/>
  <c r="J228" i="57"/>
  <c r="J227" i="57"/>
  <c r="K226" i="57"/>
  <c r="J226" i="57"/>
  <c r="K225" i="57"/>
  <c r="J225" i="57"/>
  <c r="K224" i="57"/>
  <c r="J224" i="57"/>
  <c r="K223" i="57"/>
  <c r="J223" i="57"/>
  <c r="K222" i="57"/>
  <c r="J222" i="57"/>
  <c r="K221" i="57"/>
  <c r="J221" i="57"/>
  <c r="K220" i="57"/>
  <c r="K219" i="57"/>
  <c r="J219" i="57"/>
  <c r="K218" i="57"/>
  <c r="J218" i="57"/>
  <c r="K217" i="57"/>
  <c r="J217" i="57"/>
  <c r="K216" i="57"/>
  <c r="J216" i="57"/>
  <c r="K215" i="57"/>
  <c r="J215" i="57"/>
  <c r="K214" i="57"/>
  <c r="J214" i="57"/>
  <c r="K213" i="57"/>
  <c r="K212" i="57"/>
  <c r="J212" i="57"/>
  <c r="K211" i="57"/>
  <c r="J211" i="57"/>
  <c r="K210" i="57"/>
  <c r="J210" i="57"/>
  <c r="K209" i="57"/>
  <c r="J209" i="57"/>
  <c r="K208" i="57"/>
  <c r="J208" i="57"/>
  <c r="K207" i="57"/>
  <c r="J207" i="57"/>
  <c r="J206" i="57"/>
  <c r="K205" i="57"/>
  <c r="J205" i="57"/>
  <c r="K204" i="57"/>
  <c r="J204" i="57"/>
  <c r="K203" i="57"/>
  <c r="J203" i="57"/>
  <c r="K202" i="57"/>
  <c r="J202" i="57"/>
  <c r="K201" i="57"/>
  <c r="J201" i="57"/>
  <c r="K200" i="57"/>
  <c r="J200" i="57"/>
  <c r="J199" i="57"/>
  <c r="K198" i="57"/>
  <c r="J198" i="57"/>
  <c r="K197" i="57"/>
  <c r="J197" i="57"/>
  <c r="K196" i="57"/>
  <c r="J196" i="57"/>
  <c r="K195" i="57"/>
  <c r="J195" i="57"/>
  <c r="K194" i="57"/>
  <c r="J194" i="57"/>
  <c r="K193" i="57"/>
  <c r="J193" i="57"/>
  <c r="K192" i="57"/>
  <c r="K191" i="57"/>
  <c r="J191" i="57"/>
  <c r="K190" i="57"/>
  <c r="J190" i="57"/>
  <c r="K189" i="57"/>
  <c r="J189" i="57"/>
  <c r="K188" i="57"/>
  <c r="J188" i="57"/>
  <c r="K187" i="57"/>
  <c r="J187" i="57"/>
  <c r="K186" i="57"/>
  <c r="J186" i="57"/>
  <c r="K185" i="57"/>
  <c r="K184" i="57"/>
  <c r="J184" i="57"/>
  <c r="K183" i="57"/>
  <c r="J183" i="57"/>
  <c r="K182" i="57"/>
  <c r="J182" i="57"/>
  <c r="K181" i="57"/>
  <c r="J181" i="57"/>
  <c r="K180" i="57"/>
  <c r="J180" i="57"/>
  <c r="K179" i="57"/>
  <c r="J179" i="57"/>
  <c r="J178" i="57"/>
  <c r="K177" i="57"/>
  <c r="J177" i="57"/>
  <c r="K176" i="57"/>
  <c r="J176" i="57"/>
  <c r="K175" i="57"/>
  <c r="J175" i="57"/>
  <c r="K174" i="57"/>
  <c r="J174" i="57"/>
  <c r="K173" i="57"/>
  <c r="J173" i="57"/>
  <c r="K172" i="57"/>
  <c r="J172" i="57"/>
  <c r="J171" i="57"/>
  <c r="K170" i="57"/>
  <c r="J170" i="57"/>
  <c r="K169" i="57"/>
  <c r="J169" i="57"/>
  <c r="K168" i="57"/>
  <c r="J168" i="57"/>
  <c r="K167" i="57"/>
  <c r="J167" i="57"/>
  <c r="K166" i="57"/>
  <c r="J166" i="57"/>
  <c r="K165" i="57"/>
  <c r="J165" i="57"/>
  <c r="K164" i="57"/>
  <c r="K163" i="57"/>
  <c r="J163" i="57"/>
  <c r="K162" i="57"/>
  <c r="J162" i="57"/>
  <c r="K161" i="57"/>
  <c r="J161" i="57"/>
  <c r="K160" i="57"/>
  <c r="J160" i="57"/>
  <c r="K159" i="57"/>
  <c r="J159" i="57"/>
  <c r="K158" i="57"/>
  <c r="J158" i="57"/>
  <c r="K157" i="57"/>
  <c r="K156" i="57"/>
  <c r="J156" i="57"/>
  <c r="K155" i="57"/>
  <c r="J155" i="57"/>
  <c r="K154" i="57"/>
  <c r="J154" i="57"/>
  <c r="K153" i="57"/>
  <c r="J153" i="57"/>
  <c r="K152" i="57"/>
  <c r="J152" i="57"/>
  <c r="K151" i="57"/>
  <c r="J151" i="57"/>
  <c r="K150" i="57"/>
  <c r="K149" i="57"/>
  <c r="J149" i="57"/>
  <c r="K148" i="57"/>
  <c r="J148" i="57"/>
  <c r="K147" i="57"/>
  <c r="J147" i="57"/>
  <c r="K146" i="57"/>
  <c r="J146" i="57"/>
  <c r="K145" i="57"/>
  <c r="J145" i="57"/>
  <c r="K144" i="57"/>
  <c r="J144" i="57"/>
  <c r="J143" i="57"/>
  <c r="K142" i="57"/>
  <c r="J142" i="57"/>
  <c r="K141" i="57"/>
  <c r="J141" i="57"/>
  <c r="K140" i="57"/>
  <c r="J140" i="57"/>
  <c r="K139" i="57"/>
  <c r="J139" i="57"/>
  <c r="K138" i="57"/>
  <c r="J138" i="57"/>
  <c r="K137" i="57"/>
  <c r="J137" i="57"/>
  <c r="J136" i="57"/>
  <c r="K135" i="57"/>
  <c r="J135" i="57"/>
  <c r="K134" i="57"/>
  <c r="J134" i="57"/>
  <c r="K133" i="57"/>
  <c r="J133" i="57"/>
  <c r="K132" i="57"/>
  <c r="J132" i="57"/>
  <c r="K131" i="57"/>
  <c r="J131" i="57"/>
  <c r="K130" i="57"/>
  <c r="J130" i="57"/>
  <c r="J507" i="57"/>
  <c r="K506" i="57"/>
  <c r="J506" i="57"/>
  <c r="K505" i="57"/>
  <c r="J505" i="57"/>
  <c r="K504" i="57"/>
  <c r="J504" i="57"/>
  <c r="K503" i="57"/>
  <c r="J503" i="57"/>
  <c r="K502" i="57"/>
  <c r="J502" i="57"/>
  <c r="K501" i="57"/>
  <c r="J501" i="57"/>
  <c r="J444" i="57"/>
  <c r="K443" i="57"/>
  <c r="J443" i="57"/>
  <c r="K442" i="57"/>
  <c r="J442" i="57"/>
  <c r="K441" i="57"/>
  <c r="J441" i="57"/>
  <c r="K440" i="57"/>
  <c r="J440" i="57"/>
  <c r="K439" i="57"/>
  <c r="J439" i="57"/>
  <c r="K438" i="57"/>
  <c r="J438" i="57"/>
  <c r="J521" i="57"/>
  <c r="K520" i="57"/>
  <c r="J520" i="57"/>
  <c r="K519" i="57"/>
  <c r="J519" i="57"/>
  <c r="K518" i="57"/>
  <c r="J518" i="57"/>
  <c r="K517" i="57"/>
  <c r="J517" i="57"/>
  <c r="K516" i="57"/>
  <c r="J516" i="57"/>
  <c r="K515" i="57"/>
  <c r="J515" i="57"/>
  <c r="J514" i="57"/>
  <c r="K513" i="57"/>
  <c r="J513" i="57"/>
  <c r="K512" i="57"/>
  <c r="J512" i="57"/>
  <c r="K511" i="57"/>
  <c r="J511" i="57"/>
  <c r="K510" i="57"/>
  <c r="J510" i="57"/>
  <c r="K509" i="57"/>
  <c r="J509" i="57"/>
  <c r="K508" i="57"/>
  <c r="J508" i="57"/>
  <c r="J437" i="57"/>
  <c r="K436" i="57"/>
  <c r="J436" i="57"/>
  <c r="K435" i="57"/>
  <c r="J435" i="57"/>
  <c r="K434" i="57"/>
  <c r="J434" i="57"/>
  <c r="K433" i="57"/>
  <c r="J433" i="57"/>
  <c r="K432" i="57"/>
  <c r="J432" i="57"/>
  <c r="K431" i="57"/>
  <c r="J431" i="57"/>
  <c r="K430" i="57"/>
  <c r="K429" i="57"/>
  <c r="J429" i="57"/>
  <c r="K428" i="57"/>
  <c r="J428" i="57"/>
  <c r="K427" i="57"/>
  <c r="J427" i="57"/>
  <c r="K426" i="57"/>
  <c r="J426" i="57"/>
  <c r="K425" i="57"/>
  <c r="J425" i="57"/>
  <c r="K424" i="57"/>
  <c r="J424" i="57"/>
  <c r="K423" i="57"/>
  <c r="K422" i="57"/>
  <c r="J422" i="57"/>
  <c r="K421" i="57"/>
  <c r="J421" i="57"/>
  <c r="K420" i="57"/>
  <c r="J420" i="57"/>
  <c r="K419" i="57"/>
  <c r="J419" i="57"/>
  <c r="K418" i="57"/>
  <c r="J418" i="57"/>
  <c r="K417" i="57"/>
  <c r="J417" i="57"/>
  <c r="K416" i="57"/>
  <c r="K415" i="57"/>
  <c r="J415" i="57"/>
  <c r="K414" i="57"/>
  <c r="J414" i="57"/>
  <c r="K413" i="57"/>
  <c r="J413" i="57"/>
  <c r="K412" i="57"/>
  <c r="J412" i="57"/>
  <c r="K411" i="57"/>
  <c r="J411" i="57"/>
  <c r="K410" i="57"/>
  <c r="J410" i="57"/>
  <c r="J409" i="57"/>
  <c r="K408" i="57"/>
  <c r="J408" i="57"/>
  <c r="K407" i="57"/>
  <c r="J407" i="57"/>
  <c r="K406" i="57"/>
  <c r="J406" i="57"/>
  <c r="K405" i="57"/>
  <c r="J405" i="57"/>
  <c r="K404" i="57"/>
  <c r="J404" i="57"/>
  <c r="K403" i="57"/>
  <c r="J403" i="57"/>
  <c r="K248" i="57"/>
  <c r="K247" i="57"/>
  <c r="J247" i="57"/>
  <c r="K246" i="57"/>
  <c r="J246" i="57"/>
  <c r="K245" i="57"/>
  <c r="J245" i="57"/>
  <c r="K244" i="57"/>
  <c r="J244" i="57"/>
  <c r="K243" i="57"/>
  <c r="J243" i="57"/>
  <c r="K242" i="57"/>
  <c r="J242" i="57"/>
  <c r="K17" i="57"/>
  <c r="K16" i="57"/>
  <c r="J16" i="57"/>
  <c r="K15" i="57"/>
  <c r="J15" i="57"/>
  <c r="K14" i="57"/>
  <c r="J14" i="57"/>
  <c r="K13" i="57"/>
  <c r="J13" i="57"/>
  <c r="K12" i="57"/>
  <c r="J12" i="57"/>
  <c r="K11" i="57"/>
  <c r="J11" i="57"/>
  <c r="K524" i="57"/>
  <c r="K526" i="57"/>
  <c r="K527" i="57"/>
  <c r="K522" i="57"/>
  <c r="J524" i="57"/>
  <c r="J526" i="57"/>
  <c r="J522" i="57"/>
  <c r="J528" i="57"/>
  <c r="K24" i="57" l="1"/>
  <c r="J465" i="57"/>
  <c r="J346" i="57"/>
  <c r="J290" i="57"/>
  <c r="J527" i="57"/>
  <c r="K525" i="57"/>
  <c r="J525" i="57"/>
  <c r="K523" i="57"/>
  <c r="J523" i="57"/>
  <c r="H528" i="57"/>
  <c r="J122" i="57"/>
  <c r="K444" i="57"/>
  <c r="J45" i="57"/>
  <c r="J94" i="57"/>
  <c r="J325" i="57"/>
  <c r="J381" i="57"/>
  <c r="J66" i="57"/>
  <c r="K262" i="57"/>
  <c r="J311" i="57"/>
  <c r="J318" i="57"/>
  <c r="J367" i="57"/>
  <c r="J374" i="57"/>
  <c r="K227" i="57"/>
  <c r="K255" i="57"/>
  <c r="K31" i="57"/>
  <c r="J276" i="57"/>
  <c r="J304" i="57"/>
  <c r="J332" i="57"/>
  <c r="J360" i="57"/>
  <c r="J388" i="57"/>
  <c r="J269" i="57"/>
  <c r="J458" i="57"/>
  <c r="J486" i="57"/>
  <c r="J451" i="57"/>
  <c r="J479" i="57"/>
  <c r="J500" i="57"/>
  <c r="K178" i="57"/>
  <c r="J59" i="57"/>
  <c r="J87" i="57"/>
  <c r="J115" i="57"/>
  <c r="K171" i="57"/>
  <c r="K136" i="57"/>
  <c r="K143" i="57"/>
  <c r="K199" i="57"/>
  <c r="J234" i="57"/>
  <c r="J52" i="57"/>
  <c r="J80" i="57"/>
  <c r="J108" i="57"/>
  <c r="K507" i="57"/>
  <c r="K206" i="57"/>
  <c r="J38" i="57"/>
  <c r="J73" i="57"/>
  <c r="J101" i="57"/>
  <c r="J129" i="57"/>
  <c r="J164" i="57"/>
  <c r="J192" i="57"/>
  <c r="J220" i="57"/>
  <c r="J157" i="57"/>
  <c r="J150" i="57"/>
  <c r="J185" i="57"/>
  <c r="J213" i="57"/>
  <c r="J241" i="57"/>
  <c r="K514" i="57"/>
  <c r="K521" i="57"/>
  <c r="J248" i="57"/>
  <c r="J423" i="57"/>
  <c r="K409" i="57"/>
  <c r="K437" i="57"/>
  <c r="J430" i="57"/>
  <c r="J416" i="57"/>
  <c r="J17" i="57"/>
  <c r="K528" i="57" l="1"/>
  <c r="K13" i="18"/>
  <c r="L80" i="19" l="1"/>
  <c r="K8" i="61"/>
  <c r="J13" i="18"/>
  <c r="H13" i="18"/>
  <c r="D10" i="40"/>
  <c r="D9" i="40"/>
  <c r="D8" i="40"/>
  <c r="D7" i="40"/>
  <c r="D6" i="40"/>
  <c r="D5" i="40"/>
  <c r="E79" i="40" l="1"/>
  <c r="D79" i="40"/>
  <c r="J8" i="61"/>
  <c r="K80" i="19"/>
  <c r="H8" i="61"/>
  <c r="I80" i="19"/>
  <c r="I13" i="18"/>
  <c r="I8" i="56"/>
  <c r="I7" i="56"/>
  <c r="I6" i="56"/>
  <c r="I5" i="56"/>
  <c r="I4" i="56"/>
  <c r="I10" i="56"/>
  <c r="I9" i="56"/>
  <c r="F16" i="60"/>
  <c r="J80" i="19" l="1"/>
  <c r="I8" i="61"/>
  <c r="K23" i="63"/>
  <c r="K58" i="62"/>
  <c r="K18" i="63"/>
  <c r="K53" i="62"/>
  <c r="K20" i="63"/>
  <c r="K55" i="62"/>
  <c r="K21" i="63"/>
  <c r="K56" i="62"/>
  <c r="K22" i="63"/>
  <c r="K57" i="62"/>
  <c r="K24" i="63"/>
  <c r="K59" i="62"/>
  <c r="K19" i="63"/>
  <c r="K54" i="62"/>
  <c r="L522" i="57"/>
  <c r="L525" i="57"/>
  <c r="L526" i="57"/>
  <c r="L523" i="57"/>
  <c r="L527" i="57"/>
  <c r="L528" i="57"/>
  <c r="L524" i="57"/>
  <c r="D77" i="40"/>
  <c r="D78"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BA54" i="19" l="1"/>
  <c r="BC54" i="19" s="1"/>
  <c r="AU6" i="19"/>
  <c r="AW6" i="19" s="1"/>
  <c r="AG68" i="19"/>
  <c r="AG52" i="19"/>
  <c r="AG36" i="19"/>
  <c r="AG64" i="19"/>
  <c r="AG48" i="19"/>
  <c r="AG32" i="19"/>
  <c r="AG21" i="19"/>
  <c r="AG65" i="19"/>
  <c r="AG49" i="19"/>
  <c r="AG66" i="19"/>
  <c r="AG28" i="19"/>
  <c r="AG43" i="19"/>
  <c r="AG12" i="19"/>
  <c r="AG13" i="19"/>
  <c r="AG67" i="19"/>
  <c r="AG51" i="19"/>
  <c r="AG79" i="19"/>
  <c r="AG63" i="19"/>
  <c r="AG47" i="19"/>
  <c r="AG31" i="19"/>
  <c r="AG76" i="19"/>
  <c r="AG60" i="19"/>
  <c r="AG77" i="19"/>
  <c r="AG61" i="19"/>
  <c r="AG45" i="19"/>
  <c r="AG24" i="19"/>
  <c r="AG35" i="19"/>
  <c r="AG23" i="19"/>
  <c r="AG10" i="19"/>
  <c r="AG7" i="19"/>
  <c r="AG33" i="19"/>
  <c r="AG8" i="19"/>
  <c r="AG78" i="19"/>
  <c r="AG62" i="19"/>
  <c r="AG46" i="19"/>
  <c r="AG74" i="19"/>
  <c r="AG58" i="19"/>
  <c r="AG42" i="19"/>
  <c r="AG29" i="19"/>
  <c r="AG75" i="19"/>
  <c r="AG59" i="19"/>
  <c r="AG72" i="19"/>
  <c r="AG56" i="19"/>
  <c r="AG40" i="19"/>
  <c r="AG19" i="19"/>
  <c r="AG30" i="19"/>
  <c r="AG15" i="19"/>
  <c r="AG26" i="19"/>
  <c r="AG6" i="19"/>
  <c r="AG27" i="19"/>
  <c r="AG20" i="19"/>
  <c r="AG73" i="19"/>
  <c r="AG57" i="19"/>
  <c r="AG41" i="19"/>
  <c r="AG69" i="19"/>
  <c r="AG53" i="19"/>
  <c r="AG37" i="19"/>
  <c r="AG25" i="19"/>
  <c r="AG70" i="19"/>
  <c r="AG54" i="19"/>
  <c r="AG71" i="19"/>
  <c r="AG55" i="19"/>
  <c r="AG39" i="19"/>
  <c r="AG18" i="19"/>
  <c r="AG22" i="19"/>
  <c r="AG14" i="19"/>
  <c r="AG17" i="19"/>
  <c r="AG44" i="19"/>
  <c r="AG16" i="19"/>
  <c r="AG9" i="19"/>
  <c r="AG50" i="19"/>
  <c r="AG38" i="19"/>
  <c r="AG11" i="19"/>
  <c r="AG34" i="19"/>
  <c r="U62" i="19"/>
  <c r="U74" i="19"/>
  <c r="U42" i="19"/>
  <c r="U52" i="19"/>
  <c r="U50" i="19"/>
  <c r="U64" i="19"/>
  <c r="U76" i="19"/>
  <c r="U60" i="19"/>
  <c r="U44" i="19"/>
  <c r="U72" i="19"/>
  <c r="U56" i="19"/>
  <c r="U40" i="19"/>
  <c r="U49" i="19"/>
  <c r="U73" i="19"/>
  <c r="U57" i="19"/>
  <c r="U41" i="19"/>
  <c r="U69" i="19"/>
  <c r="U53" i="19"/>
  <c r="U75" i="19"/>
  <c r="U59" i="19"/>
  <c r="U77" i="19"/>
  <c r="U61" i="19"/>
  <c r="U45" i="19"/>
  <c r="U67" i="19"/>
  <c r="U51" i="19"/>
  <c r="U79" i="19"/>
  <c r="U63" i="19"/>
  <c r="U47" i="19"/>
  <c r="U70" i="19"/>
  <c r="U54" i="19"/>
  <c r="U71" i="19"/>
  <c r="U55" i="19"/>
  <c r="U39" i="19"/>
  <c r="U38" i="19"/>
  <c r="U43" i="19"/>
  <c r="U78" i="19"/>
  <c r="U46" i="19"/>
  <c r="U58" i="19"/>
  <c r="U68" i="19"/>
  <c r="U66" i="19"/>
  <c r="U65" i="19"/>
  <c r="U48" i="19"/>
  <c r="AC75" i="19"/>
  <c r="AC59" i="19"/>
  <c r="AC43" i="19"/>
  <c r="AC71" i="19"/>
  <c r="AC55" i="19"/>
  <c r="AC39" i="19"/>
  <c r="AC24" i="19"/>
  <c r="AC64" i="19"/>
  <c r="AC48" i="19"/>
  <c r="AC69" i="19"/>
  <c r="AC53" i="19"/>
  <c r="AC37" i="19"/>
  <c r="AC25" i="19"/>
  <c r="AC34" i="19"/>
  <c r="AC13" i="19"/>
  <c r="AC18" i="19"/>
  <c r="AC46" i="19"/>
  <c r="AC17" i="19"/>
  <c r="AC12" i="19"/>
  <c r="AC72" i="19"/>
  <c r="AC56" i="19"/>
  <c r="AC40" i="19"/>
  <c r="AC68" i="19"/>
  <c r="AC52" i="19"/>
  <c r="AC36" i="19"/>
  <c r="AC78" i="19"/>
  <c r="AC62" i="19"/>
  <c r="AC79" i="19"/>
  <c r="AC63" i="19"/>
  <c r="AC47" i="19"/>
  <c r="AC31" i="19"/>
  <c r="AC23" i="19"/>
  <c r="AC33" i="19"/>
  <c r="AC8" i="19"/>
  <c r="AC15" i="19"/>
  <c r="AC41" i="19"/>
  <c r="AC14" i="19"/>
  <c r="AC70" i="19"/>
  <c r="AC54" i="19"/>
  <c r="AC38" i="19"/>
  <c r="AC66" i="19"/>
  <c r="AC50" i="19"/>
  <c r="AC35" i="19"/>
  <c r="AC73" i="19"/>
  <c r="AC57" i="19"/>
  <c r="AC76" i="19"/>
  <c r="AC60" i="19"/>
  <c r="AC44" i="19"/>
  <c r="AC29" i="19"/>
  <c r="AC21" i="19"/>
  <c r="AC30" i="19"/>
  <c r="AC20" i="19"/>
  <c r="AC11" i="19"/>
  <c r="AC32" i="19"/>
  <c r="AC10" i="19"/>
  <c r="AC65" i="19"/>
  <c r="AC49" i="19"/>
  <c r="AC77" i="19"/>
  <c r="AC61" i="19"/>
  <c r="AC45" i="19"/>
  <c r="AC28" i="19"/>
  <c r="AC67" i="19"/>
  <c r="AC51" i="19"/>
  <c r="AC74" i="19"/>
  <c r="AC58" i="19"/>
  <c r="AC42" i="19"/>
  <c r="AC27" i="19"/>
  <c r="AC16" i="19"/>
  <c r="AC22" i="19"/>
  <c r="AC19" i="19"/>
  <c r="AC9" i="19"/>
  <c r="AC26" i="19"/>
  <c r="AC7" i="19"/>
  <c r="BD8" i="19"/>
  <c r="BF8" i="19" s="1"/>
  <c r="AU7" i="19"/>
  <c r="AW7" i="19" s="1"/>
  <c r="AU8" i="19"/>
  <c r="AW8" i="19" s="1"/>
  <c r="AU9" i="19"/>
  <c r="AW9" i="19" s="1"/>
  <c r="AU10" i="19"/>
  <c r="AW10" i="19" s="1"/>
  <c r="AU11" i="19"/>
  <c r="AW11" i="19" s="1"/>
  <c r="AU12" i="19"/>
  <c r="AW12" i="19" s="1"/>
  <c r="AU13" i="19"/>
  <c r="AW13" i="19" s="1"/>
  <c r="AU14" i="19"/>
  <c r="AW14" i="19" s="1"/>
  <c r="AU15" i="19"/>
  <c r="AW15" i="19" s="1"/>
  <c r="AU16" i="19"/>
  <c r="AW16" i="19" s="1"/>
  <c r="AU17" i="19"/>
  <c r="AW17" i="19" s="1"/>
  <c r="AU18" i="19"/>
  <c r="AW18" i="19" s="1"/>
  <c r="AU19" i="19"/>
  <c r="AW19" i="19" s="1"/>
  <c r="AU20" i="19"/>
  <c r="AW20" i="19" s="1"/>
  <c r="AU21" i="19"/>
  <c r="AW21" i="19" s="1"/>
  <c r="AU22" i="19"/>
  <c r="AW22" i="19" s="1"/>
  <c r="AU23" i="19"/>
  <c r="AW23" i="19" s="1"/>
  <c r="AU24" i="19"/>
  <c r="AW24" i="19" s="1"/>
  <c r="AU25" i="19"/>
  <c r="AW25" i="19" s="1"/>
  <c r="AU26" i="19"/>
  <c r="AW26" i="19" s="1"/>
  <c r="AU27" i="19"/>
  <c r="AW27" i="19" s="1"/>
  <c r="AU28" i="19"/>
  <c r="AW28" i="19" s="1"/>
  <c r="AU29" i="19"/>
  <c r="AW29" i="19" s="1"/>
  <c r="AU30" i="19"/>
  <c r="AW30" i="19" s="1"/>
  <c r="AU31" i="19"/>
  <c r="AW31" i="19" s="1"/>
  <c r="AU32" i="19"/>
  <c r="AW32" i="19" s="1"/>
  <c r="AU33" i="19"/>
  <c r="AW33" i="19" s="1"/>
  <c r="AU34" i="19"/>
  <c r="AW34" i="19" s="1"/>
  <c r="AU35" i="19"/>
  <c r="AW35" i="19" s="1"/>
  <c r="AU36" i="19"/>
  <c r="AW36" i="19" s="1"/>
  <c r="AU37" i="19"/>
  <c r="AW37" i="19" s="1"/>
  <c r="AU38" i="19"/>
  <c r="AW38" i="19" s="1"/>
  <c r="AU39" i="19"/>
  <c r="AW39" i="19" s="1"/>
  <c r="AU40" i="19"/>
  <c r="AW40" i="19" s="1"/>
  <c r="AU41" i="19"/>
  <c r="AW41" i="19" s="1"/>
  <c r="AU42" i="19"/>
  <c r="AW42" i="19" s="1"/>
  <c r="AU43" i="19"/>
  <c r="AW43" i="19" s="1"/>
  <c r="AU44" i="19"/>
  <c r="AW44" i="19" s="1"/>
  <c r="AU45" i="19"/>
  <c r="AW45" i="19" s="1"/>
  <c r="AU46" i="19"/>
  <c r="AW46" i="19" s="1"/>
  <c r="AU47" i="19"/>
  <c r="AW47" i="19" s="1"/>
  <c r="AU48" i="19"/>
  <c r="AW48" i="19" s="1"/>
  <c r="AU49" i="19"/>
  <c r="AW49" i="19" s="1"/>
  <c r="AU50" i="19"/>
  <c r="AW50" i="19" s="1"/>
  <c r="AU51" i="19"/>
  <c r="AW51" i="19" s="1"/>
  <c r="AU52" i="19"/>
  <c r="AW52" i="19" s="1"/>
  <c r="AU53" i="19"/>
  <c r="AW53" i="19" s="1"/>
  <c r="AU54" i="19"/>
  <c r="AW54" i="19" s="1"/>
  <c r="AU55" i="19"/>
  <c r="AW55" i="19" s="1"/>
  <c r="AU56" i="19"/>
  <c r="AW56" i="19" s="1"/>
  <c r="AU57" i="19"/>
  <c r="AW57" i="19" s="1"/>
  <c r="AU58" i="19"/>
  <c r="AW58" i="19" s="1"/>
  <c r="AU59" i="19"/>
  <c r="AW59" i="19" s="1"/>
  <c r="AU60" i="19"/>
  <c r="AW60" i="19" s="1"/>
  <c r="AU61" i="19"/>
  <c r="AW61" i="19" s="1"/>
  <c r="AU62" i="19"/>
  <c r="AW62" i="19" s="1"/>
  <c r="AU63" i="19"/>
  <c r="AW63" i="19" s="1"/>
  <c r="AU64" i="19"/>
  <c r="AW64" i="19" s="1"/>
  <c r="AU65" i="19"/>
  <c r="AW65" i="19" s="1"/>
  <c r="AU66" i="19"/>
  <c r="AW66" i="19" s="1"/>
  <c r="AU67" i="19"/>
  <c r="AW67" i="19" s="1"/>
  <c r="AU68" i="19"/>
  <c r="AW68" i="19" s="1"/>
  <c r="AU69" i="19"/>
  <c r="AW69" i="19" s="1"/>
  <c r="AU70" i="19"/>
  <c r="AW70" i="19" s="1"/>
  <c r="AU71" i="19"/>
  <c r="AW71" i="19" s="1"/>
  <c r="AU72" i="19"/>
  <c r="AW72" i="19" s="1"/>
  <c r="AU73" i="19"/>
  <c r="AW73" i="19" s="1"/>
  <c r="AU74" i="19"/>
  <c r="AW74" i="19" s="1"/>
  <c r="AU75" i="19"/>
  <c r="AW75" i="19" s="1"/>
  <c r="AU76" i="19"/>
  <c r="AW76" i="19" s="1"/>
  <c r="AU77" i="19"/>
  <c r="AW77" i="19" s="1"/>
  <c r="AU78" i="19"/>
  <c r="AW78" i="19" s="1"/>
  <c r="AU79" i="19"/>
  <c r="AW79" i="19" s="1"/>
  <c r="U28" i="19" l="1"/>
  <c r="U27" i="19"/>
  <c r="U19" i="19"/>
  <c r="U23" i="19"/>
  <c r="U31" i="19"/>
  <c r="U35" i="19"/>
  <c r="U30" i="19"/>
  <c r="U26" i="19"/>
  <c r="U16" i="19"/>
  <c r="U18" i="19"/>
  <c r="U20" i="19"/>
  <c r="U8" i="19"/>
  <c r="U15" i="19"/>
  <c r="U33" i="19"/>
  <c r="U36" i="19"/>
  <c r="U25" i="19"/>
  <c r="U9" i="19"/>
  <c r="U29" i="19"/>
  <c r="U32" i="19"/>
  <c r="U14" i="19"/>
  <c r="U17" i="19"/>
  <c r="U37" i="19"/>
  <c r="U24" i="19"/>
  <c r="U12" i="19"/>
  <c r="U22" i="19"/>
  <c r="U34" i="19"/>
  <c r="U11" i="19"/>
  <c r="U21" i="19"/>
  <c r="U13" i="19"/>
  <c r="U7" i="19"/>
  <c r="U10" i="19"/>
  <c r="AX16" i="19"/>
  <c r="AZ16" i="19" s="1"/>
  <c r="N76" i="40"/>
  <c r="N48" i="40"/>
  <c r="N28" i="40"/>
  <c r="N8" i="40"/>
  <c r="N75" i="40"/>
  <c r="N71" i="40"/>
  <c r="N67" i="40"/>
  <c r="N63" i="40"/>
  <c r="N59" i="40"/>
  <c r="N55" i="40"/>
  <c r="N51" i="40"/>
  <c r="N47" i="40"/>
  <c r="N43" i="40"/>
  <c r="N39" i="40"/>
  <c r="N35" i="40"/>
  <c r="N31" i="40"/>
  <c r="N27" i="40"/>
  <c r="N23" i="40"/>
  <c r="N19" i="40"/>
  <c r="N15" i="40"/>
  <c r="N11" i="40"/>
  <c r="N7" i="40"/>
  <c r="N78" i="40"/>
  <c r="N74" i="40"/>
  <c r="N70" i="40"/>
  <c r="N66" i="40"/>
  <c r="N62" i="40"/>
  <c r="N58" i="40"/>
  <c r="N54" i="40"/>
  <c r="N50" i="40"/>
  <c r="N46" i="40"/>
  <c r="N42" i="40"/>
  <c r="N38" i="40"/>
  <c r="N34" i="40"/>
  <c r="N30" i="40"/>
  <c r="N26" i="40"/>
  <c r="N22" i="40"/>
  <c r="N18" i="40"/>
  <c r="N14" i="40"/>
  <c r="N10" i="40"/>
  <c r="N6" i="40"/>
  <c r="N77" i="40"/>
  <c r="N73" i="40"/>
  <c r="N69" i="40"/>
  <c r="N65" i="40"/>
  <c r="N61" i="40"/>
  <c r="N57" i="40"/>
  <c r="N53" i="40"/>
  <c r="N49" i="40"/>
  <c r="N45" i="40"/>
  <c r="N41" i="40"/>
  <c r="N37" i="40"/>
  <c r="N33" i="40"/>
  <c r="N29" i="40"/>
  <c r="N25" i="40"/>
  <c r="N21" i="40"/>
  <c r="N17" i="40"/>
  <c r="N13" i="40"/>
  <c r="N9" i="40"/>
  <c r="N5" i="40"/>
  <c r="N68" i="40"/>
  <c r="N56" i="40"/>
  <c r="N40" i="40"/>
  <c r="N32" i="40"/>
  <c r="N20" i="40"/>
  <c r="N16" i="40"/>
  <c r="N72" i="40"/>
  <c r="N64" i="40"/>
  <c r="N60" i="40"/>
  <c r="N52" i="40"/>
  <c r="N44" i="40"/>
  <c r="N36" i="40"/>
  <c r="N24" i="40"/>
  <c r="N12" i="40"/>
  <c r="Y64" i="19"/>
  <c r="Y69" i="19"/>
  <c r="Y57" i="19"/>
  <c r="Y72" i="19"/>
  <c r="Y53" i="19"/>
  <c r="Y37" i="19"/>
  <c r="Y32" i="19"/>
  <c r="Y45" i="19"/>
  <c r="Y59" i="19"/>
  <c r="Y24" i="19"/>
  <c r="Y26" i="19"/>
  <c r="Y73" i="19"/>
  <c r="Y20" i="19"/>
  <c r="Y41" i="19"/>
  <c r="Y27" i="19"/>
  <c r="Y56" i="19"/>
  <c r="Y78" i="19"/>
  <c r="Y51" i="19"/>
  <c r="Y16" i="19"/>
  <c r="Y18" i="19"/>
  <c r="Y68" i="19"/>
  <c r="Y49" i="19"/>
  <c r="Y63" i="19"/>
  <c r="Y28" i="19"/>
  <c r="Y30" i="19"/>
  <c r="Y48" i="19"/>
  <c r="Y43" i="19"/>
  <c r="Y8" i="19"/>
  <c r="Y10" i="19"/>
  <c r="Y71" i="19"/>
  <c r="Y25" i="19"/>
  <c r="Y60" i="19"/>
  <c r="Y66" i="19"/>
  <c r="Y9" i="19"/>
  <c r="Y40" i="19"/>
  <c r="Y62" i="19"/>
  <c r="Y35" i="19"/>
  <c r="Y42" i="19"/>
  <c r="Y7" i="19"/>
  <c r="Y52" i="19"/>
  <c r="Y47" i="19"/>
  <c r="Y12" i="19"/>
  <c r="Y14" i="19"/>
  <c r="Y54" i="19"/>
  <c r="Y31" i="19"/>
  <c r="Y29" i="19"/>
  <c r="Y39" i="19"/>
  <c r="Y38" i="19"/>
  <c r="Y50" i="19"/>
  <c r="Y22" i="19"/>
  <c r="Y46" i="19"/>
  <c r="Y23" i="19"/>
  <c r="Y21" i="19"/>
  <c r="Y36" i="19"/>
  <c r="Y58" i="19"/>
  <c r="Y34" i="19"/>
  <c r="Y33" i="19"/>
  <c r="Y61" i="19"/>
  <c r="Y75" i="19"/>
  <c r="Y15" i="19"/>
  <c r="Y11" i="19"/>
  <c r="Y76" i="19"/>
  <c r="Y44" i="19"/>
  <c r="Y55" i="19"/>
  <c r="Y67" i="19"/>
  <c r="Y65" i="19"/>
  <c r="Y79" i="19"/>
  <c r="Y19" i="19"/>
  <c r="Y17" i="19"/>
  <c r="BA51" i="19"/>
  <c r="BC51" i="19" s="1"/>
  <c r="AX39" i="19"/>
  <c r="AZ39" i="19" s="1"/>
  <c r="BA73" i="19"/>
  <c r="BC73" i="19" s="1"/>
  <c r="BA65" i="19"/>
  <c r="BC65" i="19" s="1"/>
  <c r="BA62" i="19"/>
  <c r="BC62" i="19" s="1"/>
  <c r="BA22" i="19"/>
  <c r="BC22" i="19" s="1"/>
  <c r="BA19" i="19"/>
  <c r="BC19" i="19" s="1"/>
  <c r="BA67" i="19"/>
  <c r="BC67" i="19" s="1"/>
  <c r="BA53" i="19"/>
  <c r="BC53" i="19" s="1"/>
  <c r="BA45" i="19"/>
  <c r="BC45" i="19" s="1"/>
  <c r="BA15" i="19"/>
  <c r="BC15" i="19" s="1"/>
  <c r="BA47" i="19"/>
  <c r="BC47" i="19" s="1"/>
  <c r="BA34" i="19"/>
  <c r="BC34" i="19" s="1"/>
  <c r="BA31" i="19"/>
  <c r="BC31" i="19" s="1"/>
  <c r="BA55" i="19"/>
  <c r="BC55" i="19" s="1"/>
  <c r="BA78" i="19"/>
  <c r="BC78" i="19" s="1"/>
  <c r="BA69" i="19"/>
  <c r="BC69" i="19" s="1"/>
  <c r="BA57" i="19"/>
  <c r="BC57" i="19" s="1"/>
  <c r="BA71" i="19"/>
  <c r="BC71" i="19" s="1"/>
  <c r="BA49" i="19"/>
  <c r="BC49" i="19" s="1"/>
  <c r="BA59" i="19"/>
  <c r="BC59" i="19" s="1"/>
  <c r="BA46" i="19"/>
  <c r="BC46" i="19" s="1"/>
  <c r="BA79" i="19"/>
  <c r="BC79" i="19" s="1"/>
  <c r="BA77" i="19"/>
  <c r="BC77" i="19" s="1"/>
  <c r="BD72" i="19"/>
  <c r="BF72" i="19" s="1"/>
  <c r="BA70" i="19"/>
  <c r="BC70" i="19" s="1"/>
  <c r="BA63" i="19"/>
  <c r="BC63" i="19" s="1"/>
  <c r="BA61" i="19"/>
  <c r="BC61" i="19" s="1"/>
  <c r="BA43" i="19"/>
  <c r="BC43" i="19" s="1"/>
  <c r="BA38" i="19"/>
  <c r="BC38" i="19" s="1"/>
  <c r="BA35" i="19"/>
  <c r="BC35" i="19" s="1"/>
  <c r="BD26" i="19"/>
  <c r="BF26" i="19" s="1"/>
  <c r="BA18" i="19"/>
  <c r="BC18" i="19" s="1"/>
  <c r="BA75" i="19"/>
  <c r="BC75" i="19" s="1"/>
  <c r="BD7" i="19"/>
  <c r="BF7" i="19" s="1"/>
  <c r="BD6" i="19"/>
  <c r="BF6" i="19" s="1"/>
  <c r="BD56" i="19"/>
  <c r="BF56" i="19" s="1"/>
  <c r="BD30" i="19"/>
  <c r="BF30" i="19" s="1"/>
  <c r="BD24" i="19"/>
  <c r="BF24" i="19" s="1"/>
  <c r="BD12" i="19"/>
  <c r="BF12" i="19" s="1"/>
  <c r="BD79" i="19"/>
  <c r="BF79" i="19" s="1"/>
  <c r="BD77" i="19"/>
  <c r="BF77" i="19" s="1"/>
  <c r="BD75" i="19"/>
  <c r="BF75" i="19" s="1"/>
  <c r="BD73" i="19"/>
  <c r="BF73" i="19" s="1"/>
  <c r="AX66" i="19"/>
  <c r="AZ66" i="19" s="1"/>
  <c r="BD63" i="19"/>
  <c r="BF63" i="19" s="1"/>
  <c r="BD61" i="19"/>
  <c r="BF61" i="19" s="1"/>
  <c r="BD59" i="19"/>
  <c r="BF59" i="19" s="1"/>
  <c r="BD58" i="19"/>
  <c r="BF58" i="19" s="1"/>
  <c r="AX56" i="19"/>
  <c r="AZ56" i="19" s="1"/>
  <c r="AX50" i="19"/>
  <c r="AZ50" i="19" s="1"/>
  <c r="BD47" i="19"/>
  <c r="BF47" i="19" s="1"/>
  <c r="BD44" i="19"/>
  <c r="BF44" i="19" s="1"/>
  <c r="BD41" i="19"/>
  <c r="BF41" i="19" s="1"/>
  <c r="BD28" i="19"/>
  <c r="BF28" i="19" s="1"/>
  <c r="BD27" i="19"/>
  <c r="BF27" i="19" s="1"/>
  <c r="AX7" i="19"/>
  <c r="AZ7" i="19" s="1"/>
  <c r="BD64" i="19"/>
  <c r="BF64" i="19" s="1"/>
  <c r="BD48" i="19"/>
  <c r="BF48" i="19" s="1"/>
  <c r="BD39" i="19"/>
  <c r="BF39" i="19" s="1"/>
  <c r="AX35" i="19"/>
  <c r="AZ35" i="19" s="1"/>
  <c r="BD23" i="19"/>
  <c r="BF23" i="19" s="1"/>
  <c r="BD17" i="19"/>
  <c r="BF17" i="19" s="1"/>
  <c r="BD13" i="19"/>
  <c r="BF13" i="19" s="1"/>
  <c r="BD10" i="19"/>
  <c r="BF10" i="19" s="1"/>
  <c r="AX9" i="19"/>
  <c r="AZ9" i="19" s="1"/>
  <c r="AX8" i="19"/>
  <c r="AZ8" i="19" s="1"/>
  <c r="AX11" i="19"/>
  <c r="AZ11" i="19" s="1"/>
  <c r="AX27" i="19"/>
  <c r="AZ27" i="19" s="1"/>
  <c r="AX30" i="19"/>
  <c r="AZ30" i="19" s="1"/>
  <c r="AX43" i="19"/>
  <c r="AZ43" i="19" s="1"/>
  <c r="AX51" i="19"/>
  <c r="AZ51" i="19" s="1"/>
  <c r="AX59" i="19"/>
  <c r="AZ59" i="19" s="1"/>
  <c r="AX67" i="19"/>
  <c r="AZ67" i="19" s="1"/>
  <c r="AX6" i="19"/>
  <c r="AZ6" i="19" s="1"/>
  <c r="AX12" i="19"/>
  <c r="AZ12" i="19" s="1"/>
  <c r="AX18" i="19"/>
  <c r="AZ18" i="19" s="1"/>
  <c r="AX31" i="19"/>
  <c r="AZ31" i="19" s="1"/>
  <c r="AX34" i="19"/>
  <c r="AZ34" i="19" s="1"/>
  <c r="BD15" i="19"/>
  <c r="BF15" i="19" s="1"/>
  <c r="BD16" i="19"/>
  <c r="BF16" i="19" s="1"/>
  <c r="BD18" i="19"/>
  <c r="BF18" i="19" s="1"/>
  <c r="BD21" i="19"/>
  <c r="BF21" i="19" s="1"/>
  <c r="BD31" i="19"/>
  <c r="BF31" i="19" s="1"/>
  <c r="BD32" i="19"/>
  <c r="BF32" i="19" s="1"/>
  <c r="BD34" i="19"/>
  <c r="BF34" i="19" s="1"/>
  <c r="BD37" i="19"/>
  <c r="BF37" i="19" s="1"/>
  <c r="BD46" i="19"/>
  <c r="BF46" i="19" s="1"/>
  <c r="BD54" i="19"/>
  <c r="BF54" i="19" s="1"/>
  <c r="BD62" i="19"/>
  <c r="BF62" i="19" s="1"/>
  <c r="BD70" i="19"/>
  <c r="BF70" i="19" s="1"/>
  <c r="BD78" i="19"/>
  <c r="BF78" i="19" s="1"/>
  <c r="BD9" i="19"/>
  <c r="BF9" i="19" s="1"/>
  <c r="BD19" i="19"/>
  <c r="BF19" i="19" s="1"/>
  <c r="BD20" i="19"/>
  <c r="BF20" i="19" s="1"/>
  <c r="BD22" i="19"/>
  <c r="BF22" i="19" s="1"/>
  <c r="BD25" i="19"/>
  <c r="BF25" i="19" s="1"/>
  <c r="BD35" i="19"/>
  <c r="BF35" i="19" s="1"/>
  <c r="BD36" i="19"/>
  <c r="BF36" i="19" s="1"/>
  <c r="BD38" i="19"/>
  <c r="BF38" i="19" s="1"/>
  <c r="BD76" i="19"/>
  <c r="BF76" i="19" s="1"/>
  <c r="BD74" i="19"/>
  <c r="BF74" i="19" s="1"/>
  <c r="AX72" i="19"/>
  <c r="AZ72" i="19" s="1"/>
  <c r="AX70" i="19"/>
  <c r="AZ70" i="19" s="1"/>
  <c r="BD60" i="19"/>
  <c r="BF60" i="19" s="1"/>
  <c r="BD57" i="19"/>
  <c r="BF57" i="19" s="1"/>
  <c r="AX55" i="19"/>
  <c r="AZ55" i="19" s="1"/>
  <c r="BD45" i="19"/>
  <c r="BF45" i="19" s="1"/>
  <c r="BD43" i="19"/>
  <c r="BF43" i="19" s="1"/>
  <c r="BD42" i="19"/>
  <c r="BF42" i="19" s="1"/>
  <c r="AX79" i="19"/>
  <c r="AZ79" i="19" s="1"/>
  <c r="AX76" i="19"/>
  <c r="AZ76" i="19" s="1"/>
  <c r="AX74" i="19"/>
  <c r="AZ74" i="19" s="1"/>
  <c r="BD71" i="19"/>
  <c r="BF71" i="19" s="1"/>
  <c r="BD69" i="19"/>
  <c r="BF69" i="19" s="1"/>
  <c r="BD68" i="19"/>
  <c r="BF68" i="19" s="1"/>
  <c r="BD67" i="19"/>
  <c r="BF67" i="19" s="1"/>
  <c r="BD66" i="19"/>
  <c r="BF66" i="19" s="1"/>
  <c r="BD65" i="19"/>
  <c r="BF65" i="19" s="1"/>
  <c r="AX64" i="19"/>
  <c r="AZ64" i="19" s="1"/>
  <c r="AX63" i="19"/>
  <c r="AZ63" i="19" s="1"/>
  <c r="AX62" i="19"/>
  <c r="AZ62" i="19" s="1"/>
  <c r="AX60" i="19"/>
  <c r="AZ60" i="19" s="1"/>
  <c r="AX58" i="19"/>
  <c r="AZ58" i="19" s="1"/>
  <c r="BD55" i="19"/>
  <c r="BF55" i="19" s="1"/>
  <c r="BD53" i="19"/>
  <c r="BF53" i="19" s="1"/>
  <c r="BD52" i="19"/>
  <c r="BF52" i="19" s="1"/>
  <c r="BD51" i="19"/>
  <c r="BF51" i="19" s="1"/>
  <c r="BD50" i="19"/>
  <c r="BF50" i="19" s="1"/>
  <c r="BD49" i="19"/>
  <c r="BF49" i="19" s="1"/>
  <c r="AX48" i="19"/>
  <c r="AZ48" i="19" s="1"/>
  <c r="AX47" i="19"/>
  <c r="AZ47" i="19" s="1"/>
  <c r="AX46" i="19"/>
  <c r="AZ46" i="19" s="1"/>
  <c r="AX44" i="19"/>
  <c r="AZ44" i="19" s="1"/>
  <c r="BD40" i="19"/>
  <c r="BF40" i="19" s="1"/>
  <c r="AX38" i="19"/>
  <c r="AZ38" i="19" s="1"/>
  <c r="AX36" i="19"/>
  <c r="AZ36" i="19" s="1"/>
  <c r="BD33" i="19"/>
  <c r="BF33" i="19" s="1"/>
  <c r="AX32" i="19"/>
  <c r="AZ32" i="19" s="1"/>
  <c r="BD29" i="19"/>
  <c r="BF29" i="19" s="1"/>
  <c r="AX28" i="19"/>
  <c r="AZ28" i="19" s="1"/>
  <c r="BD14" i="19"/>
  <c r="BF14" i="19" s="1"/>
  <c r="BD11" i="19"/>
  <c r="BF11" i="19" s="1"/>
  <c r="AX10" i="19"/>
  <c r="AZ10" i="19" s="1"/>
  <c r="BA8" i="19"/>
  <c r="BC8" i="19" s="1"/>
  <c r="BA7" i="19"/>
  <c r="BC7" i="19" s="1"/>
  <c r="BA10" i="19"/>
  <c r="BC10" i="19" s="1"/>
  <c r="BA23" i="19"/>
  <c r="BC23" i="19" s="1"/>
  <c r="BA26" i="19"/>
  <c r="BC26" i="19" s="1"/>
  <c r="BA39" i="19"/>
  <c r="BC39" i="19" s="1"/>
  <c r="BA42" i="19"/>
  <c r="BC42" i="19" s="1"/>
  <c r="BA50" i="19"/>
  <c r="BC50" i="19" s="1"/>
  <c r="BA58" i="19"/>
  <c r="BC58" i="19" s="1"/>
  <c r="BA66" i="19"/>
  <c r="BC66" i="19" s="1"/>
  <c r="BA74" i="19"/>
  <c r="BC74" i="19" s="1"/>
  <c r="BA11" i="19"/>
  <c r="BC11" i="19" s="1"/>
  <c r="BA14" i="19"/>
  <c r="BC14" i="19" s="1"/>
  <c r="BA27" i="19"/>
  <c r="BC27" i="19" s="1"/>
  <c r="BA30" i="19"/>
  <c r="BC30" i="19" s="1"/>
  <c r="BA41" i="19"/>
  <c r="BC41" i="19" s="1"/>
  <c r="BA37" i="19"/>
  <c r="BC37" i="19" s="1"/>
  <c r="BA33" i="19"/>
  <c r="BC33" i="19" s="1"/>
  <c r="BA29" i="19"/>
  <c r="BC29" i="19" s="1"/>
  <c r="BA25" i="19"/>
  <c r="BC25" i="19" s="1"/>
  <c r="BA21" i="19"/>
  <c r="BC21" i="19" s="1"/>
  <c r="BA17" i="19"/>
  <c r="BC17" i="19" s="1"/>
  <c r="BA13" i="19"/>
  <c r="BC13" i="19" s="1"/>
  <c r="BA9" i="19"/>
  <c r="BC9" i="19" s="1"/>
  <c r="BA6" i="19"/>
  <c r="BC6" i="19" s="1"/>
  <c r="AX77" i="19"/>
  <c r="AZ77" i="19" s="1"/>
  <c r="BA76" i="19"/>
  <c r="BC76" i="19" s="1"/>
  <c r="AX73" i="19"/>
  <c r="AZ73" i="19" s="1"/>
  <c r="BA72" i="19"/>
  <c r="BC72" i="19" s="1"/>
  <c r="AX69" i="19"/>
  <c r="AZ69" i="19" s="1"/>
  <c r="BA68" i="19"/>
  <c r="BC68" i="19" s="1"/>
  <c r="AX65" i="19"/>
  <c r="AZ65" i="19" s="1"/>
  <c r="BA64" i="19"/>
  <c r="BC64" i="19" s="1"/>
  <c r="AX61" i="19"/>
  <c r="AZ61" i="19" s="1"/>
  <c r="BA60" i="19"/>
  <c r="BC60" i="19" s="1"/>
  <c r="AX57" i="19"/>
  <c r="AZ57" i="19" s="1"/>
  <c r="BA56" i="19"/>
  <c r="BC56" i="19" s="1"/>
  <c r="AX53" i="19"/>
  <c r="AZ53" i="19" s="1"/>
  <c r="BA52" i="19"/>
  <c r="BC52" i="19" s="1"/>
  <c r="AX49" i="19"/>
  <c r="AZ49" i="19" s="1"/>
  <c r="BA48" i="19"/>
  <c r="BC48" i="19" s="1"/>
  <c r="AX45" i="19"/>
  <c r="AZ45" i="19" s="1"/>
  <c r="BA44" i="19"/>
  <c r="BC44" i="19" s="1"/>
  <c r="AX41" i="19"/>
  <c r="AZ41" i="19" s="1"/>
  <c r="BA40" i="19"/>
  <c r="BC40" i="19" s="1"/>
  <c r="AX37" i="19"/>
  <c r="AZ37" i="19" s="1"/>
  <c r="BA36" i="19"/>
  <c r="BC36" i="19" s="1"/>
  <c r="AX33" i="19"/>
  <c r="AZ33" i="19" s="1"/>
  <c r="BA32" i="19"/>
  <c r="BC32" i="19" s="1"/>
  <c r="AX29" i="19"/>
  <c r="AZ29" i="19" s="1"/>
  <c r="BA28" i="19"/>
  <c r="BC28" i="19" s="1"/>
  <c r="AX25" i="19"/>
  <c r="AZ25" i="19" s="1"/>
  <c r="BA24" i="19"/>
  <c r="BC24" i="19" s="1"/>
  <c r="AX21" i="19"/>
  <c r="AZ21" i="19" s="1"/>
  <c r="BA20" i="19"/>
  <c r="BC20" i="19" s="1"/>
  <c r="AX17" i="19"/>
  <c r="AZ17" i="19" s="1"/>
  <c r="BA16" i="19"/>
  <c r="BC16" i="19" s="1"/>
  <c r="AX13" i="19"/>
  <c r="AZ13" i="19" s="1"/>
  <c r="BA12" i="19"/>
  <c r="BC12" i="19" s="1"/>
  <c r="Y6" i="19" l="1"/>
  <c r="Y74" i="19"/>
  <c r="Y13" i="19"/>
  <c r="Y77" i="19"/>
  <c r="Y70" i="19"/>
  <c r="AX14" i="19"/>
  <c r="AZ14" i="19" s="1"/>
  <c r="AX22" i="19"/>
  <c r="AZ22" i="19" s="1"/>
  <c r="AX26" i="19"/>
  <c r="AZ26" i="19" s="1"/>
  <c r="AX54" i="19"/>
  <c r="AZ54" i="19" s="1"/>
  <c r="AX15" i="19"/>
  <c r="AZ15" i="19" s="1"/>
  <c r="AX40" i="19"/>
  <c r="AZ40" i="19" s="1"/>
  <c r="AX23" i="19"/>
  <c r="AZ23" i="19" s="1"/>
  <c r="AX42" i="19"/>
  <c r="AZ42" i="19" s="1"/>
  <c r="AX78" i="19"/>
  <c r="AZ78" i="19" s="1"/>
  <c r="AX68" i="19"/>
  <c r="AZ68" i="19" s="1"/>
  <c r="AX75" i="19"/>
  <c r="AZ75" i="19" s="1"/>
  <c r="AX24" i="19"/>
  <c r="AZ24" i="19" s="1"/>
  <c r="AX20" i="19"/>
  <c r="AZ20" i="19" s="1"/>
  <c r="AX19" i="19"/>
  <c r="AZ19" i="19" s="1"/>
  <c r="AX52" i="19"/>
  <c r="AZ52" i="19" s="1"/>
  <c r="AX71" i="19"/>
  <c r="AZ71" i="19" s="1"/>
  <c r="O39" i="40"/>
  <c r="Q39" i="40" s="1"/>
  <c r="O53" i="40"/>
  <c r="Q53" i="40" s="1"/>
  <c r="O9" i="40"/>
  <c r="Q9" i="40" s="1"/>
  <c r="O75" i="40"/>
  <c r="Q75" i="40" s="1"/>
  <c r="O71" i="40"/>
  <c r="Q71" i="40" s="1"/>
  <c r="O67" i="40"/>
  <c r="Q67" i="40" s="1"/>
  <c r="O63" i="40"/>
  <c r="Q63" i="40" s="1"/>
  <c r="O59" i="40"/>
  <c r="Q59" i="40" s="1"/>
  <c r="O55" i="40"/>
  <c r="Q55" i="40" s="1"/>
  <c r="O51" i="40"/>
  <c r="Q51" i="40" s="1"/>
  <c r="O43" i="40"/>
  <c r="Q43" i="40" s="1"/>
  <c r="O35" i="40"/>
  <c r="Q35" i="40" s="1"/>
  <c r="O27" i="40"/>
  <c r="Q27" i="40" s="1"/>
  <c r="O23" i="40"/>
  <c r="Q23" i="40" s="1"/>
  <c r="O19" i="40"/>
  <c r="Q19" i="40" s="1"/>
  <c r="O11" i="40"/>
  <c r="Q11" i="40" s="1"/>
  <c r="O77" i="40"/>
  <c r="Q77" i="40" s="1"/>
  <c r="O25" i="40"/>
  <c r="Q25" i="40" s="1"/>
  <c r="O34" i="40"/>
  <c r="Q34" i="40" s="1"/>
  <c r="O14" i="40"/>
  <c r="Q14" i="40" s="1"/>
  <c r="O57" i="40"/>
  <c r="Q57" i="40" s="1"/>
  <c r="O33" i="40"/>
  <c r="Q33" i="40" s="1"/>
  <c r="O78" i="40"/>
  <c r="Q78" i="40" s="1"/>
  <c r="O74" i="40"/>
  <c r="Q74" i="40" s="1"/>
  <c r="O70" i="40"/>
  <c r="Q70" i="40" s="1"/>
  <c r="O66" i="40"/>
  <c r="Q66" i="40" s="1"/>
  <c r="O62" i="40"/>
  <c r="Q62" i="40" s="1"/>
  <c r="O58" i="40"/>
  <c r="Q58" i="40" s="1"/>
  <c r="O54" i="40"/>
  <c r="Q54" i="40" s="1"/>
  <c r="O50" i="40"/>
  <c r="Q50" i="40" s="1"/>
  <c r="O46" i="40"/>
  <c r="Q46" i="40" s="1"/>
  <c r="O42" i="40"/>
  <c r="Q42" i="40" s="1"/>
  <c r="O38" i="40"/>
  <c r="Q38" i="40" s="1"/>
  <c r="O30" i="40"/>
  <c r="Q30" i="40" s="1"/>
  <c r="O26" i="40"/>
  <c r="Q26" i="40" s="1"/>
  <c r="O22" i="40"/>
  <c r="Q22" i="40" s="1"/>
  <c r="O18" i="40"/>
  <c r="Q18" i="40" s="1"/>
  <c r="O10" i="40"/>
  <c r="Q10" i="40" s="1"/>
  <c r="O6" i="40"/>
  <c r="Q6" i="40" s="1"/>
  <c r="O73" i="40"/>
  <c r="Q73" i="40" s="1"/>
  <c r="O41" i="40"/>
  <c r="Q41" i="40" s="1"/>
  <c r="O17" i="40"/>
  <c r="Q17" i="40" s="1"/>
  <c r="O69" i="40"/>
  <c r="Q69" i="40" s="1"/>
  <c r="O45" i="40"/>
  <c r="Q45" i="40" s="1"/>
  <c r="O5" i="40"/>
  <c r="Q5" i="40" s="1"/>
  <c r="O61" i="40"/>
  <c r="Q61" i="40" s="1"/>
  <c r="O21" i="40"/>
  <c r="Q21" i="40" s="1"/>
  <c r="O36" i="40"/>
  <c r="Q36" i="40" s="1"/>
  <c r="O12" i="40"/>
  <c r="Q12" i="40" s="1"/>
  <c r="O47" i="40"/>
  <c r="Q47" i="40" s="1"/>
  <c r="O7" i="40"/>
  <c r="Q7" i="40" s="1"/>
  <c r="O49" i="40"/>
  <c r="Q49" i="40" s="1"/>
  <c r="O29" i="40"/>
  <c r="Q29" i="40" s="1"/>
  <c r="O13" i="40"/>
  <c r="Q13" i="40" s="1"/>
  <c r="O76" i="40"/>
  <c r="Q76" i="40" s="1"/>
  <c r="O72" i="40"/>
  <c r="Q72" i="40" s="1"/>
  <c r="O68" i="40"/>
  <c r="Q68" i="40" s="1"/>
  <c r="O64" i="40"/>
  <c r="Q64" i="40" s="1"/>
  <c r="O60" i="40"/>
  <c r="Q60" i="40" s="1"/>
  <c r="O56" i="40"/>
  <c r="Q56" i="40" s="1"/>
  <c r="O52" i="40"/>
  <c r="Q52" i="40" s="1"/>
  <c r="O48" i="40"/>
  <c r="Q48" i="40" s="1"/>
  <c r="O44" i="40"/>
  <c r="Q44" i="40" s="1"/>
  <c r="O40" i="40"/>
  <c r="Q40" i="40" s="1"/>
  <c r="O32" i="40"/>
  <c r="Q32" i="40" s="1"/>
  <c r="O28" i="40"/>
  <c r="Q28" i="40" s="1"/>
  <c r="O24" i="40"/>
  <c r="Q24" i="40" s="1"/>
  <c r="O20" i="40"/>
  <c r="Q20" i="40" s="1"/>
  <c r="O16" i="40"/>
  <c r="Q16" i="40" s="1"/>
  <c r="O8" i="40"/>
  <c r="Q8" i="40" s="1"/>
  <c r="O31" i="40"/>
  <c r="Q31" i="40" s="1"/>
  <c r="O15" i="40"/>
  <c r="Q15" i="40" s="1"/>
  <c r="O65" i="40"/>
  <c r="Q65" i="40" s="1"/>
  <c r="O37" i="40"/>
  <c r="Q37" i="40" s="1"/>
</calcChain>
</file>

<file path=xl/sharedStrings.xml><?xml version="1.0" encoding="utf-8"?>
<sst xmlns="http://schemas.openxmlformats.org/spreadsheetml/2006/main" count="17117" uniqueCount="525">
  <si>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</si>
  <si>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</si>
  <si>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</si>
  <si>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</si>
  <si>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</si>
  <si>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</si>
  <si>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</si>
  <si>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</si>
  <si>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</si>
  <si>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</si>
  <si>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</si>
  <si>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</si>
  <si>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</si>
  <si>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</si>
  <si>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</si>
  <si>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</si>
  <si>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</si>
  <si>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</si>
  <si>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</si>
  <si>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</si>
  <si>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</si>
  <si>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</si>
  <si>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</si>
  <si>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</si>
  <si>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</si>
  <si>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</si>
  <si>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</si>
  <si>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</si>
  <si>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</si>
  <si>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</si>
  <si>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</si>
  <si>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</si>
  <si>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</si>
  <si>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</si>
  <si>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</si>
  <si>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</si>
  <si>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</si>
  <si>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</si>
  <si>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</si>
  <si>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</si>
  <si>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</si>
  <si>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</si>
  <si>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</si>
  <si>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</si>
  <si>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</si>
  <si>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</si>
  <si>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</si>
  <si>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</si>
  <si>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</si>
  <si>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</si>
  <si>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</si>
  <si>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</si>
  <si>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</si>
  <si>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</si>
  <si>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</si>
  <si>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</si>
  <si>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</si>
  <si>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年齢階層</t>
  </si>
  <si>
    <t>A</t>
  </si>
  <si>
    <t>B</t>
  </si>
  <si>
    <t>C</t>
  </si>
  <si>
    <t>D</t>
  </si>
  <si>
    <t>C/A</t>
  </si>
  <si>
    <t>C/B</t>
  </si>
  <si>
    <t>C/D</t>
  </si>
  <si>
    <t>D/A</t>
  </si>
  <si>
    <t>被保険者数(人)</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</si>
  <si>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</si>
  <si>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</si>
  <si>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</si>
  <si>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</si>
  <si>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</si>
  <si>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</si>
  <si>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</si>
  <si>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</si>
  <si>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</si>
  <si>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</si>
  <si>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</si>
  <si>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</si>
  <si>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</si>
  <si>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</si>
  <si>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</si>
  <si>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</si>
  <si>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</si>
  <si>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</si>
  <si>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市区町村</t>
    <rPh sb="0" eb="2">
      <t>シク</t>
    </rPh>
    <rPh sb="2" eb="4">
      <t>チョウソン</t>
    </rPh>
    <phoneticPr fontId="4"/>
  </si>
  <si>
    <t>65歳～69歳</t>
    <phoneticPr fontId="4"/>
  </si>
  <si>
    <t>70歳～74歳</t>
  </si>
  <si>
    <t>75歳～79歳</t>
  </si>
  <si>
    <t>80歳～84歳</t>
  </si>
  <si>
    <t>85歳～89歳</t>
  </si>
  <si>
    <t>90歳～94歳</t>
  </si>
  <si>
    <t>95歳～</t>
  </si>
  <si>
    <t>資格確認日…1日でも資格があれば分析対象としている。</t>
    <rPh sb="0" eb="2">
      <t>シカク</t>
    </rPh>
    <rPh sb="2" eb="4">
      <t>カクニン</t>
    </rPh>
    <rPh sb="4" eb="5">
      <t>ヒ</t>
    </rPh>
    <phoneticPr fontId="4"/>
  </si>
  <si>
    <t>【グラフ用】</t>
    <rPh sb="4" eb="5">
      <t>ヨウ</t>
    </rPh>
    <phoneticPr fontId="4"/>
  </si>
  <si>
    <t>資格確認日…1日でも資格があれば分析対象としている。</t>
    <rPh sb="0" eb="2">
      <t>シカク</t>
    </rPh>
    <rPh sb="2" eb="4">
      <t>カクニン</t>
    </rPh>
    <rPh sb="4" eb="5">
      <t>ビ</t>
    </rPh>
    <rPh sb="7" eb="8">
      <t>ニチ</t>
    </rPh>
    <rPh sb="10" eb="12">
      <t>シカク</t>
    </rPh>
    <rPh sb="16" eb="18">
      <t>ブンセキ</t>
    </rPh>
    <rPh sb="18" eb="20">
      <t>タイショウ</t>
    </rPh>
    <phoneticPr fontId="4"/>
  </si>
  <si>
    <t>【年齢調整後】</t>
    <rPh sb="1" eb="3">
      <t>ネンレイ</t>
    </rPh>
    <rPh sb="3" eb="5">
      <t>チョウセイ</t>
    </rPh>
    <rPh sb="5" eb="6">
      <t>アト</t>
    </rPh>
    <phoneticPr fontId="4"/>
  </si>
  <si>
    <t>市区町村</t>
    <phoneticPr fontId="4"/>
  </si>
  <si>
    <t>年齢調整前
被保険者一人当たりの
歯科医療費(円)</t>
    <rPh sb="6" eb="10">
      <t>ヒホケンシャ</t>
    </rPh>
    <rPh sb="10" eb="12">
      <t>ヒトリ</t>
    </rPh>
    <rPh sb="12" eb="13">
      <t>ア</t>
    </rPh>
    <rPh sb="17" eb="19">
      <t>シカ</t>
    </rPh>
    <rPh sb="19" eb="21">
      <t>イリョウ</t>
    </rPh>
    <rPh sb="21" eb="22">
      <t>ヒ</t>
    </rPh>
    <rPh sb="23" eb="24">
      <t>エン</t>
    </rPh>
    <phoneticPr fontId="4"/>
  </si>
  <si>
    <t>年齢調整後
被保険者一人当たりの
歯科医療費(円)</t>
    <rPh sb="4" eb="5">
      <t>ゴ</t>
    </rPh>
    <rPh sb="6" eb="10">
      <t>ヒホケンシャ</t>
    </rPh>
    <rPh sb="10" eb="12">
      <t>ヒトリ</t>
    </rPh>
    <rPh sb="12" eb="13">
      <t>ア</t>
    </rPh>
    <rPh sb="17" eb="19">
      <t>シカ</t>
    </rPh>
    <rPh sb="19" eb="21">
      <t>イリョウ</t>
    </rPh>
    <rPh sb="21" eb="22">
      <t>ヒ</t>
    </rPh>
    <rPh sb="23" eb="24">
      <t>エン</t>
    </rPh>
    <phoneticPr fontId="4"/>
  </si>
  <si>
    <t>年齢調整前被保険者一人当たりの歯科医療費</t>
    <rPh sb="5" eb="9">
      <t>ヒホケンシャ</t>
    </rPh>
    <rPh sb="9" eb="11">
      <t>ヒトリ</t>
    </rPh>
    <rPh sb="11" eb="12">
      <t>ア</t>
    </rPh>
    <rPh sb="15" eb="17">
      <t>シカ</t>
    </rPh>
    <rPh sb="17" eb="19">
      <t>イリョウ</t>
    </rPh>
    <rPh sb="19" eb="20">
      <t>ヒ</t>
    </rPh>
    <phoneticPr fontId="4"/>
  </si>
  <si>
    <t>年齢調整後被保険者一人当たりの歯科医療費</t>
    <rPh sb="4" eb="5">
      <t>ゴ</t>
    </rPh>
    <rPh sb="5" eb="9">
      <t>ヒホケンシャ</t>
    </rPh>
    <rPh sb="9" eb="11">
      <t>ヒトリ</t>
    </rPh>
    <rPh sb="11" eb="12">
      <t>ア</t>
    </rPh>
    <rPh sb="15" eb="17">
      <t>シカ</t>
    </rPh>
    <rPh sb="17" eb="19">
      <t>イリョウ</t>
    </rPh>
    <rPh sb="19" eb="20">
      <t>ヒ</t>
    </rPh>
    <phoneticPr fontId="4"/>
  </si>
  <si>
    <t>中分類名</t>
    <rPh sb="0" eb="3">
      <t>チュウブンルイ</t>
    </rPh>
    <rPh sb="3" eb="4">
      <t>メイ</t>
    </rPh>
    <phoneticPr fontId="4"/>
  </si>
  <si>
    <t>高血圧性疾患</t>
  </si>
  <si>
    <t>糖尿病</t>
  </si>
  <si>
    <t>広域連合全体</t>
    <rPh sb="0" eb="2">
      <t>コウイキ</t>
    </rPh>
    <rPh sb="2" eb="4">
      <t>レンゴウ</t>
    </rPh>
    <rPh sb="4" eb="6">
      <t>ゼンタイ</t>
    </rPh>
    <phoneticPr fontId="4"/>
  </si>
  <si>
    <t>虚血性心疾患</t>
  </si>
  <si>
    <t>う蝕</t>
    <phoneticPr fontId="46"/>
  </si>
  <si>
    <t>歯肉炎及び歯周疾患</t>
    <phoneticPr fontId="46"/>
  </si>
  <si>
    <t>その他の歯及び歯の
支持組織の障害</t>
    <phoneticPr fontId="46"/>
  </si>
  <si>
    <t>その他の
消化器系の疾患</t>
    <phoneticPr fontId="46"/>
  </si>
  <si>
    <t>その他の損傷及び
その他の外因の影響</t>
    <phoneticPr fontId="46"/>
  </si>
  <si>
    <t>歯科合計</t>
    <rPh sb="0" eb="2">
      <t>シカ</t>
    </rPh>
    <rPh sb="2" eb="4">
      <t>ゴウケイ</t>
    </rPh>
    <phoneticPr fontId="46"/>
  </si>
  <si>
    <t>※歯科レセプト件数及び歯科患者数…疾病項目毎に集計しているため、合計は一致しない(複数疾病をもつ患者がいるため)。</t>
    <rPh sb="1" eb="3">
      <t>シカ</t>
    </rPh>
    <rPh sb="7" eb="9">
      <t>ケンスウ</t>
    </rPh>
    <rPh sb="9" eb="10">
      <t>オヨ</t>
    </rPh>
    <rPh sb="11" eb="13">
      <t>シカ</t>
    </rPh>
    <rPh sb="13" eb="15">
      <t>カンジャ</t>
    </rPh>
    <rPh sb="15" eb="16">
      <t>スウ</t>
    </rPh>
    <rPh sb="17" eb="19">
      <t>シッペイ</t>
    </rPh>
    <rPh sb="19" eb="21">
      <t>コウモク</t>
    </rPh>
    <rPh sb="21" eb="22">
      <t>ゴト</t>
    </rPh>
    <rPh sb="23" eb="25">
      <t>シュウケイ</t>
    </rPh>
    <rPh sb="32" eb="34">
      <t>ゴウケイ</t>
    </rPh>
    <rPh sb="35" eb="37">
      <t>イッチ</t>
    </rPh>
    <phoneticPr fontId="4"/>
  </si>
  <si>
    <t>1113 その他の消化器系の疾患</t>
    <phoneticPr fontId="4"/>
  </si>
  <si>
    <t>【計算用被保険者数】</t>
    <rPh sb="1" eb="4">
      <t>ケイサンヨウ</t>
    </rPh>
    <rPh sb="4" eb="5">
      <t>ヒ</t>
    </rPh>
    <rPh sb="5" eb="7">
      <t>ホケン</t>
    </rPh>
    <rPh sb="7" eb="8">
      <t>シャ</t>
    </rPh>
    <rPh sb="8" eb="9">
      <t>スウ</t>
    </rPh>
    <phoneticPr fontId="4"/>
  </si>
  <si>
    <t>歯科合計</t>
    <rPh sb="0" eb="2">
      <t>シカ</t>
    </rPh>
    <rPh sb="2" eb="4">
      <t>ゴウケイ</t>
    </rPh>
    <phoneticPr fontId="4"/>
  </si>
  <si>
    <t>特定の疾病を持たない者</t>
    <rPh sb="0" eb="2">
      <t>トクテイ</t>
    </rPh>
    <rPh sb="3" eb="5">
      <t>シッペイ</t>
    </rPh>
    <rPh sb="6" eb="7">
      <t>モ</t>
    </rPh>
    <rPh sb="10" eb="11">
      <t>モノ</t>
    </rPh>
    <phoneticPr fontId="4"/>
  </si>
  <si>
    <t>被保険者数(人)</t>
    <rPh sb="0" eb="4">
      <t>ヒホケンシャ</t>
    </rPh>
    <rPh sb="4" eb="5">
      <t>スウ</t>
    </rPh>
    <rPh sb="6" eb="7">
      <t>ニン</t>
    </rPh>
    <phoneticPr fontId="4"/>
  </si>
  <si>
    <t>脳血管疾患</t>
    <rPh sb="0" eb="1">
      <t>ノウ</t>
    </rPh>
    <rPh sb="1" eb="3">
      <t>ケッカン</t>
    </rPh>
    <rPh sb="3" eb="5">
      <t>シッカン</t>
    </rPh>
    <phoneticPr fontId="51"/>
  </si>
  <si>
    <t>動脈硬化</t>
    <rPh sb="0" eb="2">
      <t>ドウミャク</t>
    </rPh>
    <rPh sb="2" eb="4">
      <t>コウカ</t>
    </rPh>
    <phoneticPr fontId="1"/>
  </si>
  <si>
    <t>腎不全</t>
    <rPh sb="0" eb="3">
      <t>ジンフゼン</t>
    </rPh>
    <phoneticPr fontId="1"/>
  </si>
  <si>
    <t>気分障害</t>
    <rPh sb="0" eb="2">
      <t>キブン</t>
    </rPh>
    <rPh sb="2" eb="4">
      <t>ショウガイ</t>
    </rPh>
    <phoneticPr fontId="1"/>
  </si>
  <si>
    <t>悪性新生物</t>
    <rPh sb="0" eb="2">
      <t>アクセイ</t>
    </rPh>
    <rPh sb="2" eb="5">
      <t>シンセイブツ</t>
    </rPh>
    <phoneticPr fontId="1"/>
  </si>
  <si>
    <t>肺炎</t>
    <rPh sb="0" eb="2">
      <t>ハイエン</t>
    </rPh>
    <phoneticPr fontId="1"/>
  </si>
  <si>
    <t>被保険者数</t>
    <rPh sb="0" eb="4">
      <t>ヒホケンシャ</t>
    </rPh>
    <rPh sb="4" eb="5">
      <t>スウ</t>
    </rPh>
    <phoneticPr fontId="4"/>
  </si>
  <si>
    <t>患者一人
当たりの
歯科医療費(円)</t>
    <rPh sb="10" eb="12">
      <t>シカ</t>
    </rPh>
    <rPh sb="16" eb="17">
      <t>エン</t>
    </rPh>
    <phoneticPr fontId="46"/>
  </si>
  <si>
    <t>65歳～69歳</t>
    <phoneticPr fontId="4"/>
  </si>
  <si>
    <t>70歳～74歳</t>
    <phoneticPr fontId="4"/>
  </si>
  <si>
    <t>75歳～79歳</t>
    <phoneticPr fontId="4"/>
  </si>
  <si>
    <t>80歳～84歳</t>
    <phoneticPr fontId="4"/>
  </si>
  <si>
    <t>85歳～89歳</t>
    <phoneticPr fontId="4"/>
  </si>
  <si>
    <t>90歳～94歳</t>
    <phoneticPr fontId="4"/>
  </si>
  <si>
    <t>95歳～</t>
    <phoneticPr fontId="4"/>
  </si>
  <si>
    <t>合計</t>
    <rPh sb="0" eb="2">
      <t>ゴウケイ</t>
    </rPh>
    <phoneticPr fontId="4"/>
  </si>
  <si>
    <t>患者数
(人)</t>
    <rPh sb="0" eb="3">
      <t>カンジャスウ</t>
    </rPh>
    <rPh sb="3" eb="4">
      <t>タイスウ</t>
    </rPh>
    <rPh sb="5" eb="6">
      <t>ニン</t>
    </rPh>
    <phoneticPr fontId="46"/>
  </si>
  <si>
    <t>脂質異常症</t>
  </si>
  <si>
    <t>特定疾病別 歯科レセプト発生者一人当たりの歯科医療費</t>
    <rPh sb="0" eb="2">
      <t>トクテイ</t>
    </rPh>
    <rPh sb="2" eb="4">
      <t>シッペイ</t>
    </rPh>
    <rPh sb="4" eb="5">
      <t>ベツ</t>
    </rPh>
    <rPh sb="15" eb="17">
      <t>ヒトリ</t>
    </rPh>
    <rPh sb="17" eb="18">
      <t>ア</t>
    </rPh>
    <rPh sb="21" eb="23">
      <t>シカ</t>
    </rPh>
    <rPh sb="23" eb="26">
      <t>イリョウヒ</t>
    </rPh>
    <phoneticPr fontId="31"/>
  </si>
  <si>
    <t>糖尿病</t>
    <phoneticPr fontId="4"/>
  </si>
  <si>
    <t>C/A</t>
    <phoneticPr fontId="4"/>
  </si>
  <si>
    <t>B</t>
    <phoneticPr fontId="4"/>
  </si>
  <si>
    <t>B/被保険者数</t>
    <rPh sb="2" eb="6">
      <t>ヒホケンシャ</t>
    </rPh>
    <rPh sb="6" eb="7">
      <t>スウ</t>
    </rPh>
    <phoneticPr fontId="4"/>
  </si>
  <si>
    <t>B/A</t>
    <phoneticPr fontId="4"/>
  </si>
  <si>
    <t>A</t>
    <phoneticPr fontId="4"/>
  </si>
  <si>
    <t>C/B</t>
    <phoneticPr fontId="4"/>
  </si>
  <si>
    <t>特定疾病別 特定疾病患者に占める歯科レセプト発生者の割合</t>
    <phoneticPr fontId="31"/>
  </si>
  <si>
    <t>A</t>
    <phoneticPr fontId="4"/>
  </si>
  <si>
    <t>C</t>
    <phoneticPr fontId="4"/>
  </si>
  <si>
    <t>D</t>
    <phoneticPr fontId="4"/>
  </si>
  <si>
    <t>D/C</t>
    <phoneticPr fontId="4"/>
  </si>
  <si>
    <t>【計算用被保険者数】</t>
    <rPh sb="1" eb="4">
      <t>ケイサンヨウ</t>
    </rPh>
    <rPh sb="4" eb="8">
      <t>ヒホケンシャ</t>
    </rPh>
    <rPh sb="8" eb="9">
      <t>スウ</t>
    </rPh>
    <phoneticPr fontId="4"/>
  </si>
  <si>
    <t>歯科
レセプト
件数(件)</t>
    <rPh sb="0" eb="2">
      <t>シカ</t>
    </rPh>
    <rPh sb="8" eb="10">
      <t>ケンスウ</t>
    </rPh>
    <rPh sb="11" eb="12">
      <t>ケン</t>
    </rPh>
    <phoneticPr fontId="4"/>
  </si>
  <si>
    <t>歯科
医療費
(円)</t>
    <rPh sb="0" eb="2">
      <t>シカ</t>
    </rPh>
    <phoneticPr fontId="4"/>
  </si>
  <si>
    <t>歯科
患者数
(人)　</t>
    <rPh sb="0" eb="2">
      <t>シカ</t>
    </rPh>
    <phoneticPr fontId="4"/>
  </si>
  <si>
    <t>歯科
レセプト
件数(件)※</t>
    <rPh sb="0" eb="2">
      <t>シカ</t>
    </rPh>
    <rPh sb="8" eb="10">
      <t>ケンスウ</t>
    </rPh>
    <rPh sb="11" eb="12">
      <t>ケン</t>
    </rPh>
    <phoneticPr fontId="4"/>
  </si>
  <si>
    <t>歯科
医療費
(円)</t>
    <rPh sb="0" eb="2">
      <t>シカ</t>
    </rPh>
    <rPh sb="3" eb="6">
      <t>イリョウヒ</t>
    </rPh>
    <rPh sb="8" eb="9">
      <t>エン</t>
    </rPh>
    <phoneticPr fontId="4"/>
  </si>
  <si>
    <t>歯科
患者数
(人)※</t>
    <rPh sb="0" eb="2">
      <t>シカ</t>
    </rPh>
    <rPh sb="3" eb="6">
      <t>カンジャスウ</t>
    </rPh>
    <rPh sb="8" eb="9">
      <t>ニン</t>
    </rPh>
    <phoneticPr fontId="4"/>
  </si>
  <si>
    <t>レセプト
一件当たりの
歯科医療費
(円)</t>
    <rPh sb="5" eb="6">
      <t>イッ</t>
    </rPh>
    <rPh sb="6" eb="7">
      <t>ケン</t>
    </rPh>
    <rPh sb="7" eb="8">
      <t>ア</t>
    </rPh>
    <rPh sb="12" eb="14">
      <t>シカ</t>
    </rPh>
    <rPh sb="14" eb="17">
      <t>イリョウヒ</t>
    </rPh>
    <rPh sb="19" eb="20">
      <t>エン</t>
    </rPh>
    <phoneticPr fontId="4"/>
  </si>
  <si>
    <t>被保険者数
(人)</t>
    <rPh sb="0" eb="4">
      <t>ヒホケンシャ</t>
    </rPh>
    <rPh sb="4" eb="5">
      <t>スウ</t>
    </rPh>
    <rPh sb="7" eb="8">
      <t>ニン</t>
    </rPh>
    <phoneticPr fontId="4"/>
  </si>
  <si>
    <t>歯科
患者数
(人)</t>
    <rPh sb="0" eb="2">
      <t>シカ</t>
    </rPh>
    <rPh sb="3" eb="6">
      <t>カンジャスウ</t>
    </rPh>
    <rPh sb="8" eb="9">
      <t>ニン</t>
    </rPh>
    <phoneticPr fontId="4"/>
  </si>
  <si>
    <t>患者
一人当たりの
歯科医療費
(円)</t>
    <rPh sb="0" eb="2">
      <t>カンジャ</t>
    </rPh>
    <rPh sb="3" eb="5">
      <t>ヒトリ</t>
    </rPh>
    <rPh sb="5" eb="6">
      <t>ア</t>
    </rPh>
    <rPh sb="10" eb="12">
      <t>シカ</t>
    </rPh>
    <rPh sb="12" eb="15">
      <t>イリョウヒ</t>
    </rPh>
    <rPh sb="17" eb="18">
      <t>エン</t>
    </rPh>
    <phoneticPr fontId="4"/>
  </si>
  <si>
    <t>特定疾病患者の
歯科医療費(円)</t>
    <rPh sb="0" eb="2">
      <t>トクテイ</t>
    </rPh>
    <rPh sb="2" eb="4">
      <t>シッペイ</t>
    </rPh>
    <rPh sb="4" eb="6">
      <t>カンジャ</t>
    </rPh>
    <rPh sb="8" eb="10">
      <t>シカ</t>
    </rPh>
    <rPh sb="10" eb="13">
      <t>イリョウヒ</t>
    </rPh>
    <rPh sb="14" eb="15">
      <t>エン</t>
    </rPh>
    <phoneticPr fontId="4"/>
  </si>
  <si>
    <t>患者
一人当たりの
歯科医療費
(円)</t>
    <rPh sb="10" eb="12">
      <t>シカ</t>
    </rPh>
    <rPh sb="17" eb="18">
      <t>エン</t>
    </rPh>
    <phoneticPr fontId="46"/>
  </si>
  <si>
    <t>被保険者数
に占める割合</t>
    <rPh sb="0" eb="4">
      <t>ヒホケンシャ</t>
    </rPh>
    <rPh sb="7" eb="8">
      <t>シ</t>
    </rPh>
    <rPh sb="10" eb="12">
      <t>ワリアイ</t>
    </rPh>
    <phoneticPr fontId="4"/>
  </si>
  <si>
    <t>特定疾病患者数
に占める割合</t>
    <rPh sb="0" eb="2">
      <t>トクテイ</t>
    </rPh>
    <rPh sb="2" eb="4">
      <t>シッペイ</t>
    </rPh>
    <rPh sb="4" eb="6">
      <t>カンジャ</t>
    </rPh>
    <rPh sb="6" eb="7">
      <t>スウ</t>
    </rPh>
    <rPh sb="9" eb="10">
      <t>シ</t>
    </rPh>
    <rPh sb="12" eb="14">
      <t>ワリアイ</t>
    </rPh>
    <phoneticPr fontId="4"/>
  </si>
  <si>
    <t>被保険者数
(人)</t>
    <phoneticPr fontId="4"/>
  </si>
  <si>
    <t>歯科患者割合(被保険者数に占める割合)</t>
    <phoneticPr fontId="4"/>
  </si>
  <si>
    <t>被保険者一人当たりの歯科医療費</t>
    <rPh sb="9" eb="11">
      <t>シカ</t>
    </rPh>
    <phoneticPr fontId="4"/>
  </si>
  <si>
    <t>被保険者
一人当たりの
歯科医療費
(円)</t>
    <rPh sb="12" eb="14">
      <t>シカ</t>
    </rPh>
    <phoneticPr fontId="4"/>
  </si>
  <si>
    <t>【表作成用被保険者数】</t>
    <rPh sb="1" eb="2">
      <t>ヒョウ</t>
    </rPh>
    <rPh sb="2" eb="5">
      <t>サクセイヨウ</t>
    </rPh>
    <rPh sb="5" eb="9">
      <t>ヒホケンシャ</t>
    </rPh>
    <rPh sb="9" eb="10">
      <t>スウ</t>
    </rPh>
    <phoneticPr fontId="4"/>
  </si>
  <si>
    <t>65歳～69歳</t>
    <rPh sb="2" eb="3">
      <t>サイ</t>
    </rPh>
    <rPh sb="6" eb="7">
      <t>サイ</t>
    </rPh>
    <phoneticPr fontId="4"/>
  </si>
  <si>
    <t>70歳～74歳</t>
    <rPh sb="2" eb="3">
      <t>サイ</t>
    </rPh>
    <rPh sb="6" eb="7">
      <t>サイ</t>
    </rPh>
    <phoneticPr fontId="4"/>
  </si>
  <si>
    <t>75歳～79歳</t>
    <rPh sb="2" eb="3">
      <t>サイ</t>
    </rPh>
    <rPh sb="6" eb="7">
      <t>サイ</t>
    </rPh>
    <phoneticPr fontId="4"/>
  </si>
  <si>
    <t>80歳～84歳</t>
    <rPh sb="2" eb="3">
      <t>サイ</t>
    </rPh>
    <rPh sb="6" eb="7">
      <t>サイ</t>
    </rPh>
    <phoneticPr fontId="4"/>
  </si>
  <si>
    <t>85歳～89歳</t>
    <rPh sb="2" eb="3">
      <t>サイ</t>
    </rPh>
    <rPh sb="6" eb="7">
      <t>サイ</t>
    </rPh>
    <phoneticPr fontId="4"/>
  </si>
  <si>
    <t>90歳～94歳</t>
    <rPh sb="2" eb="3">
      <t>サイ</t>
    </rPh>
    <rPh sb="6" eb="7">
      <t>サイ</t>
    </rPh>
    <phoneticPr fontId="4"/>
  </si>
  <si>
    <t>95歳～</t>
    <rPh sb="2" eb="3">
      <t>サイ</t>
    </rPh>
    <phoneticPr fontId="4"/>
  </si>
  <si>
    <t>堺市中区</t>
    <phoneticPr fontId="4"/>
  </si>
  <si>
    <t>以上</t>
    <rPh sb="0" eb="2">
      <t>イジョウ</t>
    </rPh>
    <phoneticPr fontId="5"/>
  </si>
  <si>
    <t>以下</t>
    <rPh sb="0" eb="2">
      <t>イカ</t>
    </rPh>
    <phoneticPr fontId="5"/>
  </si>
  <si>
    <t>未満</t>
    <rPh sb="0" eb="2">
      <t>ミマン</t>
    </rPh>
    <phoneticPr fontId="5"/>
  </si>
  <si>
    <t>中分類名</t>
    <phoneticPr fontId="4"/>
  </si>
  <si>
    <t>特定疾病名</t>
    <rPh sb="0" eb="2">
      <t>トクテイ</t>
    </rPh>
    <rPh sb="2" eb="4">
      <t>シッペイ</t>
    </rPh>
    <rPh sb="4" eb="5">
      <t>メイ</t>
    </rPh>
    <phoneticPr fontId="1"/>
  </si>
  <si>
    <t>特定疾病名</t>
    <phoneticPr fontId="4"/>
  </si>
  <si>
    <t>中分類による疾病別歯科医療費</t>
    <rPh sb="0" eb="3">
      <t>チュウブンルイ</t>
    </rPh>
    <rPh sb="6" eb="8">
      <t>シッペイ</t>
    </rPh>
    <rPh sb="8" eb="9">
      <t>ベツ</t>
    </rPh>
    <rPh sb="9" eb="11">
      <t>シカ</t>
    </rPh>
    <rPh sb="11" eb="14">
      <t>イリョウヒ</t>
    </rPh>
    <phoneticPr fontId="4"/>
  </si>
  <si>
    <t>市区町村別</t>
    <rPh sb="0" eb="2">
      <t>シク</t>
    </rPh>
    <rPh sb="2" eb="4">
      <t>マチムラ</t>
    </rPh>
    <rPh sb="4" eb="5">
      <t>ベツ</t>
    </rPh>
    <phoneticPr fontId="4"/>
  </si>
  <si>
    <t>歯科患者割合(被保険者数に占める割合)
(%)</t>
    <rPh sb="0" eb="2">
      <t>シカ</t>
    </rPh>
    <rPh sb="2" eb="4">
      <t>カンジャ</t>
    </rPh>
    <rPh sb="4" eb="6">
      <t>ワリアイ</t>
    </rPh>
    <phoneticPr fontId="4"/>
  </si>
  <si>
    <t>歯科患者割合
(被保険者数に占める割合)
(%)</t>
    <rPh sb="0" eb="2">
      <t>シカ</t>
    </rPh>
    <rPh sb="2" eb="4">
      <t>カンジャ</t>
    </rPh>
    <rPh sb="4" eb="6">
      <t>ワリアイ</t>
    </rPh>
    <phoneticPr fontId="4"/>
  </si>
  <si>
    <t>特定疾病患者のうち歯科レセプトが発生している者の割合(%)</t>
    <rPh sb="0" eb="2">
      <t>トクテイ</t>
    </rPh>
    <rPh sb="2" eb="4">
      <t>シッペイ</t>
    </rPh>
    <rPh sb="4" eb="6">
      <t>カンジャ</t>
    </rPh>
    <rPh sb="9" eb="11">
      <t>シカ</t>
    </rPh>
    <rPh sb="16" eb="18">
      <t>ハッセイ</t>
    </rPh>
    <rPh sb="22" eb="23">
      <t>モノ</t>
    </rPh>
    <rPh sb="24" eb="26">
      <t>ワリアイ</t>
    </rPh>
    <phoneticPr fontId="4"/>
  </si>
  <si>
    <t>【グラフラベル用】</t>
    <rPh sb="7" eb="8">
      <t>ヨウ</t>
    </rPh>
    <phoneticPr fontId="4"/>
  </si>
  <si>
    <t>歯科医療費</t>
    <rPh sb="0" eb="2">
      <t>シカ</t>
    </rPh>
    <rPh sb="2" eb="5">
      <t>イリョウヒ</t>
    </rPh>
    <phoneticPr fontId="4"/>
  </si>
  <si>
    <t>歯科患者割合</t>
    <rPh sb="0" eb="6">
      <t>シカカンジャワリアイ</t>
    </rPh>
    <phoneticPr fontId="4"/>
  </si>
  <si>
    <t>前年度との差分</t>
    <rPh sb="0" eb="3">
      <t>ゼンネンド</t>
    </rPh>
    <rPh sb="5" eb="7">
      <t>サブン</t>
    </rPh>
    <phoneticPr fontId="4"/>
  </si>
  <si>
    <t>被保険者一人当たりの歯科医療費</t>
    <rPh sb="10" eb="12">
      <t>シカ</t>
    </rPh>
    <phoneticPr fontId="4"/>
  </si>
  <si>
    <t>前年度との差分(被保険者一人当たりの歯科医療費)</t>
    <rPh sb="0" eb="3">
      <t>ゼンネンド</t>
    </rPh>
    <rPh sb="5" eb="7">
      <t>サブン</t>
    </rPh>
    <phoneticPr fontId="4"/>
  </si>
  <si>
    <t>前年度との差分(歯科患者割合(被保険者数に占める割合))</t>
    <rPh sb="0" eb="3">
      <t>ゼンネンド</t>
    </rPh>
    <rPh sb="5" eb="7">
      <t>サブン</t>
    </rPh>
    <phoneticPr fontId="4"/>
  </si>
  <si>
    <t>全年齢</t>
    <rPh sb="0" eb="3">
      <t>ゼ</t>
    </rPh>
    <phoneticPr fontId="4"/>
  </si>
  <si>
    <t>男性</t>
    <rPh sb="0" eb="2">
      <t>ダンセイ</t>
    </rPh>
    <phoneticPr fontId="4"/>
  </si>
  <si>
    <t>女性</t>
    <rPh sb="0" eb="2">
      <t>ジョセイ</t>
    </rPh>
    <phoneticPr fontId="4"/>
  </si>
  <si>
    <t>性別</t>
    <rPh sb="0" eb="2">
      <t>セイベツ</t>
    </rPh>
    <phoneticPr fontId="4"/>
  </si>
  <si>
    <t>年齢階層</t>
    <rPh sb="0" eb="4">
      <t>ネンレイカイソウ</t>
    </rPh>
    <phoneticPr fontId="4"/>
  </si>
  <si>
    <t>全年齢</t>
    <rPh sb="0" eb="3">
      <t>ゼンネンレイ</t>
    </rPh>
    <phoneticPr fontId="4"/>
  </si>
  <si>
    <t>性別</t>
    <rPh sb="0" eb="2">
      <t>セ</t>
    </rPh>
    <phoneticPr fontId="4"/>
  </si>
  <si>
    <t>女性</t>
    <rPh sb="0" eb="2">
      <t>ジ</t>
    </rPh>
    <phoneticPr fontId="4"/>
  </si>
  <si>
    <t>男女計</t>
    <rPh sb="0" eb="3">
      <t>ダ</t>
    </rPh>
    <phoneticPr fontId="4"/>
  </si>
  <si>
    <t>特定の疾病を
持たない者</t>
    <rPh sb="0" eb="2">
      <t>トクテイ</t>
    </rPh>
    <rPh sb="3" eb="5">
      <t>シッペイ</t>
    </rPh>
    <rPh sb="11" eb="12">
      <t>モノ</t>
    </rPh>
    <phoneticPr fontId="46"/>
  </si>
  <si>
    <t>上記</t>
    <phoneticPr fontId="4"/>
  </si>
  <si>
    <t>中分類以外の疾病</t>
    <phoneticPr fontId="4"/>
  </si>
  <si>
    <t>特定疾病別歯科医療費</t>
    <rPh sb="0" eb="2">
      <t>トクテイ</t>
    </rPh>
    <rPh sb="2" eb="4">
      <t>シッペイ</t>
    </rPh>
    <rPh sb="4" eb="5">
      <t>ベツ</t>
    </rPh>
    <rPh sb="5" eb="7">
      <t>シカ</t>
    </rPh>
    <rPh sb="7" eb="10">
      <t>イリョウヒ</t>
    </rPh>
    <phoneticPr fontId="4"/>
  </si>
  <si>
    <t>市区町村別</t>
    <rPh sb="0" eb="2">
      <t>シク</t>
    </rPh>
    <rPh sb="2" eb="4">
      <t>チョウソン</t>
    </rPh>
    <rPh sb="4" eb="5">
      <t>ベツ</t>
    </rPh>
    <phoneticPr fontId="4"/>
  </si>
  <si>
    <t>広域連合全体(年齢階層別)</t>
    <rPh sb="0" eb="2">
      <t>コウイキ</t>
    </rPh>
    <rPh sb="2" eb="4">
      <t>レンゴウ</t>
    </rPh>
    <rPh sb="4" eb="6">
      <t>ゼンタイ</t>
    </rPh>
    <rPh sb="6" eb="13">
      <t>ネ</t>
    </rPh>
    <phoneticPr fontId="4"/>
  </si>
  <si>
    <t>中分類による疾病別歯科医療費</t>
    <rPh sb="0" eb="1">
      <t>ナカ</t>
    </rPh>
    <rPh sb="1" eb="3">
      <t>ブンルイ</t>
    </rPh>
    <rPh sb="6" eb="8">
      <t>シッペイ</t>
    </rPh>
    <rPh sb="8" eb="9">
      <t>ベツ</t>
    </rPh>
    <rPh sb="9" eb="11">
      <t>シカ</t>
    </rPh>
    <rPh sb="11" eb="14">
      <t>イリョウヒ</t>
    </rPh>
    <phoneticPr fontId="4"/>
  </si>
  <si>
    <t>広域連合全体(男女別)</t>
    <rPh sb="0" eb="2">
      <t>コウイキ</t>
    </rPh>
    <rPh sb="2" eb="4">
      <t>レンゴウ</t>
    </rPh>
    <rPh sb="4" eb="6">
      <t>ゼンタイ</t>
    </rPh>
    <rPh sb="6" eb="11">
      <t>ダ</t>
    </rPh>
    <phoneticPr fontId="4"/>
  </si>
  <si>
    <t>広域連合全体　</t>
    <rPh sb="0" eb="2">
      <t>コウイキ</t>
    </rPh>
    <rPh sb="2" eb="4">
      <t>レンゴウ</t>
    </rPh>
    <rPh sb="4" eb="6">
      <t>ゼンタイ</t>
    </rPh>
    <phoneticPr fontId="4"/>
  </si>
  <si>
    <t>年齢調整前後の被保険者一人当たりの歯科医療費</t>
    <rPh sb="0" eb="2">
      <t>ネンレイ</t>
    </rPh>
    <rPh sb="2" eb="4">
      <t>チョウセイ</t>
    </rPh>
    <rPh sb="4" eb="6">
      <t>ゼンゴ</t>
    </rPh>
    <rPh sb="17" eb="19">
      <t>シカ</t>
    </rPh>
    <phoneticPr fontId="4"/>
  </si>
  <si>
    <t>歯科医療費の状況</t>
    <rPh sb="0" eb="2">
      <t>シカ</t>
    </rPh>
    <rPh sb="2" eb="5">
      <t>イリョウヒ</t>
    </rPh>
    <rPh sb="6" eb="8">
      <t>ジョウキョウ</t>
    </rPh>
    <phoneticPr fontId="4"/>
  </si>
  <si>
    <t>歯科医療費の状況</t>
    <rPh sb="0" eb="2">
      <t>シカ</t>
    </rPh>
    <rPh sb="6" eb="8">
      <t>ジョウキョウ</t>
    </rPh>
    <phoneticPr fontId="4"/>
  </si>
  <si>
    <t>市区町村別</t>
    <phoneticPr fontId="4"/>
  </si>
  <si>
    <t>年齢調整前後の被保険者一人当たりの歯科医療費</t>
    <rPh sb="17" eb="19">
      <t>シカ</t>
    </rPh>
    <phoneticPr fontId="4"/>
  </si>
  <si>
    <t>【年齢調整前】</t>
    <rPh sb="1" eb="3">
      <t>ネンレイ</t>
    </rPh>
    <rPh sb="3" eb="5">
      <t>チョウセイ</t>
    </rPh>
    <rPh sb="5" eb="6">
      <t>マエ</t>
    </rPh>
    <phoneticPr fontId="4"/>
  </si>
  <si>
    <t>市区町村別</t>
    <phoneticPr fontId="4"/>
  </si>
  <si>
    <t>【年齢調整後】</t>
    <rPh sb="1" eb="3">
      <t>ネンレイ</t>
    </rPh>
    <rPh sb="3" eb="5">
      <t>チョウセイ</t>
    </rPh>
    <rPh sb="5" eb="6">
      <t>ウシ</t>
    </rPh>
    <phoneticPr fontId="4"/>
  </si>
  <si>
    <t>中分類による疾病別歯科医療費の構成比</t>
    <rPh sb="15" eb="18">
      <t>コウセイヒ</t>
    </rPh>
    <phoneticPr fontId="46"/>
  </si>
  <si>
    <t>歯科患者割合</t>
    <rPh sb="0" eb="2">
      <t>シカ</t>
    </rPh>
    <rPh sb="2" eb="4">
      <t>カンジャ</t>
    </rPh>
    <rPh sb="4" eb="6">
      <t>ワリアイ</t>
    </rPh>
    <phoneticPr fontId="4"/>
  </si>
  <si>
    <t>前年度との差分(被保険者一人当たりの歯科医療費)</t>
    <rPh sb="0" eb="3">
      <t>ゼンネンド</t>
    </rPh>
    <rPh sb="5" eb="7">
      <t>サブン</t>
    </rPh>
    <rPh sb="8" eb="12">
      <t>ヒホケンジャ</t>
    </rPh>
    <rPh sb="12" eb="15">
      <t>ヒトリア</t>
    </rPh>
    <rPh sb="18" eb="20">
      <t>シカ</t>
    </rPh>
    <rPh sb="20" eb="23">
      <t>イリョウヒ</t>
    </rPh>
    <phoneticPr fontId="4"/>
  </si>
  <si>
    <t>前年度との差分(歯科患者割合)</t>
    <rPh sb="0" eb="3">
      <t>ゼンネンド</t>
    </rPh>
    <rPh sb="5" eb="7">
      <t>サブン</t>
    </rPh>
    <rPh sb="8" eb="10">
      <t>シカ</t>
    </rPh>
    <rPh sb="10" eb="12">
      <t>カンジャ</t>
    </rPh>
    <rPh sb="12" eb="14">
      <t>ワリアイ</t>
    </rPh>
    <phoneticPr fontId="4"/>
  </si>
  <si>
    <t>歯科患者割合</t>
    <rPh sb="0" eb="2">
      <t>シカ</t>
    </rPh>
    <phoneticPr fontId="4"/>
  </si>
  <si>
    <t>B+C</t>
    <phoneticPr fontId="4"/>
  </si>
  <si>
    <t>A+B+C+D</t>
    <phoneticPr fontId="4"/>
  </si>
  <si>
    <t>A/(A+B+C+D)</t>
    <phoneticPr fontId="4"/>
  </si>
  <si>
    <t>歯科医療費(円)</t>
    <rPh sb="0" eb="2">
      <t>シカ</t>
    </rPh>
    <rPh sb="2" eb="5">
      <t>イリョウヒ</t>
    </rPh>
    <rPh sb="6" eb="7">
      <t>エン</t>
    </rPh>
    <phoneticPr fontId="4"/>
  </si>
  <si>
    <t>調剤医療費(円)</t>
    <rPh sb="0" eb="2">
      <t>チョウザイ</t>
    </rPh>
    <rPh sb="2" eb="5">
      <t>イリョウヒ</t>
    </rPh>
    <rPh sb="6" eb="7">
      <t>エン</t>
    </rPh>
    <phoneticPr fontId="4"/>
  </si>
  <si>
    <t>医療費全体(円)</t>
    <rPh sb="0" eb="3">
      <t>イリョウヒ</t>
    </rPh>
    <rPh sb="3" eb="5">
      <t>ゼンタイ</t>
    </rPh>
    <rPh sb="6" eb="7">
      <t>エン</t>
    </rPh>
    <phoneticPr fontId="4"/>
  </si>
  <si>
    <t>小計</t>
    <rPh sb="0" eb="2">
      <t>ショウケイ</t>
    </rPh>
    <phoneticPr fontId="4"/>
  </si>
  <si>
    <t>【グラフ作成用】</t>
    <rPh sb="4" eb="6">
      <t>サクセイ</t>
    </rPh>
    <rPh sb="6" eb="7">
      <t>ヨウ</t>
    </rPh>
    <phoneticPr fontId="4"/>
  </si>
  <si>
    <t>歯科</t>
    <rPh sb="0" eb="2">
      <t>シカ</t>
    </rPh>
    <phoneticPr fontId="4"/>
  </si>
  <si>
    <t>入院</t>
    <rPh sb="0" eb="2">
      <t>ニュウイン</t>
    </rPh>
    <phoneticPr fontId="4"/>
  </si>
  <si>
    <t>入院外</t>
    <rPh sb="0" eb="3">
      <t>ニュウインガイ</t>
    </rPh>
    <phoneticPr fontId="4"/>
  </si>
  <si>
    <t>調剤</t>
    <rPh sb="0" eb="2">
      <t>チョウザイ</t>
    </rPh>
    <phoneticPr fontId="4"/>
  </si>
  <si>
    <t>医療費全体における歯科医療費の状況</t>
    <rPh sb="0" eb="3">
      <t>イリョウヒ</t>
    </rPh>
    <rPh sb="3" eb="5">
      <t>ゼンタイ</t>
    </rPh>
    <rPh sb="9" eb="11">
      <t>シカ</t>
    </rPh>
    <rPh sb="11" eb="14">
      <t>イリョウヒ</t>
    </rPh>
    <rPh sb="15" eb="17">
      <t>ジョウキョウ</t>
    </rPh>
    <phoneticPr fontId="4"/>
  </si>
  <si>
    <t>広域連合全体(男女別)</t>
    <rPh sb="0" eb="2">
      <t>コウイキ</t>
    </rPh>
    <rPh sb="2" eb="4">
      <t>レンゴウ</t>
    </rPh>
    <rPh sb="4" eb="5">
      <t>ゼン</t>
    </rPh>
    <rPh sb="6" eb="11">
      <t>ダ</t>
    </rPh>
    <phoneticPr fontId="4"/>
  </si>
  <si>
    <t>歯科医療費割合</t>
    <phoneticPr fontId="4"/>
  </si>
  <si>
    <t>歯科医療費割合(医療費全体に占める割合)</t>
    <phoneticPr fontId="4"/>
  </si>
  <si>
    <t>E</t>
  </si>
  <si>
    <t>歯科
診療日数
(日)</t>
    <rPh sb="0" eb="2">
      <t>シカ</t>
    </rPh>
    <rPh sb="3" eb="7">
      <t>シンリョウニッスウ</t>
    </rPh>
    <rPh sb="9" eb="10">
      <t>ニチ</t>
    </rPh>
    <phoneticPr fontId="4"/>
  </si>
  <si>
    <t>E/B</t>
    <phoneticPr fontId="4"/>
  </si>
  <si>
    <t>C/E</t>
    <phoneticPr fontId="4"/>
  </si>
  <si>
    <t>受診率
(件/人)※</t>
    <rPh sb="0" eb="3">
      <t>ジュシンリツ</t>
    </rPh>
    <rPh sb="5" eb="6">
      <t>ケン</t>
    </rPh>
    <rPh sb="7" eb="8">
      <t>ニン</t>
    </rPh>
    <phoneticPr fontId="4"/>
  </si>
  <si>
    <t>一件当たりの日数(日)※</t>
    <rPh sb="0" eb="2">
      <t>イッケン</t>
    </rPh>
    <rPh sb="2" eb="3">
      <t>ア</t>
    </rPh>
    <rPh sb="6" eb="8">
      <t>ニッスウ</t>
    </rPh>
    <rPh sb="9" eb="10">
      <t>ニチ</t>
    </rPh>
    <phoneticPr fontId="4"/>
  </si>
  <si>
    <t>一日当たりの医療費(円)※</t>
    <rPh sb="0" eb="2">
      <t>イチニチ</t>
    </rPh>
    <rPh sb="2" eb="3">
      <t>ア</t>
    </rPh>
    <rPh sb="6" eb="9">
      <t>イリョウヒ</t>
    </rPh>
    <rPh sb="10" eb="11">
      <t>エン</t>
    </rPh>
    <phoneticPr fontId="4"/>
  </si>
  <si>
    <t>歯科レセプト
一件当たりの
歯科医療費(円)</t>
    <rPh sb="0" eb="2">
      <t>シカ</t>
    </rPh>
    <rPh sb="14" eb="16">
      <t>シカ</t>
    </rPh>
    <rPh sb="16" eb="18">
      <t>イリョウ</t>
    </rPh>
    <rPh sb="18" eb="19">
      <t>ヒ</t>
    </rPh>
    <phoneticPr fontId="4"/>
  </si>
  <si>
    <t>歯科患者
一人当たりの
歯科医療費(円)</t>
    <rPh sb="0" eb="2">
      <t>シカ</t>
    </rPh>
    <rPh sb="12" eb="14">
      <t>シカ</t>
    </rPh>
    <phoneticPr fontId="4"/>
  </si>
  <si>
    <t>※受診率…被保険者一人当たりの歯科レセプト件数。</t>
    <phoneticPr fontId="4"/>
  </si>
  <si>
    <t>※一件当たりの日数…歯科レセプト一件当たりの診療実日数。</t>
    <phoneticPr fontId="4"/>
  </si>
  <si>
    <t>※一日当たりの医療費…診療一日当たりの歯科医療費。</t>
    <phoneticPr fontId="4"/>
  </si>
  <si>
    <t>受診率
(件/人)</t>
    <rPh sb="0" eb="3">
      <t>ジュシンリツ</t>
    </rPh>
    <rPh sb="5" eb="6">
      <t>ケン</t>
    </rPh>
    <rPh sb="7" eb="8">
      <t>ニン</t>
    </rPh>
    <phoneticPr fontId="4"/>
  </si>
  <si>
    <t>一件当たりの日数(日)</t>
    <rPh sb="0" eb="2">
      <t>イッケン</t>
    </rPh>
    <rPh sb="2" eb="3">
      <t>ア</t>
    </rPh>
    <rPh sb="6" eb="8">
      <t>ニッスウ</t>
    </rPh>
    <rPh sb="9" eb="10">
      <t>ニチ</t>
    </rPh>
    <phoneticPr fontId="4"/>
  </si>
  <si>
    <t>一日当たりの医療費(円)</t>
    <rPh sb="0" eb="2">
      <t>イチニチ</t>
    </rPh>
    <rPh sb="2" eb="3">
      <t>ア</t>
    </rPh>
    <rPh sb="6" eb="9">
      <t>イリョウヒ</t>
    </rPh>
    <rPh sb="10" eb="11">
      <t>エン</t>
    </rPh>
    <phoneticPr fontId="4"/>
  </si>
  <si>
    <t>歯科患者
一人当たりの
歯科医療費
(円)</t>
    <rPh sb="0" eb="2">
      <t>シカ</t>
    </rPh>
    <rPh sb="12" eb="14">
      <t>シカ</t>
    </rPh>
    <phoneticPr fontId="4"/>
  </si>
  <si>
    <t>受診率</t>
    <rPh sb="0" eb="3">
      <t>ジュシンリツ</t>
    </rPh>
    <phoneticPr fontId="4"/>
  </si>
  <si>
    <t>一件当たりの日数</t>
    <phoneticPr fontId="4"/>
  </si>
  <si>
    <t>一日当たりの医療費</t>
    <phoneticPr fontId="4"/>
  </si>
  <si>
    <t>市区町村</t>
    <rPh sb="0" eb="4">
      <t>シクチョウソン</t>
    </rPh>
    <phoneticPr fontId="4"/>
  </si>
  <si>
    <t>歯科患者一人当たりの歯科医療費</t>
    <rPh sb="0" eb="2">
      <t>シカ</t>
    </rPh>
    <rPh sb="10" eb="12">
      <t>シカ</t>
    </rPh>
    <phoneticPr fontId="4"/>
  </si>
  <si>
    <t>歯科レセプト一件当たりの歯科医療費</t>
    <rPh sb="0" eb="2">
      <t>シカ</t>
    </rPh>
    <rPh sb="12" eb="14">
      <t>シカ</t>
    </rPh>
    <phoneticPr fontId="4"/>
  </si>
  <si>
    <t>受診率</t>
    <rPh sb="0" eb="3">
      <t>ジュシンリツ</t>
    </rPh>
    <phoneticPr fontId="4"/>
  </si>
  <si>
    <t>前年度との差分(歯科患者一人当たりの歯科医療費)</t>
    <rPh sb="0" eb="3">
      <t>ゼンネンド</t>
    </rPh>
    <rPh sb="5" eb="7">
      <t>サブン</t>
    </rPh>
    <rPh sb="8" eb="10">
      <t>シカ</t>
    </rPh>
    <rPh sb="10" eb="12">
      <t>カンジャ</t>
    </rPh>
    <rPh sb="12" eb="14">
      <t>ヒトリ</t>
    </rPh>
    <rPh sb="14" eb="15">
      <t>ア</t>
    </rPh>
    <rPh sb="18" eb="20">
      <t>シカ</t>
    </rPh>
    <rPh sb="20" eb="23">
      <t>イリョウヒ</t>
    </rPh>
    <phoneticPr fontId="4"/>
  </si>
  <si>
    <t>前年度との差分(歯科レセプト一件当たりの歯科医療費)</t>
    <rPh sb="0" eb="3">
      <t>ゼンネンド</t>
    </rPh>
    <rPh sb="5" eb="7">
      <t>サブン</t>
    </rPh>
    <rPh sb="8" eb="10">
      <t>シカ</t>
    </rPh>
    <phoneticPr fontId="4"/>
  </si>
  <si>
    <t>前年度との差分(歯科患者一人当たりの歯科医療費)</t>
    <rPh sb="0" eb="3">
      <t>ゼンネンド</t>
    </rPh>
    <rPh sb="5" eb="7">
      <t>サブン</t>
    </rPh>
    <rPh sb="8" eb="10">
      <t>シカ</t>
    </rPh>
    <phoneticPr fontId="4"/>
  </si>
  <si>
    <t>前年度との差分(受診率)</t>
    <rPh sb="0" eb="3">
      <t>ゼンネンド</t>
    </rPh>
    <rPh sb="5" eb="7">
      <t>サブン</t>
    </rPh>
    <rPh sb="8" eb="11">
      <t>ジュシンリツ</t>
    </rPh>
    <phoneticPr fontId="4"/>
  </si>
  <si>
    <t>一件当たりの日数</t>
    <rPh sb="0" eb="3">
      <t>イッケンア</t>
    </rPh>
    <rPh sb="6" eb="8">
      <t>ニッスウ</t>
    </rPh>
    <phoneticPr fontId="4"/>
  </si>
  <si>
    <t>一日当たりの医療費</t>
    <rPh sb="0" eb="2">
      <t>イチニチ</t>
    </rPh>
    <rPh sb="2" eb="3">
      <t>ア</t>
    </rPh>
    <rPh sb="6" eb="9">
      <t>イリョウヒ</t>
    </rPh>
    <phoneticPr fontId="4"/>
  </si>
  <si>
    <t>1位</t>
  </si>
  <si>
    <t>2位</t>
  </si>
  <si>
    <t>3位</t>
  </si>
  <si>
    <t>4位</t>
  </si>
  <si>
    <t>5位</t>
  </si>
  <si>
    <t>1101 う蝕</t>
    <phoneticPr fontId="4"/>
  </si>
  <si>
    <t>1102 歯肉炎及び歯周疾患</t>
    <phoneticPr fontId="4"/>
  </si>
  <si>
    <t>1905 その他の損傷及びその他の外因の影響</t>
    <phoneticPr fontId="4"/>
  </si>
  <si>
    <t>上記　中分類以外の疾病</t>
    <rPh sb="0" eb="1">
      <t>ウエ</t>
    </rPh>
    <phoneticPr fontId="4"/>
  </si>
  <si>
    <t>1103 その他の歯及び歯の支持組織の障害</t>
    <phoneticPr fontId="4"/>
  </si>
  <si>
    <t>上記　中分類以外の疾病</t>
    <rPh sb="0" eb="2">
      <t>ジョウキ</t>
    </rPh>
    <phoneticPr fontId="4"/>
  </si>
  <si>
    <t>広域連合全体</t>
    <phoneticPr fontId="4"/>
  </si>
  <si>
    <t>歯科
患者数
(人)※</t>
    <rPh sb="0" eb="2">
      <t>シカ</t>
    </rPh>
    <rPh sb="3" eb="6">
      <t>カンジャスウ</t>
    </rPh>
    <phoneticPr fontId="4"/>
  </si>
  <si>
    <t>歯科
受診なし(人)</t>
    <rPh sb="0" eb="2">
      <t>シカ</t>
    </rPh>
    <rPh sb="3" eb="5">
      <t>ジュシン</t>
    </rPh>
    <phoneticPr fontId="4"/>
  </si>
  <si>
    <t>歯科
患者割合
(%)</t>
    <rPh sb="0" eb="2">
      <t>シカ</t>
    </rPh>
    <rPh sb="3" eb="5">
      <t>カンジャ</t>
    </rPh>
    <rPh sb="5" eb="7">
      <t>ワリアイ</t>
    </rPh>
    <phoneticPr fontId="4"/>
  </si>
  <si>
    <t>【表作成用】</t>
    <rPh sb="1" eb="5">
      <t>ヒョウサクセイヨウ</t>
    </rPh>
    <phoneticPr fontId="4"/>
  </si>
  <si>
    <t>0～9本</t>
    <rPh sb="3" eb="4">
      <t>ホン</t>
    </rPh>
    <phoneticPr fontId="4"/>
  </si>
  <si>
    <t>10～19本</t>
    <rPh sb="5" eb="6">
      <t>ホン</t>
    </rPh>
    <phoneticPr fontId="4"/>
  </si>
  <si>
    <t>20本以上</t>
    <rPh sb="2" eb="3">
      <t>ホン</t>
    </rPh>
    <rPh sb="3" eb="5">
      <t>イジョウ</t>
    </rPh>
    <phoneticPr fontId="4"/>
  </si>
  <si>
    <t>被保険者数</t>
    <rPh sb="0" eb="5">
      <t>ヒホケンシャスウ</t>
    </rPh>
    <phoneticPr fontId="4"/>
  </si>
  <si>
    <t>※歯科患者数…分析期間中に一人の方に複数のレセプトが発行された場合は、一人として集計。</t>
    <phoneticPr fontId="4"/>
  </si>
  <si>
    <t>推計残存歯数の集計対象…永久歯を集計(乳歯、智歯、過剰歯を含まない)。</t>
    <phoneticPr fontId="4"/>
  </si>
  <si>
    <t>全体</t>
    <rPh sb="0" eb="2">
      <t>ゼンタイ</t>
    </rPh>
    <phoneticPr fontId="4"/>
  </si>
  <si>
    <t>糖尿病</t>
    <rPh sb="0" eb="3">
      <t>トウニョウビョウ</t>
    </rPh>
    <phoneticPr fontId="4"/>
  </si>
  <si>
    <t>高血圧性疾患</t>
    <rPh sb="0" eb="6">
      <t>コウケツアツセイシッカン</t>
    </rPh>
    <phoneticPr fontId="4"/>
  </si>
  <si>
    <t>虚血性心疾患</t>
    <rPh sb="0" eb="6">
      <t>キョケツセイシンシッカン</t>
    </rPh>
    <phoneticPr fontId="4"/>
  </si>
  <si>
    <t>脳血管疾患</t>
    <rPh sb="0" eb="5">
      <t>ノウケッカンシッカン</t>
    </rPh>
    <phoneticPr fontId="4"/>
  </si>
  <si>
    <t>非該当</t>
    <rPh sb="0" eb="3">
      <t>ヒガイトウ</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</si>
  <si>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</si>
  <si>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</si>
  <si>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</si>
  <si>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</si>
  <si>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</si>
  <si>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中分類による疾病別歯科医療費上位5疾病</t>
    <rPh sb="0" eb="3">
      <t>チュウブンルイ</t>
    </rPh>
    <rPh sb="6" eb="8">
      <t>シッペイ</t>
    </rPh>
    <rPh sb="8" eb="9">
      <t>ベツ</t>
    </rPh>
    <phoneticPr fontId="4"/>
  </si>
  <si>
    <t>市区町村別</t>
    <rPh sb="0" eb="4">
      <t>シクチョウソン</t>
    </rPh>
    <rPh sb="4" eb="5">
      <t>ベツ</t>
    </rPh>
    <phoneticPr fontId="4"/>
  </si>
  <si>
    <t>中分類による疾病別歯科患者数上位5疾病</t>
    <rPh sb="0" eb="3">
      <t>チュウブンルイ</t>
    </rPh>
    <rPh sb="6" eb="8">
      <t>シッペイ</t>
    </rPh>
    <rPh sb="8" eb="9">
      <t>ベツ</t>
    </rPh>
    <rPh sb="11" eb="14">
      <t>カンジャスウ</t>
    </rPh>
    <phoneticPr fontId="4"/>
  </si>
  <si>
    <t>年齢階層</t>
    <rPh sb="0" eb="2">
      <t>ネンレイ</t>
    </rPh>
    <rPh sb="2" eb="4">
      <t>カイソウ</t>
    </rPh>
    <phoneticPr fontId="4"/>
  </si>
  <si>
    <t>推計
残存歯数</t>
    <phoneticPr fontId="4"/>
  </si>
  <si>
    <t>推計残存歯数階層別人数</t>
    <rPh sb="0" eb="2">
      <t>スイケイ</t>
    </rPh>
    <rPh sb="2" eb="4">
      <t>ザンゾン</t>
    </rPh>
    <rPh sb="4" eb="6">
      <t>シスウ</t>
    </rPh>
    <rPh sb="6" eb="8">
      <t>カイソウ</t>
    </rPh>
    <rPh sb="8" eb="9">
      <t>ベツ</t>
    </rPh>
    <rPh sb="9" eb="11">
      <t>ニンズウ</t>
    </rPh>
    <phoneticPr fontId="4"/>
  </si>
  <si>
    <t>広域連合全体(年齢階層別)</t>
    <rPh sb="0" eb="2">
      <t>コウイキ</t>
    </rPh>
    <rPh sb="2" eb="4">
      <t>レンゴウ</t>
    </rPh>
    <rPh sb="4" eb="6">
      <t>ゼンタイ</t>
    </rPh>
    <rPh sb="7" eb="12">
      <t>ネンレイカイソウベツ</t>
    </rPh>
    <phoneticPr fontId="4"/>
  </si>
  <si>
    <t>推計残存歯数階層別人数割合</t>
    <rPh sb="0" eb="6">
      <t>スイケイザンゾンシスウ</t>
    </rPh>
    <rPh sb="6" eb="9">
      <t>カイソウベツ</t>
    </rPh>
    <rPh sb="9" eb="11">
      <t>ニンズウ</t>
    </rPh>
    <rPh sb="11" eb="13">
      <t>ワリアイ</t>
    </rPh>
    <phoneticPr fontId="4"/>
  </si>
  <si>
    <t>広域連合全体</t>
    <rPh sb="0" eb="6">
      <t>コウイキレンゴウゼンタイ</t>
    </rPh>
    <phoneticPr fontId="4"/>
  </si>
  <si>
    <t>歯科
患者数
(人)</t>
    <rPh sb="0" eb="2">
      <t>シカ</t>
    </rPh>
    <rPh sb="3" eb="6">
      <t>カンジャスウ</t>
    </rPh>
    <phoneticPr fontId="4"/>
  </si>
  <si>
    <t>推計残存歯数階層別人数割合</t>
    <rPh sb="0" eb="2">
      <t>スイケイ</t>
    </rPh>
    <rPh sb="2" eb="4">
      <t>ザンゾン</t>
    </rPh>
    <rPh sb="4" eb="6">
      <t>シスウ</t>
    </rPh>
    <rPh sb="6" eb="8">
      <t>カイソウ</t>
    </rPh>
    <rPh sb="8" eb="9">
      <t>ベツ</t>
    </rPh>
    <rPh sb="9" eb="11">
      <t>ニンズウ</t>
    </rPh>
    <rPh sb="11" eb="13">
      <t>ワリアイ</t>
    </rPh>
    <phoneticPr fontId="4"/>
  </si>
  <si>
    <t>合計</t>
    <rPh sb="0" eb="2">
      <t>ゴウケイ</t>
    </rPh>
    <phoneticPr fontId="4"/>
  </si>
  <si>
    <t>推計
残存歯数</t>
    <rPh sb="0" eb="2">
      <t>スイケイ</t>
    </rPh>
    <rPh sb="3" eb="7">
      <t>ザンゾンシスウ</t>
    </rPh>
    <phoneticPr fontId="4"/>
  </si>
  <si>
    <t>推計
残存歯数</t>
    <rPh sb="0" eb="2">
      <t>スイケイ</t>
    </rPh>
    <rPh sb="3" eb="5">
      <t>ザンゾン</t>
    </rPh>
    <rPh sb="5" eb="7">
      <t>シスウ</t>
    </rPh>
    <phoneticPr fontId="4"/>
  </si>
  <si>
    <t>市区町村別</t>
    <rPh sb="0" eb="5">
      <t>シクチョウソンベツ</t>
    </rPh>
    <phoneticPr fontId="4"/>
  </si>
  <si>
    <t>う蝕</t>
  </si>
  <si>
    <t>合計</t>
    <rPh sb="0" eb="2">
      <t>ゴウケイ</t>
    </rPh>
    <phoneticPr fontId="4"/>
  </si>
  <si>
    <t>関節リウマチ</t>
    <rPh sb="0" eb="2">
      <t>カンセツ</t>
    </rPh>
    <phoneticPr fontId="4"/>
  </si>
  <si>
    <t>骨粗鬆症</t>
    <rPh sb="0" eb="4">
      <t>コツソショウショウ</t>
    </rPh>
    <phoneticPr fontId="4"/>
  </si>
  <si>
    <t>推計残存歯数階層別生活習慣病等患者数</t>
    <rPh sb="0" eb="2">
      <t>スイケイ</t>
    </rPh>
    <rPh sb="2" eb="4">
      <t>ザンゾン</t>
    </rPh>
    <rPh sb="4" eb="6">
      <t>シスウ</t>
    </rPh>
    <rPh sb="6" eb="8">
      <t>カイソウ</t>
    </rPh>
    <rPh sb="8" eb="9">
      <t>ベツ</t>
    </rPh>
    <rPh sb="14" eb="15">
      <t>トウ</t>
    </rPh>
    <phoneticPr fontId="4"/>
  </si>
  <si>
    <t>※歯周病検査･治療行為あり歯科患者数…口腔全体の検査･治療に該当する特定の診療行為が発生している歯科患者数。</t>
    <rPh sb="13" eb="15">
      <t>シカ</t>
    </rPh>
    <rPh sb="15" eb="18">
      <t>カンジャスウ</t>
    </rPh>
    <rPh sb="52" eb="53">
      <t>スウ</t>
    </rPh>
    <phoneticPr fontId="4"/>
  </si>
  <si>
    <t>大阪市</t>
    <phoneticPr fontId="4"/>
  </si>
  <si>
    <t>推計
残存歯数</t>
    <phoneticPr fontId="4"/>
  </si>
  <si>
    <t>【グラフラベル用】</t>
    <rPh sb="7" eb="8">
      <t>ヨウ</t>
    </rPh>
    <phoneticPr fontId="4"/>
  </si>
  <si>
    <t>推計残存歯数階層別生活習慣病等患者割合</t>
    <rPh sb="0" eb="2">
      <t>スイケイ</t>
    </rPh>
    <rPh sb="2" eb="4">
      <t>ザンゾン</t>
    </rPh>
    <rPh sb="4" eb="6">
      <t>シスウ</t>
    </rPh>
    <rPh sb="6" eb="8">
      <t>カイソウ</t>
    </rPh>
    <rPh sb="8" eb="9">
      <t>ベツ</t>
    </rPh>
    <rPh sb="9" eb="14">
      <t>セイカツシュウカンビョウ</t>
    </rPh>
    <rPh sb="14" eb="15">
      <t>トウ</t>
    </rPh>
    <rPh sb="15" eb="17">
      <t>カンジャ</t>
    </rPh>
    <rPh sb="17" eb="19">
      <t>ワリアイ</t>
    </rPh>
    <phoneticPr fontId="4"/>
  </si>
  <si>
    <t>推計残存歯数階層別誤嚥性肺炎患者数</t>
    <rPh sb="0" eb="2">
      <t>スイケイ</t>
    </rPh>
    <rPh sb="2" eb="4">
      <t>ザンゾン</t>
    </rPh>
    <rPh sb="4" eb="6">
      <t>シスウ</t>
    </rPh>
    <rPh sb="6" eb="8">
      <t>カイソウ</t>
    </rPh>
    <rPh sb="8" eb="9">
      <t>ベツ</t>
    </rPh>
    <rPh sb="9" eb="14">
      <t>ゴエンセイハイエン</t>
    </rPh>
    <phoneticPr fontId="4"/>
  </si>
  <si>
    <t>誤嚥性肺炎患者割合</t>
    <rPh sb="0" eb="5">
      <t>ゴエンセイハイエン</t>
    </rPh>
    <rPh sb="5" eb="9">
      <t>カンジャワリアイ</t>
    </rPh>
    <phoneticPr fontId="4"/>
  </si>
  <si>
    <t>要支援1</t>
    <rPh sb="0" eb="3">
      <t>ヨウシエン</t>
    </rPh>
    <phoneticPr fontId="4"/>
  </si>
  <si>
    <t>要支援2</t>
    <rPh sb="0" eb="3">
      <t>ヨウシエン</t>
    </rPh>
    <phoneticPr fontId="4"/>
  </si>
  <si>
    <t>市区町村</t>
    <rPh sb="0" eb="4">
      <t>シクチョウソン</t>
    </rPh>
    <phoneticPr fontId="4"/>
  </si>
  <si>
    <t>年齢階層</t>
    <rPh sb="0" eb="4">
      <t>ネンレイカイソウ</t>
    </rPh>
    <phoneticPr fontId="4"/>
  </si>
  <si>
    <t>推計残存歯数階層別誤嚥性肺炎患者割合</t>
    <rPh sb="0" eb="2">
      <t>スイケイ</t>
    </rPh>
    <rPh sb="2" eb="4">
      <t>ザンゾン</t>
    </rPh>
    <rPh sb="4" eb="6">
      <t>シスウ</t>
    </rPh>
    <rPh sb="6" eb="8">
      <t>カイソウ</t>
    </rPh>
    <rPh sb="8" eb="9">
      <t>ベツ</t>
    </rPh>
    <rPh sb="9" eb="14">
      <t>ゴエンセイハイエン</t>
    </rPh>
    <rPh sb="16" eb="18">
      <t>ワリアイ</t>
    </rPh>
    <phoneticPr fontId="4"/>
  </si>
  <si>
    <t>推計残存歯数階層別医療費(医科･調剤)の状況</t>
    <rPh sb="0" eb="2">
      <t>スイケイ</t>
    </rPh>
    <rPh sb="2" eb="4">
      <t>ザンゾン</t>
    </rPh>
    <rPh sb="4" eb="6">
      <t>シスウ</t>
    </rPh>
    <rPh sb="6" eb="8">
      <t>カイソウ</t>
    </rPh>
    <rPh sb="8" eb="9">
      <t>ベツ</t>
    </rPh>
    <rPh sb="13" eb="15">
      <t>イカ</t>
    </rPh>
    <rPh sb="16" eb="18">
      <t>チョウザイ</t>
    </rPh>
    <phoneticPr fontId="4"/>
  </si>
  <si>
    <t>入院外･調剤</t>
    <rPh sb="0" eb="3">
      <t>ニュウインガイ</t>
    </rPh>
    <phoneticPr fontId="4"/>
  </si>
  <si>
    <t>※歯周病検査･治療行為あり歯科患者における誤嚥性肺炎患者数…口腔全体の検査･治療に該当する特定の診療行為が発生している歯科患者のうち、</t>
    <rPh sb="13" eb="17">
      <t>シカカンジャ</t>
    </rPh>
    <rPh sb="21" eb="26">
      <t>ゴエンセイハイエン</t>
    </rPh>
    <rPh sb="26" eb="29">
      <t>カンジャスウ</t>
    </rPh>
    <phoneticPr fontId="4"/>
  </si>
  <si>
    <t xml:space="preserve">                                                           誤嚥性肺炎の医療費(医科･調剤)が発生している患者数。</t>
    <rPh sb="59" eb="64">
      <t>ゴエンセイハイエン</t>
    </rPh>
    <phoneticPr fontId="4"/>
  </si>
  <si>
    <t>以下</t>
    <rPh sb="0" eb="2">
      <t>イカ</t>
    </rPh>
    <phoneticPr fontId="6"/>
  </si>
  <si>
    <t>未満</t>
    <rPh sb="0" eb="2">
      <t>ミマン</t>
    </rPh>
    <phoneticPr fontId="6"/>
  </si>
  <si>
    <t>前年度との差分(歯科レセプト一件当たりの歯科医療費)</t>
    <rPh sb="0" eb="3">
      <t>ゼンネンド</t>
    </rPh>
    <rPh sb="5" eb="7">
      <t>サブン</t>
    </rPh>
    <rPh sb="8" eb="10">
      <t>シカ</t>
    </rPh>
    <rPh sb="14" eb="16">
      <t>イッケン</t>
    </rPh>
    <rPh sb="16" eb="17">
      <t>ア</t>
    </rPh>
    <rPh sb="20" eb="25">
      <t>シカイリョウヒ</t>
    </rPh>
    <phoneticPr fontId="4"/>
  </si>
  <si>
    <t>前年度との差分(年齢調整後被保険者一人当たりの歯科医療費)</t>
    <rPh sb="0" eb="3">
      <t>ゼンネンド</t>
    </rPh>
    <rPh sb="5" eb="7">
      <t>サブン</t>
    </rPh>
    <phoneticPr fontId="4"/>
  </si>
  <si>
    <t>【グラフ用】</t>
    <rPh sb="4" eb="5">
      <t>ヨウ</t>
    </rPh>
    <phoneticPr fontId="4"/>
  </si>
  <si>
    <t>特定疾病患者のうち歯科レセプトが発生している者の割合(特定疾病患者数に占める割合)</t>
    <rPh sb="0" eb="6">
      <t>トクテイシッペイカンジャ</t>
    </rPh>
    <rPh sb="9" eb="11">
      <t>シカ</t>
    </rPh>
    <rPh sb="16" eb="18">
      <t>ハッセイ</t>
    </rPh>
    <rPh sb="22" eb="26">
      <t>モノノワリアイ</t>
    </rPh>
    <rPh sb="27" eb="34">
      <t>トクテイシッペイカンジャスウ</t>
    </rPh>
    <rPh sb="35" eb="36">
      <t>シ</t>
    </rPh>
    <rPh sb="38" eb="40">
      <t>ワリアイ</t>
    </rPh>
    <phoneticPr fontId="4"/>
  </si>
  <si>
    <t>【グラフラベル用】</t>
    <rPh sb="7" eb="8">
      <t>ヨウ</t>
    </rPh>
    <phoneticPr fontId="4"/>
  </si>
  <si>
    <t>※歯周病検査･治療行為あり歯科患者における医科患者数…口腔全体の検査･治療に該当する特定の診療行為が発生している歯科患者のうち、</t>
    <rPh sb="13" eb="17">
      <t>シカカンジャ</t>
    </rPh>
    <rPh sb="21" eb="23">
      <t>イカ</t>
    </rPh>
    <rPh sb="23" eb="26">
      <t>カンジャスウ</t>
    </rPh>
    <phoneticPr fontId="4"/>
  </si>
  <si>
    <t xml:space="preserve">                                                　　 該当疾病の医療費(医科･調剤)が発生している患者数。</t>
    <rPh sb="51" eb="55">
      <t>ガイトウシッペイ</t>
    </rPh>
    <phoneticPr fontId="4"/>
  </si>
  <si>
    <t>歯周病検査･
治療行為あり
歯科患者数
(人)※</t>
    <rPh sb="0" eb="2">
      <t>シシュウ</t>
    </rPh>
    <rPh sb="2" eb="3">
      <t>ビョウ</t>
    </rPh>
    <rPh sb="3" eb="5">
      <t>ケンサ</t>
    </rPh>
    <rPh sb="7" eb="9">
      <t>チリョウ</t>
    </rPh>
    <rPh sb="9" eb="11">
      <t>コウイ</t>
    </rPh>
    <rPh sb="14" eb="16">
      <t>シカ</t>
    </rPh>
    <rPh sb="16" eb="19">
      <t>カンジャスウ</t>
    </rPh>
    <rPh sb="21" eb="22">
      <t>ヒト</t>
    </rPh>
    <phoneticPr fontId="4"/>
  </si>
  <si>
    <t>歯周病検査･
治療行為あり
割合(%)</t>
    <rPh sb="0" eb="2">
      <t>シシュウ</t>
    </rPh>
    <rPh sb="2" eb="3">
      <t>ビョウ</t>
    </rPh>
    <rPh sb="3" eb="5">
      <t>ケンサ</t>
    </rPh>
    <rPh sb="7" eb="9">
      <t>チリョウ</t>
    </rPh>
    <rPh sb="9" eb="11">
      <t>コウイ</t>
    </rPh>
    <rPh sb="14" eb="16">
      <t>ワリアイ</t>
    </rPh>
    <phoneticPr fontId="4"/>
  </si>
  <si>
    <t>歯周病検査･
治療行為あり
歯科患者数
(人)</t>
    <rPh sb="0" eb="2">
      <t>シシュウ</t>
    </rPh>
    <rPh sb="2" eb="3">
      <t>ビョウ</t>
    </rPh>
    <rPh sb="3" eb="5">
      <t>ケンサ</t>
    </rPh>
    <rPh sb="7" eb="9">
      <t>チリョウ</t>
    </rPh>
    <rPh sb="9" eb="11">
      <t>コウイ</t>
    </rPh>
    <rPh sb="14" eb="16">
      <t>シカ</t>
    </rPh>
    <rPh sb="16" eb="19">
      <t>カンジャスウ</t>
    </rPh>
    <rPh sb="21" eb="22">
      <t>ヒト</t>
    </rPh>
    <phoneticPr fontId="4"/>
  </si>
  <si>
    <t>歯周病検査･治療行為あり歯科患者数(人)※</t>
  </si>
  <si>
    <t>歯周病検査･治療行為あり歯科患者における医科患者数(人)※</t>
    <rPh sb="20" eb="22">
      <t>イカ</t>
    </rPh>
    <rPh sb="24" eb="25">
      <t>スウ</t>
    </rPh>
    <rPh sb="26" eb="27">
      <t>ニン</t>
    </rPh>
    <phoneticPr fontId="4"/>
  </si>
  <si>
    <t>歯周病検査･治療行為あり歯科患者における医科患者割合(%)</t>
    <rPh sb="0" eb="3">
      <t>シシュウビョウ</t>
    </rPh>
    <rPh sb="3" eb="5">
      <t>ケンサ</t>
    </rPh>
    <rPh sb="6" eb="10">
      <t>チリョウコウイ</t>
    </rPh>
    <rPh sb="12" eb="14">
      <t>シカ</t>
    </rPh>
    <rPh sb="14" eb="16">
      <t>カンジャ</t>
    </rPh>
    <rPh sb="20" eb="22">
      <t>イカ</t>
    </rPh>
    <rPh sb="22" eb="24">
      <t>カンジャ</t>
    </rPh>
    <rPh sb="24" eb="26">
      <t>ワリアイ</t>
    </rPh>
    <phoneticPr fontId="4"/>
  </si>
  <si>
    <t>歯周病検査･
治療行為あり
歯科患者数
(人)</t>
    <rPh sb="0" eb="3">
      <t>シシュウビョウ</t>
    </rPh>
    <rPh sb="3" eb="5">
      <t>ケンサ</t>
    </rPh>
    <rPh sb="7" eb="11">
      <t>チリョウコウイ</t>
    </rPh>
    <rPh sb="14" eb="16">
      <t>シカ</t>
    </rPh>
    <rPh sb="16" eb="19">
      <t>カンジャスウ</t>
    </rPh>
    <rPh sb="21" eb="22">
      <t>ニン</t>
    </rPh>
    <phoneticPr fontId="4"/>
  </si>
  <si>
    <t>歯周病検査･治療行為あり歯科患者における医科患者数(人)</t>
    <rPh sb="0" eb="3">
      <t>シシュウビョウ</t>
    </rPh>
    <rPh sb="3" eb="5">
      <t>ケンサ</t>
    </rPh>
    <rPh sb="6" eb="10">
      <t>チリョウコウイ</t>
    </rPh>
    <rPh sb="12" eb="14">
      <t>シカ</t>
    </rPh>
    <rPh sb="14" eb="16">
      <t>カンジャ</t>
    </rPh>
    <rPh sb="20" eb="22">
      <t>イカ</t>
    </rPh>
    <rPh sb="22" eb="25">
      <t>カンジャスウ</t>
    </rPh>
    <rPh sb="26" eb="27">
      <t>ニン</t>
    </rPh>
    <phoneticPr fontId="4"/>
  </si>
  <si>
    <t>歯周病検査･
治療行為あり
歯科患者数
(人)※</t>
    <rPh sb="0" eb="3">
      <t>シシュウビョウ</t>
    </rPh>
    <rPh sb="3" eb="5">
      <t>ケンサ</t>
    </rPh>
    <rPh sb="7" eb="11">
      <t>チリョウコウイ</t>
    </rPh>
    <rPh sb="14" eb="16">
      <t>シカ</t>
    </rPh>
    <rPh sb="16" eb="19">
      <t>カンジャスウ</t>
    </rPh>
    <rPh sb="21" eb="22">
      <t>ニン</t>
    </rPh>
    <phoneticPr fontId="4"/>
  </si>
  <si>
    <t>歯周病検査･治療行為あり
歯科患者における
誤嚥性肺炎患者数(人)※</t>
    <rPh sb="22" eb="27">
      <t>ゴエンセイハイエン</t>
    </rPh>
    <rPh sb="29" eb="30">
      <t>スウ</t>
    </rPh>
    <rPh sb="31" eb="32">
      <t>ニン</t>
    </rPh>
    <phoneticPr fontId="4"/>
  </si>
  <si>
    <t>歯周病検査･治療行為あり
歯科患者における
誤嚥性肺炎患者割合(%)</t>
    <rPh sb="0" eb="3">
      <t>シシュウビョウ</t>
    </rPh>
    <rPh sb="3" eb="5">
      <t>ケンサ</t>
    </rPh>
    <rPh sb="6" eb="10">
      <t>チリョウコウイ</t>
    </rPh>
    <rPh sb="13" eb="15">
      <t>シカ</t>
    </rPh>
    <rPh sb="15" eb="17">
      <t>カンジャ</t>
    </rPh>
    <rPh sb="22" eb="27">
      <t>ゴエンセイハイエン</t>
    </rPh>
    <rPh sb="27" eb="29">
      <t>カンジャ</t>
    </rPh>
    <rPh sb="29" eb="31">
      <t>ワリアイ</t>
    </rPh>
    <phoneticPr fontId="4"/>
  </si>
  <si>
    <t>歯周病検査･治療行為あり
歯科患者における
誤嚥性肺炎患者数(人)</t>
    <rPh sb="0" eb="3">
      <t>シシュウビョウ</t>
    </rPh>
    <rPh sb="3" eb="5">
      <t>ケンサ</t>
    </rPh>
    <rPh sb="6" eb="10">
      <t>チリョウコウイ</t>
    </rPh>
    <rPh sb="13" eb="15">
      <t>シカ</t>
    </rPh>
    <rPh sb="15" eb="17">
      <t>カンジャ</t>
    </rPh>
    <rPh sb="22" eb="27">
      <t>ゴエンセイハイエン</t>
    </rPh>
    <rPh sb="27" eb="30">
      <t>カンジャスウ</t>
    </rPh>
    <rPh sb="31" eb="32">
      <t>ニン</t>
    </rPh>
    <phoneticPr fontId="4"/>
  </si>
  <si>
    <t>推計残存歯数階層別要介護度別人数</t>
    <rPh sb="0" eb="2">
      <t>スイケイ</t>
    </rPh>
    <rPh sb="2" eb="4">
      <t>ザンゾン</t>
    </rPh>
    <rPh sb="4" eb="6">
      <t>シスウ</t>
    </rPh>
    <rPh sb="6" eb="8">
      <t>カイソウ</t>
    </rPh>
    <rPh sb="8" eb="9">
      <t>ベツ</t>
    </rPh>
    <rPh sb="14" eb="16">
      <t>ニンズウ</t>
    </rPh>
    <phoneticPr fontId="4"/>
  </si>
  <si>
    <t>歯周病検査･治療行為あり歯科患者における要介護度別人数(人)</t>
    <rPh sb="24" eb="25">
      <t>ベツ</t>
    </rPh>
    <rPh sb="25" eb="26">
      <t>ヒト</t>
    </rPh>
    <phoneticPr fontId="4"/>
  </si>
  <si>
    <t>歯周病検査･治療行為あり歯科患者における要介護度別人数割合(%)</t>
    <rPh sb="0" eb="2">
      <t>シシュウ</t>
    </rPh>
    <rPh sb="2" eb="3">
      <t>ビョウ</t>
    </rPh>
    <rPh sb="3" eb="5">
      <t>ケンサ</t>
    </rPh>
    <rPh sb="6" eb="8">
      <t>チリョウ</t>
    </rPh>
    <rPh sb="8" eb="10">
      <t>コウイ</t>
    </rPh>
    <rPh sb="12" eb="14">
      <t>シカ</t>
    </rPh>
    <rPh sb="14" eb="16">
      <t>カンジャ</t>
    </rPh>
    <rPh sb="24" eb="25">
      <t>ベツ</t>
    </rPh>
    <rPh sb="25" eb="27">
      <t>ニンズウ</t>
    </rPh>
    <rPh sb="27" eb="29">
      <t>ワリアイ</t>
    </rPh>
    <phoneticPr fontId="4"/>
  </si>
  <si>
    <t>推計残存歯数階層別要介護度別人数割合</t>
    <rPh sb="0" eb="2">
      <t>スイケイ</t>
    </rPh>
    <rPh sb="2" eb="4">
      <t>ザンゾン</t>
    </rPh>
    <rPh sb="4" eb="6">
      <t>シスウ</t>
    </rPh>
    <rPh sb="6" eb="8">
      <t>カイソウ</t>
    </rPh>
    <rPh sb="8" eb="9">
      <t>ベツ</t>
    </rPh>
    <rPh sb="14" eb="16">
      <t>ニンズウ</t>
    </rPh>
    <rPh sb="16" eb="18">
      <t>ワリアイ</t>
    </rPh>
    <phoneticPr fontId="4"/>
  </si>
  <si>
    <t>推計残存歯数階層別要介護度別人数</t>
    <rPh sb="0" eb="2">
      <t>スイケイ</t>
    </rPh>
    <rPh sb="2" eb="4">
      <t>ザンゾン</t>
    </rPh>
    <rPh sb="4" eb="6">
      <t>シスウ</t>
    </rPh>
    <rPh sb="6" eb="8">
      <t>カイソウ</t>
    </rPh>
    <rPh sb="8" eb="9">
      <t>ベツ</t>
    </rPh>
    <rPh sb="9" eb="10">
      <t>ヨウ</t>
    </rPh>
    <rPh sb="10" eb="14">
      <t>カイゴドベツ</t>
    </rPh>
    <rPh sb="14" eb="16">
      <t>ニンズウ</t>
    </rPh>
    <phoneticPr fontId="4"/>
  </si>
  <si>
    <t>歯周病検査･治療行為あり歯科患者における要介護度別人数(人)</t>
    <rPh sb="0" eb="3">
      <t>シシュウビョウ</t>
    </rPh>
    <rPh sb="3" eb="5">
      <t>ケンサ</t>
    </rPh>
    <rPh sb="6" eb="10">
      <t>チリョウコウイ</t>
    </rPh>
    <rPh sb="12" eb="14">
      <t>シカ</t>
    </rPh>
    <rPh sb="14" eb="16">
      <t>カンジャ</t>
    </rPh>
    <rPh sb="20" eb="21">
      <t>ヨウ</t>
    </rPh>
    <rPh sb="21" eb="25">
      <t>カイゴドベツ</t>
    </rPh>
    <rPh sb="25" eb="26">
      <t>ニン</t>
    </rPh>
    <rPh sb="26" eb="27">
      <t>スウ</t>
    </rPh>
    <rPh sb="28" eb="29">
      <t>ニン</t>
    </rPh>
    <phoneticPr fontId="4"/>
  </si>
  <si>
    <t>歯周病検査･治療行為あり歯科患者における要介護度別人数割合(%)</t>
    <rPh sb="0" eb="3">
      <t>シシュウビョウ</t>
    </rPh>
    <rPh sb="3" eb="5">
      <t>ケンサ</t>
    </rPh>
    <rPh sb="6" eb="10">
      <t>チリョウコウイ</t>
    </rPh>
    <rPh sb="12" eb="14">
      <t>シカ</t>
    </rPh>
    <rPh sb="14" eb="16">
      <t>カンジャ</t>
    </rPh>
    <rPh sb="20" eb="21">
      <t>ヨウ</t>
    </rPh>
    <rPh sb="21" eb="23">
      <t>カイゴ</t>
    </rPh>
    <rPh sb="23" eb="24">
      <t>ド</t>
    </rPh>
    <rPh sb="24" eb="25">
      <t>ベツ</t>
    </rPh>
    <rPh sb="25" eb="27">
      <t>ニンズウ</t>
    </rPh>
    <rPh sb="27" eb="29">
      <t>ワリアイ</t>
    </rPh>
    <phoneticPr fontId="4"/>
  </si>
  <si>
    <t>歯科医療費
割合
(医療費全体に
占める割合)(%)</t>
    <rPh sb="0" eb="2">
      <t>シカ</t>
    </rPh>
    <rPh sb="2" eb="5">
      <t>イリョウヒ</t>
    </rPh>
    <rPh sb="6" eb="8">
      <t>ワリアイ</t>
    </rPh>
    <rPh sb="10" eb="13">
      <t>イリョウヒ</t>
    </rPh>
    <rPh sb="13" eb="15">
      <t>ゼンタイ</t>
    </rPh>
    <rPh sb="17" eb="18">
      <t>シ</t>
    </rPh>
    <rPh sb="20" eb="22">
      <t>ワリアイ</t>
    </rPh>
    <phoneticPr fontId="4"/>
  </si>
  <si>
    <t>医療費全体における歯科医療費割合(医療費全体に占める割合)</t>
    <rPh sb="0" eb="3">
      <t>イリョウヒ</t>
    </rPh>
    <rPh sb="3" eb="5">
      <t>ゼンタイ</t>
    </rPh>
    <rPh sb="9" eb="11">
      <t>シカ</t>
    </rPh>
    <rPh sb="11" eb="14">
      <t>イリョウヒ</t>
    </rPh>
    <rPh sb="14" eb="16">
      <t>ワリアイ</t>
    </rPh>
    <rPh sb="17" eb="20">
      <t>イリョウヒ</t>
    </rPh>
    <rPh sb="20" eb="22">
      <t>ゼンタイ</t>
    </rPh>
    <rPh sb="23" eb="24">
      <t>シ</t>
    </rPh>
    <rPh sb="26" eb="28">
      <t>ワリアイ</t>
    </rPh>
    <phoneticPr fontId="4"/>
  </si>
  <si>
    <t>う蝕</t>
    <phoneticPr fontId="4"/>
  </si>
  <si>
    <t>歯肉炎及び歯周疾患</t>
    <phoneticPr fontId="4"/>
  </si>
  <si>
    <t>その他の消化器系の疾患</t>
    <phoneticPr fontId="4"/>
  </si>
  <si>
    <t>特定疾病患者のうち
歯科レセプトが
発生している者
(人)</t>
    <rPh sb="0" eb="2">
      <t>トクテイ</t>
    </rPh>
    <rPh sb="2" eb="4">
      <t>シッペイ</t>
    </rPh>
    <rPh sb="4" eb="6">
      <t>カンジャ</t>
    </rPh>
    <rPh sb="10" eb="12">
      <t>シカ</t>
    </rPh>
    <rPh sb="18" eb="20">
      <t>ハッセイ</t>
    </rPh>
    <rPh sb="24" eb="25">
      <t>シャ</t>
    </rPh>
    <rPh sb="27" eb="28">
      <t>ニン</t>
    </rPh>
    <phoneticPr fontId="1"/>
  </si>
  <si>
    <t>患者一人
当たりの
歯科医療費
(円)</t>
    <rPh sb="10" eb="12">
      <t>シカ</t>
    </rPh>
    <rPh sb="17" eb="18">
      <t>エン</t>
    </rPh>
    <phoneticPr fontId="46"/>
  </si>
  <si>
    <t>被保険者数
に占める
割合</t>
    <rPh sb="0" eb="4">
      <t>ヒホケンシャ</t>
    </rPh>
    <rPh sb="7" eb="8">
      <t>シ</t>
    </rPh>
    <rPh sb="11" eb="13">
      <t>ワリアイ</t>
    </rPh>
    <phoneticPr fontId="4"/>
  </si>
  <si>
    <t>特定疾病
患者数に
占める
割合</t>
    <rPh sb="0" eb="2">
      <t>トクテイ</t>
    </rPh>
    <rPh sb="2" eb="4">
      <t>シッペイ</t>
    </rPh>
    <rPh sb="5" eb="7">
      <t>カンジャ</t>
    </rPh>
    <rPh sb="7" eb="8">
      <t>スウ</t>
    </rPh>
    <rPh sb="10" eb="11">
      <t>シ</t>
    </rPh>
    <rPh sb="14" eb="16">
      <t>ワリアイ</t>
    </rPh>
    <phoneticPr fontId="4"/>
  </si>
  <si>
    <t>特定疾病
患者の歯科医療費(円)</t>
    <rPh sb="0" eb="2">
      <t>トクテイ</t>
    </rPh>
    <rPh sb="2" eb="4">
      <t>シッペイ</t>
    </rPh>
    <rPh sb="5" eb="7">
      <t>カンジャ</t>
    </rPh>
    <rPh sb="8" eb="10">
      <t>シカ</t>
    </rPh>
    <rPh sb="10" eb="13">
      <t>イリョウヒ</t>
    </rPh>
    <rPh sb="14" eb="15">
      <t>エン</t>
    </rPh>
    <phoneticPr fontId="4"/>
  </si>
  <si>
    <t>歯周病検査･治療行為あり歯科患者における
医科患者数(人)※</t>
    <rPh sb="0" eb="2">
      <t>シシュウ</t>
    </rPh>
    <rPh sb="2" eb="3">
      <t>ビョウ</t>
    </rPh>
    <rPh sb="3" eb="5">
      <t>ケンサ</t>
    </rPh>
    <rPh sb="6" eb="8">
      <t>チリョウ</t>
    </rPh>
    <rPh sb="8" eb="10">
      <t>コウイ</t>
    </rPh>
    <rPh sb="12" eb="14">
      <t>シカ</t>
    </rPh>
    <rPh sb="14" eb="16">
      <t>カンジャ</t>
    </rPh>
    <rPh sb="21" eb="23">
      <t>イカ</t>
    </rPh>
    <rPh sb="23" eb="26">
      <t>カンジャスウ</t>
    </rPh>
    <rPh sb="27" eb="28">
      <t>ヒト</t>
    </rPh>
    <phoneticPr fontId="31"/>
  </si>
  <si>
    <t>歯周病検査･治療行為あり歯科患者における
医科医療費(円)</t>
    <rPh sb="21" eb="23">
      <t>イカ</t>
    </rPh>
    <phoneticPr fontId="4"/>
  </si>
  <si>
    <t>歯周病検査･治療行為あり歯科患者における
医科患者一人当たりの医科医療費(円)</t>
    <rPh sb="0" eb="2">
      <t>シシュウ</t>
    </rPh>
    <rPh sb="2" eb="3">
      <t>ビョウ</t>
    </rPh>
    <rPh sb="3" eb="5">
      <t>ケンサ</t>
    </rPh>
    <rPh sb="6" eb="8">
      <t>チリョウ</t>
    </rPh>
    <rPh sb="8" eb="10">
      <t>コウイ</t>
    </rPh>
    <rPh sb="12" eb="14">
      <t>シカ</t>
    </rPh>
    <rPh sb="14" eb="16">
      <t>カンジャ</t>
    </rPh>
    <rPh sb="21" eb="23">
      <t>イカ</t>
    </rPh>
    <rPh sb="23" eb="25">
      <t>カンジャ</t>
    </rPh>
    <rPh sb="25" eb="27">
      <t>ヒトリ</t>
    </rPh>
    <rPh sb="27" eb="28">
      <t>ア</t>
    </rPh>
    <rPh sb="31" eb="33">
      <t>イカ</t>
    </rPh>
    <rPh sb="33" eb="36">
      <t>イリョウヒ</t>
    </rPh>
    <rPh sb="37" eb="38">
      <t>エン</t>
    </rPh>
    <phoneticPr fontId="31"/>
  </si>
  <si>
    <t>推計残存歯数階層別医科患者一人当たりの医科医療費の状況</t>
    <rPh sb="0" eb="2">
      <t>スイケイ</t>
    </rPh>
    <rPh sb="2" eb="4">
      <t>ザンゾン</t>
    </rPh>
    <rPh sb="4" eb="6">
      <t>シスウ</t>
    </rPh>
    <rPh sb="6" eb="8">
      <t>カイソウ</t>
    </rPh>
    <rPh sb="8" eb="9">
      <t>ベツ</t>
    </rPh>
    <rPh sb="9" eb="11">
      <t>イカ</t>
    </rPh>
    <rPh sb="11" eb="13">
      <t>カンジャ</t>
    </rPh>
    <rPh sb="13" eb="15">
      <t>ヒトリ</t>
    </rPh>
    <rPh sb="15" eb="16">
      <t>ア</t>
    </rPh>
    <rPh sb="19" eb="21">
      <t>イカ</t>
    </rPh>
    <rPh sb="21" eb="24">
      <t>イリョウヒ</t>
    </rPh>
    <rPh sb="25" eb="27">
      <t>ジョウキョウ</t>
    </rPh>
    <phoneticPr fontId="4"/>
  </si>
  <si>
    <t>歯周病検査･治療行為あり
歯科患者における
医科患者数(人)</t>
    <rPh sb="0" eb="3">
      <t>シシュウビョウ</t>
    </rPh>
    <rPh sb="3" eb="5">
      <t>ケンサ</t>
    </rPh>
    <rPh sb="6" eb="10">
      <t>チリョウコウイ</t>
    </rPh>
    <rPh sb="13" eb="15">
      <t>シカ</t>
    </rPh>
    <rPh sb="15" eb="17">
      <t>カンジャ</t>
    </rPh>
    <rPh sb="22" eb="24">
      <t>イカ</t>
    </rPh>
    <rPh sb="24" eb="27">
      <t>カンジャスウ</t>
    </rPh>
    <rPh sb="28" eb="29">
      <t>ニン</t>
    </rPh>
    <phoneticPr fontId="4"/>
  </si>
  <si>
    <t>歯周病検査･治療行為あり
歯科患者における
医科医療費(円)</t>
    <rPh sb="0" eb="3">
      <t>シシュウビョウ</t>
    </rPh>
    <rPh sb="3" eb="5">
      <t>ケンサ</t>
    </rPh>
    <rPh sb="6" eb="10">
      <t>チリョウコウイ</t>
    </rPh>
    <rPh sb="13" eb="15">
      <t>シカ</t>
    </rPh>
    <rPh sb="15" eb="17">
      <t>カンジャ</t>
    </rPh>
    <rPh sb="22" eb="24">
      <t>イカ</t>
    </rPh>
    <rPh sb="24" eb="27">
      <t>イリョウヒ</t>
    </rPh>
    <rPh sb="28" eb="29">
      <t>エン</t>
    </rPh>
    <phoneticPr fontId="4"/>
  </si>
  <si>
    <t>歯周病検査･治療行為あり
歯科患者における
医科患者一人当たりの医科医療費(円)</t>
    <rPh sb="0" eb="3">
      <t>シシュウビョウ</t>
    </rPh>
    <rPh sb="3" eb="5">
      <t>ケンサ</t>
    </rPh>
    <rPh sb="6" eb="10">
      <t>チリョウコウイ</t>
    </rPh>
    <rPh sb="13" eb="15">
      <t>シカ</t>
    </rPh>
    <rPh sb="15" eb="17">
      <t>カンジャ</t>
    </rPh>
    <rPh sb="22" eb="24">
      <t>イカ</t>
    </rPh>
    <rPh sb="24" eb="26">
      <t>カンジャ</t>
    </rPh>
    <rPh sb="26" eb="28">
      <t>ヒトリ</t>
    </rPh>
    <rPh sb="28" eb="29">
      <t>ア</t>
    </rPh>
    <rPh sb="32" eb="34">
      <t>イカ</t>
    </rPh>
    <rPh sb="34" eb="37">
      <t>イリョウヒ</t>
    </rPh>
    <rPh sb="38" eb="39">
      <t>エン</t>
    </rPh>
    <phoneticPr fontId="4"/>
  </si>
  <si>
    <t>歯周病検査･治療行為あり
歯科患者数(人)※</t>
    <phoneticPr fontId="4"/>
  </si>
  <si>
    <t>その他の損傷及び
その他の外因の影響</t>
    <phoneticPr fontId="4"/>
  </si>
  <si>
    <t>その他の歯及び歯の
支持組織の障害</t>
    <phoneticPr fontId="4"/>
  </si>
  <si>
    <t>　　　　　　　　　　　　　　　　　　　　　　　　　　 医療費(医科･調剤)が発生している患者数。</t>
    <rPh sb="31" eb="33">
      <t>イカ</t>
    </rPh>
    <rPh sb="34" eb="36">
      <t>チョウザイ</t>
    </rPh>
    <phoneticPr fontId="4"/>
  </si>
  <si>
    <t>医科医療費(円)</t>
    <rPh sb="0" eb="2">
      <t>イカ</t>
    </rPh>
    <rPh sb="2" eb="5">
      <t>イリョウヒ</t>
    </rPh>
    <rPh sb="6" eb="7">
      <t>エン</t>
    </rPh>
    <phoneticPr fontId="4"/>
  </si>
  <si>
    <t>入院外</t>
    <rPh sb="0" eb="2">
      <t>ニュウイン</t>
    </rPh>
    <rPh sb="2" eb="3">
      <t>ソト</t>
    </rPh>
    <phoneticPr fontId="4"/>
  </si>
  <si>
    <t>前年度との差分(年齢調整後被保険者一人当たりの歯科医療費)</t>
    <phoneticPr fontId="4"/>
  </si>
  <si>
    <t>患者一人当たりの歯科医療費</t>
    <rPh sb="0" eb="5">
      <t>カンジャヒトリア</t>
    </rPh>
    <rPh sb="8" eb="13">
      <t>シカイリョウヒ</t>
    </rPh>
    <phoneticPr fontId="4"/>
  </si>
  <si>
    <t>データ化範囲(分析対象)…歯科、入院(DPCを含む)、入院外、調剤の電子レセプト。対象診療年月は令和4年4月～令和5年3月診療分(12カ月分)。</t>
    <phoneticPr fontId="4"/>
  </si>
  <si>
    <t>年齢基準日…令和5年3月31日時点。</t>
    <phoneticPr fontId="4"/>
  </si>
  <si>
    <t>データ化範囲(分析対象)…歯科の電子レセプト。対象診療年月は令和4年4月～令和5年3月診療分(12カ月分)。</t>
    <phoneticPr fontId="4"/>
  </si>
  <si>
    <t>R4年度</t>
    <phoneticPr fontId="4"/>
  </si>
  <si>
    <t>R3年度</t>
    <phoneticPr fontId="4"/>
  </si>
  <si>
    <t>R3年度市区町村別数値</t>
    <phoneticPr fontId="4"/>
  </si>
  <si>
    <t>市区町村</t>
    <rPh sb="0" eb="4">
      <t>シクチョウソン</t>
    </rPh>
    <phoneticPr fontId="4"/>
  </si>
  <si>
    <t>R4年度</t>
    <rPh sb="2" eb="4">
      <t>ネンド</t>
    </rPh>
    <phoneticPr fontId="4"/>
  </si>
  <si>
    <t>R3年度</t>
    <rPh sb="2" eb="4">
      <t>ネンド</t>
    </rPh>
    <phoneticPr fontId="4"/>
  </si>
  <si>
    <t>R3年度市区町村別数値</t>
    <rPh sb="2" eb="4">
      <t>ネンド</t>
    </rPh>
    <rPh sb="4" eb="8">
      <t>シクチョウソン</t>
    </rPh>
    <rPh sb="8" eb="9">
      <t>ベツ</t>
    </rPh>
    <rPh sb="9" eb="11">
      <t>スウチ</t>
    </rPh>
    <phoneticPr fontId="4"/>
  </si>
  <si>
    <t>前年度との差分</t>
    <rPh sb="0" eb="3">
      <t>ゼンネンド</t>
    </rPh>
    <rPh sb="5" eb="7">
      <t>サブン</t>
    </rPh>
    <phoneticPr fontId="4"/>
  </si>
  <si>
    <t>前年度との差分(歯科医療費割合)</t>
    <rPh sb="0" eb="3">
      <t>ゼンネンド</t>
    </rPh>
    <rPh sb="5" eb="7">
      <t>サブン</t>
    </rPh>
    <rPh sb="8" eb="15">
      <t>シカイリョウヒワリアイ</t>
    </rPh>
    <phoneticPr fontId="4"/>
  </si>
  <si>
    <t>市区町村別</t>
    <rPh sb="0" eb="5">
      <t>シクチョウソンベツ</t>
    </rPh>
    <phoneticPr fontId="4"/>
  </si>
  <si>
    <t>前年度との差分(歯科医療費割合(医療費全体に占める割合))</t>
    <rPh sb="8" eb="15">
      <t>シカイリョウヒワリアイ</t>
    </rPh>
    <rPh sb="16" eb="21">
      <t>イリョウヒゼンタイ</t>
    </rPh>
    <rPh sb="22" eb="23">
      <t>シ</t>
    </rPh>
    <rPh sb="25" eb="27">
      <t>ワリアイ</t>
    </rPh>
    <phoneticPr fontId="4"/>
  </si>
  <si>
    <t>R3年度</t>
    <rPh sb="2" eb="4">
      <t>ネンド</t>
    </rPh>
    <phoneticPr fontId="4"/>
  </si>
  <si>
    <t>市区町村別</t>
    <rPh sb="0" eb="5">
      <t>シクチョウソンベツ</t>
    </rPh>
    <phoneticPr fontId="4"/>
  </si>
  <si>
    <t>R4年度</t>
    <rPh sb="2" eb="4">
      <t>ネンド</t>
    </rPh>
    <phoneticPr fontId="4"/>
  </si>
  <si>
    <t>R3年度</t>
    <rPh sb="2" eb="4">
      <t>ネンド</t>
    </rPh>
    <phoneticPr fontId="4"/>
  </si>
  <si>
    <t>前年度との差分(一件当たりの日数)</t>
    <rPh sb="0" eb="3">
      <t>ゼンネンド</t>
    </rPh>
    <rPh sb="5" eb="7">
      <t>サブン</t>
    </rPh>
    <rPh sb="8" eb="9">
      <t>イチ</t>
    </rPh>
    <rPh sb="9" eb="10">
      <t>ケン</t>
    </rPh>
    <rPh sb="10" eb="11">
      <t>ア</t>
    </rPh>
    <rPh sb="14" eb="16">
      <t>ニッスウ</t>
    </rPh>
    <phoneticPr fontId="4"/>
  </si>
  <si>
    <t>前年度との差分(一日当たりの医療費)</t>
    <rPh sb="0" eb="3">
      <t>ゼンネンド</t>
    </rPh>
    <rPh sb="5" eb="7">
      <t>サブン</t>
    </rPh>
    <rPh sb="8" eb="9">
      <t>イチ</t>
    </rPh>
    <rPh sb="9" eb="10">
      <t>ニチ</t>
    </rPh>
    <rPh sb="10" eb="11">
      <t>ア</t>
    </rPh>
    <rPh sb="14" eb="17">
      <t>イリョウヒ</t>
    </rPh>
    <phoneticPr fontId="4"/>
  </si>
  <si>
    <t>前年度との差分(一件当たりの日数)</t>
    <rPh sb="0" eb="3">
      <t>ゼンネンド</t>
    </rPh>
    <rPh sb="5" eb="7">
      <t>サブン</t>
    </rPh>
    <rPh sb="8" eb="9">
      <t>イチ</t>
    </rPh>
    <rPh sb="9" eb="11">
      <t>ケンア</t>
    </rPh>
    <rPh sb="14" eb="16">
      <t>ニッスウ</t>
    </rPh>
    <phoneticPr fontId="4"/>
  </si>
  <si>
    <t>R3年度市区町村別数値</t>
    <rPh sb="2" eb="4">
      <t>ネンド</t>
    </rPh>
    <rPh sb="4" eb="9">
      <t>シクチョウソンベツ</t>
    </rPh>
    <rPh sb="9" eb="11">
      <t>スウチ</t>
    </rPh>
    <phoneticPr fontId="4"/>
  </si>
  <si>
    <t>前年度との差分(0～9本)</t>
    <rPh sb="0" eb="3">
      <t>ゼンネンド</t>
    </rPh>
    <rPh sb="5" eb="7">
      <t>サブン</t>
    </rPh>
    <rPh sb="11" eb="12">
      <t>ホン</t>
    </rPh>
    <phoneticPr fontId="4"/>
  </si>
  <si>
    <t>前年度との差分(10～19本)</t>
    <rPh sb="0" eb="3">
      <t>ゼンネンド</t>
    </rPh>
    <rPh sb="5" eb="7">
      <t>サブン</t>
    </rPh>
    <rPh sb="13" eb="14">
      <t>ホン</t>
    </rPh>
    <phoneticPr fontId="4"/>
  </si>
  <si>
    <t>前年度との差分(20本以上)</t>
    <rPh sb="0" eb="3">
      <t>ゼンネンド</t>
    </rPh>
    <rPh sb="5" eb="7">
      <t>サブン</t>
    </rPh>
    <rPh sb="10" eb="13">
      <t>ポンイジョウ</t>
    </rPh>
    <phoneticPr fontId="4"/>
  </si>
  <si>
    <t>前年度との差分(推計残存歯数階層別人数割合)</t>
    <rPh sb="0" eb="3">
      <t>ゼンネンド</t>
    </rPh>
    <rPh sb="5" eb="7">
      <t>サブン</t>
    </rPh>
    <rPh sb="8" eb="10">
      <t>スイケイ</t>
    </rPh>
    <rPh sb="10" eb="12">
      <t>ザンゾン</t>
    </rPh>
    <rPh sb="12" eb="14">
      <t>シスウ</t>
    </rPh>
    <rPh sb="14" eb="16">
      <t>カイソウ</t>
    </rPh>
    <rPh sb="16" eb="17">
      <t>ベツ</t>
    </rPh>
    <rPh sb="17" eb="19">
      <t>ニンズウ</t>
    </rPh>
    <rPh sb="19" eb="21">
      <t>ワリアイ</t>
    </rPh>
    <phoneticPr fontId="4"/>
  </si>
  <si>
    <t>【0～9本】</t>
    <rPh sb="4" eb="5">
      <t>ホン</t>
    </rPh>
    <phoneticPr fontId="4"/>
  </si>
  <si>
    <t>前年度との差分(推計残存歯数階層別人数割合)</t>
    <rPh sb="0" eb="3">
      <t>ゼンネンド</t>
    </rPh>
    <rPh sb="5" eb="7">
      <t>サブン</t>
    </rPh>
    <rPh sb="8" eb="10">
      <t>スイケイ</t>
    </rPh>
    <rPh sb="10" eb="12">
      <t>ザンゾン</t>
    </rPh>
    <rPh sb="12" eb="14">
      <t>シスウ</t>
    </rPh>
    <rPh sb="14" eb="17">
      <t>カイソウベツ</t>
    </rPh>
    <rPh sb="17" eb="21">
      <t>ニンズウワリアイ</t>
    </rPh>
    <phoneticPr fontId="4"/>
  </si>
  <si>
    <t>【10～19本】</t>
    <rPh sb="6" eb="7">
      <t>ホン</t>
    </rPh>
    <phoneticPr fontId="4"/>
  </si>
  <si>
    <t>前年度との差分(推計残存歯数階層別人数割合)</t>
    <rPh sb="0" eb="3">
      <t>ゼンネンド</t>
    </rPh>
    <rPh sb="5" eb="7">
      <t>サブン</t>
    </rPh>
    <rPh sb="8" eb="10">
      <t>スイケイ</t>
    </rPh>
    <rPh sb="10" eb="14">
      <t>ザンゾンシスウ</t>
    </rPh>
    <rPh sb="14" eb="17">
      <t>カイソウベツ</t>
    </rPh>
    <rPh sb="17" eb="21">
      <t>ニンズウワリアイ</t>
    </rPh>
    <phoneticPr fontId="4"/>
  </si>
  <si>
    <t>【20本以上】</t>
    <rPh sb="3" eb="4">
      <t>ホン</t>
    </rPh>
    <rPh sb="4" eb="6">
      <t>イジョウ</t>
    </rPh>
    <phoneticPr fontId="4"/>
  </si>
  <si>
    <t>う蝕処置済み歯</t>
  </si>
  <si>
    <t>う蝕第２度</t>
  </si>
  <si>
    <t>エナメル質初期う蝕</t>
  </si>
  <si>
    <t>根充済み</t>
  </si>
  <si>
    <t>歯周炎</t>
  </si>
  <si>
    <t>慢性歯周炎</t>
  </si>
  <si>
    <t>慢性辺縁性歯周炎急性発作</t>
  </si>
  <si>
    <t>慢性辺縁性歯周炎中等度</t>
  </si>
  <si>
    <t>歯肉膿瘍</t>
  </si>
  <si>
    <t>欠損歯</t>
  </si>
  <si>
    <t>根尖性歯周炎</t>
  </si>
  <si>
    <t>歯髄炎</t>
  </si>
  <si>
    <t>欠損歯・ブリッジ</t>
  </si>
  <si>
    <t>急性化膿性歯根膜炎</t>
  </si>
  <si>
    <t>口腔褥瘡性潰瘍</t>
  </si>
  <si>
    <t>口内炎</t>
  </si>
  <si>
    <t>口腔乾燥症</t>
  </si>
  <si>
    <t>義歯性潰瘍</t>
  </si>
  <si>
    <t>アフタ性口内炎</t>
  </si>
  <si>
    <t>義歯不適合</t>
  </si>
  <si>
    <t>義歯破損</t>
  </si>
  <si>
    <t>全部金属冠不適合</t>
  </si>
  <si>
    <t>ブリッジ不適合</t>
  </si>
  <si>
    <t>義歯床不適合</t>
  </si>
  <si>
    <t>口腔機能低下症</t>
  </si>
  <si>
    <t>摂食機能障害</t>
  </si>
  <si>
    <t>歯ぎしり</t>
  </si>
  <si>
    <t>周術期口腔機能管理中</t>
  </si>
  <si>
    <t>ＣＯＶＩＤ－１９</t>
  </si>
  <si>
    <t>初期の根面う蝕</t>
  </si>
  <si>
    <t>口腔剥離上皮膜</t>
  </si>
  <si>
    <t>象牙質知覚過敏症</t>
  </si>
  <si>
    <t>局部義歯不適合</t>
  </si>
  <si>
    <t>摂食嚥下機能障害</t>
  </si>
  <si>
    <t>舌癌</t>
  </si>
  <si>
    <t>義歯床下粘膜異常</t>
  </si>
  <si>
    <t>歯ぎしり用口腔内装置不適合</t>
  </si>
  <si>
    <t>欠損歯・裏装</t>
  </si>
  <si>
    <t>口腔カンジダ症</t>
  </si>
  <si>
    <t>全部金属冠脱離</t>
  </si>
  <si>
    <t>ＨＢＶキャリア</t>
  </si>
  <si>
    <t>骨髄炎</t>
  </si>
  <si>
    <t>鉤歯</t>
  </si>
  <si>
    <t>口腔バイオフィルム感染症</t>
  </si>
  <si>
    <t>レジン前装金属冠不適合</t>
  </si>
  <si>
    <t>う蝕第４度</t>
  </si>
  <si>
    <t>急性根尖性歯周炎</t>
  </si>
  <si>
    <t>下顎歯肉癌</t>
  </si>
  <si>
    <t>気管内挿管時の口腔内装置必要状態</t>
  </si>
  <si>
    <t>頚部リンパ節転移</t>
  </si>
  <si>
    <t>骨粗鬆症</t>
  </si>
  <si>
    <t>慢性辺縁性歯周炎重度</t>
  </si>
  <si>
    <t>蜂窩織炎</t>
  </si>
  <si>
    <t>高血圧症</t>
  </si>
  <si>
    <t>上顎歯肉癌</t>
  </si>
  <si>
    <t>嚥下障害</t>
  </si>
  <si>
    <t>総義歯不適合</t>
  </si>
  <si>
    <t>急性歯周炎</t>
  </si>
  <si>
    <t>う蝕第３度慢性化膿性根尖性歯周炎</t>
  </si>
  <si>
    <t>口角炎</t>
  </si>
  <si>
    <t>骨吸収抑制薬関連顎骨壊死</t>
  </si>
  <si>
    <t>義歯咬合面不適合</t>
  </si>
  <si>
    <t>局部義歯破損</t>
  </si>
  <si>
    <t>苔癬</t>
  </si>
  <si>
    <t>レジン前装金属冠脱離</t>
  </si>
  <si>
    <t>ＣＯＶＩＤ－１９肺炎</t>
  </si>
  <si>
    <t>舌苔</t>
  </si>
  <si>
    <t>再発性アフタ</t>
  </si>
  <si>
    <t>出血傾向</t>
  </si>
  <si>
    <t>クラスプ不適合</t>
  </si>
  <si>
    <t>慢性心不全</t>
  </si>
  <si>
    <t>インレー脱離</t>
  </si>
  <si>
    <t>２型糖尿病</t>
  </si>
  <si>
    <t>孤立性アフタ</t>
  </si>
  <si>
    <t>くも膜下出血後遺症</t>
  </si>
  <si>
    <t>不眠症</t>
  </si>
  <si>
    <t>舌炎</t>
  </si>
  <si>
    <t>顎骨のう胞</t>
  </si>
  <si>
    <t>腫瘍</t>
  </si>
  <si>
    <t>下顎骨骨髄炎</t>
  </si>
  <si>
    <t>下顎骨骨折</t>
  </si>
  <si>
    <t>下顎関節突起骨折</t>
  </si>
  <si>
    <t>オトガイ神経知覚異常</t>
  </si>
  <si>
    <t>血栓塞栓症</t>
  </si>
  <si>
    <t>歯科治療恐怖症</t>
  </si>
  <si>
    <t>口腔粘膜炎</t>
  </si>
  <si>
    <t>抗凝固剤投与状態</t>
  </si>
  <si>
    <t>歯性上顎洞炎</t>
  </si>
  <si>
    <t>難治性口内炎</t>
  </si>
  <si>
    <t>口唇アフタ</t>
  </si>
  <si>
    <t>梅毒</t>
  </si>
  <si>
    <t>欠損歯・増歯</t>
  </si>
  <si>
    <t>メタルコア不適合</t>
  </si>
  <si>
    <t>ブリッジ脱離</t>
  </si>
  <si>
    <t>外傷性歯の破折</t>
  </si>
  <si>
    <t>以上</t>
    <rPh sb="0" eb="2">
      <t>イジョウ</t>
    </rPh>
    <phoneticPr fontId="4"/>
  </si>
  <si>
    <t>上記 中分類以外の疾病</t>
    <phoneticPr fontId="4"/>
  </si>
  <si>
    <t>データ化範囲(分析対象)…要介護(支援)者突合状況データおよび大阪市提供の介護データ。対象利用年月は令和4年4月～令和5年3月利用分(12カ月分)。</t>
    <phoneticPr fontId="4"/>
  </si>
  <si>
    <t>　　　　　　　　　　　　守口市はKDBシステムにデータが入力されていないため｢非該当｣とした。</t>
    <rPh sb="39" eb="42">
      <t>ヒガイトウ</t>
    </rPh>
    <phoneticPr fontId="5"/>
  </si>
  <si>
    <t>　　　　　　　　　　　　ただし、守口市に在籍の被保険者でそれ以外の市町村に在籍した履歴がある者は、｢非該当｣以外の要介護度に該当する場合がある。</t>
    <rPh sb="16" eb="19">
      <t>モリグチシ</t>
    </rPh>
    <rPh sb="46" eb="47">
      <t>モノ</t>
    </rPh>
    <rPh sb="50" eb="53">
      <t>ヒガイトウ</t>
    </rPh>
    <rPh sb="57" eb="58">
      <t>ヨウ</t>
    </rPh>
    <rPh sb="62" eb="64">
      <t>ガイトウ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</si>
</sst>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quot;¥&quot;#,##0_);[Red]\(&quot;¥&quot;#,##0\)"/>
    <numFmt numFmtId="177" formatCode="#,##0_ "/>
    <numFmt numFmtId="178" formatCode="#,##0_ ;[Red]\-#,##0\ "/>
    <numFmt numFmtId="179" formatCode="0.0%"/>
    <numFmt numFmtId="180" formatCode="0_ "/>
    <numFmt numFmtId="181" formatCode="#,##0&quot;円&quot;"/>
    <numFmt numFmtId="182" formatCode="0.00_ ;[Red]\-0.00\ "/>
    <numFmt numFmtId="183" formatCode="#,##0.00&quot;件/人&quot;"/>
    <numFmt numFmtId="184" formatCode="#,##0.00&quot;日&quot;"/>
    <numFmt numFmtId="185" formatCode="0.0_ ;[Red]\-0.0\ "/>
  </numFmts>
  <fonts count="68">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11"/>
      <color theme="1"/>
      <name val="ＭＳ Ｐ明朝"/>
      <family val="1"/>
      <charset val="128"/>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0"/>
      <color theme="1"/>
      <name val="ＭＳ Ｐ明朝"/>
      <family val="1"/>
      <charset val="128"/>
    </font>
    <font>
      <sz val="11"/>
      <color theme="1"/>
      <name val="ＭＳ Ｐ明朝"/>
      <family val="2"/>
      <charset val="128"/>
    </font>
    <font>
      <sz val="11"/>
      <color theme="1"/>
      <name val="ＭＳ 明朝"/>
      <family val="1"/>
      <charset val="128"/>
    </font>
    <font>
      <sz val="10"/>
      <color theme="1"/>
      <name val="ＭＳ 明朝"/>
      <family val="1"/>
      <charset val="128"/>
    </font>
    <font>
      <sz val="9"/>
      <color theme="1"/>
      <name val="ＭＳ 明朝"/>
      <family val="1"/>
      <charset val="128"/>
    </font>
    <font>
      <sz val="10"/>
      <name val="ＭＳ 明朝"/>
      <family val="1"/>
      <charset val="128"/>
    </font>
    <font>
      <b/>
      <sz val="9"/>
      <name val="ＭＳ 明朝"/>
      <family val="1"/>
      <charset val="128"/>
    </font>
    <font>
      <sz val="9"/>
      <name val="ＭＳ 明朝"/>
      <family val="1"/>
      <charset val="128"/>
    </font>
    <font>
      <sz val="11"/>
      <name val="ＭＳ 明朝"/>
      <family val="1"/>
      <charset val="128"/>
    </font>
    <font>
      <u/>
      <sz val="11"/>
      <color theme="10"/>
      <name val="ＭＳ Ｐゴシック"/>
      <family val="2"/>
      <charset val="128"/>
      <scheme val="minor"/>
    </font>
    <font>
      <sz val="11"/>
      <color theme="1"/>
      <name val="ＭＳ ゴシック"/>
      <family val="3"/>
      <charset val="128"/>
    </font>
    <font>
      <sz val="14"/>
      <name val="ＭＳ 明朝"/>
      <family val="1"/>
      <charset val="128"/>
    </font>
    <font>
      <sz val="8"/>
      <color theme="1"/>
      <name val="ＭＳ 明朝"/>
      <family val="1"/>
      <charset val="128"/>
    </font>
    <font>
      <sz val="11"/>
      <color rgb="FF9C0006"/>
      <name val="ＭＳ Ｐゴシック"/>
      <family val="2"/>
      <charset val="128"/>
      <scheme val="minor"/>
    </font>
    <font>
      <sz val="6"/>
      <name val="ＭＳ Ｐゴシック"/>
      <family val="3"/>
      <charset val="128"/>
      <scheme val="minor"/>
    </font>
    <font>
      <b/>
      <sz val="7.5"/>
      <name val="ＭＳ 明朝"/>
      <family val="1"/>
      <charset val="128"/>
    </font>
    <font>
      <sz val="8"/>
      <name val="ＭＳ 明朝"/>
      <family val="1"/>
      <charset val="128"/>
    </font>
    <font>
      <sz val="8"/>
      <color rgb="FFFF0000"/>
      <name val="ＭＳ 明朝"/>
      <family val="1"/>
      <charset val="128"/>
    </font>
    <font>
      <b/>
      <sz val="9"/>
      <color theme="1"/>
      <name val="ＭＳ 明朝"/>
      <family val="1"/>
      <charset val="128"/>
    </font>
    <font>
      <sz val="8"/>
      <color theme="1"/>
      <name val="ＭＳ Ｐゴシック"/>
      <family val="1"/>
      <charset val="128"/>
      <scheme val="minor"/>
    </font>
    <font>
      <sz val="7.5"/>
      <name val="ＭＳ 明朝"/>
      <family val="1"/>
      <charset val="128"/>
    </font>
    <font>
      <sz val="6"/>
      <name val="ＭＳ 明朝"/>
      <family val="1"/>
      <charset val="128"/>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9C57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diagonal/>
    </border>
    <border>
      <left/>
      <right style="thin">
        <color auto="1"/>
      </right>
      <top style="hair">
        <color auto="1"/>
      </top>
      <bottom/>
      <diagonal/>
    </border>
    <border>
      <left/>
      <right/>
      <top style="hair">
        <color auto="1"/>
      </top>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double">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thin">
        <color indexed="64"/>
      </top>
      <bottom/>
      <diagonal/>
    </border>
    <border>
      <left/>
      <right/>
      <top style="hair">
        <color auto="1"/>
      </top>
      <bottom style="thin">
        <color auto="1"/>
      </bottom>
      <diagonal/>
    </border>
    <border>
      <left/>
      <right/>
      <top style="double">
        <color indexed="64"/>
      </top>
      <bottom style="hair">
        <color indexed="64"/>
      </bottom>
      <diagonal/>
    </border>
    <border>
      <left/>
      <right/>
      <top style="hair">
        <color indexed="64"/>
      </top>
      <bottom style="double">
        <color indexed="64"/>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theme="1"/>
      </left>
      <right style="thin">
        <color indexed="64"/>
      </right>
      <top/>
      <bottom style="thin">
        <color indexed="64"/>
      </bottom>
      <diagonal/>
    </border>
  </borders>
  <cellStyleXfs count="1789">
    <xf numFmtId="0" fontId="0" fillId="0" borderId="0">
      <alignment vertical="center"/>
    </xf>
    <xf numFmtId="38" fontId="1" fillId="0" borderId="0" applyFont="0" applyFill="0" applyBorder="0" applyAlignment="0" applyProtection="0">
      <alignment vertical="center"/>
    </xf>
    <xf numFmtId="0" fontId="5" fillId="0" borderId="0"/>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9" fontId="11" fillId="0" borderId="0" applyFont="0" applyFill="0" applyBorder="0" applyAlignment="0" applyProtection="0">
      <alignment vertical="center"/>
    </xf>
    <xf numFmtId="9" fontId="6"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3" fillId="0" borderId="0" applyFon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6" fillId="3"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2" fillId="0" borderId="1"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28" fillId="0" borderId="0">
      <alignment vertical="center"/>
    </xf>
    <xf numFmtId="0" fontId="5" fillId="0" borderId="0"/>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5" fillId="0" borderId="0">
      <alignment vertical="center"/>
    </xf>
    <xf numFmtId="0" fontId="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0" fillId="2" borderId="0" applyNumberFormat="0" applyBorder="0" applyAlignment="0" applyProtection="0">
      <alignment vertical="center"/>
    </xf>
    <xf numFmtId="0" fontId="2" fillId="2"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6" fillId="3"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 fillId="0" borderId="0">
      <alignment vertical="center"/>
    </xf>
    <xf numFmtId="0" fontId="1" fillId="0" borderId="0">
      <alignment vertical="center"/>
    </xf>
    <xf numFmtId="9" fontId="13" fillId="0" borderId="0" applyFont="0" applyFill="0" applyBorder="0" applyAlignment="0" applyProtection="0">
      <alignment vertical="center"/>
    </xf>
    <xf numFmtId="0" fontId="13"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41" fillId="0" borderId="0" applyNumberForma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42" fillId="0" borderId="0">
      <alignment vertical="center"/>
    </xf>
    <xf numFmtId="0" fontId="1" fillId="0" borderId="0">
      <alignment vertical="center"/>
    </xf>
    <xf numFmtId="0" fontId="4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0" borderId="0"/>
    <xf numFmtId="0" fontId="29" fillId="7" borderId="0" applyNumberFormat="0" applyBorder="0" applyAlignment="0" applyProtection="0">
      <alignment vertical="center"/>
    </xf>
    <xf numFmtId="0" fontId="2" fillId="2" borderId="0" applyNumberFormat="0" applyBorder="0" applyAlignment="0" applyProtection="0">
      <alignment vertical="center"/>
    </xf>
    <xf numFmtId="0" fontId="45" fillId="3" borderId="0" applyNumberFormat="0" applyBorder="0" applyAlignment="0" applyProtection="0">
      <alignment vertical="center"/>
    </xf>
    <xf numFmtId="0" fontId="33" fillId="0" borderId="0">
      <alignment vertical="center"/>
    </xf>
    <xf numFmtId="0" fontId="13" fillId="0" borderId="0"/>
    <xf numFmtId="0" fontId="13" fillId="0" borderId="0"/>
    <xf numFmtId="0" fontId="54" fillId="0" borderId="0" applyNumberFormat="0" applyFill="0" applyBorder="0" applyAlignment="0" applyProtection="0">
      <alignment vertical="center"/>
    </xf>
    <xf numFmtId="0" fontId="55" fillId="0" borderId="75" applyNumberFormat="0" applyFill="0" applyAlignment="0" applyProtection="0">
      <alignment vertical="center"/>
    </xf>
    <xf numFmtId="0" fontId="56" fillId="0" borderId="76" applyNumberFormat="0" applyFill="0" applyAlignment="0" applyProtection="0">
      <alignment vertical="center"/>
    </xf>
    <xf numFmtId="0" fontId="57" fillId="0" borderId="1" applyNumberFormat="0" applyFill="0" applyAlignment="0" applyProtection="0">
      <alignment vertical="center"/>
    </xf>
    <xf numFmtId="0" fontId="57" fillId="0" borderId="0" applyNumberFormat="0" applyFill="0" applyBorder="0" applyAlignment="0" applyProtection="0">
      <alignment vertical="center"/>
    </xf>
    <xf numFmtId="0" fontId="58" fillId="33" borderId="0" applyNumberFormat="0" applyBorder="0" applyAlignment="0" applyProtection="0">
      <alignment vertical="center"/>
    </xf>
    <xf numFmtId="0" fontId="59" fillId="34" borderId="77" applyNumberFormat="0" applyAlignment="0" applyProtection="0">
      <alignment vertical="center"/>
    </xf>
    <xf numFmtId="0" fontId="60" fillId="35" borderId="78" applyNumberFormat="0" applyAlignment="0" applyProtection="0">
      <alignment vertical="center"/>
    </xf>
    <xf numFmtId="0" fontId="61" fillId="35" borderId="77" applyNumberFormat="0" applyAlignment="0" applyProtection="0">
      <alignment vertical="center"/>
    </xf>
    <xf numFmtId="0" fontId="62" fillId="0" borderId="79" applyNumberFormat="0" applyFill="0" applyAlignment="0" applyProtection="0">
      <alignment vertical="center"/>
    </xf>
    <xf numFmtId="0" fontId="63" fillId="36" borderId="80" applyNumberFormat="0" applyAlignment="0" applyProtection="0">
      <alignment vertical="center"/>
    </xf>
    <xf numFmtId="0" fontId="64" fillId="0" borderId="0" applyNumberFormat="0" applyFill="0" applyBorder="0" applyAlignment="0" applyProtection="0">
      <alignment vertical="center"/>
    </xf>
    <xf numFmtId="0" fontId="1" fillId="4" borderId="2" applyNumberFormat="0" applyFont="0" applyAlignment="0" applyProtection="0">
      <alignment vertical="center"/>
    </xf>
    <xf numFmtId="0" fontId="65" fillId="0" borderId="0" applyNumberFormat="0" applyFill="0" applyBorder="0" applyAlignment="0" applyProtection="0">
      <alignment vertical="center"/>
    </xf>
    <xf numFmtId="0" fontId="66" fillId="0" borderId="81" applyNumberFormat="0" applyFill="0" applyAlignment="0" applyProtection="0">
      <alignment vertical="center"/>
    </xf>
    <xf numFmtId="0" fontId="67" fillId="37" borderId="0" applyNumberFormat="0" applyBorder="0" applyAlignment="0" applyProtection="0">
      <alignment vertical="center"/>
    </xf>
    <xf numFmtId="0" fontId="1" fillId="38"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67" fillId="41" borderId="0" applyNumberFormat="0" applyBorder="0" applyAlignment="0" applyProtection="0">
      <alignment vertical="center"/>
    </xf>
    <xf numFmtId="0" fontId="1" fillId="42"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67" fillId="45" borderId="0" applyNumberFormat="0" applyBorder="0" applyAlignment="0" applyProtection="0">
      <alignment vertical="center"/>
    </xf>
    <xf numFmtId="0" fontId="1" fillId="46"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67" fillId="49" borderId="0" applyNumberFormat="0" applyBorder="0" applyAlignment="0" applyProtection="0">
      <alignment vertical="center"/>
    </xf>
    <xf numFmtId="0" fontId="1" fillId="50"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67" fillId="53" borderId="0" applyNumberFormat="0" applyBorder="0" applyAlignment="0" applyProtection="0">
      <alignment vertical="center"/>
    </xf>
    <xf numFmtId="0" fontId="1" fillId="54" borderId="0" applyNumberFormat="0" applyBorder="0" applyAlignment="0" applyProtection="0">
      <alignment vertical="center"/>
    </xf>
    <xf numFmtId="0" fontId="1" fillId="55" borderId="0" applyNumberFormat="0" applyBorder="0" applyAlignment="0" applyProtection="0">
      <alignment vertical="center"/>
    </xf>
    <xf numFmtId="0" fontId="1" fillId="56" borderId="0" applyNumberFormat="0" applyBorder="0" applyAlignment="0" applyProtection="0">
      <alignment vertical="center"/>
    </xf>
    <xf numFmtId="0" fontId="67" fillId="57" borderId="0" applyNumberFormat="0" applyBorder="0" applyAlignment="0" applyProtection="0">
      <alignment vertical="center"/>
    </xf>
    <xf numFmtId="0" fontId="1" fillId="58" borderId="0" applyNumberFormat="0" applyBorder="0" applyAlignment="0" applyProtection="0">
      <alignment vertical="center"/>
    </xf>
    <xf numFmtId="0" fontId="1" fillId="59" borderId="0" applyNumberFormat="0" applyBorder="0" applyAlignment="0" applyProtection="0">
      <alignment vertical="center"/>
    </xf>
    <xf numFmtId="0" fontId="1" fillId="60" borderId="0" applyNumberFormat="0" applyBorder="0" applyAlignment="0" applyProtection="0">
      <alignment vertical="center"/>
    </xf>
  </cellStyleXfs>
  <cellXfs count="651">
    <xf numFmtId="0" fontId="0" fillId="0" borderId="0" xfId="0">
      <alignment vertical="center"/>
    </xf>
    <xf numFmtId="0" fontId="3" fillId="0" borderId="0" xfId="0" applyFont="1" applyAlignment="1">
      <alignment vertical="center"/>
    </xf>
    <xf numFmtId="0" fontId="34" fillId="0" borderId="0" xfId="0" applyFont="1" applyAlignment="1">
      <alignment vertical="center"/>
    </xf>
    <xf numFmtId="0" fontId="34" fillId="0" borderId="0" xfId="0" applyFont="1">
      <alignment vertical="center"/>
    </xf>
    <xf numFmtId="0" fontId="34" fillId="0" borderId="0" xfId="0" applyNumberFormat="1" applyFont="1" applyAlignment="1">
      <alignment vertical="center"/>
    </xf>
    <xf numFmtId="0" fontId="35" fillId="27" borderId="3" xfId="0" applyFont="1" applyFill="1" applyBorder="1" applyAlignment="1">
      <alignment horizontal="center" vertical="center"/>
    </xf>
    <xf numFmtId="0" fontId="35" fillId="0" borderId="3" xfId="0" applyFont="1" applyBorder="1" applyAlignment="1">
      <alignment horizontal="center" vertical="center" shrinkToFit="1"/>
    </xf>
    <xf numFmtId="179" fontId="35" fillId="0" borderId="4" xfId="0" applyNumberFormat="1" applyFont="1" applyBorder="1" applyAlignment="1">
      <alignment horizontal="right" vertical="center" shrinkToFit="1"/>
    </xf>
    <xf numFmtId="179" fontId="35" fillId="0" borderId="7" xfId="0" applyNumberFormat="1" applyFont="1" applyBorder="1" applyAlignment="1">
      <alignment horizontal="right" vertical="center" shrinkToFit="1"/>
    </xf>
    <xf numFmtId="0" fontId="35" fillId="0" borderId="4" xfId="0" applyFont="1" applyBorder="1" applyAlignment="1">
      <alignment horizontal="center" vertical="center" shrinkToFit="1"/>
    </xf>
    <xf numFmtId="0" fontId="35" fillId="0" borderId="7" xfId="0" applyFont="1" applyBorder="1" applyAlignment="1">
      <alignment horizontal="center" vertical="center"/>
    </xf>
    <xf numFmtId="0" fontId="35" fillId="0" borderId="3" xfId="1387" applyFont="1" applyFill="1" applyBorder="1" applyAlignment="1">
      <alignment vertical="center"/>
    </xf>
    <xf numFmtId="0" fontId="35" fillId="0" borderId="3" xfId="1387" applyFont="1" applyBorder="1" applyAlignment="1">
      <alignment vertical="center"/>
    </xf>
    <xf numFmtId="0" fontId="34" fillId="0" borderId="0" xfId="0" applyFont="1" applyFill="1">
      <alignment vertical="center"/>
    </xf>
    <xf numFmtId="0" fontId="35" fillId="0" borderId="0" xfId="0" applyFont="1">
      <alignment vertical="center"/>
    </xf>
    <xf numFmtId="0" fontId="35" fillId="0" borderId="0" xfId="0" applyFont="1" applyFill="1">
      <alignment vertical="center"/>
    </xf>
    <xf numFmtId="0" fontId="35" fillId="0" borderId="0" xfId="0" applyFont="1" applyFill="1" applyBorder="1" applyAlignment="1">
      <alignment horizontal="center" vertical="center" wrapText="1"/>
    </xf>
    <xf numFmtId="178" fontId="35" fillId="0" borderId="0" xfId="0" applyNumberFormat="1" applyFont="1" applyFill="1">
      <alignment vertical="center"/>
    </xf>
    <xf numFmtId="179" fontId="35" fillId="0" borderId="0" xfId="0" applyNumberFormat="1" applyFont="1" applyFill="1">
      <alignment vertical="center"/>
    </xf>
    <xf numFmtId="180" fontId="35" fillId="0" borderId="0" xfId="0" applyNumberFormat="1" applyFont="1" applyFill="1">
      <alignment vertical="center"/>
    </xf>
    <xf numFmtId="180" fontId="34" fillId="0" borderId="0" xfId="0" applyNumberFormat="1" applyFont="1" applyAlignment="1">
      <alignment vertical="center" shrinkToFit="1"/>
    </xf>
    <xf numFmtId="0" fontId="38" fillId="0" borderId="0" xfId="2" applyNumberFormat="1" applyFont="1" applyFill="1" applyBorder="1" applyAlignment="1">
      <alignment vertical="center"/>
    </xf>
    <xf numFmtId="0" fontId="37" fillId="0" borderId="3" xfId="1148" applyFont="1" applyBorder="1" applyAlignment="1" applyProtection="1">
      <alignment vertical="center"/>
      <protection locked="0"/>
    </xf>
    <xf numFmtId="0" fontId="34" fillId="0" borderId="0" xfId="0" applyFont="1" applyFill="1" applyAlignment="1">
      <alignment vertical="center"/>
    </xf>
    <xf numFmtId="0" fontId="34" fillId="0" borderId="0" xfId="0" applyFont="1" applyFill="1" applyBorder="1" applyAlignment="1">
      <alignment vertical="center"/>
    </xf>
    <xf numFmtId="0" fontId="35" fillId="0" borderId="0" xfId="0" applyFont="1" applyFill="1" applyAlignment="1">
      <alignment vertical="center"/>
    </xf>
    <xf numFmtId="0" fontId="34" fillId="0" borderId="32" xfId="0" applyFont="1" applyFill="1" applyBorder="1" applyAlignment="1">
      <alignment vertical="center"/>
    </xf>
    <xf numFmtId="0" fontId="40" fillId="0" borderId="33" xfId="2" applyNumberFormat="1" applyFont="1" applyFill="1" applyBorder="1" applyAlignment="1">
      <alignment horizontal="center" vertical="center" wrapText="1" shrinkToFit="1"/>
    </xf>
    <xf numFmtId="0" fontId="40" fillId="0" borderId="0" xfId="2" applyNumberFormat="1" applyFont="1" applyFill="1" applyBorder="1" applyAlignment="1">
      <alignment horizontal="center" vertical="center" wrapText="1" shrinkToFit="1"/>
    </xf>
    <xf numFmtId="0" fontId="35" fillId="0" borderId="21" xfId="0" applyFont="1" applyBorder="1" applyAlignment="1">
      <alignment horizontal="center" vertical="center" shrinkToFit="1"/>
    </xf>
    <xf numFmtId="0" fontId="39" fillId="0" borderId="0" xfId="2" applyNumberFormat="1" applyFont="1" applyFill="1" applyBorder="1" applyAlignment="1">
      <alignment vertical="center"/>
    </xf>
    <xf numFmtId="0" fontId="34" fillId="0" borderId="0" xfId="0" applyFont="1" applyBorder="1" applyAlignment="1">
      <alignment vertical="center"/>
    </xf>
    <xf numFmtId="0" fontId="35" fillId="0" borderId="0" xfId="0" applyFont="1" applyFill="1" applyBorder="1" applyAlignment="1">
      <alignment vertical="center"/>
    </xf>
    <xf numFmtId="0" fontId="35" fillId="0" borderId="0" xfId="0" applyFont="1" applyAlignment="1">
      <alignment vertical="center"/>
    </xf>
    <xf numFmtId="0" fontId="35" fillId="0" borderId="4" xfId="0" applyFont="1" applyFill="1" applyBorder="1" applyAlignment="1">
      <alignment vertical="center"/>
    </xf>
    <xf numFmtId="0" fontId="35" fillId="0" borderId="21" xfId="0" applyFont="1" applyFill="1" applyBorder="1" applyAlignment="1">
      <alignment vertical="center"/>
    </xf>
    <xf numFmtId="177" fontId="35" fillId="0" borderId="33" xfId="0" applyNumberFormat="1" applyFont="1" applyFill="1" applyBorder="1" applyAlignment="1">
      <alignment horizontal="right" vertical="center" shrinkToFit="1"/>
    </xf>
    <xf numFmtId="177" fontId="35" fillId="0" borderId="0" xfId="0" applyNumberFormat="1" applyFont="1" applyFill="1" applyBorder="1" applyAlignment="1">
      <alignment horizontal="right" vertical="center" shrinkToFit="1"/>
    </xf>
    <xf numFmtId="0" fontId="34" fillId="0" borderId="0" xfId="0" applyFont="1" applyBorder="1">
      <alignment vertical="center"/>
    </xf>
    <xf numFmtId="0" fontId="34" fillId="0" borderId="35" xfId="0" applyFont="1" applyBorder="1">
      <alignment vertical="center"/>
    </xf>
    <xf numFmtId="0" fontId="34" fillId="0" borderId="36" xfId="0" applyFont="1" applyBorder="1">
      <alignment vertical="center"/>
    </xf>
    <xf numFmtId="0" fontId="34" fillId="0" borderId="37" xfId="0" applyFont="1" applyBorder="1">
      <alignment vertical="center"/>
    </xf>
    <xf numFmtId="0" fontId="34" fillId="0" borderId="38" xfId="0" applyFont="1" applyBorder="1">
      <alignment vertical="center"/>
    </xf>
    <xf numFmtId="0" fontId="34" fillId="28" borderId="3" xfId="0" applyFont="1" applyFill="1" applyBorder="1">
      <alignment vertical="center"/>
    </xf>
    <xf numFmtId="0" fontId="34" fillId="0" borderId="39" xfId="0" applyFont="1" applyBorder="1" applyAlignment="1">
      <alignment vertical="center"/>
    </xf>
    <xf numFmtId="0" fontId="34" fillId="29" borderId="3" xfId="0" applyFont="1" applyFill="1" applyBorder="1">
      <alignment vertical="center"/>
    </xf>
    <xf numFmtId="0" fontId="34" fillId="30" borderId="3" xfId="0" applyFont="1" applyFill="1" applyBorder="1">
      <alignment vertical="center"/>
    </xf>
    <xf numFmtId="0" fontId="34" fillId="31" borderId="3" xfId="0" applyFont="1" applyFill="1" applyBorder="1">
      <alignment vertical="center"/>
    </xf>
    <xf numFmtId="0" fontId="34" fillId="32" borderId="3" xfId="0" applyFont="1" applyFill="1" applyBorder="1">
      <alignment vertical="center"/>
    </xf>
    <xf numFmtId="0" fontId="34" fillId="0" borderId="40" xfId="0" applyFont="1" applyBorder="1">
      <alignment vertical="center"/>
    </xf>
    <xf numFmtId="0" fontId="34" fillId="0" borderId="41" xfId="0" applyFont="1" applyBorder="1">
      <alignment vertical="center"/>
    </xf>
    <xf numFmtId="0" fontId="34" fillId="0" borderId="42" xfId="0" applyFont="1" applyBorder="1">
      <alignment vertical="center"/>
    </xf>
    <xf numFmtId="179" fontId="34" fillId="0" borderId="0" xfId="1551" applyNumberFormat="1" applyFont="1" applyBorder="1">
      <alignment vertical="center"/>
    </xf>
    <xf numFmtId="179" fontId="34" fillId="0" borderId="0" xfId="1551" applyNumberFormat="1" applyFont="1" applyBorder="1" applyAlignment="1">
      <alignment vertical="center"/>
    </xf>
    <xf numFmtId="0" fontId="34" fillId="0" borderId="42" xfId="0" applyFont="1" applyBorder="1" applyAlignment="1">
      <alignment vertical="center"/>
    </xf>
    <xf numFmtId="181" fontId="34" fillId="0" borderId="0" xfId="0" applyNumberFormat="1" applyFont="1" applyBorder="1">
      <alignment vertical="center"/>
    </xf>
    <xf numFmtId="0" fontId="35" fillId="27" borderId="3" xfId="0" applyFont="1" applyFill="1" applyBorder="1" applyAlignment="1">
      <alignment horizontal="center" vertical="center"/>
    </xf>
    <xf numFmtId="181" fontId="34" fillId="0" borderId="0" xfId="0" applyNumberFormat="1" applyFont="1" applyBorder="1" applyAlignment="1">
      <alignment vertical="center" shrinkToFit="1"/>
    </xf>
    <xf numFmtId="0" fontId="34" fillId="27" borderId="3" xfId="0" applyFont="1" applyFill="1" applyBorder="1">
      <alignment vertical="center"/>
    </xf>
    <xf numFmtId="0" fontId="39" fillId="27" borderId="3" xfId="1745" applyNumberFormat="1" applyFont="1" applyFill="1" applyBorder="1" applyAlignment="1">
      <alignment horizontal="center" vertical="center" wrapText="1"/>
    </xf>
    <xf numFmtId="0" fontId="47" fillId="0" borderId="0" xfId="1203" applyNumberFormat="1" applyFont="1" applyFill="1" applyBorder="1" applyAlignment="1">
      <alignment vertical="center"/>
    </xf>
    <xf numFmtId="0" fontId="36" fillId="0" borderId="0" xfId="0" applyFont="1" applyFill="1" applyBorder="1">
      <alignment vertical="center"/>
    </xf>
    <xf numFmtId="0" fontId="34" fillId="0" borderId="0" xfId="0" applyFont="1" applyFill="1" applyBorder="1">
      <alignment vertical="center"/>
    </xf>
    <xf numFmtId="0" fontId="36" fillId="0" borderId="0" xfId="0" applyFont="1" applyFill="1" applyBorder="1" applyAlignment="1">
      <alignment horizontal="center" vertical="center"/>
    </xf>
    <xf numFmtId="0" fontId="35" fillId="0" borderId="0" xfId="1135" applyFont="1">
      <alignment vertical="center"/>
    </xf>
    <xf numFmtId="0" fontId="48" fillId="0" borderId="0" xfId="0" applyFont="1" applyAlignment="1"/>
    <xf numFmtId="0" fontId="49" fillId="0" borderId="0" xfId="0" applyFont="1" applyAlignment="1"/>
    <xf numFmtId="0" fontId="50" fillId="0" borderId="0" xfId="1203" applyNumberFormat="1" applyFont="1" applyFill="1" applyBorder="1" applyAlignment="1">
      <alignment vertical="center"/>
    </xf>
    <xf numFmtId="0" fontId="36" fillId="0" borderId="0" xfId="0" applyFont="1" applyFill="1" applyAlignment="1">
      <alignment vertical="center"/>
    </xf>
    <xf numFmtId="0" fontId="34" fillId="0" borderId="0" xfId="1135" applyFont="1" applyFill="1">
      <alignment vertical="center"/>
    </xf>
    <xf numFmtId="0" fontId="37" fillId="27" borderId="3" xfId="1745" applyNumberFormat="1" applyFont="1" applyFill="1" applyBorder="1" applyAlignment="1">
      <alignment horizontal="center" vertical="center" wrapText="1"/>
    </xf>
    <xf numFmtId="0" fontId="35" fillId="0" borderId="3" xfId="0" applyFont="1" applyFill="1" applyBorder="1" applyAlignment="1">
      <alignment vertical="center" shrinkToFit="1"/>
    </xf>
    <xf numFmtId="0" fontId="35" fillId="0" borderId="3" xfId="0" applyFont="1" applyFill="1" applyBorder="1" applyAlignment="1">
      <alignment vertical="center" wrapText="1" shrinkToFit="1"/>
    </xf>
    <xf numFmtId="0" fontId="34" fillId="0" borderId="0" xfId="1685" applyFont="1">
      <alignment vertical="center"/>
    </xf>
    <xf numFmtId="0" fontId="34" fillId="0" borderId="0" xfId="1685" applyFont="1" applyAlignment="1">
      <alignment vertical="center"/>
    </xf>
    <xf numFmtId="0" fontId="34" fillId="0" borderId="0" xfId="1685" applyFont="1" applyFill="1">
      <alignment vertical="center"/>
    </xf>
    <xf numFmtId="0" fontId="34" fillId="0" borderId="0" xfId="1685" applyFont="1" applyFill="1" applyAlignment="1">
      <alignment vertical="center"/>
    </xf>
    <xf numFmtId="0" fontId="40" fillId="0" borderId="0" xfId="1685" applyFont="1">
      <alignment vertical="center"/>
    </xf>
    <xf numFmtId="0" fontId="40" fillId="0" borderId="0" xfId="1685" applyFont="1" applyFill="1">
      <alignment vertical="center"/>
    </xf>
    <xf numFmtId="0" fontId="34" fillId="0" borderId="0" xfId="1135" applyFont="1" applyAlignment="1">
      <alignment vertical="center"/>
    </xf>
    <xf numFmtId="0" fontId="35" fillId="0" borderId="0" xfId="1135" applyFont="1" applyAlignment="1">
      <alignment vertical="center"/>
    </xf>
    <xf numFmtId="0" fontId="35" fillId="0" borderId="0" xfId="1135" applyFont="1" applyBorder="1" applyAlignment="1">
      <alignment vertical="center"/>
    </xf>
    <xf numFmtId="0" fontId="35" fillId="0" borderId="0" xfId="1135" applyFont="1" applyBorder="1" applyAlignment="1">
      <alignment horizontal="center" vertical="center"/>
    </xf>
    <xf numFmtId="0" fontId="44" fillId="0" borderId="0" xfId="1135" applyFont="1" applyFill="1" applyBorder="1" applyAlignment="1">
      <alignment horizontal="right" vertical="center"/>
    </xf>
    <xf numFmtId="178" fontId="40" fillId="0" borderId="0" xfId="852" applyNumberFormat="1" applyFont="1" applyFill="1" applyBorder="1" applyAlignment="1">
      <alignment vertical="center"/>
    </xf>
    <xf numFmtId="0" fontId="52" fillId="0" borderId="0" xfId="1177" applyNumberFormat="1" applyFont="1" applyFill="1" applyBorder="1" applyAlignment="1">
      <alignment vertical="center"/>
    </xf>
    <xf numFmtId="0" fontId="35" fillId="0" borderId="0" xfId="1135" applyFont="1" applyAlignment="1">
      <alignment horizontal="center" vertical="center"/>
    </xf>
    <xf numFmtId="0" fontId="38" fillId="0" borderId="0" xfId="1203" applyNumberFormat="1" applyFont="1" applyFill="1" applyBorder="1" applyAlignment="1">
      <alignment vertical="center"/>
    </xf>
    <xf numFmtId="0" fontId="35" fillId="27" borderId="19" xfId="0" applyFont="1" applyFill="1" applyBorder="1" applyAlignment="1">
      <alignment horizontal="center" vertical="center"/>
    </xf>
    <xf numFmtId="0" fontId="34" fillId="0" borderId="0" xfId="1135" applyFont="1" applyAlignment="1">
      <alignment horizontal="center" vertical="center"/>
    </xf>
    <xf numFmtId="179" fontId="35" fillId="0" borderId="3" xfId="0" applyNumberFormat="1" applyFont="1" applyFill="1" applyBorder="1" applyAlignment="1">
      <alignment horizontal="right" vertical="center"/>
    </xf>
    <xf numFmtId="179" fontId="35" fillId="0" borderId="3" xfId="1" applyNumberFormat="1" applyFont="1" applyFill="1" applyBorder="1" applyAlignment="1">
      <alignment horizontal="right" vertical="center"/>
    </xf>
    <xf numFmtId="179" fontId="35" fillId="0" borderId="43" xfId="0" applyNumberFormat="1" applyFont="1" applyFill="1" applyBorder="1" applyAlignment="1">
      <alignment horizontal="right" vertical="center"/>
    </xf>
    <xf numFmtId="179" fontId="35" fillId="0" borderId="44" xfId="0" applyNumberFormat="1" applyFont="1" applyFill="1" applyBorder="1" applyAlignment="1">
      <alignment horizontal="right" vertical="center"/>
    </xf>
    <xf numFmtId="179" fontId="35" fillId="0" borderId="44" xfId="1" applyNumberFormat="1" applyFont="1" applyFill="1" applyBorder="1" applyAlignment="1">
      <alignment horizontal="right" vertical="center"/>
    </xf>
    <xf numFmtId="179" fontId="35" fillId="0" borderId="3" xfId="0" applyNumberFormat="1" applyFont="1" applyBorder="1" applyAlignment="1">
      <alignment horizontal="right" vertical="center"/>
    </xf>
    <xf numFmtId="179" fontId="35" fillId="0" borderId="50" xfId="0" applyNumberFormat="1" applyFont="1" applyFill="1" applyBorder="1" applyAlignment="1">
      <alignment horizontal="right" vertical="center"/>
    </xf>
    <xf numFmtId="0" fontId="39" fillId="27" borderId="4" xfId="1685" applyFont="1" applyFill="1" applyBorder="1" applyAlignment="1">
      <alignment horizontal="center" vertical="center" wrapText="1"/>
    </xf>
    <xf numFmtId="179" fontId="35" fillId="0" borderId="43" xfId="1554" applyNumberFormat="1" applyFont="1" applyFill="1" applyBorder="1" applyAlignment="1">
      <alignment horizontal="right" vertical="center"/>
    </xf>
    <xf numFmtId="179" fontId="35" fillId="0" borderId="44" xfId="1554" applyNumberFormat="1" applyFont="1" applyFill="1" applyBorder="1" applyAlignment="1">
      <alignment horizontal="right" vertical="center"/>
    </xf>
    <xf numFmtId="179" fontId="35" fillId="0" borderId="54" xfId="1554" applyNumberFormat="1" applyFont="1" applyFill="1" applyBorder="1" applyAlignment="1">
      <alignment horizontal="right" vertical="center"/>
    </xf>
    <xf numFmtId="179" fontId="35" fillId="0" borderId="3" xfId="1554" applyNumberFormat="1" applyFont="1" applyFill="1" applyBorder="1" applyAlignment="1">
      <alignment horizontal="right" vertical="center"/>
    </xf>
    <xf numFmtId="178" fontId="35" fillId="0" borderId="3" xfId="1135" applyNumberFormat="1" applyFont="1" applyBorder="1" applyAlignment="1">
      <alignment horizontal="right" vertical="center"/>
    </xf>
    <xf numFmtId="0" fontId="37" fillId="27" borderId="18" xfId="1745" applyNumberFormat="1" applyFont="1" applyFill="1" applyBorder="1" applyAlignment="1">
      <alignment horizontal="center" vertical="center" wrapText="1"/>
    </xf>
    <xf numFmtId="0" fontId="35" fillId="0" borderId="3" xfId="1135" applyFont="1" applyBorder="1" applyAlignment="1">
      <alignment vertical="center"/>
    </xf>
    <xf numFmtId="0" fontId="37" fillId="0" borderId="3" xfId="1746" applyFont="1" applyFill="1" applyBorder="1" applyAlignment="1">
      <alignment vertical="center" shrinkToFit="1"/>
    </xf>
    <xf numFmtId="178" fontId="35" fillId="0" borderId="3" xfId="0" applyNumberFormat="1" applyFont="1" applyFill="1" applyBorder="1" applyAlignment="1">
      <alignment horizontal="right" vertical="center"/>
    </xf>
    <xf numFmtId="178" fontId="35" fillId="0" borderId="3" xfId="1" applyNumberFormat="1" applyFont="1" applyBorder="1" applyAlignment="1">
      <alignment horizontal="right" vertical="center"/>
    </xf>
    <xf numFmtId="178" fontId="35" fillId="0" borderId="4"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8" fontId="35" fillId="0" borderId="7" xfId="1" applyNumberFormat="1" applyFont="1" applyFill="1" applyBorder="1" applyAlignment="1">
      <alignment horizontal="right" vertical="center" shrinkToFit="1"/>
    </xf>
    <xf numFmtId="178" fontId="37" fillId="0" borderId="7" xfId="1" applyNumberFormat="1" applyFont="1" applyFill="1" applyBorder="1" applyAlignment="1">
      <alignment horizontal="right" vertical="center" shrinkToFit="1"/>
    </xf>
    <xf numFmtId="178" fontId="37" fillId="0" borderId="5" xfId="1" applyNumberFormat="1" applyFont="1" applyFill="1" applyBorder="1" applyAlignment="1">
      <alignment horizontal="right" vertical="center" shrinkToFit="1"/>
    </xf>
    <xf numFmtId="178" fontId="35" fillId="0" borderId="4" xfId="0" applyNumberFormat="1" applyFont="1" applyFill="1" applyBorder="1" applyAlignment="1">
      <alignment horizontal="right" vertical="center" shrinkToFit="1"/>
    </xf>
    <xf numFmtId="178" fontId="35" fillId="0" borderId="7" xfId="0"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xf>
    <xf numFmtId="178" fontId="35" fillId="0" borderId="43" xfId="1" applyNumberFormat="1" applyFont="1" applyFill="1" applyBorder="1" applyAlignment="1">
      <alignment horizontal="right" vertical="center" shrinkToFit="1"/>
    </xf>
    <xf numFmtId="178" fontId="35" fillId="0" borderId="44" xfId="1" applyNumberFormat="1" applyFont="1" applyFill="1" applyBorder="1" applyAlignment="1">
      <alignment horizontal="right" vertical="center" shrinkToFit="1"/>
    </xf>
    <xf numFmtId="178" fontId="35" fillId="0" borderId="46" xfId="0" applyNumberFormat="1" applyFont="1" applyFill="1" applyBorder="1" applyAlignment="1">
      <alignment horizontal="right" vertical="center" shrinkToFit="1"/>
    </xf>
    <xf numFmtId="178" fontId="35" fillId="0" borderId="46" xfId="1" applyNumberFormat="1" applyFont="1" applyFill="1" applyBorder="1" applyAlignment="1">
      <alignment horizontal="right" vertical="center" shrinkToFit="1"/>
    </xf>
    <xf numFmtId="178" fontId="35" fillId="0" borderId="50" xfId="1" applyNumberFormat="1" applyFont="1" applyFill="1" applyBorder="1" applyAlignment="1">
      <alignment horizontal="right" vertical="center" shrinkToFit="1"/>
    </xf>
    <xf numFmtId="178" fontId="35" fillId="0" borderId="60" xfId="1685" applyNumberFormat="1" applyFont="1" applyFill="1" applyBorder="1" applyAlignment="1">
      <alignment horizontal="right" vertical="center" shrinkToFit="1"/>
    </xf>
    <xf numFmtId="178" fontId="35" fillId="0" borderId="61" xfId="1685" applyNumberFormat="1" applyFont="1" applyFill="1" applyBorder="1" applyAlignment="1">
      <alignment horizontal="right" vertical="center" shrinkToFit="1"/>
    </xf>
    <xf numFmtId="178" fontId="35" fillId="0" borderId="62" xfId="1685" applyNumberFormat="1" applyFont="1" applyFill="1" applyBorder="1" applyAlignment="1">
      <alignment horizontal="right" vertical="center" shrinkToFit="1"/>
    </xf>
    <xf numFmtId="178" fontId="35" fillId="0" borderId="63" xfId="1685" applyNumberFormat="1" applyFont="1" applyFill="1" applyBorder="1" applyAlignment="1">
      <alignment horizontal="right" vertical="center" shrinkToFit="1"/>
    </xf>
    <xf numFmtId="178" fontId="35" fillId="0" borderId="26" xfId="1685" applyNumberFormat="1" applyFont="1" applyFill="1" applyBorder="1" applyAlignment="1">
      <alignment horizontal="right" vertical="center" shrinkToFit="1"/>
    </xf>
    <xf numFmtId="178" fontId="35" fillId="0" borderId="64" xfId="1685" applyNumberFormat="1" applyFont="1" applyFill="1" applyBorder="1" applyAlignment="1">
      <alignment horizontal="right" vertical="center" shrinkToFit="1"/>
    </xf>
    <xf numFmtId="178" fontId="35" fillId="0" borderId="65" xfId="1685" applyNumberFormat="1" applyFont="1" applyFill="1" applyBorder="1" applyAlignment="1">
      <alignment horizontal="right" vertical="center" shrinkToFit="1"/>
    </xf>
    <xf numFmtId="178" fontId="35" fillId="0" borderId="28" xfId="1685" applyNumberFormat="1" applyFont="1" applyFill="1" applyBorder="1" applyAlignment="1">
      <alignment horizontal="right" vertical="center" shrinkToFit="1"/>
    </xf>
    <xf numFmtId="178" fontId="35" fillId="0" borderId="43" xfId="1685" applyNumberFormat="1" applyFont="1" applyFill="1" applyBorder="1" applyAlignment="1">
      <alignment horizontal="right" vertical="center" shrinkToFit="1"/>
    </xf>
    <xf numFmtId="179" fontId="35" fillId="0" borderId="43" xfId="1685" applyNumberFormat="1" applyFont="1" applyFill="1" applyBorder="1" applyAlignment="1">
      <alignment horizontal="right" vertical="center" shrinkToFit="1"/>
    </xf>
    <xf numFmtId="178" fontId="35" fillId="0" borderId="44" xfId="1685" applyNumberFormat="1" applyFont="1" applyFill="1" applyBorder="1" applyAlignment="1">
      <alignment horizontal="right" vertical="center" shrinkToFit="1"/>
    </xf>
    <xf numFmtId="179" fontId="35" fillId="0" borderId="44" xfId="1685" applyNumberFormat="1" applyFont="1" applyFill="1" applyBorder="1" applyAlignment="1">
      <alignment horizontal="right" vertical="center" shrinkToFit="1"/>
    </xf>
    <xf numFmtId="178" fontId="35" fillId="0" borderId="50" xfId="1685" applyNumberFormat="1" applyFont="1" applyFill="1" applyBorder="1" applyAlignment="1">
      <alignment horizontal="right" vertical="center" shrinkToFit="1"/>
    </xf>
    <xf numFmtId="179" fontId="35" fillId="0" borderId="50" xfId="1685" applyNumberFormat="1" applyFont="1" applyFill="1" applyBorder="1" applyAlignment="1">
      <alignment horizontal="right" vertical="center" shrinkToFit="1"/>
    </xf>
    <xf numFmtId="178" fontId="35" fillId="0" borderId="54" xfId="1685" applyNumberFormat="1" applyFont="1" applyFill="1" applyBorder="1" applyAlignment="1">
      <alignment horizontal="right" vertical="center" shrinkToFit="1"/>
    </xf>
    <xf numFmtId="179" fontId="35" fillId="0" borderId="54" xfId="1685" applyNumberFormat="1" applyFont="1" applyFill="1" applyBorder="1" applyAlignment="1">
      <alignment horizontal="right" vertical="center" shrinkToFit="1"/>
    </xf>
    <xf numFmtId="178" fontId="35" fillId="0" borderId="67" xfId="1685" applyNumberFormat="1" applyFont="1" applyFill="1" applyBorder="1" applyAlignment="1">
      <alignment horizontal="right" vertical="center" shrinkToFit="1"/>
    </xf>
    <xf numFmtId="178" fontId="35" fillId="0" borderId="46" xfId="1685" applyNumberFormat="1" applyFont="1" applyFill="1" applyBorder="1" applyAlignment="1">
      <alignment horizontal="right" vertical="center" shrinkToFit="1"/>
    </xf>
    <xf numFmtId="179" fontId="35" fillId="0" borderId="46" xfId="1685" applyNumberFormat="1" applyFont="1" applyFill="1" applyBorder="1" applyAlignment="1">
      <alignment horizontal="right" vertical="center" shrinkToFit="1"/>
    </xf>
    <xf numFmtId="178" fontId="35" fillId="0" borderId="30" xfId="1685" applyNumberFormat="1" applyFont="1" applyFill="1" applyBorder="1" applyAlignment="1">
      <alignment horizontal="right" vertical="center" shrinkToFit="1"/>
    </xf>
    <xf numFmtId="178" fontId="35" fillId="0" borderId="69" xfId="1685" applyNumberFormat="1" applyFont="1" applyFill="1" applyBorder="1" applyAlignment="1">
      <alignment horizontal="right" vertical="center" shrinkToFit="1"/>
    </xf>
    <xf numFmtId="178" fontId="35" fillId="0" borderId="68" xfId="1685" applyNumberFormat="1" applyFont="1" applyFill="1" applyBorder="1" applyAlignment="1">
      <alignment horizontal="right" vertical="center" shrinkToFit="1"/>
    </xf>
    <xf numFmtId="179" fontId="35" fillId="0" borderId="68" xfId="1685" applyNumberFormat="1" applyFont="1" applyFill="1" applyBorder="1" applyAlignment="1">
      <alignment horizontal="right" vertical="center" shrinkToFit="1"/>
    </xf>
    <xf numFmtId="178" fontId="35" fillId="0" borderId="70" xfId="1685" applyNumberFormat="1" applyFont="1" applyFill="1" applyBorder="1" applyAlignment="1">
      <alignment horizontal="right" vertical="center" shrinkToFit="1"/>
    </xf>
    <xf numFmtId="0" fontId="35" fillId="27" borderId="3" xfId="0" applyFont="1" applyFill="1" applyBorder="1" applyAlignment="1">
      <alignment horizontal="center" vertical="center"/>
    </xf>
    <xf numFmtId="178" fontId="35" fillId="0" borderId="6" xfId="1"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shrinkToFit="1"/>
    </xf>
    <xf numFmtId="179" fontId="35" fillId="0" borderId="7" xfId="0"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xf>
    <xf numFmtId="179" fontId="35" fillId="0" borderId="7" xfId="0" applyNumberFormat="1" applyFont="1" applyFill="1" applyBorder="1" applyAlignment="1">
      <alignment horizontal="right" vertical="center"/>
    </xf>
    <xf numFmtId="179" fontId="35" fillId="0" borderId="46" xfId="0" applyNumberFormat="1" applyFont="1" applyFill="1" applyBorder="1" applyAlignment="1">
      <alignment horizontal="right" vertical="center"/>
    </xf>
    <xf numFmtId="178" fontId="35" fillId="0" borderId="56" xfId="1135" applyNumberFormat="1" applyFont="1" applyFill="1" applyBorder="1" applyAlignment="1">
      <alignment horizontal="right" vertical="center"/>
    </xf>
    <xf numFmtId="178" fontId="35" fillId="0" borderId="44" xfId="1135" applyNumberFormat="1" applyFont="1" applyFill="1" applyBorder="1" applyAlignment="1">
      <alignment horizontal="right" vertical="center"/>
    </xf>
    <xf numFmtId="178" fontId="35" fillId="0" borderId="46" xfId="1135" applyNumberFormat="1" applyFont="1" applyFill="1" applyBorder="1" applyAlignment="1">
      <alignment horizontal="right" vertical="center"/>
    </xf>
    <xf numFmtId="178" fontId="35" fillId="0" borderId="3" xfId="1135" applyNumberFormat="1" applyFont="1" applyFill="1" applyBorder="1" applyAlignment="1">
      <alignment horizontal="right" vertical="center"/>
    </xf>
    <xf numFmtId="178" fontId="35" fillId="0" borderId="25" xfId="1685" applyNumberFormat="1" applyFont="1" applyFill="1" applyBorder="1" applyAlignment="1">
      <alignment horizontal="right" vertical="center" shrinkToFit="1"/>
    </xf>
    <xf numFmtId="178" fontId="35" fillId="0" borderId="66" xfId="1685" applyNumberFormat="1" applyFont="1" applyFill="1" applyBorder="1" applyAlignment="1">
      <alignment horizontal="right" vertical="center" shrinkToFit="1"/>
    </xf>
    <xf numFmtId="0" fontId="35" fillId="0" borderId="33" xfId="0" applyFont="1" applyFill="1" applyBorder="1" applyAlignment="1">
      <alignment horizontal="center" vertical="center"/>
    </xf>
    <xf numFmtId="0" fontId="35" fillId="0" borderId="0" xfId="0" applyFont="1" applyFill="1" applyBorder="1" applyAlignment="1">
      <alignment horizontal="center" vertical="center"/>
    </xf>
    <xf numFmtId="0" fontId="35" fillId="27" borderId="3" xfId="0" applyFont="1" applyFill="1" applyBorder="1" applyAlignment="1">
      <alignment horizontal="center" vertical="center"/>
    </xf>
    <xf numFmtId="0" fontId="35" fillId="27" borderId="3" xfId="0" applyFont="1" applyFill="1" applyBorder="1" applyAlignment="1">
      <alignment horizontal="center" vertical="center" shrinkToFit="1"/>
    </xf>
    <xf numFmtId="0" fontId="35" fillId="27" borderId="3" xfId="1685" applyFont="1" applyFill="1" applyBorder="1" applyAlignment="1">
      <alignment horizontal="center" vertical="center" wrapText="1"/>
    </xf>
    <xf numFmtId="0" fontId="35" fillId="27" borderId="3" xfId="0" applyFont="1" applyFill="1" applyBorder="1" applyAlignment="1">
      <alignment horizontal="center" vertical="center" shrinkToFit="1"/>
    </xf>
    <xf numFmtId="0" fontId="35" fillId="0" borderId="0" xfId="0" applyFont="1" applyBorder="1">
      <alignment vertical="center"/>
    </xf>
    <xf numFmtId="0" fontId="35" fillId="0" borderId="0" xfId="0" applyFont="1" applyBorder="1" applyAlignment="1">
      <alignment horizontal="center" vertical="center"/>
    </xf>
    <xf numFmtId="178" fontId="35" fillId="0" borderId="0" xfId="1" applyNumberFormat="1" applyFont="1" applyBorder="1" applyAlignment="1">
      <alignment horizontal="right" vertical="center"/>
    </xf>
    <xf numFmtId="0" fontId="35" fillId="27" borderId="3" xfId="0" applyFont="1" applyFill="1" applyBorder="1" applyAlignment="1">
      <alignment horizontal="center" vertical="center"/>
    </xf>
    <xf numFmtId="0" fontId="36" fillId="27" borderId="3" xfId="0" applyFont="1" applyFill="1" applyBorder="1" applyAlignment="1">
      <alignment horizontal="center" vertical="center" wrapText="1"/>
    </xf>
    <xf numFmtId="0" fontId="36" fillId="27" borderId="4" xfId="1685" applyFont="1" applyFill="1" applyBorder="1" applyAlignment="1">
      <alignment horizontal="center" vertical="center" wrapText="1"/>
    </xf>
    <xf numFmtId="0" fontId="34" fillId="0" borderId="33" xfId="1685" applyFont="1" applyBorder="1">
      <alignment vertical="center"/>
    </xf>
    <xf numFmtId="0" fontId="35" fillId="27" borderId="3" xfId="0" applyFont="1" applyFill="1" applyBorder="1" applyAlignment="1">
      <alignment horizontal="center" vertical="center"/>
    </xf>
    <xf numFmtId="0" fontId="34" fillId="0" borderId="71" xfId="1685" applyFont="1" applyFill="1" applyBorder="1" applyAlignment="1">
      <alignment vertical="center"/>
    </xf>
    <xf numFmtId="0" fontId="34" fillId="0" borderId="71" xfId="1685" applyFont="1" applyFill="1" applyBorder="1">
      <alignment vertical="center"/>
    </xf>
    <xf numFmtId="0" fontId="40" fillId="0" borderId="71" xfId="1685" applyFont="1" applyFill="1" applyBorder="1">
      <alignment vertical="center"/>
    </xf>
    <xf numFmtId="178" fontId="35" fillId="0" borderId="54" xfId="1" applyNumberFormat="1" applyFont="1" applyFill="1" applyBorder="1" applyAlignment="1">
      <alignment horizontal="right" vertical="center" shrinkToFit="1"/>
    </xf>
    <xf numFmtId="179" fontId="35" fillId="0" borderId="54" xfId="0" applyNumberFormat="1" applyFont="1" applyFill="1" applyBorder="1" applyAlignment="1">
      <alignment horizontal="right" vertical="center"/>
    </xf>
    <xf numFmtId="178" fontId="35" fillId="0" borderId="72" xfId="1685" applyNumberFormat="1" applyFont="1" applyFill="1" applyBorder="1" applyAlignment="1">
      <alignment horizontal="right" vertical="center" shrinkToFit="1"/>
    </xf>
    <xf numFmtId="178" fontId="35" fillId="0" borderId="73" xfId="1685" applyNumberFormat="1" applyFont="1" applyFill="1" applyBorder="1" applyAlignment="1">
      <alignment horizontal="right" vertical="center" shrinkToFit="1"/>
    </xf>
    <xf numFmtId="178" fontId="35" fillId="0" borderId="31" xfId="1685" applyNumberFormat="1" applyFont="1" applyFill="1" applyBorder="1" applyAlignment="1">
      <alignment horizontal="right" vertical="center" shrinkToFit="1"/>
    </xf>
    <xf numFmtId="178" fontId="35" fillId="0" borderId="74" xfId="1685" applyNumberFormat="1" applyFont="1" applyFill="1" applyBorder="1" applyAlignment="1">
      <alignment horizontal="right" vertical="center" shrinkToFit="1"/>
    </xf>
    <xf numFmtId="0" fontId="34" fillId="0" borderId="0" xfId="1685" applyFont="1" applyFill="1" applyBorder="1" applyAlignment="1">
      <alignment vertical="center"/>
    </xf>
    <xf numFmtId="0" fontId="35" fillId="27" borderId="3" xfId="0" applyFont="1" applyFill="1" applyBorder="1" applyAlignment="1">
      <alignment horizontal="center" vertical="center"/>
    </xf>
    <xf numFmtId="0" fontId="34" fillId="0" borderId="33" xfId="1685" applyFont="1" applyFill="1" applyBorder="1">
      <alignment vertical="center"/>
    </xf>
    <xf numFmtId="0" fontId="34" fillId="0" borderId="32" xfId="1685" applyFont="1" applyFill="1" applyBorder="1" applyAlignment="1">
      <alignment vertical="center"/>
    </xf>
    <xf numFmtId="0" fontId="40" fillId="0" borderId="32" xfId="1685" applyFont="1" applyBorder="1">
      <alignment vertical="center"/>
    </xf>
    <xf numFmtId="0" fontId="34" fillId="0" borderId="32" xfId="1685" applyFont="1" applyBorder="1">
      <alignment vertical="center"/>
    </xf>
    <xf numFmtId="0" fontId="35" fillId="0" borderId="3" xfId="0" applyFont="1" applyBorder="1" applyAlignment="1">
      <alignment horizontal="center" vertical="center"/>
    </xf>
    <xf numFmtId="0" fontId="35" fillId="0" borderId="3" xfId="0" applyFont="1" applyFill="1" applyBorder="1" applyAlignment="1">
      <alignment horizontal="center" vertical="center" wrapText="1"/>
    </xf>
    <xf numFmtId="0" fontId="35" fillId="0" borderId="3" xfId="0" applyFont="1" applyFill="1" applyBorder="1">
      <alignment vertical="center"/>
    </xf>
    <xf numFmtId="0" fontId="34" fillId="0" borderId="19" xfId="0" applyFont="1" applyBorder="1">
      <alignment vertical="center"/>
    </xf>
    <xf numFmtId="0" fontId="35" fillId="0" borderId="3" xfId="0" applyFont="1" applyBorder="1" applyAlignment="1">
      <alignment horizontal="center" vertical="center" wrapText="1"/>
    </xf>
    <xf numFmtId="0" fontId="35" fillId="0" borderId="19" xfId="1387" applyFont="1" applyFill="1" applyBorder="1" applyAlignment="1">
      <alignment vertical="center"/>
    </xf>
    <xf numFmtId="0" fontId="37" fillId="0" borderId="19" xfId="1148" applyFont="1" applyFill="1" applyBorder="1" applyAlignment="1" applyProtection="1">
      <alignment vertical="center"/>
      <protection locked="0"/>
    </xf>
    <xf numFmtId="0" fontId="40" fillId="0" borderId="0" xfId="1685" applyFont="1" applyFill="1" applyBorder="1">
      <alignment vertical="center"/>
    </xf>
    <xf numFmtId="49" fontId="35" fillId="0" borderId="3" xfId="0" applyNumberFormat="1" applyFont="1" applyFill="1" applyBorder="1" applyAlignment="1">
      <alignment horizontal="center" vertical="center" shrinkToFit="1"/>
    </xf>
    <xf numFmtId="49" fontId="35" fillId="0" borderId="26" xfId="0" applyNumberFormat="1" applyFont="1" applyFill="1" applyBorder="1" applyAlignment="1">
      <alignment horizontal="center" vertical="center" shrinkToFit="1"/>
    </xf>
    <xf numFmtId="49" fontId="35" fillId="0" borderId="44" xfId="0" applyNumberFormat="1" applyFont="1" applyFill="1" applyBorder="1" applyAlignment="1">
      <alignment horizontal="center" vertical="center" shrinkToFit="1"/>
    </xf>
    <xf numFmtId="49" fontId="35" fillId="0" borderId="43" xfId="0" applyNumberFormat="1" applyFont="1" applyFill="1" applyBorder="1" applyAlignment="1">
      <alignment horizontal="center" vertical="center" shrinkToFit="1"/>
    </xf>
    <xf numFmtId="49" fontId="35" fillId="0" borderId="50" xfId="0" applyNumberFormat="1" applyFont="1" applyFill="1" applyBorder="1" applyAlignment="1">
      <alignment horizontal="center" vertical="center" shrinkToFit="1"/>
    </xf>
    <xf numFmtId="178" fontId="35" fillId="0" borderId="3" xfId="0" applyNumberFormat="1" applyFont="1" applyFill="1" applyBorder="1" applyAlignment="1">
      <alignment horizontal="right" vertical="center" shrinkToFit="1"/>
    </xf>
    <xf numFmtId="0" fontId="39" fillId="0" borderId="3" xfId="2" applyNumberFormat="1" applyFont="1" applyFill="1" applyBorder="1" applyAlignment="1">
      <alignment horizontal="center" vertical="center" wrapText="1" shrinkToFit="1"/>
    </xf>
    <xf numFmtId="0" fontId="35" fillId="27" borderId="3" xfId="0" applyFont="1" applyFill="1" applyBorder="1" applyAlignment="1">
      <alignment horizontal="center" vertical="center"/>
    </xf>
    <xf numFmtId="0" fontId="35" fillId="27" borderId="3" xfId="0" applyFont="1" applyFill="1" applyBorder="1" applyAlignment="1">
      <alignment horizontal="center" vertical="center"/>
    </xf>
    <xf numFmtId="0" fontId="36" fillId="27" borderId="4" xfId="1685" applyFont="1" applyFill="1" applyBorder="1" applyAlignment="1">
      <alignment horizontal="center" vertical="center" wrapText="1"/>
    </xf>
    <xf numFmtId="0" fontId="34" fillId="0" borderId="51" xfId="0" applyFont="1" applyBorder="1">
      <alignment vertical="center"/>
    </xf>
    <xf numFmtId="0" fontId="35" fillId="0" borderId="47" xfId="0" applyNumberFormat="1" applyFont="1" applyFill="1" applyBorder="1" applyAlignment="1">
      <alignment vertical="center" shrinkToFit="1"/>
    </xf>
    <xf numFmtId="0" fontId="35" fillId="0" borderId="59" xfId="0" applyNumberFormat="1" applyFont="1" applyFill="1" applyBorder="1" applyAlignment="1">
      <alignment vertical="center" shrinkToFit="1"/>
    </xf>
    <xf numFmtId="0" fontId="35" fillId="0" borderId="29" xfId="0" applyNumberFormat="1" applyFont="1" applyFill="1" applyBorder="1" applyAlignment="1">
      <alignment vertical="center" shrinkToFit="1"/>
    </xf>
    <xf numFmtId="0" fontId="35" fillId="0" borderId="28" xfId="0" applyNumberFormat="1" applyFont="1" applyFill="1" applyBorder="1" applyAlignment="1">
      <alignment vertical="center" shrinkToFit="1"/>
    </xf>
    <xf numFmtId="0" fontId="35" fillId="0" borderId="43" xfId="0" applyFont="1" applyFill="1" applyBorder="1" applyAlignment="1">
      <alignment vertical="center" shrinkToFit="1"/>
    </xf>
    <xf numFmtId="0" fontId="35" fillId="0" borderId="44" xfId="0" applyFont="1" applyFill="1" applyBorder="1" applyAlignment="1">
      <alignment vertical="center" shrinkToFit="1"/>
    </xf>
    <xf numFmtId="0" fontId="35" fillId="0" borderId="44" xfId="0" applyFont="1" applyFill="1" applyBorder="1" applyAlignment="1">
      <alignment vertical="center" wrapText="1" shrinkToFit="1"/>
    </xf>
    <xf numFmtId="0" fontId="35" fillId="0" borderId="50" xfId="0" applyFont="1" applyFill="1" applyBorder="1" applyAlignment="1">
      <alignment vertical="center" shrinkToFit="1"/>
    </xf>
    <xf numFmtId="0" fontId="35" fillId="0" borderId="19" xfId="1135" applyFont="1" applyBorder="1" applyAlignment="1">
      <alignment vertical="center" wrapText="1"/>
    </xf>
    <xf numFmtId="0" fontId="35" fillId="0" borderId="24" xfId="1550" applyFont="1" applyFill="1" applyBorder="1" applyAlignment="1">
      <alignment vertical="center" shrinkToFit="1"/>
    </xf>
    <xf numFmtId="0" fontId="35" fillId="0" borderId="44" xfId="1550" applyFont="1" applyBorder="1" applyAlignment="1">
      <alignment vertical="center"/>
    </xf>
    <xf numFmtId="0" fontId="35" fillId="0" borderId="45" xfId="1550" applyFont="1" applyFill="1" applyBorder="1" applyAlignment="1">
      <alignment vertical="center" shrinkToFit="1"/>
    </xf>
    <xf numFmtId="0" fontId="35" fillId="0" borderId="45" xfId="1135" applyFont="1" applyFill="1" applyBorder="1" applyAlignment="1">
      <alignment vertical="center"/>
    </xf>
    <xf numFmtId="0" fontId="35" fillId="0" borderId="27" xfId="1135" applyFont="1" applyFill="1" applyBorder="1" applyAlignment="1">
      <alignment vertical="center"/>
    </xf>
    <xf numFmtId="0" fontId="35" fillId="0" borderId="43" xfId="1550" applyFont="1" applyFill="1" applyBorder="1" applyAlignment="1">
      <alignment vertical="center" shrinkToFit="1"/>
    </xf>
    <xf numFmtId="0" fontId="35" fillId="0" borderId="44" xfId="1550" applyFont="1" applyFill="1" applyBorder="1" applyAlignment="1">
      <alignment vertical="center"/>
    </xf>
    <xf numFmtId="0" fontId="35" fillId="0" borderId="44" xfId="1550" applyFont="1" applyFill="1" applyBorder="1" applyAlignment="1">
      <alignment vertical="center" shrinkToFit="1"/>
    </xf>
    <xf numFmtId="0" fontId="35" fillId="0" borderId="44" xfId="1135" applyFont="1" applyFill="1" applyBorder="1" applyAlignment="1">
      <alignment vertical="center"/>
    </xf>
    <xf numFmtId="0" fontId="37" fillId="0" borderId="54" xfId="1747" applyNumberFormat="1" applyFont="1" applyFill="1" applyBorder="1" applyAlignment="1">
      <alignment vertical="center" shrinkToFit="1"/>
    </xf>
    <xf numFmtId="0" fontId="37" fillId="0" borderId="43" xfId="1747" applyNumberFormat="1" applyFont="1" applyFill="1" applyBorder="1" applyAlignment="1">
      <alignment vertical="center"/>
    </xf>
    <xf numFmtId="0" fontId="37" fillId="0" borderId="56" xfId="1747" applyNumberFormat="1" applyFont="1" applyFill="1" applyBorder="1" applyAlignment="1">
      <alignment vertical="center"/>
    </xf>
    <xf numFmtId="0" fontId="37" fillId="0" borderId="44" xfId="1747" applyNumberFormat="1" applyFont="1" applyFill="1" applyBorder="1" applyAlignment="1">
      <alignment vertical="center"/>
    </xf>
    <xf numFmtId="0" fontId="37" fillId="0" borderId="44" xfId="1747" applyNumberFormat="1" applyFont="1" applyFill="1" applyBorder="1" applyAlignment="1">
      <alignment vertical="center" shrinkToFit="1"/>
    </xf>
    <xf numFmtId="0" fontId="37" fillId="0" borderId="50" xfId="1747" applyNumberFormat="1" applyFont="1" applyFill="1" applyBorder="1" applyAlignment="1">
      <alignment vertical="center"/>
    </xf>
    <xf numFmtId="0" fontId="35" fillId="0" borderId="69" xfId="1685" applyNumberFormat="1" applyFont="1" applyFill="1" applyBorder="1" applyAlignment="1">
      <alignment vertical="center" shrinkToFit="1"/>
    </xf>
    <xf numFmtId="0" fontId="37" fillId="0" borderId="46" xfId="1747" applyNumberFormat="1" applyFont="1" applyFill="1" applyBorder="1" applyAlignment="1">
      <alignment vertical="center" shrinkToFit="1"/>
    </xf>
    <xf numFmtId="0" fontId="37" fillId="0" borderId="68" xfId="1747" applyNumberFormat="1" applyFont="1" applyFill="1" applyBorder="1" applyAlignment="1">
      <alignment vertical="center" shrinkToFit="1"/>
    </xf>
    <xf numFmtId="0" fontId="35" fillId="27" borderId="3" xfId="0" applyFont="1" applyFill="1" applyBorder="1" applyAlignment="1">
      <alignment horizontal="center" vertical="center"/>
    </xf>
    <xf numFmtId="0" fontId="35" fillId="0" borderId="3"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27" borderId="4" xfId="0" applyFont="1" applyFill="1" applyBorder="1" applyAlignment="1">
      <alignment horizontal="center" vertical="center" wrapText="1"/>
    </xf>
    <xf numFmtId="0" fontId="35" fillId="27" borderId="4" xfId="0" applyFont="1" applyFill="1" applyBorder="1" applyAlignment="1">
      <alignment horizontal="center" vertical="center"/>
    </xf>
    <xf numFmtId="0" fontId="35" fillId="27" borderId="3" xfId="0" applyFont="1" applyFill="1" applyBorder="1" applyAlignment="1">
      <alignment horizontal="center" vertical="center"/>
    </xf>
    <xf numFmtId="0" fontId="35" fillId="0" borderId="3" xfId="0" applyFont="1" applyBorder="1" applyAlignment="1">
      <alignment horizontal="center" vertical="center" shrinkToFit="1"/>
    </xf>
    <xf numFmtId="0" fontId="35" fillId="0" borderId="4" xfId="0" applyFont="1" applyFill="1" applyBorder="1" applyAlignment="1">
      <alignment vertical="center"/>
    </xf>
    <xf numFmtId="0" fontId="35" fillId="27" borderId="3" xfId="0" applyFont="1" applyFill="1" applyBorder="1" applyAlignment="1">
      <alignment horizontal="center" vertical="center" wrapText="1"/>
    </xf>
    <xf numFmtId="179" fontId="35" fillId="0" borderId="4" xfId="1551" applyNumberFormat="1" applyFont="1" applyFill="1" applyBorder="1" applyAlignment="1">
      <alignment horizontal="right" vertical="center" shrinkToFit="1"/>
    </xf>
    <xf numFmtId="179" fontId="35" fillId="0" borderId="7" xfId="1551" applyNumberFormat="1" applyFont="1" applyFill="1" applyBorder="1" applyAlignment="1">
      <alignment horizontal="right" vertical="center" shrinkToFit="1"/>
    </xf>
    <xf numFmtId="0" fontId="35" fillId="0" borderId="3" xfId="0" applyFont="1" applyBorder="1">
      <alignment vertical="center"/>
    </xf>
    <xf numFmtId="179" fontId="35" fillId="0" borderId="3" xfId="0" applyNumberFormat="1" applyFont="1" applyBorder="1">
      <alignment vertical="center"/>
    </xf>
    <xf numFmtId="179" fontId="35" fillId="0" borderId="3" xfId="1551" applyNumberFormat="1" applyFont="1" applyBorder="1">
      <alignment vertical="center"/>
    </xf>
    <xf numFmtId="182" fontId="35" fillId="0" borderId="3" xfId="0" applyNumberFormat="1" applyFont="1" applyFill="1" applyBorder="1" applyAlignment="1">
      <alignment horizontal="right" vertical="center" shrinkToFit="1"/>
    </xf>
    <xf numFmtId="182" fontId="35" fillId="0" borderId="4" xfId="0" applyNumberFormat="1" applyFont="1" applyFill="1" applyBorder="1" applyAlignment="1">
      <alignment horizontal="right" vertical="center" shrinkToFit="1"/>
    </xf>
    <xf numFmtId="182" fontId="35" fillId="0" borderId="7" xfId="0" applyNumberFormat="1" applyFont="1" applyFill="1" applyBorder="1" applyAlignment="1">
      <alignment horizontal="right" vertical="center" shrinkToFit="1"/>
    </xf>
    <xf numFmtId="0" fontId="35" fillId="0" borderId="0" xfId="0" applyFont="1" applyFill="1" applyBorder="1" applyAlignment="1">
      <alignment vertical="center" wrapText="1"/>
    </xf>
    <xf numFmtId="183" fontId="34" fillId="0" borderId="0" xfId="0" applyNumberFormat="1" applyFont="1" applyBorder="1">
      <alignment vertical="center"/>
    </xf>
    <xf numFmtId="184" fontId="34" fillId="0" borderId="0" xfId="0" applyNumberFormat="1" applyFont="1" applyBorder="1">
      <alignment vertical="center"/>
    </xf>
    <xf numFmtId="0" fontId="36" fillId="0" borderId="0" xfId="0" applyFont="1">
      <alignment vertical="center"/>
    </xf>
    <xf numFmtId="0" fontId="35" fillId="27" borderId="18" xfId="1733" applyFont="1" applyFill="1" applyBorder="1" applyAlignment="1">
      <alignment horizontal="center" vertical="center"/>
    </xf>
    <xf numFmtId="0" fontId="35" fillId="27" borderId="3" xfId="1733" applyFont="1" applyFill="1" applyBorder="1" applyAlignment="1">
      <alignment horizontal="center" vertical="center"/>
    </xf>
    <xf numFmtId="0" fontId="35" fillId="0" borderId="3" xfId="1733" applyFont="1" applyBorder="1" applyAlignment="1">
      <alignment vertical="center" shrinkToFit="1"/>
    </xf>
    <xf numFmtId="0" fontId="50" fillId="0" borderId="0" xfId="0" applyFont="1">
      <alignment vertical="center"/>
    </xf>
    <xf numFmtId="0" fontId="39" fillId="0" borderId="0" xfId="0" applyFont="1" applyAlignment="1">
      <alignment vertical="center"/>
    </xf>
    <xf numFmtId="0" fontId="36" fillId="27" borderId="3" xfId="0" applyFont="1" applyFill="1" applyBorder="1" applyAlignment="1">
      <alignment vertical="center"/>
    </xf>
    <xf numFmtId="0" fontId="35" fillId="27" borderId="3" xfId="1733" applyFont="1" applyFill="1" applyBorder="1" applyAlignment="1">
      <alignment horizontal="center" vertical="center" shrinkToFit="1"/>
    </xf>
    <xf numFmtId="179" fontId="35" fillId="0" borderId="47" xfId="1551" applyNumberFormat="1" applyFont="1" applyFill="1" applyBorder="1" applyAlignment="1">
      <alignment horizontal="right" vertical="center" shrinkToFit="1"/>
    </xf>
    <xf numFmtId="178" fontId="35" fillId="0" borderId="47" xfId="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178" fontId="35" fillId="0" borderId="3" xfId="0" applyNumberFormat="1" applyFont="1" applyBorder="1">
      <alignment vertical="center"/>
    </xf>
    <xf numFmtId="0" fontId="34" fillId="0" borderId="33" xfId="0" applyFont="1" applyBorder="1">
      <alignment vertical="center"/>
    </xf>
    <xf numFmtId="0" fontId="35" fillId="27" borderId="52" xfId="0" applyFont="1" applyFill="1" applyBorder="1" applyAlignment="1">
      <alignment horizontal="center" vertical="center"/>
    </xf>
    <xf numFmtId="178" fontId="35" fillId="0" borderId="19" xfId="1" applyNumberFormat="1" applyFont="1" applyFill="1" applyBorder="1" applyAlignment="1">
      <alignment horizontal="right" vertical="center" shrinkToFit="1"/>
    </xf>
    <xf numFmtId="178" fontId="35" fillId="0" borderId="3" xfId="1" applyNumberFormat="1" applyFont="1" applyBorder="1" applyAlignment="1">
      <alignment horizontal="right" vertical="center" shrinkToFit="1"/>
    </xf>
    <xf numFmtId="0" fontId="35" fillId="0" borderId="3" xfId="1733" applyFont="1" applyFill="1" applyBorder="1" applyAlignment="1">
      <alignment vertical="center" shrinkToFit="1"/>
    </xf>
    <xf numFmtId="0" fontId="35" fillId="0" borderId="4" xfId="1733" applyFont="1" applyFill="1" applyBorder="1" applyAlignment="1">
      <alignment vertical="center" shrinkToFit="1"/>
    </xf>
    <xf numFmtId="0" fontId="35" fillId="0" borderId="4" xfId="1387" applyFont="1" applyFill="1" applyBorder="1" applyAlignment="1">
      <alignment vertical="center" shrinkToFit="1"/>
    </xf>
    <xf numFmtId="0" fontId="35" fillId="0" borderId="7" xfId="0" applyFont="1" applyFill="1" applyBorder="1" applyAlignment="1">
      <alignment vertical="center" shrinkToFit="1"/>
    </xf>
    <xf numFmtId="0" fontId="35" fillId="0" borderId="3" xfId="1387" applyFont="1" applyFill="1" applyBorder="1" applyAlignment="1">
      <alignment vertical="center" shrinkToFit="1"/>
    </xf>
    <xf numFmtId="0" fontId="35" fillId="0" borderId="44" xfId="0" applyFont="1" applyFill="1" applyBorder="1" applyAlignment="1">
      <alignment vertical="center"/>
    </xf>
    <xf numFmtId="179" fontId="35" fillId="0" borderId="44" xfId="1551" applyNumberFormat="1" applyFont="1" applyFill="1" applyBorder="1" applyAlignment="1">
      <alignment horizontal="right" vertical="center" shrinkToFit="1"/>
    </xf>
    <xf numFmtId="0" fontId="35" fillId="0" borderId="0" xfId="0" applyFont="1" applyBorder="1" applyAlignment="1">
      <alignment horizontal="center" vertical="center" shrinkToFit="1"/>
    </xf>
    <xf numFmtId="178" fontId="35" fillId="0" borderId="0" xfId="0" applyNumberFormat="1" applyFont="1" applyBorder="1">
      <alignment vertical="center"/>
    </xf>
    <xf numFmtId="0" fontId="35" fillId="0" borderId="57" xfId="0" applyFont="1" applyFill="1" applyBorder="1" applyAlignment="1">
      <alignment vertical="center"/>
    </xf>
    <xf numFmtId="179" fontId="35" fillId="0" borderId="57" xfId="1551" applyNumberFormat="1" applyFont="1" applyFill="1" applyBorder="1" applyAlignment="1">
      <alignment horizontal="right" vertical="center" shrinkToFit="1"/>
    </xf>
    <xf numFmtId="0" fontId="35" fillId="0" borderId="0" xfId="0" applyFont="1" applyBorder="1" applyAlignment="1">
      <alignment vertical="center" shrinkToFit="1"/>
    </xf>
    <xf numFmtId="0" fontId="35" fillId="0" borderId="0" xfId="0" applyFont="1" applyBorder="1" applyAlignment="1">
      <alignment vertical="center"/>
    </xf>
    <xf numFmtId="0" fontId="35" fillId="27" borderId="3" xfId="0" applyFont="1" applyFill="1" applyBorder="1">
      <alignment vertical="center"/>
    </xf>
    <xf numFmtId="179" fontId="35" fillId="0" borderId="50" xfId="1551" applyNumberFormat="1" applyFont="1" applyFill="1" applyBorder="1" applyAlignment="1">
      <alignment horizontal="right" vertical="center" shrinkToFit="1"/>
    </xf>
    <xf numFmtId="0" fontId="34" fillId="0" borderId="71" xfId="0" applyFont="1" applyBorder="1">
      <alignment vertical="center"/>
    </xf>
    <xf numFmtId="0" fontId="35" fillId="27" borderId="3" xfId="0" applyFont="1" applyFill="1" applyBorder="1" applyAlignment="1">
      <alignment horizontal="center" vertical="center"/>
    </xf>
    <xf numFmtId="0" fontId="37" fillId="0" borderId="3" xfId="1148" applyFont="1" applyFill="1" applyBorder="1" applyAlignment="1" applyProtection="1">
      <alignment vertical="center"/>
      <protection locked="0"/>
    </xf>
    <xf numFmtId="178" fontId="35" fillId="0" borderId="0" xfId="0" applyNumberFormat="1" applyFont="1" applyFill="1" applyBorder="1" applyAlignment="1">
      <alignment vertical="center" shrinkToFit="1"/>
    </xf>
    <xf numFmtId="0" fontId="35" fillId="27" borderId="21" xfId="0" applyFont="1" applyFill="1" applyBorder="1" applyAlignment="1">
      <alignment horizontal="center" vertical="center"/>
    </xf>
    <xf numFmtId="0" fontId="35" fillId="27" borderId="3" xfId="0" applyFont="1" applyFill="1" applyBorder="1" applyAlignment="1">
      <alignment horizontal="center" vertical="center" wrapText="1"/>
    </xf>
    <xf numFmtId="0" fontId="35" fillId="27" borderId="3" xfId="0" applyFont="1" applyFill="1" applyBorder="1" applyAlignment="1">
      <alignment horizontal="center" vertical="center"/>
    </xf>
    <xf numFmtId="0" fontId="35" fillId="27" borderId="3" xfId="0" applyFont="1" applyFill="1" applyBorder="1" applyAlignment="1">
      <alignment horizontal="center" vertical="center" shrinkToFit="1"/>
    </xf>
    <xf numFmtId="0" fontId="35" fillId="27" borderId="19" xfId="0" applyFont="1" applyFill="1" applyBorder="1" applyAlignment="1">
      <alignment horizontal="center" vertical="center" shrinkToFit="1"/>
    </xf>
    <xf numFmtId="0" fontId="35" fillId="0" borderId="47" xfId="1387" applyFont="1" applyFill="1" applyBorder="1" applyAlignment="1">
      <alignment horizontal="center" vertical="center"/>
    </xf>
    <xf numFmtId="0" fontId="35" fillId="0" borderId="20" xfId="0" applyFont="1" applyFill="1" applyBorder="1" applyAlignment="1">
      <alignment vertical="center"/>
    </xf>
    <xf numFmtId="178" fontId="35" fillId="0" borderId="45" xfId="1" applyNumberFormat="1" applyFont="1" applyFill="1" applyBorder="1" applyAlignment="1">
      <alignment horizontal="right" vertical="center" shrinkToFit="1"/>
    </xf>
    <xf numFmtId="0" fontId="35" fillId="0" borderId="3" xfId="1387" applyFont="1" applyFill="1" applyBorder="1" applyAlignment="1">
      <alignment horizontal="center" vertical="center"/>
    </xf>
    <xf numFmtId="178" fontId="35" fillId="0" borderId="48" xfId="1" applyNumberFormat="1" applyFont="1" applyFill="1" applyBorder="1" applyAlignment="1">
      <alignment horizontal="right" vertical="center" shrinkToFit="1"/>
    </xf>
    <xf numFmtId="178" fontId="35" fillId="0" borderId="57" xfId="1" applyNumberFormat="1" applyFont="1" applyBorder="1" applyAlignment="1">
      <alignment horizontal="right" vertical="center" shrinkToFit="1"/>
    </xf>
    <xf numFmtId="178" fontId="35" fillId="0" borderId="44" xfId="1" applyNumberFormat="1" applyFont="1" applyBorder="1" applyAlignment="1">
      <alignment horizontal="right" vertical="center" shrinkToFit="1"/>
    </xf>
    <xf numFmtId="0" fontId="35" fillId="0" borderId="19" xfId="1387" applyFont="1" applyFill="1" applyBorder="1" applyAlignment="1">
      <alignment horizontal="center" vertical="center"/>
    </xf>
    <xf numFmtId="0" fontId="35" fillId="0" borderId="43" xfId="0" applyFont="1" applyFill="1" applyBorder="1" applyAlignment="1">
      <alignment vertical="center"/>
    </xf>
    <xf numFmtId="0" fontId="35" fillId="27" borderId="47" xfId="0" applyFont="1" applyFill="1" applyBorder="1" applyAlignment="1">
      <alignment vertical="center"/>
    </xf>
    <xf numFmtId="0" fontId="34" fillId="27" borderId="17" xfId="0" applyFont="1" applyFill="1" applyBorder="1" applyAlignment="1">
      <alignment vertical="center"/>
    </xf>
    <xf numFmtId="0" fontId="34" fillId="27" borderId="18" xfId="0" applyFont="1" applyFill="1" applyBorder="1" applyAlignment="1">
      <alignment vertical="center"/>
    </xf>
    <xf numFmtId="0" fontId="35" fillId="0" borderId="47" xfId="1387" applyFont="1" applyFill="1" applyBorder="1" applyAlignment="1">
      <alignment vertical="center"/>
    </xf>
    <xf numFmtId="0" fontId="35" fillId="27" borderId="21" xfId="0" applyFont="1" applyFill="1" applyBorder="1" applyAlignment="1">
      <alignment horizontal="center" vertical="center" shrinkToFit="1"/>
    </xf>
    <xf numFmtId="0" fontId="35" fillId="0" borderId="48" xfId="1387" applyFont="1" applyFill="1" applyBorder="1" applyAlignment="1">
      <alignment vertical="center"/>
    </xf>
    <xf numFmtId="179" fontId="35" fillId="0" borderId="48" xfId="1551" applyNumberFormat="1" applyFont="1" applyFill="1" applyBorder="1" applyAlignment="1">
      <alignment horizontal="right" vertical="center" shrinkToFit="1"/>
    </xf>
    <xf numFmtId="179" fontId="35" fillId="0" borderId="19" xfId="1551" applyNumberFormat="1" applyFont="1" applyFill="1" applyBorder="1" applyAlignment="1">
      <alignment horizontal="right" vertical="center" shrinkToFit="1"/>
    </xf>
    <xf numFmtId="0" fontId="35" fillId="0" borderId="0" xfId="1387" applyFont="1" applyBorder="1" applyAlignment="1">
      <alignment vertical="center"/>
    </xf>
    <xf numFmtId="0" fontId="35" fillId="27" borderId="4"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0" borderId="4" xfId="0" applyFont="1" applyBorder="1" applyAlignment="1">
      <alignment vertical="center" shrinkToFit="1"/>
    </xf>
    <xf numFmtId="0" fontId="35" fillId="27" borderId="3" xfId="0" applyFont="1" applyFill="1" applyBorder="1" applyAlignment="1">
      <alignment horizontal="center" vertical="center" shrinkToFit="1"/>
    </xf>
    <xf numFmtId="0" fontId="35" fillId="27" borderId="19" xfId="0" applyFont="1" applyFill="1" applyBorder="1" applyAlignment="1">
      <alignment horizontal="center" vertical="center" shrinkToFit="1"/>
    </xf>
    <xf numFmtId="0" fontId="35" fillId="27" borderId="4" xfId="0" applyFont="1" applyFill="1" applyBorder="1" applyAlignment="1">
      <alignment horizontal="center" vertical="center"/>
    </xf>
    <xf numFmtId="0" fontId="35" fillId="27" borderId="4"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27" borderId="4" xfId="0" applyFont="1" applyFill="1" applyBorder="1" applyAlignment="1">
      <alignment vertical="center"/>
    </xf>
    <xf numFmtId="0" fontId="35" fillId="27" borderId="21" xfId="0" applyFont="1" applyFill="1" applyBorder="1" applyAlignment="1">
      <alignment vertical="center"/>
    </xf>
    <xf numFmtId="0" fontId="35" fillId="0" borderId="4" xfId="0" applyFont="1" applyBorder="1" applyAlignment="1">
      <alignment vertical="center" shrinkToFit="1"/>
    </xf>
    <xf numFmtId="0" fontId="36" fillId="27" borderId="4" xfId="0" applyFont="1" applyFill="1" applyBorder="1" applyAlignment="1">
      <alignment horizontal="center" vertical="center" wrapText="1"/>
    </xf>
    <xf numFmtId="0" fontId="35" fillId="27" borderId="19" xfId="0" applyFont="1" applyFill="1" applyBorder="1" applyAlignment="1">
      <alignment horizontal="center" vertical="center" shrinkToFit="1"/>
    </xf>
    <xf numFmtId="0" fontId="35" fillId="0" borderId="0" xfId="0" applyFont="1" applyFill="1" applyBorder="1" applyAlignment="1">
      <alignment vertical="center" shrinkToFit="1"/>
    </xf>
    <xf numFmtId="0" fontId="35" fillId="0" borderId="32" xfId="0" applyFont="1" applyFill="1" applyBorder="1" applyAlignment="1">
      <alignment vertical="center" shrinkToFit="1"/>
    </xf>
    <xf numFmtId="0" fontId="35" fillId="0" borderId="33" xfId="0" applyFont="1" applyFill="1" applyBorder="1" applyAlignment="1">
      <alignment vertical="center"/>
    </xf>
    <xf numFmtId="0" fontId="35" fillId="27" borderId="3" xfId="0" applyFont="1" applyFill="1" applyBorder="1" applyAlignment="1">
      <alignment horizontal="center" vertical="center" wrapText="1"/>
    </xf>
    <xf numFmtId="0" fontId="36" fillId="27" borderId="47" xfId="0" applyFont="1" applyFill="1" applyBorder="1" applyAlignment="1">
      <alignment horizontal="center" vertical="center" wrapText="1"/>
    </xf>
    <xf numFmtId="0" fontId="35" fillId="0" borderId="33" xfId="0" applyFont="1" applyFill="1" applyBorder="1" applyAlignment="1">
      <alignment vertical="center" shrinkToFit="1"/>
    </xf>
    <xf numFmtId="178" fontId="35" fillId="0" borderId="4" xfId="1" applyNumberFormat="1" applyFont="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57" xfId="1733" applyNumberFormat="1" applyFont="1" applyFill="1" applyBorder="1" applyAlignment="1">
      <alignment vertical="center" wrapText="1"/>
    </xf>
    <xf numFmtId="0" fontId="35" fillId="0" borderId="4" xfId="1733" applyNumberFormat="1" applyFont="1" applyFill="1" applyBorder="1" applyAlignment="1">
      <alignment vertical="center" wrapText="1"/>
    </xf>
    <xf numFmtId="0" fontId="35" fillId="0" borderId="3" xfId="1733" applyNumberFormat="1" applyFont="1" applyFill="1" applyBorder="1" applyAlignment="1">
      <alignment vertical="center" wrapText="1"/>
    </xf>
    <xf numFmtId="178" fontId="35" fillId="0" borderId="47" xfId="1387" applyNumberFormat="1" applyFont="1" applyFill="1" applyBorder="1" applyAlignment="1">
      <alignment horizontal="right" vertical="center" shrinkToFit="1"/>
    </xf>
    <xf numFmtId="178" fontId="35" fillId="0" borderId="48" xfId="1387" applyNumberFormat="1" applyFont="1" applyFill="1" applyBorder="1" applyAlignment="1">
      <alignment horizontal="right" vertical="center" shrinkToFit="1"/>
    </xf>
    <xf numFmtId="178" fontId="35" fillId="0" borderId="19" xfId="1387" applyNumberFormat="1" applyFont="1" applyFill="1" applyBorder="1" applyAlignment="1">
      <alignment horizontal="right" vertical="center" shrinkToFit="1"/>
    </xf>
    <xf numFmtId="0" fontId="35" fillId="0" borderId="4" xfId="0" applyNumberFormat="1" applyFont="1" applyFill="1" applyBorder="1" applyAlignment="1">
      <alignment vertical="center"/>
    </xf>
    <xf numFmtId="0" fontId="35" fillId="0" borderId="44" xfId="0" applyNumberFormat="1" applyFont="1" applyFill="1" applyBorder="1" applyAlignment="1">
      <alignment vertical="center"/>
    </xf>
    <xf numFmtId="0" fontId="35" fillId="0" borderId="71" xfId="1" applyNumberFormat="1" applyFont="1" applyFill="1" applyBorder="1" applyAlignment="1">
      <alignment horizontal="center" vertical="center" shrinkToFit="1"/>
    </xf>
    <xf numFmtId="0" fontId="35" fillId="0" borderId="57" xfId="0" applyNumberFormat="1" applyFont="1" applyFill="1" applyBorder="1" applyAlignment="1">
      <alignment vertical="center"/>
    </xf>
    <xf numFmtId="0" fontId="35" fillId="0" borderId="17" xfId="1" applyNumberFormat="1" applyFont="1" applyFill="1" applyBorder="1" applyAlignment="1">
      <alignment horizontal="center" vertical="center" shrinkToFit="1"/>
    </xf>
    <xf numFmtId="0" fontId="35" fillId="0" borderId="21" xfId="0" applyNumberFormat="1" applyFont="1" applyFill="1" applyBorder="1" applyAlignment="1">
      <alignment vertical="center"/>
    </xf>
    <xf numFmtId="185" fontId="35" fillId="0" borderId="3" xfId="0" applyNumberFormat="1" applyFont="1" applyFill="1" applyBorder="1" applyAlignment="1">
      <alignment horizontal="right" vertical="center"/>
    </xf>
    <xf numFmtId="182" fontId="35" fillId="0" borderId="3" xfId="0" applyNumberFormat="1" applyFont="1" applyFill="1" applyBorder="1" applyAlignment="1">
      <alignment horizontal="right" vertical="center"/>
    </xf>
    <xf numFmtId="178" fontId="35" fillId="0" borderId="22" xfId="1" applyNumberFormat="1" applyFont="1" applyFill="1" applyBorder="1" applyAlignment="1">
      <alignment horizontal="right" vertical="center" shrinkToFit="1"/>
    </xf>
    <xf numFmtId="178" fontId="35" fillId="0" borderId="18"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0" xfId="155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4" xfId="0" applyFont="1" applyBorder="1" applyAlignment="1">
      <alignment vertical="center" shrinkToFit="1"/>
    </xf>
    <xf numFmtId="0" fontId="35" fillId="0" borderId="20" xfId="0" applyFont="1" applyBorder="1" applyAlignment="1">
      <alignment vertical="center" shrinkToFit="1"/>
    </xf>
    <xf numFmtId="178" fontId="35" fillId="0" borderId="3" xfId="1" applyNumberFormat="1" applyFont="1" applyFill="1" applyBorder="1" applyAlignment="1">
      <alignment horizontal="right" vertical="center" shrinkToFit="1"/>
    </xf>
    <xf numFmtId="179" fontId="35" fillId="0" borderId="56" xfId="0" applyNumberFormat="1" applyFont="1" applyFill="1" applyBorder="1" applyAlignment="1">
      <alignment horizontal="right" vertical="center"/>
    </xf>
    <xf numFmtId="179" fontId="35" fillId="0" borderId="20" xfId="0" applyNumberFormat="1" applyFont="1" applyFill="1" applyBorder="1" applyAlignment="1">
      <alignment horizontal="right" vertical="center"/>
    </xf>
    <xf numFmtId="0" fontId="35" fillId="0" borderId="44" xfId="0" applyFont="1" applyBorder="1" applyAlignment="1">
      <alignment vertical="center" shrinkToFit="1"/>
    </xf>
    <xf numFmtId="178" fontId="35" fillId="0" borderId="33" xfId="1" applyNumberFormat="1" applyFont="1" applyFill="1" applyBorder="1" applyAlignment="1">
      <alignment horizontal="right" vertical="center" shrinkToFit="1"/>
    </xf>
    <xf numFmtId="0" fontId="35" fillId="0" borderId="33" xfId="1387" applyFont="1" applyFill="1" applyBorder="1" applyAlignment="1">
      <alignment vertical="center"/>
    </xf>
    <xf numFmtId="178" fontId="35" fillId="0" borderId="33" xfId="1387" applyNumberFormat="1" applyFont="1" applyFill="1" applyBorder="1" applyAlignment="1">
      <alignment horizontal="right" vertical="center" shrinkToFit="1"/>
    </xf>
    <xf numFmtId="179" fontId="35" fillId="0" borderId="33" xfId="1551" applyNumberFormat="1" applyFont="1" applyFill="1" applyBorder="1" applyAlignment="1">
      <alignment horizontal="right" vertical="center" shrinkToFit="1"/>
    </xf>
    <xf numFmtId="0" fontId="35" fillId="0" borderId="45" xfId="1387" applyFont="1" applyFill="1" applyBorder="1" applyAlignment="1">
      <alignment vertical="center"/>
    </xf>
    <xf numFmtId="178" fontId="35" fillId="0" borderId="45" xfId="1387" applyNumberFormat="1" applyFont="1" applyFill="1" applyBorder="1" applyAlignment="1">
      <alignment horizontal="right" vertical="center" shrinkToFit="1"/>
    </xf>
    <xf numFmtId="179" fontId="35" fillId="0" borderId="45" xfId="1551" applyNumberFormat="1" applyFont="1" applyFill="1" applyBorder="1" applyAlignment="1">
      <alignment horizontal="right" vertical="center" shrinkToFit="1"/>
    </xf>
    <xf numFmtId="178" fontId="35" fillId="0" borderId="4"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0" xfId="155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20" xfId="0" applyFont="1" applyBorder="1" applyAlignment="1">
      <alignment vertical="center" shrinkToFit="1"/>
    </xf>
    <xf numFmtId="178" fontId="35" fillId="0" borderId="44" xfId="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0" fontId="35" fillId="0" borderId="82" xfId="0" applyFont="1" applyBorder="1" applyAlignment="1">
      <alignment horizontal="center" vertical="center"/>
    </xf>
    <xf numFmtId="178" fontId="35" fillId="0" borderId="34" xfId="1" applyNumberFormat="1" applyFont="1" applyFill="1" applyBorder="1" applyAlignment="1">
      <alignment horizontal="right" vertical="center" shrinkToFit="1"/>
    </xf>
    <xf numFmtId="178" fontId="35" fillId="0" borderId="21" xfId="0" applyNumberFormat="1" applyFont="1" applyFill="1" applyBorder="1" applyAlignment="1">
      <alignment horizontal="right" vertical="center" shrinkToFit="1"/>
    </xf>
    <xf numFmtId="179" fontId="35" fillId="0" borderId="21" xfId="0" applyNumberFormat="1" applyFont="1" applyBorder="1" applyAlignment="1">
      <alignment horizontal="right" vertical="center" shrinkToFit="1"/>
    </xf>
    <xf numFmtId="0" fontId="35" fillId="0" borderId="23" xfId="0" applyFont="1" applyBorder="1" applyAlignment="1">
      <alignment horizontal="center" vertical="center" shrinkToFit="1"/>
    </xf>
    <xf numFmtId="178" fontId="35" fillId="0" borderId="23" xfId="0" applyNumberFormat="1" applyFont="1" applyFill="1" applyBorder="1" applyAlignment="1">
      <alignment horizontal="right" vertical="center" shrinkToFit="1"/>
    </xf>
    <xf numFmtId="179" fontId="35" fillId="0" borderId="23" xfId="0" applyNumberFormat="1" applyFont="1" applyBorder="1" applyAlignment="1">
      <alignment horizontal="right" vertical="center" shrinkToFit="1"/>
    </xf>
    <xf numFmtId="182" fontId="35" fillId="0" borderId="21" xfId="0" applyNumberFormat="1" applyFont="1" applyFill="1" applyBorder="1" applyAlignment="1">
      <alignment horizontal="right" vertical="center" shrinkToFit="1"/>
    </xf>
    <xf numFmtId="182" fontId="35" fillId="0" borderId="23" xfId="0"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0" xfId="155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0" fontId="35" fillId="0" borderId="21" xfId="0" applyFont="1" applyFill="1" applyBorder="1" applyAlignment="1">
      <alignment vertical="center" shrinkToFit="1"/>
    </xf>
    <xf numFmtId="0" fontId="35" fillId="0" borderId="19" xfId="1" applyNumberFormat="1" applyFont="1" applyFill="1" applyBorder="1" applyAlignment="1">
      <alignment horizontal="center" vertical="center" shrinkToFit="1"/>
    </xf>
    <xf numFmtId="0" fontId="35" fillId="0" borderId="3" xfId="1" applyNumberFormat="1" applyFont="1" applyFill="1" applyBorder="1" applyAlignment="1">
      <alignment horizontal="center" vertical="center" shrinkToFit="1"/>
    </xf>
    <xf numFmtId="179" fontId="35" fillId="0" borderId="43" xfId="1551" applyNumberFormat="1" applyFont="1" applyFill="1" applyBorder="1" applyAlignment="1">
      <alignment horizontal="right" vertical="center" shrinkToFit="1"/>
    </xf>
    <xf numFmtId="179" fontId="35" fillId="0" borderId="23" xfId="1551" applyNumberFormat="1" applyFont="1" applyFill="1" applyBorder="1" applyAlignment="1">
      <alignment horizontal="right" vertical="center" shrinkToFit="1"/>
    </xf>
    <xf numFmtId="0" fontId="35" fillId="27" borderId="21" xfId="0" applyFont="1" applyFill="1" applyBorder="1" applyAlignment="1">
      <alignment horizontal="center" vertical="center"/>
    </xf>
    <xf numFmtId="0" fontId="35" fillId="0" borderId="3" xfId="0" applyFont="1" applyFill="1" applyBorder="1" applyAlignment="1">
      <alignment horizontal="center" vertical="center"/>
    </xf>
    <xf numFmtId="0" fontId="35" fillId="0" borderId="3" xfId="0" applyFont="1" applyFill="1" applyBorder="1" applyAlignment="1">
      <alignment horizontal="center" vertical="center" shrinkToFit="1"/>
    </xf>
    <xf numFmtId="178" fontId="35" fillId="0" borderId="4"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0" fontId="35" fillId="0" borderId="21" xfId="0" applyFont="1" applyFill="1" applyBorder="1" applyAlignment="1">
      <alignment horizontal="center" vertical="center" shrinkToFit="1"/>
    </xf>
    <xf numFmtId="0" fontId="35" fillId="0" borderId="22" xfId="0" applyFont="1" applyFill="1" applyBorder="1" applyAlignment="1">
      <alignment horizontal="center" vertical="center" shrinkToFit="1"/>
    </xf>
    <xf numFmtId="178" fontId="35" fillId="0" borderId="3" xfId="1" applyNumberFormat="1" applyFont="1" applyFill="1" applyBorder="1" applyAlignment="1">
      <alignment horizontal="right" vertical="center" shrinkToFit="1"/>
    </xf>
    <xf numFmtId="0" fontId="35" fillId="0" borderId="3" xfId="0" applyFont="1" applyFill="1" applyBorder="1" applyAlignment="1">
      <alignment horizontal="center" vertical="center" wrapText="1"/>
    </xf>
    <xf numFmtId="0" fontId="35" fillId="0" borderId="21" xfId="0" applyFont="1" applyFill="1" applyBorder="1" applyAlignment="1">
      <alignment horizontal="center" vertical="center"/>
    </xf>
    <xf numFmtId="0" fontId="35" fillId="0" borderId="21" xfId="0" applyFont="1" applyFill="1" applyBorder="1" applyAlignment="1">
      <alignment horizontal="center" vertical="center" wrapText="1"/>
    </xf>
    <xf numFmtId="0" fontId="35" fillId="0" borderId="3" xfId="0" applyFont="1" applyFill="1" applyBorder="1" applyAlignment="1">
      <alignment horizontal="center" vertical="center"/>
    </xf>
    <xf numFmtId="178" fontId="35" fillId="0" borderId="4"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0" fontId="35" fillId="0" borderId="4" xfId="0" applyFont="1" applyFill="1" applyBorder="1" applyAlignment="1">
      <alignment horizontal="center" vertical="center" shrinkToFit="1"/>
    </xf>
    <xf numFmtId="0" fontId="37" fillId="0" borderId="4" xfId="1148" applyFont="1" applyFill="1" applyBorder="1" applyAlignment="1" applyProtection="1">
      <alignment vertical="center"/>
      <protection locked="0"/>
    </xf>
    <xf numFmtId="179" fontId="35" fillId="0" borderId="21" xfId="0" applyNumberFormat="1" applyFont="1" applyFill="1" applyBorder="1" applyAlignment="1">
      <alignment horizontal="right" vertical="center" shrinkToFit="1"/>
    </xf>
    <xf numFmtId="179" fontId="35" fillId="0" borderId="3" xfId="0" applyNumberFormat="1" applyFont="1" applyFill="1" applyBorder="1" applyAlignment="1">
      <alignment horizontal="right" vertical="center" shrinkToFit="1"/>
    </xf>
    <xf numFmtId="178" fontId="37" fillId="0" borderId="21" xfId="1" applyNumberFormat="1" applyFont="1" applyFill="1" applyBorder="1" applyAlignment="1">
      <alignment horizontal="right" vertical="center" shrinkToFit="1"/>
    </xf>
    <xf numFmtId="178" fontId="37" fillId="0" borderId="52" xfId="1" applyNumberFormat="1" applyFont="1" applyFill="1" applyBorder="1" applyAlignment="1">
      <alignment horizontal="right" vertical="center" shrinkToFit="1"/>
    </xf>
    <xf numFmtId="0" fontId="35" fillId="0" borderId="3" xfId="0" applyFont="1" applyFill="1" applyBorder="1" applyAlignment="1">
      <alignment horizontal="center" vertical="center" wrapText="1"/>
    </xf>
    <xf numFmtId="0" fontId="35" fillId="0" borderId="21"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51" xfId="0" applyFont="1" applyFill="1" applyBorder="1">
      <alignment vertical="center"/>
    </xf>
    <xf numFmtId="179" fontId="35" fillId="0" borderId="3" xfId="1551" applyNumberFormat="1" applyFont="1" applyFill="1" applyBorder="1" applyAlignment="1">
      <alignment horizontal="right" vertical="center"/>
    </xf>
    <xf numFmtId="0" fontId="35" fillId="0" borderId="3"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4" xfId="0" applyFont="1" applyFill="1" applyBorder="1" applyAlignment="1">
      <alignment horizontal="center" vertical="center"/>
    </xf>
    <xf numFmtId="177" fontId="35" fillId="0" borderId="21" xfId="0" applyNumberFormat="1" applyFont="1" applyFill="1" applyBorder="1" applyAlignment="1">
      <alignment horizontal="right" vertical="center" shrinkToFit="1"/>
    </xf>
    <xf numFmtId="0" fontId="35" fillId="0" borderId="3"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3" xfId="0" applyFont="1" applyBorder="1" applyAlignment="1">
      <alignment horizontal="center" vertical="center"/>
    </xf>
    <xf numFmtId="179" fontId="35" fillId="0" borderId="21" xfId="0" applyNumberFormat="1" applyFont="1" applyBorder="1" applyAlignment="1">
      <alignment horizontal="right" vertical="center"/>
    </xf>
    <xf numFmtId="0" fontId="36" fillId="0" borderId="3" xfId="0" applyFont="1" applyFill="1" applyBorder="1" applyAlignment="1">
      <alignment horizontal="center" vertical="center" wrapText="1"/>
    </xf>
    <xf numFmtId="0" fontId="35" fillId="0" borderId="3" xfId="0" applyFont="1" applyBorder="1" applyAlignment="1">
      <alignment horizontal="center" vertical="center"/>
    </xf>
    <xf numFmtId="0" fontId="35" fillId="0" borderId="3" xfId="0" applyFont="1" applyFill="1" applyBorder="1" applyAlignment="1">
      <alignment vertical="center"/>
    </xf>
    <xf numFmtId="178" fontId="35" fillId="0" borderId="3" xfId="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0" fontId="35" fillId="0" borderId="0" xfId="0" applyFont="1" applyAlignment="1">
      <alignment horizontal="center" vertical="center"/>
    </xf>
    <xf numFmtId="0" fontId="35" fillId="0" borderId="3" xfId="0" applyNumberFormat="1" applyFont="1" applyFill="1" applyBorder="1" applyAlignment="1">
      <alignment vertical="center"/>
    </xf>
    <xf numFmtId="178" fontId="35" fillId="0" borderId="4" xfId="1" applyNumberFormat="1" applyFont="1" applyFill="1" applyBorder="1" applyAlignment="1">
      <alignment horizontal="right" vertical="center" shrinkToFit="1"/>
    </xf>
    <xf numFmtId="178" fontId="35" fillId="0" borderId="20" xfId="1" applyNumberFormat="1" applyFont="1" applyFill="1" applyBorder="1" applyAlignment="1">
      <alignment horizontal="right" vertical="center" shrinkToFit="1"/>
    </xf>
    <xf numFmtId="178" fontId="35" fillId="0" borderId="57" xfId="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178" fontId="35" fillId="0" borderId="7"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8" fontId="35" fillId="0" borderId="44" xfId="1" applyNumberFormat="1" applyFont="1" applyFill="1" applyBorder="1" applyAlignment="1">
      <alignment horizontal="right" vertical="center" shrinkToFit="1"/>
    </xf>
    <xf numFmtId="178" fontId="35" fillId="0" borderId="23" xfId="1" applyNumberFormat="1" applyFont="1" applyFill="1" applyBorder="1" applyAlignment="1">
      <alignment horizontal="right" vertical="center" shrinkToFit="1"/>
    </xf>
    <xf numFmtId="178" fontId="35" fillId="0" borderId="54" xfId="0" applyNumberFormat="1" applyFont="1" applyFill="1" applyBorder="1" applyAlignment="1">
      <alignment horizontal="right" vertical="center" shrinkToFit="1"/>
    </xf>
    <xf numFmtId="0" fontId="35" fillId="0" borderId="20" xfId="1733" applyNumberFormat="1" applyFont="1" applyFill="1" applyBorder="1" applyAlignment="1">
      <alignment vertical="center" wrapText="1"/>
    </xf>
    <xf numFmtId="178" fontId="35" fillId="0" borderId="43" xfId="852" applyNumberFormat="1" applyFont="1" applyFill="1" applyBorder="1" applyAlignment="1">
      <alignment horizontal="right" vertical="center"/>
    </xf>
    <xf numFmtId="178" fontId="35" fillId="0" borderId="43" xfId="852" applyNumberFormat="1" applyFont="1" applyFill="1" applyBorder="1" applyAlignment="1">
      <alignment horizontal="right" vertical="center" shrinkToFit="1"/>
    </xf>
    <xf numFmtId="178" fontId="35" fillId="0" borderId="44" xfId="852" applyNumberFormat="1" applyFont="1" applyFill="1" applyBorder="1" applyAlignment="1">
      <alignment horizontal="right" vertical="center"/>
    </xf>
    <xf numFmtId="178" fontId="35" fillId="0" borderId="44" xfId="852" applyNumberFormat="1" applyFont="1" applyFill="1" applyBorder="1" applyAlignment="1">
      <alignment horizontal="right" vertical="center" shrinkToFit="1"/>
    </xf>
    <xf numFmtId="178" fontId="35" fillId="0" borderId="54" xfId="852" applyNumberFormat="1" applyFont="1" applyFill="1" applyBorder="1" applyAlignment="1">
      <alignment horizontal="right" vertical="center"/>
    </xf>
    <xf numFmtId="178" fontId="35" fillId="0" borderId="54" xfId="852" applyNumberFormat="1" applyFont="1" applyFill="1" applyBorder="1" applyAlignment="1">
      <alignment horizontal="right" vertical="center" shrinkToFit="1"/>
    </xf>
    <xf numFmtId="178" fontId="35" fillId="0" borderId="3" xfId="852" applyNumberFormat="1" applyFont="1" applyFill="1" applyBorder="1" applyAlignment="1">
      <alignment horizontal="right" vertical="center"/>
    </xf>
    <xf numFmtId="178" fontId="35" fillId="0" borderId="3" xfId="852" applyNumberFormat="1" applyFont="1" applyFill="1" applyBorder="1" applyAlignment="1">
      <alignment horizontal="right" vertical="center" shrinkToFit="1"/>
    </xf>
    <xf numFmtId="178" fontId="35" fillId="0" borderId="3" xfId="0" applyNumberFormat="1" applyFont="1" applyFill="1" applyBorder="1">
      <alignment vertical="center"/>
    </xf>
    <xf numFmtId="185" fontId="35" fillId="0" borderId="3" xfId="0" applyNumberFormat="1" applyFont="1" applyBorder="1" applyAlignment="1">
      <alignment horizontal="right" vertical="center"/>
    </xf>
    <xf numFmtId="185" fontId="35" fillId="0" borderId="3" xfId="1551" applyNumberFormat="1" applyFont="1" applyFill="1" applyBorder="1" applyAlignment="1">
      <alignment horizontal="right" vertical="center"/>
    </xf>
    <xf numFmtId="0" fontId="38" fillId="0" borderId="0" xfId="0" applyFont="1" applyFill="1" applyBorder="1">
      <alignment vertical="center"/>
    </xf>
    <xf numFmtId="0" fontId="50" fillId="0" borderId="0" xfId="0" applyFont="1" applyFill="1" applyBorder="1" applyAlignment="1">
      <alignment vertical="center"/>
    </xf>
    <xf numFmtId="0" fontId="44" fillId="27" borderId="4" xfId="0" applyFont="1" applyFill="1" applyBorder="1" applyAlignment="1">
      <alignment horizontal="center" vertical="center" wrapText="1"/>
    </xf>
    <xf numFmtId="0" fontId="44" fillId="27" borderId="21" xfId="0" applyFont="1" applyFill="1" applyBorder="1" applyAlignment="1">
      <alignment horizontal="center" vertical="center" wrapText="1"/>
    </xf>
    <xf numFmtId="0" fontId="35" fillId="27" borderId="4" xfId="0" applyFont="1" applyFill="1" applyBorder="1" applyAlignment="1">
      <alignment horizontal="center" vertical="center"/>
    </xf>
    <xf numFmtId="0" fontId="35" fillId="27" borderId="20" xfId="0" applyFont="1" applyFill="1" applyBorder="1" applyAlignment="1">
      <alignment horizontal="center" vertical="center"/>
    </xf>
    <xf numFmtId="0" fontId="35" fillId="27" borderId="21" xfId="0" applyFont="1" applyFill="1" applyBorder="1" applyAlignment="1">
      <alignment horizontal="center" vertical="center"/>
    </xf>
    <xf numFmtId="0" fontId="35" fillId="27" borderId="4" xfId="0" applyFont="1" applyFill="1" applyBorder="1" applyAlignment="1">
      <alignment horizontal="center" vertical="center" wrapText="1"/>
    </xf>
    <xf numFmtId="0" fontId="35" fillId="27" borderId="21" xfId="0" applyFont="1" applyFill="1" applyBorder="1" applyAlignment="1">
      <alignment horizontal="center" vertical="center" wrapText="1"/>
    </xf>
    <xf numFmtId="0" fontId="35" fillId="27" borderId="3" xfId="0" applyFont="1" applyFill="1" applyBorder="1" applyAlignment="1">
      <alignment horizontal="center" vertical="center"/>
    </xf>
    <xf numFmtId="0" fontId="35" fillId="0" borderId="4" xfId="0" applyFont="1" applyFill="1" applyBorder="1" applyAlignment="1">
      <alignment horizontal="center" vertical="center" wrapText="1"/>
    </xf>
    <xf numFmtId="0" fontId="35" fillId="0" borderId="21"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5" fillId="0" borderId="52" xfId="0" applyFont="1" applyBorder="1" applyAlignment="1">
      <alignment horizontal="center" vertical="center" shrinkToFit="1"/>
    </xf>
    <xf numFmtId="0" fontId="35" fillId="0" borderId="34" xfId="0" applyFont="1" applyBorder="1" applyAlignment="1">
      <alignment horizontal="center" vertical="center" shrinkToFit="1"/>
    </xf>
    <xf numFmtId="0" fontId="35" fillId="0" borderId="3" xfId="0"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5" fillId="0" borderId="71" xfId="0" applyFont="1" applyFill="1" applyBorder="1" applyAlignment="1">
      <alignment horizontal="center" vertical="center" wrapText="1"/>
    </xf>
    <xf numFmtId="0" fontId="35" fillId="0" borderId="22"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4" xfId="0" applyFont="1" applyFill="1" applyBorder="1" applyAlignment="1">
      <alignment horizontal="center" vertical="center"/>
    </xf>
    <xf numFmtId="0" fontId="35" fillId="0" borderId="21" xfId="0" applyFont="1" applyFill="1" applyBorder="1" applyAlignment="1">
      <alignment horizontal="center" vertical="center"/>
    </xf>
    <xf numFmtId="0" fontId="35" fillId="0" borderId="5" xfId="0" applyFont="1" applyBorder="1" applyAlignment="1">
      <alignment horizontal="center" vertical="center" shrinkToFit="1"/>
    </xf>
    <xf numFmtId="0" fontId="35" fillId="0" borderId="6" xfId="0" applyFont="1" applyBorder="1" applyAlignment="1">
      <alignment horizontal="center" vertical="center" shrinkToFit="1"/>
    </xf>
    <xf numFmtId="0" fontId="35" fillId="27" borderId="3"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21" xfId="0" applyFont="1" applyFill="1" applyBorder="1" applyAlignment="1">
      <alignment horizontal="center" vertical="center" wrapText="1"/>
    </xf>
    <xf numFmtId="0" fontId="35" fillId="0" borderId="19" xfId="0" applyFont="1" applyFill="1" applyBorder="1" applyAlignment="1">
      <alignment horizontal="center" vertical="center" shrinkToFit="1"/>
    </xf>
    <xf numFmtId="0" fontId="35" fillId="0" borderId="18" xfId="0" applyFont="1" applyFill="1" applyBorder="1" applyAlignment="1">
      <alignment horizontal="center" vertical="center" shrinkToFit="1"/>
    </xf>
    <xf numFmtId="0" fontId="35" fillId="0" borderId="19" xfId="0" applyFont="1" applyFill="1" applyBorder="1" applyAlignment="1">
      <alignment horizontal="center" vertical="center" wrapText="1"/>
    </xf>
    <xf numFmtId="0" fontId="35" fillId="0" borderId="17"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5" fillId="0" borderId="3" xfId="0" applyFont="1" applyFill="1" applyBorder="1" applyAlignment="1">
      <alignment vertical="center"/>
    </xf>
    <xf numFmtId="0" fontId="35" fillId="0" borderId="22" xfId="0" applyFont="1" applyFill="1" applyBorder="1" applyAlignment="1">
      <alignment horizontal="center" vertical="center" shrinkToFit="1"/>
    </xf>
    <xf numFmtId="0" fontId="35" fillId="0" borderId="34" xfId="0" applyFont="1" applyFill="1" applyBorder="1" applyAlignment="1">
      <alignment horizontal="center" vertical="center" shrinkToFit="1"/>
    </xf>
    <xf numFmtId="0" fontId="39" fillId="0" borderId="4" xfId="2" applyNumberFormat="1" applyFont="1" applyFill="1" applyBorder="1" applyAlignment="1">
      <alignment horizontal="center" vertical="center" wrapText="1" shrinkToFit="1"/>
    </xf>
    <xf numFmtId="0" fontId="39" fillId="0" borderId="21" xfId="2" applyNumberFormat="1" applyFont="1" applyFill="1" applyBorder="1" applyAlignment="1">
      <alignment horizontal="center" vertical="center" wrapText="1" shrinkToFit="1"/>
    </xf>
    <xf numFmtId="0" fontId="35" fillId="0" borderId="52" xfId="0" applyFont="1" applyFill="1" applyBorder="1" applyAlignment="1">
      <alignment horizontal="center" vertical="center" shrinkToFit="1"/>
    </xf>
    <xf numFmtId="0" fontId="37" fillId="0" borderId="47" xfId="2" applyNumberFormat="1" applyFont="1" applyFill="1" applyBorder="1" applyAlignment="1">
      <alignment horizontal="center" vertical="center" wrapText="1" shrinkToFit="1"/>
    </xf>
    <xf numFmtId="0" fontId="37" fillId="0" borderId="71" xfId="2" applyNumberFormat="1" applyFont="1" applyFill="1" applyBorder="1" applyAlignment="1">
      <alignment horizontal="center" vertical="center" wrapText="1" shrinkToFit="1"/>
    </xf>
    <xf numFmtId="0" fontId="37" fillId="0" borderId="22" xfId="2" applyNumberFormat="1" applyFont="1" applyFill="1" applyBorder="1" applyAlignment="1">
      <alignment horizontal="center" vertical="center" wrapText="1" shrinkToFit="1"/>
    </xf>
    <xf numFmtId="0" fontId="37" fillId="0" borderId="4" xfId="2" applyNumberFormat="1" applyFont="1" applyFill="1" applyBorder="1" applyAlignment="1">
      <alignment horizontal="center" vertical="center" wrapText="1" shrinkToFit="1"/>
    </xf>
    <xf numFmtId="0" fontId="37" fillId="0" borderId="21" xfId="2" applyNumberFormat="1" applyFont="1" applyFill="1" applyBorder="1" applyAlignment="1">
      <alignment horizontal="center" vertical="center" wrapText="1" shrinkToFit="1"/>
    </xf>
    <xf numFmtId="0" fontId="35" fillId="27" borderId="4" xfId="0" applyFont="1" applyFill="1" applyBorder="1" applyAlignment="1">
      <alignment vertical="center"/>
    </xf>
    <xf numFmtId="0" fontId="35" fillId="27" borderId="21" xfId="0" applyFont="1" applyFill="1" applyBorder="1" applyAlignment="1">
      <alignment vertical="center"/>
    </xf>
    <xf numFmtId="0" fontId="35" fillId="27" borderId="22" xfId="0" applyFont="1" applyFill="1" applyBorder="1" applyAlignment="1">
      <alignment horizontal="center" vertical="center" shrinkToFit="1"/>
    </xf>
    <xf numFmtId="0" fontId="35" fillId="27" borderId="34" xfId="0" applyFont="1" applyFill="1" applyBorder="1" applyAlignment="1">
      <alignment horizontal="center" vertical="center" shrinkToFit="1"/>
    </xf>
    <xf numFmtId="0" fontId="39" fillId="27" borderId="4" xfId="2" applyNumberFormat="1" applyFont="1" applyFill="1" applyBorder="1" applyAlignment="1">
      <alignment horizontal="center" vertical="center" wrapText="1" shrinkToFit="1"/>
    </xf>
    <xf numFmtId="0" fontId="39" fillId="27" borderId="21" xfId="2" applyNumberFormat="1" applyFont="1" applyFill="1" applyBorder="1" applyAlignment="1">
      <alignment horizontal="center" vertical="center" wrapText="1" shrinkToFit="1"/>
    </xf>
    <xf numFmtId="0" fontId="35" fillId="0" borderId="4" xfId="0" applyFont="1" applyFill="1" applyBorder="1" applyAlignment="1">
      <alignment vertical="center"/>
    </xf>
    <xf numFmtId="0" fontId="35" fillId="0" borderId="21" xfId="0" applyFont="1" applyFill="1" applyBorder="1" applyAlignment="1">
      <alignment vertical="center"/>
    </xf>
    <xf numFmtId="0" fontId="39" fillId="0" borderId="3" xfId="2" applyNumberFormat="1" applyFont="1" applyFill="1" applyBorder="1" applyAlignment="1">
      <alignment horizontal="center" vertical="center" wrapText="1" shrinkToFit="1"/>
    </xf>
    <xf numFmtId="0" fontId="35" fillId="0" borderId="7" xfId="0" applyNumberFormat="1" applyFont="1" applyFill="1" applyBorder="1" applyAlignment="1">
      <alignment horizontal="center" vertical="center" shrinkToFit="1"/>
    </xf>
    <xf numFmtId="0" fontId="37" fillId="27" borderId="19" xfId="1745" applyNumberFormat="1" applyFont="1" applyFill="1" applyBorder="1" applyAlignment="1">
      <alignment horizontal="center" vertical="center"/>
    </xf>
    <xf numFmtId="0" fontId="37" fillId="27" borderId="18" xfId="1745" applyNumberFormat="1" applyFont="1" applyFill="1" applyBorder="1" applyAlignment="1">
      <alignment horizontal="center" vertical="center"/>
    </xf>
    <xf numFmtId="0" fontId="35" fillId="0" borderId="4"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178" fontId="35" fillId="0" borderId="4" xfId="1685" applyNumberFormat="1" applyFont="1" applyFill="1" applyBorder="1" applyAlignment="1">
      <alignment horizontal="right" vertical="center" shrinkToFit="1"/>
    </xf>
    <xf numFmtId="178" fontId="35" fillId="0" borderId="20" xfId="1685" applyNumberFormat="1" applyFont="1" applyFill="1" applyBorder="1" applyAlignment="1">
      <alignment horizontal="right" vertical="center" shrinkToFit="1"/>
    </xf>
    <xf numFmtId="178" fontId="35" fillId="0" borderId="21" xfId="1685" applyNumberFormat="1" applyFont="1" applyFill="1" applyBorder="1" applyAlignment="1">
      <alignment horizontal="right" vertical="center" shrinkToFit="1"/>
    </xf>
    <xf numFmtId="0" fontId="35" fillId="0" borderId="19" xfId="0" applyFont="1" applyFill="1" applyBorder="1" applyAlignment="1">
      <alignment horizontal="center" vertical="center"/>
    </xf>
    <xf numFmtId="0" fontId="35" fillId="0" borderId="18" xfId="0" applyFont="1" applyFill="1" applyBorder="1" applyAlignment="1">
      <alignment horizontal="center" vertical="center"/>
    </xf>
    <xf numFmtId="0" fontId="35" fillId="27" borderId="19" xfId="0" applyNumberFormat="1" applyFont="1" applyFill="1" applyBorder="1" applyAlignment="1">
      <alignment horizontal="center" vertical="center"/>
    </xf>
    <xf numFmtId="0" fontId="35" fillId="27" borderId="18" xfId="0" applyNumberFormat="1" applyFont="1" applyFill="1" applyBorder="1" applyAlignment="1">
      <alignment horizontal="center" vertical="center"/>
    </xf>
    <xf numFmtId="0" fontId="35" fillId="0" borderId="47" xfId="0" applyFont="1" applyBorder="1" applyAlignment="1">
      <alignment horizontal="center" vertical="center"/>
    </xf>
    <xf numFmtId="0" fontId="35" fillId="0" borderId="58" xfId="0" applyFont="1" applyFill="1" applyBorder="1" applyAlignment="1">
      <alignment horizontal="center" vertical="center"/>
    </xf>
    <xf numFmtId="0" fontId="35" fillId="0" borderId="59" xfId="0" applyFont="1" applyFill="1" applyBorder="1" applyAlignment="1">
      <alignment horizontal="center" vertical="center"/>
    </xf>
    <xf numFmtId="0" fontId="35" fillId="0" borderId="57" xfId="0" applyFont="1" applyBorder="1" applyAlignment="1">
      <alignment horizontal="center" vertical="center"/>
    </xf>
    <xf numFmtId="178" fontId="35" fillId="0" borderId="57" xfId="1685" applyNumberFormat="1" applyFont="1" applyFill="1" applyBorder="1" applyAlignment="1">
      <alignment horizontal="right" vertical="center" shrinkToFit="1"/>
    </xf>
    <xf numFmtId="178" fontId="35" fillId="0" borderId="4" xfId="0" applyNumberFormat="1" applyFont="1" applyBorder="1" applyAlignment="1">
      <alignment horizontal="right" vertical="center"/>
    </xf>
    <xf numFmtId="178" fontId="35" fillId="0" borderId="20" xfId="0" applyNumberFormat="1" applyFont="1" applyBorder="1" applyAlignment="1">
      <alignment horizontal="right" vertical="center"/>
    </xf>
    <xf numFmtId="178" fontId="35" fillId="0" borderId="21" xfId="0" applyNumberFormat="1" applyFont="1" applyBorder="1" applyAlignment="1">
      <alignment horizontal="right" vertical="center"/>
    </xf>
    <xf numFmtId="178" fontId="35" fillId="0" borderId="57" xfId="0" applyNumberFormat="1" applyFont="1" applyBorder="1" applyAlignment="1">
      <alignment horizontal="right" vertical="center" shrinkToFit="1"/>
    </xf>
    <xf numFmtId="178" fontId="35" fillId="0" borderId="20" xfId="0" applyNumberFormat="1" applyFont="1" applyBorder="1" applyAlignment="1">
      <alignment horizontal="right" vertical="center" shrinkToFit="1"/>
    </xf>
    <xf numFmtId="178" fontId="35" fillId="0" borderId="21" xfId="0" applyNumberFormat="1" applyFont="1" applyBorder="1" applyAlignment="1">
      <alignment horizontal="right" vertical="center" shrinkToFit="1"/>
    </xf>
    <xf numFmtId="0" fontId="35" fillId="0" borderId="47" xfId="0" applyFont="1" applyFill="1" applyBorder="1" applyAlignment="1">
      <alignment horizontal="center" vertical="center"/>
    </xf>
    <xf numFmtId="0" fontId="35" fillId="0" borderId="22" xfId="0" applyFont="1" applyFill="1" applyBorder="1" applyAlignment="1">
      <alignment horizontal="center" vertical="center"/>
    </xf>
    <xf numFmtId="0" fontId="35" fillId="0" borderId="4" xfId="0" applyFont="1" applyBorder="1" applyAlignment="1">
      <alignment vertical="center"/>
    </xf>
    <xf numFmtId="0" fontId="35" fillId="0" borderId="20" xfId="0" applyFont="1" applyBorder="1" applyAlignment="1">
      <alignment vertical="center"/>
    </xf>
    <xf numFmtId="0" fontId="35" fillId="0" borderId="21" xfId="0" applyFont="1" applyBorder="1" applyAlignment="1">
      <alignment vertical="center"/>
    </xf>
    <xf numFmtId="0" fontId="35" fillId="0" borderId="48" xfId="0" applyFont="1" applyBorder="1" applyAlignment="1">
      <alignment horizontal="center" vertical="center"/>
    </xf>
    <xf numFmtId="0" fontId="35" fillId="0" borderId="49" xfId="0" applyFont="1" applyBorder="1" applyAlignment="1">
      <alignment horizontal="center" vertical="center"/>
    </xf>
    <xf numFmtId="0" fontId="35" fillId="0" borderId="33" xfId="0" applyFont="1" applyBorder="1" applyAlignment="1">
      <alignment horizontal="center" vertical="center"/>
    </xf>
    <xf numFmtId="0" fontId="35" fillId="0" borderId="51" xfId="0" applyFont="1" applyBorder="1" applyAlignment="1">
      <alignment horizontal="center" vertical="center"/>
    </xf>
    <xf numFmtId="0" fontId="35" fillId="0" borderId="52" xfId="0" applyFont="1" applyBorder="1" applyAlignment="1">
      <alignment horizontal="center" vertical="center"/>
    </xf>
    <xf numFmtId="0" fontId="35" fillId="0" borderId="34" xfId="0" applyFont="1" applyBorder="1" applyAlignment="1">
      <alignment horizontal="center" vertical="center"/>
    </xf>
    <xf numFmtId="0" fontId="35" fillId="0" borderId="4" xfId="1733" applyFont="1" applyBorder="1" applyAlignment="1">
      <alignment horizontal="center" vertical="center"/>
    </xf>
    <xf numFmtId="0" fontId="35" fillId="0" borderId="20" xfId="1733" applyFont="1" applyBorder="1" applyAlignment="1">
      <alignment horizontal="center" vertical="center"/>
    </xf>
    <xf numFmtId="0" fontId="35" fillId="0" borderId="21" xfId="1733" applyFont="1" applyBorder="1" applyAlignment="1">
      <alignment horizontal="center" vertical="center"/>
    </xf>
    <xf numFmtId="0" fontId="35" fillId="0" borderId="4" xfId="1387" applyFont="1" applyFill="1" applyBorder="1" applyAlignment="1">
      <alignment vertical="center"/>
    </xf>
    <xf numFmtId="0" fontId="35" fillId="0" borderId="20" xfId="1387" applyFont="1" applyFill="1" applyBorder="1" applyAlignment="1">
      <alignment vertical="center"/>
    </xf>
    <xf numFmtId="0" fontId="35" fillId="0" borderId="21" xfId="1387" applyFont="1" applyFill="1" applyBorder="1" applyAlignment="1">
      <alignment vertical="center"/>
    </xf>
    <xf numFmtId="0" fontId="35" fillId="0" borderId="48" xfId="1733" applyFont="1" applyBorder="1" applyAlignment="1">
      <alignment horizontal="center" vertical="center"/>
    </xf>
    <xf numFmtId="0" fontId="35" fillId="0" borderId="49" xfId="1733" applyFont="1" applyBorder="1" applyAlignment="1">
      <alignment horizontal="center" vertical="center"/>
    </xf>
    <xf numFmtId="0" fontId="35" fillId="0" borderId="33" xfId="1733" applyFont="1" applyBorder="1" applyAlignment="1">
      <alignment horizontal="center" vertical="center"/>
    </xf>
    <xf numFmtId="0" fontId="35" fillId="0" borderId="51" xfId="1733" applyFont="1" applyBorder="1" applyAlignment="1">
      <alignment horizontal="center" vertical="center"/>
    </xf>
    <xf numFmtId="0" fontId="35" fillId="0" borderId="52" xfId="1733" applyFont="1" applyBorder="1" applyAlignment="1">
      <alignment horizontal="center" vertical="center"/>
    </xf>
    <xf numFmtId="0" fontId="35" fillId="0" borderId="34" xfId="1733" applyFont="1" applyBorder="1" applyAlignment="1">
      <alignment horizontal="center" vertical="center"/>
    </xf>
    <xf numFmtId="0" fontId="37" fillId="27" borderId="4" xfId="1135" applyFont="1" applyFill="1" applyBorder="1" applyAlignment="1">
      <alignment horizontal="center" vertical="center"/>
    </xf>
    <xf numFmtId="0" fontId="37" fillId="27" borderId="20" xfId="1135" applyFont="1" applyFill="1" applyBorder="1" applyAlignment="1">
      <alignment horizontal="center" vertical="center"/>
    </xf>
    <xf numFmtId="0" fontId="37" fillId="27" borderId="21" xfId="1135" applyFont="1" applyFill="1" applyBorder="1" applyAlignment="1">
      <alignment horizontal="center" vertical="center"/>
    </xf>
    <xf numFmtId="0" fontId="39" fillId="27" borderId="43" xfId="1685" applyFont="1" applyFill="1" applyBorder="1" applyAlignment="1">
      <alignment horizontal="center" vertical="center" wrapText="1"/>
    </xf>
    <xf numFmtId="0" fontId="39" fillId="27" borderId="54" xfId="1685" applyFont="1" applyFill="1" applyBorder="1" applyAlignment="1">
      <alignment horizontal="center" vertical="center" wrapText="1"/>
    </xf>
    <xf numFmtId="0" fontId="39" fillId="27" borderId="4" xfId="1135" applyFont="1" applyFill="1" applyBorder="1" applyAlignment="1">
      <alignment horizontal="center" vertical="center" wrapText="1"/>
    </xf>
    <xf numFmtId="0" fontId="39" fillId="27" borderId="20" xfId="1135" applyFont="1" applyFill="1" applyBorder="1" applyAlignment="1">
      <alignment horizontal="center" vertical="center" wrapText="1"/>
    </xf>
    <xf numFmtId="0" fontId="37" fillId="27" borderId="4" xfId="1135" applyFont="1" applyFill="1" applyBorder="1" applyAlignment="1">
      <alignment horizontal="center" vertical="center" wrapText="1"/>
    </xf>
    <xf numFmtId="0" fontId="37" fillId="27" borderId="20" xfId="1135" applyFont="1" applyFill="1" applyBorder="1" applyAlignment="1">
      <alignment horizontal="center" vertical="center" wrapText="1"/>
    </xf>
    <xf numFmtId="0" fontId="39" fillId="27" borderId="19" xfId="1685" applyFont="1" applyFill="1" applyBorder="1" applyAlignment="1">
      <alignment horizontal="center" vertical="center" wrapText="1"/>
    </xf>
    <xf numFmtId="0" fontId="39" fillId="27" borderId="18" xfId="1685" applyFont="1" applyFill="1" applyBorder="1" applyAlignment="1">
      <alignment horizontal="center" vertical="center" wrapText="1"/>
    </xf>
    <xf numFmtId="0" fontId="37" fillId="27" borderId="22" xfId="1135" applyFont="1" applyFill="1" applyBorder="1" applyAlignment="1">
      <alignment horizontal="center" vertical="center" wrapText="1"/>
    </xf>
    <xf numFmtId="0" fontId="37" fillId="27" borderId="51" xfId="1135" applyFont="1" applyFill="1" applyBorder="1" applyAlignment="1">
      <alignment horizontal="center" vertical="center" wrapText="1"/>
    </xf>
    <xf numFmtId="0" fontId="53" fillId="27" borderId="19" xfId="1685" applyFont="1" applyFill="1" applyBorder="1" applyAlignment="1">
      <alignment horizontal="center" vertical="center" wrapText="1"/>
    </xf>
    <xf numFmtId="0" fontId="53" fillId="27" borderId="18" xfId="1685" applyFont="1" applyFill="1" applyBorder="1" applyAlignment="1">
      <alignment horizontal="center" vertical="center" wrapText="1"/>
    </xf>
    <xf numFmtId="0" fontId="39" fillId="27" borderId="3" xfId="1685" applyFont="1" applyFill="1" applyBorder="1" applyAlignment="1">
      <alignment horizontal="center" vertical="center" wrapText="1"/>
    </xf>
    <xf numFmtId="0" fontId="37" fillId="27" borderId="4" xfId="1685" applyFont="1" applyFill="1" applyBorder="1" applyAlignment="1">
      <alignment horizontal="center" vertical="center"/>
    </xf>
    <xf numFmtId="0" fontId="37" fillId="27" borderId="20" xfId="1685" applyFont="1" applyFill="1" applyBorder="1" applyAlignment="1">
      <alignment horizontal="center" vertical="center"/>
    </xf>
    <xf numFmtId="0" fontId="37" fillId="27" borderId="21" xfId="1685" applyFont="1" applyFill="1" applyBorder="1" applyAlignment="1">
      <alignment horizontal="center" vertical="center"/>
    </xf>
    <xf numFmtId="0" fontId="36" fillId="27" borderId="20" xfId="1685" applyFont="1" applyFill="1" applyBorder="1" applyAlignment="1">
      <alignment horizontal="center" vertical="center" wrapText="1"/>
    </xf>
    <xf numFmtId="0" fontId="36" fillId="27" borderId="21" xfId="1685" applyFont="1" applyFill="1" applyBorder="1" applyAlignment="1">
      <alignment horizontal="center" vertical="center" wrapText="1"/>
    </xf>
    <xf numFmtId="0" fontId="36" fillId="27" borderId="4" xfId="1685" applyFont="1" applyFill="1" applyBorder="1" applyAlignment="1">
      <alignment horizontal="center" vertical="center" wrapText="1"/>
    </xf>
    <xf numFmtId="0" fontId="35" fillId="27" borderId="17" xfId="1685" applyFont="1" applyFill="1" applyBorder="1" applyAlignment="1">
      <alignment horizontal="center" vertical="center"/>
    </xf>
    <xf numFmtId="0" fontId="35" fillId="27" borderId="18" xfId="1685" applyFont="1" applyFill="1" applyBorder="1" applyAlignment="1">
      <alignment horizontal="center" vertical="center"/>
    </xf>
    <xf numFmtId="0" fontId="39" fillId="27" borderId="24" xfId="1685" applyFont="1" applyFill="1" applyBorder="1" applyAlignment="1">
      <alignment horizontal="center" vertical="center" wrapText="1"/>
    </xf>
    <xf numFmtId="0" fontId="39" fillId="27" borderId="27" xfId="1685" applyFont="1" applyFill="1" applyBorder="1" applyAlignment="1">
      <alignment horizontal="center" vertical="center" wrapText="1"/>
    </xf>
    <xf numFmtId="0" fontId="34" fillId="27" borderId="3" xfId="1685" applyFont="1" applyFill="1" applyBorder="1" applyAlignment="1">
      <alignment horizontal="center" vertical="center"/>
    </xf>
    <xf numFmtId="0" fontId="35" fillId="27" borderId="4" xfId="1685" applyFont="1" applyFill="1" applyBorder="1" applyAlignment="1">
      <alignment horizontal="center" vertical="center"/>
    </xf>
    <xf numFmtId="0" fontId="35" fillId="27" borderId="33" xfId="1685" applyFont="1" applyFill="1" applyBorder="1" applyAlignment="1">
      <alignment horizontal="center" vertical="center"/>
    </xf>
    <xf numFmtId="0" fontId="35" fillId="27" borderId="52" xfId="1685" applyFont="1" applyFill="1" applyBorder="1" applyAlignment="1">
      <alignment horizontal="center" vertical="center"/>
    </xf>
    <xf numFmtId="0" fontId="35" fillId="27" borderId="17" xfId="1685" applyFont="1" applyFill="1" applyBorder="1" applyAlignment="1">
      <alignment horizontal="center" vertical="center" wrapText="1"/>
    </xf>
    <xf numFmtId="0" fontId="35" fillId="27" borderId="18" xfId="1685" applyFont="1" applyFill="1" applyBorder="1" applyAlignment="1">
      <alignment horizontal="center" vertical="center" wrapText="1"/>
    </xf>
    <xf numFmtId="0" fontId="35" fillId="27" borderId="19" xfId="1685" applyFont="1" applyFill="1" applyBorder="1" applyAlignment="1">
      <alignment horizontal="center" vertical="center" wrapText="1"/>
    </xf>
    <xf numFmtId="0" fontId="35" fillId="0" borderId="5" xfId="1685" applyFont="1" applyFill="1" applyBorder="1" applyAlignment="1">
      <alignment horizontal="center" vertical="center"/>
    </xf>
    <xf numFmtId="0" fontId="35" fillId="0" borderId="6" xfId="1685" applyFont="1" applyFill="1" applyBorder="1" applyAlignment="1">
      <alignment horizontal="center" vertical="center"/>
    </xf>
    <xf numFmtId="0" fontId="35" fillId="0" borderId="19" xfId="1685" applyFont="1" applyFill="1" applyBorder="1" applyAlignment="1">
      <alignment horizontal="center" vertical="center"/>
    </xf>
    <xf numFmtId="0" fontId="35" fillId="0" borderId="18" xfId="1685" applyFont="1" applyFill="1" applyBorder="1" applyAlignment="1">
      <alignment horizontal="center" vertical="center"/>
    </xf>
    <xf numFmtId="178" fontId="35" fillId="0" borderId="57" xfId="1747" applyNumberFormat="1" applyFont="1" applyFill="1" applyBorder="1" applyAlignment="1">
      <alignment horizontal="right" vertical="center" shrinkToFit="1"/>
    </xf>
    <xf numFmtId="178" fontId="35" fillId="0" borderId="20" xfId="1747" applyNumberFormat="1" applyFont="1" applyFill="1" applyBorder="1" applyAlignment="1">
      <alignment horizontal="right" vertical="center" shrinkToFit="1"/>
    </xf>
    <xf numFmtId="178" fontId="35" fillId="0" borderId="21" xfId="1747" applyNumberFormat="1" applyFont="1" applyFill="1" applyBorder="1" applyAlignment="1">
      <alignment horizontal="right" vertical="center" shrinkToFit="1"/>
    </xf>
    <xf numFmtId="178" fontId="35" fillId="0" borderId="7" xfId="1747" applyNumberFormat="1" applyFont="1" applyFill="1" applyBorder="1" applyAlignment="1">
      <alignment horizontal="right" vertical="center" shrinkToFit="1"/>
    </xf>
    <xf numFmtId="178" fontId="35" fillId="0" borderId="3" xfId="1747" applyNumberFormat="1" applyFont="1" applyFill="1" applyBorder="1" applyAlignment="1">
      <alignment horizontal="right" vertical="center" shrinkToFit="1"/>
    </xf>
    <xf numFmtId="178" fontId="35" fillId="0" borderId="4" xfId="1747" applyNumberFormat="1" applyFont="1" applyFill="1" applyBorder="1" applyAlignment="1">
      <alignment horizontal="right" vertical="center" shrinkToFit="1"/>
    </xf>
    <xf numFmtId="178" fontId="35" fillId="0" borderId="53" xfId="1747" applyNumberFormat="1" applyFont="1" applyFill="1" applyBorder="1" applyAlignment="1">
      <alignment horizontal="right" vertical="center" shrinkToFit="1"/>
    </xf>
    <xf numFmtId="0" fontId="35" fillId="0" borderId="23" xfId="1685" applyFont="1" applyFill="1" applyBorder="1" applyAlignment="1">
      <alignment horizontal="center" vertical="center" shrinkToFit="1"/>
    </xf>
    <xf numFmtId="0" fontId="35" fillId="0" borderId="55" xfId="1685" applyFont="1" applyFill="1" applyBorder="1" applyAlignment="1">
      <alignment horizontal="center" vertical="center" shrinkToFit="1"/>
    </xf>
    <xf numFmtId="0" fontId="35" fillId="0" borderId="23" xfId="1685" applyFont="1" applyFill="1" applyBorder="1" applyAlignment="1">
      <alignment horizontal="left" vertical="center" shrinkToFit="1"/>
    </xf>
    <xf numFmtId="0" fontId="35" fillId="0" borderId="55" xfId="1685" applyFont="1" applyFill="1" applyBorder="1" applyAlignment="1">
      <alignment horizontal="left" vertical="center" shrinkToFit="1"/>
    </xf>
    <xf numFmtId="0" fontId="35" fillId="0" borderId="3" xfId="1685" applyFont="1" applyFill="1" applyBorder="1" applyAlignment="1">
      <alignment horizontal="center" vertical="center" shrinkToFit="1"/>
    </xf>
    <xf numFmtId="0" fontId="35" fillId="0" borderId="3" xfId="1685" applyFont="1" applyFill="1" applyBorder="1" applyAlignment="1">
      <alignment horizontal="left" vertical="center" shrinkToFit="1"/>
    </xf>
    <xf numFmtId="0" fontId="35" fillId="0" borderId="4" xfId="1685" applyFont="1" applyFill="1" applyBorder="1" applyAlignment="1">
      <alignment horizontal="left" vertical="center" shrinkToFit="1"/>
    </xf>
    <xf numFmtId="0" fontId="35" fillId="0" borderId="20" xfId="1685" applyFont="1" applyFill="1" applyBorder="1" applyAlignment="1">
      <alignment horizontal="left" vertical="center" shrinkToFit="1"/>
    </xf>
    <xf numFmtId="0" fontId="35" fillId="0" borderId="4" xfId="0" applyFont="1" applyBorder="1" applyAlignment="1">
      <alignment horizontal="center" vertical="center" shrinkToFit="1"/>
    </xf>
    <xf numFmtId="0" fontId="35" fillId="0" borderId="20" xfId="0" applyFont="1" applyBorder="1" applyAlignment="1">
      <alignment horizontal="center" vertical="center" shrinkToFit="1"/>
    </xf>
    <xf numFmtId="178" fontId="35" fillId="0" borderId="4" xfId="1" applyNumberFormat="1" applyFont="1" applyFill="1" applyBorder="1" applyAlignment="1">
      <alignment horizontal="right" vertical="center" shrinkToFit="1"/>
    </xf>
    <xf numFmtId="178" fontId="35" fillId="0" borderId="20"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0" xfId="1551" applyNumberFormat="1" applyFont="1" applyFill="1" applyBorder="1" applyAlignment="1">
      <alignment horizontal="right" vertical="center" shrinkToFit="1"/>
    </xf>
    <xf numFmtId="0" fontId="35" fillId="0" borderId="57" xfId="0" applyFont="1" applyBorder="1" applyAlignment="1">
      <alignment horizontal="center" vertical="center" shrinkToFit="1"/>
    </xf>
    <xf numFmtId="0" fontId="35" fillId="0" borderId="21" xfId="0" applyFont="1" applyBorder="1" applyAlignment="1">
      <alignment horizontal="center" vertical="center" shrinkToFit="1"/>
    </xf>
    <xf numFmtId="178" fontId="35" fillId="0" borderId="57" xfId="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179" fontId="35" fillId="0" borderId="57" xfId="155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4" xfId="0" applyFont="1" applyBorder="1" applyAlignment="1">
      <alignment vertical="center" shrinkToFit="1"/>
    </xf>
    <xf numFmtId="0" fontId="35" fillId="0" borderId="20" xfId="0" applyFont="1" applyBorder="1" applyAlignment="1">
      <alignment vertical="center" shrinkToFit="1"/>
    </xf>
    <xf numFmtId="0" fontId="35" fillId="0" borderId="21" xfId="0" applyFont="1" applyBorder="1" applyAlignment="1">
      <alignment vertical="center" shrinkToFit="1"/>
    </xf>
    <xf numFmtId="0" fontId="35" fillId="0" borderId="3" xfId="0" applyFont="1" applyBorder="1" applyAlignment="1">
      <alignment horizontal="center" vertical="center"/>
    </xf>
    <xf numFmtId="178" fontId="35" fillId="0" borderId="53" xfId="1" applyNumberFormat="1" applyFont="1" applyFill="1" applyBorder="1" applyAlignment="1">
      <alignment horizontal="right" vertical="center" shrinkToFit="1"/>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5" fillId="0" borderId="19" xfId="0" applyFont="1" applyBorder="1" applyAlignment="1">
      <alignment horizontal="center" vertical="center"/>
    </xf>
    <xf numFmtId="0" fontId="35" fillId="0" borderId="18" xfId="0" applyFont="1" applyBorder="1" applyAlignment="1">
      <alignment horizontal="center" vertical="center"/>
    </xf>
    <xf numFmtId="178" fontId="35" fillId="0" borderId="7"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9" fontId="35" fillId="0" borderId="7" xfId="155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0" fontId="35" fillId="0" borderId="4" xfId="1387" applyFont="1" applyFill="1" applyBorder="1" applyAlignment="1">
      <alignment vertical="center" wrapText="1"/>
    </xf>
    <xf numFmtId="0" fontId="34" fillId="27" borderId="3" xfId="0" applyFont="1" applyFill="1" applyBorder="1" applyAlignment="1">
      <alignment horizontal="center" vertical="center"/>
    </xf>
    <xf numFmtId="0" fontId="36" fillId="27" borderId="47" xfId="0" applyFont="1" applyFill="1" applyBorder="1" applyAlignment="1">
      <alignment horizontal="center" vertical="center" wrapText="1"/>
    </xf>
    <xf numFmtId="0" fontId="36" fillId="27" borderId="71" xfId="0" applyFont="1" applyFill="1" applyBorder="1" applyAlignment="1">
      <alignment horizontal="center" vertical="center"/>
    </xf>
    <xf numFmtId="0" fontId="36" fillId="27" borderId="22" xfId="0" applyFont="1" applyFill="1" applyBorder="1" applyAlignment="1">
      <alignment horizontal="center" vertical="center"/>
    </xf>
    <xf numFmtId="0" fontId="36" fillId="27" borderId="4" xfId="0" applyFont="1" applyFill="1" applyBorder="1" applyAlignment="1">
      <alignment horizontal="center" vertical="center" wrapText="1"/>
    </xf>
    <xf numFmtId="0" fontId="36" fillId="27" borderId="4" xfId="0" applyFont="1" applyFill="1" applyBorder="1" applyAlignment="1">
      <alignment horizontal="center" vertical="center"/>
    </xf>
    <xf numFmtId="0" fontId="35" fillId="0" borderId="19" xfId="0" applyFont="1" applyBorder="1" applyAlignment="1">
      <alignment horizontal="center" vertical="center" shrinkToFit="1"/>
    </xf>
    <xf numFmtId="0" fontId="35" fillId="0" borderId="18" xfId="0" applyFont="1" applyBorder="1" applyAlignment="1">
      <alignment horizontal="center" vertical="center" shrinkToFit="1"/>
    </xf>
    <xf numFmtId="0" fontId="35" fillId="27" borderId="19" xfId="0" applyFont="1" applyFill="1" applyBorder="1" applyAlignment="1">
      <alignment horizontal="center" vertical="center" wrapText="1"/>
    </xf>
    <xf numFmtId="0" fontId="35" fillId="27" borderId="18" xfId="0" applyFont="1" applyFill="1" applyBorder="1" applyAlignment="1">
      <alignment horizontal="center" vertical="center" wrapText="1"/>
    </xf>
    <xf numFmtId="0" fontId="35" fillId="27" borderId="47" xfId="0" applyFont="1" applyFill="1" applyBorder="1" applyAlignment="1">
      <alignment horizontal="center" vertical="center"/>
    </xf>
    <xf numFmtId="0" fontId="35" fillId="27" borderId="17" xfId="0" applyFont="1" applyFill="1" applyBorder="1" applyAlignment="1">
      <alignment horizontal="center" vertical="center"/>
    </xf>
    <xf numFmtId="0" fontId="35" fillId="27" borderId="18" xfId="0" applyFont="1" applyFill="1" applyBorder="1" applyAlignment="1">
      <alignment horizontal="center" vertical="center"/>
    </xf>
    <xf numFmtId="178" fontId="35" fillId="0" borderId="44" xfId="1" applyNumberFormat="1" applyFont="1" applyFill="1" applyBorder="1" applyAlignment="1">
      <alignment horizontal="right" vertical="center" shrinkToFit="1"/>
    </xf>
    <xf numFmtId="0" fontId="36" fillId="27" borderId="21" xfId="0" applyFont="1" applyFill="1" applyBorder="1" applyAlignment="1">
      <alignment horizontal="center" vertical="center" wrapText="1"/>
    </xf>
    <xf numFmtId="0" fontId="35" fillId="0" borderId="48" xfId="0" applyFont="1" applyBorder="1" applyAlignment="1">
      <alignment horizontal="center" vertical="center" shrinkToFit="1"/>
    </xf>
    <xf numFmtId="0" fontId="35" fillId="0" borderId="49" xfId="0" applyFont="1" applyBorder="1" applyAlignment="1">
      <alignment horizontal="center" vertical="center" shrinkToFit="1"/>
    </xf>
    <xf numFmtId="0" fontId="35" fillId="0" borderId="33" xfId="0" applyFont="1" applyBorder="1" applyAlignment="1">
      <alignment horizontal="center" vertical="center" shrinkToFit="1"/>
    </xf>
    <xf numFmtId="0" fontId="35" fillId="0" borderId="51" xfId="0" applyFont="1" applyBorder="1" applyAlignment="1">
      <alignment horizontal="center" vertical="center" shrinkToFit="1"/>
    </xf>
  </cellXfs>
  <cellStyles count="1789">
    <cellStyle name="0,0_x000d__x000a_NA_x000d__x000a_" xfId="1390" xr:uid="{00000000-0005-0000-0000-000000000000}"/>
    <cellStyle name="20% - アクセント 1" xfId="1766" builtinId="30" customBuiltin="1"/>
    <cellStyle name="20% - アクセント 1 10" xfId="3" xr:uid="{00000000-0005-0000-0000-000002000000}"/>
    <cellStyle name="20% - アクセント 1 11" xfId="4" xr:uid="{00000000-0005-0000-0000-000003000000}"/>
    <cellStyle name="20% - アクセント 1 12" xfId="5" xr:uid="{00000000-0005-0000-0000-000004000000}"/>
    <cellStyle name="20% - アクセント 1 13" xfId="6" xr:uid="{00000000-0005-0000-0000-000005000000}"/>
    <cellStyle name="20% - アクセント 1 14" xfId="7" xr:uid="{00000000-0005-0000-0000-000006000000}"/>
    <cellStyle name="20% - アクセント 1 15" xfId="8" xr:uid="{00000000-0005-0000-0000-000007000000}"/>
    <cellStyle name="20% - アクセント 1 16" xfId="9" xr:uid="{00000000-0005-0000-0000-000008000000}"/>
    <cellStyle name="20% - アクセント 1 17" xfId="10" xr:uid="{00000000-0005-0000-0000-000009000000}"/>
    <cellStyle name="20% - アクセント 1 18" xfId="11" xr:uid="{00000000-0005-0000-0000-00000A000000}"/>
    <cellStyle name="20% - アクセント 1 19" xfId="12" xr:uid="{00000000-0005-0000-0000-00000B000000}"/>
    <cellStyle name="20% - アクセント 1 2" xfId="13" xr:uid="{00000000-0005-0000-0000-00000C000000}"/>
    <cellStyle name="20% - アクセント 1 2 2" xfId="14" xr:uid="{00000000-0005-0000-0000-00000D000000}"/>
    <cellStyle name="20% - アクセント 1 20" xfId="15" xr:uid="{00000000-0005-0000-0000-00000E000000}"/>
    <cellStyle name="20% - アクセント 1 21" xfId="16" xr:uid="{00000000-0005-0000-0000-00000F000000}"/>
    <cellStyle name="20% - アクセント 1 22" xfId="17" xr:uid="{00000000-0005-0000-0000-000010000000}"/>
    <cellStyle name="20% - アクセント 1 23" xfId="18" xr:uid="{00000000-0005-0000-0000-000011000000}"/>
    <cellStyle name="20% - アクセント 1 24" xfId="19" xr:uid="{00000000-0005-0000-0000-000012000000}"/>
    <cellStyle name="20% - アクセント 1 25" xfId="20" xr:uid="{00000000-0005-0000-0000-000013000000}"/>
    <cellStyle name="20% - アクセント 1 3" xfId="21" xr:uid="{00000000-0005-0000-0000-000014000000}"/>
    <cellStyle name="20% - アクセント 1 3 2" xfId="22" xr:uid="{00000000-0005-0000-0000-000015000000}"/>
    <cellStyle name="20% - アクセント 1 4" xfId="23" xr:uid="{00000000-0005-0000-0000-000016000000}"/>
    <cellStyle name="20% - アクセント 1 5" xfId="24" xr:uid="{00000000-0005-0000-0000-000017000000}"/>
    <cellStyle name="20% - アクセント 1 6" xfId="25" xr:uid="{00000000-0005-0000-0000-000018000000}"/>
    <cellStyle name="20% - アクセント 1 7" xfId="26" xr:uid="{00000000-0005-0000-0000-000019000000}"/>
    <cellStyle name="20% - アクセント 1 8" xfId="27" xr:uid="{00000000-0005-0000-0000-00001A000000}"/>
    <cellStyle name="20% - アクセント 1 9" xfId="28" xr:uid="{00000000-0005-0000-0000-00001B000000}"/>
    <cellStyle name="20% - アクセント 2" xfId="1770" builtinId="34" customBuiltin="1"/>
    <cellStyle name="20% - アクセント 2 10" xfId="29" xr:uid="{00000000-0005-0000-0000-00001D000000}"/>
    <cellStyle name="20% - アクセント 2 11" xfId="30" xr:uid="{00000000-0005-0000-0000-00001E000000}"/>
    <cellStyle name="20% - アクセント 2 12" xfId="31" xr:uid="{00000000-0005-0000-0000-00001F000000}"/>
    <cellStyle name="20% - アクセント 2 13" xfId="32" xr:uid="{00000000-0005-0000-0000-000020000000}"/>
    <cellStyle name="20% - アクセント 2 14" xfId="33" xr:uid="{00000000-0005-0000-0000-000021000000}"/>
    <cellStyle name="20% - アクセント 2 15" xfId="34" xr:uid="{00000000-0005-0000-0000-000022000000}"/>
    <cellStyle name="20% - アクセント 2 16" xfId="35" xr:uid="{00000000-0005-0000-0000-000023000000}"/>
    <cellStyle name="20% - アクセント 2 17" xfId="36" xr:uid="{00000000-0005-0000-0000-000024000000}"/>
    <cellStyle name="20% - アクセント 2 18" xfId="37" xr:uid="{00000000-0005-0000-0000-000025000000}"/>
    <cellStyle name="20% - アクセント 2 19" xfId="38" xr:uid="{00000000-0005-0000-0000-000026000000}"/>
    <cellStyle name="20% - アクセント 2 2" xfId="39" xr:uid="{00000000-0005-0000-0000-000027000000}"/>
    <cellStyle name="20% - アクセント 2 2 2" xfId="40" xr:uid="{00000000-0005-0000-0000-000028000000}"/>
    <cellStyle name="20% - アクセント 2 20" xfId="41" xr:uid="{00000000-0005-0000-0000-000029000000}"/>
    <cellStyle name="20% - アクセント 2 21" xfId="42" xr:uid="{00000000-0005-0000-0000-00002A000000}"/>
    <cellStyle name="20% - アクセント 2 22" xfId="43" xr:uid="{00000000-0005-0000-0000-00002B000000}"/>
    <cellStyle name="20% - アクセント 2 23" xfId="44" xr:uid="{00000000-0005-0000-0000-00002C000000}"/>
    <cellStyle name="20% - アクセント 2 24" xfId="45" xr:uid="{00000000-0005-0000-0000-00002D000000}"/>
    <cellStyle name="20% - アクセント 2 25" xfId="46" xr:uid="{00000000-0005-0000-0000-00002E000000}"/>
    <cellStyle name="20% - アクセント 2 3" xfId="47" xr:uid="{00000000-0005-0000-0000-00002F000000}"/>
    <cellStyle name="20% - アクセント 2 3 2" xfId="48" xr:uid="{00000000-0005-0000-0000-000030000000}"/>
    <cellStyle name="20% - アクセント 2 4" xfId="49" xr:uid="{00000000-0005-0000-0000-000031000000}"/>
    <cellStyle name="20% - アクセント 2 5" xfId="50" xr:uid="{00000000-0005-0000-0000-000032000000}"/>
    <cellStyle name="20% - アクセント 2 6" xfId="51" xr:uid="{00000000-0005-0000-0000-000033000000}"/>
    <cellStyle name="20% - アクセント 2 7" xfId="52" xr:uid="{00000000-0005-0000-0000-000034000000}"/>
    <cellStyle name="20% - アクセント 2 8" xfId="53" xr:uid="{00000000-0005-0000-0000-000035000000}"/>
    <cellStyle name="20% - アクセント 2 9" xfId="54" xr:uid="{00000000-0005-0000-0000-000036000000}"/>
    <cellStyle name="20% - アクセント 3" xfId="1774" builtinId="38" customBuiltin="1"/>
    <cellStyle name="20% - アクセント 3 10" xfId="55" xr:uid="{00000000-0005-0000-0000-000038000000}"/>
    <cellStyle name="20% - アクセント 3 11" xfId="56" xr:uid="{00000000-0005-0000-0000-000039000000}"/>
    <cellStyle name="20% - アクセント 3 12" xfId="57" xr:uid="{00000000-0005-0000-0000-00003A000000}"/>
    <cellStyle name="20% - アクセント 3 13" xfId="58" xr:uid="{00000000-0005-0000-0000-00003B000000}"/>
    <cellStyle name="20% - アクセント 3 14" xfId="59" xr:uid="{00000000-0005-0000-0000-00003C000000}"/>
    <cellStyle name="20% - アクセント 3 15" xfId="60" xr:uid="{00000000-0005-0000-0000-00003D000000}"/>
    <cellStyle name="20% - アクセント 3 16" xfId="61" xr:uid="{00000000-0005-0000-0000-00003E000000}"/>
    <cellStyle name="20% - アクセント 3 17" xfId="62" xr:uid="{00000000-0005-0000-0000-00003F000000}"/>
    <cellStyle name="20% - アクセント 3 18" xfId="63" xr:uid="{00000000-0005-0000-0000-000040000000}"/>
    <cellStyle name="20% - アクセント 3 19" xfId="64" xr:uid="{00000000-0005-0000-0000-000041000000}"/>
    <cellStyle name="20% - アクセント 3 2" xfId="65" xr:uid="{00000000-0005-0000-0000-000042000000}"/>
    <cellStyle name="20% - アクセント 3 2 2" xfId="66" xr:uid="{00000000-0005-0000-0000-000043000000}"/>
    <cellStyle name="20% - アクセント 3 20" xfId="67" xr:uid="{00000000-0005-0000-0000-000044000000}"/>
    <cellStyle name="20% - アクセント 3 21" xfId="68" xr:uid="{00000000-0005-0000-0000-000045000000}"/>
    <cellStyle name="20% - アクセント 3 22" xfId="69" xr:uid="{00000000-0005-0000-0000-000046000000}"/>
    <cellStyle name="20% - アクセント 3 23" xfId="70" xr:uid="{00000000-0005-0000-0000-000047000000}"/>
    <cellStyle name="20% - アクセント 3 24" xfId="71" xr:uid="{00000000-0005-0000-0000-000048000000}"/>
    <cellStyle name="20% - アクセント 3 25" xfId="72" xr:uid="{00000000-0005-0000-0000-000049000000}"/>
    <cellStyle name="20% - アクセント 3 3" xfId="73" xr:uid="{00000000-0005-0000-0000-00004A000000}"/>
    <cellStyle name="20% - アクセント 3 3 2" xfId="74" xr:uid="{00000000-0005-0000-0000-00004B000000}"/>
    <cellStyle name="20% - アクセント 3 4" xfId="75" xr:uid="{00000000-0005-0000-0000-00004C000000}"/>
    <cellStyle name="20% - アクセント 3 5" xfId="76" xr:uid="{00000000-0005-0000-0000-00004D000000}"/>
    <cellStyle name="20% - アクセント 3 6" xfId="77" xr:uid="{00000000-0005-0000-0000-00004E000000}"/>
    <cellStyle name="20% - アクセント 3 7" xfId="78" xr:uid="{00000000-0005-0000-0000-00004F000000}"/>
    <cellStyle name="20% - アクセント 3 8" xfId="79" xr:uid="{00000000-0005-0000-0000-000050000000}"/>
    <cellStyle name="20% - アクセント 3 9" xfId="80" xr:uid="{00000000-0005-0000-0000-000051000000}"/>
    <cellStyle name="20% - アクセント 4" xfId="1778" builtinId="42" customBuiltin="1"/>
    <cellStyle name="20% - アクセント 4 10" xfId="81" xr:uid="{00000000-0005-0000-0000-000053000000}"/>
    <cellStyle name="20% - アクセント 4 11" xfId="82" xr:uid="{00000000-0005-0000-0000-000054000000}"/>
    <cellStyle name="20% - アクセント 4 12" xfId="83" xr:uid="{00000000-0005-0000-0000-000055000000}"/>
    <cellStyle name="20% - アクセント 4 13" xfId="84" xr:uid="{00000000-0005-0000-0000-000056000000}"/>
    <cellStyle name="20% - アクセント 4 14" xfId="85" xr:uid="{00000000-0005-0000-0000-000057000000}"/>
    <cellStyle name="20% - アクセント 4 15" xfId="86" xr:uid="{00000000-0005-0000-0000-000058000000}"/>
    <cellStyle name="20% - アクセント 4 16" xfId="87" xr:uid="{00000000-0005-0000-0000-000059000000}"/>
    <cellStyle name="20% - アクセント 4 17" xfId="88" xr:uid="{00000000-0005-0000-0000-00005A000000}"/>
    <cellStyle name="20% - アクセント 4 18" xfId="89" xr:uid="{00000000-0005-0000-0000-00005B000000}"/>
    <cellStyle name="20% - アクセント 4 19" xfId="90" xr:uid="{00000000-0005-0000-0000-00005C000000}"/>
    <cellStyle name="20% - アクセント 4 2" xfId="91" xr:uid="{00000000-0005-0000-0000-00005D000000}"/>
    <cellStyle name="20% - アクセント 4 2 2" xfId="92" xr:uid="{00000000-0005-0000-0000-00005E000000}"/>
    <cellStyle name="20% - アクセント 4 20" xfId="93" xr:uid="{00000000-0005-0000-0000-00005F000000}"/>
    <cellStyle name="20% - アクセント 4 21" xfId="94" xr:uid="{00000000-0005-0000-0000-000060000000}"/>
    <cellStyle name="20% - アクセント 4 22" xfId="95" xr:uid="{00000000-0005-0000-0000-000061000000}"/>
    <cellStyle name="20% - アクセント 4 23" xfId="96" xr:uid="{00000000-0005-0000-0000-000062000000}"/>
    <cellStyle name="20% - アクセント 4 24" xfId="97" xr:uid="{00000000-0005-0000-0000-000063000000}"/>
    <cellStyle name="20% - アクセント 4 25" xfId="98" xr:uid="{00000000-0005-0000-0000-000064000000}"/>
    <cellStyle name="20% - アクセント 4 3" xfId="99" xr:uid="{00000000-0005-0000-0000-000065000000}"/>
    <cellStyle name="20% - アクセント 4 3 2" xfId="100" xr:uid="{00000000-0005-0000-0000-000066000000}"/>
    <cellStyle name="20% - アクセント 4 4" xfId="101" xr:uid="{00000000-0005-0000-0000-000067000000}"/>
    <cellStyle name="20% - アクセント 4 5" xfId="102" xr:uid="{00000000-0005-0000-0000-000068000000}"/>
    <cellStyle name="20% - アクセント 4 6" xfId="103" xr:uid="{00000000-0005-0000-0000-000069000000}"/>
    <cellStyle name="20% - アクセント 4 7" xfId="104" xr:uid="{00000000-0005-0000-0000-00006A000000}"/>
    <cellStyle name="20% - アクセント 4 8" xfId="105" xr:uid="{00000000-0005-0000-0000-00006B000000}"/>
    <cellStyle name="20% - アクセント 4 9" xfId="106" xr:uid="{00000000-0005-0000-0000-00006C000000}"/>
    <cellStyle name="20% - アクセント 5" xfId="1782" builtinId="46" customBuiltin="1"/>
    <cellStyle name="20% - アクセント 5 10" xfId="107" xr:uid="{00000000-0005-0000-0000-00006E000000}"/>
    <cellStyle name="20% - アクセント 5 11" xfId="108" xr:uid="{00000000-0005-0000-0000-00006F000000}"/>
    <cellStyle name="20% - アクセント 5 12" xfId="109" xr:uid="{00000000-0005-0000-0000-000070000000}"/>
    <cellStyle name="20% - アクセント 5 13" xfId="110" xr:uid="{00000000-0005-0000-0000-000071000000}"/>
    <cellStyle name="20% - アクセント 5 14" xfId="111" xr:uid="{00000000-0005-0000-0000-000072000000}"/>
    <cellStyle name="20% - アクセント 5 15" xfId="112" xr:uid="{00000000-0005-0000-0000-000073000000}"/>
    <cellStyle name="20% - アクセント 5 16" xfId="113" xr:uid="{00000000-0005-0000-0000-000074000000}"/>
    <cellStyle name="20% - アクセント 5 17" xfId="114" xr:uid="{00000000-0005-0000-0000-000075000000}"/>
    <cellStyle name="20% - アクセント 5 18" xfId="115" xr:uid="{00000000-0005-0000-0000-000076000000}"/>
    <cellStyle name="20% - アクセント 5 19" xfId="116" xr:uid="{00000000-0005-0000-0000-000077000000}"/>
    <cellStyle name="20% - アクセント 5 2" xfId="117" xr:uid="{00000000-0005-0000-0000-000078000000}"/>
    <cellStyle name="20% - アクセント 5 2 2" xfId="118" xr:uid="{00000000-0005-0000-0000-000079000000}"/>
    <cellStyle name="20% - アクセント 5 20" xfId="119" xr:uid="{00000000-0005-0000-0000-00007A000000}"/>
    <cellStyle name="20% - アクセント 5 21" xfId="120" xr:uid="{00000000-0005-0000-0000-00007B000000}"/>
    <cellStyle name="20% - アクセント 5 22" xfId="121" xr:uid="{00000000-0005-0000-0000-00007C000000}"/>
    <cellStyle name="20% - アクセント 5 23" xfId="122" xr:uid="{00000000-0005-0000-0000-00007D000000}"/>
    <cellStyle name="20% - アクセント 5 24" xfId="123" xr:uid="{00000000-0005-0000-0000-00007E000000}"/>
    <cellStyle name="20% - アクセント 5 25" xfId="124" xr:uid="{00000000-0005-0000-0000-00007F000000}"/>
    <cellStyle name="20% - アクセント 5 3" xfId="125" xr:uid="{00000000-0005-0000-0000-000080000000}"/>
    <cellStyle name="20% - アクセント 5 3 2" xfId="126" xr:uid="{00000000-0005-0000-0000-000081000000}"/>
    <cellStyle name="20% - アクセント 5 4" xfId="127" xr:uid="{00000000-0005-0000-0000-000082000000}"/>
    <cellStyle name="20% - アクセント 5 5" xfId="128" xr:uid="{00000000-0005-0000-0000-000083000000}"/>
    <cellStyle name="20% - アクセント 5 6" xfId="129" xr:uid="{00000000-0005-0000-0000-000084000000}"/>
    <cellStyle name="20% - アクセント 5 7" xfId="130" xr:uid="{00000000-0005-0000-0000-000085000000}"/>
    <cellStyle name="20% - アクセント 5 8" xfId="131" xr:uid="{00000000-0005-0000-0000-000086000000}"/>
    <cellStyle name="20% - アクセント 5 9" xfId="132" xr:uid="{00000000-0005-0000-0000-000087000000}"/>
    <cellStyle name="20% - アクセント 6" xfId="1786" builtinId="50" customBuiltin="1"/>
    <cellStyle name="20% - アクセント 6 10" xfId="133" xr:uid="{00000000-0005-0000-0000-000089000000}"/>
    <cellStyle name="20% - アクセント 6 11" xfId="134" xr:uid="{00000000-0005-0000-0000-00008A000000}"/>
    <cellStyle name="20% - アクセント 6 12" xfId="135" xr:uid="{00000000-0005-0000-0000-00008B000000}"/>
    <cellStyle name="20% - アクセント 6 13" xfId="136" xr:uid="{00000000-0005-0000-0000-00008C000000}"/>
    <cellStyle name="20% - アクセント 6 14" xfId="137" xr:uid="{00000000-0005-0000-0000-00008D000000}"/>
    <cellStyle name="20% - アクセント 6 15" xfId="138" xr:uid="{00000000-0005-0000-0000-00008E000000}"/>
    <cellStyle name="20% - アクセント 6 16" xfId="139" xr:uid="{00000000-0005-0000-0000-00008F000000}"/>
    <cellStyle name="20% - アクセント 6 17" xfId="140" xr:uid="{00000000-0005-0000-0000-000090000000}"/>
    <cellStyle name="20% - アクセント 6 18" xfId="141" xr:uid="{00000000-0005-0000-0000-000091000000}"/>
    <cellStyle name="20% - アクセント 6 19" xfId="142" xr:uid="{00000000-0005-0000-0000-000092000000}"/>
    <cellStyle name="20% - アクセント 6 2" xfId="143" xr:uid="{00000000-0005-0000-0000-000093000000}"/>
    <cellStyle name="20% - アクセント 6 2 2" xfId="144" xr:uid="{00000000-0005-0000-0000-000094000000}"/>
    <cellStyle name="20% - アクセント 6 20" xfId="145" xr:uid="{00000000-0005-0000-0000-000095000000}"/>
    <cellStyle name="20% - アクセント 6 21" xfId="146" xr:uid="{00000000-0005-0000-0000-000096000000}"/>
    <cellStyle name="20% - アクセント 6 22" xfId="147" xr:uid="{00000000-0005-0000-0000-000097000000}"/>
    <cellStyle name="20% - アクセント 6 23" xfId="148" xr:uid="{00000000-0005-0000-0000-000098000000}"/>
    <cellStyle name="20% - アクセント 6 24" xfId="149" xr:uid="{00000000-0005-0000-0000-000099000000}"/>
    <cellStyle name="20% - アクセント 6 25" xfId="150" xr:uid="{00000000-0005-0000-0000-00009A000000}"/>
    <cellStyle name="20% - アクセント 6 3" xfId="151" xr:uid="{00000000-0005-0000-0000-00009B000000}"/>
    <cellStyle name="20% - アクセント 6 3 2" xfId="152" xr:uid="{00000000-0005-0000-0000-00009C000000}"/>
    <cellStyle name="20% - アクセント 6 4" xfId="153" xr:uid="{00000000-0005-0000-0000-00009D000000}"/>
    <cellStyle name="20% - アクセント 6 5" xfId="154" xr:uid="{00000000-0005-0000-0000-00009E000000}"/>
    <cellStyle name="20% - アクセント 6 6" xfId="155" xr:uid="{00000000-0005-0000-0000-00009F000000}"/>
    <cellStyle name="20% - アクセント 6 7" xfId="156" xr:uid="{00000000-0005-0000-0000-0000A0000000}"/>
    <cellStyle name="20% - アクセント 6 8" xfId="157" xr:uid="{00000000-0005-0000-0000-0000A1000000}"/>
    <cellStyle name="20% - アクセント 6 9" xfId="158" xr:uid="{00000000-0005-0000-0000-0000A2000000}"/>
    <cellStyle name="40% - アクセント 1" xfId="1767" builtinId="31" customBuiltin="1"/>
    <cellStyle name="40% - アクセント 1 10" xfId="159" xr:uid="{00000000-0005-0000-0000-0000A4000000}"/>
    <cellStyle name="40% - アクセント 1 11" xfId="160" xr:uid="{00000000-0005-0000-0000-0000A5000000}"/>
    <cellStyle name="40% - アクセント 1 12" xfId="161" xr:uid="{00000000-0005-0000-0000-0000A6000000}"/>
    <cellStyle name="40% - アクセント 1 13" xfId="162" xr:uid="{00000000-0005-0000-0000-0000A7000000}"/>
    <cellStyle name="40% - アクセント 1 14" xfId="163" xr:uid="{00000000-0005-0000-0000-0000A8000000}"/>
    <cellStyle name="40% - アクセント 1 15" xfId="164" xr:uid="{00000000-0005-0000-0000-0000A9000000}"/>
    <cellStyle name="40% - アクセント 1 16" xfId="165" xr:uid="{00000000-0005-0000-0000-0000AA000000}"/>
    <cellStyle name="40% - アクセント 1 17" xfId="166" xr:uid="{00000000-0005-0000-0000-0000AB000000}"/>
    <cellStyle name="40% - アクセント 1 18" xfId="167" xr:uid="{00000000-0005-0000-0000-0000AC000000}"/>
    <cellStyle name="40% - アクセント 1 19" xfId="168" xr:uid="{00000000-0005-0000-0000-0000AD000000}"/>
    <cellStyle name="40% - アクセント 1 2" xfId="169" xr:uid="{00000000-0005-0000-0000-0000AE000000}"/>
    <cellStyle name="40% - アクセント 1 2 2" xfId="170" xr:uid="{00000000-0005-0000-0000-0000AF000000}"/>
    <cellStyle name="40% - アクセント 1 20" xfId="171" xr:uid="{00000000-0005-0000-0000-0000B0000000}"/>
    <cellStyle name="40% - アクセント 1 21" xfId="172" xr:uid="{00000000-0005-0000-0000-0000B1000000}"/>
    <cellStyle name="40% - アクセント 1 22" xfId="173" xr:uid="{00000000-0005-0000-0000-0000B2000000}"/>
    <cellStyle name="40% - アクセント 1 23" xfId="174" xr:uid="{00000000-0005-0000-0000-0000B3000000}"/>
    <cellStyle name="40% - アクセント 1 24" xfId="175" xr:uid="{00000000-0005-0000-0000-0000B4000000}"/>
    <cellStyle name="40% - アクセント 1 25" xfId="176" xr:uid="{00000000-0005-0000-0000-0000B5000000}"/>
    <cellStyle name="40% - アクセント 1 3" xfId="177" xr:uid="{00000000-0005-0000-0000-0000B6000000}"/>
    <cellStyle name="40% - アクセント 1 3 2" xfId="178" xr:uid="{00000000-0005-0000-0000-0000B7000000}"/>
    <cellStyle name="40% - アクセント 1 4" xfId="179" xr:uid="{00000000-0005-0000-0000-0000B8000000}"/>
    <cellStyle name="40% - アクセント 1 5" xfId="180" xr:uid="{00000000-0005-0000-0000-0000B9000000}"/>
    <cellStyle name="40% - アクセント 1 6" xfId="181" xr:uid="{00000000-0005-0000-0000-0000BA000000}"/>
    <cellStyle name="40% - アクセント 1 7" xfId="182" xr:uid="{00000000-0005-0000-0000-0000BB000000}"/>
    <cellStyle name="40% - アクセント 1 8" xfId="183" xr:uid="{00000000-0005-0000-0000-0000BC000000}"/>
    <cellStyle name="40% - アクセント 1 9" xfId="184" xr:uid="{00000000-0005-0000-0000-0000BD000000}"/>
    <cellStyle name="40% - アクセント 2" xfId="1771" builtinId="35" customBuiltin="1"/>
    <cellStyle name="40% - アクセント 2 10" xfId="185" xr:uid="{00000000-0005-0000-0000-0000BF000000}"/>
    <cellStyle name="40% - アクセント 2 11" xfId="186" xr:uid="{00000000-0005-0000-0000-0000C0000000}"/>
    <cellStyle name="40% - アクセント 2 12" xfId="187" xr:uid="{00000000-0005-0000-0000-0000C1000000}"/>
    <cellStyle name="40% - アクセント 2 13" xfId="188" xr:uid="{00000000-0005-0000-0000-0000C2000000}"/>
    <cellStyle name="40% - アクセント 2 14" xfId="189" xr:uid="{00000000-0005-0000-0000-0000C3000000}"/>
    <cellStyle name="40% - アクセント 2 15" xfId="190" xr:uid="{00000000-0005-0000-0000-0000C4000000}"/>
    <cellStyle name="40% - アクセント 2 16" xfId="191" xr:uid="{00000000-0005-0000-0000-0000C5000000}"/>
    <cellStyle name="40% - アクセント 2 17" xfId="192" xr:uid="{00000000-0005-0000-0000-0000C6000000}"/>
    <cellStyle name="40% - アクセント 2 18" xfId="193" xr:uid="{00000000-0005-0000-0000-0000C7000000}"/>
    <cellStyle name="40% - アクセント 2 19" xfId="194" xr:uid="{00000000-0005-0000-0000-0000C8000000}"/>
    <cellStyle name="40% - アクセント 2 2" xfId="195" xr:uid="{00000000-0005-0000-0000-0000C9000000}"/>
    <cellStyle name="40% - アクセント 2 2 2" xfId="196" xr:uid="{00000000-0005-0000-0000-0000CA000000}"/>
    <cellStyle name="40% - アクセント 2 20" xfId="197" xr:uid="{00000000-0005-0000-0000-0000CB000000}"/>
    <cellStyle name="40% - アクセント 2 21" xfId="198" xr:uid="{00000000-0005-0000-0000-0000CC000000}"/>
    <cellStyle name="40% - アクセント 2 22" xfId="199" xr:uid="{00000000-0005-0000-0000-0000CD000000}"/>
    <cellStyle name="40% - アクセント 2 23" xfId="200" xr:uid="{00000000-0005-0000-0000-0000CE000000}"/>
    <cellStyle name="40% - アクセント 2 24" xfId="201" xr:uid="{00000000-0005-0000-0000-0000CF000000}"/>
    <cellStyle name="40% - アクセント 2 25" xfId="202" xr:uid="{00000000-0005-0000-0000-0000D0000000}"/>
    <cellStyle name="40% - アクセント 2 3" xfId="203" xr:uid="{00000000-0005-0000-0000-0000D1000000}"/>
    <cellStyle name="40% - アクセント 2 3 2" xfId="204" xr:uid="{00000000-0005-0000-0000-0000D2000000}"/>
    <cellStyle name="40% - アクセント 2 4" xfId="205" xr:uid="{00000000-0005-0000-0000-0000D3000000}"/>
    <cellStyle name="40% - アクセント 2 5" xfId="206" xr:uid="{00000000-0005-0000-0000-0000D4000000}"/>
    <cellStyle name="40% - アクセント 2 6" xfId="207" xr:uid="{00000000-0005-0000-0000-0000D5000000}"/>
    <cellStyle name="40% - アクセント 2 7" xfId="208" xr:uid="{00000000-0005-0000-0000-0000D6000000}"/>
    <cellStyle name="40% - アクセント 2 8" xfId="209" xr:uid="{00000000-0005-0000-0000-0000D7000000}"/>
    <cellStyle name="40% - アクセント 2 9" xfId="210" xr:uid="{00000000-0005-0000-0000-0000D8000000}"/>
    <cellStyle name="40% - アクセント 3" xfId="1775" builtinId="39" customBuiltin="1"/>
    <cellStyle name="40% - アクセント 3 10" xfId="211" xr:uid="{00000000-0005-0000-0000-0000DA000000}"/>
    <cellStyle name="40% - アクセント 3 11" xfId="212" xr:uid="{00000000-0005-0000-0000-0000DB000000}"/>
    <cellStyle name="40% - アクセント 3 12" xfId="213" xr:uid="{00000000-0005-0000-0000-0000DC000000}"/>
    <cellStyle name="40% - アクセント 3 13" xfId="214" xr:uid="{00000000-0005-0000-0000-0000DD000000}"/>
    <cellStyle name="40% - アクセント 3 14" xfId="215" xr:uid="{00000000-0005-0000-0000-0000DE000000}"/>
    <cellStyle name="40% - アクセント 3 15" xfId="216" xr:uid="{00000000-0005-0000-0000-0000DF000000}"/>
    <cellStyle name="40% - アクセント 3 16" xfId="217" xr:uid="{00000000-0005-0000-0000-0000E0000000}"/>
    <cellStyle name="40% - アクセント 3 17" xfId="218" xr:uid="{00000000-0005-0000-0000-0000E1000000}"/>
    <cellStyle name="40% - アクセント 3 18" xfId="219" xr:uid="{00000000-0005-0000-0000-0000E2000000}"/>
    <cellStyle name="40% - アクセント 3 19" xfId="220" xr:uid="{00000000-0005-0000-0000-0000E3000000}"/>
    <cellStyle name="40% - アクセント 3 2" xfId="221" xr:uid="{00000000-0005-0000-0000-0000E4000000}"/>
    <cellStyle name="40% - アクセント 3 2 2" xfId="222" xr:uid="{00000000-0005-0000-0000-0000E5000000}"/>
    <cellStyle name="40% - アクセント 3 20" xfId="223" xr:uid="{00000000-0005-0000-0000-0000E6000000}"/>
    <cellStyle name="40% - アクセント 3 21" xfId="224" xr:uid="{00000000-0005-0000-0000-0000E7000000}"/>
    <cellStyle name="40% - アクセント 3 22" xfId="225" xr:uid="{00000000-0005-0000-0000-0000E8000000}"/>
    <cellStyle name="40% - アクセント 3 23" xfId="226" xr:uid="{00000000-0005-0000-0000-0000E9000000}"/>
    <cellStyle name="40% - アクセント 3 24" xfId="227" xr:uid="{00000000-0005-0000-0000-0000EA000000}"/>
    <cellStyle name="40% - アクセント 3 25" xfId="228" xr:uid="{00000000-0005-0000-0000-0000EB000000}"/>
    <cellStyle name="40% - アクセント 3 3" xfId="229" xr:uid="{00000000-0005-0000-0000-0000EC000000}"/>
    <cellStyle name="40% - アクセント 3 3 2" xfId="230" xr:uid="{00000000-0005-0000-0000-0000ED000000}"/>
    <cellStyle name="40% - アクセント 3 4" xfId="231" xr:uid="{00000000-0005-0000-0000-0000EE000000}"/>
    <cellStyle name="40% - アクセント 3 5" xfId="232" xr:uid="{00000000-0005-0000-0000-0000EF000000}"/>
    <cellStyle name="40% - アクセント 3 6" xfId="233" xr:uid="{00000000-0005-0000-0000-0000F0000000}"/>
    <cellStyle name="40% - アクセント 3 7" xfId="234" xr:uid="{00000000-0005-0000-0000-0000F1000000}"/>
    <cellStyle name="40% - アクセント 3 8" xfId="235" xr:uid="{00000000-0005-0000-0000-0000F2000000}"/>
    <cellStyle name="40% - アクセント 3 9" xfId="236" xr:uid="{00000000-0005-0000-0000-0000F3000000}"/>
    <cellStyle name="40% - アクセント 4" xfId="1779" builtinId="43" customBuiltin="1"/>
    <cellStyle name="40% - アクセント 4 10" xfId="237" xr:uid="{00000000-0005-0000-0000-0000F5000000}"/>
    <cellStyle name="40% - アクセント 4 11" xfId="238" xr:uid="{00000000-0005-0000-0000-0000F6000000}"/>
    <cellStyle name="40% - アクセント 4 12" xfId="239" xr:uid="{00000000-0005-0000-0000-0000F7000000}"/>
    <cellStyle name="40% - アクセント 4 13" xfId="240" xr:uid="{00000000-0005-0000-0000-0000F8000000}"/>
    <cellStyle name="40% - アクセント 4 14" xfId="241" xr:uid="{00000000-0005-0000-0000-0000F9000000}"/>
    <cellStyle name="40% - アクセント 4 15" xfId="242" xr:uid="{00000000-0005-0000-0000-0000FA000000}"/>
    <cellStyle name="40% - アクセント 4 16" xfId="243" xr:uid="{00000000-0005-0000-0000-0000FB000000}"/>
    <cellStyle name="40% - アクセント 4 17" xfId="244" xr:uid="{00000000-0005-0000-0000-0000FC000000}"/>
    <cellStyle name="40% - アクセント 4 18" xfId="245" xr:uid="{00000000-0005-0000-0000-0000FD000000}"/>
    <cellStyle name="40% - アクセント 4 19" xfId="246" xr:uid="{00000000-0005-0000-0000-0000FE000000}"/>
    <cellStyle name="40% - アクセント 4 2" xfId="247" xr:uid="{00000000-0005-0000-0000-0000FF000000}"/>
    <cellStyle name="40% - アクセント 4 2 2" xfId="248" xr:uid="{00000000-0005-0000-0000-000000010000}"/>
    <cellStyle name="40% - アクセント 4 20" xfId="249" xr:uid="{00000000-0005-0000-0000-000001010000}"/>
    <cellStyle name="40% - アクセント 4 21" xfId="250" xr:uid="{00000000-0005-0000-0000-000002010000}"/>
    <cellStyle name="40% - アクセント 4 22" xfId="251" xr:uid="{00000000-0005-0000-0000-000003010000}"/>
    <cellStyle name="40% - アクセント 4 23" xfId="252" xr:uid="{00000000-0005-0000-0000-000004010000}"/>
    <cellStyle name="40% - アクセント 4 24" xfId="253" xr:uid="{00000000-0005-0000-0000-000005010000}"/>
    <cellStyle name="40% - アクセント 4 25" xfId="254" xr:uid="{00000000-0005-0000-0000-000006010000}"/>
    <cellStyle name="40% - アクセント 4 3" xfId="255" xr:uid="{00000000-0005-0000-0000-000007010000}"/>
    <cellStyle name="40% - アクセント 4 3 2" xfId="256" xr:uid="{00000000-0005-0000-0000-000008010000}"/>
    <cellStyle name="40% - アクセント 4 4" xfId="257" xr:uid="{00000000-0005-0000-0000-000009010000}"/>
    <cellStyle name="40% - アクセント 4 5" xfId="258" xr:uid="{00000000-0005-0000-0000-00000A010000}"/>
    <cellStyle name="40% - アクセント 4 6" xfId="259" xr:uid="{00000000-0005-0000-0000-00000B010000}"/>
    <cellStyle name="40% - アクセント 4 7" xfId="260" xr:uid="{00000000-0005-0000-0000-00000C010000}"/>
    <cellStyle name="40% - アクセント 4 8" xfId="261" xr:uid="{00000000-0005-0000-0000-00000D010000}"/>
    <cellStyle name="40% - アクセント 4 9" xfId="262" xr:uid="{00000000-0005-0000-0000-00000E010000}"/>
    <cellStyle name="40% - アクセント 5" xfId="1783" builtinId="47" customBuiltin="1"/>
    <cellStyle name="40% - アクセント 5 10" xfId="263" xr:uid="{00000000-0005-0000-0000-000010010000}"/>
    <cellStyle name="40% - アクセント 5 11" xfId="264" xr:uid="{00000000-0005-0000-0000-000011010000}"/>
    <cellStyle name="40% - アクセント 5 12" xfId="265" xr:uid="{00000000-0005-0000-0000-000012010000}"/>
    <cellStyle name="40% - アクセント 5 13" xfId="266" xr:uid="{00000000-0005-0000-0000-000013010000}"/>
    <cellStyle name="40% - アクセント 5 14" xfId="267" xr:uid="{00000000-0005-0000-0000-000014010000}"/>
    <cellStyle name="40% - アクセント 5 15" xfId="268" xr:uid="{00000000-0005-0000-0000-000015010000}"/>
    <cellStyle name="40% - アクセント 5 16" xfId="269" xr:uid="{00000000-0005-0000-0000-000016010000}"/>
    <cellStyle name="40% - アクセント 5 17" xfId="270" xr:uid="{00000000-0005-0000-0000-000017010000}"/>
    <cellStyle name="40% - アクセント 5 18" xfId="271" xr:uid="{00000000-0005-0000-0000-000018010000}"/>
    <cellStyle name="40% - アクセント 5 19" xfId="272" xr:uid="{00000000-0005-0000-0000-000019010000}"/>
    <cellStyle name="40% - アクセント 5 2" xfId="273" xr:uid="{00000000-0005-0000-0000-00001A010000}"/>
    <cellStyle name="40% - アクセント 5 2 2" xfId="274" xr:uid="{00000000-0005-0000-0000-00001B010000}"/>
    <cellStyle name="40% - アクセント 5 20" xfId="275" xr:uid="{00000000-0005-0000-0000-00001C010000}"/>
    <cellStyle name="40% - アクセント 5 21" xfId="276" xr:uid="{00000000-0005-0000-0000-00001D010000}"/>
    <cellStyle name="40% - アクセント 5 22" xfId="277" xr:uid="{00000000-0005-0000-0000-00001E010000}"/>
    <cellStyle name="40% - アクセント 5 23" xfId="278" xr:uid="{00000000-0005-0000-0000-00001F010000}"/>
    <cellStyle name="40% - アクセント 5 24" xfId="279" xr:uid="{00000000-0005-0000-0000-000020010000}"/>
    <cellStyle name="40% - アクセント 5 25" xfId="280" xr:uid="{00000000-0005-0000-0000-000021010000}"/>
    <cellStyle name="40% - アクセント 5 3" xfId="281" xr:uid="{00000000-0005-0000-0000-000022010000}"/>
    <cellStyle name="40% - アクセント 5 3 2" xfId="282" xr:uid="{00000000-0005-0000-0000-000023010000}"/>
    <cellStyle name="40% - アクセント 5 4" xfId="283" xr:uid="{00000000-0005-0000-0000-000024010000}"/>
    <cellStyle name="40% - アクセント 5 5" xfId="284" xr:uid="{00000000-0005-0000-0000-000025010000}"/>
    <cellStyle name="40% - アクセント 5 6" xfId="285" xr:uid="{00000000-0005-0000-0000-000026010000}"/>
    <cellStyle name="40% - アクセント 5 7" xfId="286" xr:uid="{00000000-0005-0000-0000-000027010000}"/>
    <cellStyle name="40% - アクセント 5 8" xfId="287" xr:uid="{00000000-0005-0000-0000-000028010000}"/>
    <cellStyle name="40% - アクセント 5 9" xfId="288" xr:uid="{00000000-0005-0000-0000-000029010000}"/>
    <cellStyle name="40% - アクセント 6" xfId="1787" builtinId="51" customBuiltin="1"/>
    <cellStyle name="40% - アクセント 6 10" xfId="289" xr:uid="{00000000-0005-0000-0000-00002B010000}"/>
    <cellStyle name="40% - アクセント 6 11" xfId="290" xr:uid="{00000000-0005-0000-0000-00002C010000}"/>
    <cellStyle name="40% - アクセント 6 12" xfId="291" xr:uid="{00000000-0005-0000-0000-00002D010000}"/>
    <cellStyle name="40% - アクセント 6 13" xfId="292" xr:uid="{00000000-0005-0000-0000-00002E010000}"/>
    <cellStyle name="40% - アクセント 6 14" xfId="293" xr:uid="{00000000-0005-0000-0000-00002F010000}"/>
    <cellStyle name="40% - アクセント 6 15" xfId="294" xr:uid="{00000000-0005-0000-0000-000030010000}"/>
    <cellStyle name="40% - アクセント 6 16" xfId="295" xr:uid="{00000000-0005-0000-0000-000031010000}"/>
    <cellStyle name="40% - アクセント 6 17" xfId="296" xr:uid="{00000000-0005-0000-0000-000032010000}"/>
    <cellStyle name="40% - アクセント 6 18" xfId="297" xr:uid="{00000000-0005-0000-0000-000033010000}"/>
    <cellStyle name="40% - アクセント 6 19" xfId="298" xr:uid="{00000000-0005-0000-0000-000034010000}"/>
    <cellStyle name="40% - アクセント 6 2" xfId="299" xr:uid="{00000000-0005-0000-0000-000035010000}"/>
    <cellStyle name="40% - アクセント 6 2 2" xfId="300" xr:uid="{00000000-0005-0000-0000-000036010000}"/>
    <cellStyle name="40% - アクセント 6 20" xfId="301" xr:uid="{00000000-0005-0000-0000-000037010000}"/>
    <cellStyle name="40% - アクセント 6 21" xfId="302" xr:uid="{00000000-0005-0000-0000-000038010000}"/>
    <cellStyle name="40% - アクセント 6 22" xfId="303" xr:uid="{00000000-0005-0000-0000-000039010000}"/>
    <cellStyle name="40% - アクセント 6 23" xfId="304" xr:uid="{00000000-0005-0000-0000-00003A010000}"/>
    <cellStyle name="40% - アクセント 6 24" xfId="305" xr:uid="{00000000-0005-0000-0000-00003B010000}"/>
    <cellStyle name="40% - アクセント 6 25" xfId="306" xr:uid="{00000000-0005-0000-0000-00003C010000}"/>
    <cellStyle name="40% - アクセント 6 3" xfId="307" xr:uid="{00000000-0005-0000-0000-00003D010000}"/>
    <cellStyle name="40% - アクセント 6 3 2" xfId="308" xr:uid="{00000000-0005-0000-0000-00003E010000}"/>
    <cellStyle name="40% - アクセント 6 4" xfId="309" xr:uid="{00000000-0005-0000-0000-00003F010000}"/>
    <cellStyle name="40% - アクセント 6 5" xfId="310" xr:uid="{00000000-0005-0000-0000-000040010000}"/>
    <cellStyle name="40% - アクセント 6 6" xfId="311" xr:uid="{00000000-0005-0000-0000-000041010000}"/>
    <cellStyle name="40% - アクセント 6 7" xfId="312" xr:uid="{00000000-0005-0000-0000-000042010000}"/>
    <cellStyle name="40% - アクセント 6 8" xfId="313" xr:uid="{00000000-0005-0000-0000-000043010000}"/>
    <cellStyle name="40% - アクセント 6 9" xfId="314" xr:uid="{00000000-0005-0000-0000-000044010000}"/>
    <cellStyle name="60% - アクセント 1" xfId="1768" builtinId="32" customBuiltin="1"/>
    <cellStyle name="60% - アクセント 1 10" xfId="315" xr:uid="{00000000-0005-0000-0000-000046010000}"/>
    <cellStyle name="60% - アクセント 1 11" xfId="316" xr:uid="{00000000-0005-0000-0000-000047010000}"/>
    <cellStyle name="60% - アクセント 1 12" xfId="317" xr:uid="{00000000-0005-0000-0000-000048010000}"/>
    <cellStyle name="60% - アクセント 1 13" xfId="318" xr:uid="{00000000-0005-0000-0000-000049010000}"/>
    <cellStyle name="60% - アクセント 1 14" xfId="319" xr:uid="{00000000-0005-0000-0000-00004A010000}"/>
    <cellStyle name="60% - アクセント 1 15" xfId="320" xr:uid="{00000000-0005-0000-0000-00004B010000}"/>
    <cellStyle name="60% - アクセント 1 16" xfId="321" xr:uid="{00000000-0005-0000-0000-00004C010000}"/>
    <cellStyle name="60% - アクセント 1 17" xfId="322" xr:uid="{00000000-0005-0000-0000-00004D010000}"/>
    <cellStyle name="60% - アクセント 1 18" xfId="323" xr:uid="{00000000-0005-0000-0000-00004E010000}"/>
    <cellStyle name="60% - アクセント 1 19" xfId="324" xr:uid="{00000000-0005-0000-0000-00004F010000}"/>
    <cellStyle name="60% - アクセント 1 2" xfId="325" xr:uid="{00000000-0005-0000-0000-000050010000}"/>
    <cellStyle name="60% - アクセント 1 2 2" xfId="326" xr:uid="{00000000-0005-0000-0000-000051010000}"/>
    <cellStyle name="60% - アクセント 1 20" xfId="327" xr:uid="{00000000-0005-0000-0000-000052010000}"/>
    <cellStyle name="60% - アクセント 1 21" xfId="328" xr:uid="{00000000-0005-0000-0000-000053010000}"/>
    <cellStyle name="60% - アクセント 1 22" xfId="329" xr:uid="{00000000-0005-0000-0000-000054010000}"/>
    <cellStyle name="60% - アクセント 1 23" xfId="330" xr:uid="{00000000-0005-0000-0000-000055010000}"/>
    <cellStyle name="60% - アクセント 1 24" xfId="331" xr:uid="{00000000-0005-0000-0000-000056010000}"/>
    <cellStyle name="60% - アクセント 1 25" xfId="332" xr:uid="{00000000-0005-0000-0000-000057010000}"/>
    <cellStyle name="60% - アクセント 1 3" xfId="333" xr:uid="{00000000-0005-0000-0000-000058010000}"/>
    <cellStyle name="60% - アクセント 1 3 2" xfId="334" xr:uid="{00000000-0005-0000-0000-000059010000}"/>
    <cellStyle name="60% - アクセント 1 4" xfId="335" xr:uid="{00000000-0005-0000-0000-00005A010000}"/>
    <cellStyle name="60% - アクセント 1 5" xfId="336" xr:uid="{00000000-0005-0000-0000-00005B010000}"/>
    <cellStyle name="60% - アクセント 1 6" xfId="337" xr:uid="{00000000-0005-0000-0000-00005C010000}"/>
    <cellStyle name="60% - アクセント 1 7" xfId="338" xr:uid="{00000000-0005-0000-0000-00005D010000}"/>
    <cellStyle name="60% - アクセント 1 8" xfId="339" xr:uid="{00000000-0005-0000-0000-00005E010000}"/>
    <cellStyle name="60% - アクセント 1 9" xfId="340" xr:uid="{00000000-0005-0000-0000-00005F010000}"/>
    <cellStyle name="60% - アクセント 2" xfId="1772" builtinId="36" customBuiltin="1"/>
    <cellStyle name="60% - アクセント 2 10" xfId="341" xr:uid="{00000000-0005-0000-0000-000061010000}"/>
    <cellStyle name="60% - アクセント 2 11" xfId="342" xr:uid="{00000000-0005-0000-0000-000062010000}"/>
    <cellStyle name="60% - アクセント 2 12" xfId="343" xr:uid="{00000000-0005-0000-0000-000063010000}"/>
    <cellStyle name="60% - アクセント 2 13" xfId="344" xr:uid="{00000000-0005-0000-0000-000064010000}"/>
    <cellStyle name="60% - アクセント 2 14" xfId="345" xr:uid="{00000000-0005-0000-0000-000065010000}"/>
    <cellStyle name="60% - アクセント 2 15" xfId="346" xr:uid="{00000000-0005-0000-0000-000066010000}"/>
    <cellStyle name="60% - アクセント 2 16" xfId="347" xr:uid="{00000000-0005-0000-0000-000067010000}"/>
    <cellStyle name="60% - アクセント 2 17" xfId="348" xr:uid="{00000000-0005-0000-0000-000068010000}"/>
    <cellStyle name="60% - アクセント 2 18" xfId="349" xr:uid="{00000000-0005-0000-0000-000069010000}"/>
    <cellStyle name="60% - アクセント 2 19" xfId="350" xr:uid="{00000000-0005-0000-0000-00006A010000}"/>
    <cellStyle name="60% - アクセント 2 2" xfId="351" xr:uid="{00000000-0005-0000-0000-00006B010000}"/>
    <cellStyle name="60% - アクセント 2 2 2" xfId="352" xr:uid="{00000000-0005-0000-0000-00006C010000}"/>
    <cellStyle name="60% - アクセント 2 20" xfId="353" xr:uid="{00000000-0005-0000-0000-00006D010000}"/>
    <cellStyle name="60% - アクセント 2 21" xfId="354" xr:uid="{00000000-0005-0000-0000-00006E010000}"/>
    <cellStyle name="60% - アクセント 2 22" xfId="355" xr:uid="{00000000-0005-0000-0000-00006F010000}"/>
    <cellStyle name="60% - アクセント 2 23" xfId="356" xr:uid="{00000000-0005-0000-0000-000070010000}"/>
    <cellStyle name="60% - アクセント 2 24" xfId="357" xr:uid="{00000000-0005-0000-0000-000071010000}"/>
    <cellStyle name="60% - アクセント 2 25" xfId="358" xr:uid="{00000000-0005-0000-0000-000072010000}"/>
    <cellStyle name="60% - アクセント 2 3" xfId="359" xr:uid="{00000000-0005-0000-0000-000073010000}"/>
    <cellStyle name="60% - アクセント 2 3 2" xfId="360" xr:uid="{00000000-0005-0000-0000-000074010000}"/>
    <cellStyle name="60% - アクセント 2 4" xfId="361" xr:uid="{00000000-0005-0000-0000-000075010000}"/>
    <cellStyle name="60% - アクセント 2 5" xfId="362" xr:uid="{00000000-0005-0000-0000-000076010000}"/>
    <cellStyle name="60% - アクセント 2 6" xfId="363" xr:uid="{00000000-0005-0000-0000-000077010000}"/>
    <cellStyle name="60% - アクセント 2 7" xfId="364" xr:uid="{00000000-0005-0000-0000-000078010000}"/>
    <cellStyle name="60% - アクセント 2 8" xfId="365" xr:uid="{00000000-0005-0000-0000-000079010000}"/>
    <cellStyle name="60% - アクセント 2 9" xfId="366" xr:uid="{00000000-0005-0000-0000-00007A010000}"/>
    <cellStyle name="60% - アクセント 3" xfId="1776" builtinId="40" customBuiltin="1"/>
    <cellStyle name="60% - アクセント 3 10" xfId="367" xr:uid="{00000000-0005-0000-0000-00007C010000}"/>
    <cellStyle name="60% - アクセント 3 11" xfId="368" xr:uid="{00000000-0005-0000-0000-00007D010000}"/>
    <cellStyle name="60% - アクセント 3 12" xfId="369" xr:uid="{00000000-0005-0000-0000-00007E010000}"/>
    <cellStyle name="60% - アクセント 3 13" xfId="370" xr:uid="{00000000-0005-0000-0000-00007F010000}"/>
    <cellStyle name="60% - アクセント 3 14" xfId="371" xr:uid="{00000000-0005-0000-0000-000080010000}"/>
    <cellStyle name="60% - アクセント 3 15" xfId="372" xr:uid="{00000000-0005-0000-0000-000081010000}"/>
    <cellStyle name="60% - アクセント 3 16" xfId="373" xr:uid="{00000000-0005-0000-0000-000082010000}"/>
    <cellStyle name="60% - アクセント 3 17" xfId="374" xr:uid="{00000000-0005-0000-0000-000083010000}"/>
    <cellStyle name="60% - アクセント 3 18" xfId="375" xr:uid="{00000000-0005-0000-0000-000084010000}"/>
    <cellStyle name="60% - アクセント 3 19" xfId="376" xr:uid="{00000000-0005-0000-0000-000085010000}"/>
    <cellStyle name="60% - アクセント 3 2" xfId="377" xr:uid="{00000000-0005-0000-0000-000086010000}"/>
    <cellStyle name="60% - アクセント 3 2 2" xfId="378" xr:uid="{00000000-0005-0000-0000-000087010000}"/>
    <cellStyle name="60% - アクセント 3 20" xfId="379" xr:uid="{00000000-0005-0000-0000-000088010000}"/>
    <cellStyle name="60% - アクセント 3 21" xfId="380" xr:uid="{00000000-0005-0000-0000-000089010000}"/>
    <cellStyle name="60% - アクセント 3 22" xfId="381" xr:uid="{00000000-0005-0000-0000-00008A010000}"/>
    <cellStyle name="60% - アクセント 3 23" xfId="382" xr:uid="{00000000-0005-0000-0000-00008B010000}"/>
    <cellStyle name="60% - アクセント 3 24" xfId="383" xr:uid="{00000000-0005-0000-0000-00008C010000}"/>
    <cellStyle name="60% - アクセント 3 25" xfId="384" xr:uid="{00000000-0005-0000-0000-00008D010000}"/>
    <cellStyle name="60% - アクセント 3 3" xfId="385" xr:uid="{00000000-0005-0000-0000-00008E010000}"/>
    <cellStyle name="60% - アクセント 3 3 2" xfId="386" xr:uid="{00000000-0005-0000-0000-00008F010000}"/>
    <cellStyle name="60% - アクセント 3 4" xfId="387" xr:uid="{00000000-0005-0000-0000-000090010000}"/>
    <cellStyle name="60% - アクセント 3 5" xfId="388" xr:uid="{00000000-0005-0000-0000-000091010000}"/>
    <cellStyle name="60% - アクセント 3 6" xfId="389" xr:uid="{00000000-0005-0000-0000-000092010000}"/>
    <cellStyle name="60% - アクセント 3 7" xfId="390" xr:uid="{00000000-0005-0000-0000-000093010000}"/>
    <cellStyle name="60% - アクセント 3 8" xfId="391" xr:uid="{00000000-0005-0000-0000-000094010000}"/>
    <cellStyle name="60% - アクセント 3 9" xfId="392" xr:uid="{00000000-0005-0000-0000-000095010000}"/>
    <cellStyle name="60% - アクセント 4" xfId="1780" builtinId="44" customBuiltin="1"/>
    <cellStyle name="60% - アクセント 4 10" xfId="393" xr:uid="{00000000-0005-0000-0000-000097010000}"/>
    <cellStyle name="60% - アクセント 4 11" xfId="394" xr:uid="{00000000-0005-0000-0000-000098010000}"/>
    <cellStyle name="60% - アクセント 4 12" xfId="395" xr:uid="{00000000-0005-0000-0000-000099010000}"/>
    <cellStyle name="60% - アクセント 4 13" xfId="396" xr:uid="{00000000-0005-0000-0000-00009A010000}"/>
    <cellStyle name="60% - アクセント 4 14" xfId="397" xr:uid="{00000000-0005-0000-0000-00009B010000}"/>
    <cellStyle name="60% - アクセント 4 15" xfId="398" xr:uid="{00000000-0005-0000-0000-00009C010000}"/>
    <cellStyle name="60% - アクセント 4 16" xfId="399" xr:uid="{00000000-0005-0000-0000-00009D010000}"/>
    <cellStyle name="60% - アクセント 4 17" xfId="400" xr:uid="{00000000-0005-0000-0000-00009E010000}"/>
    <cellStyle name="60% - アクセント 4 18" xfId="401" xr:uid="{00000000-0005-0000-0000-00009F010000}"/>
    <cellStyle name="60% - アクセント 4 19" xfId="402" xr:uid="{00000000-0005-0000-0000-0000A0010000}"/>
    <cellStyle name="60% - アクセント 4 2" xfId="403" xr:uid="{00000000-0005-0000-0000-0000A1010000}"/>
    <cellStyle name="60% - アクセント 4 2 2" xfId="404" xr:uid="{00000000-0005-0000-0000-0000A2010000}"/>
    <cellStyle name="60% - アクセント 4 20" xfId="405" xr:uid="{00000000-0005-0000-0000-0000A3010000}"/>
    <cellStyle name="60% - アクセント 4 21" xfId="406" xr:uid="{00000000-0005-0000-0000-0000A4010000}"/>
    <cellStyle name="60% - アクセント 4 22" xfId="407" xr:uid="{00000000-0005-0000-0000-0000A5010000}"/>
    <cellStyle name="60% - アクセント 4 23" xfId="408" xr:uid="{00000000-0005-0000-0000-0000A6010000}"/>
    <cellStyle name="60% - アクセント 4 24" xfId="409" xr:uid="{00000000-0005-0000-0000-0000A7010000}"/>
    <cellStyle name="60% - アクセント 4 25" xfId="410" xr:uid="{00000000-0005-0000-0000-0000A8010000}"/>
    <cellStyle name="60% - アクセント 4 3" xfId="411" xr:uid="{00000000-0005-0000-0000-0000A9010000}"/>
    <cellStyle name="60% - アクセント 4 3 2" xfId="412" xr:uid="{00000000-0005-0000-0000-0000AA010000}"/>
    <cellStyle name="60% - アクセント 4 4" xfId="413" xr:uid="{00000000-0005-0000-0000-0000AB010000}"/>
    <cellStyle name="60% - アクセント 4 5" xfId="414" xr:uid="{00000000-0005-0000-0000-0000AC010000}"/>
    <cellStyle name="60% - アクセント 4 6" xfId="415" xr:uid="{00000000-0005-0000-0000-0000AD010000}"/>
    <cellStyle name="60% - アクセント 4 7" xfId="416" xr:uid="{00000000-0005-0000-0000-0000AE010000}"/>
    <cellStyle name="60% - アクセント 4 8" xfId="417" xr:uid="{00000000-0005-0000-0000-0000AF010000}"/>
    <cellStyle name="60% - アクセント 4 9" xfId="418" xr:uid="{00000000-0005-0000-0000-0000B0010000}"/>
    <cellStyle name="60% - アクセント 5" xfId="1784" builtinId="48" customBuiltin="1"/>
    <cellStyle name="60% - アクセント 5 10" xfId="419" xr:uid="{00000000-0005-0000-0000-0000B2010000}"/>
    <cellStyle name="60% - アクセント 5 11" xfId="420" xr:uid="{00000000-0005-0000-0000-0000B3010000}"/>
    <cellStyle name="60% - アクセント 5 12" xfId="421" xr:uid="{00000000-0005-0000-0000-0000B4010000}"/>
    <cellStyle name="60% - アクセント 5 13" xfId="422" xr:uid="{00000000-0005-0000-0000-0000B5010000}"/>
    <cellStyle name="60% - アクセント 5 14" xfId="423" xr:uid="{00000000-0005-0000-0000-0000B6010000}"/>
    <cellStyle name="60% - アクセント 5 15" xfId="424" xr:uid="{00000000-0005-0000-0000-0000B7010000}"/>
    <cellStyle name="60% - アクセント 5 16" xfId="425" xr:uid="{00000000-0005-0000-0000-0000B8010000}"/>
    <cellStyle name="60% - アクセント 5 17" xfId="426" xr:uid="{00000000-0005-0000-0000-0000B9010000}"/>
    <cellStyle name="60% - アクセント 5 18" xfId="427" xr:uid="{00000000-0005-0000-0000-0000BA010000}"/>
    <cellStyle name="60% - アクセント 5 19" xfId="428" xr:uid="{00000000-0005-0000-0000-0000BB010000}"/>
    <cellStyle name="60% - アクセント 5 2" xfId="429" xr:uid="{00000000-0005-0000-0000-0000BC010000}"/>
    <cellStyle name="60% - アクセント 5 2 2" xfId="430" xr:uid="{00000000-0005-0000-0000-0000BD010000}"/>
    <cellStyle name="60% - アクセント 5 20" xfId="431" xr:uid="{00000000-0005-0000-0000-0000BE010000}"/>
    <cellStyle name="60% - アクセント 5 21" xfId="432" xr:uid="{00000000-0005-0000-0000-0000BF010000}"/>
    <cellStyle name="60% - アクセント 5 22" xfId="433" xr:uid="{00000000-0005-0000-0000-0000C0010000}"/>
    <cellStyle name="60% - アクセント 5 23" xfId="434" xr:uid="{00000000-0005-0000-0000-0000C1010000}"/>
    <cellStyle name="60% - アクセント 5 24" xfId="435" xr:uid="{00000000-0005-0000-0000-0000C2010000}"/>
    <cellStyle name="60% - アクセント 5 25" xfId="436" xr:uid="{00000000-0005-0000-0000-0000C3010000}"/>
    <cellStyle name="60% - アクセント 5 3" xfId="437" xr:uid="{00000000-0005-0000-0000-0000C4010000}"/>
    <cellStyle name="60% - アクセント 5 3 2" xfId="438" xr:uid="{00000000-0005-0000-0000-0000C5010000}"/>
    <cellStyle name="60% - アクセント 5 4" xfId="439" xr:uid="{00000000-0005-0000-0000-0000C6010000}"/>
    <cellStyle name="60% - アクセント 5 5" xfId="440" xr:uid="{00000000-0005-0000-0000-0000C7010000}"/>
    <cellStyle name="60% - アクセント 5 6" xfId="441" xr:uid="{00000000-0005-0000-0000-0000C8010000}"/>
    <cellStyle name="60% - アクセント 5 7" xfId="442" xr:uid="{00000000-0005-0000-0000-0000C9010000}"/>
    <cellStyle name="60% - アクセント 5 8" xfId="443" xr:uid="{00000000-0005-0000-0000-0000CA010000}"/>
    <cellStyle name="60% - アクセント 5 9" xfId="444" xr:uid="{00000000-0005-0000-0000-0000CB010000}"/>
    <cellStyle name="60% - アクセント 6" xfId="1788" builtinId="52" customBuiltin="1"/>
    <cellStyle name="60% - アクセント 6 10" xfId="445" xr:uid="{00000000-0005-0000-0000-0000CD010000}"/>
    <cellStyle name="60% - アクセント 6 11" xfId="446" xr:uid="{00000000-0005-0000-0000-0000CE010000}"/>
    <cellStyle name="60% - アクセント 6 12" xfId="447" xr:uid="{00000000-0005-0000-0000-0000CF010000}"/>
    <cellStyle name="60% - アクセント 6 13" xfId="448" xr:uid="{00000000-0005-0000-0000-0000D0010000}"/>
    <cellStyle name="60% - アクセント 6 14" xfId="449" xr:uid="{00000000-0005-0000-0000-0000D1010000}"/>
    <cellStyle name="60% - アクセント 6 15" xfId="450" xr:uid="{00000000-0005-0000-0000-0000D2010000}"/>
    <cellStyle name="60% - アクセント 6 16" xfId="451" xr:uid="{00000000-0005-0000-0000-0000D3010000}"/>
    <cellStyle name="60% - アクセント 6 17" xfId="452" xr:uid="{00000000-0005-0000-0000-0000D4010000}"/>
    <cellStyle name="60% - アクセント 6 18" xfId="453" xr:uid="{00000000-0005-0000-0000-0000D5010000}"/>
    <cellStyle name="60% - アクセント 6 19" xfId="454" xr:uid="{00000000-0005-0000-0000-0000D6010000}"/>
    <cellStyle name="60% - アクセント 6 2" xfId="455" xr:uid="{00000000-0005-0000-0000-0000D7010000}"/>
    <cellStyle name="60% - アクセント 6 2 2" xfId="456" xr:uid="{00000000-0005-0000-0000-0000D8010000}"/>
    <cellStyle name="60% - アクセント 6 20" xfId="457" xr:uid="{00000000-0005-0000-0000-0000D9010000}"/>
    <cellStyle name="60% - アクセント 6 21" xfId="458" xr:uid="{00000000-0005-0000-0000-0000DA010000}"/>
    <cellStyle name="60% - アクセント 6 22" xfId="459" xr:uid="{00000000-0005-0000-0000-0000DB010000}"/>
    <cellStyle name="60% - アクセント 6 23" xfId="460" xr:uid="{00000000-0005-0000-0000-0000DC010000}"/>
    <cellStyle name="60% - アクセント 6 24" xfId="461" xr:uid="{00000000-0005-0000-0000-0000DD010000}"/>
    <cellStyle name="60% - アクセント 6 25" xfId="462" xr:uid="{00000000-0005-0000-0000-0000DE010000}"/>
    <cellStyle name="60% - アクセント 6 3" xfId="463" xr:uid="{00000000-0005-0000-0000-0000DF010000}"/>
    <cellStyle name="60% - アクセント 6 3 2" xfId="464" xr:uid="{00000000-0005-0000-0000-0000E0010000}"/>
    <cellStyle name="60% - アクセント 6 4" xfId="465" xr:uid="{00000000-0005-0000-0000-0000E1010000}"/>
    <cellStyle name="60% - アクセント 6 5" xfId="466" xr:uid="{00000000-0005-0000-0000-0000E2010000}"/>
    <cellStyle name="60% - アクセント 6 6" xfId="467" xr:uid="{00000000-0005-0000-0000-0000E3010000}"/>
    <cellStyle name="60% - アクセント 6 7" xfId="468" xr:uid="{00000000-0005-0000-0000-0000E4010000}"/>
    <cellStyle name="60% - アクセント 6 8" xfId="469" xr:uid="{00000000-0005-0000-0000-0000E5010000}"/>
    <cellStyle name="60% - アクセント 6 9" xfId="470" xr:uid="{00000000-0005-0000-0000-0000E6010000}"/>
    <cellStyle name="アクセント 1" xfId="1765" builtinId="29" customBuiltin="1"/>
    <cellStyle name="アクセント 1 10" xfId="471" xr:uid="{00000000-0005-0000-0000-0000E8010000}"/>
    <cellStyle name="アクセント 1 11" xfId="472" xr:uid="{00000000-0005-0000-0000-0000E9010000}"/>
    <cellStyle name="アクセント 1 12" xfId="473" xr:uid="{00000000-0005-0000-0000-0000EA010000}"/>
    <cellStyle name="アクセント 1 13" xfId="474" xr:uid="{00000000-0005-0000-0000-0000EB010000}"/>
    <cellStyle name="アクセント 1 14" xfId="475" xr:uid="{00000000-0005-0000-0000-0000EC010000}"/>
    <cellStyle name="アクセント 1 15" xfId="476" xr:uid="{00000000-0005-0000-0000-0000ED010000}"/>
    <cellStyle name="アクセント 1 16" xfId="477" xr:uid="{00000000-0005-0000-0000-0000EE010000}"/>
    <cellStyle name="アクセント 1 17" xfId="478" xr:uid="{00000000-0005-0000-0000-0000EF010000}"/>
    <cellStyle name="アクセント 1 18" xfId="479" xr:uid="{00000000-0005-0000-0000-0000F0010000}"/>
    <cellStyle name="アクセント 1 19" xfId="480" xr:uid="{00000000-0005-0000-0000-0000F1010000}"/>
    <cellStyle name="アクセント 1 2" xfId="481" xr:uid="{00000000-0005-0000-0000-0000F2010000}"/>
    <cellStyle name="アクセント 1 2 2" xfId="482" xr:uid="{00000000-0005-0000-0000-0000F3010000}"/>
    <cellStyle name="アクセント 1 20" xfId="483" xr:uid="{00000000-0005-0000-0000-0000F4010000}"/>
    <cellStyle name="アクセント 1 21" xfId="484" xr:uid="{00000000-0005-0000-0000-0000F5010000}"/>
    <cellStyle name="アクセント 1 22" xfId="485" xr:uid="{00000000-0005-0000-0000-0000F6010000}"/>
    <cellStyle name="アクセント 1 23" xfId="486" xr:uid="{00000000-0005-0000-0000-0000F7010000}"/>
    <cellStyle name="アクセント 1 24" xfId="487" xr:uid="{00000000-0005-0000-0000-0000F8010000}"/>
    <cellStyle name="アクセント 1 25" xfId="488" xr:uid="{00000000-0005-0000-0000-0000F9010000}"/>
    <cellStyle name="アクセント 1 3" xfId="489" xr:uid="{00000000-0005-0000-0000-0000FA010000}"/>
    <cellStyle name="アクセント 1 3 2" xfId="490" xr:uid="{00000000-0005-0000-0000-0000FB010000}"/>
    <cellStyle name="アクセント 1 4" xfId="491" xr:uid="{00000000-0005-0000-0000-0000FC010000}"/>
    <cellStyle name="アクセント 1 5" xfId="492" xr:uid="{00000000-0005-0000-0000-0000FD010000}"/>
    <cellStyle name="アクセント 1 6" xfId="493" xr:uid="{00000000-0005-0000-0000-0000FE010000}"/>
    <cellStyle name="アクセント 1 7" xfId="494" xr:uid="{00000000-0005-0000-0000-0000FF010000}"/>
    <cellStyle name="アクセント 1 8" xfId="495" xr:uid="{00000000-0005-0000-0000-000000020000}"/>
    <cellStyle name="アクセント 1 9" xfId="496" xr:uid="{00000000-0005-0000-0000-000001020000}"/>
    <cellStyle name="アクセント 2" xfId="1769" builtinId="33" customBuiltin="1"/>
    <cellStyle name="アクセント 2 10" xfId="497" xr:uid="{00000000-0005-0000-0000-000003020000}"/>
    <cellStyle name="アクセント 2 11" xfId="498" xr:uid="{00000000-0005-0000-0000-000004020000}"/>
    <cellStyle name="アクセント 2 12" xfId="499" xr:uid="{00000000-0005-0000-0000-000005020000}"/>
    <cellStyle name="アクセント 2 13" xfId="500" xr:uid="{00000000-0005-0000-0000-000006020000}"/>
    <cellStyle name="アクセント 2 14" xfId="501" xr:uid="{00000000-0005-0000-0000-000007020000}"/>
    <cellStyle name="アクセント 2 15" xfId="502" xr:uid="{00000000-0005-0000-0000-000008020000}"/>
    <cellStyle name="アクセント 2 16" xfId="503" xr:uid="{00000000-0005-0000-0000-000009020000}"/>
    <cellStyle name="アクセント 2 17" xfId="504" xr:uid="{00000000-0005-0000-0000-00000A020000}"/>
    <cellStyle name="アクセント 2 18" xfId="505" xr:uid="{00000000-0005-0000-0000-00000B020000}"/>
    <cellStyle name="アクセント 2 19" xfId="506" xr:uid="{00000000-0005-0000-0000-00000C020000}"/>
    <cellStyle name="アクセント 2 2" xfId="507" xr:uid="{00000000-0005-0000-0000-00000D020000}"/>
    <cellStyle name="アクセント 2 2 2" xfId="508" xr:uid="{00000000-0005-0000-0000-00000E020000}"/>
    <cellStyle name="アクセント 2 20" xfId="509" xr:uid="{00000000-0005-0000-0000-00000F020000}"/>
    <cellStyle name="アクセント 2 21" xfId="510" xr:uid="{00000000-0005-0000-0000-000010020000}"/>
    <cellStyle name="アクセント 2 22" xfId="511" xr:uid="{00000000-0005-0000-0000-000011020000}"/>
    <cellStyle name="アクセント 2 23" xfId="512" xr:uid="{00000000-0005-0000-0000-000012020000}"/>
    <cellStyle name="アクセント 2 24" xfId="513" xr:uid="{00000000-0005-0000-0000-000013020000}"/>
    <cellStyle name="アクセント 2 25" xfId="514" xr:uid="{00000000-0005-0000-0000-000014020000}"/>
    <cellStyle name="アクセント 2 3" xfId="515" xr:uid="{00000000-0005-0000-0000-000015020000}"/>
    <cellStyle name="アクセント 2 3 2" xfId="516" xr:uid="{00000000-0005-0000-0000-000016020000}"/>
    <cellStyle name="アクセント 2 4" xfId="517" xr:uid="{00000000-0005-0000-0000-000017020000}"/>
    <cellStyle name="アクセント 2 5" xfId="518" xr:uid="{00000000-0005-0000-0000-000018020000}"/>
    <cellStyle name="アクセント 2 6" xfId="519" xr:uid="{00000000-0005-0000-0000-000019020000}"/>
    <cellStyle name="アクセント 2 7" xfId="520" xr:uid="{00000000-0005-0000-0000-00001A020000}"/>
    <cellStyle name="アクセント 2 8" xfId="521" xr:uid="{00000000-0005-0000-0000-00001B020000}"/>
    <cellStyle name="アクセント 2 9" xfId="522" xr:uid="{00000000-0005-0000-0000-00001C020000}"/>
    <cellStyle name="アクセント 3" xfId="1773" builtinId="37" customBuiltin="1"/>
    <cellStyle name="アクセント 3 10" xfId="523" xr:uid="{00000000-0005-0000-0000-00001E020000}"/>
    <cellStyle name="アクセント 3 11" xfId="524" xr:uid="{00000000-0005-0000-0000-00001F020000}"/>
    <cellStyle name="アクセント 3 12" xfId="525" xr:uid="{00000000-0005-0000-0000-000020020000}"/>
    <cellStyle name="アクセント 3 13" xfId="526" xr:uid="{00000000-0005-0000-0000-000021020000}"/>
    <cellStyle name="アクセント 3 14" xfId="527" xr:uid="{00000000-0005-0000-0000-000022020000}"/>
    <cellStyle name="アクセント 3 15" xfId="528" xr:uid="{00000000-0005-0000-0000-000023020000}"/>
    <cellStyle name="アクセント 3 16" xfId="529" xr:uid="{00000000-0005-0000-0000-000024020000}"/>
    <cellStyle name="アクセント 3 17" xfId="530" xr:uid="{00000000-0005-0000-0000-000025020000}"/>
    <cellStyle name="アクセント 3 18" xfId="531" xr:uid="{00000000-0005-0000-0000-000026020000}"/>
    <cellStyle name="アクセント 3 19" xfId="532" xr:uid="{00000000-0005-0000-0000-000027020000}"/>
    <cellStyle name="アクセント 3 2" xfId="533" xr:uid="{00000000-0005-0000-0000-000028020000}"/>
    <cellStyle name="アクセント 3 2 2" xfId="534" xr:uid="{00000000-0005-0000-0000-000029020000}"/>
    <cellStyle name="アクセント 3 20" xfId="535" xr:uid="{00000000-0005-0000-0000-00002A020000}"/>
    <cellStyle name="アクセント 3 21" xfId="536" xr:uid="{00000000-0005-0000-0000-00002B020000}"/>
    <cellStyle name="アクセント 3 22" xfId="537" xr:uid="{00000000-0005-0000-0000-00002C020000}"/>
    <cellStyle name="アクセント 3 23" xfId="538" xr:uid="{00000000-0005-0000-0000-00002D020000}"/>
    <cellStyle name="アクセント 3 24" xfId="539" xr:uid="{00000000-0005-0000-0000-00002E020000}"/>
    <cellStyle name="アクセント 3 25" xfId="540" xr:uid="{00000000-0005-0000-0000-00002F020000}"/>
    <cellStyle name="アクセント 3 3" xfId="541" xr:uid="{00000000-0005-0000-0000-000030020000}"/>
    <cellStyle name="アクセント 3 3 2" xfId="542" xr:uid="{00000000-0005-0000-0000-000031020000}"/>
    <cellStyle name="アクセント 3 4" xfId="543" xr:uid="{00000000-0005-0000-0000-000032020000}"/>
    <cellStyle name="アクセント 3 5" xfId="544" xr:uid="{00000000-0005-0000-0000-000033020000}"/>
    <cellStyle name="アクセント 3 6" xfId="545" xr:uid="{00000000-0005-0000-0000-000034020000}"/>
    <cellStyle name="アクセント 3 7" xfId="546" xr:uid="{00000000-0005-0000-0000-000035020000}"/>
    <cellStyle name="アクセント 3 8" xfId="547" xr:uid="{00000000-0005-0000-0000-000036020000}"/>
    <cellStyle name="アクセント 3 9" xfId="548" xr:uid="{00000000-0005-0000-0000-000037020000}"/>
    <cellStyle name="アクセント 4" xfId="1777" builtinId="41" customBuiltin="1"/>
    <cellStyle name="アクセント 4 10" xfId="549" xr:uid="{00000000-0005-0000-0000-000039020000}"/>
    <cellStyle name="アクセント 4 11" xfId="550" xr:uid="{00000000-0005-0000-0000-00003A020000}"/>
    <cellStyle name="アクセント 4 12" xfId="551" xr:uid="{00000000-0005-0000-0000-00003B020000}"/>
    <cellStyle name="アクセント 4 13" xfId="552" xr:uid="{00000000-0005-0000-0000-00003C020000}"/>
    <cellStyle name="アクセント 4 14" xfId="553" xr:uid="{00000000-0005-0000-0000-00003D020000}"/>
    <cellStyle name="アクセント 4 15" xfId="554" xr:uid="{00000000-0005-0000-0000-00003E020000}"/>
    <cellStyle name="アクセント 4 16" xfId="555" xr:uid="{00000000-0005-0000-0000-00003F020000}"/>
    <cellStyle name="アクセント 4 17" xfId="556" xr:uid="{00000000-0005-0000-0000-000040020000}"/>
    <cellStyle name="アクセント 4 18" xfId="557" xr:uid="{00000000-0005-0000-0000-000041020000}"/>
    <cellStyle name="アクセント 4 19" xfId="558" xr:uid="{00000000-0005-0000-0000-000042020000}"/>
    <cellStyle name="アクセント 4 2" xfId="559" xr:uid="{00000000-0005-0000-0000-000043020000}"/>
    <cellStyle name="アクセント 4 2 2" xfId="560" xr:uid="{00000000-0005-0000-0000-000044020000}"/>
    <cellStyle name="アクセント 4 20" xfId="561" xr:uid="{00000000-0005-0000-0000-000045020000}"/>
    <cellStyle name="アクセント 4 21" xfId="562" xr:uid="{00000000-0005-0000-0000-000046020000}"/>
    <cellStyle name="アクセント 4 22" xfId="563" xr:uid="{00000000-0005-0000-0000-000047020000}"/>
    <cellStyle name="アクセント 4 23" xfId="564" xr:uid="{00000000-0005-0000-0000-000048020000}"/>
    <cellStyle name="アクセント 4 24" xfId="565" xr:uid="{00000000-0005-0000-0000-000049020000}"/>
    <cellStyle name="アクセント 4 25" xfId="566" xr:uid="{00000000-0005-0000-0000-00004A020000}"/>
    <cellStyle name="アクセント 4 3" xfId="567" xr:uid="{00000000-0005-0000-0000-00004B020000}"/>
    <cellStyle name="アクセント 4 3 2" xfId="568" xr:uid="{00000000-0005-0000-0000-00004C020000}"/>
    <cellStyle name="アクセント 4 4" xfId="569" xr:uid="{00000000-0005-0000-0000-00004D020000}"/>
    <cellStyle name="アクセント 4 5" xfId="570" xr:uid="{00000000-0005-0000-0000-00004E020000}"/>
    <cellStyle name="アクセント 4 6" xfId="571" xr:uid="{00000000-0005-0000-0000-00004F020000}"/>
    <cellStyle name="アクセント 4 7" xfId="572" xr:uid="{00000000-0005-0000-0000-000050020000}"/>
    <cellStyle name="アクセント 4 8" xfId="573" xr:uid="{00000000-0005-0000-0000-000051020000}"/>
    <cellStyle name="アクセント 4 9" xfId="574" xr:uid="{00000000-0005-0000-0000-000052020000}"/>
    <cellStyle name="アクセント 5" xfId="1781" builtinId="45" customBuiltin="1"/>
    <cellStyle name="アクセント 5 10" xfId="575" xr:uid="{00000000-0005-0000-0000-000054020000}"/>
    <cellStyle name="アクセント 5 11" xfId="576" xr:uid="{00000000-0005-0000-0000-000055020000}"/>
    <cellStyle name="アクセント 5 12" xfId="577" xr:uid="{00000000-0005-0000-0000-000056020000}"/>
    <cellStyle name="アクセント 5 13" xfId="578" xr:uid="{00000000-0005-0000-0000-000057020000}"/>
    <cellStyle name="アクセント 5 14" xfId="579" xr:uid="{00000000-0005-0000-0000-000058020000}"/>
    <cellStyle name="アクセント 5 15" xfId="580" xr:uid="{00000000-0005-0000-0000-000059020000}"/>
    <cellStyle name="アクセント 5 16" xfId="581" xr:uid="{00000000-0005-0000-0000-00005A020000}"/>
    <cellStyle name="アクセント 5 17" xfId="582" xr:uid="{00000000-0005-0000-0000-00005B020000}"/>
    <cellStyle name="アクセント 5 18" xfId="583" xr:uid="{00000000-0005-0000-0000-00005C020000}"/>
    <cellStyle name="アクセント 5 19" xfId="584" xr:uid="{00000000-0005-0000-0000-00005D020000}"/>
    <cellStyle name="アクセント 5 2" xfId="585" xr:uid="{00000000-0005-0000-0000-00005E020000}"/>
    <cellStyle name="アクセント 5 2 2" xfId="586" xr:uid="{00000000-0005-0000-0000-00005F020000}"/>
    <cellStyle name="アクセント 5 20" xfId="587" xr:uid="{00000000-0005-0000-0000-000060020000}"/>
    <cellStyle name="アクセント 5 21" xfId="588" xr:uid="{00000000-0005-0000-0000-000061020000}"/>
    <cellStyle name="アクセント 5 22" xfId="589" xr:uid="{00000000-0005-0000-0000-000062020000}"/>
    <cellStyle name="アクセント 5 23" xfId="590" xr:uid="{00000000-0005-0000-0000-000063020000}"/>
    <cellStyle name="アクセント 5 24" xfId="591" xr:uid="{00000000-0005-0000-0000-000064020000}"/>
    <cellStyle name="アクセント 5 25" xfId="592" xr:uid="{00000000-0005-0000-0000-000065020000}"/>
    <cellStyle name="アクセント 5 3" xfId="593" xr:uid="{00000000-0005-0000-0000-000066020000}"/>
    <cellStyle name="アクセント 5 3 2" xfId="594" xr:uid="{00000000-0005-0000-0000-000067020000}"/>
    <cellStyle name="アクセント 5 4" xfId="595" xr:uid="{00000000-0005-0000-0000-000068020000}"/>
    <cellStyle name="アクセント 5 5" xfId="596" xr:uid="{00000000-0005-0000-0000-000069020000}"/>
    <cellStyle name="アクセント 5 6" xfId="597" xr:uid="{00000000-0005-0000-0000-00006A020000}"/>
    <cellStyle name="アクセント 5 7" xfId="598" xr:uid="{00000000-0005-0000-0000-00006B020000}"/>
    <cellStyle name="アクセント 5 8" xfId="599" xr:uid="{00000000-0005-0000-0000-00006C020000}"/>
    <cellStyle name="アクセント 5 9" xfId="600" xr:uid="{00000000-0005-0000-0000-00006D020000}"/>
    <cellStyle name="アクセント 6" xfId="1785" builtinId="49" customBuiltin="1"/>
    <cellStyle name="アクセント 6 10" xfId="601" xr:uid="{00000000-0005-0000-0000-00006F020000}"/>
    <cellStyle name="アクセント 6 11" xfId="602" xr:uid="{00000000-0005-0000-0000-000070020000}"/>
    <cellStyle name="アクセント 6 12" xfId="603" xr:uid="{00000000-0005-0000-0000-000071020000}"/>
    <cellStyle name="アクセント 6 13" xfId="604" xr:uid="{00000000-0005-0000-0000-000072020000}"/>
    <cellStyle name="アクセント 6 14" xfId="605" xr:uid="{00000000-0005-0000-0000-000073020000}"/>
    <cellStyle name="アクセント 6 15" xfId="606" xr:uid="{00000000-0005-0000-0000-000074020000}"/>
    <cellStyle name="アクセント 6 16" xfId="607" xr:uid="{00000000-0005-0000-0000-000075020000}"/>
    <cellStyle name="アクセント 6 17" xfId="608" xr:uid="{00000000-0005-0000-0000-000076020000}"/>
    <cellStyle name="アクセント 6 18" xfId="609" xr:uid="{00000000-0005-0000-0000-000077020000}"/>
    <cellStyle name="アクセント 6 19" xfId="610" xr:uid="{00000000-0005-0000-0000-000078020000}"/>
    <cellStyle name="アクセント 6 2" xfId="611" xr:uid="{00000000-0005-0000-0000-000079020000}"/>
    <cellStyle name="アクセント 6 2 2" xfId="612" xr:uid="{00000000-0005-0000-0000-00007A020000}"/>
    <cellStyle name="アクセント 6 20" xfId="613" xr:uid="{00000000-0005-0000-0000-00007B020000}"/>
    <cellStyle name="アクセント 6 21" xfId="614" xr:uid="{00000000-0005-0000-0000-00007C020000}"/>
    <cellStyle name="アクセント 6 22" xfId="615" xr:uid="{00000000-0005-0000-0000-00007D020000}"/>
    <cellStyle name="アクセント 6 23" xfId="616" xr:uid="{00000000-0005-0000-0000-00007E020000}"/>
    <cellStyle name="アクセント 6 24" xfId="617" xr:uid="{00000000-0005-0000-0000-00007F020000}"/>
    <cellStyle name="アクセント 6 25" xfId="618" xr:uid="{00000000-0005-0000-0000-000080020000}"/>
    <cellStyle name="アクセント 6 3" xfId="619" xr:uid="{00000000-0005-0000-0000-000081020000}"/>
    <cellStyle name="アクセント 6 3 2" xfId="620" xr:uid="{00000000-0005-0000-0000-000082020000}"/>
    <cellStyle name="アクセント 6 4" xfId="621" xr:uid="{00000000-0005-0000-0000-000083020000}"/>
    <cellStyle name="アクセント 6 5" xfId="622" xr:uid="{00000000-0005-0000-0000-000084020000}"/>
    <cellStyle name="アクセント 6 6" xfId="623" xr:uid="{00000000-0005-0000-0000-000085020000}"/>
    <cellStyle name="アクセント 6 7" xfId="624" xr:uid="{00000000-0005-0000-0000-000086020000}"/>
    <cellStyle name="アクセント 6 8" xfId="625" xr:uid="{00000000-0005-0000-0000-000087020000}"/>
    <cellStyle name="アクセント 6 9" xfId="626" xr:uid="{00000000-0005-0000-0000-000088020000}"/>
    <cellStyle name="タイトル" xfId="1750" builtinId="15" customBuiltin="1"/>
    <cellStyle name="タイトル 10" xfId="627" xr:uid="{00000000-0005-0000-0000-00008A020000}"/>
    <cellStyle name="タイトル 11" xfId="628" xr:uid="{00000000-0005-0000-0000-00008B020000}"/>
    <cellStyle name="タイトル 12" xfId="629" xr:uid="{00000000-0005-0000-0000-00008C020000}"/>
    <cellStyle name="タイトル 13" xfId="630" xr:uid="{00000000-0005-0000-0000-00008D020000}"/>
    <cellStyle name="タイトル 14" xfId="631" xr:uid="{00000000-0005-0000-0000-00008E020000}"/>
    <cellStyle name="タイトル 15" xfId="632" xr:uid="{00000000-0005-0000-0000-00008F020000}"/>
    <cellStyle name="タイトル 16" xfId="633" xr:uid="{00000000-0005-0000-0000-000090020000}"/>
    <cellStyle name="タイトル 17" xfId="634" xr:uid="{00000000-0005-0000-0000-000091020000}"/>
    <cellStyle name="タイトル 18" xfId="635" xr:uid="{00000000-0005-0000-0000-000092020000}"/>
    <cellStyle name="タイトル 19" xfId="636" xr:uid="{00000000-0005-0000-0000-000093020000}"/>
    <cellStyle name="タイトル 2" xfId="637" xr:uid="{00000000-0005-0000-0000-000094020000}"/>
    <cellStyle name="タイトル 2 2" xfId="638" xr:uid="{00000000-0005-0000-0000-000095020000}"/>
    <cellStyle name="タイトル 20" xfId="639" xr:uid="{00000000-0005-0000-0000-000096020000}"/>
    <cellStyle name="タイトル 21" xfId="640" xr:uid="{00000000-0005-0000-0000-000097020000}"/>
    <cellStyle name="タイトル 22" xfId="641" xr:uid="{00000000-0005-0000-0000-000098020000}"/>
    <cellStyle name="タイトル 23" xfId="642" xr:uid="{00000000-0005-0000-0000-000099020000}"/>
    <cellStyle name="タイトル 24" xfId="643" xr:uid="{00000000-0005-0000-0000-00009A020000}"/>
    <cellStyle name="タイトル 25" xfId="644" xr:uid="{00000000-0005-0000-0000-00009B020000}"/>
    <cellStyle name="タイトル 3" xfId="645" xr:uid="{00000000-0005-0000-0000-00009C020000}"/>
    <cellStyle name="タイトル 3 2" xfId="646" xr:uid="{00000000-0005-0000-0000-00009D020000}"/>
    <cellStyle name="タイトル 4" xfId="647" xr:uid="{00000000-0005-0000-0000-00009E020000}"/>
    <cellStyle name="タイトル 5" xfId="648" xr:uid="{00000000-0005-0000-0000-00009F020000}"/>
    <cellStyle name="タイトル 6" xfId="649" xr:uid="{00000000-0005-0000-0000-0000A0020000}"/>
    <cellStyle name="タイトル 7" xfId="650" xr:uid="{00000000-0005-0000-0000-0000A1020000}"/>
    <cellStyle name="タイトル 8" xfId="651" xr:uid="{00000000-0005-0000-0000-0000A2020000}"/>
    <cellStyle name="タイトル 9" xfId="652" xr:uid="{00000000-0005-0000-0000-0000A3020000}"/>
    <cellStyle name="チェック セル" xfId="1760" builtinId="23" customBuiltin="1"/>
    <cellStyle name="チェック セル 10" xfId="653" xr:uid="{00000000-0005-0000-0000-0000A5020000}"/>
    <cellStyle name="チェック セル 11" xfId="654" xr:uid="{00000000-0005-0000-0000-0000A6020000}"/>
    <cellStyle name="チェック セル 12" xfId="655" xr:uid="{00000000-0005-0000-0000-0000A7020000}"/>
    <cellStyle name="チェック セル 13" xfId="656" xr:uid="{00000000-0005-0000-0000-0000A8020000}"/>
    <cellStyle name="チェック セル 14" xfId="657" xr:uid="{00000000-0005-0000-0000-0000A9020000}"/>
    <cellStyle name="チェック セル 15" xfId="658" xr:uid="{00000000-0005-0000-0000-0000AA020000}"/>
    <cellStyle name="チェック セル 16" xfId="659" xr:uid="{00000000-0005-0000-0000-0000AB020000}"/>
    <cellStyle name="チェック セル 17" xfId="660" xr:uid="{00000000-0005-0000-0000-0000AC020000}"/>
    <cellStyle name="チェック セル 18" xfId="661" xr:uid="{00000000-0005-0000-0000-0000AD020000}"/>
    <cellStyle name="チェック セル 19" xfId="662" xr:uid="{00000000-0005-0000-0000-0000AE020000}"/>
    <cellStyle name="チェック セル 2" xfId="663" xr:uid="{00000000-0005-0000-0000-0000AF020000}"/>
    <cellStyle name="チェック セル 2 2" xfId="664" xr:uid="{00000000-0005-0000-0000-0000B0020000}"/>
    <cellStyle name="チェック セル 20" xfId="665" xr:uid="{00000000-0005-0000-0000-0000B1020000}"/>
    <cellStyle name="チェック セル 21" xfId="666" xr:uid="{00000000-0005-0000-0000-0000B2020000}"/>
    <cellStyle name="チェック セル 22" xfId="667" xr:uid="{00000000-0005-0000-0000-0000B3020000}"/>
    <cellStyle name="チェック セル 23" xfId="668" xr:uid="{00000000-0005-0000-0000-0000B4020000}"/>
    <cellStyle name="チェック セル 24" xfId="669" xr:uid="{00000000-0005-0000-0000-0000B5020000}"/>
    <cellStyle name="チェック セル 25" xfId="670" xr:uid="{00000000-0005-0000-0000-0000B6020000}"/>
    <cellStyle name="チェック セル 3" xfId="671" xr:uid="{00000000-0005-0000-0000-0000B7020000}"/>
    <cellStyle name="チェック セル 3 2" xfId="672" xr:uid="{00000000-0005-0000-0000-0000B8020000}"/>
    <cellStyle name="チェック セル 4" xfId="673" xr:uid="{00000000-0005-0000-0000-0000B9020000}"/>
    <cellStyle name="チェック セル 5" xfId="674" xr:uid="{00000000-0005-0000-0000-0000BA020000}"/>
    <cellStyle name="チェック セル 6" xfId="675" xr:uid="{00000000-0005-0000-0000-0000BB020000}"/>
    <cellStyle name="チェック セル 7" xfId="676" xr:uid="{00000000-0005-0000-0000-0000BC020000}"/>
    <cellStyle name="チェック セル 8" xfId="677" xr:uid="{00000000-0005-0000-0000-0000BD020000}"/>
    <cellStyle name="チェック セル 9" xfId="678" xr:uid="{00000000-0005-0000-0000-0000BE020000}"/>
    <cellStyle name="どちらでもない" xfId="1755" builtinId="28" customBuiltin="1"/>
    <cellStyle name="どちらでもない 10" xfId="679" xr:uid="{00000000-0005-0000-0000-0000C0020000}"/>
    <cellStyle name="どちらでもない 11" xfId="680" xr:uid="{00000000-0005-0000-0000-0000C1020000}"/>
    <cellStyle name="どちらでもない 12" xfId="681" xr:uid="{00000000-0005-0000-0000-0000C2020000}"/>
    <cellStyle name="どちらでもない 13" xfId="682" xr:uid="{00000000-0005-0000-0000-0000C3020000}"/>
    <cellStyle name="どちらでもない 14" xfId="683" xr:uid="{00000000-0005-0000-0000-0000C4020000}"/>
    <cellStyle name="どちらでもない 15" xfId="684" xr:uid="{00000000-0005-0000-0000-0000C5020000}"/>
    <cellStyle name="どちらでもない 16" xfId="685" xr:uid="{00000000-0005-0000-0000-0000C6020000}"/>
    <cellStyle name="どちらでもない 17" xfId="686" xr:uid="{00000000-0005-0000-0000-0000C7020000}"/>
    <cellStyle name="どちらでもない 18" xfId="687" xr:uid="{00000000-0005-0000-0000-0000C8020000}"/>
    <cellStyle name="どちらでもない 19" xfId="688" xr:uid="{00000000-0005-0000-0000-0000C9020000}"/>
    <cellStyle name="どちらでもない 2" xfId="689" xr:uid="{00000000-0005-0000-0000-0000CA020000}"/>
    <cellStyle name="どちらでもない 2 2" xfId="690" xr:uid="{00000000-0005-0000-0000-0000CB020000}"/>
    <cellStyle name="どちらでもない 20" xfId="691" xr:uid="{00000000-0005-0000-0000-0000CC020000}"/>
    <cellStyle name="どちらでもない 21" xfId="692" xr:uid="{00000000-0005-0000-0000-0000CD020000}"/>
    <cellStyle name="どちらでもない 22" xfId="693" xr:uid="{00000000-0005-0000-0000-0000CE020000}"/>
    <cellStyle name="どちらでもない 23" xfId="694" xr:uid="{00000000-0005-0000-0000-0000CF020000}"/>
    <cellStyle name="どちらでもない 24" xfId="695" xr:uid="{00000000-0005-0000-0000-0000D0020000}"/>
    <cellStyle name="どちらでもない 25" xfId="696" xr:uid="{00000000-0005-0000-0000-0000D1020000}"/>
    <cellStyle name="どちらでもない 3" xfId="697" xr:uid="{00000000-0005-0000-0000-0000D2020000}"/>
    <cellStyle name="どちらでもない 3 2" xfId="698" xr:uid="{00000000-0005-0000-0000-0000D3020000}"/>
    <cellStyle name="どちらでもない 4" xfId="699" xr:uid="{00000000-0005-0000-0000-0000D4020000}"/>
    <cellStyle name="どちらでもない 5" xfId="700" xr:uid="{00000000-0005-0000-0000-0000D5020000}"/>
    <cellStyle name="どちらでもない 6" xfId="701" xr:uid="{00000000-0005-0000-0000-0000D6020000}"/>
    <cellStyle name="どちらでもない 7" xfId="702" xr:uid="{00000000-0005-0000-0000-0000D7020000}"/>
    <cellStyle name="どちらでもない 8" xfId="703" xr:uid="{00000000-0005-0000-0000-0000D8020000}"/>
    <cellStyle name="どちらでもない 9" xfId="704" xr:uid="{00000000-0005-0000-0000-0000D9020000}"/>
    <cellStyle name="パーセント" xfId="1551" builtinId="5"/>
    <cellStyle name="パーセント 2" xfId="705" xr:uid="{00000000-0005-0000-0000-0000DB020000}"/>
    <cellStyle name="パーセント 2 2" xfId="706" xr:uid="{00000000-0005-0000-0000-0000DC020000}"/>
    <cellStyle name="パーセント 2 2 2" xfId="707" xr:uid="{00000000-0005-0000-0000-0000DD020000}"/>
    <cellStyle name="パーセント 2 2 2 2" xfId="1552" xr:uid="{00000000-0005-0000-0000-0000DE020000}"/>
    <cellStyle name="パーセント 2 2 3" xfId="1553" xr:uid="{00000000-0005-0000-0000-0000DF020000}"/>
    <cellStyle name="パーセント 2 3" xfId="708"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9" xr:uid="{00000000-0005-0000-0000-0000E7020000}"/>
    <cellStyle name="パーセント 2 4 2 2" xfId="1560" xr:uid="{00000000-0005-0000-0000-0000E8020000}"/>
    <cellStyle name="パーセント 2 4 3" xfId="1561" xr:uid="{00000000-0005-0000-0000-0000E9020000}"/>
    <cellStyle name="パーセント 2 4 3 2" xfId="1562" xr:uid="{00000000-0005-0000-0000-0000EA020000}"/>
    <cellStyle name="パーセント 3" xfId="709" xr:uid="{00000000-0005-0000-0000-0000EB020000}"/>
    <cellStyle name="パーセント 3 2" xfId="1563" xr:uid="{00000000-0005-0000-0000-0000EC020000}"/>
    <cellStyle name="パーセント 3 3" xfId="1564" xr:uid="{00000000-0005-0000-0000-0000ED020000}"/>
    <cellStyle name="パーセント 3 3 2" xfId="1565" xr:uid="{00000000-0005-0000-0000-0000EE020000}"/>
    <cellStyle name="パーセント 3 3 2 2" xfId="1566" xr:uid="{00000000-0005-0000-0000-0000EF020000}"/>
    <cellStyle name="パーセント 3 3 3" xfId="1567" xr:uid="{00000000-0005-0000-0000-0000F0020000}"/>
    <cellStyle name="パーセント 3 3 3 2" xfId="1568" xr:uid="{00000000-0005-0000-0000-0000F1020000}"/>
    <cellStyle name="パーセント 3 3 4" xfId="1569" xr:uid="{00000000-0005-0000-0000-0000F2020000}"/>
    <cellStyle name="パーセント 3 4" xfId="1570" xr:uid="{00000000-0005-0000-0000-0000F3020000}"/>
    <cellStyle name="パーセント 3 4 2" xfId="1571" xr:uid="{00000000-0005-0000-0000-0000F4020000}"/>
    <cellStyle name="パーセント 3 5" xfId="1572" xr:uid="{00000000-0005-0000-0000-0000F5020000}"/>
    <cellStyle name="パーセント 3 5 2" xfId="1573" xr:uid="{00000000-0005-0000-0000-0000F6020000}"/>
    <cellStyle name="パーセント 4" xfId="710" xr:uid="{00000000-0005-0000-0000-0000F7020000}"/>
    <cellStyle name="パーセント 5" xfId="711" xr:uid="{00000000-0005-0000-0000-0000F8020000}"/>
    <cellStyle name="パーセント 6" xfId="1574" xr:uid="{00000000-0005-0000-0000-0000F9020000}"/>
    <cellStyle name="パーセント 7" xfId="1575" xr:uid="{00000000-0005-0000-0000-0000FA020000}"/>
    <cellStyle name="ハイパーリンク 2" xfId="1576" xr:uid="{00000000-0005-0000-0000-0000FB020000}"/>
    <cellStyle name="メモ" xfId="1762" builtinId="10" customBuiltin="1"/>
    <cellStyle name="メモ 10" xfId="712" xr:uid="{00000000-0005-0000-0000-0000FD020000}"/>
    <cellStyle name="メモ 11" xfId="713" xr:uid="{00000000-0005-0000-0000-0000FE020000}"/>
    <cellStyle name="メモ 12" xfId="714" xr:uid="{00000000-0005-0000-0000-0000FF020000}"/>
    <cellStyle name="メモ 13" xfId="715" xr:uid="{00000000-0005-0000-0000-000000030000}"/>
    <cellStyle name="メモ 14" xfId="716" xr:uid="{00000000-0005-0000-0000-000001030000}"/>
    <cellStyle name="メモ 15" xfId="717" xr:uid="{00000000-0005-0000-0000-000002030000}"/>
    <cellStyle name="メモ 16" xfId="718" xr:uid="{00000000-0005-0000-0000-000003030000}"/>
    <cellStyle name="メモ 17" xfId="719" xr:uid="{00000000-0005-0000-0000-000004030000}"/>
    <cellStyle name="メモ 18" xfId="720" xr:uid="{00000000-0005-0000-0000-000005030000}"/>
    <cellStyle name="メモ 19" xfId="721" xr:uid="{00000000-0005-0000-0000-000006030000}"/>
    <cellStyle name="メモ 2" xfId="722" xr:uid="{00000000-0005-0000-0000-000007030000}"/>
    <cellStyle name="メモ 2 2" xfId="723" xr:uid="{00000000-0005-0000-0000-000008030000}"/>
    <cellStyle name="メモ 2 2 2" xfId="724" xr:uid="{00000000-0005-0000-0000-000009030000}"/>
    <cellStyle name="メモ 2 2 2 2" xfId="1391" xr:uid="{00000000-0005-0000-0000-00000A030000}"/>
    <cellStyle name="メモ 2 2 2 2 2" xfId="1392" xr:uid="{00000000-0005-0000-0000-00000B030000}"/>
    <cellStyle name="メモ 2 2 2 3" xfId="1393" xr:uid="{00000000-0005-0000-0000-00000C030000}"/>
    <cellStyle name="メモ 2 2 3" xfId="725" xr:uid="{00000000-0005-0000-0000-00000D030000}"/>
    <cellStyle name="メモ 2 2 3 2" xfId="1394" xr:uid="{00000000-0005-0000-0000-00000E030000}"/>
    <cellStyle name="メモ 2 2 4" xfId="1577" xr:uid="{00000000-0005-0000-0000-00000F030000}"/>
    <cellStyle name="メモ 2 2 4 2" xfId="1578" xr:uid="{00000000-0005-0000-0000-000010030000}"/>
    <cellStyle name="メモ 2 2 5" xfId="1579" xr:uid="{00000000-0005-0000-0000-000011030000}"/>
    <cellStyle name="メモ 2 2 6" xfId="1580" xr:uid="{00000000-0005-0000-0000-000012030000}"/>
    <cellStyle name="メモ 2 2 6 2" xfId="1581" xr:uid="{00000000-0005-0000-0000-000013030000}"/>
    <cellStyle name="メモ 20" xfId="726" xr:uid="{00000000-0005-0000-0000-000014030000}"/>
    <cellStyle name="メモ 21" xfId="727" xr:uid="{00000000-0005-0000-0000-000015030000}"/>
    <cellStyle name="メモ 22" xfId="728" xr:uid="{00000000-0005-0000-0000-000016030000}"/>
    <cellStyle name="メモ 23" xfId="729" xr:uid="{00000000-0005-0000-0000-000017030000}"/>
    <cellStyle name="メモ 24" xfId="730" xr:uid="{00000000-0005-0000-0000-000018030000}"/>
    <cellStyle name="メモ 25" xfId="731" xr:uid="{00000000-0005-0000-0000-000019030000}"/>
    <cellStyle name="メモ 3" xfId="732" xr:uid="{00000000-0005-0000-0000-00001A030000}"/>
    <cellStyle name="メモ 3 2" xfId="733" xr:uid="{00000000-0005-0000-0000-00001B030000}"/>
    <cellStyle name="メモ 3 2 2" xfId="1395" xr:uid="{00000000-0005-0000-0000-00001C030000}"/>
    <cellStyle name="メモ 3 2 2 2" xfId="1396" xr:uid="{00000000-0005-0000-0000-00001D030000}"/>
    <cellStyle name="メモ 3 2 3" xfId="1397" xr:uid="{00000000-0005-0000-0000-00001E030000}"/>
    <cellStyle name="メモ 3 3" xfId="734" xr:uid="{00000000-0005-0000-0000-00001F030000}"/>
    <cellStyle name="メモ 3 3 2" xfId="1398" xr:uid="{00000000-0005-0000-0000-000020030000}"/>
    <cellStyle name="メモ 3 4" xfId="1582" xr:uid="{00000000-0005-0000-0000-000021030000}"/>
    <cellStyle name="メモ 3 4 2" xfId="1583" xr:uid="{00000000-0005-0000-0000-000022030000}"/>
    <cellStyle name="メモ 3 5" xfId="1584" xr:uid="{00000000-0005-0000-0000-000023030000}"/>
    <cellStyle name="メモ 3 6" xfId="1585" xr:uid="{00000000-0005-0000-0000-000024030000}"/>
    <cellStyle name="メモ 3 6 2" xfId="1586" xr:uid="{00000000-0005-0000-0000-000025030000}"/>
    <cellStyle name="メモ 4" xfId="735" xr:uid="{00000000-0005-0000-0000-000026030000}"/>
    <cellStyle name="メモ 4 2" xfId="736" xr:uid="{00000000-0005-0000-0000-000027030000}"/>
    <cellStyle name="メモ 4 2 2" xfId="1399" xr:uid="{00000000-0005-0000-0000-000028030000}"/>
    <cellStyle name="メモ 4 2 2 2" xfId="1400" xr:uid="{00000000-0005-0000-0000-000029030000}"/>
    <cellStyle name="メモ 4 2 3" xfId="1401" xr:uid="{00000000-0005-0000-0000-00002A030000}"/>
    <cellStyle name="メモ 4 3" xfId="737" xr:uid="{00000000-0005-0000-0000-00002B030000}"/>
    <cellStyle name="メモ 4 3 2" xfId="1402" xr:uid="{00000000-0005-0000-0000-00002C030000}"/>
    <cellStyle name="メモ 4 4" xfId="1587" xr:uid="{00000000-0005-0000-0000-00002D030000}"/>
    <cellStyle name="メモ 4 4 2" xfId="1588" xr:uid="{00000000-0005-0000-0000-00002E030000}"/>
    <cellStyle name="メモ 4 5" xfId="1589" xr:uid="{00000000-0005-0000-0000-00002F030000}"/>
    <cellStyle name="メモ 4 6" xfId="1590" xr:uid="{00000000-0005-0000-0000-000030030000}"/>
    <cellStyle name="メモ 4 6 2" xfId="1591" xr:uid="{00000000-0005-0000-0000-000031030000}"/>
    <cellStyle name="メモ 5" xfId="738" xr:uid="{00000000-0005-0000-0000-000032030000}"/>
    <cellStyle name="メモ 6" xfId="739" xr:uid="{00000000-0005-0000-0000-000033030000}"/>
    <cellStyle name="メモ 7" xfId="740" xr:uid="{00000000-0005-0000-0000-000034030000}"/>
    <cellStyle name="メモ 8" xfId="741" xr:uid="{00000000-0005-0000-0000-000035030000}"/>
    <cellStyle name="メモ 9" xfId="742" xr:uid="{00000000-0005-0000-0000-000036030000}"/>
    <cellStyle name="リンク セル" xfId="1759" builtinId="24" customBuiltin="1"/>
    <cellStyle name="リンク セル 10" xfId="743" xr:uid="{00000000-0005-0000-0000-000038030000}"/>
    <cellStyle name="リンク セル 11" xfId="744" xr:uid="{00000000-0005-0000-0000-000039030000}"/>
    <cellStyle name="リンク セル 12" xfId="745" xr:uid="{00000000-0005-0000-0000-00003A030000}"/>
    <cellStyle name="リンク セル 13" xfId="746" xr:uid="{00000000-0005-0000-0000-00003B030000}"/>
    <cellStyle name="リンク セル 14" xfId="747" xr:uid="{00000000-0005-0000-0000-00003C030000}"/>
    <cellStyle name="リンク セル 15" xfId="748" xr:uid="{00000000-0005-0000-0000-00003D030000}"/>
    <cellStyle name="リンク セル 16" xfId="749" xr:uid="{00000000-0005-0000-0000-00003E030000}"/>
    <cellStyle name="リンク セル 17" xfId="750" xr:uid="{00000000-0005-0000-0000-00003F030000}"/>
    <cellStyle name="リンク セル 18" xfId="751" xr:uid="{00000000-0005-0000-0000-000040030000}"/>
    <cellStyle name="リンク セル 19" xfId="752" xr:uid="{00000000-0005-0000-0000-000041030000}"/>
    <cellStyle name="リンク セル 2" xfId="753" xr:uid="{00000000-0005-0000-0000-000042030000}"/>
    <cellStyle name="リンク セル 2 2" xfId="754" xr:uid="{00000000-0005-0000-0000-000043030000}"/>
    <cellStyle name="リンク セル 20" xfId="755" xr:uid="{00000000-0005-0000-0000-000044030000}"/>
    <cellStyle name="リンク セル 21" xfId="756" xr:uid="{00000000-0005-0000-0000-000045030000}"/>
    <cellStyle name="リンク セル 22" xfId="757" xr:uid="{00000000-0005-0000-0000-000046030000}"/>
    <cellStyle name="リンク セル 23" xfId="758" xr:uid="{00000000-0005-0000-0000-000047030000}"/>
    <cellStyle name="リンク セル 24" xfId="759" xr:uid="{00000000-0005-0000-0000-000048030000}"/>
    <cellStyle name="リンク セル 25" xfId="760" xr:uid="{00000000-0005-0000-0000-000049030000}"/>
    <cellStyle name="リンク セル 3" xfId="761" xr:uid="{00000000-0005-0000-0000-00004A030000}"/>
    <cellStyle name="リンク セル 3 2" xfId="762" xr:uid="{00000000-0005-0000-0000-00004B030000}"/>
    <cellStyle name="リンク セル 4" xfId="763" xr:uid="{00000000-0005-0000-0000-00004C030000}"/>
    <cellStyle name="リンク セル 5" xfId="764" xr:uid="{00000000-0005-0000-0000-00004D030000}"/>
    <cellStyle name="リンク セル 6" xfId="765" xr:uid="{00000000-0005-0000-0000-00004E030000}"/>
    <cellStyle name="リンク セル 7" xfId="766" xr:uid="{00000000-0005-0000-0000-00004F030000}"/>
    <cellStyle name="リンク セル 8" xfId="767" xr:uid="{00000000-0005-0000-0000-000050030000}"/>
    <cellStyle name="リンク セル 9" xfId="768" xr:uid="{00000000-0005-0000-0000-000051030000}"/>
    <cellStyle name="悪い" xfId="1746" builtinId="27" customBuiltin="1"/>
    <cellStyle name="悪い 10" xfId="769" xr:uid="{00000000-0005-0000-0000-000053030000}"/>
    <cellStyle name="悪い 11" xfId="770" xr:uid="{00000000-0005-0000-0000-000054030000}"/>
    <cellStyle name="悪い 12" xfId="771" xr:uid="{00000000-0005-0000-0000-000055030000}"/>
    <cellStyle name="悪い 13" xfId="772" xr:uid="{00000000-0005-0000-0000-000056030000}"/>
    <cellStyle name="悪い 14" xfId="773" xr:uid="{00000000-0005-0000-0000-000057030000}"/>
    <cellStyle name="悪い 15" xfId="774" xr:uid="{00000000-0005-0000-0000-000058030000}"/>
    <cellStyle name="悪い 16" xfId="775" xr:uid="{00000000-0005-0000-0000-000059030000}"/>
    <cellStyle name="悪い 17" xfId="776" xr:uid="{00000000-0005-0000-0000-00005A030000}"/>
    <cellStyle name="悪い 18" xfId="777" xr:uid="{00000000-0005-0000-0000-00005B030000}"/>
    <cellStyle name="悪い 19" xfId="778" xr:uid="{00000000-0005-0000-0000-00005C030000}"/>
    <cellStyle name="悪い 2" xfId="779" xr:uid="{00000000-0005-0000-0000-00005D030000}"/>
    <cellStyle name="悪い 2 2" xfId="780" xr:uid="{00000000-0005-0000-0000-00005E030000}"/>
    <cellStyle name="悪い 2 3" xfId="1403" xr:uid="{00000000-0005-0000-0000-00005F030000}"/>
    <cellStyle name="悪い 20" xfId="781" xr:uid="{00000000-0005-0000-0000-000060030000}"/>
    <cellStyle name="悪い 21" xfId="782" xr:uid="{00000000-0005-0000-0000-000061030000}"/>
    <cellStyle name="悪い 22" xfId="783" xr:uid="{00000000-0005-0000-0000-000062030000}"/>
    <cellStyle name="悪い 23" xfId="784" xr:uid="{00000000-0005-0000-0000-000063030000}"/>
    <cellStyle name="悪い 24" xfId="785" xr:uid="{00000000-0005-0000-0000-000064030000}"/>
    <cellStyle name="悪い 25" xfId="786" xr:uid="{00000000-0005-0000-0000-000065030000}"/>
    <cellStyle name="悪い 3" xfId="787" xr:uid="{00000000-0005-0000-0000-000066030000}"/>
    <cellStyle name="悪い 3 2" xfId="788" xr:uid="{00000000-0005-0000-0000-000067030000}"/>
    <cellStyle name="悪い 4" xfId="789" xr:uid="{00000000-0005-0000-0000-000068030000}"/>
    <cellStyle name="悪い 5" xfId="790" xr:uid="{00000000-0005-0000-0000-000069030000}"/>
    <cellStyle name="悪い 6" xfId="791" xr:uid="{00000000-0005-0000-0000-00006A030000}"/>
    <cellStyle name="悪い 7" xfId="792" xr:uid="{00000000-0005-0000-0000-00006B030000}"/>
    <cellStyle name="悪い 8" xfId="793" xr:uid="{00000000-0005-0000-0000-00006C030000}"/>
    <cellStyle name="悪い 9" xfId="794" xr:uid="{00000000-0005-0000-0000-00006D030000}"/>
    <cellStyle name="計算" xfId="1758" builtinId="22" customBuiltin="1"/>
    <cellStyle name="計算 10" xfId="795" xr:uid="{00000000-0005-0000-0000-00006F030000}"/>
    <cellStyle name="計算 11" xfId="796" xr:uid="{00000000-0005-0000-0000-000070030000}"/>
    <cellStyle name="計算 12" xfId="797" xr:uid="{00000000-0005-0000-0000-000071030000}"/>
    <cellStyle name="計算 13" xfId="798" xr:uid="{00000000-0005-0000-0000-000072030000}"/>
    <cellStyle name="計算 14" xfId="799" xr:uid="{00000000-0005-0000-0000-000073030000}"/>
    <cellStyle name="計算 15" xfId="800" xr:uid="{00000000-0005-0000-0000-000074030000}"/>
    <cellStyle name="計算 16" xfId="801" xr:uid="{00000000-0005-0000-0000-000075030000}"/>
    <cellStyle name="計算 17" xfId="802" xr:uid="{00000000-0005-0000-0000-000076030000}"/>
    <cellStyle name="計算 18" xfId="803" xr:uid="{00000000-0005-0000-0000-000077030000}"/>
    <cellStyle name="計算 19" xfId="804" xr:uid="{00000000-0005-0000-0000-000078030000}"/>
    <cellStyle name="計算 2" xfId="805" xr:uid="{00000000-0005-0000-0000-000079030000}"/>
    <cellStyle name="計算 2 2" xfId="806" xr:uid="{00000000-0005-0000-0000-00007A030000}"/>
    <cellStyle name="計算 2 2 2" xfId="807" xr:uid="{00000000-0005-0000-0000-00007B030000}"/>
    <cellStyle name="計算 2 2 2 2" xfId="1404" xr:uid="{00000000-0005-0000-0000-00007C030000}"/>
    <cellStyle name="計算 2 2 2 2 2" xfId="1405" xr:uid="{00000000-0005-0000-0000-00007D030000}"/>
    <cellStyle name="計算 2 2 2 3" xfId="1406" xr:uid="{00000000-0005-0000-0000-00007E030000}"/>
    <cellStyle name="計算 2 2 3" xfId="808" xr:uid="{00000000-0005-0000-0000-00007F030000}"/>
    <cellStyle name="計算 2 2 3 2" xfId="1407" xr:uid="{00000000-0005-0000-0000-000080030000}"/>
    <cellStyle name="計算 2 2 4" xfId="1592" xr:uid="{00000000-0005-0000-0000-000081030000}"/>
    <cellStyle name="計算 2 2 4 2" xfId="1593" xr:uid="{00000000-0005-0000-0000-000082030000}"/>
    <cellStyle name="計算 2 2 5" xfId="1594" xr:uid="{00000000-0005-0000-0000-000083030000}"/>
    <cellStyle name="計算 2 2 6" xfId="1595" xr:uid="{00000000-0005-0000-0000-000084030000}"/>
    <cellStyle name="計算 2 2 6 2" xfId="1596" xr:uid="{00000000-0005-0000-0000-000085030000}"/>
    <cellStyle name="計算 20" xfId="809" xr:uid="{00000000-0005-0000-0000-000086030000}"/>
    <cellStyle name="計算 21" xfId="810" xr:uid="{00000000-0005-0000-0000-000087030000}"/>
    <cellStyle name="計算 22" xfId="811" xr:uid="{00000000-0005-0000-0000-000088030000}"/>
    <cellStyle name="計算 23" xfId="812" xr:uid="{00000000-0005-0000-0000-000089030000}"/>
    <cellStyle name="計算 24" xfId="813" xr:uid="{00000000-0005-0000-0000-00008A030000}"/>
    <cellStyle name="計算 25" xfId="814" xr:uid="{00000000-0005-0000-0000-00008B030000}"/>
    <cellStyle name="計算 3" xfId="815" xr:uid="{00000000-0005-0000-0000-00008C030000}"/>
    <cellStyle name="計算 3 2" xfId="816" xr:uid="{00000000-0005-0000-0000-00008D030000}"/>
    <cellStyle name="計算 3 2 2" xfId="1408" xr:uid="{00000000-0005-0000-0000-00008E030000}"/>
    <cellStyle name="計算 3 2 2 2" xfId="1409" xr:uid="{00000000-0005-0000-0000-00008F030000}"/>
    <cellStyle name="計算 3 2 3" xfId="1410" xr:uid="{00000000-0005-0000-0000-000090030000}"/>
    <cellStyle name="計算 3 3" xfId="817" xr:uid="{00000000-0005-0000-0000-000091030000}"/>
    <cellStyle name="計算 3 3 2" xfId="1411" xr:uid="{00000000-0005-0000-0000-000092030000}"/>
    <cellStyle name="計算 3 4" xfId="1597" xr:uid="{00000000-0005-0000-0000-000093030000}"/>
    <cellStyle name="計算 3 4 2" xfId="1598" xr:uid="{00000000-0005-0000-0000-000094030000}"/>
    <cellStyle name="計算 3 5" xfId="1599" xr:uid="{00000000-0005-0000-0000-000095030000}"/>
    <cellStyle name="計算 3 6" xfId="1600" xr:uid="{00000000-0005-0000-0000-000096030000}"/>
    <cellStyle name="計算 3 6 2" xfId="1601" xr:uid="{00000000-0005-0000-0000-000097030000}"/>
    <cellStyle name="計算 4" xfId="818" xr:uid="{00000000-0005-0000-0000-000098030000}"/>
    <cellStyle name="計算 4 2" xfId="819" xr:uid="{00000000-0005-0000-0000-000099030000}"/>
    <cellStyle name="計算 4 2 2" xfId="1412" xr:uid="{00000000-0005-0000-0000-00009A030000}"/>
    <cellStyle name="計算 4 2 2 2" xfId="1413" xr:uid="{00000000-0005-0000-0000-00009B030000}"/>
    <cellStyle name="計算 4 2 3" xfId="1414" xr:uid="{00000000-0005-0000-0000-00009C030000}"/>
    <cellStyle name="計算 4 3" xfId="820" xr:uid="{00000000-0005-0000-0000-00009D030000}"/>
    <cellStyle name="計算 4 3 2" xfId="1415" xr:uid="{00000000-0005-0000-0000-00009E030000}"/>
    <cellStyle name="計算 4 4" xfId="1602" xr:uid="{00000000-0005-0000-0000-00009F030000}"/>
    <cellStyle name="計算 4 4 2" xfId="1603" xr:uid="{00000000-0005-0000-0000-0000A0030000}"/>
    <cellStyle name="計算 4 5" xfId="1604" xr:uid="{00000000-0005-0000-0000-0000A1030000}"/>
    <cellStyle name="計算 4 6" xfId="1605" xr:uid="{00000000-0005-0000-0000-0000A2030000}"/>
    <cellStyle name="計算 4 6 2" xfId="1606" xr:uid="{00000000-0005-0000-0000-0000A3030000}"/>
    <cellStyle name="計算 5" xfId="821" xr:uid="{00000000-0005-0000-0000-0000A4030000}"/>
    <cellStyle name="計算 6" xfId="822" xr:uid="{00000000-0005-0000-0000-0000A5030000}"/>
    <cellStyle name="計算 7" xfId="823" xr:uid="{00000000-0005-0000-0000-0000A6030000}"/>
    <cellStyle name="計算 8" xfId="824" xr:uid="{00000000-0005-0000-0000-0000A7030000}"/>
    <cellStyle name="計算 9" xfId="825" xr:uid="{00000000-0005-0000-0000-0000A8030000}"/>
    <cellStyle name="警告文" xfId="1761" builtinId="11" customBuiltin="1"/>
    <cellStyle name="警告文 10" xfId="826" xr:uid="{00000000-0005-0000-0000-0000AA030000}"/>
    <cellStyle name="警告文 11" xfId="827" xr:uid="{00000000-0005-0000-0000-0000AB030000}"/>
    <cellStyle name="警告文 12" xfId="828" xr:uid="{00000000-0005-0000-0000-0000AC030000}"/>
    <cellStyle name="警告文 13" xfId="829" xr:uid="{00000000-0005-0000-0000-0000AD030000}"/>
    <cellStyle name="警告文 14" xfId="830" xr:uid="{00000000-0005-0000-0000-0000AE030000}"/>
    <cellStyle name="警告文 15" xfId="831" xr:uid="{00000000-0005-0000-0000-0000AF030000}"/>
    <cellStyle name="警告文 16" xfId="832" xr:uid="{00000000-0005-0000-0000-0000B0030000}"/>
    <cellStyle name="警告文 17" xfId="833" xr:uid="{00000000-0005-0000-0000-0000B1030000}"/>
    <cellStyle name="警告文 18" xfId="834" xr:uid="{00000000-0005-0000-0000-0000B2030000}"/>
    <cellStyle name="警告文 19" xfId="835" xr:uid="{00000000-0005-0000-0000-0000B3030000}"/>
    <cellStyle name="警告文 2" xfId="836" xr:uid="{00000000-0005-0000-0000-0000B4030000}"/>
    <cellStyle name="警告文 2 2" xfId="837" xr:uid="{00000000-0005-0000-0000-0000B5030000}"/>
    <cellStyle name="警告文 20" xfId="838" xr:uid="{00000000-0005-0000-0000-0000B6030000}"/>
    <cellStyle name="警告文 21" xfId="839" xr:uid="{00000000-0005-0000-0000-0000B7030000}"/>
    <cellStyle name="警告文 22" xfId="840" xr:uid="{00000000-0005-0000-0000-0000B8030000}"/>
    <cellStyle name="警告文 23" xfId="841" xr:uid="{00000000-0005-0000-0000-0000B9030000}"/>
    <cellStyle name="警告文 24" xfId="842" xr:uid="{00000000-0005-0000-0000-0000BA030000}"/>
    <cellStyle name="警告文 25" xfId="843" xr:uid="{00000000-0005-0000-0000-0000BB030000}"/>
    <cellStyle name="警告文 3" xfId="844" xr:uid="{00000000-0005-0000-0000-0000BC030000}"/>
    <cellStyle name="警告文 3 2" xfId="845" xr:uid="{00000000-0005-0000-0000-0000BD030000}"/>
    <cellStyle name="警告文 4" xfId="846" xr:uid="{00000000-0005-0000-0000-0000BE030000}"/>
    <cellStyle name="警告文 5" xfId="847" xr:uid="{00000000-0005-0000-0000-0000BF030000}"/>
    <cellStyle name="警告文 6" xfId="848" xr:uid="{00000000-0005-0000-0000-0000C0030000}"/>
    <cellStyle name="警告文 7" xfId="849" xr:uid="{00000000-0005-0000-0000-0000C1030000}"/>
    <cellStyle name="警告文 8" xfId="850" xr:uid="{00000000-0005-0000-0000-0000C2030000}"/>
    <cellStyle name="警告文 9" xfId="851" xr:uid="{00000000-0005-0000-0000-0000C3030000}"/>
    <cellStyle name="桁区切り" xfId="1" builtinId="6"/>
    <cellStyle name="桁区切り 2" xfId="852" xr:uid="{00000000-0005-0000-0000-0000C5030000}"/>
    <cellStyle name="桁区切り 2 2" xfId="853" xr:uid="{00000000-0005-0000-0000-0000C6030000}"/>
    <cellStyle name="桁区切り 2 2 2" xfId="854" xr:uid="{00000000-0005-0000-0000-0000C7030000}"/>
    <cellStyle name="桁区切り 2 2 2 2" xfId="1607" xr:uid="{00000000-0005-0000-0000-0000C8030000}"/>
    <cellStyle name="桁区切り 2 2 2 2 2" xfId="1608" xr:uid="{00000000-0005-0000-0000-0000C9030000}"/>
    <cellStyle name="桁区切り 2 2 2 3" xfId="1609" xr:uid="{00000000-0005-0000-0000-0000CA030000}"/>
    <cellStyle name="桁区切り 2 2 3" xfId="1610" xr:uid="{00000000-0005-0000-0000-0000CB030000}"/>
    <cellStyle name="桁区切り 2 2 3 2" xfId="1611" xr:uid="{00000000-0005-0000-0000-0000CC030000}"/>
    <cellStyle name="桁区切り 2 2 3 2 2" xfId="1612" xr:uid="{00000000-0005-0000-0000-0000CD030000}"/>
    <cellStyle name="桁区切り 2 2 3 3" xfId="1613" xr:uid="{00000000-0005-0000-0000-0000CE030000}"/>
    <cellStyle name="桁区切り 2 2 3 3 2" xfId="1614" xr:uid="{00000000-0005-0000-0000-0000CF030000}"/>
    <cellStyle name="桁区切り 2 2 3 4" xfId="1615" xr:uid="{00000000-0005-0000-0000-0000D0030000}"/>
    <cellStyle name="桁区切り 2 2 4" xfId="1616" xr:uid="{00000000-0005-0000-0000-0000D1030000}"/>
    <cellStyle name="桁区切り 2 3" xfId="855" xr:uid="{00000000-0005-0000-0000-0000D2030000}"/>
    <cellStyle name="桁区切り 2 3 2" xfId="1617" xr:uid="{00000000-0005-0000-0000-0000D3030000}"/>
    <cellStyle name="桁区切り 2 3 2 2" xfId="1618" xr:uid="{00000000-0005-0000-0000-0000D4030000}"/>
    <cellStyle name="桁区切り 2 3 3" xfId="1619" xr:uid="{00000000-0005-0000-0000-0000D5030000}"/>
    <cellStyle name="桁区切り 2 4" xfId="1416" xr:uid="{00000000-0005-0000-0000-0000D6030000}"/>
    <cellStyle name="桁区切り 2 5" xfId="1417" xr:uid="{00000000-0005-0000-0000-0000D7030000}"/>
    <cellStyle name="桁区切り 2 5 2" xfId="1418" xr:uid="{00000000-0005-0000-0000-0000D8030000}"/>
    <cellStyle name="桁区切り 2 5 3" xfId="1419" xr:uid="{00000000-0005-0000-0000-0000D9030000}"/>
    <cellStyle name="桁区切り 2 5 3 2" xfId="1420" xr:uid="{00000000-0005-0000-0000-0000DA030000}"/>
    <cellStyle name="桁区切り 2 6" xfId="1421" xr:uid="{00000000-0005-0000-0000-0000DB030000}"/>
    <cellStyle name="桁区切り 2 6 2" xfId="1620" xr:uid="{00000000-0005-0000-0000-0000DC030000}"/>
    <cellStyle name="桁区切り 2 7" xfId="1422" xr:uid="{00000000-0005-0000-0000-0000DD030000}"/>
    <cellStyle name="桁区切り 2 8" xfId="1423" xr:uid="{00000000-0005-0000-0000-0000DE030000}"/>
    <cellStyle name="桁区切り 2 8 2" xfId="1424" xr:uid="{00000000-0005-0000-0000-0000DF030000}"/>
    <cellStyle name="桁区切り 2 8 2 2" xfId="1425" xr:uid="{00000000-0005-0000-0000-0000E0030000}"/>
    <cellStyle name="桁区切り 2 8 2 2 2" xfId="1426" xr:uid="{00000000-0005-0000-0000-0000E1030000}"/>
    <cellStyle name="桁区切り 2 8 2 2 2 2" xfId="1427" xr:uid="{00000000-0005-0000-0000-0000E2030000}"/>
    <cellStyle name="桁区切り 2 8 2 2 2 2 2" xfId="1428" xr:uid="{00000000-0005-0000-0000-0000E3030000}"/>
    <cellStyle name="桁区切り 2 8 2 3" xfId="1429" xr:uid="{00000000-0005-0000-0000-0000E4030000}"/>
    <cellStyle name="桁区切り 2 8 2 3 2" xfId="1430" xr:uid="{00000000-0005-0000-0000-0000E5030000}"/>
    <cellStyle name="桁区切り 2 8 2 3 2 2" xfId="1431" xr:uid="{00000000-0005-0000-0000-0000E6030000}"/>
    <cellStyle name="桁区切り 2 9" xfId="1621" xr:uid="{00000000-0005-0000-0000-0000E7030000}"/>
    <cellStyle name="桁区切り 3" xfId="856" xr:uid="{00000000-0005-0000-0000-0000E8030000}"/>
    <cellStyle name="桁区切り 3 2" xfId="857" xr:uid="{00000000-0005-0000-0000-0000E9030000}"/>
    <cellStyle name="桁区切り 3 3" xfId="1622" xr:uid="{00000000-0005-0000-0000-0000EA030000}"/>
    <cellStyle name="桁区切り 3 3 2" xfId="1623" xr:uid="{00000000-0005-0000-0000-0000EB030000}"/>
    <cellStyle name="桁区切り 3 3 2 2" xfId="1624" xr:uid="{00000000-0005-0000-0000-0000EC030000}"/>
    <cellStyle name="桁区切り 3 3 3" xfId="1625" xr:uid="{00000000-0005-0000-0000-0000ED030000}"/>
    <cellStyle name="桁区切り 3 4" xfId="1626" xr:uid="{00000000-0005-0000-0000-0000EE030000}"/>
    <cellStyle name="桁区切り 3 4 2" xfId="1627" xr:uid="{00000000-0005-0000-0000-0000EF030000}"/>
    <cellStyle name="桁区切り 3 5" xfId="1432" xr:uid="{00000000-0005-0000-0000-0000F0030000}"/>
    <cellStyle name="桁区切り 4" xfId="858" xr:uid="{00000000-0005-0000-0000-0000F1030000}"/>
    <cellStyle name="桁区切り 4 2" xfId="1433" xr:uid="{00000000-0005-0000-0000-0000F2030000}"/>
    <cellStyle name="桁区切り 4 2 2" xfId="1628" xr:uid="{00000000-0005-0000-0000-0000F3030000}"/>
    <cellStyle name="桁区切り 4 2 2 2" xfId="1629" xr:uid="{00000000-0005-0000-0000-0000F4030000}"/>
    <cellStyle name="桁区切り 4 2 3" xfId="1630" xr:uid="{00000000-0005-0000-0000-0000F5030000}"/>
    <cellStyle name="桁区切り 4 3" xfId="1631" xr:uid="{00000000-0005-0000-0000-0000F6030000}"/>
    <cellStyle name="桁区切り 4 3 2" xfId="1632" xr:uid="{00000000-0005-0000-0000-0000F7030000}"/>
    <cellStyle name="桁区切り 4 4" xfId="1633" xr:uid="{00000000-0005-0000-0000-0000F8030000}"/>
    <cellStyle name="桁区切り 5" xfId="1434" xr:uid="{00000000-0005-0000-0000-0000F9030000}"/>
    <cellStyle name="桁区切り 5 2" xfId="1634" xr:uid="{00000000-0005-0000-0000-0000FA030000}"/>
    <cellStyle name="桁区切り 5 2 2" xfId="1635" xr:uid="{00000000-0005-0000-0000-0000FB030000}"/>
    <cellStyle name="桁区切り 5 3" xfId="1636" xr:uid="{00000000-0005-0000-0000-0000FC030000}"/>
    <cellStyle name="桁区切り 6" xfId="1435" xr:uid="{00000000-0005-0000-0000-0000FD030000}"/>
    <cellStyle name="桁区切り 7" xfId="1436" xr:uid="{00000000-0005-0000-0000-0000FE030000}"/>
    <cellStyle name="桁区切り 8" xfId="1437" xr:uid="{00000000-0005-0000-0000-0000FF030000}"/>
    <cellStyle name="桁区切り 8 2" xfId="1438" xr:uid="{00000000-0005-0000-0000-000000040000}"/>
    <cellStyle name="桁区切り 9" xfId="1637" xr:uid="{00000000-0005-0000-0000-000001040000}"/>
    <cellStyle name="桁区切り 9 2" xfId="1638" xr:uid="{00000000-0005-0000-0000-000002040000}"/>
    <cellStyle name="桁区切り 9 2 2" xfId="1639" xr:uid="{00000000-0005-0000-0000-000003040000}"/>
    <cellStyle name="見出し 1" xfId="1751" builtinId="16" customBuiltin="1"/>
    <cellStyle name="見出し 1 10" xfId="859" xr:uid="{00000000-0005-0000-0000-000005040000}"/>
    <cellStyle name="見出し 1 11" xfId="860" xr:uid="{00000000-0005-0000-0000-000006040000}"/>
    <cellStyle name="見出し 1 12" xfId="861" xr:uid="{00000000-0005-0000-0000-000007040000}"/>
    <cellStyle name="見出し 1 13" xfId="862" xr:uid="{00000000-0005-0000-0000-000008040000}"/>
    <cellStyle name="見出し 1 14" xfId="863" xr:uid="{00000000-0005-0000-0000-000009040000}"/>
    <cellStyle name="見出し 1 15" xfId="864" xr:uid="{00000000-0005-0000-0000-00000A040000}"/>
    <cellStyle name="見出し 1 16" xfId="865" xr:uid="{00000000-0005-0000-0000-00000B040000}"/>
    <cellStyle name="見出し 1 17" xfId="866" xr:uid="{00000000-0005-0000-0000-00000C040000}"/>
    <cellStyle name="見出し 1 18" xfId="867" xr:uid="{00000000-0005-0000-0000-00000D040000}"/>
    <cellStyle name="見出し 1 19" xfId="868" xr:uid="{00000000-0005-0000-0000-00000E040000}"/>
    <cellStyle name="見出し 1 2" xfId="869" xr:uid="{00000000-0005-0000-0000-00000F040000}"/>
    <cellStyle name="見出し 1 2 2" xfId="870" xr:uid="{00000000-0005-0000-0000-000010040000}"/>
    <cellStyle name="見出し 1 20" xfId="871" xr:uid="{00000000-0005-0000-0000-000011040000}"/>
    <cellStyle name="見出し 1 21" xfId="872" xr:uid="{00000000-0005-0000-0000-000012040000}"/>
    <cellStyle name="見出し 1 22" xfId="873" xr:uid="{00000000-0005-0000-0000-000013040000}"/>
    <cellStyle name="見出し 1 23" xfId="874" xr:uid="{00000000-0005-0000-0000-000014040000}"/>
    <cellStyle name="見出し 1 24" xfId="875" xr:uid="{00000000-0005-0000-0000-000015040000}"/>
    <cellStyle name="見出し 1 25" xfId="876" xr:uid="{00000000-0005-0000-0000-000016040000}"/>
    <cellStyle name="見出し 1 3" xfId="877" xr:uid="{00000000-0005-0000-0000-000017040000}"/>
    <cellStyle name="見出し 1 3 2" xfId="878" xr:uid="{00000000-0005-0000-0000-000018040000}"/>
    <cellStyle name="見出し 1 4" xfId="879" xr:uid="{00000000-0005-0000-0000-000019040000}"/>
    <cellStyle name="見出し 1 5" xfId="880" xr:uid="{00000000-0005-0000-0000-00001A040000}"/>
    <cellStyle name="見出し 1 6" xfId="881" xr:uid="{00000000-0005-0000-0000-00001B040000}"/>
    <cellStyle name="見出し 1 7" xfId="882" xr:uid="{00000000-0005-0000-0000-00001C040000}"/>
    <cellStyle name="見出し 1 8" xfId="883" xr:uid="{00000000-0005-0000-0000-00001D040000}"/>
    <cellStyle name="見出し 1 9" xfId="884" xr:uid="{00000000-0005-0000-0000-00001E040000}"/>
    <cellStyle name="見出し 2" xfId="1752" builtinId="17" customBuiltin="1"/>
    <cellStyle name="見出し 2 10" xfId="885" xr:uid="{00000000-0005-0000-0000-000020040000}"/>
    <cellStyle name="見出し 2 11" xfId="886" xr:uid="{00000000-0005-0000-0000-000021040000}"/>
    <cellStyle name="見出し 2 12" xfId="887" xr:uid="{00000000-0005-0000-0000-000022040000}"/>
    <cellStyle name="見出し 2 13" xfId="888" xr:uid="{00000000-0005-0000-0000-000023040000}"/>
    <cellStyle name="見出し 2 14" xfId="889" xr:uid="{00000000-0005-0000-0000-000024040000}"/>
    <cellStyle name="見出し 2 15" xfId="890" xr:uid="{00000000-0005-0000-0000-000025040000}"/>
    <cellStyle name="見出し 2 16" xfId="891" xr:uid="{00000000-0005-0000-0000-000026040000}"/>
    <cellStyle name="見出し 2 17" xfId="892" xr:uid="{00000000-0005-0000-0000-000027040000}"/>
    <cellStyle name="見出し 2 18" xfId="893" xr:uid="{00000000-0005-0000-0000-000028040000}"/>
    <cellStyle name="見出し 2 19" xfId="894" xr:uid="{00000000-0005-0000-0000-000029040000}"/>
    <cellStyle name="見出し 2 2" xfId="895" xr:uid="{00000000-0005-0000-0000-00002A040000}"/>
    <cellStyle name="見出し 2 2 2" xfId="896" xr:uid="{00000000-0005-0000-0000-00002B040000}"/>
    <cellStyle name="見出し 2 20" xfId="897" xr:uid="{00000000-0005-0000-0000-00002C040000}"/>
    <cellStyle name="見出し 2 21" xfId="898" xr:uid="{00000000-0005-0000-0000-00002D040000}"/>
    <cellStyle name="見出し 2 22" xfId="899" xr:uid="{00000000-0005-0000-0000-00002E040000}"/>
    <cellStyle name="見出し 2 23" xfId="900" xr:uid="{00000000-0005-0000-0000-00002F040000}"/>
    <cellStyle name="見出し 2 24" xfId="901" xr:uid="{00000000-0005-0000-0000-000030040000}"/>
    <cellStyle name="見出し 2 25" xfId="902" xr:uid="{00000000-0005-0000-0000-000031040000}"/>
    <cellStyle name="見出し 2 3" xfId="903" xr:uid="{00000000-0005-0000-0000-000032040000}"/>
    <cellStyle name="見出し 2 3 2" xfId="904" xr:uid="{00000000-0005-0000-0000-000033040000}"/>
    <cellStyle name="見出し 2 4" xfId="905" xr:uid="{00000000-0005-0000-0000-000034040000}"/>
    <cellStyle name="見出し 2 5" xfId="906" xr:uid="{00000000-0005-0000-0000-000035040000}"/>
    <cellStyle name="見出し 2 6" xfId="907" xr:uid="{00000000-0005-0000-0000-000036040000}"/>
    <cellStyle name="見出し 2 7" xfId="908" xr:uid="{00000000-0005-0000-0000-000037040000}"/>
    <cellStyle name="見出し 2 8" xfId="909" xr:uid="{00000000-0005-0000-0000-000038040000}"/>
    <cellStyle name="見出し 2 9" xfId="910" xr:uid="{00000000-0005-0000-0000-000039040000}"/>
    <cellStyle name="見出し 3" xfId="1753" builtinId="18" customBuiltin="1"/>
    <cellStyle name="見出し 3 10" xfId="911" xr:uid="{00000000-0005-0000-0000-00003B040000}"/>
    <cellStyle name="見出し 3 11" xfId="912" xr:uid="{00000000-0005-0000-0000-00003C040000}"/>
    <cellStyle name="見出し 3 12" xfId="913" xr:uid="{00000000-0005-0000-0000-00003D040000}"/>
    <cellStyle name="見出し 3 13" xfId="914" xr:uid="{00000000-0005-0000-0000-00003E040000}"/>
    <cellStyle name="見出し 3 14" xfId="915" xr:uid="{00000000-0005-0000-0000-00003F040000}"/>
    <cellStyle name="見出し 3 15" xfId="916" xr:uid="{00000000-0005-0000-0000-000040040000}"/>
    <cellStyle name="見出し 3 16" xfId="917" xr:uid="{00000000-0005-0000-0000-000041040000}"/>
    <cellStyle name="見出し 3 17" xfId="918" xr:uid="{00000000-0005-0000-0000-000042040000}"/>
    <cellStyle name="見出し 3 18" xfId="919" xr:uid="{00000000-0005-0000-0000-000043040000}"/>
    <cellStyle name="見出し 3 19" xfId="920" xr:uid="{00000000-0005-0000-0000-000044040000}"/>
    <cellStyle name="見出し 3 2" xfId="921" xr:uid="{00000000-0005-0000-0000-000045040000}"/>
    <cellStyle name="見出し 3 2 2" xfId="922" xr:uid="{00000000-0005-0000-0000-000046040000}"/>
    <cellStyle name="見出し 3 20" xfId="923" xr:uid="{00000000-0005-0000-0000-000047040000}"/>
    <cellStyle name="見出し 3 21" xfId="924" xr:uid="{00000000-0005-0000-0000-000048040000}"/>
    <cellStyle name="見出し 3 22" xfId="925" xr:uid="{00000000-0005-0000-0000-000049040000}"/>
    <cellStyle name="見出し 3 23" xfId="926" xr:uid="{00000000-0005-0000-0000-00004A040000}"/>
    <cellStyle name="見出し 3 24" xfId="927" xr:uid="{00000000-0005-0000-0000-00004B040000}"/>
    <cellStyle name="見出し 3 25" xfId="928" xr:uid="{00000000-0005-0000-0000-00004C040000}"/>
    <cellStyle name="見出し 3 3" xfId="929" xr:uid="{00000000-0005-0000-0000-00004D040000}"/>
    <cellStyle name="見出し 3 3 2" xfId="930" xr:uid="{00000000-0005-0000-0000-00004E040000}"/>
    <cellStyle name="見出し 3 4" xfId="931" xr:uid="{00000000-0005-0000-0000-00004F040000}"/>
    <cellStyle name="見出し 3 5" xfId="932" xr:uid="{00000000-0005-0000-0000-000050040000}"/>
    <cellStyle name="見出し 3 6" xfId="933" xr:uid="{00000000-0005-0000-0000-000051040000}"/>
    <cellStyle name="見出し 3 7" xfId="934" xr:uid="{00000000-0005-0000-0000-000052040000}"/>
    <cellStyle name="見出し 3 8" xfId="935" xr:uid="{00000000-0005-0000-0000-000053040000}"/>
    <cellStyle name="見出し 3 9" xfId="936" xr:uid="{00000000-0005-0000-0000-000054040000}"/>
    <cellStyle name="見出し 4" xfId="1754" builtinId="19" customBuiltin="1"/>
    <cellStyle name="見出し 4 10" xfId="937" xr:uid="{00000000-0005-0000-0000-000056040000}"/>
    <cellStyle name="見出し 4 11" xfId="938" xr:uid="{00000000-0005-0000-0000-000057040000}"/>
    <cellStyle name="見出し 4 12" xfId="939" xr:uid="{00000000-0005-0000-0000-000058040000}"/>
    <cellStyle name="見出し 4 13" xfId="940" xr:uid="{00000000-0005-0000-0000-000059040000}"/>
    <cellStyle name="見出し 4 14" xfId="941" xr:uid="{00000000-0005-0000-0000-00005A040000}"/>
    <cellStyle name="見出し 4 15" xfId="942" xr:uid="{00000000-0005-0000-0000-00005B040000}"/>
    <cellStyle name="見出し 4 16" xfId="943" xr:uid="{00000000-0005-0000-0000-00005C040000}"/>
    <cellStyle name="見出し 4 17" xfId="944" xr:uid="{00000000-0005-0000-0000-00005D040000}"/>
    <cellStyle name="見出し 4 18" xfId="945" xr:uid="{00000000-0005-0000-0000-00005E040000}"/>
    <cellStyle name="見出し 4 19" xfId="946" xr:uid="{00000000-0005-0000-0000-00005F040000}"/>
    <cellStyle name="見出し 4 2" xfId="947" xr:uid="{00000000-0005-0000-0000-000060040000}"/>
    <cellStyle name="見出し 4 2 2" xfId="948" xr:uid="{00000000-0005-0000-0000-000061040000}"/>
    <cellStyle name="見出し 4 20" xfId="949" xr:uid="{00000000-0005-0000-0000-000062040000}"/>
    <cellStyle name="見出し 4 21" xfId="950" xr:uid="{00000000-0005-0000-0000-000063040000}"/>
    <cellStyle name="見出し 4 22" xfId="951" xr:uid="{00000000-0005-0000-0000-000064040000}"/>
    <cellStyle name="見出し 4 23" xfId="952" xr:uid="{00000000-0005-0000-0000-000065040000}"/>
    <cellStyle name="見出し 4 24" xfId="953" xr:uid="{00000000-0005-0000-0000-000066040000}"/>
    <cellStyle name="見出し 4 25" xfId="954" xr:uid="{00000000-0005-0000-0000-000067040000}"/>
    <cellStyle name="見出し 4 3" xfId="955" xr:uid="{00000000-0005-0000-0000-000068040000}"/>
    <cellStyle name="見出し 4 3 2" xfId="956" xr:uid="{00000000-0005-0000-0000-000069040000}"/>
    <cellStyle name="見出し 4 4" xfId="957" xr:uid="{00000000-0005-0000-0000-00006A040000}"/>
    <cellStyle name="見出し 4 5" xfId="958" xr:uid="{00000000-0005-0000-0000-00006B040000}"/>
    <cellStyle name="見出し 4 6" xfId="959" xr:uid="{00000000-0005-0000-0000-00006C040000}"/>
    <cellStyle name="見出し 4 7" xfId="960" xr:uid="{00000000-0005-0000-0000-00006D040000}"/>
    <cellStyle name="見出し 4 8" xfId="961" xr:uid="{00000000-0005-0000-0000-00006E040000}"/>
    <cellStyle name="見出し 4 9" xfId="962" xr:uid="{00000000-0005-0000-0000-00006F040000}"/>
    <cellStyle name="集計" xfId="1764" builtinId="25" customBuiltin="1"/>
    <cellStyle name="集計 10" xfId="963" xr:uid="{00000000-0005-0000-0000-000071040000}"/>
    <cellStyle name="集計 11" xfId="964" xr:uid="{00000000-0005-0000-0000-000072040000}"/>
    <cellStyle name="集計 12" xfId="965" xr:uid="{00000000-0005-0000-0000-000073040000}"/>
    <cellStyle name="集計 13" xfId="966" xr:uid="{00000000-0005-0000-0000-000074040000}"/>
    <cellStyle name="集計 14" xfId="967" xr:uid="{00000000-0005-0000-0000-000075040000}"/>
    <cellStyle name="集計 15" xfId="968" xr:uid="{00000000-0005-0000-0000-000076040000}"/>
    <cellStyle name="集計 16" xfId="969" xr:uid="{00000000-0005-0000-0000-000077040000}"/>
    <cellStyle name="集計 17" xfId="970" xr:uid="{00000000-0005-0000-0000-000078040000}"/>
    <cellStyle name="集計 18" xfId="971" xr:uid="{00000000-0005-0000-0000-000079040000}"/>
    <cellStyle name="集計 19" xfId="972" xr:uid="{00000000-0005-0000-0000-00007A040000}"/>
    <cellStyle name="集計 2" xfId="973" xr:uid="{00000000-0005-0000-0000-00007B040000}"/>
    <cellStyle name="集計 2 2" xfId="974" xr:uid="{00000000-0005-0000-0000-00007C040000}"/>
    <cellStyle name="集計 2 2 2" xfId="975" xr:uid="{00000000-0005-0000-0000-00007D040000}"/>
    <cellStyle name="集計 2 2 2 2" xfId="1439" xr:uid="{00000000-0005-0000-0000-00007E040000}"/>
    <cellStyle name="集計 2 2 2 2 2" xfId="1440" xr:uid="{00000000-0005-0000-0000-00007F040000}"/>
    <cellStyle name="集計 2 2 2 3" xfId="1441" xr:uid="{00000000-0005-0000-0000-000080040000}"/>
    <cellStyle name="集計 2 2 3" xfId="976" xr:uid="{00000000-0005-0000-0000-000081040000}"/>
    <cellStyle name="集計 2 2 3 2" xfId="1442" xr:uid="{00000000-0005-0000-0000-000082040000}"/>
    <cellStyle name="集計 2 2 4" xfId="1640" xr:uid="{00000000-0005-0000-0000-000083040000}"/>
    <cellStyle name="集計 2 2 4 2" xfId="1641" xr:uid="{00000000-0005-0000-0000-000084040000}"/>
    <cellStyle name="集計 2 2 5" xfId="1642" xr:uid="{00000000-0005-0000-0000-000085040000}"/>
    <cellStyle name="集計 2 2 5 2" xfId="1643" xr:uid="{00000000-0005-0000-0000-000086040000}"/>
    <cellStyle name="集計 2 2 6" xfId="1644" xr:uid="{00000000-0005-0000-0000-000087040000}"/>
    <cellStyle name="集計 20" xfId="977" xr:uid="{00000000-0005-0000-0000-000088040000}"/>
    <cellStyle name="集計 21" xfId="978" xr:uid="{00000000-0005-0000-0000-000089040000}"/>
    <cellStyle name="集計 22" xfId="979" xr:uid="{00000000-0005-0000-0000-00008A040000}"/>
    <cellStyle name="集計 23" xfId="980" xr:uid="{00000000-0005-0000-0000-00008B040000}"/>
    <cellStyle name="集計 24" xfId="981" xr:uid="{00000000-0005-0000-0000-00008C040000}"/>
    <cellStyle name="集計 25" xfId="982" xr:uid="{00000000-0005-0000-0000-00008D040000}"/>
    <cellStyle name="集計 3" xfId="983" xr:uid="{00000000-0005-0000-0000-00008E040000}"/>
    <cellStyle name="集計 3 2" xfId="984" xr:uid="{00000000-0005-0000-0000-00008F040000}"/>
    <cellStyle name="集計 3 2 2" xfId="1443" xr:uid="{00000000-0005-0000-0000-000090040000}"/>
    <cellStyle name="集計 3 2 2 2" xfId="1444" xr:uid="{00000000-0005-0000-0000-000091040000}"/>
    <cellStyle name="集計 3 2 3" xfId="1445" xr:uid="{00000000-0005-0000-0000-000092040000}"/>
    <cellStyle name="集計 3 3" xfId="985" xr:uid="{00000000-0005-0000-0000-000093040000}"/>
    <cellStyle name="集計 3 3 2" xfId="1446" xr:uid="{00000000-0005-0000-0000-000094040000}"/>
    <cellStyle name="集計 3 4" xfId="1645" xr:uid="{00000000-0005-0000-0000-000095040000}"/>
    <cellStyle name="集計 3 4 2" xfId="1646" xr:uid="{00000000-0005-0000-0000-000096040000}"/>
    <cellStyle name="集計 3 5" xfId="1647" xr:uid="{00000000-0005-0000-0000-000097040000}"/>
    <cellStyle name="集計 3 5 2" xfId="1648" xr:uid="{00000000-0005-0000-0000-000098040000}"/>
    <cellStyle name="集計 3 6" xfId="1649" xr:uid="{00000000-0005-0000-0000-000099040000}"/>
    <cellStyle name="集計 4" xfId="986" xr:uid="{00000000-0005-0000-0000-00009A040000}"/>
    <cellStyle name="集計 4 2" xfId="987" xr:uid="{00000000-0005-0000-0000-00009B040000}"/>
    <cellStyle name="集計 4 2 2" xfId="1447" xr:uid="{00000000-0005-0000-0000-00009C040000}"/>
    <cellStyle name="集計 4 2 2 2" xfId="1448" xr:uid="{00000000-0005-0000-0000-00009D040000}"/>
    <cellStyle name="集計 4 2 3" xfId="1449" xr:uid="{00000000-0005-0000-0000-00009E040000}"/>
    <cellStyle name="集計 4 3" xfId="988" xr:uid="{00000000-0005-0000-0000-00009F040000}"/>
    <cellStyle name="集計 4 3 2" xfId="1450" xr:uid="{00000000-0005-0000-0000-0000A0040000}"/>
    <cellStyle name="集計 4 4" xfId="1650" xr:uid="{00000000-0005-0000-0000-0000A1040000}"/>
    <cellStyle name="集計 4 4 2" xfId="1651" xr:uid="{00000000-0005-0000-0000-0000A2040000}"/>
    <cellStyle name="集計 4 5" xfId="1652" xr:uid="{00000000-0005-0000-0000-0000A3040000}"/>
    <cellStyle name="集計 4 5 2" xfId="1653" xr:uid="{00000000-0005-0000-0000-0000A4040000}"/>
    <cellStyle name="集計 4 6" xfId="1654" xr:uid="{00000000-0005-0000-0000-0000A5040000}"/>
    <cellStyle name="集計 5" xfId="989" xr:uid="{00000000-0005-0000-0000-0000A6040000}"/>
    <cellStyle name="集計 6" xfId="990" xr:uid="{00000000-0005-0000-0000-0000A7040000}"/>
    <cellStyle name="集計 7" xfId="991" xr:uid="{00000000-0005-0000-0000-0000A8040000}"/>
    <cellStyle name="集計 8" xfId="992" xr:uid="{00000000-0005-0000-0000-0000A9040000}"/>
    <cellStyle name="集計 9" xfId="993" xr:uid="{00000000-0005-0000-0000-0000AA040000}"/>
    <cellStyle name="出力" xfId="1757" builtinId="21" customBuiltin="1"/>
    <cellStyle name="出力 10" xfId="994" xr:uid="{00000000-0005-0000-0000-0000AC040000}"/>
    <cellStyle name="出力 11" xfId="995" xr:uid="{00000000-0005-0000-0000-0000AD040000}"/>
    <cellStyle name="出力 12" xfId="996" xr:uid="{00000000-0005-0000-0000-0000AE040000}"/>
    <cellStyle name="出力 13" xfId="997" xr:uid="{00000000-0005-0000-0000-0000AF040000}"/>
    <cellStyle name="出力 14" xfId="998" xr:uid="{00000000-0005-0000-0000-0000B0040000}"/>
    <cellStyle name="出力 15" xfId="999" xr:uid="{00000000-0005-0000-0000-0000B1040000}"/>
    <cellStyle name="出力 16" xfId="1000" xr:uid="{00000000-0005-0000-0000-0000B2040000}"/>
    <cellStyle name="出力 17" xfId="1001" xr:uid="{00000000-0005-0000-0000-0000B3040000}"/>
    <cellStyle name="出力 18" xfId="1002" xr:uid="{00000000-0005-0000-0000-0000B4040000}"/>
    <cellStyle name="出力 19" xfId="1003" xr:uid="{00000000-0005-0000-0000-0000B5040000}"/>
    <cellStyle name="出力 2" xfId="1004" xr:uid="{00000000-0005-0000-0000-0000B6040000}"/>
    <cellStyle name="出力 2 2" xfId="1005" xr:uid="{00000000-0005-0000-0000-0000B7040000}"/>
    <cellStyle name="出力 2 2 2" xfId="1006" xr:uid="{00000000-0005-0000-0000-0000B8040000}"/>
    <cellStyle name="出力 2 2 2 2" xfId="1451" xr:uid="{00000000-0005-0000-0000-0000B9040000}"/>
    <cellStyle name="出力 2 2 2 2 2" xfId="1452" xr:uid="{00000000-0005-0000-0000-0000BA040000}"/>
    <cellStyle name="出力 2 2 2 3" xfId="1453" xr:uid="{00000000-0005-0000-0000-0000BB040000}"/>
    <cellStyle name="出力 2 2 3" xfId="1007" xr:uid="{00000000-0005-0000-0000-0000BC040000}"/>
    <cellStyle name="出力 2 2 3 2" xfId="1454" xr:uid="{00000000-0005-0000-0000-0000BD040000}"/>
    <cellStyle name="出力 2 2 4" xfId="1655" xr:uid="{00000000-0005-0000-0000-0000BE040000}"/>
    <cellStyle name="出力 2 2 4 2" xfId="1656" xr:uid="{00000000-0005-0000-0000-0000BF040000}"/>
    <cellStyle name="出力 2 2 5" xfId="1657" xr:uid="{00000000-0005-0000-0000-0000C0040000}"/>
    <cellStyle name="出力 2 2 5 2" xfId="1658" xr:uid="{00000000-0005-0000-0000-0000C1040000}"/>
    <cellStyle name="出力 2 2 6" xfId="1659" xr:uid="{00000000-0005-0000-0000-0000C2040000}"/>
    <cellStyle name="出力 20" xfId="1008" xr:uid="{00000000-0005-0000-0000-0000C3040000}"/>
    <cellStyle name="出力 21" xfId="1009" xr:uid="{00000000-0005-0000-0000-0000C4040000}"/>
    <cellStyle name="出力 22" xfId="1010" xr:uid="{00000000-0005-0000-0000-0000C5040000}"/>
    <cellStyle name="出力 23" xfId="1011" xr:uid="{00000000-0005-0000-0000-0000C6040000}"/>
    <cellStyle name="出力 24" xfId="1012" xr:uid="{00000000-0005-0000-0000-0000C7040000}"/>
    <cellStyle name="出力 25" xfId="1013" xr:uid="{00000000-0005-0000-0000-0000C8040000}"/>
    <cellStyle name="出力 3" xfId="1014" xr:uid="{00000000-0005-0000-0000-0000C9040000}"/>
    <cellStyle name="出力 3 2" xfId="1015" xr:uid="{00000000-0005-0000-0000-0000CA040000}"/>
    <cellStyle name="出力 3 2 2" xfId="1455" xr:uid="{00000000-0005-0000-0000-0000CB040000}"/>
    <cellStyle name="出力 3 2 2 2" xfId="1456" xr:uid="{00000000-0005-0000-0000-0000CC040000}"/>
    <cellStyle name="出力 3 2 3" xfId="1457" xr:uid="{00000000-0005-0000-0000-0000CD040000}"/>
    <cellStyle name="出力 3 3" xfId="1016" xr:uid="{00000000-0005-0000-0000-0000CE040000}"/>
    <cellStyle name="出力 3 3 2" xfId="1458" xr:uid="{00000000-0005-0000-0000-0000CF040000}"/>
    <cellStyle name="出力 3 4" xfId="1660" xr:uid="{00000000-0005-0000-0000-0000D0040000}"/>
    <cellStyle name="出力 3 4 2" xfId="1661" xr:uid="{00000000-0005-0000-0000-0000D1040000}"/>
    <cellStyle name="出力 3 5" xfId="1662" xr:uid="{00000000-0005-0000-0000-0000D2040000}"/>
    <cellStyle name="出力 3 5 2" xfId="1663" xr:uid="{00000000-0005-0000-0000-0000D3040000}"/>
    <cellStyle name="出力 3 6" xfId="1664" xr:uid="{00000000-0005-0000-0000-0000D4040000}"/>
    <cellStyle name="出力 4" xfId="1017" xr:uid="{00000000-0005-0000-0000-0000D5040000}"/>
    <cellStyle name="出力 4 2" xfId="1018" xr:uid="{00000000-0005-0000-0000-0000D6040000}"/>
    <cellStyle name="出力 4 2 2" xfId="1459" xr:uid="{00000000-0005-0000-0000-0000D7040000}"/>
    <cellStyle name="出力 4 2 2 2" xfId="1460" xr:uid="{00000000-0005-0000-0000-0000D8040000}"/>
    <cellStyle name="出力 4 2 3" xfId="1461" xr:uid="{00000000-0005-0000-0000-0000D9040000}"/>
    <cellStyle name="出力 4 3" xfId="1019" xr:uid="{00000000-0005-0000-0000-0000DA040000}"/>
    <cellStyle name="出力 4 3 2" xfId="1462" xr:uid="{00000000-0005-0000-0000-0000DB040000}"/>
    <cellStyle name="出力 4 4" xfId="1665" xr:uid="{00000000-0005-0000-0000-0000DC040000}"/>
    <cellStyle name="出力 4 4 2" xfId="1666" xr:uid="{00000000-0005-0000-0000-0000DD040000}"/>
    <cellStyle name="出力 4 5" xfId="1667" xr:uid="{00000000-0005-0000-0000-0000DE040000}"/>
    <cellStyle name="出力 4 5 2" xfId="1668" xr:uid="{00000000-0005-0000-0000-0000DF040000}"/>
    <cellStyle name="出力 4 6" xfId="1669" xr:uid="{00000000-0005-0000-0000-0000E0040000}"/>
    <cellStyle name="出力 5" xfId="1020" xr:uid="{00000000-0005-0000-0000-0000E1040000}"/>
    <cellStyle name="出力 6" xfId="1021" xr:uid="{00000000-0005-0000-0000-0000E2040000}"/>
    <cellStyle name="出力 7" xfId="1022" xr:uid="{00000000-0005-0000-0000-0000E3040000}"/>
    <cellStyle name="出力 8" xfId="1023" xr:uid="{00000000-0005-0000-0000-0000E4040000}"/>
    <cellStyle name="出力 9" xfId="1024" xr:uid="{00000000-0005-0000-0000-0000E5040000}"/>
    <cellStyle name="説明文" xfId="1763" builtinId="53" customBuiltin="1"/>
    <cellStyle name="説明文 10" xfId="1025" xr:uid="{00000000-0005-0000-0000-0000E7040000}"/>
    <cellStyle name="説明文 11" xfId="1026" xr:uid="{00000000-0005-0000-0000-0000E8040000}"/>
    <cellStyle name="説明文 12" xfId="1027" xr:uid="{00000000-0005-0000-0000-0000E9040000}"/>
    <cellStyle name="説明文 13" xfId="1028" xr:uid="{00000000-0005-0000-0000-0000EA040000}"/>
    <cellStyle name="説明文 14" xfId="1029" xr:uid="{00000000-0005-0000-0000-0000EB040000}"/>
    <cellStyle name="説明文 15" xfId="1030" xr:uid="{00000000-0005-0000-0000-0000EC040000}"/>
    <cellStyle name="説明文 16" xfId="1031" xr:uid="{00000000-0005-0000-0000-0000ED040000}"/>
    <cellStyle name="説明文 17" xfId="1032" xr:uid="{00000000-0005-0000-0000-0000EE040000}"/>
    <cellStyle name="説明文 18" xfId="1033" xr:uid="{00000000-0005-0000-0000-0000EF040000}"/>
    <cellStyle name="説明文 19" xfId="1034" xr:uid="{00000000-0005-0000-0000-0000F0040000}"/>
    <cellStyle name="説明文 2" xfId="1035" xr:uid="{00000000-0005-0000-0000-0000F1040000}"/>
    <cellStyle name="説明文 2 2" xfId="1036" xr:uid="{00000000-0005-0000-0000-0000F2040000}"/>
    <cellStyle name="説明文 20" xfId="1037" xr:uid="{00000000-0005-0000-0000-0000F3040000}"/>
    <cellStyle name="説明文 21" xfId="1038" xr:uid="{00000000-0005-0000-0000-0000F4040000}"/>
    <cellStyle name="説明文 22" xfId="1039" xr:uid="{00000000-0005-0000-0000-0000F5040000}"/>
    <cellStyle name="説明文 23" xfId="1040" xr:uid="{00000000-0005-0000-0000-0000F6040000}"/>
    <cellStyle name="説明文 24" xfId="1041" xr:uid="{00000000-0005-0000-0000-0000F7040000}"/>
    <cellStyle name="説明文 25" xfId="1042" xr:uid="{00000000-0005-0000-0000-0000F8040000}"/>
    <cellStyle name="説明文 3" xfId="1043" xr:uid="{00000000-0005-0000-0000-0000F9040000}"/>
    <cellStyle name="説明文 3 2" xfId="1044" xr:uid="{00000000-0005-0000-0000-0000FA040000}"/>
    <cellStyle name="説明文 4" xfId="1045" xr:uid="{00000000-0005-0000-0000-0000FB040000}"/>
    <cellStyle name="説明文 5" xfId="1046" xr:uid="{00000000-0005-0000-0000-0000FC040000}"/>
    <cellStyle name="説明文 6" xfId="1047" xr:uid="{00000000-0005-0000-0000-0000FD040000}"/>
    <cellStyle name="説明文 7" xfId="1048" xr:uid="{00000000-0005-0000-0000-0000FE040000}"/>
    <cellStyle name="説明文 8" xfId="1049" xr:uid="{00000000-0005-0000-0000-0000FF040000}"/>
    <cellStyle name="説明文 9" xfId="1050" xr:uid="{00000000-0005-0000-0000-000000050000}"/>
    <cellStyle name="通貨 2" xfId="1051" xr:uid="{00000000-0005-0000-0000-000001050000}"/>
    <cellStyle name="通貨 3" xfId="1052" xr:uid="{00000000-0005-0000-0000-000002050000}"/>
    <cellStyle name="通貨 3 2" xfId="1053" xr:uid="{00000000-0005-0000-0000-000003050000}"/>
    <cellStyle name="入力" xfId="1756" builtinId="20" customBuiltin="1"/>
    <cellStyle name="入力 10" xfId="1054" xr:uid="{00000000-0005-0000-0000-000005050000}"/>
    <cellStyle name="入力 11" xfId="1055" xr:uid="{00000000-0005-0000-0000-000006050000}"/>
    <cellStyle name="入力 12" xfId="1056" xr:uid="{00000000-0005-0000-0000-000007050000}"/>
    <cellStyle name="入力 13" xfId="1057" xr:uid="{00000000-0005-0000-0000-000008050000}"/>
    <cellStyle name="入力 14" xfId="1058" xr:uid="{00000000-0005-0000-0000-000009050000}"/>
    <cellStyle name="入力 15" xfId="1059" xr:uid="{00000000-0005-0000-0000-00000A050000}"/>
    <cellStyle name="入力 16" xfId="1060" xr:uid="{00000000-0005-0000-0000-00000B050000}"/>
    <cellStyle name="入力 17" xfId="1061" xr:uid="{00000000-0005-0000-0000-00000C050000}"/>
    <cellStyle name="入力 18" xfId="1062" xr:uid="{00000000-0005-0000-0000-00000D050000}"/>
    <cellStyle name="入力 19" xfId="1063" xr:uid="{00000000-0005-0000-0000-00000E050000}"/>
    <cellStyle name="入力 2" xfId="1064" xr:uid="{00000000-0005-0000-0000-00000F050000}"/>
    <cellStyle name="入力 2 2" xfId="1065" xr:uid="{00000000-0005-0000-0000-000010050000}"/>
    <cellStyle name="入力 2 2 2" xfId="1066" xr:uid="{00000000-0005-0000-0000-000011050000}"/>
    <cellStyle name="入力 2 2 2 2" xfId="1463" xr:uid="{00000000-0005-0000-0000-000012050000}"/>
    <cellStyle name="入力 2 2 2 2 2" xfId="1464" xr:uid="{00000000-0005-0000-0000-000013050000}"/>
    <cellStyle name="入力 2 2 2 3" xfId="1465" xr:uid="{00000000-0005-0000-0000-000014050000}"/>
    <cellStyle name="入力 2 2 3" xfId="1067" xr:uid="{00000000-0005-0000-0000-000015050000}"/>
    <cellStyle name="入力 2 2 3 2" xfId="1466" xr:uid="{00000000-0005-0000-0000-000016050000}"/>
    <cellStyle name="入力 2 2 4" xfId="1670" xr:uid="{00000000-0005-0000-0000-000017050000}"/>
    <cellStyle name="入力 2 2 4 2" xfId="1671" xr:uid="{00000000-0005-0000-0000-000018050000}"/>
    <cellStyle name="入力 2 2 5" xfId="1672" xr:uid="{00000000-0005-0000-0000-000019050000}"/>
    <cellStyle name="入力 2 2 6" xfId="1673" xr:uid="{00000000-0005-0000-0000-00001A050000}"/>
    <cellStyle name="入力 2 2 6 2" xfId="1674" xr:uid="{00000000-0005-0000-0000-00001B050000}"/>
    <cellStyle name="入力 20" xfId="1068" xr:uid="{00000000-0005-0000-0000-00001C050000}"/>
    <cellStyle name="入力 21" xfId="1069" xr:uid="{00000000-0005-0000-0000-00001D050000}"/>
    <cellStyle name="入力 22" xfId="1070" xr:uid="{00000000-0005-0000-0000-00001E050000}"/>
    <cellStyle name="入力 23" xfId="1071" xr:uid="{00000000-0005-0000-0000-00001F050000}"/>
    <cellStyle name="入力 24" xfId="1072" xr:uid="{00000000-0005-0000-0000-000020050000}"/>
    <cellStyle name="入力 25" xfId="1073" xr:uid="{00000000-0005-0000-0000-000021050000}"/>
    <cellStyle name="入力 3" xfId="1074" xr:uid="{00000000-0005-0000-0000-000022050000}"/>
    <cellStyle name="入力 3 2" xfId="1075" xr:uid="{00000000-0005-0000-0000-000023050000}"/>
    <cellStyle name="入力 3 2 2" xfId="1467" xr:uid="{00000000-0005-0000-0000-000024050000}"/>
    <cellStyle name="入力 3 2 2 2" xfId="1468" xr:uid="{00000000-0005-0000-0000-000025050000}"/>
    <cellStyle name="入力 3 2 3" xfId="1469" xr:uid="{00000000-0005-0000-0000-000026050000}"/>
    <cellStyle name="入力 3 3" xfId="1076" xr:uid="{00000000-0005-0000-0000-000027050000}"/>
    <cellStyle name="入力 3 3 2" xfId="1470" xr:uid="{00000000-0005-0000-0000-000028050000}"/>
    <cellStyle name="入力 3 4" xfId="1675" xr:uid="{00000000-0005-0000-0000-000029050000}"/>
    <cellStyle name="入力 3 4 2" xfId="1676" xr:uid="{00000000-0005-0000-0000-00002A050000}"/>
    <cellStyle name="入力 3 5" xfId="1677" xr:uid="{00000000-0005-0000-0000-00002B050000}"/>
    <cellStyle name="入力 3 6" xfId="1678" xr:uid="{00000000-0005-0000-0000-00002C050000}"/>
    <cellStyle name="入力 3 6 2" xfId="1679" xr:uid="{00000000-0005-0000-0000-00002D050000}"/>
    <cellStyle name="入力 4" xfId="1077" xr:uid="{00000000-0005-0000-0000-00002E050000}"/>
    <cellStyle name="入力 4 2" xfId="1078" xr:uid="{00000000-0005-0000-0000-00002F050000}"/>
    <cellStyle name="入力 4 2 2" xfId="1471" xr:uid="{00000000-0005-0000-0000-000030050000}"/>
    <cellStyle name="入力 4 2 2 2" xfId="1472" xr:uid="{00000000-0005-0000-0000-000031050000}"/>
    <cellStyle name="入力 4 2 3" xfId="1473" xr:uid="{00000000-0005-0000-0000-000032050000}"/>
    <cellStyle name="入力 4 3" xfId="1079" xr:uid="{00000000-0005-0000-0000-000033050000}"/>
    <cellStyle name="入力 4 3 2" xfId="1474" xr:uid="{00000000-0005-0000-0000-000034050000}"/>
    <cellStyle name="入力 4 4" xfId="1680" xr:uid="{00000000-0005-0000-0000-000035050000}"/>
    <cellStyle name="入力 4 4 2" xfId="1681" xr:uid="{00000000-0005-0000-0000-000036050000}"/>
    <cellStyle name="入力 4 5" xfId="1682" xr:uid="{00000000-0005-0000-0000-000037050000}"/>
    <cellStyle name="入力 4 6" xfId="1683" xr:uid="{00000000-0005-0000-0000-000038050000}"/>
    <cellStyle name="入力 4 6 2" xfId="1684" xr:uid="{00000000-0005-0000-0000-000039050000}"/>
    <cellStyle name="入力 5" xfId="1080" xr:uid="{00000000-0005-0000-0000-00003A050000}"/>
    <cellStyle name="入力 6" xfId="1081" xr:uid="{00000000-0005-0000-0000-00003B050000}"/>
    <cellStyle name="入力 7" xfId="1082" xr:uid="{00000000-0005-0000-0000-00003C050000}"/>
    <cellStyle name="入力 8" xfId="1083" xr:uid="{00000000-0005-0000-0000-00003D050000}"/>
    <cellStyle name="入力 9" xfId="1084" xr:uid="{00000000-0005-0000-0000-00003E050000}"/>
    <cellStyle name="標準" xfId="0" builtinId="0"/>
    <cellStyle name="標準 10" xfId="1085" xr:uid="{00000000-0005-0000-0000-000040050000}"/>
    <cellStyle name="標準 10 10" xfId="1475" xr:uid="{00000000-0005-0000-0000-000041050000}"/>
    <cellStyle name="標準 10 11" xfId="1476" xr:uid="{00000000-0005-0000-0000-000042050000}"/>
    <cellStyle name="標準 10 12" xfId="1477" xr:uid="{00000000-0005-0000-0000-000043050000}"/>
    <cellStyle name="標準 10 2" xfId="1086" xr:uid="{00000000-0005-0000-0000-000044050000}"/>
    <cellStyle name="標準 10 3" xfId="1087" xr:uid="{00000000-0005-0000-0000-000045050000}"/>
    <cellStyle name="標準 10 4" xfId="1088" xr:uid="{00000000-0005-0000-0000-000046050000}"/>
    <cellStyle name="標準 10 4 2" xfId="1478" xr:uid="{00000000-0005-0000-0000-000047050000}"/>
    <cellStyle name="標準 10 4 2 2" xfId="1479" xr:uid="{00000000-0005-0000-0000-000048050000}"/>
    <cellStyle name="標準 10 4 2 2 2" xfId="1480" xr:uid="{00000000-0005-0000-0000-000049050000}"/>
    <cellStyle name="標準 10 4 2 2 2 2" xfId="1481" xr:uid="{00000000-0005-0000-0000-00004A050000}"/>
    <cellStyle name="標準 10 4 2 2 2 2 2" xfId="1482" xr:uid="{00000000-0005-0000-0000-00004B050000}"/>
    <cellStyle name="標準 10 4 2 2 2 2 2 2" xfId="1483" xr:uid="{00000000-0005-0000-0000-00004C050000}"/>
    <cellStyle name="標準 10 4 3" xfId="1484" xr:uid="{00000000-0005-0000-0000-00004D050000}"/>
    <cellStyle name="標準 10 4 3 2" xfId="1485" xr:uid="{00000000-0005-0000-0000-00004E050000}"/>
    <cellStyle name="標準 10 5" xfId="1089" xr:uid="{00000000-0005-0000-0000-00004F050000}"/>
    <cellStyle name="標準 10 6" xfId="1486" xr:uid="{00000000-0005-0000-0000-000050050000}"/>
    <cellStyle name="標準 10 6 2" xfId="1487" xr:uid="{00000000-0005-0000-0000-000051050000}"/>
    <cellStyle name="標準 10 6 2 2" xfId="1488" xr:uid="{00000000-0005-0000-0000-000052050000}"/>
    <cellStyle name="標準 10 6 2 3" xfId="1489" xr:uid="{00000000-0005-0000-0000-000053050000}"/>
    <cellStyle name="標準 10 6 2 3 2" xfId="1387" xr:uid="{00000000-0005-0000-0000-000054050000}"/>
    <cellStyle name="標準 10 7" xfId="1490" xr:uid="{00000000-0005-0000-0000-000055050000}"/>
    <cellStyle name="標準 10 8" xfId="1491" xr:uid="{00000000-0005-0000-0000-000056050000}"/>
    <cellStyle name="標準 10 8 2" xfId="1492" xr:uid="{00000000-0005-0000-0000-000057050000}"/>
    <cellStyle name="標準 10 8 2 2" xfId="1493" xr:uid="{00000000-0005-0000-0000-000058050000}"/>
    <cellStyle name="標準 10 8 2 2 2" xfId="1494" xr:uid="{00000000-0005-0000-0000-000059050000}"/>
    <cellStyle name="標準 10 8 2 2 3" xfId="1495" xr:uid="{00000000-0005-0000-0000-00005A050000}"/>
    <cellStyle name="標準 10 8 2 2 3 2" xfId="1388" xr:uid="{00000000-0005-0000-0000-00005B050000}"/>
    <cellStyle name="標準 10 8 2 2 3 2 2" xfId="1496" xr:uid="{00000000-0005-0000-0000-00005C050000}"/>
    <cellStyle name="標準 10 8 2 3" xfId="1497" xr:uid="{00000000-0005-0000-0000-00005D050000}"/>
    <cellStyle name="標準 10 8 2 4" xfId="1498" xr:uid="{00000000-0005-0000-0000-00005E050000}"/>
    <cellStyle name="標準 10 8 2 4 2" xfId="1499" xr:uid="{00000000-0005-0000-0000-00005F050000}"/>
    <cellStyle name="標準 10 8 2 4 2 2" xfId="1500" xr:uid="{00000000-0005-0000-0000-000060050000}"/>
    <cellStyle name="標準 10 8 3" xfId="1501" xr:uid="{00000000-0005-0000-0000-000061050000}"/>
    <cellStyle name="標準 10 8 4" xfId="1502" xr:uid="{00000000-0005-0000-0000-000062050000}"/>
    <cellStyle name="標準 10 8 4 2" xfId="1503" xr:uid="{00000000-0005-0000-0000-000063050000}"/>
    <cellStyle name="標準 10 8 4 2 2" xfId="1504" xr:uid="{00000000-0005-0000-0000-000064050000}"/>
    <cellStyle name="標準 10 8 4 2 3" xfId="1505" xr:uid="{00000000-0005-0000-0000-000065050000}"/>
    <cellStyle name="標準 10 9" xfId="1506" xr:uid="{00000000-0005-0000-0000-000066050000}"/>
    <cellStyle name="標準 10 9 2" xfId="1507" xr:uid="{00000000-0005-0000-0000-000067050000}"/>
    <cellStyle name="標準 10 9 3" xfId="1508" xr:uid="{00000000-0005-0000-0000-000068050000}"/>
    <cellStyle name="標準 10 9 3 2" xfId="1509" xr:uid="{00000000-0005-0000-0000-000069050000}"/>
    <cellStyle name="標準 11" xfId="1090" xr:uid="{00000000-0005-0000-0000-00006A050000}"/>
    <cellStyle name="標準 11 2" xfId="1091" xr:uid="{00000000-0005-0000-0000-00006B050000}"/>
    <cellStyle name="標準 11 2 2" xfId="1685" xr:uid="{00000000-0005-0000-0000-00006C050000}"/>
    <cellStyle name="標準 11 3" xfId="1092" xr:uid="{00000000-0005-0000-0000-00006D050000}"/>
    <cellStyle name="標準 11 4" xfId="1093" xr:uid="{00000000-0005-0000-0000-00006E050000}"/>
    <cellStyle name="標準 12" xfId="1383" xr:uid="{00000000-0005-0000-0000-00006F050000}"/>
    <cellStyle name="標準 12 2" xfId="1094" xr:uid="{00000000-0005-0000-0000-000070050000}"/>
    <cellStyle name="標準 12 3" xfId="1095" xr:uid="{00000000-0005-0000-0000-000071050000}"/>
    <cellStyle name="標準 12 4" xfId="1686" xr:uid="{00000000-0005-0000-0000-000072050000}"/>
    <cellStyle name="標準 13" xfId="1096" xr:uid="{00000000-0005-0000-0000-000073050000}"/>
    <cellStyle name="標準 13 2" xfId="1097" xr:uid="{00000000-0005-0000-0000-000074050000}"/>
    <cellStyle name="標準 14" xfId="1384" xr:uid="{00000000-0005-0000-0000-000075050000}"/>
    <cellStyle name="標準 14 2" xfId="1098" xr:uid="{00000000-0005-0000-0000-000076050000}"/>
    <cellStyle name="標準 14 3" xfId="1099" xr:uid="{00000000-0005-0000-0000-000077050000}"/>
    <cellStyle name="標準 14 4" xfId="1100" xr:uid="{00000000-0005-0000-0000-000078050000}"/>
    <cellStyle name="標準 14 5" xfId="1101" xr:uid="{00000000-0005-0000-0000-000079050000}"/>
    <cellStyle name="標準 14 6" xfId="1102" xr:uid="{00000000-0005-0000-0000-00007A050000}"/>
    <cellStyle name="標準 14 7" xfId="1103" xr:uid="{00000000-0005-0000-0000-00007B050000}"/>
    <cellStyle name="標準 14 8" xfId="1104" xr:uid="{00000000-0005-0000-0000-00007C050000}"/>
    <cellStyle name="標準 15" xfId="1105" xr:uid="{00000000-0005-0000-0000-00007D050000}"/>
    <cellStyle name="標準 15 2" xfId="1106" xr:uid="{00000000-0005-0000-0000-00007E050000}"/>
    <cellStyle name="標準 15 3" xfId="1107" xr:uid="{00000000-0005-0000-0000-00007F050000}"/>
    <cellStyle name="標準 15 4" xfId="1108" xr:uid="{00000000-0005-0000-0000-000080050000}"/>
    <cellStyle name="標準 15 5" xfId="1109" xr:uid="{00000000-0005-0000-0000-000081050000}"/>
    <cellStyle name="標準 15 6" xfId="1110" xr:uid="{00000000-0005-0000-0000-000082050000}"/>
    <cellStyle name="標準 15 7" xfId="1111" xr:uid="{00000000-0005-0000-0000-000083050000}"/>
    <cellStyle name="標準 16" xfId="1385" xr:uid="{00000000-0005-0000-0000-000084050000}"/>
    <cellStyle name="標準 16 2" xfId="1112" xr:uid="{00000000-0005-0000-0000-000085050000}"/>
    <cellStyle name="標準 16 3" xfId="1113" xr:uid="{00000000-0005-0000-0000-000086050000}"/>
    <cellStyle name="標準 16 4" xfId="1114" xr:uid="{00000000-0005-0000-0000-000087050000}"/>
    <cellStyle name="標準 16 5" xfId="1115" xr:uid="{00000000-0005-0000-0000-000088050000}"/>
    <cellStyle name="標準 16 6" xfId="1116" xr:uid="{00000000-0005-0000-0000-000089050000}"/>
    <cellStyle name="標準 17" xfId="1117" xr:uid="{00000000-0005-0000-0000-00008A050000}"/>
    <cellStyle name="標準 17 2" xfId="1118" xr:uid="{00000000-0005-0000-0000-00008B050000}"/>
    <cellStyle name="標準 17 3" xfId="1119" xr:uid="{00000000-0005-0000-0000-00008C050000}"/>
    <cellStyle name="標準 17 4" xfId="1120" xr:uid="{00000000-0005-0000-0000-00008D050000}"/>
    <cellStyle name="標準 17 5" xfId="1121" xr:uid="{00000000-0005-0000-0000-00008E050000}"/>
    <cellStyle name="標準 18" xfId="1510" xr:uid="{00000000-0005-0000-0000-00008F050000}"/>
    <cellStyle name="標準 18 2" xfId="1122" xr:uid="{00000000-0005-0000-0000-000090050000}"/>
    <cellStyle name="標準 18 3" xfId="1123" xr:uid="{00000000-0005-0000-0000-000091050000}"/>
    <cellStyle name="標準 19" xfId="1511" xr:uid="{00000000-0005-0000-0000-000092050000}"/>
    <cellStyle name="標準 19 2" xfId="1124" xr:uid="{00000000-0005-0000-0000-000093050000}"/>
    <cellStyle name="標準 19 2 2" xfId="1512" xr:uid="{00000000-0005-0000-0000-000094050000}"/>
    <cellStyle name="標準 19 2 2 2" xfId="1513" xr:uid="{00000000-0005-0000-0000-000095050000}"/>
    <cellStyle name="標準 19 2 2 2 2" xfId="1514" xr:uid="{00000000-0005-0000-0000-000096050000}"/>
    <cellStyle name="標準 19 2 2 2 2 2" xfId="1515" xr:uid="{00000000-0005-0000-0000-000097050000}"/>
    <cellStyle name="標準 19 2 2 2 2 2 2" xfId="1516" xr:uid="{00000000-0005-0000-0000-000098050000}"/>
    <cellStyle name="標準 19 2 2 2 2 2 2 2" xfId="1517" xr:uid="{00000000-0005-0000-0000-000099050000}"/>
    <cellStyle name="標準 19 2 2 2 2 2 2 2 2" xfId="1518" xr:uid="{00000000-0005-0000-0000-00009A050000}"/>
    <cellStyle name="標準 19 2 2 2 2 2 3" xfId="1519" xr:uid="{00000000-0005-0000-0000-00009B050000}"/>
    <cellStyle name="標準 19 2 2 2 2 2 4" xfId="1520" xr:uid="{00000000-0005-0000-0000-00009C050000}"/>
    <cellStyle name="標準 19 2 2 2 2 2 4 2" xfId="1521" xr:uid="{00000000-0005-0000-0000-00009D050000}"/>
    <cellStyle name="標準 19 2 2 2 2 2 4 3" xfId="1522" xr:uid="{00000000-0005-0000-0000-00009E050000}"/>
    <cellStyle name="標準 19 2 2 2 3" xfId="1523" xr:uid="{00000000-0005-0000-0000-00009F050000}"/>
    <cellStyle name="標準 19 2 2 2 3 2" xfId="1524" xr:uid="{00000000-0005-0000-0000-0000A0050000}"/>
    <cellStyle name="標準 19 2 2 2 3 2 2" xfId="1525" xr:uid="{00000000-0005-0000-0000-0000A1050000}"/>
    <cellStyle name="標準 19 2 2 2 3 2 3" xfId="1526" xr:uid="{00000000-0005-0000-0000-0000A2050000}"/>
    <cellStyle name="標準 19 2 2 3" xfId="1527" xr:uid="{00000000-0005-0000-0000-0000A3050000}"/>
    <cellStyle name="標準 19 2 2 3 2" xfId="1528" xr:uid="{00000000-0005-0000-0000-0000A4050000}"/>
    <cellStyle name="標準 19 2 2 3 2 2" xfId="1529" xr:uid="{00000000-0005-0000-0000-0000A5050000}"/>
    <cellStyle name="標準 2" xfId="2" xr:uid="{00000000-0005-0000-0000-0000A6050000}"/>
    <cellStyle name="標準 2 10" xfId="1125" xr:uid="{00000000-0005-0000-0000-0000A7050000}"/>
    <cellStyle name="標準 2 11" xfId="1126" xr:uid="{00000000-0005-0000-0000-0000A8050000}"/>
    <cellStyle name="標準 2 12" xfId="1127" xr:uid="{00000000-0005-0000-0000-0000A9050000}"/>
    <cellStyle name="標準 2 13" xfId="1128" xr:uid="{00000000-0005-0000-0000-0000AA050000}"/>
    <cellStyle name="標準 2 14" xfId="1129" xr:uid="{00000000-0005-0000-0000-0000AB050000}"/>
    <cellStyle name="標準 2 15" xfId="1130" xr:uid="{00000000-0005-0000-0000-0000AC050000}"/>
    <cellStyle name="標準 2 16" xfId="1131" xr:uid="{00000000-0005-0000-0000-0000AD050000}"/>
    <cellStyle name="標準 2 17" xfId="1132" xr:uid="{00000000-0005-0000-0000-0000AE050000}"/>
    <cellStyle name="標準 2 18" xfId="1133" xr:uid="{00000000-0005-0000-0000-0000AF050000}"/>
    <cellStyle name="標準 2 19" xfId="1134" xr:uid="{00000000-0005-0000-0000-0000B0050000}"/>
    <cellStyle name="標準 2 2" xfId="1135" xr:uid="{00000000-0005-0000-0000-0000B1050000}"/>
    <cellStyle name="標準 2 2 10" xfId="1136" xr:uid="{00000000-0005-0000-0000-0000B2050000}"/>
    <cellStyle name="標準 2 2 11" xfId="1137" xr:uid="{00000000-0005-0000-0000-0000B3050000}"/>
    <cellStyle name="標準 2 2 12" xfId="1138" xr:uid="{00000000-0005-0000-0000-0000B4050000}"/>
    <cellStyle name="標準 2 2 13" xfId="1139" xr:uid="{00000000-0005-0000-0000-0000B5050000}"/>
    <cellStyle name="標準 2 2 14" xfId="1140" xr:uid="{00000000-0005-0000-0000-0000B6050000}"/>
    <cellStyle name="標準 2 2 15" xfId="1141" xr:uid="{00000000-0005-0000-0000-0000B7050000}"/>
    <cellStyle name="標準 2 2 16" xfId="1142" xr:uid="{00000000-0005-0000-0000-0000B8050000}"/>
    <cellStyle name="標準 2 2 17" xfId="1143" xr:uid="{00000000-0005-0000-0000-0000B9050000}"/>
    <cellStyle name="標準 2 2 18" xfId="1144" xr:uid="{00000000-0005-0000-0000-0000BA050000}"/>
    <cellStyle name="標準 2 2 19" xfId="1145" xr:uid="{00000000-0005-0000-0000-0000BB050000}"/>
    <cellStyle name="標準 2 2 2" xfId="1146" xr:uid="{00000000-0005-0000-0000-0000BC050000}"/>
    <cellStyle name="標準 2 2 2 2" xfId="1147" xr:uid="{00000000-0005-0000-0000-0000BD050000}"/>
    <cellStyle name="標準 2 2 2 2 2" xfId="1148" xr:uid="{00000000-0005-0000-0000-0000BE050000}"/>
    <cellStyle name="標準 2 2 2 2_23_CRUDマトリックス(機能レベル)" xfId="1149" xr:uid="{00000000-0005-0000-0000-0000BF050000}"/>
    <cellStyle name="標準 2 2 2_23_CRUDマトリックス(機能レベル)" xfId="1150" xr:uid="{00000000-0005-0000-0000-0000C0050000}"/>
    <cellStyle name="標準 2 2 20" xfId="1151" xr:uid="{00000000-0005-0000-0000-0000C1050000}"/>
    <cellStyle name="標準 2 2 21" xfId="1152" xr:uid="{00000000-0005-0000-0000-0000C2050000}"/>
    <cellStyle name="標準 2 2 22" xfId="1153" xr:uid="{00000000-0005-0000-0000-0000C3050000}"/>
    <cellStyle name="標準 2 2 23" xfId="1154" xr:uid="{00000000-0005-0000-0000-0000C4050000}"/>
    <cellStyle name="標準 2 2 24" xfId="1155" xr:uid="{00000000-0005-0000-0000-0000C5050000}"/>
    <cellStyle name="標準 2 2 25" xfId="1156" xr:uid="{00000000-0005-0000-0000-0000C6050000}"/>
    <cellStyle name="標準 2 2 26" xfId="1157" xr:uid="{00000000-0005-0000-0000-0000C7050000}"/>
    <cellStyle name="標準 2 2 27" xfId="1158" xr:uid="{00000000-0005-0000-0000-0000C8050000}"/>
    <cellStyle name="標準 2 2 28" xfId="1159" xr:uid="{00000000-0005-0000-0000-0000C9050000}"/>
    <cellStyle name="標準 2 2 29" xfId="1160" xr:uid="{00000000-0005-0000-0000-0000CA050000}"/>
    <cellStyle name="標準 2 2 3" xfId="1161" xr:uid="{00000000-0005-0000-0000-0000CB050000}"/>
    <cellStyle name="標準 2 2 30" xfId="1162" xr:uid="{00000000-0005-0000-0000-0000CC050000}"/>
    <cellStyle name="標準 2 2 31" xfId="1163" xr:uid="{00000000-0005-0000-0000-0000CD050000}"/>
    <cellStyle name="標準 2 2 4" xfId="1164" xr:uid="{00000000-0005-0000-0000-0000CE050000}"/>
    <cellStyle name="標準 2 2 5" xfId="1165" xr:uid="{00000000-0005-0000-0000-0000CF050000}"/>
    <cellStyle name="標準 2 2 6" xfId="1166" xr:uid="{00000000-0005-0000-0000-0000D0050000}"/>
    <cellStyle name="標準 2 2 7" xfId="1167" xr:uid="{00000000-0005-0000-0000-0000D1050000}"/>
    <cellStyle name="標準 2 2 8" xfId="1168" xr:uid="{00000000-0005-0000-0000-0000D2050000}"/>
    <cellStyle name="標準 2 2 9" xfId="1169" xr:uid="{00000000-0005-0000-0000-0000D3050000}"/>
    <cellStyle name="標準 2 2_23_CRUDマトリックス(機能レベル)" xfId="1170" xr:uid="{00000000-0005-0000-0000-0000D4050000}"/>
    <cellStyle name="標準 2 20" xfId="1171" xr:uid="{00000000-0005-0000-0000-0000D5050000}"/>
    <cellStyle name="標準 2 21" xfId="1172" xr:uid="{00000000-0005-0000-0000-0000D6050000}"/>
    <cellStyle name="標準 2 22" xfId="1173" xr:uid="{00000000-0005-0000-0000-0000D7050000}"/>
    <cellStyle name="標準 2 23" xfId="1174" xr:uid="{00000000-0005-0000-0000-0000D8050000}"/>
    <cellStyle name="標準 2 24" xfId="1175" xr:uid="{00000000-0005-0000-0000-0000D9050000}"/>
    <cellStyle name="標準 2 25" xfId="1176" xr:uid="{00000000-0005-0000-0000-0000DA050000}"/>
    <cellStyle name="標準 2 26" xfId="1687" xr:uid="{00000000-0005-0000-0000-0000DB050000}"/>
    <cellStyle name="標準 2 26 2" xfId="1688" xr:uid="{00000000-0005-0000-0000-0000DC050000}"/>
    <cellStyle name="標準 2 26 3" xfId="1689" xr:uid="{00000000-0005-0000-0000-0000DD050000}"/>
    <cellStyle name="標準 2 3" xfId="1177" xr:uid="{00000000-0005-0000-0000-0000DE050000}"/>
    <cellStyle name="標準 2 3 10" xfId="1178" xr:uid="{00000000-0005-0000-0000-0000DF050000}"/>
    <cellStyle name="標準 2 3 11" xfId="1179" xr:uid="{00000000-0005-0000-0000-0000E0050000}"/>
    <cellStyle name="標準 2 3 12" xfId="1180" xr:uid="{00000000-0005-0000-0000-0000E1050000}"/>
    <cellStyle name="標準 2 3 13" xfId="1181" xr:uid="{00000000-0005-0000-0000-0000E2050000}"/>
    <cellStyle name="標準 2 3 14" xfId="1182" xr:uid="{00000000-0005-0000-0000-0000E3050000}"/>
    <cellStyle name="標準 2 3 15" xfId="1183" xr:uid="{00000000-0005-0000-0000-0000E4050000}"/>
    <cellStyle name="標準 2 3 16" xfId="1184" xr:uid="{00000000-0005-0000-0000-0000E5050000}"/>
    <cellStyle name="標準 2 3 17" xfId="1185" xr:uid="{00000000-0005-0000-0000-0000E6050000}"/>
    <cellStyle name="標準 2 3 18" xfId="1186" xr:uid="{00000000-0005-0000-0000-0000E7050000}"/>
    <cellStyle name="標準 2 3 19" xfId="1187" xr:uid="{00000000-0005-0000-0000-0000E8050000}"/>
    <cellStyle name="標準 2 3 2" xfId="1188" xr:uid="{00000000-0005-0000-0000-0000E9050000}"/>
    <cellStyle name="標準 2 3 2 2" xfId="1189" xr:uid="{00000000-0005-0000-0000-0000EA050000}"/>
    <cellStyle name="標準 2 3 2 2 2" xfId="1190" xr:uid="{00000000-0005-0000-0000-0000EB050000}"/>
    <cellStyle name="標準 2 3 2 2_23_CRUDマトリックス(機能レベル)" xfId="1191" xr:uid="{00000000-0005-0000-0000-0000EC050000}"/>
    <cellStyle name="標準 2 3 2 3" xfId="1690" xr:uid="{00000000-0005-0000-0000-0000ED050000}"/>
    <cellStyle name="標準 2 3 2_23_CRUDマトリックス(機能レベル)" xfId="1192" xr:uid="{00000000-0005-0000-0000-0000EE050000}"/>
    <cellStyle name="標準 2 3 20" xfId="1193" xr:uid="{00000000-0005-0000-0000-0000EF050000}"/>
    <cellStyle name="標準 2 3 21" xfId="1194" xr:uid="{00000000-0005-0000-0000-0000F0050000}"/>
    <cellStyle name="標準 2 3 22" xfId="1195" xr:uid="{00000000-0005-0000-0000-0000F1050000}"/>
    <cellStyle name="標準 2 3 23" xfId="1196" xr:uid="{00000000-0005-0000-0000-0000F2050000}"/>
    <cellStyle name="標準 2 3 24" xfId="1197" xr:uid="{00000000-0005-0000-0000-0000F3050000}"/>
    <cellStyle name="標準 2 3 25" xfId="1198" xr:uid="{00000000-0005-0000-0000-0000F4050000}"/>
    <cellStyle name="標準 2 3 26" xfId="1199" xr:uid="{00000000-0005-0000-0000-0000F5050000}"/>
    <cellStyle name="標準 2 3 27" xfId="1200" xr:uid="{00000000-0005-0000-0000-0000F6050000}"/>
    <cellStyle name="標準 2 3 28" xfId="1201" xr:uid="{00000000-0005-0000-0000-0000F7050000}"/>
    <cellStyle name="標準 2 3 29" xfId="1202" xr:uid="{00000000-0005-0000-0000-0000F8050000}"/>
    <cellStyle name="標準 2 3 3" xfId="1203" xr:uid="{00000000-0005-0000-0000-0000F9050000}"/>
    <cellStyle name="標準 2 3 4" xfId="1204" xr:uid="{00000000-0005-0000-0000-0000FA050000}"/>
    <cellStyle name="標準 2 3 4 2" xfId="1691" xr:uid="{00000000-0005-0000-0000-0000FB050000}"/>
    <cellStyle name="標準 2 3 5" xfId="1205" xr:uid="{00000000-0005-0000-0000-0000FC050000}"/>
    <cellStyle name="標準 2 3 6" xfId="1206" xr:uid="{00000000-0005-0000-0000-0000FD050000}"/>
    <cellStyle name="標準 2 3 7" xfId="1207" xr:uid="{00000000-0005-0000-0000-0000FE050000}"/>
    <cellStyle name="標準 2 3 8" xfId="1208" xr:uid="{00000000-0005-0000-0000-0000FF050000}"/>
    <cellStyle name="標準 2 3 9" xfId="1209" xr:uid="{00000000-0005-0000-0000-000000060000}"/>
    <cellStyle name="標準 2 3_23_CRUDマトリックス(機能レベル)" xfId="1210" xr:uid="{00000000-0005-0000-0000-000001060000}"/>
    <cellStyle name="標準 2 4" xfId="1211" xr:uid="{00000000-0005-0000-0000-000002060000}"/>
    <cellStyle name="標準 2 4 10" xfId="1212" xr:uid="{00000000-0005-0000-0000-000003060000}"/>
    <cellStyle name="標準 2 4 11" xfId="1213" xr:uid="{00000000-0005-0000-0000-000004060000}"/>
    <cellStyle name="標準 2 4 12" xfId="1214" xr:uid="{00000000-0005-0000-0000-000005060000}"/>
    <cellStyle name="標準 2 4 13" xfId="1215" xr:uid="{00000000-0005-0000-0000-000006060000}"/>
    <cellStyle name="標準 2 4 14" xfId="1216" xr:uid="{00000000-0005-0000-0000-000007060000}"/>
    <cellStyle name="標準 2 4 15" xfId="1217" xr:uid="{00000000-0005-0000-0000-000008060000}"/>
    <cellStyle name="標準 2 4 16" xfId="1218" xr:uid="{00000000-0005-0000-0000-000009060000}"/>
    <cellStyle name="標準 2 4 17" xfId="1219" xr:uid="{00000000-0005-0000-0000-00000A060000}"/>
    <cellStyle name="標準 2 4 18" xfId="1220" xr:uid="{00000000-0005-0000-0000-00000B060000}"/>
    <cellStyle name="標準 2 4 19" xfId="1221" xr:uid="{00000000-0005-0000-0000-00000C060000}"/>
    <cellStyle name="標準 2 4 2" xfId="1222" xr:uid="{00000000-0005-0000-0000-00000D060000}"/>
    <cellStyle name="標準 2 4 2 2" xfId="1692" xr:uid="{00000000-0005-0000-0000-00000E060000}"/>
    <cellStyle name="標準 2 4 20" xfId="1223" xr:uid="{00000000-0005-0000-0000-00000F060000}"/>
    <cellStyle name="標準 2 4 21" xfId="1224" xr:uid="{00000000-0005-0000-0000-000010060000}"/>
    <cellStyle name="標準 2 4 22" xfId="1225" xr:uid="{00000000-0005-0000-0000-000011060000}"/>
    <cellStyle name="標準 2 4 23" xfId="1226" xr:uid="{00000000-0005-0000-0000-000012060000}"/>
    <cellStyle name="標準 2 4 24" xfId="1227" xr:uid="{00000000-0005-0000-0000-000013060000}"/>
    <cellStyle name="標準 2 4 3" xfId="1228" xr:uid="{00000000-0005-0000-0000-000014060000}"/>
    <cellStyle name="標準 2 4 4" xfId="1229" xr:uid="{00000000-0005-0000-0000-000015060000}"/>
    <cellStyle name="標準 2 4 5" xfId="1230" xr:uid="{00000000-0005-0000-0000-000016060000}"/>
    <cellStyle name="標準 2 4 6" xfId="1231" xr:uid="{00000000-0005-0000-0000-000017060000}"/>
    <cellStyle name="標準 2 4 7" xfId="1232" xr:uid="{00000000-0005-0000-0000-000018060000}"/>
    <cellStyle name="標準 2 4 8" xfId="1233" xr:uid="{00000000-0005-0000-0000-000019060000}"/>
    <cellStyle name="標準 2 4 9" xfId="1234" xr:uid="{00000000-0005-0000-0000-00001A060000}"/>
    <cellStyle name="標準 2 4_23_CRUDマトリックス(機能レベル)" xfId="1235" xr:uid="{00000000-0005-0000-0000-00001B060000}"/>
    <cellStyle name="標準 2 5" xfId="1236" xr:uid="{00000000-0005-0000-0000-00001C060000}"/>
    <cellStyle name="標準 2 5 10" xfId="1237" xr:uid="{00000000-0005-0000-0000-00001D060000}"/>
    <cellStyle name="標準 2 5 11" xfId="1238" xr:uid="{00000000-0005-0000-0000-00001E060000}"/>
    <cellStyle name="標準 2 5 12" xfId="1239" xr:uid="{00000000-0005-0000-0000-00001F060000}"/>
    <cellStyle name="標準 2 5 13" xfId="1240" xr:uid="{00000000-0005-0000-0000-000020060000}"/>
    <cellStyle name="標準 2 5 14" xfId="1241" xr:uid="{00000000-0005-0000-0000-000021060000}"/>
    <cellStyle name="標準 2 5 15" xfId="1242" xr:uid="{00000000-0005-0000-0000-000022060000}"/>
    <cellStyle name="標準 2 5 16" xfId="1243" xr:uid="{00000000-0005-0000-0000-000023060000}"/>
    <cellStyle name="標準 2 5 17" xfId="1244" xr:uid="{00000000-0005-0000-0000-000024060000}"/>
    <cellStyle name="標準 2 5 18" xfId="1245" xr:uid="{00000000-0005-0000-0000-000025060000}"/>
    <cellStyle name="標準 2 5 19" xfId="1246" xr:uid="{00000000-0005-0000-0000-000026060000}"/>
    <cellStyle name="標準 2 5 2" xfId="1247" xr:uid="{00000000-0005-0000-0000-000027060000}"/>
    <cellStyle name="標準 2 5 2 2" xfId="1550" xr:uid="{00000000-0005-0000-0000-000028060000}"/>
    <cellStyle name="標準 2 5 2 2 2" xfId="1693" xr:uid="{00000000-0005-0000-0000-000029060000}"/>
    <cellStyle name="標準 2 5 2 2 2 2" xfId="1748" xr:uid="{00000000-0005-0000-0000-00002A060000}"/>
    <cellStyle name="標準 2 5 20" xfId="1248" xr:uid="{00000000-0005-0000-0000-00002B060000}"/>
    <cellStyle name="標準 2 5 21" xfId="1249" xr:uid="{00000000-0005-0000-0000-00002C060000}"/>
    <cellStyle name="標準 2 5 22" xfId="1250" xr:uid="{00000000-0005-0000-0000-00002D060000}"/>
    <cellStyle name="標準 2 5 23" xfId="1251" xr:uid="{00000000-0005-0000-0000-00002E060000}"/>
    <cellStyle name="標準 2 5 3" xfId="1252" xr:uid="{00000000-0005-0000-0000-00002F060000}"/>
    <cellStyle name="標準 2 5 3 2" xfId="1530" xr:uid="{00000000-0005-0000-0000-000030060000}"/>
    <cellStyle name="標準 2 5 4" xfId="1253" xr:uid="{00000000-0005-0000-0000-000031060000}"/>
    <cellStyle name="標準 2 5 5" xfId="1254" xr:uid="{00000000-0005-0000-0000-000032060000}"/>
    <cellStyle name="標準 2 5 6" xfId="1255" xr:uid="{00000000-0005-0000-0000-000033060000}"/>
    <cellStyle name="標準 2 5 7" xfId="1256" xr:uid="{00000000-0005-0000-0000-000034060000}"/>
    <cellStyle name="標準 2 5 8" xfId="1257" xr:uid="{00000000-0005-0000-0000-000035060000}"/>
    <cellStyle name="標準 2 5 9" xfId="1258" xr:uid="{00000000-0005-0000-0000-000036060000}"/>
    <cellStyle name="標準 2 5_23_CRUDマトリックス(機能レベル)" xfId="1259" xr:uid="{00000000-0005-0000-0000-000037060000}"/>
    <cellStyle name="標準 2 6" xfId="1260" xr:uid="{00000000-0005-0000-0000-000038060000}"/>
    <cellStyle name="標準 2 6 10" xfId="1261" xr:uid="{00000000-0005-0000-0000-000039060000}"/>
    <cellStyle name="標準 2 6 11" xfId="1262" xr:uid="{00000000-0005-0000-0000-00003A060000}"/>
    <cellStyle name="標準 2 6 12" xfId="1263" xr:uid="{00000000-0005-0000-0000-00003B060000}"/>
    <cellStyle name="標準 2 6 13" xfId="1264" xr:uid="{00000000-0005-0000-0000-00003C060000}"/>
    <cellStyle name="標準 2 6 14" xfId="1265" xr:uid="{00000000-0005-0000-0000-00003D060000}"/>
    <cellStyle name="標準 2 6 15" xfId="1266" xr:uid="{00000000-0005-0000-0000-00003E060000}"/>
    <cellStyle name="標準 2 6 16" xfId="1267" xr:uid="{00000000-0005-0000-0000-00003F060000}"/>
    <cellStyle name="標準 2 6 17" xfId="1268" xr:uid="{00000000-0005-0000-0000-000040060000}"/>
    <cellStyle name="標準 2 6 18" xfId="1269" xr:uid="{00000000-0005-0000-0000-000041060000}"/>
    <cellStyle name="標準 2 6 19" xfId="1270" xr:uid="{00000000-0005-0000-0000-000042060000}"/>
    <cellStyle name="標準 2 6 2" xfId="1271" xr:uid="{00000000-0005-0000-0000-000043060000}"/>
    <cellStyle name="標準 2 6 20" xfId="1272" xr:uid="{00000000-0005-0000-0000-000044060000}"/>
    <cellStyle name="標準 2 6 21" xfId="1273" xr:uid="{00000000-0005-0000-0000-000045060000}"/>
    <cellStyle name="標準 2 6 22" xfId="1274" xr:uid="{00000000-0005-0000-0000-000046060000}"/>
    <cellStyle name="標準 2 6 23" xfId="1694" xr:uid="{00000000-0005-0000-0000-000047060000}"/>
    <cellStyle name="標準 2 6 3" xfId="1275" xr:uid="{00000000-0005-0000-0000-000048060000}"/>
    <cellStyle name="標準 2 6 4" xfId="1276" xr:uid="{00000000-0005-0000-0000-000049060000}"/>
    <cellStyle name="標準 2 6 5" xfId="1277" xr:uid="{00000000-0005-0000-0000-00004A060000}"/>
    <cellStyle name="標準 2 6 6" xfId="1278" xr:uid="{00000000-0005-0000-0000-00004B060000}"/>
    <cellStyle name="標準 2 6 7" xfId="1279" xr:uid="{00000000-0005-0000-0000-00004C060000}"/>
    <cellStyle name="標準 2 6 8" xfId="1280" xr:uid="{00000000-0005-0000-0000-00004D060000}"/>
    <cellStyle name="標準 2 6 9" xfId="1281" xr:uid="{00000000-0005-0000-0000-00004E060000}"/>
    <cellStyle name="標準 2 6_23_CRUDマトリックス(機能レベル)" xfId="1282" xr:uid="{00000000-0005-0000-0000-00004F060000}"/>
    <cellStyle name="標準 2 7" xfId="1283" xr:uid="{00000000-0005-0000-0000-000050060000}"/>
    <cellStyle name="標準 2 7 2" xfId="1531" xr:uid="{00000000-0005-0000-0000-000051060000}"/>
    <cellStyle name="標準 2 7 2 2" xfId="1532" xr:uid="{00000000-0005-0000-0000-000052060000}"/>
    <cellStyle name="標準 2 7 2 3" xfId="1533" xr:uid="{00000000-0005-0000-0000-000053060000}"/>
    <cellStyle name="標準 2 7 2 3 2" xfId="1389" xr:uid="{00000000-0005-0000-0000-000054060000}"/>
    <cellStyle name="標準 2 8" xfId="1284" xr:uid="{00000000-0005-0000-0000-000055060000}"/>
    <cellStyle name="標準 2 9" xfId="1285" xr:uid="{00000000-0005-0000-0000-000056060000}"/>
    <cellStyle name="標準 2 9 2" xfId="1534" xr:uid="{00000000-0005-0000-0000-000057060000}"/>
    <cellStyle name="標準 2 9 2 2" xfId="1535" xr:uid="{00000000-0005-0000-0000-000058060000}"/>
    <cellStyle name="標準 2 9 2 2 2" xfId="1536" xr:uid="{00000000-0005-0000-0000-000059060000}"/>
    <cellStyle name="標準 2 9 2 2 3" xfId="1537" xr:uid="{00000000-0005-0000-0000-00005A060000}"/>
    <cellStyle name="標準 2 9 2 2 3 2" xfId="1386" xr:uid="{00000000-0005-0000-0000-00005B060000}"/>
    <cellStyle name="標準 2 9 2 2 3 2 2" xfId="1538" xr:uid="{00000000-0005-0000-0000-00005C060000}"/>
    <cellStyle name="標準 2 9 2 3" xfId="1539" xr:uid="{00000000-0005-0000-0000-00005D060000}"/>
    <cellStyle name="標準 2 9 2 4" xfId="1540" xr:uid="{00000000-0005-0000-0000-00005E060000}"/>
    <cellStyle name="標準 2 9 2 4 2" xfId="1541" xr:uid="{00000000-0005-0000-0000-00005F060000}"/>
    <cellStyle name="標準 2 9 2 4 2 2" xfId="1542" xr:uid="{00000000-0005-0000-0000-000060060000}"/>
    <cellStyle name="標準 2 9 2 4 2 2 2" xfId="1543" xr:uid="{00000000-0005-0000-0000-000061060000}"/>
    <cellStyle name="標準 20" xfId="1544" xr:uid="{00000000-0005-0000-0000-000062060000}"/>
    <cellStyle name="標準 20 2" xfId="1286" xr:uid="{00000000-0005-0000-0000-000063060000}"/>
    <cellStyle name="標準 20 2 2" xfId="1545" xr:uid="{00000000-0005-0000-0000-000064060000}"/>
    <cellStyle name="標準 20 3" xfId="1287" xr:uid="{00000000-0005-0000-0000-000065060000}"/>
    <cellStyle name="標準 20 4" xfId="1288" xr:uid="{00000000-0005-0000-0000-000066060000}"/>
    <cellStyle name="標準 21" xfId="1546" xr:uid="{00000000-0005-0000-0000-000067060000}"/>
    <cellStyle name="標準 21 2" xfId="1289" xr:uid="{00000000-0005-0000-0000-000068060000}"/>
    <cellStyle name="標準 21 3" xfId="1290" xr:uid="{00000000-0005-0000-0000-000069060000}"/>
    <cellStyle name="標準 22" xfId="1547" xr:uid="{00000000-0005-0000-0000-00006A060000}"/>
    <cellStyle name="標準 22 2" xfId="1291" xr:uid="{00000000-0005-0000-0000-00006B060000}"/>
    <cellStyle name="標準 22 2 2" xfId="1548" xr:uid="{00000000-0005-0000-0000-00006C060000}"/>
    <cellStyle name="標準 23 2" xfId="1292" xr:uid="{00000000-0005-0000-0000-00006D060000}"/>
    <cellStyle name="標準 23 3" xfId="1293" xr:uid="{00000000-0005-0000-0000-00006E060000}"/>
    <cellStyle name="標準 23 4" xfId="1294" xr:uid="{00000000-0005-0000-0000-00006F060000}"/>
    <cellStyle name="標準 24 2" xfId="1295" xr:uid="{00000000-0005-0000-0000-000070060000}"/>
    <cellStyle name="標準 24 3" xfId="1296" xr:uid="{00000000-0005-0000-0000-000071060000}"/>
    <cellStyle name="標準 25 2" xfId="1297" xr:uid="{00000000-0005-0000-0000-000072060000}"/>
    <cellStyle name="標準 3" xfId="1298" xr:uid="{00000000-0005-0000-0000-000073060000}"/>
    <cellStyle name="標準 3 10" xfId="1299" xr:uid="{00000000-0005-0000-0000-000074060000}"/>
    <cellStyle name="標準 3 11" xfId="1300" xr:uid="{00000000-0005-0000-0000-000075060000}"/>
    <cellStyle name="標準 3 12" xfId="1301" xr:uid="{00000000-0005-0000-0000-000076060000}"/>
    <cellStyle name="標準 3 13" xfId="1302" xr:uid="{00000000-0005-0000-0000-000077060000}"/>
    <cellStyle name="標準 3 14" xfId="1303" xr:uid="{00000000-0005-0000-0000-000078060000}"/>
    <cellStyle name="標準 3 15" xfId="1304" xr:uid="{00000000-0005-0000-0000-000079060000}"/>
    <cellStyle name="標準 3 16" xfId="1305" xr:uid="{00000000-0005-0000-0000-00007A060000}"/>
    <cellStyle name="標準 3 17" xfId="1306" xr:uid="{00000000-0005-0000-0000-00007B060000}"/>
    <cellStyle name="標準 3 18" xfId="1307" xr:uid="{00000000-0005-0000-0000-00007C060000}"/>
    <cellStyle name="標準 3 19" xfId="1308" xr:uid="{00000000-0005-0000-0000-00007D060000}"/>
    <cellStyle name="標準 3 2" xfId="1309" xr:uid="{00000000-0005-0000-0000-00007E060000}"/>
    <cellStyle name="標準 3 2 2" xfId="1310" xr:uid="{00000000-0005-0000-0000-00007F060000}"/>
    <cellStyle name="標準 3 2 2 2" xfId="1695" xr:uid="{00000000-0005-0000-0000-000080060000}"/>
    <cellStyle name="標準 3 2 2 2 2" xfId="1696" xr:uid="{00000000-0005-0000-0000-000081060000}"/>
    <cellStyle name="標準 3 2 2 2 2 2" xfId="1697" xr:uid="{00000000-0005-0000-0000-000082060000}"/>
    <cellStyle name="標準 3 2 2 2 3" xfId="1698" xr:uid="{00000000-0005-0000-0000-000083060000}"/>
    <cellStyle name="標準 3 2 2 3" xfId="1699" xr:uid="{00000000-0005-0000-0000-000084060000}"/>
    <cellStyle name="標準 3 2 2 4" xfId="1700" xr:uid="{00000000-0005-0000-0000-000085060000}"/>
    <cellStyle name="標準 3 2 2 5" xfId="1701" xr:uid="{00000000-0005-0000-0000-000086060000}"/>
    <cellStyle name="標準 3 2 3" xfId="1702" xr:uid="{00000000-0005-0000-0000-000087060000}"/>
    <cellStyle name="標準 3 2 3 2" xfId="1703" xr:uid="{00000000-0005-0000-0000-000088060000}"/>
    <cellStyle name="標準 3 2 3 2 2" xfId="1704" xr:uid="{00000000-0005-0000-0000-000089060000}"/>
    <cellStyle name="標準 3 2 3 2 2 2" xfId="1705" xr:uid="{00000000-0005-0000-0000-00008A060000}"/>
    <cellStyle name="標準 3 2 3 3" xfId="1706" xr:uid="{00000000-0005-0000-0000-00008B060000}"/>
    <cellStyle name="標準 3 2 3 3 2" xfId="1707" xr:uid="{00000000-0005-0000-0000-00008C060000}"/>
    <cellStyle name="標準 3 2 3 4" xfId="1708" xr:uid="{00000000-0005-0000-0000-00008D060000}"/>
    <cellStyle name="標準 3 2 4" xfId="1709" xr:uid="{00000000-0005-0000-0000-00008E060000}"/>
    <cellStyle name="標準 3 2 5" xfId="1710" xr:uid="{00000000-0005-0000-0000-00008F060000}"/>
    <cellStyle name="標準 3 2 5 2" xfId="1711" xr:uid="{00000000-0005-0000-0000-000090060000}"/>
    <cellStyle name="標準 3 20" xfId="1311" xr:uid="{00000000-0005-0000-0000-000091060000}"/>
    <cellStyle name="標準 3 21" xfId="1312" xr:uid="{00000000-0005-0000-0000-000092060000}"/>
    <cellStyle name="標準 3 22" xfId="1313" xr:uid="{00000000-0005-0000-0000-000093060000}"/>
    <cellStyle name="標準 3 23" xfId="1314" xr:uid="{00000000-0005-0000-0000-000094060000}"/>
    <cellStyle name="標準 3 24" xfId="1315" xr:uid="{00000000-0005-0000-0000-000095060000}"/>
    <cellStyle name="標準 3 25" xfId="1316" xr:uid="{00000000-0005-0000-0000-000096060000}"/>
    <cellStyle name="標準 3 26" xfId="1317" xr:uid="{00000000-0005-0000-0000-000097060000}"/>
    <cellStyle name="標準 3 27" xfId="1318" xr:uid="{00000000-0005-0000-0000-000098060000}"/>
    <cellStyle name="標準 3 28" xfId="1319" xr:uid="{00000000-0005-0000-0000-000099060000}"/>
    <cellStyle name="標準 3 29" xfId="1320" xr:uid="{00000000-0005-0000-0000-00009A060000}"/>
    <cellStyle name="標準 3 3" xfId="1321" xr:uid="{00000000-0005-0000-0000-00009B060000}"/>
    <cellStyle name="標準 3 3 2" xfId="1712" xr:uid="{00000000-0005-0000-0000-00009C060000}"/>
    <cellStyle name="標準 3 3 2 2" xfId="1713" xr:uid="{00000000-0005-0000-0000-00009D060000}"/>
    <cellStyle name="標準 3 3 3" xfId="1714" xr:uid="{00000000-0005-0000-0000-00009E060000}"/>
    <cellStyle name="標準 3 3 3 2" xfId="1715" xr:uid="{00000000-0005-0000-0000-00009F060000}"/>
    <cellStyle name="標準 3 3 4" xfId="1716" xr:uid="{00000000-0005-0000-0000-0000A0060000}"/>
    <cellStyle name="標準 3 30" xfId="1749" xr:uid="{00000000-0005-0000-0000-0000A1060000}"/>
    <cellStyle name="標準 3 4" xfId="1322" xr:uid="{00000000-0005-0000-0000-0000A2060000}"/>
    <cellStyle name="標準 3 4 2" xfId="1717" xr:uid="{00000000-0005-0000-0000-0000A3060000}"/>
    <cellStyle name="標準 3 5" xfId="1323" xr:uid="{00000000-0005-0000-0000-0000A4060000}"/>
    <cellStyle name="標準 3 5 2" xfId="1718" xr:uid="{00000000-0005-0000-0000-0000A5060000}"/>
    <cellStyle name="標準 3 6" xfId="1324" xr:uid="{00000000-0005-0000-0000-0000A6060000}"/>
    <cellStyle name="標準 3 6 2" xfId="1719" xr:uid="{00000000-0005-0000-0000-0000A7060000}"/>
    <cellStyle name="標準 3 7" xfId="1325" xr:uid="{00000000-0005-0000-0000-0000A8060000}"/>
    <cellStyle name="標準 3 8" xfId="1326" xr:uid="{00000000-0005-0000-0000-0000A9060000}"/>
    <cellStyle name="標準 3 9" xfId="1327" xr:uid="{00000000-0005-0000-0000-0000AA060000}"/>
    <cellStyle name="標準 4" xfId="1328" xr:uid="{00000000-0005-0000-0000-0000AB060000}"/>
    <cellStyle name="標準 4 2" xfId="1329" xr:uid="{00000000-0005-0000-0000-0000AC060000}"/>
    <cellStyle name="標準 4 2 2" xfId="1330" xr:uid="{00000000-0005-0000-0000-0000AD060000}"/>
    <cellStyle name="標準 4 2 2 2" xfId="1720" xr:uid="{00000000-0005-0000-0000-0000AE060000}"/>
    <cellStyle name="標準 4 2 3" xfId="1721" xr:uid="{00000000-0005-0000-0000-0000AF060000}"/>
    <cellStyle name="標準 4 2 3 2" xfId="1722" xr:uid="{00000000-0005-0000-0000-0000B0060000}"/>
    <cellStyle name="標準 4 2 4" xfId="1723" xr:uid="{00000000-0005-0000-0000-0000B1060000}"/>
    <cellStyle name="標準 4 3" xfId="1331" xr:uid="{00000000-0005-0000-0000-0000B2060000}"/>
    <cellStyle name="標準 4 3 2" xfId="1724" xr:uid="{00000000-0005-0000-0000-0000B3060000}"/>
    <cellStyle name="標準 4 3 2 2" xfId="1725" xr:uid="{00000000-0005-0000-0000-0000B4060000}"/>
    <cellStyle name="標準 4 3 3" xfId="1726" xr:uid="{00000000-0005-0000-0000-0000B5060000}"/>
    <cellStyle name="標準 4 3 3 2" xfId="1727" xr:uid="{00000000-0005-0000-0000-0000B6060000}"/>
    <cellStyle name="標準 4 3 4" xfId="1728" xr:uid="{00000000-0005-0000-0000-0000B7060000}"/>
    <cellStyle name="標準 4 3 5" xfId="1729" xr:uid="{00000000-0005-0000-0000-0000B8060000}"/>
    <cellStyle name="標準 4 3 5 2" xfId="1730" xr:uid="{00000000-0005-0000-0000-0000B9060000}"/>
    <cellStyle name="標準 4 4" xfId="1332" xr:uid="{00000000-0005-0000-0000-0000BA060000}"/>
    <cellStyle name="標準 4 4 2" xfId="1731" xr:uid="{00000000-0005-0000-0000-0000BB060000}"/>
    <cellStyle name="標準 4 5" xfId="1333" xr:uid="{00000000-0005-0000-0000-0000BC060000}"/>
    <cellStyle name="標準 4 5 2" xfId="1732" xr:uid="{00000000-0005-0000-0000-0000BD060000}"/>
    <cellStyle name="標準 5" xfId="1334" xr:uid="{00000000-0005-0000-0000-0000BE060000}"/>
    <cellStyle name="標準 5 2" xfId="1335" xr:uid="{00000000-0005-0000-0000-0000BF060000}"/>
    <cellStyle name="標準 5 2 2" xfId="1733" xr:uid="{00000000-0005-0000-0000-0000C0060000}"/>
    <cellStyle name="標準 5 2 2 2" xfId="1734" xr:uid="{00000000-0005-0000-0000-0000C1060000}"/>
    <cellStyle name="標準 5 2 3" xfId="1735" xr:uid="{00000000-0005-0000-0000-0000C2060000}"/>
    <cellStyle name="標準 5 3" xfId="1736" xr:uid="{00000000-0005-0000-0000-0000C3060000}"/>
    <cellStyle name="標準 5 3 2" xfId="1737" xr:uid="{00000000-0005-0000-0000-0000C4060000}"/>
    <cellStyle name="標準 5 3 3" xfId="1747" xr:uid="{00000000-0005-0000-0000-0000C5060000}"/>
    <cellStyle name="標準 5 4" xfId="1738" xr:uid="{00000000-0005-0000-0000-0000C6060000}"/>
    <cellStyle name="標準 6" xfId="1336" xr:uid="{00000000-0005-0000-0000-0000C7060000}"/>
    <cellStyle name="標準 6 2" xfId="1337" xr:uid="{00000000-0005-0000-0000-0000C8060000}"/>
    <cellStyle name="標準 6 2 2" xfId="1338" xr:uid="{00000000-0005-0000-0000-0000C9060000}"/>
    <cellStyle name="標準 6 2 2 2" xfId="1339" xr:uid="{00000000-0005-0000-0000-0000CA060000}"/>
    <cellStyle name="標準 6 2 3" xfId="1739" xr:uid="{00000000-0005-0000-0000-0000CB060000}"/>
    <cellStyle name="標準 6 3" xfId="1340" xr:uid="{00000000-0005-0000-0000-0000CC060000}"/>
    <cellStyle name="標準 6 3 2" xfId="1740" xr:uid="{00000000-0005-0000-0000-0000CD060000}"/>
    <cellStyle name="標準 6 3 3" xfId="1741" xr:uid="{00000000-0005-0000-0000-0000CE060000}"/>
    <cellStyle name="標準 6 3 3 2" xfId="1742" xr:uid="{00000000-0005-0000-0000-0000CF060000}"/>
    <cellStyle name="標準 7" xfId="1341" xr:uid="{00000000-0005-0000-0000-0000D0060000}"/>
    <cellStyle name="標準 7 2" xfId="1342" xr:uid="{00000000-0005-0000-0000-0000D1060000}"/>
    <cellStyle name="標準 7 3" xfId="1343" xr:uid="{00000000-0005-0000-0000-0000D2060000}"/>
    <cellStyle name="標準 8" xfId="1344" xr:uid="{00000000-0005-0000-0000-0000D3060000}"/>
    <cellStyle name="標準 8 2" xfId="1345" xr:uid="{00000000-0005-0000-0000-0000D4060000}"/>
    <cellStyle name="標準 8 3" xfId="1346" xr:uid="{00000000-0005-0000-0000-0000D5060000}"/>
    <cellStyle name="標準 8 4" xfId="1347" xr:uid="{00000000-0005-0000-0000-0000D6060000}"/>
    <cellStyle name="標準 8 5" xfId="1348" xr:uid="{00000000-0005-0000-0000-0000D7060000}"/>
    <cellStyle name="標準 8 6" xfId="1349" xr:uid="{00000000-0005-0000-0000-0000D8060000}"/>
    <cellStyle name="標準 8 7" xfId="1350" xr:uid="{00000000-0005-0000-0000-0000D9060000}"/>
    <cellStyle name="標準 9" xfId="1351" xr:uid="{00000000-0005-0000-0000-0000DA060000}"/>
    <cellStyle name="標準 9 2" xfId="1352" xr:uid="{00000000-0005-0000-0000-0000DB060000}"/>
    <cellStyle name="標準 9 3" xfId="1353" xr:uid="{00000000-0005-0000-0000-0000DC060000}"/>
    <cellStyle name="標準 9 4" xfId="1354" xr:uid="{00000000-0005-0000-0000-0000DD060000}"/>
    <cellStyle name="標準 9 5" xfId="1355" xr:uid="{00000000-0005-0000-0000-0000DE060000}"/>
    <cellStyle name="標準 9 6" xfId="1356" xr:uid="{00000000-0005-0000-0000-0000DF060000}"/>
    <cellStyle name="未定義" xfId="1743" xr:uid="{00000000-0005-0000-0000-0000E0060000}"/>
    <cellStyle name="良い" xfId="1745" builtinId="26" customBuiltin="1"/>
    <cellStyle name="良い 10" xfId="1357" xr:uid="{00000000-0005-0000-0000-0000E2060000}"/>
    <cellStyle name="良い 11" xfId="1358" xr:uid="{00000000-0005-0000-0000-0000E3060000}"/>
    <cellStyle name="良い 12" xfId="1359" xr:uid="{00000000-0005-0000-0000-0000E4060000}"/>
    <cellStyle name="良い 13" xfId="1360" xr:uid="{00000000-0005-0000-0000-0000E5060000}"/>
    <cellStyle name="良い 14" xfId="1361" xr:uid="{00000000-0005-0000-0000-0000E6060000}"/>
    <cellStyle name="良い 15" xfId="1362" xr:uid="{00000000-0005-0000-0000-0000E7060000}"/>
    <cellStyle name="良い 16" xfId="1363" xr:uid="{00000000-0005-0000-0000-0000E8060000}"/>
    <cellStyle name="良い 17" xfId="1364" xr:uid="{00000000-0005-0000-0000-0000E9060000}"/>
    <cellStyle name="良い 18" xfId="1365" xr:uid="{00000000-0005-0000-0000-0000EA060000}"/>
    <cellStyle name="良い 19" xfId="1366" xr:uid="{00000000-0005-0000-0000-0000EB060000}"/>
    <cellStyle name="良い 2" xfId="1367" xr:uid="{00000000-0005-0000-0000-0000EC060000}"/>
    <cellStyle name="良い 2 2" xfId="1368" xr:uid="{00000000-0005-0000-0000-0000ED060000}"/>
    <cellStyle name="良い 2 2 2" xfId="1744" xr:uid="{00000000-0005-0000-0000-0000EE060000}"/>
    <cellStyle name="良い 20" xfId="1369" xr:uid="{00000000-0005-0000-0000-0000EF060000}"/>
    <cellStyle name="良い 21" xfId="1370" xr:uid="{00000000-0005-0000-0000-0000F0060000}"/>
    <cellStyle name="良い 22" xfId="1371" xr:uid="{00000000-0005-0000-0000-0000F1060000}"/>
    <cellStyle name="良い 23" xfId="1372" xr:uid="{00000000-0005-0000-0000-0000F2060000}"/>
    <cellStyle name="良い 24" xfId="1373" xr:uid="{00000000-0005-0000-0000-0000F3060000}"/>
    <cellStyle name="良い 25" xfId="1374" xr:uid="{00000000-0005-0000-0000-0000F4060000}"/>
    <cellStyle name="良い 3" xfId="1375" xr:uid="{00000000-0005-0000-0000-0000F5060000}"/>
    <cellStyle name="良い 3 2" xfId="1376" xr:uid="{00000000-0005-0000-0000-0000F6060000}"/>
    <cellStyle name="良い 4" xfId="1377" xr:uid="{00000000-0005-0000-0000-0000F7060000}"/>
    <cellStyle name="良い 5" xfId="1378" xr:uid="{00000000-0005-0000-0000-0000F8060000}"/>
    <cellStyle name="良い 6" xfId="1379" xr:uid="{00000000-0005-0000-0000-0000F9060000}"/>
    <cellStyle name="良い 7" xfId="1380" xr:uid="{00000000-0005-0000-0000-0000FA060000}"/>
    <cellStyle name="良い 8" xfId="1381" xr:uid="{00000000-0005-0000-0000-0000FB060000}"/>
    <cellStyle name="良い 9" xfId="1382" xr:uid="{00000000-0005-0000-0000-0000FC060000}"/>
  </cellStyles>
  <dxfs count="0"/>
  <tableStyles count="0" defaultTableStyle="TableStyleMedium2" defaultPivotStyle="PivotStyleLight16"/>
  <colors>
    <mruColors>
      <color rgb="FFCBE0C7"/>
      <color rgb="FF7F7F7F"/>
      <color rgb="FFFFC000"/>
      <color rgb="FFFFC04D"/>
      <color rgb="FFFFCCCC"/>
      <color rgb="FF4F81B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39870975038524"/>
          <c:y val="0.13409150157055996"/>
          <c:w val="0.83650397960481981"/>
          <c:h val="0.83872400711937178"/>
        </c:manualLayout>
      </c:layout>
      <c:barChart>
        <c:barDir val="bar"/>
        <c:grouping val="percentStacked"/>
        <c:varyColors val="0"/>
        <c:ser>
          <c:idx val="0"/>
          <c:order val="0"/>
          <c:tx>
            <c:strRef>
              <c:f>年齢階層別_医療費全体における歯科医療費!$O$22</c:f>
              <c:strCache>
                <c:ptCount val="1"/>
                <c:pt idx="0">
                  <c:v>歯科</c:v>
                </c:pt>
              </c:strCache>
            </c:strRef>
          </c:tx>
          <c:spPr>
            <a:solidFill>
              <a:schemeClr val="accent1"/>
            </a:solidFill>
            <a:ln>
              <a:noFill/>
            </a:ln>
            <a:effectLst/>
          </c:spPr>
          <c:invertIfNegative val="0"/>
          <c:dLbls>
            <c:dLbl>
              <c:idx val="0"/>
              <c:layout>
                <c:manualLayout>
                  <c:x val="7.8746348215607467E-3"/>
                  <c:y val="-5.012471136015010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B5-454A-B599-9AAC961F8CD6}"/>
                </c:ext>
              </c:extLst>
            </c:dLbl>
            <c:dLbl>
              <c:idx val="1"/>
              <c:layout>
                <c:manualLayout>
                  <c:x val="9.4495617858729158E-3"/>
                  <c:y val="-5.262762168657437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5-454A-B599-9AAC961F8CD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年齢階層別_医療費全体における歯科医療費!$P$22:$W$22</c:f>
              <c:numCache>
                <c:formatCode>0.0%</c:formatCode>
                <c:ptCount val="8"/>
                <c:pt idx="0">
                  <c:v>2.9726303911410814E-2</c:v>
                </c:pt>
                <c:pt idx="1">
                  <c:v>3.0579547454458844E-2</c:v>
                </c:pt>
                <c:pt idx="2">
                  <c:v>6.0489641054396859E-2</c:v>
                </c:pt>
                <c:pt idx="3">
                  <c:v>5.2907128060311358E-2</c:v>
                </c:pt>
                <c:pt idx="4">
                  <c:v>4.446539663279158E-2</c:v>
                </c:pt>
                <c:pt idx="5">
                  <c:v>4.1146025560922422E-2</c:v>
                </c:pt>
                <c:pt idx="6">
                  <c:v>4.2064170647180564E-2</c:v>
                </c:pt>
                <c:pt idx="7">
                  <c:v>5.0764546987047236E-2</c:v>
                </c:pt>
              </c:numCache>
            </c:numRef>
          </c:val>
          <c:extLst>
            <c:ext xmlns:c16="http://schemas.microsoft.com/office/drawing/2014/chart" uri="{C3380CC4-5D6E-409C-BE32-E72D297353CC}">
              <c16:uniqueId val="{00000000-8729-4425-A8E5-70FA36AE880D}"/>
            </c:ext>
          </c:extLst>
        </c:ser>
        <c:ser>
          <c:idx val="1"/>
          <c:order val="1"/>
          <c:tx>
            <c:strRef>
              <c:f>年齢階層別_医療費全体における歯科医療費!$O$23</c:f>
              <c:strCache>
                <c:ptCount val="1"/>
                <c:pt idx="0">
                  <c:v>入院</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年齢階層別_医療費全体における歯科医療費!$P$23:$W$23</c:f>
              <c:numCache>
                <c:formatCode>0.0%</c:formatCode>
                <c:ptCount val="8"/>
                <c:pt idx="0">
                  <c:v>0.45470802956437817</c:v>
                </c:pt>
                <c:pt idx="1">
                  <c:v>0.44791917740515952</c:v>
                </c:pt>
                <c:pt idx="2">
                  <c:v>0.4138340494716255</c:v>
                </c:pt>
                <c:pt idx="3">
                  <c:v>0.46178838366000574</c:v>
                </c:pt>
                <c:pt idx="4">
                  <c:v>0.53597894372031873</c:v>
                </c:pt>
                <c:pt idx="5">
                  <c:v>0.59996882506617832</c:v>
                </c:pt>
                <c:pt idx="6">
                  <c:v>0.63764887463039355</c:v>
                </c:pt>
                <c:pt idx="7">
                  <c:v>0.49060790590262165</c:v>
                </c:pt>
              </c:numCache>
            </c:numRef>
          </c:val>
          <c:extLst>
            <c:ext xmlns:c16="http://schemas.microsoft.com/office/drawing/2014/chart" uri="{C3380CC4-5D6E-409C-BE32-E72D297353CC}">
              <c16:uniqueId val="{00000001-8729-4425-A8E5-70FA36AE880D}"/>
            </c:ext>
          </c:extLst>
        </c:ser>
        <c:ser>
          <c:idx val="2"/>
          <c:order val="2"/>
          <c:tx>
            <c:strRef>
              <c:f>年齢階層別_医療費全体における歯科医療費!$O$24</c:f>
              <c:strCache>
                <c:ptCount val="1"/>
                <c:pt idx="0">
                  <c:v>入院外</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年齢階層別_医療費全体における歯科医療費!$P$24:$W$24</c:f>
              <c:numCache>
                <c:formatCode>0.0%</c:formatCode>
                <c:ptCount val="8"/>
                <c:pt idx="0">
                  <c:v>0.39669428899381404</c:v>
                </c:pt>
                <c:pt idx="1">
                  <c:v>0.39762511255213345</c:v>
                </c:pt>
                <c:pt idx="2">
                  <c:v>0.36566087960837723</c:v>
                </c:pt>
                <c:pt idx="3">
                  <c:v>0.32870350937370257</c:v>
                </c:pt>
                <c:pt idx="4">
                  <c:v>0.27826101389183838</c:v>
                </c:pt>
                <c:pt idx="5">
                  <c:v>0.23536559216641656</c:v>
                </c:pt>
                <c:pt idx="6">
                  <c:v>0.21307227091501169</c:v>
                </c:pt>
                <c:pt idx="7">
                  <c:v>0.31134782516131537</c:v>
                </c:pt>
              </c:numCache>
            </c:numRef>
          </c:val>
          <c:extLst>
            <c:ext xmlns:c16="http://schemas.microsoft.com/office/drawing/2014/chart" uri="{C3380CC4-5D6E-409C-BE32-E72D297353CC}">
              <c16:uniqueId val="{00000002-8729-4425-A8E5-70FA36AE880D}"/>
            </c:ext>
          </c:extLst>
        </c:ser>
        <c:ser>
          <c:idx val="3"/>
          <c:order val="3"/>
          <c:tx>
            <c:strRef>
              <c:f>年齢階層別_医療費全体における歯科医療費!$O$25</c:f>
              <c:strCache>
                <c:ptCount val="1"/>
                <c:pt idx="0">
                  <c:v>調剤</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年齢階層別_医療費全体における歯科医療費!$P$25:$W$25</c:f>
              <c:numCache>
                <c:formatCode>0.0%</c:formatCode>
                <c:ptCount val="8"/>
                <c:pt idx="0">
                  <c:v>0.11887137753039699</c:v>
                </c:pt>
                <c:pt idx="1">
                  <c:v>0.12387616258824818</c:v>
                </c:pt>
                <c:pt idx="2">
                  <c:v>0.16001542986560044</c:v>
                </c:pt>
                <c:pt idx="3">
                  <c:v>0.15660097890598035</c:v>
                </c:pt>
                <c:pt idx="4">
                  <c:v>0.1412946457550513</c:v>
                </c:pt>
                <c:pt idx="5">
                  <c:v>0.12351955720648274</c:v>
                </c:pt>
                <c:pt idx="6">
                  <c:v>0.10721468380741422</c:v>
                </c:pt>
                <c:pt idx="7">
                  <c:v>0.14727972194901573</c:v>
                </c:pt>
              </c:numCache>
            </c:numRef>
          </c:val>
          <c:extLst>
            <c:ext xmlns:c16="http://schemas.microsoft.com/office/drawing/2014/chart" uri="{C3380CC4-5D6E-409C-BE32-E72D297353CC}">
              <c16:uniqueId val="{00000003-8729-4425-A8E5-70FA36AE880D}"/>
            </c:ext>
          </c:extLst>
        </c:ser>
        <c:dLbls>
          <c:dLblPos val="ctr"/>
          <c:showLegendKey val="0"/>
          <c:showVal val="1"/>
          <c:showCatName val="0"/>
          <c:showSerName val="0"/>
          <c:showPercent val="0"/>
          <c:showBubbleSize val="0"/>
        </c:dLbls>
        <c:gapWidth val="150"/>
        <c:overlap val="100"/>
        <c:axId val="383278032"/>
        <c:axId val="383299312"/>
      </c:barChart>
      <c:catAx>
        <c:axId val="383278032"/>
        <c:scaling>
          <c:orientation val="maxMin"/>
        </c:scaling>
        <c:delete val="0"/>
        <c:axPos val="l"/>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99312"/>
        <c:crosses val="autoZero"/>
        <c:auto val="1"/>
        <c:lblAlgn val="ctr"/>
        <c:lblOffset val="100"/>
        <c:noMultiLvlLbl val="0"/>
      </c:catAx>
      <c:valAx>
        <c:axId val="383299312"/>
        <c:scaling>
          <c:orientation val="minMax"/>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r>
                  <a:rPr lang="ja-JP" altLang="ja-JP" sz="1000" b="1" i="0" u="none" strike="noStrike" baseline="0">
                    <a:effectLst/>
                  </a:rPr>
                  <a:t>　</a:t>
                </a:r>
                <a:endParaRPr lang="en-US"/>
              </a:p>
            </c:rich>
          </c:tx>
          <c:layout>
            <c:manualLayout>
              <c:xMode val="edge"/>
              <c:yMode val="edge"/>
              <c:x val="9.4625828355778735E-2"/>
              <c:y val="3.0897315947878375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0"/>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78032"/>
        <c:crosses val="autoZero"/>
        <c:crossBetween val="between"/>
      </c:valAx>
      <c:spPr>
        <a:solidFill>
          <a:schemeClr val="bg1"/>
        </a:solidFill>
        <a:ln>
          <a:solidFill>
            <a:srgbClr val="7F7F7F"/>
          </a:solidFill>
        </a:ln>
        <a:effectLst/>
      </c:spPr>
    </c:plotArea>
    <c:legend>
      <c:legendPos val="t"/>
      <c:layout>
        <c:manualLayout>
          <c:xMode val="edge"/>
          <c:yMode val="edge"/>
          <c:x val="0.29250163631191289"/>
          <c:y val="1.5178099741854688E-2"/>
          <c:w val="0.47909278254375748"/>
          <c:h val="5.4887207213465315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市区町村別_歯科医療費!$AC$5</c:f>
              <c:strCache>
                <c:ptCount val="1"/>
                <c:pt idx="0">
                  <c:v>前年度との差分(歯科患者一人当たりの歯科医療費)</c:v>
                </c:pt>
              </c:strCache>
            </c:strRef>
          </c:tx>
          <c:spPr>
            <a:solidFill>
              <a:schemeClr val="accent1"/>
            </a:solidFill>
            <a:ln>
              <a:noFill/>
            </a:ln>
          </c:spPr>
          <c:invertIfNegative val="0"/>
          <c:dLbls>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市区町村別_歯科医療費!$Z$6:$Z$79</c:f>
              <c:strCache>
                <c:ptCount val="74"/>
                <c:pt idx="0">
                  <c:v>此花区</c:v>
                </c:pt>
                <c:pt idx="1">
                  <c:v>西成区</c:v>
                </c:pt>
                <c:pt idx="2">
                  <c:v>東住吉区</c:v>
                </c:pt>
                <c:pt idx="3">
                  <c:v>生野区</c:v>
                </c:pt>
                <c:pt idx="4">
                  <c:v>住之江区</c:v>
                </c:pt>
                <c:pt idx="5">
                  <c:v>平野区</c:v>
                </c:pt>
                <c:pt idx="6">
                  <c:v>都島区</c:v>
                </c:pt>
                <c:pt idx="7">
                  <c:v>北区</c:v>
                </c:pt>
                <c:pt idx="8">
                  <c:v>福島区</c:v>
                </c:pt>
                <c:pt idx="9">
                  <c:v>太子町</c:v>
                </c:pt>
                <c:pt idx="10">
                  <c:v>住吉区</c:v>
                </c:pt>
                <c:pt idx="11">
                  <c:v>門真市</c:v>
                </c:pt>
                <c:pt idx="12">
                  <c:v>東成区</c:v>
                </c:pt>
                <c:pt idx="13">
                  <c:v>大阪市</c:v>
                </c:pt>
                <c:pt idx="14">
                  <c:v>阿倍野区</c:v>
                </c:pt>
                <c:pt idx="15">
                  <c:v>旭区</c:v>
                </c:pt>
                <c:pt idx="16">
                  <c:v>浪速区</c:v>
                </c:pt>
                <c:pt idx="17">
                  <c:v>堺市西区</c:v>
                </c:pt>
                <c:pt idx="18">
                  <c:v>八尾市</c:v>
                </c:pt>
                <c:pt idx="19">
                  <c:v>西区</c:v>
                </c:pt>
                <c:pt idx="20">
                  <c:v>淀川区</c:v>
                </c:pt>
                <c:pt idx="21">
                  <c:v>堺市中区</c:v>
                </c:pt>
                <c:pt idx="22">
                  <c:v>東淀川区</c:v>
                </c:pt>
                <c:pt idx="23">
                  <c:v>泉大津市</c:v>
                </c:pt>
                <c:pt idx="24">
                  <c:v>藤井寺市</c:v>
                </c:pt>
                <c:pt idx="25">
                  <c:v>城東区</c:v>
                </c:pt>
                <c:pt idx="26">
                  <c:v>堺市東区</c:v>
                </c:pt>
                <c:pt idx="27">
                  <c:v>堺市堺区</c:v>
                </c:pt>
                <c:pt idx="28">
                  <c:v>鶴見区</c:v>
                </c:pt>
                <c:pt idx="29">
                  <c:v>東大阪市</c:v>
                </c:pt>
                <c:pt idx="30">
                  <c:v>守口市</c:v>
                </c:pt>
                <c:pt idx="31">
                  <c:v>堺市</c:v>
                </c:pt>
                <c:pt idx="32">
                  <c:v>忠岡町</c:v>
                </c:pt>
                <c:pt idx="33">
                  <c:v>港区</c:v>
                </c:pt>
                <c:pt idx="34">
                  <c:v>堺市北区</c:v>
                </c:pt>
                <c:pt idx="35">
                  <c:v>西淀川区</c:v>
                </c:pt>
                <c:pt idx="36">
                  <c:v>大東市</c:v>
                </c:pt>
                <c:pt idx="37">
                  <c:v>能勢町</c:v>
                </c:pt>
                <c:pt idx="38">
                  <c:v>堺市南区</c:v>
                </c:pt>
                <c:pt idx="39">
                  <c:v>天王寺区</c:v>
                </c:pt>
                <c:pt idx="40">
                  <c:v>和泉市</c:v>
                </c:pt>
                <c:pt idx="41">
                  <c:v>豊中市</c:v>
                </c:pt>
                <c:pt idx="42">
                  <c:v>田尻町</c:v>
                </c:pt>
                <c:pt idx="43">
                  <c:v>大正区</c:v>
                </c:pt>
                <c:pt idx="44">
                  <c:v>中央区</c:v>
                </c:pt>
                <c:pt idx="45">
                  <c:v>高石市</c:v>
                </c:pt>
                <c:pt idx="46">
                  <c:v>泉佐野市</c:v>
                </c:pt>
                <c:pt idx="47">
                  <c:v>羽曳野市</c:v>
                </c:pt>
                <c:pt idx="48">
                  <c:v>柏原市</c:v>
                </c:pt>
                <c:pt idx="49">
                  <c:v>大阪狭山市</c:v>
                </c:pt>
                <c:pt idx="50">
                  <c:v>岸和田市</c:v>
                </c:pt>
                <c:pt idx="51">
                  <c:v>吹田市</c:v>
                </c:pt>
                <c:pt idx="52">
                  <c:v>四條畷市</c:v>
                </c:pt>
                <c:pt idx="53">
                  <c:v>茨木市</c:v>
                </c:pt>
                <c:pt idx="54">
                  <c:v>堺市美原区</c:v>
                </c:pt>
                <c:pt idx="55">
                  <c:v>松原市</c:v>
                </c:pt>
                <c:pt idx="56">
                  <c:v>河内長野市</c:v>
                </c:pt>
                <c:pt idx="57">
                  <c:v>摂津市</c:v>
                </c:pt>
                <c:pt idx="58">
                  <c:v>阪南市</c:v>
                </c:pt>
                <c:pt idx="59">
                  <c:v>河南町</c:v>
                </c:pt>
                <c:pt idx="60">
                  <c:v>箕面市</c:v>
                </c:pt>
                <c:pt idx="61">
                  <c:v>泉南市</c:v>
                </c:pt>
                <c:pt idx="62">
                  <c:v>富田林市</c:v>
                </c:pt>
                <c:pt idx="63">
                  <c:v>岬町</c:v>
                </c:pt>
                <c:pt idx="64">
                  <c:v>貝塚市</c:v>
                </c:pt>
                <c:pt idx="65">
                  <c:v>池田市</c:v>
                </c:pt>
                <c:pt idx="66">
                  <c:v>寝屋川市</c:v>
                </c:pt>
                <c:pt idx="67">
                  <c:v>交野市</c:v>
                </c:pt>
                <c:pt idx="68">
                  <c:v>千早赤阪村</c:v>
                </c:pt>
                <c:pt idx="69">
                  <c:v>熊取町</c:v>
                </c:pt>
                <c:pt idx="70">
                  <c:v>豊能町</c:v>
                </c:pt>
                <c:pt idx="71">
                  <c:v>高槻市</c:v>
                </c:pt>
                <c:pt idx="72">
                  <c:v>枚方市</c:v>
                </c:pt>
                <c:pt idx="73">
                  <c:v>島本町</c:v>
                </c:pt>
              </c:strCache>
            </c:strRef>
          </c:cat>
          <c:val>
            <c:numRef>
              <c:f>市区町村別_歯科医療費!$AC$6:$AC$79</c:f>
              <c:numCache>
                <c:formatCode>General</c:formatCode>
                <c:ptCount val="74"/>
                <c:pt idx="0">
                  <c:v>1136</c:v>
                </c:pt>
                <c:pt idx="1">
                  <c:v>-1191</c:v>
                </c:pt>
                <c:pt idx="2">
                  <c:v>524</c:v>
                </c:pt>
                <c:pt idx="3">
                  <c:v>-793</c:v>
                </c:pt>
                <c:pt idx="4">
                  <c:v>-1818</c:v>
                </c:pt>
                <c:pt idx="5">
                  <c:v>1603</c:v>
                </c:pt>
                <c:pt idx="6">
                  <c:v>-481</c:v>
                </c:pt>
                <c:pt idx="7">
                  <c:v>-591</c:v>
                </c:pt>
                <c:pt idx="8">
                  <c:v>-527</c:v>
                </c:pt>
                <c:pt idx="9">
                  <c:v>4197</c:v>
                </c:pt>
                <c:pt idx="10">
                  <c:v>-469</c:v>
                </c:pt>
                <c:pt idx="11">
                  <c:v>2454</c:v>
                </c:pt>
                <c:pt idx="12">
                  <c:v>1083</c:v>
                </c:pt>
                <c:pt idx="13">
                  <c:v>191</c:v>
                </c:pt>
                <c:pt idx="14">
                  <c:v>995</c:v>
                </c:pt>
                <c:pt idx="15">
                  <c:v>-725</c:v>
                </c:pt>
                <c:pt idx="16">
                  <c:v>32</c:v>
                </c:pt>
                <c:pt idx="17">
                  <c:v>-1790</c:v>
                </c:pt>
                <c:pt idx="18">
                  <c:v>191</c:v>
                </c:pt>
                <c:pt idx="19">
                  <c:v>1023</c:v>
                </c:pt>
                <c:pt idx="20">
                  <c:v>619</c:v>
                </c:pt>
                <c:pt idx="21">
                  <c:v>133</c:v>
                </c:pt>
                <c:pt idx="22">
                  <c:v>969</c:v>
                </c:pt>
                <c:pt idx="23">
                  <c:v>302</c:v>
                </c:pt>
                <c:pt idx="24">
                  <c:v>-1225</c:v>
                </c:pt>
                <c:pt idx="25">
                  <c:v>160</c:v>
                </c:pt>
                <c:pt idx="26">
                  <c:v>2157</c:v>
                </c:pt>
                <c:pt idx="27">
                  <c:v>-887</c:v>
                </c:pt>
                <c:pt idx="28">
                  <c:v>-1441</c:v>
                </c:pt>
                <c:pt idx="29">
                  <c:v>-959</c:v>
                </c:pt>
                <c:pt idx="30">
                  <c:v>-357</c:v>
                </c:pt>
                <c:pt idx="31">
                  <c:v>-419</c:v>
                </c:pt>
                <c:pt idx="32">
                  <c:v>-374</c:v>
                </c:pt>
                <c:pt idx="33">
                  <c:v>1129</c:v>
                </c:pt>
                <c:pt idx="34">
                  <c:v>-1173</c:v>
                </c:pt>
                <c:pt idx="35">
                  <c:v>695</c:v>
                </c:pt>
                <c:pt idx="36">
                  <c:v>-1486</c:v>
                </c:pt>
                <c:pt idx="37">
                  <c:v>2363</c:v>
                </c:pt>
                <c:pt idx="38">
                  <c:v>-349</c:v>
                </c:pt>
                <c:pt idx="39">
                  <c:v>2599</c:v>
                </c:pt>
                <c:pt idx="40">
                  <c:v>-521</c:v>
                </c:pt>
                <c:pt idx="41">
                  <c:v>1183</c:v>
                </c:pt>
                <c:pt idx="42">
                  <c:v>7860</c:v>
                </c:pt>
                <c:pt idx="43">
                  <c:v>1132</c:v>
                </c:pt>
                <c:pt idx="44">
                  <c:v>-462</c:v>
                </c:pt>
                <c:pt idx="45">
                  <c:v>-776</c:v>
                </c:pt>
                <c:pt idx="46">
                  <c:v>39</c:v>
                </c:pt>
                <c:pt idx="47">
                  <c:v>-2251</c:v>
                </c:pt>
                <c:pt idx="48">
                  <c:v>263</c:v>
                </c:pt>
                <c:pt idx="49">
                  <c:v>908</c:v>
                </c:pt>
                <c:pt idx="50">
                  <c:v>266</c:v>
                </c:pt>
                <c:pt idx="51">
                  <c:v>-553</c:v>
                </c:pt>
                <c:pt idx="52">
                  <c:v>1737</c:v>
                </c:pt>
                <c:pt idx="53">
                  <c:v>258</c:v>
                </c:pt>
                <c:pt idx="54">
                  <c:v>181</c:v>
                </c:pt>
                <c:pt idx="55">
                  <c:v>-215</c:v>
                </c:pt>
                <c:pt idx="56">
                  <c:v>303</c:v>
                </c:pt>
                <c:pt idx="57">
                  <c:v>1312</c:v>
                </c:pt>
                <c:pt idx="58">
                  <c:v>-626</c:v>
                </c:pt>
                <c:pt idx="59">
                  <c:v>530</c:v>
                </c:pt>
                <c:pt idx="60">
                  <c:v>-253</c:v>
                </c:pt>
                <c:pt idx="61">
                  <c:v>533</c:v>
                </c:pt>
                <c:pt idx="62">
                  <c:v>-1388</c:v>
                </c:pt>
                <c:pt idx="63">
                  <c:v>-674</c:v>
                </c:pt>
                <c:pt idx="64">
                  <c:v>-3594</c:v>
                </c:pt>
                <c:pt idx="65">
                  <c:v>-455</c:v>
                </c:pt>
                <c:pt idx="66">
                  <c:v>338</c:v>
                </c:pt>
                <c:pt idx="67">
                  <c:v>1757</c:v>
                </c:pt>
                <c:pt idx="68">
                  <c:v>3496</c:v>
                </c:pt>
                <c:pt idx="69">
                  <c:v>323</c:v>
                </c:pt>
                <c:pt idx="70">
                  <c:v>-3233</c:v>
                </c:pt>
                <c:pt idx="71">
                  <c:v>-329</c:v>
                </c:pt>
                <c:pt idx="72">
                  <c:v>-374</c:v>
                </c:pt>
                <c:pt idx="73">
                  <c:v>-558</c:v>
                </c:pt>
              </c:numCache>
            </c:numRef>
          </c:val>
          <c:extLst>
            <c:ext xmlns:c16="http://schemas.microsoft.com/office/drawing/2014/chart" uri="{C3380CC4-5D6E-409C-BE32-E72D297353CC}">
              <c16:uniqueId val="{00000000-A6F8-4E75-A918-263962D03EE1}"/>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23734840292554743"/>
                  <c:y val="-0.87086226851851856"/>
                </c:manualLayout>
              </c:layout>
              <c:tx>
                <c:rich>
                  <a:bodyPr/>
                  <a:lstStyle/>
                  <a:p>
                    <a:fld id="{74ED4E57-BCB5-49D9-A285-1DD28535C950}" type="SERIESNAME">
                      <a:rPr lang="ja-JP" altLang="en-US"/>
                      <a:pPr/>
                      <a:t>[系列名]</a:t>
                    </a:fld>
                    <a:r>
                      <a:rPr lang="ja-JP" altLang="en-US" baseline="0"/>
                      <a:t>
</a:t>
                    </a:r>
                    <a:fld id="{2F40BCAA-42DE-45A0-9B82-6B23ED199CEA}"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6F8-4E75-A918-263962D03EE1}"/>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8-4E75-A918-263962D03EE1}"/>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市区町村別_歯科医療費!$BC$6:$BC$79</c:f>
              <c:numCache>
                <c:formatCode>General</c:formatCode>
                <c:ptCount val="74"/>
                <c:pt idx="0">
                  <c:v>-107</c:v>
                </c:pt>
                <c:pt idx="1">
                  <c:v>-107</c:v>
                </c:pt>
                <c:pt idx="2">
                  <c:v>-107</c:v>
                </c:pt>
                <c:pt idx="3">
                  <c:v>-107</c:v>
                </c:pt>
                <c:pt idx="4">
                  <c:v>-107</c:v>
                </c:pt>
                <c:pt idx="5">
                  <c:v>-107</c:v>
                </c:pt>
                <c:pt idx="6">
                  <c:v>-107</c:v>
                </c:pt>
                <c:pt idx="7">
                  <c:v>-107</c:v>
                </c:pt>
                <c:pt idx="8">
                  <c:v>-107</c:v>
                </c:pt>
                <c:pt idx="9">
                  <c:v>-107</c:v>
                </c:pt>
                <c:pt idx="10">
                  <c:v>-107</c:v>
                </c:pt>
                <c:pt idx="11">
                  <c:v>-107</c:v>
                </c:pt>
                <c:pt idx="12">
                  <c:v>-107</c:v>
                </c:pt>
                <c:pt idx="13">
                  <c:v>-107</c:v>
                </c:pt>
                <c:pt idx="14">
                  <c:v>-107</c:v>
                </c:pt>
                <c:pt idx="15">
                  <c:v>-107</c:v>
                </c:pt>
                <c:pt idx="16">
                  <c:v>-107</c:v>
                </c:pt>
                <c:pt idx="17">
                  <c:v>-107</c:v>
                </c:pt>
                <c:pt idx="18">
                  <c:v>-107</c:v>
                </c:pt>
                <c:pt idx="19">
                  <c:v>-107</c:v>
                </c:pt>
                <c:pt idx="20">
                  <c:v>-107</c:v>
                </c:pt>
                <c:pt idx="21">
                  <c:v>-107</c:v>
                </c:pt>
                <c:pt idx="22">
                  <c:v>-107</c:v>
                </c:pt>
                <c:pt idx="23">
                  <c:v>-107</c:v>
                </c:pt>
                <c:pt idx="24">
                  <c:v>-107</c:v>
                </c:pt>
                <c:pt idx="25">
                  <c:v>-107</c:v>
                </c:pt>
                <c:pt idx="26">
                  <c:v>-107</c:v>
                </c:pt>
                <c:pt idx="27">
                  <c:v>-107</c:v>
                </c:pt>
                <c:pt idx="28">
                  <c:v>-107</c:v>
                </c:pt>
                <c:pt idx="29">
                  <c:v>-107</c:v>
                </c:pt>
                <c:pt idx="30">
                  <c:v>-107</c:v>
                </c:pt>
                <c:pt idx="31">
                  <c:v>-107</c:v>
                </c:pt>
                <c:pt idx="32">
                  <c:v>-107</c:v>
                </c:pt>
                <c:pt idx="33">
                  <c:v>-107</c:v>
                </c:pt>
                <c:pt idx="34">
                  <c:v>-107</c:v>
                </c:pt>
                <c:pt idx="35">
                  <c:v>-107</c:v>
                </c:pt>
                <c:pt idx="36">
                  <c:v>-107</c:v>
                </c:pt>
                <c:pt idx="37">
                  <c:v>-107</c:v>
                </c:pt>
                <c:pt idx="38">
                  <c:v>-107</c:v>
                </c:pt>
                <c:pt idx="39">
                  <c:v>-107</c:v>
                </c:pt>
                <c:pt idx="40">
                  <c:v>-107</c:v>
                </c:pt>
                <c:pt idx="41">
                  <c:v>-107</c:v>
                </c:pt>
                <c:pt idx="42">
                  <c:v>-107</c:v>
                </c:pt>
                <c:pt idx="43">
                  <c:v>-107</c:v>
                </c:pt>
                <c:pt idx="44">
                  <c:v>-107</c:v>
                </c:pt>
                <c:pt idx="45">
                  <c:v>-107</c:v>
                </c:pt>
                <c:pt idx="46">
                  <c:v>-107</c:v>
                </c:pt>
                <c:pt idx="47">
                  <c:v>-107</c:v>
                </c:pt>
                <c:pt idx="48">
                  <c:v>-107</c:v>
                </c:pt>
                <c:pt idx="49">
                  <c:v>-107</c:v>
                </c:pt>
                <c:pt idx="50">
                  <c:v>-107</c:v>
                </c:pt>
                <c:pt idx="51">
                  <c:v>-107</c:v>
                </c:pt>
                <c:pt idx="52">
                  <c:v>-107</c:v>
                </c:pt>
                <c:pt idx="53">
                  <c:v>-107</c:v>
                </c:pt>
                <c:pt idx="54">
                  <c:v>-107</c:v>
                </c:pt>
                <c:pt idx="55">
                  <c:v>-107</c:v>
                </c:pt>
                <c:pt idx="56">
                  <c:v>-107</c:v>
                </c:pt>
                <c:pt idx="57">
                  <c:v>-107</c:v>
                </c:pt>
                <c:pt idx="58">
                  <c:v>-107</c:v>
                </c:pt>
                <c:pt idx="59">
                  <c:v>-107</c:v>
                </c:pt>
                <c:pt idx="60">
                  <c:v>-107</c:v>
                </c:pt>
                <c:pt idx="61">
                  <c:v>-107</c:v>
                </c:pt>
                <c:pt idx="62">
                  <c:v>-107</c:v>
                </c:pt>
                <c:pt idx="63">
                  <c:v>-107</c:v>
                </c:pt>
                <c:pt idx="64">
                  <c:v>-107</c:v>
                </c:pt>
                <c:pt idx="65">
                  <c:v>-107</c:v>
                </c:pt>
                <c:pt idx="66">
                  <c:v>-107</c:v>
                </c:pt>
                <c:pt idx="67">
                  <c:v>-107</c:v>
                </c:pt>
                <c:pt idx="68">
                  <c:v>-107</c:v>
                </c:pt>
                <c:pt idx="69">
                  <c:v>-107</c:v>
                </c:pt>
                <c:pt idx="70">
                  <c:v>-107</c:v>
                </c:pt>
                <c:pt idx="71">
                  <c:v>-107</c:v>
                </c:pt>
                <c:pt idx="72">
                  <c:v>-107</c:v>
                </c:pt>
                <c:pt idx="73">
                  <c:v>-107</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A6F8-4E75-A918-263962D03EE1}"/>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556763285024"/>
          <c:y val="7.2842319315843618E-2"/>
          <c:w val="0.79858671497584544"/>
          <c:h val="0.89467488104423865"/>
        </c:manualLayout>
      </c:layout>
      <c:barChart>
        <c:barDir val="bar"/>
        <c:grouping val="clustered"/>
        <c:varyColors val="0"/>
        <c:ser>
          <c:idx val="0"/>
          <c:order val="0"/>
          <c:tx>
            <c:strRef>
              <c:f>市区町村別_歯科医療費!$AD$4</c:f>
              <c:strCache>
                <c:ptCount val="1"/>
                <c:pt idx="0">
                  <c:v>歯科患者割合(被保険者数に占める割合)</c:v>
                </c:pt>
              </c:strCache>
            </c:strRef>
          </c:tx>
          <c:spPr>
            <a:solidFill>
              <a:schemeClr val="accent4">
                <a:lumMod val="60000"/>
                <a:lumOff val="40000"/>
              </a:schemeClr>
            </a:solidFill>
            <a:ln>
              <a:noFill/>
            </a:ln>
          </c:spPr>
          <c:invertIfNegative val="0"/>
          <c:dLbls>
            <c:dLbl>
              <c:idx val="17"/>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D-441B-90EB-66DA7033B0B4}"/>
                </c:ext>
              </c:extLst>
            </c:dLbl>
            <c:dLbl>
              <c:idx val="18"/>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3C-4076-BBFD-8A6E83081234}"/>
                </c:ext>
              </c:extLst>
            </c:dLbl>
            <c:dLbl>
              <c:idx val="19"/>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3C-4076-BBFD-8A6E83081234}"/>
                </c:ext>
              </c:extLst>
            </c:dLbl>
            <c:dLbl>
              <c:idx val="20"/>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E1-4D97-818D-608B4DF45731}"/>
                </c:ext>
              </c:extLst>
            </c:dLbl>
            <c:dLbl>
              <c:idx val="2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E1-4D97-818D-608B4DF45731}"/>
                </c:ext>
              </c:extLst>
            </c:dLbl>
            <c:dLbl>
              <c:idx val="22"/>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63-4EA3-8FB7-E59D807AE546}"/>
                </c:ext>
              </c:extLst>
            </c:dLbl>
            <c:dLbl>
              <c:idx val="23"/>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63-4EA3-8FB7-E59D807AE546}"/>
                </c:ext>
              </c:extLst>
            </c:dLbl>
            <c:dLbl>
              <c:idx val="24"/>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95C-4C52-B8F4-01CECB79D708}"/>
                </c:ext>
              </c:extLst>
            </c:dLbl>
            <c:dLbl>
              <c:idx val="25"/>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95C-4C52-B8F4-01CECB79D708}"/>
                </c:ext>
              </c:extLst>
            </c:dLbl>
            <c:dLbl>
              <c:idx val="26"/>
              <c:layout>
                <c:manualLayout>
                  <c:x val="1.86570179033919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95C-4C52-B8F4-01CECB79D708}"/>
                </c:ext>
              </c:extLst>
            </c:dLbl>
            <c:dLbl>
              <c:idx val="27"/>
              <c:layout>
                <c:manualLayout>
                  <c:x val="2.02117693953412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95C-4C52-B8F4-01CECB79D708}"/>
                </c:ext>
              </c:extLst>
            </c:dLbl>
            <c:dLbl>
              <c:idx val="28"/>
              <c:layout>
                <c:manualLayout>
                  <c:x val="2.02117693953412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95C-4C52-B8F4-01CECB79D708}"/>
                </c:ext>
              </c:extLst>
            </c:dLbl>
            <c:dLbl>
              <c:idx val="29"/>
              <c:layout>
                <c:manualLayout>
                  <c:x val="2.48760238711890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5C-4C52-B8F4-01CECB79D708}"/>
                </c:ext>
              </c:extLst>
            </c:dLbl>
            <c:dLbl>
              <c:idx val="30"/>
              <c:layout>
                <c:manualLayout>
                  <c:x val="2.64307753631385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95C-4C52-B8F4-01CECB79D708}"/>
                </c:ext>
              </c:extLst>
            </c:dLbl>
            <c:dLbl>
              <c:idx val="31"/>
              <c:layout>
                <c:manualLayout>
                  <c:x val="2.7985526855087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95C-4C52-B8F4-01CECB79D708}"/>
                </c:ext>
              </c:extLst>
            </c:dLbl>
            <c:dLbl>
              <c:idx val="32"/>
              <c:layout>
                <c:manualLayout>
                  <c:x val="2.7985526855087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5C-4C52-B8F4-01CECB79D708}"/>
                </c:ext>
              </c:extLst>
            </c:dLbl>
            <c:dLbl>
              <c:idx val="33"/>
              <c:layout>
                <c:manualLayout>
                  <c:x val="3.10950298389863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5C-4C52-B8F4-01CECB79D708}"/>
                </c:ext>
              </c:extLst>
            </c:dLbl>
            <c:dLbl>
              <c:idx val="34"/>
              <c:layout>
                <c:manualLayout>
                  <c:x val="3.10950298389863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5C-4C52-B8F4-01CECB79D708}"/>
                </c:ext>
              </c:extLst>
            </c:dLbl>
            <c:dLbl>
              <c:idx val="35"/>
              <c:layout>
                <c:manualLayout>
                  <c:x val="3.10950298389865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5C-4C52-B8F4-01CECB79D708}"/>
                </c:ext>
              </c:extLst>
            </c:dLbl>
            <c:dLbl>
              <c:idx val="36"/>
              <c:layout>
                <c:manualLayout>
                  <c:x val="3.10950298389863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5C-4C52-B8F4-01CECB79D708}"/>
                </c:ext>
              </c:extLst>
            </c:dLbl>
            <c:dLbl>
              <c:idx val="37"/>
              <c:layout>
                <c:manualLayout>
                  <c:x val="3.2649781330935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5C-4C52-B8F4-01CECB79D708}"/>
                </c:ext>
              </c:extLst>
            </c:dLbl>
            <c:dLbl>
              <c:idx val="38"/>
              <c:layout>
                <c:manualLayout>
                  <c:x val="3.42045328228851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5C-4C52-B8F4-01CECB79D708}"/>
                </c:ext>
              </c:extLst>
            </c:dLbl>
            <c:dLbl>
              <c:idx val="39"/>
              <c:layout>
                <c:manualLayout>
                  <c:x val="3.42045328228850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5C-4C52-B8F4-01CECB79D708}"/>
                </c:ext>
              </c:extLst>
            </c:dLbl>
            <c:dLbl>
              <c:idx val="40"/>
              <c:layout>
                <c:manualLayout>
                  <c:x val="3.0532013924697027E-2"/>
                  <c:y val="-1.7120237883781831E-3"/>
                </c:manualLayout>
              </c:layout>
              <c:tx>
                <c:rich>
                  <a:bodyPr/>
                  <a:lstStyle/>
                  <a:p>
                    <a:fld id="{E15A430D-17CF-4F27-B0FC-A6B53BFB2866}" type="VALUE">
                      <a:rPr lang="en-US" altLang="ja-JP" baseline="0"/>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layout>
                    <c:manualLayout>
                      <c:w val="4.5675415877660892E-2"/>
                      <c:h val="1.2354913643890337E-2"/>
                    </c:manualLayout>
                  </c15:layout>
                  <c15:dlblFieldTable/>
                  <c15:showDataLabelsRange val="0"/>
                </c:ext>
                <c:ext xmlns:c16="http://schemas.microsoft.com/office/drawing/2014/chart" uri="{C3380CC4-5D6E-409C-BE32-E72D297353CC}">
                  <c16:uniqueId val="{00000006-E95C-4C52-B8F4-01CECB79D708}"/>
                </c:ext>
              </c:extLst>
            </c:dLbl>
            <c:dLbl>
              <c:idx val="41"/>
              <c:layout>
                <c:manualLayout>
                  <c:x val="3.42045328228851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5C-4C52-B8F4-01CECB79D708}"/>
                </c:ext>
              </c:extLst>
            </c:dLbl>
            <c:dLbl>
              <c:idx val="42"/>
              <c:layout>
                <c:manualLayout>
                  <c:x val="3.57592843148344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5C-4C52-B8F4-01CECB79D708}"/>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市区町村別_歯科医療費!$AD$6:$AD$79</c:f>
              <c:strCache>
                <c:ptCount val="74"/>
                <c:pt idx="0">
                  <c:v>豊能町</c:v>
                </c:pt>
                <c:pt idx="1">
                  <c:v>箕面市</c:v>
                </c:pt>
                <c:pt idx="2">
                  <c:v>吹田市</c:v>
                </c:pt>
                <c:pt idx="3">
                  <c:v>交野市</c:v>
                </c:pt>
                <c:pt idx="4">
                  <c:v>池田市</c:v>
                </c:pt>
                <c:pt idx="5">
                  <c:v>河内長野市</c:v>
                </c:pt>
                <c:pt idx="6">
                  <c:v>茨木市</c:v>
                </c:pt>
                <c:pt idx="7">
                  <c:v>大阪狭山市</c:v>
                </c:pt>
                <c:pt idx="8">
                  <c:v>豊中市</c:v>
                </c:pt>
                <c:pt idx="9">
                  <c:v>高槻市</c:v>
                </c:pt>
                <c:pt idx="10">
                  <c:v>堺市南区</c:v>
                </c:pt>
                <c:pt idx="11">
                  <c:v>北区</c:v>
                </c:pt>
                <c:pt idx="12">
                  <c:v>福島区</c:v>
                </c:pt>
                <c:pt idx="13">
                  <c:v>島本町</c:v>
                </c:pt>
                <c:pt idx="14">
                  <c:v>河南町</c:v>
                </c:pt>
                <c:pt idx="15">
                  <c:v>枚方市</c:v>
                </c:pt>
                <c:pt idx="16">
                  <c:v>高石市</c:v>
                </c:pt>
                <c:pt idx="17">
                  <c:v>堺市東区</c:v>
                </c:pt>
                <c:pt idx="18">
                  <c:v>八尾市</c:v>
                </c:pt>
                <c:pt idx="19">
                  <c:v>堺市</c:v>
                </c:pt>
                <c:pt idx="20">
                  <c:v>羽曳野市</c:v>
                </c:pt>
                <c:pt idx="21">
                  <c:v>富田林市</c:v>
                </c:pt>
                <c:pt idx="22">
                  <c:v>東大阪市</c:v>
                </c:pt>
                <c:pt idx="23">
                  <c:v>天王寺区</c:v>
                </c:pt>
                <c:pt idx="24">
                  <c:v>和泉市</c:v>
                </c:pt>
                <c:pt idx="25">
                  <c:v>阪南市</c:v>
                </c:pt>
                <c:pt idx="26">
                  <c:v>松原市</c:v>
                </c:pt>
                <c:pt idx="27">
                  <c:v>堺市美原区</c:v>
                </c:pt>
                <c:pt idx="28">
                  <c:v>堺市西区</c:v>
                </c:pt>
                <c:pt idx="29">
                  <c:v>寝屋川市</c:v>
                </c:pt>
                <c:pt idx="30">
                  <c:v>堺市堺区</c:v>
                </c:pt>
                <c:pt idx="31">
                  <c:v>大東市</c:v>
                </c:pt>
                <c:pt idx="32">
                  <c:v>藤井寺市</c:v>
                </c:pt>
                <c:pt idx="33">
                  <c:v>鶴見区</c:v>
                </c:pt>
                <c:pt idx="34">
                  <c:v>大阪市</c:v>
                </c:pt>
                <c:pt idx="35">
                  <c:v>東住吉区</c:v>
                </c:pt>
                <c:pt idx="36">
                  <c:v>田尻町</c:v>
                </c:pt>
                <c:pt idx="37">
                  <c:v>淀川区</c:v>
                </c:pt>
                <c:pt idx="38">
                  <c:v>都島区</c:v>
                </c:pt>
                <c:pt idx="39">
                  <c:v>太子町</c:v>
                </c:pt>
                <c:pt idx="40">
                  <c:v>泉大津市</c:v>
                </c:pt>
                <c:pt idx="41">
                  <c:v>西淀川区</c:v>
                </c:pt>
                <c:pt idx="42">
                  <c:v>中央区</c:v>
                </c:pt>
                <c:pt idx="43">
                  <c:v>阿倍野区</c:v>
                </c:pt>
                <c:pt idx="44">
                  <c:v>堺市北区</c:v>
                </c:pt>
                <c:pt idx="45">
                  <c:v>守口市</c:v>
                </c:pt>
                <c:pt idx="46">
                  <c:v>堺市中区</c:v>
                </c:pt>
                <c:pt idx="47">
                  <c:v>摂津市</c:v>
                </c:pt>
                <c:pt idx="48">
                  <c:v>四條畷市</c:v>
                </c:pt>
                <c:pt idx="49">
                  <c:v>平野区</c:v>
                </c:pt>
                <c:pt idx="50">
                  <c:v>住吉区</c:v>
                </c:pt>
                <c:pt idx="51">
                  <c:v>城東区</c:v>
                </c:pt>
                <c:pt idx="52">
                  <c:v>生野区</c:v>
                </c:pt>
                <c:pt idx="53">
                  <c:v>住之江区</c:v>
                </c:pt>
                <c:pt idx="54">
                  <c:v>大正区</c:v>
                </c:pt>
                <c:pt idx="55">
                  <c:v>門真市</c:v>
                </c:pt>
                <c:pt idx="56">
                  <c:v>東淀川区</c:v>
                </c:pt>
                <c:pt idx="57">
                  <c:v>泉南市</c:v>
                </c:pt>
                <c:pt idx="58">
                  <c:v>柏原市</c:v>
                </c:pt>
                <c:pt idx="59">
                  <c:v>熊取町</c:v>
                </c:pt>
                <c:pt idx="60">
                  <c:v>港区</c:v>
                </c:pt>
                <c:pt idx="61">
                  <c:v>忠岡町</c:v>
                </c:pt>
                <c:pt idx="62">
                  <c:v>旭区</c:v>
                </c:pt>
                <c:pt idx="63">
                  <c:v>千早赤阪村</c:v>
                </c:pt>
                <c:pt idx="64">
                  <c:v>西区</c:v>
                </c:pt>
                <c:pt idx="65">
                  <c:v>能勢町</c:v>
                </c:pt>
                <c:pt idx="66">
                  <c:v>東成区</c:v>
                </c:pt>
                <c:pt idx="67">
                  <c:v>岸和田市</c:v>
                </c:pt>
                <c:pt idx="68">
                  <c:v>泉佐野市</c:v>
                </c:pt>
                <c:pt idx="69">
                  <c:v>此花区</c:v>
                </c:pt>
                <c:pt idx="70">
                  <c:v>岬町</c:v>
                </c:pt>
                <c:pt idx="71">
                  <c:v>貝塚市</c:v>
                </c:pt>
                <c:pt idx="72">
                  <c:v>浪速区</c:v>
                </c:pt>
                <c:pt idx="73">
                  <c:v>西成区</c:v>
                </c:pt>
              </c:strCache>
            </c:strRef>
          </c:cat>
          <c:val>
            <c:numRef>
              <c:f>市区町村別_歯科医療費!$AE$6:$AE$79</c:f>
              <c:numCache>
                <c:formatCode>0.0%</c:formatCode>
                <c:ptCount val="74"/>
                <c:pt idx="0">
                  <c:v>0.6529697422487859</c:v>
                </c:pt>
                <c:pt idx="1">
                  <c:v>0.6294934264962766</c:v>
                </c:pt>
                <c:pt idx="2">
                  <c:v>0.60503272190985347</c:v>
                </c:pt>
                <c:pt idx="3">
                  <c:v>0.60269360269360273</c:v>
                </c:pt>
                <c:pt idx="4">
                  <c:v>0.60253567570640743</c:v>
                </c:pt>
                <c:pt idx="5">
                  <c:v>0.59394243488573639</c:v>
                </c:pt>
                <c:pt idx="6">
                  <c:v>0.59269963085292399</c:v>
                </c:pt>
                <c:pt idx="7">
                  <c:v>0.58965065941810124</c:v>
                </c:pt>
                <c:pt idx="8">
                  <c:v>0.58621610162837801</c:v>
                </c:pt>
                <c:pt idx="9">
                  <c:v>0.5847659266029025</c:v>
                </c:pt>
                <c:pt idx="10">
                  <c:v>0.57548600114551396</c:v>
                </c:pt>
                <c:pt idx="11">
                  <c:v>0.57304604405407256</c:v>
                </c:pt>
                <c:pt idx="12">
                  <c:v>0.57264130668385993</c:v>
                </c:pt>
                <c:pt idx="13">
                  <c:v>0.56972952234797625</c:v>
                </c:pt>
                <c:pt idx="14">
                  <c:v>0.56917743460447523</c:v>
                </c:pt>
                <c:pt idx="15">
                  <c:v>0.56678624813153966</c:v>
                </c:pt>
                <c:pt idx="16">
                  <c:v>0.56668747399084474</c:v>
                </c:pt>
                <c:pt idx="17">
                  <c:v>0.56594637128503122</c:v>
                </c:pt>
                <c:pt idx="18">
                  <c:v>0.56505045093311901</c:v>
                </c:pt>
                <c:pt idx="19">
                  <c:v>0.56353291016183449</c:v>
                </c:pt>
                <c:pt idx="20">
                  <c:v>0.56327678043006513</c:v>
                </c:pt>
                <c:pt idx="21">
                  <c:v>0.56100223269660132</c:v>
                </c:pt>
                <c:pt idx="22">
                  <c:v>0.55836524906747842</c:v>
                </c:pt>
                <c:pt idx="23">
                  <c:v>0.55832020997375331</c:v>
                </c:pt>
                <c:pt idx="24">
                  <c:v>0.55457216168978474</c:v>
                </c:pt>
                <c:pt idx="25">
                  <c:v>0.55136168179646439</c:v>
                </c:pt>
                <c:pt idx="26">
                  <c:v>0.55065396709656833</c:v>
                </c:pt>
                <c:pt idx="27">
                  <c:v>0.54863157894736847</c:v>
                </c:pt>
                <c:pt idx="28">
                  <c:v>0.54861048248393229</c:v>
                </c:pt>
                <c:pt idx="29">
                  <c:v>0.54481998530492282</c:v>
                </c:pt>
                <c:pt idx="30">
                  <c:v>0.54453774420861645</c:v>
                </c:pt>
                <c:pt idx="31">
                  <c:v>0.54319871408479004</c:v>
                </c:pt>
                <c:pt idx="32">
                  <c:v>0.54237590232599586</c:v>
                </c:pt>
                <c:pt idx="33">
                  <c:v>0.54046980722583937</c:v>
                </c:pt>
                <c:pt idx="34">
                  <c:v>0.54039808513364063</c:v>
                </c:pt>
                <c:pt idx="35">
                  <c:v>0.53998034485839363</c:v>
                </c:pt>
                <c:pt idx="36">
                  <c:v>0.53970826580226905</c:v>
                </c:pt>
                <c:pt idx="37">
                  <c:v>0.53925359334285949</c:v>
                </c:pt>
                <c:pt idx="38">
                  <c:v>0.53855076419213976</c:v>
                </c:pt>
                <c:pt idx="39">
                  <c:v>0.53839553839553844</c:v>
                </c:pt>
                <c:pt idx="40">
                  <c:v>0.53804108260601247</c:v>
                </c:pt>
                <c:pt idx="41">
                  <c:v>0.53656806412711922</c:v>
                </c:pt>
                <c:pt idx="42">
                  <c:v>0.53534448426921544</c:v>
                </c:pt>
                <c:pt idx="43">
                  <c:v>0.5342925386715196</c:v>
                </c:pt>
                <c:pt idx="44">
                  <c:v>0.5311352321880356</c:v>
                </c:pt>
                <c:pt idx="45">
                  <c:v>0.52947447388162827</c:v>
                </c:pt>
                <c:pt idx="46">
                  <c:v>0.528775159300091</c:v>
                </c:pt>
                <c:pt idx="47">
                  <c:v>0.52829347987524133</c:v>
                </c:pt>
                <c:pt idx="48">
                  <c:v>0.52804996231291057</c:v>
                </c:pt>
                <c:pt idx="49">
                  <c:v>0.52076833669786504</c:v>
                </c:pt>
                <c:pt idx="50">
                  <c:v>0.52070792198410787</c:v>
                </c:pt>
                <c:pt idx="51">
                  <c:v>0.52070537699235087</c:v>
                </c:pt>
                <c:pt idx="52">
                  <c:v>0.51783040059902663</c:v>
                </c:pt>
                <c:pt idx="53">
                  <c:v>0.5169247301323695</c:v>
                </c:pt>
                <c:pt idx="54">
                  <c:v>0.51596580003489789</c:v>
                </c:pt>
                <c:pt idx="55">
                  <c:v>0.51375320117613588</c:v>
                </c:pt>
                <c:pt idx="56">
                  <c:v>0.5128939828080229</c:v>
                </c:pt>
                <c:pt idx="57">
                  <c:v>0.51253666382817675</c:v>
                </c:pt>
                <c:pt idx="58">
                  <c:v>0.51215666749647337</c:v>
                </c:pt>
                <c:pt idx="59">
                  <c:v>0.51177671885636489</c:v>
                </c:pt>
                <c:pt idx="60">
                  <c:v>0.51103804603100045</c:v>
                </c:pt>
                <c:pt idx="61">
                  <c:v>0.50913838120104438</c:v>
                </c:pt>
                <c:pt idx="62">
                  <c:v>0.50722410083000302</c:v>
                </c:pt>
                <c:pt idx="63">
                  <c:v>0.50690607734806625</c:v>
                </c:pt>
                <c:pt idx="64">
                  <c:v>0.50653104925053538</c:v>
                </c:pt>
                <c:pt idx="65">
                  <c:v>0.50504164839982468</c:v>
                </c:pt>
                <c:pt idx="66">
                  <c:v>0.50441625180664851</c:v>
                </c:pt>
                <c:pt idx="67">
                  <c:v>0.50373663187733542</c:v>
                </c:pt>
                <c:pt idx="68">
                  <c:v>0.50322045787896175</c:v>
                </c:pt>
                <c:pt idx="69">
                  <c:v>0.49937649880095925</c:v>
                </c:pt>
                <c:pt idx="70">
                  <c:v>0.49652777777777779</c:v>
                </c:pt>
                <c:pt idx="71">
                  <c:v>0.49406019969389986</c:v>
                </c:pt>
                <c:pt idx="72">
                  <c:v>0.444659255679072</c:v>
                </c:pt>
                <c:pt idx="73">
                  <c:v>0.42376148557476068</c:v>
                </c:pt>
              </c:numCache>
            </c:numRef>
          </c:val>
          <c:extLst>
            <c:ext xmlns:c16="http://schemas.microsoft.com/office/drawing/2014/chart" uri="{C3380CC4-5D6E-409C-BE32-E72D297353CC}">
              <c16:uniqueId val="{00000017-C12A-4B2F-B970-2DEBEBF8A683}"/>
            </c:ext>
          </c:extLst>
        </c:ser>
        <c:dLbls>
          <c:dLblPos val="outEnd"/>
          <c:showLegendKey val="0"/>
          <c:showVal val="1"/>
          <c:showCatName val="0"/>
          <c:showSerName val="0"/>
          <c:showPercent val="0"/>
          <c:showBubbleSize val="0"/>
        </c:dLbls>
        <c:gapWidth val="150"/>
        <c:axId val="383284752"/>
        <c:axId val="3832729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5852667563841058"/>
                  <c:y val="-0.8778613683127571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019-419E-A99A-61815CF3B5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市区町村別_歯科医療費!$BD$6:$BD$79</c:f>
              <c:numCache>
                <c:formatCode>0.0%</c:formatCode>
                <c:ptCount val="74"/>
                <c:pt idx="0">
                  <c:v>0.57099029038105886</c:v>
                </c:pt>
                <c:pt idx="1">
                  <c:v>0.57099029038105886</c:v>
                </c:pt>
                <c:pt idx="2">
                  <c:v>0.57099029038105886</c:v>
                </c:pt>
                <c:pt idx="3">
                  <c:v>0.57099029038105886</c:v>
                </c:pt>
                <c:pt idx="4">
                  <c:v>0.57099029038105886</c:v>
                </c:pt>
                <c:pt idx="5">
                  <c:v>0.57099029038105886</c:v>
                </c:pt>
                <c:pt idx="6">
                  <c:v>0.57099029038105886</c:v>
                </c:pt>
                <c:pt idx="7">
                  <c:v>0.57099029038105886</c:v>
                </c:pt>
                <c:pt idx="8">
                  <c:v>0.57099029038105886</c:v>
                </c:pt>
                <c:pt idx="9">
                  <c:v>0.57099029038105886</c:v>
                </c:pt>
                <c:pt idx="10">
                  <c:v>0.57099029038105886</c:v>
                </c:pt>
                <c:pt idx="11">
                  <c:v>0.57099029038105886</c:v>
                </c:pt>
                <c:pt idx="12">
                  <c:v>0.57099029038105886</c:v>
                </c:pt>
                <c:pt idx="13">
                  <c:v>0.57099029038105886</c:v>
                </c:pt>
                <c:pt idx="14">
                  <c:v>0.57099029038105886</c:v>
                </c:pt>
                <c:pt idx="15">
                  <c:v>0.57099029038105886</c:v>
                </c:pt>
                <c:pt idx="16">
                  <c:v>0.57099029038105886</c:v>
                </c:pt>
                <c:pt idx="17">
                  <c:v>0.57099029038105886</c:v>
                </c:pt>
                <c:pt idx="18">
                  <c:v>0.57099029038105886</c:v>
                </c:pt>
                <c:pt idx="19">
                  <c:v>0.57099029038105886</c:v>
                </c:pt>
                <c:pt idx="20">
                  <c:v>0.57099029038105886</c:v>
                </c:pt>
                <c:pt idx="21">
                  <c:v>0.57099029038105886</c:v>
                </c:pt>
                <c:pt idx="22">
                  <c:v>0.57099029038105886</c:v>
                </c:pt>
                <c:pt idx="23">
                  <c:v>0.57099029038105886</c:v>
                </c:pt>
                <c:pt idx="24">
                  <c:v>0.57099029038105886</c:v>
                </c:pt>
                <c:pt idx="25">
                  <c:v>0.57099029038105886</c:v>
                </c:pt>
                <c:pt idx="26">
                  <c:v>0.57099029038105886</c:v>
                </c:pt>
                <c:pt idx="27">
                  <c:v>0.57099029038105886</c:v>
                </c:pt>
                <c:pt idx="28">
                  <c:v>0.57099029038105886</c:v>
                </c:pt>
                <c:pt idx="29">
                  <c:v>0.57099029038105886</c:v>
                </c:pt>
                <c:pt idx="30">
                  <c:v>0.57099029038105886</c:v>
                </c:pt>
                <c:pt idx="31">
                  <c:v>0.57099029038105886</c:v>
                </c:pt>
                <c:pt idx="32">
                  <c:v>0.57099029038105886</c:v>
                </c:pt>
                <c:pt idx="33">
                  <c:v>0.57099029038105886</c:v>
                </c:pt>
                <c:pt idx="34">
                  <c:v>0.57099029038105886</c:v>
                </c:pt>
                <c:pt idx="35">
                  <c:v>0.57099029038105886</c:v>
                </c:pt>
                <c:pt idx="36">
                  <c:v>0.57099029038105886</c:v>
                </c:pt>
                <c:pt idx="37">
                  <c:v>0.57099029038105886</c:v>
                </c:pt>
                <c:pt idx="38">
                  <c:v>0.57099029038105886</c:v>
                </c:pt>
                <c:pt idx="39">
                  <c:v>0.57099029038105886</c:v>
                </c:pt>
                <c:pt idx="40">
                  <c:v>0.57099029038105886</c:v>
                </c:pt>
                <c:pt idx="41">
                  <c:v>0.57099029038105886</c:v>
                </c:pt>
                <c:pt idx="42">
                  <c:v>0.57099029038105886</c:v>
                </c:pt>
                <c:pt idx="43">
                  <c:v>0.57099029038105886</c:v>
                </c:pt>
                <c:pt idx="44">
                  <c:v>0.57099029038105886</c:v>
                </c:pt>
                <c:pt idx="45">
                  <c:v>0.57099029038105886</c:v>
                </c:pt>
                <c:pt idx="46">
                  <c:v>0.57099029038105886</c:v>
                </c:pt>
                <c:pt idx="47">
                  <c:v>0.57099029038105886</c:v>
                </c:pt>
                <c:pt idx="48">
                  <c:v>0.57099029038105886</c:v>
                </c:pt>
                <c:pt idx="49">
                  <c:v>0.57099029038105886</c:v>
                </c:pt>
                <c:pt idx="50">
                  <c:v>0.57099029038105886</c:v>
                </c:pt>
                <c:pt idx="51">
                  <c:v>0.57099029038105886</c:v>
                </c:pt>
                <c:pt idx="52">
                  <c:v>0.57099029038105886</c:v>
                </c:pt>
                <c:pt idx="53">
                  <c:v>0.57099029038105886</c:v>
                </c:pt>
                <c:pt idx="54">
                  <c:v>0.57099029038105886</c:v>
                </c:pt>
                <c:pt idx="55">
                  <c:v>0.57099029038105886</c:v>
                </c:pt>
                <c:pt idx="56">
                  <c:v>0.57099029038105886</c:v>
                </c:pt>
                <c:pt idx="57">
                  <c:v>0.57099029038105886</c:v>
                </c:pt>
                <c:pt idx="58">
                  <c:v>0.57099029038105886</c:v>
                </c:pt>
                <c:pt idx="59">
                  <c:v>0.57099029038105886</c:v>
                </c:pt>
                <c:pt idx="60">
                  <c:v>0.57099029038105886</c:v>
                </c:pt>
                <c:pt idx="61">
                  <c:v>0.57099029038105886</c:v>
                </c:pt>
                <c:pt idx="62">
                  <c:v>0.57099029038105886</c:v>
                </c:pt>
                <c:pt idx="63">
                  <c:v>0.57099029038105886</c:v>
                </c:pt>
                <c:pt idx="64">
                  <c:v>0.57099029038105886</c:v>
                </c:pt>
                <c:pt idx="65">
                  <c:v>0.57099029038105886</c:v>
                </c:pt>
                <c:pt idx="66">
                  <c:v>0.57099029038105886</c:v>
                </c:pt>
                <c:pt idx="67">
                  <c:v>0.57099029038105886</c:v>
                </c:pt>
                <c:pt idx="68">
                  <c:v>0.57099029038105886</c:v>
                </c:pt>
                <c:pt idx="69">
                  <c:v>0.57099029038105886</c:v>
                </c:pt>
                <c:pt idx="70">
                  <c:v>0.57099029038105886</c:v>
                </c:pt>
                <c:pt idx="71">
                  <c:v>0.57099029038105886</c:v>
                </c:pt>
                <c:pt idx="72">
                  <c:v>0.57099029038105886</c:v>
                </c:pt>
                <c:pt idx="73">
                  <c:v>0.57099029038105886</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8-C12A-4B2F-B970-2DEBEBF8A683}"/>
            </c:ext>
          </c:extLst>
        </c:ser>
        <c:dLbls>
          <c:showLegendKey val="0"/>
          <c:showVal val="1"/>
          <c:showCatName val="0"/>
          <c:showSerName val="0"/>
          <c:showPercent val="0"/>
          <c:showBubbleSize val="0"/>
        </c:dLbls>
        <c:axId val="383259552"/>
        <c:axId val="383275232"/>
      </c:scatterChart>
      <c:catAx>
        <c:axId val="383284752"/>
        <c:scaling>
          <c:orientation val="maxMin"/>
        </c:scaling>
        <c:delete val="0"/>
        <c:axPos val="l"/>
        <c:numFmt formatCode="General" sourceLinked="0"/>
        <c:majorTickMark val="none"/>
        <c:minorTickMark val="none"/>
        <c:tickLblPos val="nextTo"/>
        <c:spPr>
          <a:ln w="9525">
            <a:solidFill>
              <a:srgbClr val="7F7F7F"/>
            </a:solidFill>
            <a:prstDash val="solid"/>
          </a:ln>
        </c:spPr>
        <c:crossAx val="383272992"/>
        <c:crosses val="autoZero"/>
        <c:auto val="1"/>
        <c:lblAlgn val="ctr"/>
        <c:lblOffset val="100"/>
        <c:noMultiLvlLbl val="0"/>
      </c:catAx>
      <c:valAx>
        <c:axId val="383272992"/>
        <c:scaling>
          <c:orientation val="minMax"/>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732911749305191"/>
              <c:y val="3.5129324202674894E-2"/>
            </c:manualLayout>
          </c:layout>
          <c:overlay val="0"/>
        </c:title>
        <c:numFmt formatCode="0.0%" sourceLinked="0"/>
        <c:majorTickMark val="out"/>
        <c:minorTickMark val="none"/>
        <c:tickLblPos val="nextTo"/>
        <c:spPr>
          <a:ln w="9525">
            <a:solidFill>
              <a:srgbClr val="7F7F7F"/>
            </a:solidFill>
            <a:prstDash val="solid"/>
          </a:ln>
        </c:spPr>
        <c:crossAx val="383284752"/>
        <c:crosses val="autoZero"/>
        <c:crossBetween val="between"/>
      </c:valAx>
      <c:valAx>
        <c:axId val="383275232"/>
        <c:scaling>
          <c:orientation val="minMax"/>
          <c:max val="50"/>
          <c:min val="0"/>
        </c:scaling>
        <c:delete val="1"/>
        <c:axPos val="r"/>
        <c:numFmt formatCode="General" sourceLinked="1"/>
        <c:majorTickMark val="out"/>
        <c:minorTickMark val="none"/>
        <c:tickLblPos val="nextTo"/>
        <c:crossAx val="383259552"/>
        <c:crosses val="max"/>
        <c:crossBetween val="midCat"/>
      </c:valAx>
      <c:valAx>
        <c:axId val="383259552"/>
        <c:scaling>
          <c:orientation val="minMax"/>
        </c:scaling>
        <c:delete val="1"/>
        <c:axPos val="b"/>
        <c:numFmt formatCode="0.0%" sourceLinked="1"/>
        <c:majorTickMark val="out"/>
        <c:minorTickMark val="none"/>
        <c:tickLblPos val="nextTo"/>
        <c:crossAx val="383275232"/>
        <c:crosses val="autoZero"/>
        <c:crossBetween val="midCat"/>
      </c:valAx>
      <c:spPr>
        <a:ln>
          <a:solidFill>
            <a:srgbClr val="7F7F7F"/>
          </a:solidFill>
        </a:ln>
      </c:spPr>
    </c:plotArea>
    <c:legend>
      <c:legendPos val="r"/>
      <c:layout>
        <c:manualLayout>
          <c:xMode val="edge"/>
          <c:yMode val="edge"/>
          <c:x val="0.17640064160820651"/>
          <c:y val="1.4418081275720165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市区町村別_歯科医療費!$AG$5</c:f>
              <c:strCache>
                <c:ptCount val="1"/>
                <c:pt idx="0">
                  <c:v>前年度との差分(歯科患者割合(被保険者数に占める割合))</c:v>
                </c:pt>
              </c:strCache>
            </c:strRef>
          </c:tx>
          <c:spPr>
            <a:solidFill>
              <a:schemeClr val="accent1"/>
            </a:solidFill>
            <a:ln>
              <a:noFill/>
            </a:ln>
          </c:spPr>
          <c:invertIfNegative val="0"/>
          <c:dLbls>
            <c:dLbl>
              <c:idx val="2"/>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78-42BB-98CF-6EC10A98E775}"/>
                </c:ext>
              </c:extLst>
            </c:dLbl>
            <c:dLbl>
              <c:idx val="28"/>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78-42BB-98CF-6EC10A98E775}"/>
                </c:ext>
              </c:extLst>
            </c:dLbl>
            <c:dLbl>
              <c:idx val="45"/>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78-42BB-98CF-6EC10A98E775}"/>
                </c:ext>
              </c:extLst>
            </c:dLbl>
            <c:dLbl>
              <c:idx val="55"/>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78-42BB-98CF-6EC10A98E775}"/>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市区町村別_歯科医療費!$AD$6:$AD$79</c:f>
              <c:strCache>
                <c:ptCount val="74"/>
                <c:pt idx="0">
                  <c:v>豊能町</c:v>
                </c:pt>
                <c:pt idx="1">
                  <c:v>箕面市</c:v>
                </c:pt>
                <c:pt idx="2">
                  <c:v>吹田市</c:v>
                </c:pt>
                <c:pt idx="3">
                  <c:v>交野市</c:v>
                </c:pt>
                <c:pt idx="4">
                  <c:v>池田市</c:v>
                </c:pt>
                <c:pt idx="5">
                  <c:v>河内長野市</c:v>
                </c:pt>
                <c:pt idx="6">
                  <c:v>茨木市</c:v>
                </c:pt>
                <c:pt idx="7">
                  <c:v>大阪狭山市</c:v>
                </c:pt>
                <c:pt idx="8">
                  <c:v>豊中市</c:v>
                </c:pt>
                <c:pt idx="9">
                  <c:v>高槻市</c:v>
                </c:pt>
                <c:pt idx="10">
                  <c:v>堺市南区</c:v>
                </c:pt>
                <c:pt idx="11">
                  <c:v>北区</c:v>
                </c:pt>
                <c:pt idx="12">
                  <c:v>福島区</c:v>
                </c:pt>
                <c:pt idx="13">
                  <c:v>島本町</c:v>
                </c:pt>
                <c:pt idx="14">
                  <c:v>河南町</c:v>
                </c:pt>
                <c:pt idx="15">
                  <c:v>枚方市</c:v>
                </c:pt>
                <c:pt idx="16">
                  <c:v>高石市</c:v>
                </c:pt>
                <c:pt idx="17">
                  <c:v>堺市東区</c:v>
                </c:pt>
                <c:pt idx="18">
                  <c:v>八尾市</c:v>
                </c:pt>
                <c:pt idx="19">
                  <c:v>堺市</c:v>
                </c:pt>
                <c:pt idx="20">
                  <c:v>羽曳野市</c:v>
                </c:pt>
                <c:pt idx="21">
                  <c:v>富田林市</c:v>
                </c:pt>
                <c:pt idx="22">
                  <c:v>東大阪市</c:v>
                </c:pt>
                <c:pt idx="23">
                  <c:v>天王寺区</c:v>
                </c:pt>
                <c:pt idx="24">
                  <c:v>和泉市</c:v>
                </c:pt>
                <c:pt idx="25">
                  <c:v>阪南市</c:v>
                </c:pt>
                <c:pt idx="26">
                  <c:v>松原市</c:v>
                </c:pt>
                <c:pt idx="27">
                  <c:v>堺市美原区</c:v>
                </c:pt>
                <c:pt idx="28">
                  <c:v>堺市西区</c:v>
                </c:pt>
                <c:pt idx="29">
                  <c:v>寝屋川市</c:v>
                </c:pt>
                <c:pt idx="30">
                  <c:v>堺市堺区</c:v>
                </c:pt>
                <c:pt idx="31">
                  <c:v>大東市</c:v>
                </c:pt>
                <c:pt idx="32">
                  <c:v>藤井寺市</c:v>
                </c:pt>
                <c:pt idx="33">
                  <c:v>鶴見区</c:v>
                </c:pt>
                <c:pt idx="34">
                  <c:v>大阪市</c:v>
                </c:pt>
                <c:pt idx="35">
                  <c:v>東住吉区</c:v>
                </c:pt>
                <c:pt idx="36">
                  <c:v>田尻町</c:v>
                </c:pt>
                <c:pt idx="37">
                  <c:v>淀川区</c:v>
                </c:pt>
                <c:pt idx="38">
                  <c:v>都島区</c:v>
                </c:pt>
                <c:pt idx="39">
                  <c:v>太子町</c:v>
                </c:pt>
                <c:pt idx="40">
                  <c:v>泉大津市</c:v>
                </c:pt>
                <c:pt idx="41">
                  <c:v>西淀川区</c:v>
                </c:pt>
                <c:pt idx="42">
                  <c:v>中央区</c:v>
                </c:pt>
                <c:pt idx="43">
                  <c:v>阿倍野区</c:v>
                </c:pt>
                <c:pt idx="44">
                  <c:v>堺市北区</c:v>
                </c:pt>
                <c:pt idx="45">
                  <c:v>守口市</c:v>
                </c:pt>
                <c:pt idx="46">
                  <c:v>堺市中区</c:v>
                </c:pt>
                <c:pt idx="47">
                  <c:v>摂津市</c:v>
                </c:pt>
                <c:pt idx="48">
                  <c:v>四條畷市</c:v>
                </c:pt>
                <c:pt idx="49">
                  <c:v>平野区</c:v>
                </c:pt>
                <c:pt idx="50">
                  <c:v>住吉区</c:v>
                </c:pt>
                <c:pt idx="51">
                  <c:v>城東区</c:v>
                </c:pt>
                <c:pt idx="52">
                  <c:v>生野区</c:v>
                </c:pt>
                <c:pt idx="53">
                  <c:v>住之江区</c:v>
                </c:pt>
                <c:pt idx="54">
                  <c:v>大正区</c:v>
                </c:pt>
                <c:pt idx="55">
                  <c:v>門真市</c:v>
                </c:pt>
                <c:pt idx="56">
                  <c:v>東淀川区</c:v>
                </c:pt>
                <c:pt idx="57">
                  <c:v>泉南市</c:v>
                </c:pt>
                <c:pt idx="58">
                  <c:v>柏原市</c:v>
                </c:pt>
                <c:pt idx="59">
                  <c:v>熊取町</c:v>
                </c:pt>
                <c:pt idx="60">
                  <c:v>港区</c:v>
                </c:pt>
                <c:pt idx="61">
                  <c:v>忠岡町</c:v>
                </c:pt>
                <c:pt idx="62">
                  <c:v>旭区</c:v>
                </c:pt>
                <c:pt idx="63">
                  <c:v>千早赤阪村</c:v>
                </c:pt>
                <c:pt idx="64">
                  <c:v>西区</c:v>
                </c:pt>
                <c:pt idx="65">
                  <c:v>能勢町</c:v>
                </c:pt>
                <c:pt idx="66">
                  <c:v>東成区</c:v>
                </c:pt>
                <c:pt idx="67">
                  <c:v>岸和田市</c:v>
                </c:pt>
                <c:pt idx="68">
                  <c:v>泉佐野市</c:v>
                </c:pt>
                <c:pt idx="69">
                  <c:v>此花区</c:v>
                </c:pt>
                <c:pt idx="70">
                  <c:v>岬町</c:v>
                </c:pt>
                <c:pt idx="71">
                  <c:v>貝塚市</c:v>
                </c:pt>
                <c:pt idx="72">
                  <c:v>浪速区</c:v>
                </c:pt>
                <c:pt idx="73">
                  <c:v>西成区</c:v>
                </c:pt>
              </c:strCache>
            </c:strRef>
          </c:cat>
          <c:val>
            <c:numRef>
              <c:f>市区町村別_歯科医療費!$AG$6:$AG$79</c:f>
              <c:numCache>
                <c:formatCode>General</c:formatCode>
                <c:ptCount val="74"/>
                <c:pt idx="0">
                  <c:v>2.1000000000000019</c:v>
                </c:pt>
                <c:pt idx="1">
                  <c:v>1.7000000000000015</c:v>
                </c:pt>
                <c:pt idx="2">
                  <c:v>1.6000000000000014</c:v>
                </c:pt>
                <c:pt idx="3">
                  <c:v>2.6000000000000023</c:v>
                </c:pt>
                <c:pt idx="4">
                  <c:v>1.9000000000000017</c:v>
                </c:pt>
                <c:pt idx="5">
                  <c:v>1.9000000000000017</c:v>
                </c:pt>
                <c:pt idx="6">
                  <c:v>1.4000000000000012</c:v>
                </c:pt>
                <c:pt idx="7">
                  <c:v>1.3000000000000012</c:v>
                </c:pt>
                <c:pt idx="8">
                  <c:v>1.5000000000000013</c:v>
                </c:pt>
                <c:pt idx="9">
                  <c:v>1.9000000000000017</c:v>
                </c:pt>
                <c:pt idx="10">
                  <c:v>1.6999999999999904</c:v>
                </c:pt>
                <c:pt idx="11">
                  <c:v>1.2999999999999901</c:v>
                </c:pt>
                <c:pt idx="12">
                  <c:v>1.3999999999999901</c:v>
                </c:pt>
                <c:pt idx="13">
                  <c:v>1.2999999999999901</c:v>
                </c:pt>
                <c:pt idx="14">
                  <c:v>2.1999999999999909</c:v>
                </c:pt>
                <c:pt idx="15">
                  <c:v>2.1999999999999909</c:v>
                </c:pt>
                <c:pt idx="16">
                  <c:v>0.79999999999998961</c:v>
                </c:pt>
                <c:pt idx="17">
                  <c:v>0.99999999999998979</c:v>
                </c:pt>
                <c:pt idx="18">
                  <c:v>1.0999999999999899</c:v>
                </c:pt>
                <c:pt idx="19">
                  <c:v>1.4999999999999902</c:v>
                </c:pt>
                <c:pt idx="20">
                  <c:v>0.79999999999998961</c:v>
                </c:pt>
                <c:pt idx="21">
                  <c:v>1.5000000000000013</c:v>
                </c:pt>
                <c:pt idx="22">
                  <c:v>1.7000000000000015</c:v>
                </c:pt>
                <c:pt idx="23">
                  <c:v>1.5000000000000013</c:v>
                </c:pt>
                <c:pt idx="24">
                  <c:v>1.2000000000000011</c:v>
                </c:pt>
                <c:pt idx="25">
                  <c:v>0.50000000000000044</c:v>
                </c:pt>
                <c:pt idx="26">
                  <c:v>1.4000000000000012</c:v>
                </c:pt>
                <c:pt idx="27">
                  <c:v>1.9000000000000017</c:v>
                </c:pt>
                <c:pt idx="28">
                  <c:v>1.6000000000000014</c:v>
                </c:pt>
                <c:pt idx="29">
                  <c:v>0.9000000000000008</c:v>
                </c:pt>
                <c:pt idx="30">
                  <c:v>1.3000000000000012</c:v>
                </c:pt>
                <c:pt idx="31">
                  <c:v>1.2000000000000011</c:v>
                </c:pt>
                <c:pt idx="32">
                  <c:v>2.4000000000000021</c:v>
                </c:pt>
                <c:pt idx="33">
                  <c:v>0.50000000000000044</c:v>
                </c:pt>
                <c:pt idx="34">
                  <c:v>1.5000000000000013</c:v>
                </c:pt>
                <c:pt idx="35">
                  <c:v>1.3000000000000012</c:v>
                </c:pt>
                <c:pt idx="36">
                  <c:v>0.20000000000000018</c:v>
                </c:pt>
                <c:pt idx="37">
                  <c:v>1.5000000000000013</c:v>
                </c:pt>
                <c:pt idx="38">
                  <c:v>1.3000000000000012</c:v>
                </c:pt>
                <c:pt idx="39">
                  <c:v>2.1000000000000019</c:v>
                </c:pt>
                <c:pt idx="40">
                  <c:v>2.1000000000000019</c:v>
                </c:pt>
                <c:pt idx="41">
                  <c:v>0.9000000000000008</c:v>
                </c:pt>
                <c:pt idx="42">
                  <c:v>1.3000000000000012</c:v>
                </c:pt>
                <c:pt idx="43">
                  <c:v>1.8000000000000016</c:v>
                </c:pt>
                <c:pt idx="44">
                  <c:v>1.4000000000000012</c:v>
                </c:pt>
                <c:pt idx="45">
                  <c:v>1.6000000000000014</c:v>
                </c:pt>
                <c:pt idx="46">
                  <c:v>0.9000000000000008</c:v>
                </c:pt>
                <c:pt idx="47">
                  <c:v>1.4000000000000012</c:v>
                </c:pt>
                <c:pt idx="48">
                  <c:v>1.7000000000000015</c:v>
                </c:pt>
                <c:pt idx="49">
                  <c:v>1.2000000000000011</c:v>
                </c:pt>
                <c:pt idx="50">
                  <c:v>1.8000000000000016</c:v>
                </c:pt>
                <c:pt idx="51">
                  <c:v>1.0000000000000009</c:v>
                </c:pt>
                <c:pt idx="52">
                  <c:v>1.4000000000000012</c:v>
                </c:pt>
                <c:pt idx="53">
                  <c:v>1.0000000000000009</c:v>
                </c:pt>
                <c:pt idx="54">
                  <c:v>1.5000000000000013</c:v>
                </c:pt>
                <c:pt idx="55">
                  <c:v>1.6000000000000014</c:v>
                </c:pt>
                <c:pt idx="56">
                  <c:v>1.7000000000000015</c:v>
                </c:pt>
                <c:pt idx="57">
                  <c:v>3.0000000000000027</c:v>
                </c:pt>
                <c:pt idx="58">
                  <c:v>2.200000000000002</c:v>
                </c:pt>
                <c:pt idx="59">
                  <c:v>1.2000000000000011</c:v>
                </c:pt>
                <c:pt idx="60">
                  <c:v>2.0000000000000018</c:v>
                </c:pt>
                <c:pt idx="61">
                  <c:v>-0.50000000000000044</c:v>
                </c:pt>
                <c:pt idx="62">
                  <c:v>1.5000000000000013</c:v>
                </c:pt>
                <c:pt idx="63">
                  <c:v>3.400000000000003</c:v>
                </c:pt>
                <c:pt idx="64">
                  <c:v>1.2000000000000011</c:v>
                </c:pt>
                <c:pt idx="65">
                  <c:v>2.300000000000002</c:v>
                </c:pt>
                <c:pt idx="66">
                  <c:v>1.0000000000000009</c:v>
                </c:pt>
                <c:pt idx="67">
                  <c:v>1.5000000000000013</c:v>
                </c:pt>
                <c:pt idx="68">
                  <c:v>1.9000000000000017</c:v>
                </c:pt>
                <c:pt idx="69">
                  <c:v>1.8000000000000016</c:v>
                </c:pt>
                <c:pt idx="70">
                  <c:v>1.5000000000000013</c:v>
                </c:pt>
                <c:pt idx="71">
                  <c:v>1.8000000000000016</c:v>
                </c:pt>
                <c:pt idx="72">
                  <c:v>1.100000000000001</c:v>
                </c:pt>
                <c:pt idx="73">
                  <c:v>0.80000000000000071</c:v>
                </c:pt>
              </c:numCache>
            </c:numRef>
          </c:val>
          <c:extLst>
            <c:ext xmlns:c16="http://schemas.microsoft.com/office/drawing/2014/chart" uri="{C3380CC4-5D6E-409C-BE32-E72D297353CC}">
              <c16:uniqueId val="{00000004-3278-42BB-98CF-6EC10A98E775}"/>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6059162823859632"/>
                  <c:y val="-0.8739245756172839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278-42BB-98CF-6EC10A98E775}"/>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78-42BB-98CF-6EC10A98E775}"/>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市区町村別_歯科医療費!$BF$6:$BF$79</c:f>
              <c:numCache>
                <c:formatCode>General</c:formatCode>
                <c:ptCount val="74"/>
                <c:pt idx="0">
                  <c:v>1.6999999999999904</c:v>
                </c:pt>
                <c:pt idx="1">
                  <c:v>1.6999999999999904</c:v>
                </c:pt>
                <c:pt idx="2">
                  <c:v>1.6999999999999904</c:v>
                </c:pt>
                <c:pt idx="3">
                  <c:v>1.6999999999999904</c:v>
                </c:pt>
                <c:pt idx="4">
                  <c:v>1.6999999999999904</c:v>
                </c:pt>
                <c:pt idx="5">
                  <c:v>1.6999999999999904</c:v>
                </c:pt>
                <c:pt idx="6">
                  <c:v>1.6999999999999904</c:v>
                </c:pt>
                <c:pt idx="7">
                  <c:v>1.6999999999999904</c:v>
                </c:pt>
                <c:pt idx="8">
                  <c:v>1.6999999999999904</c:v>
                </c:pt>
                <c:pt idx="9">
                  <c:v>1.6999999999999904</c:v>
                </c:pt>
                <c:pt idx="10">
                  <c:v>1.6999999999999904</c:v>
                </c:pt>
                <c:pt idx="11">
                  <c:v>1.6999999999999904</c:v>
                </c:pt>
                <c:pt idx="12">
                  <c:v>1.6999999999999904</c:v>
                </c:pt>
                <c:pt idx="13">
                  <c:v>1.6999999999999904</c:v>
                </c:pt>
                <c:pt idx="14">
                  <c:v>1.6999999999999904</c:v>
                </c:pt>
                <c:pt idx="15">
                  <c:v>1.6999999999999904</c:v>
                </c:pt>
                <c:pt idx="16">
                  <c:v>1.6999999999999904</c:v>
                </c:pt>
                <c:pt idx="17">
                  <c:v>1.6999999999999904</c:v>
                </c:pt>
                <c:pt idx="18">
                  <c:v>1.6999999999999904</c:v>
                </c:pt>
                <c:pt idx="19">
                  <c:v>1.6999999999999904</c:v>
                </c:pt>
                <c:pt idx="20">
                  <c:v>1.6999999999999904</c:v>
                </c:pt>
                <c:pt idx="21">
                  <c:v>1.6999999999999904</c:v>
                </c:pt>
                <c:pt idx="22">
                  <c:v>1.6999999999999904</c:v>
                </c:pt>
                <c:pt idx="23">
                  <c:v>1.6999999999999904</c:v>
                </c:pt>
                <c:pt idx="24">
                  <c:v>1.6999999999999904</c:v>
                </c:pt>
                <c:pt idx="25">
                  <c:v>1.6999999999999904</c:v>
                </c:pt>
                <c:pt idx="26">
                  <c:v>1.6999999999999904</c:v>
                </c:pt>
                <c:pt idx="27">
                  <c:v>1.6999999999999904</c:v>
                </c:pt>
                <c:pt idx="28">
                  <c:v>1.6999999999999904</c:v>
                </c:pt>
                <c:pt idx="29">
                  <c:v>1.6999999999999904</c:v>
                </c:pt>
                <c:pt idx="30">
                  <c:v>1.6999999999999904</c:v>
                </c:pt>
                <c:pt idx="31">
                  <c:v>1.6999999999999904</c:v>
                </c:pt>
                <c:pt idx="32">
                  <c:v>1.6999999999999904</c:v>
                </c:pt>
                <c:pt idx="33">
                  <c:v>1.6999999999999904</c:v>
                </c:pt>
                <c:pt idx="34">
                  <c:v>1.6999999999999904</c:v>
                </c:pt>
                <c:pt idx="35">
                  <c:v>1.6999999999999904</c:v>
                </c:pt>
                <c:pt idx="36">
                  <c:v>1.6999999999999904</c:v>
                </c:pt>
                <c:pt idx="37">
                  <c:v>1.6999999999999904</c:v>
                </c:pt>
                <c:pt idx="38">
                  <c:v>1.6999999999999904</c:v>
                </c:pt>
                <c:pt idx="39">
                  <c:v>1.6999999999999904</c:v>
                </c:pt>
                <c:pt idx="40">
                  <c:v>1.6999999999999904</c:v>
                </c:pt>
                <c:pt idx="41">
                  <c:v>1.6999999999999904</c:v>
                </c:pt>
                <c:pt idx="42">
                  <c:v>1.6999999999999904</c:v>
                </c:pt>
                <c:pt idx="43">
                  <c:v>1.6999999999999904</c:v>
                </c:pt>
                <c:pt idx="44">
                  <c:v>1.6999999999999904</c:v>
                </c:pt>
                <c:pt idx="45">
                  <c:v>1.6999999999999904</c:v>
                </c:pt>
                <c:pt idx="46">
                  <c:v>1.6999999999999904</c:v>
                </c:pt>
                <c:pt idx="47">
                  <c:v>1.6999999999999904</c:v>
                </c:pt>
                <c:pt idx="48">
                  <c:v>1.6999999999999904</c:v>
                </c:pt>
                <c:pt idx="49">
                  <c:v>1.6999999999999904</c:v>
                </c:pt>
                <c:pt idx="50">
                  <c:v>1.6999999999999904</c:v>
                </c:pt>
                <c:pt idx="51">
                  <c:v>1.6999999999999904</c:v>
                </c:pt>
                <c:pt idx="52">
                  <c:v>1.6999999999999904</c:v>
                </c:pt>
                <c:pt idx="53">
                  <c:v>1.6999999999999904</c:v>
                </c:pt>
                <c:pt idx="54">
                  <c:v>1.6999999999999904</c:v>
                </c:pt>
                <c:pt idx="55">
                  <c:v>1.6999999999999904</c:v>
                </c:pt>
                <c:pt idx="56">
                  <c:v>1.6999999999999904</c:v>
                </c:pt>
                <c:pt idx="57">
                  <c:v>1.6999999999999904</c:v>
                </c:pt>
                <c:pt idx="58">
                  <c:v>1.6999999999999904</c:v>
                </c:pt>
                <c:pt idx="59">
                  <c:v>1.6999999999999904</c:v>
                </c:pt>
                <c:pt idx="60">
                  <c:v>1.6999999999999904</c:v>
                </c:pt>
                <c:pt idx="61">
                  <c:v>1.6999999999999904</c:v>
                </c:pt>
                <c:pt idx="62">
                  <c:v>1.6999999999999904</c:v>
                </c:pt>
                <c:pt idx="63">
                  <c:v>1.6999999999999904</c:v>
                </c:pt>
                <c:pt idx="64">
                  <c:v>1.6999999999999904</c:v>
                </c:pt>
                <c:pt idx="65">
                  <c:v>1.6999999999999904</c:v>
                </c:pt>
                <c:pt idx="66">
                  <c:v>1.6999999999999904</c:v>
                </c:pt>
                <c:pt idx="67">
                  <c:v>1.6999999999999904</c:v>
                </c:pt>
                <c:pt idx="68">
                  <c:v>1.6999999999999904</c:v>
                </c:pt>
                <c:pt idx="69">
                  <c:v>1.6999999999999904</c:v>
                </c:pt>
                <c:pt idx="70">
                  <c:v>1.6999999999999904</c:v>
                </c:pt>
                <c:pt idx="71">
                  <c:v>1.6999999999999904</c:v>
                </c:pt>
                <c:pt idx="72">
                  <c:v>1.6999999999999904</c:v>
                </c:pt>
                <c:pt idx="73">
                  <c:v>1.6999999999999904</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7-3278-42BB-98CF-6EC10A98E775}"/>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ltLang="ja-JP"/>
                  <a:t>(pt)</a:t>
                </a:r>
                <a:endParaRPr lang="ja-JP" altLang="en-US"/>
              </a:p>
            </c:rich>
          </c:tx>
          <c:layout>
            <c:manualLayout>
              <c:xMode val="edge"/>
              <c:yMode val="edge"/>
              <c:x val="0.91607955599047497"/>
              <c:y val="4.1404562114197532E-2"/>
            </c:manualLayout>
          </c:layout>
          <c:overlay val="0"/>
        </c:title>
        <c:numFmt formatCode="#,##0.0_ ;[Red]\-#,##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4299270693914817"/>
          <c:y val="1.2600679816983661E-2"/>
          <c:w val="0.71291900522576546"/>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市区町村別_歯科医療費!$AH$4</c:f>
              <c:strCache>
                <c:ptCount val="1"/>
                <c:pt idx="0">
                  <c:v>受診率</c:v>
                </c:pt>
              </c:strCache>
            </c:strRef>
          </c:tx>
          <c:spPr>
            <a:solidFill>
              <a:schemeClr val="accent4">
                <a:lumMod val="60000"/>
                <a:lumOff val="40000"/>
              </a:schemeClr>
            </a:solidFill>
            <a:ln>
              <a:noFill/>
            </a:ln>
          </c:spPr>
          <c:invertIfNegative val="0"/>
          <c:dLbls>
            <c:dLbl>
              <c:idx val="24"/>
              <c:layout>
                <c:manualLayout>
                  <c:x val="4.66425447584786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76-4D71-BAFA-3542255E4C1F}"/>
                </c:ext>
              </c:extLst>
            </c:dLbl>
            <c:dLbl>
              <c:idx val="25"/>
              <c:layout>
                <c:manualLayout>
                  <c:x val="4.6642544758479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76-4D71-BAFA-3542255E4C1F}"/>
                </c:ext>
              </c:extLst>
            </c:dLbl>
            <c:dLbl>
              <c:idx val="26"/>
              <c:layout>
                <c:manualLayout>
                  <c:x val="4.66425447584786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76-4D71-BAFA-3542255E4C1F}"/>
                </c:ext>
              </c:extLst>
            </c:dLbl>
            <c:dLbl>
              <c:idx val="27"/>
              <c:layout>
                <c:manualLayout>
                  <c:x val="4.6642544758479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76-4D71-BAFA-3542255E4C1F}"/>
                </c:ext>
              </c:extLst>
            </c:dLbl>
            <c:dLbl>
              <c:idx val="28"/>
              <c:layout>
                <c:manualLayout>
                  <c:x val="6.21900596779718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76-4D71-BAFA-3542255E4C1F}"/>
                </c:ext>
              </c:extLst>
            </c:dLbl>
            <c:dLbl>
              <c:idx val="29"/>
              <c:layout>
                <c:manualLayout>
                  <c:x val="1.24380119355946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76-4D71-BAFA-3542255E4C1F}"/>
                </c:ext>
              </c:extLst>
            </c:dLbl>
            <c:dLbl>
              <c:idx val="30"/>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076-4D71-BAFA-3542255E4C1F}"/>
                </c:ext>
              </c:extLst>
            </c:dLbl>
            <c:dLbl>
              <c:idx val="31"/>
              <c:layout>
                <c:manualLayout>
                  <c:x val="2.02117693953412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076-4D71-BAFA-3542255E4C1F}"/>
                </c:ext>
              </c:extLst>
            </c:dLbl>
            <c:dLbl>
              <c:idx val="32"/>
              <c:layout>
                <c:manualLayout>
                  <c:x val="2.487602387118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076-4D71-BAFA-3542255E4C1F}"/>
                </c:ext>
              </c:extLst>
            </c:dLbl>
            <c:dLbl>
              <c:idx val="33"/>
              <c:layout>
                <c:manualLayout>
                  <c:x val="2.64307753631385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076-4D71-BAFA-3542255E4C1F}"/>
                </c:ext>
              </c:extLst>
            </c:dLbl>
            <c:dLbl>
              <c:idx val="34"/>
              <c:layout>
                <c:manualLayout>
                  <c:x val="2.7985526855087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076-4D71-BAFA-3542255E4C1F}"/>
                </c:ext>
              </c:extLst>
            </c:dLbl>
            <c:dLbl>
              <c:idx val="35"/>
              <c:layout>
                <c:manualLayout>
                  <c:x val="2.9534540296043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B1-45ED-A8B3-C65140BF0434}"/>
                </c:ext>
              </c:extLst>
            </c:dLbl>
            <c:dLbl>
              <c:idx val="36"/>
              <c:layout>
                <c:manualLayout>
                  <c:x val="3.10889897853084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B1-45ED-A8B3-C65140BF0434}"/>
                </c:ext>
              </c:extLst>
            </c:dLbl>
            <c:numFmt formatCode="#,##0.0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市区町村別_歯科医療費!$AH$6:$AH$79</c:f>
              <c:strCache>
                <c:ptCount val="74"/>
                <c:pt idx="0">
                  <c:v>福島区</c:v>
                </c:pt>
                <c:pt idx="1">
                  <c:v>北区</c:v>
                </c:pt>
                <c:pt idx="2">
                  <c:v>東住吉区</c:v>
                </c:pt>
                <c:pt idx="3">
                  <c:v>吹田市</c:v>
                </c:pt>
                <c:pt idx="4">
                  <c:v>箕面市</c:v>
                </c:pt>
                <c:pt idx="5">
                  <c:v>天王寺区</c:v>
                </c:pt>
                <c:pt idx="6">
                  <c:v>池田市</c:v>
                </c:pt>
                <c:pt idx="7">
                  <c:v>豊中市</c:v>
                </c:pt>
                <c:pt idx="8">
                  <c:v>河内長野市</c:v>
                </c:pt>
                <c:pt idx="9">
                  <c:v>八尾市</c:v>
                </c:pt>
                <c:pt idx="10">
                  <c:v>茨木市</c:v>
                </c:pt>
                <c:pt idx="11">
                  <c:v>堺市東区</c:v>
                </c:pt>
                <c:pt idx="12">
                  <c:v>都島区</c:v>
                </c:pt>
                <c:pt idx="13">
                  <c:v>豊能町</c:v>
                </c:pt>
                <c:pt idx="14">
                  <c:v>大阪狭山市</c:v>
                </c:pt>
                <c:pt idx="15">
                  <c:v>堺市南区</c:v>
                </c:pt>
                <c:pt idx="16">
                  <c:v>中央区</c:v>
                </c:pt>
                <c:pt idx="17">
                  <c:v>高石市</c:v>
                </c:pt>
                <c:pt idx="18">
                  <c:v>東大阪市</c:v>
                </c:pt>
                <c:pt idx="19">
                  <c:v>交野市</c:v>
                </c:pt>
                <c:pt idx="20">
                  <c:v>堺市堺区</c:v>
                </c:pt>
                <c:pt idx="21">
                  <c:v>堺市</c:v>
                </c:pt>
                <c:pt idx="22">
                  <c:v>西淀川区</c:v>
                </c:pt>
                <c:pt idx="23">
                  <c:v>大阪市</c:v>
                </c:pt>
                <c:pt idx="24">
                  <c:v>高槻市</c:v>
                </c:pt>
                <c:pt idx="25">
                  <c:v>鶴見区</c:v>
                </c:pt>
                <c:pt idx="26">
                  <c:v>阿倍野区</c:v>
                </c:pt>
                <c:pt idx="27">
                  <c:v>淀川区</c:v>
                </c:pt>
                <c:pt idx="28">
                  <c:v>河南町</c:v>
                </c:pt>
                <c:pt idx="29">
                  <c:v>此花区</c:v>
                </c:pt>
                <c:pt idx="30">
                  <c:v>住吉区</c:v>
                </c:pt>
                <c:pt idx="31">
                  <c:v>羽曳野市</c:v>
                </c:pt>
                <c:pt idx="32">
                  <c:v>堺市西区</c:v>
                </c:pt>
                <c:pt idx="33">
                  <c:v>阪南市</c:v>
                </c:pt>
                <c:pt idx="34">
                  <c:v>藤井寺市</c:v>
                </c:pt>
                <c:pt idx="35">
                  <c:v>堺市北区</c:v>
                </c:pt>
                <c:pt idx="36">
                  <c:v>生野区</c:v>
                </c:pt>
                <c:pt idx="37">
                  <c:v>枚方市</c:v>
                </c:pt>
                <c:pt idx="38">
                  <c:v>守口市</c:v>
                </c:pt>
                <c:pt idx="39">
                  <c:v>東成区</c:v>
                </c:pt>
                <c:pt idx="40">
                  <c:v>城東区</c:v>
                </c:pt>
                <c:pt idx="41">
                  <c:v>富田林市</c:v>
                </c:pt>
                <c:pt idx="42">
                  <c:v>和泉市</c:v>
                </c:pt>
                <c:pt idx="43">
                  <c:v>泉大津市</c:v>
                </c:pt>
                <c:pt idx="44">
                  <c:v>住之江区</c:v>
                </c:pt>
                <c:pt idx="45">
                  <c:v>旭区</c:v>
                </c:pt>
                <c:pt idx="46">
                  <c:v>平野区</c:v>
                </c:pt>
                <c:pt idx="47">
                  <c:v>堺市中区</c:v>
                </c:pt>
                <c:pt idx="48">
                  <c:v>東淀川区</c:v>
                </c:pt>
                <c:pt idx="49">
                  <c:v>松原市</c:v>
                </c:pt>
                <c:pt idx="50">
                  <c:v>大正区</c:v>
                </c:pt>
                <c:pt idx="51">
                  <c:v>大東市</c:v>
                </c:pt>
                <c:pt idx="52">
                  <c:v>太子町</c:v>
                </c:pt>
                <c:pt idx="53">
                  <c:v>堺市美原区</c:v>
                </c:pt>
                <c:pt idx="54">
                  <c:v>寝屋川市</c:v>
                </c:pt>
                <c:pt idx="55">
                  <c:v>門真市</c:v>
                </c:pt>
                <c:pt idx="56">
                  <c:v>島本町</c:v>
                </c:pt>
                <c:pt idx="57">
                  <c:v>能勢町</c:v>
                </c:pt>
                <c:pt idx="58">
                  <c:v>西区</c:v>
                </c:pt>
                <c:pt idx="59">
                  <c:v>港区</c:v>
                </c:pt>
                <c:pt idx="60">
                  <c:v>田尻町</c:v>
                </c:pt>
                <c:pt idx="61">
                  <c:v>柏原市</c:v>
                </c:pt>
                <c:pt idx="62">
                  <c:v>四條畷市</c:v>
                </c:pt>
                <c:pt idx="63">
                  <c:v>忠岡町</c:v>
                </c:pt>
                <c:pt idx="64">
                  <c:v>摂津市</c:v>
                </c:pt>
                <c:pt idx="65">
                  <c:v>岸和田市</c:v>
                </c:pt>
                <c:pt idx="66">
                  <c:v>岬町</c:v>
                </c:pt>
                <c:pt idx="67">
                  <c:v>泉南市</c:v>
                </c:pt>
                <c:pt idx="68">
                  <c:v>浪速区</c:v>
                </c:pt>
                <c:pt idx="69">
                  <c:v>西成区</c:v>
                </c:pt>
                <c:pt idx="70">
                  <c:v>千早赤阪村</c:v>
                </c:pt>
                <c:pt idx="71">
                  <c:v>貝塚市</c:v>
                </c:pt>
                <c:pt idx="72">
                  <c:v>熊取町</c:v>
                </c:pt>
                <c:pt idx="73">
                  <c:v>泉佐野市</c:v>
                </c:pt>
              </c:strCache>
            </c:strRef>
          </c:cat>
          <c:val>
            <c:numRef>
              <c:f>市区町村別_歯科医療費!$AI$6:$AI$79</c:f>
              <c:numCache>
                <c:formatCode>General</c:formatCode>
                <c:ptCount val="74"/>
                <c:pt idx="0">
                  <c:v>3.1502256608639589</c:v>
                </c:pt>
                <c:pt idx="1">
                  <c:v>3.1086255403828997</c:v>
                </c:pt>
                <c:pt idx="2">
                  <c:v>3.0519967837041007</c:v>
                </c:pt>
                <c:pt idx="3">
                  <c:v>3.0318186007926999</c:v>
                </c:pt>
                <c:pt idx="4">
                  <c:v>3.0171462719499864</c:v>
                </c:pt>
                <c:pt idx="5">
                  <c:v>3.0149081364829398</c:v>
                </c:pt>
                <c:pt idx="6">
                  <c:v>3.0114275967934505</c:v>
                </c:pt>
                <c:pt idx="7">
                  <c:v>2.9830724055085343</c:v>
                </c:pt>
                <c:pt idx="8">
                  <c:v>2.9734525384299593</c:v>
                </c:pt>
                <c:pt idx="9">
                  <c:v>2.9539467809625859</c:v>
                </c:pt>
                <c:pt idx="10">
                  <c:v>2.9423450553720616</c:v>
                </c:pt>
                <c:pt idx="11">
                  <c:v>2.9411657889958236</c:v>
                </c:pt>
                <c:pt idx="12">
                  <c:v>2.9405021834061134</c:v>
                </c:pt>
                <c:pt idx="13">
                  <c:v>2.9062383264848712</c:v>
                </c:pt>
                <c:pt idx="14">
                  <c:v>2.884224302828954</c:v>
                </c:pt>
                <c:pt idx="15">
                  <c:v>2.8793841177857891</c:v>
                </c:pt>
                <c:pt idx="16">
                  <c:v>2.8768418956591</c:v>
                </c:pt>
                <c:pt idx="17">
                  <c:v>2.8684977111943404</c:v>
                </c:pt>
                <c:pt idx="18">
                  <c:v>2.8675257924874313</c:v>
                </c:pt>
                <c:pt idx="19">
                  <c:v>2.86231884057971</c:v>
                </c:pt>
                <c:pt idx="20">
                  <c:v>2.8491075572808979</c:v>
                </c:pt>
                <c:pt idx="21">
                  <c:v>2.846064219134214</c:v>
                </c:pt>
                <c:pt idx="22">
                  <c:v>2.8383343973895157</c:v>
                </c:pt>
                <c:pt idx="23">
                  <c:v>2.8372337449441933</c:v>
                </c:pt>
                <c:pt idx="24">
                  <c:v>2.8210138190756817</c:v>
                </c:pt>
                <c:pt idx="25">
                  <c:v>2.8146942423081835</c:v>
                </c:pt>
                <c:pt idx="26">
                  <c:v>2.8134667879890811</c:v>
                </c:pt>
                <c:pt idx="27">
                  <c:v>2.8114650752290493</c:v>
                </c:pt>
                <c:pt idx="28">
                  <c:v>2.8046013236684524</c:v>
                </c:pt>
                <c:pt idx="29">
                  <c:v>2.7782254196642686</c:v>
                </c:pt>
                <c:pt idx="30">
                  <c:v>2.7750622040292159</c:v>
                </c:pt>
                <c:pt idx="31">
                  <c:v>2.7492108897218386</c:v>
                </c:pt>
                <c:pt idx="32">
                  <c:v>2.7241332488458405</c:v>
                </c:pt>
                <c:pt idx="33">
                  <c:v>2.7195413282369802</c:v>
                </c:pt>
                <c:pt idx="34">
                  <c:v>2.7096515462080029</c:v>
                </c:pt>
                <c:pt idx="35">
                  <c:v>2.704847792377377</c:v>
                </c:pt>
                <c:pt idx="36">
                  <c:v>2.6963216023961065</c:v>
                </c:pt>
                <c:pt idx="37">
                  <c:v>2.6799252615844544</c:v>
                </c:pt>
                <c:pt idx="38">
                  <c:v>2.6784064437161921</c:v>
                </c:pt>
                <c:pt idx="39">
                  <c:v>2.6753653444676408</c:v>
                </c:pt>
                <c:pt idx="40">
                  <c:v>2.6686762877274952</c:v>
                </c:pt>
                <c:pt idx="41">
                  <c:v>2.655718184073431</c:v>
                </c:pt>
                <c:pt idx="42">
                  <c:v>2.6515562827711876</c:v>
                </c:pt>
                <c:pt idx="43">
                  <c:v>2.6499162479061975</c:v>
                </c:pt>
                <c:pt idx="44">
                  <c:v>2.6421140038098958</c:v>
                </c:pt>
                <c:pt idx="45">
                  <c:v>2.6387334767906547</c:v>
                </c:pt>
                <c:pt idx="46">
                  <c:v>2.6302379641524438</c:v>
                </c:pt>
                <c:pt idx="47">
                  <c:v>2.6163649236370992</c:v>
                </c:pt>
                <c:pt idx="48">
                  <c:v>2.6123084589510404</c:v>
                </c:pt>
                <c:pt idx="49">
                  <c:v>2.605842409880144</c:v>
                </c:pt>
                <c:pt idx="50">
                  <c:v>2.6055662188099808</c:v>
                </c:pt>
                <c:pt idx="51">
                  <c:v>2.5992063492063493</c:v>
                </c:pt>
                <c:pt idx="52">
                  <c:v>2.5954525954525955</c:v>
                </c:pt>
                <c:pt idx="53">
                  <c:v>2.5782456140350876</c:v>
                </c:pt>
                <c:pt idx="54">
                  <c:v>2.5638256184178299</c:v>
                </c:pt>
                <c:pt idx="55">
                  <c:v>2.5503651712036421</c:v>
                </c:pt>
                <c:pt idx="56">
                  <c:v>2.5476692883176675</c:v>
                </c:pt>
                <c:pt idx="57">
                  <c:v>2.5366067514248138</c:v>
                </c:pt>
                <c:pt idx="58">
                  <c:v>2.5345824411134905</c:v>
                </c:pt>
                <c:pt idx="59">
                  <c:v>2.5147956787224048</c:v>
                </c:pt>
                <c:pt idx="60">
                  <c:v>2.5056726094003241</c:v>
                </c:pt>
                <c:pt idx="61">
                  <c:v>2.4772218073188945</c:v>
                </c:pt>
                <c:pt idx="62">
                  <c:v>2.4476149456229139</c:v>
                </c:pt>
                <c:pt idx="63">
                  <c:v>2.4216710182767622</c:v>
                </c:pt>
                <c:pt idx="64">
                  <c:v>2.4137085994356156</c:v>
                </c:pt>
                <c:pt idx="65">
                  <c:v>2.3513400335008376</c:v>
                </c:pt>
                <c:pt idx="66">
                  <c:v>2.3130341880341883</c:v>
                </c:pt>
                <c:pt idx="67">
                  <c:v>2.295581417352635</c:v>
                </c:pt>
                <c:pt idx="68">
                  <c:v>2.295472853230224</c:v>
                </c:pt>
                <c:pt idx="69">
                  <c:v>2.2729550857803766</c:v>
                </c:pt>
                <c:pt idx="70">
                  <c:v>2.2306629834254146</c:v>
                </c:pt>
                <c:pt idx="71">
                  <c:v>2.2152175497412725</c:v>
                </c:pt>
                <c:pt idx="72">
                  <c:v>2.2129339686861811</c:v>
                </c:pt>
                <c:pt idx="73">
                  <c:v>2.1864676997640458</c:v>
                </c:pt>
              </c:numCache>
            </c:numRef>
          </c:val>
          <c:extLst>
            <c:ext xmlns:c16="http://schemas.microsoft.com/office/drawing/2014/chart" uri="{C3380CC4-5D6E-409C-BE32-E72D297353CC}">
              <c16:uniqueId val="{00000022-6CF0-4692-AB32-7C9255227179}"/>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8328549105907713"/>
                  <c:y val="-0.87371919938122522"/>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00_);[Red]\(#,##0.0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6CF0-4692-AB32-7C9255227179}"/>
                </c:ext>
              </c:extLst>
            </c:dLbl>
            <c:numFmt formatCode="#,##0.00_);[Red]\(#,##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市区町村別_歯科医療費!$BG$6:$BG$79</c:f>
              <c:numCache>
                <c:formatCode>General</c:formatCode>
                <c:ptCount val="74"/>
                <c:pt idx="0">
                  <c:v>2.8531759536350507</c:v>
                </c:pt>
                <c:pt idx="1">
                  <c:v>2.8531759536350507</c:v>
                </c:pt>
                <c:pt idx="2">
                  <c:v>2.8531759536350507</c:v>
                </c:pt>
                <c:pt idx="3">
                  <c:v>2.8531759536350507</c:v>
                </c:pt>
                <c:pt idx="4">
                  <c:v>2.8531759536350507</c:v>
                </c:pt>
                <c:pt idx="5">
                  <c:v>2.8531759536350507</c:v>
                </c:pt>
                <c:pt idx="6">
                  <c:v>2.8531759536350507</c:v>
                </c:pt>
                <c:pt idx="7">
                  <c:v>2.8531759536350507</c:v>
                </c:pt>
                <c:pt idx="8">
                  <c:v>2.8531759536350507</c:v>
                </c:pt>
                <c:pt idx="9">
                  <c:v>2.8531759536350507</c:v>
                </c:pt>
                <c:pt idx="10">
                  <c:v>2.8531759536350507</c:v>
                </c:pt>
                <c:pt idx="11">
                  <c:v>2.8531759536350507</c:v>
                </c:pt>
                <c:pt idx="12">
                  <c:v>2.8531759536350507</c:v>
                </c:pt>
                <c:pt idx="13">
                  <c:v>2.8531759536350507</c:v>
                </c:pt>
                <c:pt idx="14">
                  <c:v>2.8531759536350507</c:v>
                </c:pt>
                <c:pt idx="15">
                  <c:v>2.8531759536350507</c:v>
                </c:pt>
                <c:pt idx="16">
                  <c:v>2.8531759536350507</c:v>
                </c:pt>
                <c:pt idx="17">
                  <c:v>2.8531759536350507</c:v>
                </c:pt>
                <c:pt idx="18">
                  <c:v>2.8531759536350507</c:v>
                </c:pt>
                <c:pt idx="19">
                  <c:v>2.8531759536350507</c:v>
                </c:pt>
                <c:pt idx="20">
                  <c:v>2.8531759536350507</c:v>
                </c:pt>
                <c:pt idx="21">
                  <c:v>2.8531759536350507</c:v>
                </c:pt>
                <c:pt idx="22">
                  <c:v>2.8531759536350507</c:v>
                </c:pt>
                <c:pt idx="23">
                  <c:v>2.8531759536350507</c:v>
                </c:pt>
                <c:pt idx="24">
                  <c:v>2.8531759536350507</c:v>
                </c:pt>
                <c:pt idx="25">
                  <c:v>2.8531759536350507</c:v>
                </c:pt>
                <c:pt idx="26">
                  <c:v>2.8531759536350507</c:v>
                </c:pt>
                <c:pt idx="27">
                  <c:v>2.8531759536350507</c:v>
                </c:pt>
                <c:pt idx="28">
                  <c:v>2.8531759536350507</c:v>
                </c:pt>
                <c:pt idx="29">
                  <c:v>2.8531759536350507</c:v>
                </c:pt>
                <c:pt idx="30">
                  <c:v>2.8531759536350507</c:v>
                </c:pt>
                <c:pt idx="31">
                  <c:v>2.8531759536350507</c:v>
                </c:pt>
                <c:pt idx="32">
                  <c:v>2.8531759536350507</c:v>
                </c:pt>
                <c:pt idx="33">
                  <c:v>2.8531759536350507</c:v>
                </c:pt>
                <c:pt idx="34">
                  <c:v>2.8531759536350507</c:v>
                </c:pt>
                <c:pt idx="35">
                  <c:v>2.8531759536350507</c:v>
                </c:pt>
                <c:pt idx="36">
                  <c:v>2.8531759536350507</c:v>
                </c:pt>
                <c:pt idx="37">
                  <c:v>2.8531759536350507</c:v>
                </c:pt>
                <c:pt idx="38">
                  <c:v>2.8531759536350507</c:v>
                </c:pt>
                <c:pt idx="39">
                  <c:v>2.8531759536350507</c:v>
                </c:pt>
                <c:pt idx="40">
                  <c:v>2.8531759536350507</c:v>
                </c:pt>
                <c:pt idx="41">
                  <c:v>2.8531759536350507</c:v>
                </c:pt>
                <c:pt idx="42">
                  <c:v>2.8531759536350507</c:v>
                </c:pt>
                <c:pt idx="43">
                  <c:v>2.8531759536350507</c:v>
                </c:pt>
                <c:pt idx="44">
                  <c:v>2.8531759536350507</c:v>
                </c:pt>
                <c:pt idx="45">
                  <c:v>2.8531759536350507</c:v>
                </c:pt>
                <c:pt idx="46">
                  <c:v>2.8531759536350507</c:v>
                </c:pt>
                <c:pt idx="47">
                  <c:v>2.8531759536350507</c:v>
                </c:pt>
                <c:pt idx="48">
                  <c:v>2.8531759536350507</c:v>
                </c:pt>
                <c:pt idx="49">
                  <c:v>2.8531759536350507</c:v>
                </c:pt>
                <c:pt idx="50">
                  <c:v>2.8531759536350507</c:v>
                </c:pt>
                <c:pt idx="51">
                  <c:v>2.8531759536350507</c:v>
                </c:pt>
                <c:pt idx="52">
                  <c:v>2.8531759536350507</c:v>
                </c:pt>
                <c:pt idx="53">
                  <c:v>2.8531759536350507</c:v>
                </c:pt>
                <c:pt idx="54">
                  <c:v>2.8531759536350507</c:v>
                </c:pt>
                <c:pt idx="55">
                  <c:v>2.8531759536350507</c:v>
                </c:pt>
                <c:pt idx="56">
                  <c:v>2.8531759536350507</c:v>
                </c:pt>
                <c:pt idx="57">
                  <c:v>2.8531759536350507</c:v>
                </c:pt>
                <c:pt idx="58">
                  <c:v>2.8531759536350507</c:v>
                </c:pt>
                <c:pt idx="59">
                  <c:v>2.8531759536350507</c:v>
                </c:pt>
                <c:pt idx="60">
                  <c:v>2.8531759536350507</c:v>
                </c:pt>
                <c:pt idx="61">
                  <c:v>2.8531759536350507</c:v>
                </c:pt>
                <c:pt idx="62">
                  <c:v>2.8531759536350507</c:v>
                </c:pt>
                <c:pt idx="63">
                  <c:v>2.8531759536350507</c:v>
                </c:pt>
                <c:pt idx="64">
                  <c:v>2.8531759536350507</c:v>
                </c:pt>
                <c:pt idx="65">
                  <c:v>2.8531759536350507</c:v>
                </c:pt>
                <c:pt idx="66">
                  <c:v>2.8531759536350507</c:v>
                </c:pt>
                <c:pt idx="67">
                  <c:v>2.8531759536350507</c:v>
                </c:pt>
                <c:pt idx="68">
                  <c:v>2.8531759536350507</c:v>
                </c:pt>
                <c:pt idx="69">
                  <c:v>2.8531759536350507</c:v>
                </c:pt>
                <c:pt idx="70">
                  <c:v>2.8531759536350507</c:v>
                </c:pt>
                <c:pt idx="71">
                  <c:v>2.8531759536350507</c:v>
                </c:pt>
                <c:pt idx="72">
                  <c:v>2.8531759536350507</c:v>
                </c:pt>
                <c:pt idx="73">
                  <c:v>2.8531759536350507</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6CF0-4692-AB32-7C9255227179}"/>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件</a:t>
                </a:r>
                <a:r>
                  <a:rPr lang="en-US" altLang="ja-JP"/>
                  <a:t>/</a:t>
                </a:r>
                <a:r>
                  <a:rPr lang="ja-JP" altLang="en-US"/>
                  <a:t>人</a:t>
                </a:r>
                <a:r>
                  <a:rPr lang="en-US"/>
                  <a:t>)</a:t>
                </a:r>
                <a:endParaRPr lang="ja-JP"/>
              </a:p>
            </c:rich>
          </c:tx>
          <c:layout>
            <c:manualLayout>
              <c:xMode val="edge"/>
              <c:yMode val="edge"/>
              <c:x val="0.91138107941217317"/>
              <c:y val="4.0233169367283945E-2"/>
            </c:manualLayout>
          </c:layout>
          <c:overlay val="0"/>
        </c:title>
        <c:numFmt formatCode="#,##0.0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市区町村別_歯科医療費!$AK$5</c:f>
              <c:strCache>
                <c:ptCount val="1"/>
                <c:pt idx="0">
                  <c:v>前年度との差分(受診率)</c:v>
                </c:pt>
              </c:strCache>
            </c:strRef>
          </c:tx>
          <c:spPr>
            <a:solidFill>
              <a:schemeClr val="accent1"/>
            </a:solidFill>
            <a:ln>
              <a:noFill/>
            </a:ln>
          </c:spPr>
          <c:invertIfNegative val="0"/>
          <c:dLbls>
            <c:dLbl>
              <c:idx val="1"/>
              <c:layout>
                <c:manualLayout>
                  <c:x val="2.1766520887290555E-2"/>
                  <c:y val="7.892535242007472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5-42BB-84AB-77039D359E75}"/>
                </c:ext>
              </c:extLst>
            </c:dLbl>
            <c:dLbl>
              <c:idx val="6"/>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25-42BB-84AB-77039D359E75}"/>
                </c:ext>
              </c:extLst>
            </c:dLbl>
            <c:dLbl>
              <c:idx val="7"/>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25-42BB-84AB-77039D359E75}"/>
                </c:ext>
              </c:extLst>
            </c:dLbl>
            <c:dLbl>
              <c:idx val="12"/>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25-42BB-84AB-77039D359E75}"/>
                </c:ext>
              </c:extLst>
            </c:dLbl>
            <c:dLbl>
              <c:idx val="35"/>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25-42BB-84AB-77039D359E75}"/>
                </c:ext>
              </c:extLst>
            </c:dLbl>
            <c:dLbl>
              <c:idx val="36"/>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25-42BB-84AB-77039D359E75}"/>
                </c:ext>
              </c:extLst>
            </c:dLbl>
            <c:dLbl>
              <c:idx val="39"/>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25-42BB-84AB-77039D359E75}"/>
                </c:ext>
              </c:extLst>
            </c:dLbl>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市区町村別_歯科医療費!$AH$6:$AH$79</c:f>
              <c:strCache>
                <c:ptCount val="74"/>
                <c:pt idx="0">
                  <c:v>福島区</c:v>
                </c:pt>
                <c:pt idx="1">
                  <c:v>北区</c:v>
                </c:pt>
                <c:pt idx="2">
                  <c:v>東住吉区</c:v>
                </c:pt>
                <c:pt idx="3">
                  <c:v>吹田市</c:v>
                </c:pt>
                <c:pt idx="4">
                  <c:v>箕面市</c:v>
                </c:pt>
                <c:pt idx="5">
                  <c:v>天王寺区</c:v>
                </c:pt>
                <c:pt idx="6">
                  <c:v>池田市</c:v>
                </c:pt>
                <c:pt idx="7">
                  <c:v>豊中市</c:v>
                </c:pt>
                <c:pt idx="8">
                  <c:v>河内長野市</c:v>
                </c:pt>
                <c:pt idx="9">
                  <c:v>八尾市</c:v>
                </c:pt>
                <c:pt idx="10">
                  <c:v>茨木市</c:v>
                </c:pt>
                <c:pt idx="11">
                  <c:v>堺市東区</c:v>
                </c:pt>
                <c:pt idx="12">
                  <c:v>都島区</c:v>
                </c:pt>
                <c:pt idx="13">
                  <c:v>豊能町</c:v>
                </c:pt>
                <c:pt idx="14">
                  <c:v>大阪狭山市</c:v>
                </c:pt>
                <c:pt idx="15">
                  <c:v>堺市南区</c:v>
                </c:pt>
                <c:pt idx="16">
                  <c:v>中央区</c:v>
                </c:pt>
                <c:pt idx="17">
                  <c:v>高石市</c:v>
                </c:pt>
                <c:pt idx="18">
                  <c:v>東大阪市</c:v>
                </c:pt>
                <c:pt idx="19">
                  <c:v>交野市</c:v>
                </c:pt>
                <c:pt idx="20">
                  <c:v>堺市堺区</c:v>
                </c:pt>
                <c:pt idx="21">
                  <c:v>堺市</c:v>
                </c:pt>
                <c:pt idx="22">
                  <c:v>西淀川区</c:v>
                </c:pt>
                <c:pt idx="23">
                  <c:v>大阪市</c:v>
                </c:pt>
                <c:pt idx="24">
                  <c:v>高槻市</c:v>
                </c:pt>
                <c:pt idx="25">
                  <c:v>鶴見区</c:v>
                </c:pt>
                <c:pt idx="26">
                  <c:v>阿倍野区</c:v>
                </c:pt>
                <c:pt idx="27">
                  <c:v>淀川区</c:v>
                </c:pt>
                <c:pt idx="28">
                  <c:v>河南町</c:v>
                </c:pt>
                <c:pt idx="29">
                  <c:v>此花区</c:v>
                </c:pt>
                <c:pt idx="30">
                  <c:v>住吉区</c:v>
                </c:pt>
                <c:pt idx="31">
                  <c:v>羽曳野市</c:v>
                </c:pt>
                <c:pt idx="32">
                  <c:v>堺市西区</c:v>
                </c:pt>
                <c:pt idx="33">
                  <c:v>阪南市</c:v>
                </c:pt>
                <c:pt idx="34">
                  <c:v>藤井寺市</c:v>
                </c:pt>
                <c:pt idx="35">
                  <c:v>堺市北区</c:v>
                </c:pt>
                <c:pt idx="36">
                  <c:v>生野区</c:v>
                </c:pt>
                <c:pt idx="37">
                  <c:v>枚方市</c:v>
                </c:pt>
                <c:pt idx="38">
                  <c:v>守口市</c:v>
                </c:pt>
                <c:pt idx="39">
                  <c:v>東成区</c:v>
                </c:pt>
                <c:pt idx="40">
                  <c:v>城東区</c:v>
                </c:pt>
                <c:pt idx="41">
                  <c:v>富田林市</c:v>
                </c:pt>
                <c:pt idx="42">
                  <c:v>和泉市</c:v>
                </c:pt>
                <c:pt idx="43">
                  <c:v>泉大津市</c:v>
                </c:pt>
                <c:pt idx="44">
                  <c:v>住之江区</c:v>
                </c:pt>
                <c:pt idx="45">
                  <c:v>旭区</c:v>
                </c:pt>
                <c:pt idx="46">
                  <c:v>平野区</c:v>
                </c:pt>
                <c:pt idx="47">
                  <c:v>堺市中区</c:v>
                </c:pt>
                <c:pt idx="48">
                  <c:v>東淀川区</c:v>
                </c:pt>
                <c:pt idx="49">
                  <c:v>松原市</c:v>
                </c:pt>
                <c:pt idx="50">
                  <c:v>大正区</c:v>
                </c:pt>
                <c:pt idx="51">
                  <c:v>大東市</c:v>
                </c:pt>
                <c:pt idx="52">
                  <c:v>太子町</c:v>
                </c:pt>
                <c:pt idx="53">
                  <c:v>堺市美原区</c:v>
                </c:pt>
                <c:pt idx="54">
                  <c:v>寝屋川市</c:v>
                </c:pt>
                <c:pt idx="55">
                  <c:v>門真市</c:v>
                </c:pt>
                <c:pt idx="56">
                  <c:v>島本町</c:v>
                </c:pt>
                <c:pt idx="57">
                  <c:v>能勢町</c:v>
                </c:pt>
                <c:pt idx="58">
                  <c:v>西区</c:v>
                </c:pt>
                <c:pt idx="59">
                  <c:v>港区</c:v>
                </c:pt>
                <c:pt idx="60">
                  <c:v>田尻町</c:v>
                </c:pt>
                <c:pt idx="61">
                  <c:v>柏原市</c:v>
                </c:pt>
                <c:pt idx="62">
                  <c:v>四條畷市</c:v>
                </c:pt>
                <c:pt idx="63">
                  <c:v>忠岡町</c:v>
                </c:pt>
                <c:pt idx="64">
                  <c:v>摂津市</c:v>
                </c:pt>
                <c:pt idx="65">
                  <c:v>岸和田市</c:v>
                </c:pt>
                <c:pt idx="66">
                  <c:v>岬町</c:v>
                </c:pt>
                <c:pt idx="67">
                  <c:v>泉南市</c:v>
                </c:pt>
                <c:pt idx="68">
                  <c:v>浪速区</c:v>
                </c:pt>
                <c:pt idx="69">
                  <c:v>西成区</c:v>
                </c:pt>
                <c:pt idx="70">
                  <c:v>千早赤阪村</c:v>
                </c:pt>
                <c:pt idx="71">
                  <c:v>貝塚市</c:v>
                </c:pt>
                <c:pt idx="72">
                  <c:v>熊取町</c:v>
                </c:pt>
                <c:pt idx="73">
                  <c:v>泉佐野市</c:v>
                </c:pt>
              </c:strCache>
            </c:strRef>
          </c:cat>
          <c:val>
            <c:numRef>
              <c:f>市区町村別_歯科医療費!$AK$6:$AK$79</c:f>
              <c:numCache>
                <c:formatCode>General</c:formatCode>
                <c:ptCount val="74"/>
                <c:pt idx="0">
                  <c:v>6.0000000000000053E-2</c:v>
                </c:pt>
                <c:pt idx="1">
                  <c:v>8.9999999999999858E-2</c:v>
                </c:pt>
                <c:pt idx="2">
                  <c:v>0.11999999999999966</c:v>
                </c:pt>
                <c:pt idx="3">
                  <c:v>7.9999999999999627E-2</c:v>
                </c:pt>
                <c:pt idx="4">
                  <c:v>8.0000000000000071E-2</c:v>
                </c:pt>
                <c:pt idx="5">
                  <c:v>0.17999999999999972</c:v>
                </c:pt>
                <c:pt idx="6">
                  <c:v>8.9999999999999858E-2</c:v>
                </c:pt>
                <c:pt idx="7">
                  <c:v>8.9999999999999858E-2</c:v>
                </c:pt>
                <c:pt idx="8">
                  <c:v>0.12000000000000011</c:v>
                </c:pt>
                <c:pt idx="9">
                  <c:v>0.10000000000000009</c:v>
                </c:pt>
                <c:pt idx="10">
                  <c:v>0.10000000000000009</c:v>
                </c:pt>
                <c:pt idx="11">
                  <c:v>0.10000000000000009</c:v>
                </c:pt>
                <c:pt idx="12">
                  <c:v>8.9999999999999858E-2</c:v>
                </c:pt>
                <c:pt idx="13">
                  <c:v>-2.0000000000000018E-2</c:v>
                </c:pt>
                <c:pt idx="14">
                  <c:v>0.12000000000000011</c:v>
                </c:pt>
                <c:pt idx="15">
                  <c:v>0.12999999999999989</c:v>
                </c:pt>
                <c:pt idx="16">
                  <c:v>0.12000000000000011</c:v>
                </c:pt>
                <c:pt idx="17">
                  <c:v>0.10000000000000009</c:v>
                </c:pt>
                <c:pt idx="18">
                  <c:v>0.10000000000000009</c:v>
                </c:pt>
                <c:pt idx="19">
                  <c:v>0.16999999999999993</c:v>
                </c:pt>
                <c:pt idx="20">
                  <c:v>0.10000000000000009</c:v>
                </c:pt>
                <c:pt idx="21">
                  <c:v>0.10000000000000009</c:v>
                </c:pt>
                <c:pt idx="22">
                  <c:v>4.9999999999999822E-2</c:v>
                </c:pt>
                <c:pt idx="23">
                  <c:v>0.10999999999999988</c:v>
                </c:pt>
                <c:pt idx="24">
                  <c:v>9.9999999999999645E-2</c:v>
                </c:pt>
                <c:pt idx="25">
                  <c:v>5.0000000000000266E-2</c:v>
                </c:pt>
                <c:pt idx="26">
                  <c:v>0.16000000000000014</c:v>
                </c:pt>
                <c:pt idx="27">
                  <c:v>0.10999999999999988</c:v>
                </c:pt>
                <c:pt idx="28">
                  <c:v>0.13999999999999968</c:v>
                </c:pt>
                <c:pt idx="29">
                  <c:v>0.11999999999999966</c:v>
                </c:pt>
                <c:pt idx="30">
                  <c:v>0.10999999999999988</c:v>
                </c:pt>
                <c:pt idx="31">
                  <c:v>2.9999999999999805E-2</c:v>
                </c:pt>
                <c:pt idx="32">
                  <c:v>8.0000000000000071E-2</c:v>
                </c:pt>
                <c:pt idx="33">
                  <c:v>0.10000000000000009</c:v>
                </c:pt>
                <c:pt idx="34">
                  <c:v>0.10999999999999988</c:v>
                </c:pt>
                <c:pt idx="35">
                  <c:v>9.0000000000000302E-2</c:v>
                </c:pt>
                <c:pt idx="36">
                  <c:v>9.0000000000000302E-2</c:v>
                </c:pt>
                <c:pt idx="37">
                  <c:v>0.11000000000000032</c:v>
                </c:pt>
                <c:pt idx="38">
                  <c:v>0.10000000000000009</c:v>
                </c:pt>
                <c:pt idx="39">
                  <c:v>9.0000000000000302E-2</c:v>
                </c:pt>
                <c:pt idx="40">
                  <c:v>6.0000000000000053E-2</c:v>
                </c:pt>
                <c:pt idx="41">
                  <c:v>4.0000000000000036E-2</c:v>
                </c:pt>
                <c:pt idx="42">
                  <c:v>6.999999999999984E-2</c:v>
                </c:pt>
                <c:pt idx="43">
                  <c:v>0.14000000000000012</c:v>
                </c:pt>
                <c:pt idx="44">
                  <c:v>8.0000000000000071E-2</c:v>
                </c:pt>
                <c:pt idx="45">
                  <c:v>0.10000000000000009</c:v>
                </c:pt>
                <c:pt idx="46">
                  <c:v>6.0000000000000053E-2</c:v>
                </c:pt>
                <c:pt idx="47">
                  <c:v>8.0000000000000071E-2</c:v>
                </c:pt>
                <c:pt idx="48">
                  <c:v>0.10999999999999988</c:v>
                </c:pt>
                <c:pt idx="49">
                  <c:v>8.0000000000000071E-2</c:v>
                </c:pt>
                <c:pt idx="50">
                  <c:v>0.10999999999999988</c:v>
                </c:pt>
                <c:pt idx="51">
                  <c:v>7.0000000000000284E-2</c:v>
                </c:pt>
                <c:pt idx="52">
                  <c:v>0.16000000000000014</c:v>
                </c:pt>
                <c:pt idx="53">
                  <c:v>8.0000000000000071E-2</c:v>
                </c:pt>
                <c:pt idx="54">
                  <c:v>5.0000000000000266E-2</c:v>
                </c:pt>
                <c:pt idx="55">
                  <c:v>0.11999999999999966</c:v>
                </c:pt>
                <c:pt idx="56">
                  <c:v>9.9999999999999645E-2</c:v>
                </c:pt>
                <c:pt idx="57">
                  <c:v>0.22999999999999998</c:v>
                </c:pt>
                <c:pt idx="58">
                  <c:v>6.999999999999984E-2</c:v>
                </c:pt>
                <c:pt idx="59">
                  <c:v>0.10999999999999988</c:v>
                </c:pt>
                <c:pt idx="60">
                  <c:v>0.13999999999999968</c:v>
                </c:pt>
                <c:pt idx="61">
                  <c:v>0.10999999999999988</c:v>
                </c:pt>
                <c:pt idx="62">
                  <c:v>0.11000000000000032</c:v>
                </c:pt>
                <c:pt idx="63">
                  <c:v>-1.0000000000000231E-2</c:v>
                </c:pt>
                <c:pt idx="64">
                  <c:v>8.0000000000000071E-2</c:v>
                </c:pt>
                <c:pt idx="65">
                  <c:v>0.12999999999999989</c:v>
                </c:pt>
                <c:pt idx="66">
                  <c:v>0.14000000000000012</c:v>
                </c:pt>
                <c:pt idx="67">
                  <c:v>0.17999999999999972</c:v>
                </c:pt>
                <c:pt idx="68">
                  <c:v>5.9999999999999609E-2</c:v>
                </c:pt>
                <c:pt idx="69">
                  <c:v>6.999999999999984E-2</c:v>
                </c:pt>
                <c:pt idx="70">
                  <c:v>0.16000000000000014</c:v>
                </c:pt>
                <c:pt idx="71">
                  <c:v>0.13000000000000034</c:v>
                </c:pt>
                <c:pt idx="72">
                  <c:v>0.14000000000000012</c:v>
                </c:pt>
                <c:pt idx="73">
                  <c:v>0.14999999999999991</c:v>
                </c:pt>
              </c:numCache>
            </c:numRef>
          </c:val>
          <c:extLst>
            <c:ext xmlns:c16="http://schemas.microsoft.com/office/drawing/2014/chart" uri="{C3380CC4-5D6E-409C-BE32-E72D297353CC}">
              <c16:uniqueId val="{00000007-8E25-42BB-84AB-77039D359E75}"/>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0314123460489959"/>
                  <c:y val="-0.8729230004261968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E25-42BB-84AB-77039D359E75}"/>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25-42BB-84AB-77039D359E75}"/>
                </c:ext>
              </c:extLst>
            </c:dLbl>
            <c:numFmt formatCode="#,##0.00_ ;[Red]\-#,##0.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市区町村別_歯科医療費!$BI$6:$BI$79</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A-8E25-42BB-84AB-77039D359E75}"/>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件</a:t>
                </a:r>
                <a:r>
                  <a:rPr lang="en-US" altLang="ja-JP"/>
                  <a:t>/</a:t>
                </a:r>
                <a:r>
                  <a:rPr lang="ja-JP" altLang="en-US"/>
                  <a:t>人</a:t>
                </a:r>
                <a:r>
                  <a:rPr lang="en-US"/>
                  <a:t>)</a:t>
                </a:r>
                <a:endParaRPr lang="ja-JP"/>
              </a:p>
            </c:rich>
          </c:tx>
          <c:layout>
            <c:manualLayout>
              <c:xMode val="edge"/>
              <c:yMode val="edge"/>
              <c:x val="0.92923027349256859"/>
              <c:y val="4.3743811085390945E-2"/>
            </c:manualLayout>
          </c:layout>
          <c:overlay val="0"/>
        </c:title>
        <c:numFmt formatCode="#,##0.00_ ;[Red]\-#,##0.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市区町村別_歯科医療費!$AL$4</c:f>
              <c:strCache>
                <c:ptCount val="1"/>
                <c:pt idx="0">
                  <c:v>一件当たりの日数</c:v>
                </c:pt>
              </c:strCache>
            </c:strRef>
          </c:tx>
          <c:spPr>
            <a:solidFill>
              <a:schemeClr val="accent4">
                <a:lumMod val="60000"/>
                <a:lumOff val="40000"/>
              </a:schemeClr>
            </a:solidFill>
            <a:ln>
              <a:noFill/>
            </a:ln>
          </c:spPr>
          <c:invertIfNegative val="0"/>
          <c:dLbls>
            <c:dLbl>
              <c:idx val="50"/>
              <c:layout>
                <c:manualLayout>
                  <c:x val="3.108646034257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79-46FE-A2F7-B58FC3A52727}"/>
                </c:ext>
              </c:extLst>
            </c:dLbl>
            <c:dLbl>
              <c:idx val="51"/>
              <c:layout>
                <c:manualLayout>
                  <c:x val="3.108646034257305E-3"/>
                  <c:y val="0"/>
                </c:manualLayout>
              </c:layout>
              <c:tx>
                <c:rich>
                  <a:bodyPr/>
                  <a:lstStyle/>
                  <a:p>
                    <a:r>
                      <a:rPr lang="en-US" altLang="ja-JP"/>
                      <a:t>1.90</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79-46FE-A2F7-B58FC3A52727}"/>
                </c:ext>
              </c:extLst>
            </c:dLbl>
            <c:dLbl>
              <c:idx val="52"/>
              <c:layout>
                <c:manualLayout>
                  <c:x val="7.77192113908684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79-46FE-A2F7-B58FC3A52727}"/>
                </c:ext>
              </c:extLst>
            </c:dLbl>
            <c:dLbl>
              <c:idx val="53"/>
              <c:layout>
                <c:manualLayout>
                  <c:x val="9.32667263103616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779-46FE-A2F7-B58FC3A52727}"/>
                </c:ext>
              </c:extLst>
            </c:dLbl>
            <c:dLbl>
              <c:idx val="54"/>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779-46FE-A2F7-B58FC3A52727}"/>
                </c:ext>
              </c:extLst>
            </c:dLbl>
            <c:dLbl>
              <c:idx val="55"/>
              <c:layout>
                <c:manualLayout>
                  <c:x val="1.08832604436452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779-46FE-A2F7-B58FC3A52727}"/>
                </c:ext>
              </c:extLst>
            </c:dLbl>
            <c:dLbl>
              <c:idx val="56"/>
              <c:layout>
                <c:manualLayout>
                  <c:x val="1.24380119355946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779-46FE-A2F7-B58FC3A52727}"/>
                </c:ext>
              </c:extLst>
            </c:dLbl>
            <c:dLbl>
              <c:idx val="57"/>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779-46FE-A2F7-B58FC3A52727}"/>
                </c:ext>
              </c:extLst>
            </c:dLbl>
            <c:dLbl>
              <c:idx val="58"/>
              <c:layout>
                <c:manualLayout>
                  <c:x val="1.55475149194932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779-46FE-A2F7-B58FC3A52727}"/>
                </c:ext>
              </c:extLst>
            </c:dLbl>
            <c:dLbl>
              <c:idx val="59"/>
              <c:layout>
                <c:manualLayout>
                  <c:x val="2.02117693953412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779-46FE-A2F7-B58FC3A52727}"/>
                </c:ext>
              </c:extLst>
            </c:dLbl>
            <c:dLbl>
              <c:idx val="60"/>
              <c:layout>
                <c:manualLayout>
                  <c:x val="2.02117693953411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779-46FE-A2F7-B58FC3A52727}"/>
                </c:ext>
              </c:extLst>
            </c:dLbl>
            <c:dLbl>
              <c:idx val="61"/>
              <c:layout>
                <c:manualLayout>
                  <c:x val="2.02117693953411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779-46FE-A2F7-B58FC3A52727}"/>
                </c:ext>
              </c:extLst>
            </c:dLbl>
            <c:dLbl>
              <c:idx val="62"/>
              <c:layout>
                <c:manualLayout>
                  <c:x val="2.1766520887290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779-46FE-A2F7-B58FC3A52727}"/>
                </c:ext>
              </c:extLst>
            </c:dLbl>
            <c:dLbl>
              <c:idx val="63"/>
              <c:layout>
                <c:manualLayout>
                  <c:x val="2.487602387118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779-46FE-A2F7-B58FC3A52727}"/>
                </c:ext>
              </c:extLst>
            </c:dLbl>
            <c:dLbl>
              <c:idx val="64"/>
              <c:layout>
                <c:manualLayout>
                  <c:x val="2.64307753631385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779-46FE-A2F7-B58FC3A52727}"/>
                </c:ext>
              </c:extLst>
            </c:dLbl>
            <c:dLbl>
              <c:idx val="65"/>
              <c:layout>
                <c:manualLayout>
                  <c:x val="2.79855268550877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779-46FE-A2F7-B58FC3A52727}"/>
                </c:ext>
              </c:extLst>
            </c:dLbl>
            <c:dLbl>
              <c:idx val="66"/>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08-431B-88C9-04368545A8F8}"/>
                </c:ext>
              </c:extLst>
            </c:dLbl>
            <c:dLbl>
              <c:idx val="6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08-431B-88C9-04368545A8F8}"/>
                </c:ext>
              </c:extLst>
            </c:dLbl>
            <c:dLbl>
              <c:idx val="68"/>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08-431B-88C9-04368545A8F8}"/>
                </c:ext>
              </c:extLst>
            </c:dLbl>
            <c:dLbl>
              <c:idx val="6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08-431B-88C9-04368545A8F8}"/>
                </c:ext>
              </c:extLst>
            </c:dLbl>
            <c:numFmt formatCode="#,##0.0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市区町村別_歯科医療費!$AL$6:$AL$79</c:f>
              <c:strCache>
                <c:ptCount val="74"/>
                <c:pt idx="0">
                  <c:v>忠岡町</c:v>
                </c:pt>
                <c:pt idx="1">
                  <c:v>西成区</c:v>
                </c:pt>
                <c:pt idx="2">
                  <c:v>生野区</c:v>
                </c:pt>
                <c:pt idx="3">
                  <c:v>平野区</c:v>
                </c:pt>
                <c:pt idx="4">
                  <c:v>太子町</c:v>
                </c:pt>
                <c:pt idx="5">
                  <c:v>住之江区</c:v>
                </c:pt>
                <c:pt idx="6">
                  <c:v>堺市中区</c:v>
                </c:pt>
                <c:pt idx="7">
                  <c:v>藤井寺市</c:v>
                </c:pt>
                <c:pt idx="8">
                  <c:v>旭区</c:v>
                </c:pt>
                <c:pt idx="9">
                  <c:v>住吉区</c:v>
                </c:pt>
                <c:pt idx="10">
                  <c:v>西淀川区</c:v>
                </c:pt>
                <c:pt idx="11">
                  <c:v>東成区</c:v>
                </c:pt>
                <c:pt idx="12">
                  <c:v>泉佐野市</c:v>
                </c:pt>
                <c:pt idx="13">
                  <c:v>堺市美原区</c:v>
                </c:pt>
                <c:pt idx="14">
                  <c:v>田尻町</c:v>
                </c:pt>
                <c:pt idx="15">
                  <c:v>堺市西区</c:v>
                </c:pt>
                <c:pt idx="16">
                  <c:v>泉大津市</c:v>
                </c:pt>
                <c:pt idx="17">
                  <c:v>大東市</c:v>
                </c:pt>
                <c:pt idx="18">
                  <c:v>浪速区</c:v>
                </c:pt>
                <c:pt idx="19">
                  <c:v>大阪市</c:v>
                </c:pt>
                <c:pt idx="20">
                  <c:v>門真市</c:v>
                </c:pt>
                <c:pt idx="21">
                  <c:v>東住吉区</c:v>
                </c:pt>
                <c:pt idx="22">
                  <c:v>柏原市</c:v>
                </c:pt>
                <c:pt idx="23">
                  <c:v>東淀川区</c:v>
                </c:pt>
                <c:pt idx="24">
                  <c:v>阿倍野区</c:v>
                </c:pt>
                <c:pt idx="25">
                  <c:v>和泉市</c:v>
                </c:pt>
                <c:pt idx="26">
                  <c:v>堺市北区</c:v>
                </c:pt>
                <c:pt idx="27">
                  <c:v>鶴見区</c:v>
                </c:pt>
                <c:pt idx="28">
                  <c:v>堺市東区</c:v>
                </c:pt>
                <c:pt idx="29">
                  <c:v>守口市</c:v>
                </c:pt>
                <c:pt idx="30">
                  <c:v>堺市</c:v>
                </c:pt>
                <c:pt idx="31">
                  <c:v>摂津市</c:v>
                </c:pt>
                <c:pt idx="32">
                  <c:v>城東区</c:v>
                </c:pt>
                <c:pt idx="33">
                  <c:v>大正区</c:v>
                </c:pt>
                <c:pt idx="34">
                  <c:v>松原市</c:v>
                </c:pt>
                <c:pt idx="35">
                  <c:v>西区</c:v>
                </c:pt>
                <c:pt idx="36">
                  <c:v>能勢町</c:v>
                </c:pt>
                <c:pt idx="37">
                  <c:v>港区</c:v>
                </c:pt>
                <c:pt idx="38">
                  <c:v>東大阪市</c:v>
                </c:pt>
                <c:pt idx="39">
                  <c:v>此花区</c:v>
                </c:pt>
                <c:pt idx="40">
                  <c:v>堺市堺区</c:v>
                </c:pt>
                <c:pt idx="41">
                  <c:v>羽曳野市</c:v>
                </c:pt>
                <c:pt idx="42">
                  <c:v>島本町</c:v>
                </c:pt>
                <c:pt idx="43">
                  <c:v>北区</c:v>
                </c:pt>
                <c:pt idx="44">
                  <c:v>岸和田市</c:v>
                </c:pt>
                <c:pt idx="45">
                  <c:v>都島区</c:v>
                </c:pt>
                <c:pt idx="46">
                  <c:v>貝塚市</c:v>
                </c:pt>
                <c:pt idx="47">
                  <c:v>八尾市</c:v>
                </c:pt>
                <c:pt idx="48">
                  <c:v>淀川区</c:v>
                </c:pt>
                <c:pt idx="49">
                  <c:v>寝屋川市</c:v>
                </c:pt>
                <c:pt idx="50">
                  <c:v>阪南市</c:v>
                </c:pt>
                <c:pt idx="51">
                  <c:v>四條畷市</c:v>
                </c:pt>
                <c:pt idx="52">
                  <c:v>高石市</c:v>
                </c:pt>
                <c:pt idx="53">
                  <c:v>富田林市</c:v>
                </c:pt>
                <c:pt idx="54">
                  <c:v>堺市南区</c:v>
                </c:pt>
                <c:pt idx="55">
                  <c:v>熊取町</c:v>
                </c:pt>
                <c:pt idx="56">
                  <c:v>岬町</c:v>
                </c:pt>
                <c:pt idx="57">
                  <c:v>中央区</c:v>
                </c:pt>
                <c:pt idx="58">
                  <c:v>泉南市</c:v>
                </c:pt>
                <c:pt idx="59">
                  <c:v>大阪狭山市</c:v>
                </c:pt>
                <c:pt idx="60">
                  <c:v>箕面市</c:v>
                </c:pt>
                <c:pt idx="61">
                  <c:v>天王寺区</c:v>
                </c:pt>
                <c:pt idx="62">
                  <c:v>吹田市</c:v>
                </c:pt>
                <c:pt idx="63">
                  <c:v>高槻市</c:v>
                </c:pt>
                <c:pt idx="64">
                  <c:v>河南町</c:v>
                </c:pt>
                <c:pt idx="65">
                  <c:v>千早赤阪村</c:v>
                </c:pt>
                <c:pt idx="66">
                  <c:v>交野市</c:v>
                </c:pt>
                <c:pt idx="67">
                  <c:v>茨木市</c:v>
                </c:pt>
                <c:pt idx="68">
                  <c:v>豊中市</c:v>
                </c:pt>
                <c:pt idx="69">
                  <c:v>河内長野市</c:v>
                </c:pt>
                <c:pt idx="70">
                  <c:v>池田市</c:v>
                </c:pt>
                <c:pt idx="71">
                  <c:v>福島区</c:v>
                </c:pt>
                <c:pt idx="72">
                  <c:v>枚方市</c:v>
                </c:pt>
                <c:pt idx="73">
                  <c:v>豊能町</c:v>
                </c:pt>
              </c:strCache>
            </c:strRef>
          </c:cat>
          <c:val>
            <c:numRef>
              <c:f>市区町村別_歯科医療費!$AM$6:$AM$79</c:f>
              <c:numCache>
                <c:formatCode>General</c:formatCode>
                <c:ptCount val="74"/>
                <c:pt idx="0">
                  <c:v>2.1216981132075472</c:v>
                </c:pt>
                <c:pt idx="1">
                  <c:v>2.1067167976479899</c:v>
                </c:pt>
                <c:pt idx="2">
                  <c:v>2.0665972403020048</c:v>
                </c:pt>
                <c:pt idx="3">
                  <c:v>2.0656332492179597</c:v>
                </c:pt>
                <c:pt idx="4">
                  <c:v>2.0647933884297522</c:v>
                </c:pt>
                <c:pt idx="5">
                  <c:v>2.0589736005324264</c:v>
                </c:pt>
                <c:pt idx="6">
                  <c:v>2.0408612958094943</c:v>
                </c:pt>
                <c:pt idx="7">
                  <c:v>2.0273310310804145</c:v>
                </c:pt>
                <c:pt idx="8">
                  <c:v>2.0162631934574429</c:v>
                </c:pt>
                <c:pt idx="9">
                  <c:v>2.0151846013680603</c:v>
                </c:pt>
                <c:pt idx="10">
                  <c:v>1.9983754873537938</c:v>
                </c:pt>
                <c:pt idx="11">
                  <c:v>1.9969686965395119</c:v>
                </c:pt>
                <c:pt idx="12">
                  <c:v>1.9969666919442337</c:v>
                </c:pt>
                <c:pt idx="13">
                  <c:v>1.9964071856287424</c:v>
                </c:pt>
                <c:pt idx="14">
                  <c:v>1.9954721862871927</c:v>
                </c:pt>
                <c:pt idx="15">
                  <c:v>1.9876052968248958</c:v>
                </c:pt>
                <c:pt idx="16">
                  <c:v>1.979206866724333</c:v>
                </c:pt>
                <c:pt idx="17">
                  <c:v>1.9762682384771475</c:v>
                </c:pt>
                <c:pt idx="18">
                  <c:v>1.9614682762492981</c:v>
                </c:pt>
                <c:pt idx="19">
                  <c:v>1.9579925321695411</c:v>
                </c:pt>
                <c:pt idx="20">
                  <c:v>1.9568402848801532</c:v>
                </c:pt>
                <c:pt idx="21">
                  <c:v>1.950294195134803</c:v>
                </c:pt>
                <c:pt idx="22">
                  <c:v>1.9471744883261313</c:v>
                </c:pt>
                <c:pt idx="23">
                  <c:v>1.9465878201154085</c:v>
                </c:pt>
                <c:pt idx="24">
                  <c:v>1.9454034605433377</c:v>
                </c:pt>
                <c:pt idx="25">
                  <c:v>1.9413909653170274</c:v>
                </c:pt>
                <c:pt idx="26">
                  <c:v>1.9411329863468356</c:v>
                </c:pt>
                <c:pt idx="27">
                  <c:v>1.9403106928223155</c:v>
                </c:pt>
                <c:pt idx="28">
                  <c:v>1.9397419275174415</c:v>
                </c:pt>
                <c:pt idx="29">
                  <c:v>1.9395748570080784</c:v>
                </c:pt>
                <c:pt idx="30">
                  <c:v>1.9368584438645446</c:v>
                </c:pt>
                <c:pt idx="31">
                  <c:v>1.9329908008491523</c:v>
                </c:pt>
                <c:pt idx="32">
                  <c:v>1.9295577770247374</c:v>
                </c:pt>
                <c:pt idx="33">
                  <c:v>1.9286455717394944</c:v>
                </c:pt>
                <c:pt idx="34">
                  <c:v>1.9255334032878628</c:v>
                </c:pt>
                <c:pt idx="35">
                  <c:v>1.9183035525704388</c:v>
                </c:pt>
                <c:pt idx="36">
                  <c:v>1.917213964742482</c:v>
                </c:pt>
                <c:pt idx="37">
                  <c:v>1.9140517992777986</c:v>
                </c:pt>
                <c:pt idx="38">
                  <c:v>1.9123110790139999</c:v>
                </c:pt>
                <c:pt idx="39">
                  <c:v>1.9122673756171666</c:v>
                </c:pt>
                <c:pt idx="40">
                  <c:v>1.905925563898639</c:v>
                </c:pt>
                <c:pt idx="41">
                  <c:v>1.8985522845917873</c:v>
                </c:pt>
                <c:pt idx="42">
                  <c:v>1.8962427528047587</c:v>
                </c:pt>
                <c:pt idx="43">
                  <c:v>1.884707076950245</c:v>
                </c:pt>
                <c:pt idx="44">
                  <c:v>1.8843071443249537</c:v>
                </c:pt>
                <c:pt idx="45">
                  <c:v>1.8821236309634304</c:v>
                </c:pt>
                <c:pt idx="46">
                  <c:v>1.8756374403684817</c:v>
                </c:pt>
                <c:pt idx="47">
                  <c:v>1.8743321367844323</c:v>
                </c:pt>
                <c:pt idx="48">
                  <c:v>1.8739237024635256</c:v>
                </c:pt>
                <c:pt idx="49">
                  <c:v>1.8727085144391056</c:v>
                </c:pt>
                <c:pt idx="50">
                  <c:v>1.8669009135628953</c:v>
                </c:pt>
                <c:pt idx="51">
                  <c:v>1.8645902072060183</c:v>
                </c:pt>
                <c:pt idx="52">
                  <c:v>1.8498476715508487</c:v>
                </c:pt>
                <c:pt idx="53">
                  <c:v>1.8455890595224751</c:v>
                </c:pt>
                <c:pt idx="54">
                  <c:v>1.8448451376619122</c:v>
                </c:pt>
                <c:pt idx="55">
                  <c:v>1.840962224683155</c:v>
                </c:pt>
                <c:pt idx="56">
                  <c:v>1.8369515011547344</c:v>
                </c:pt>
                <c:pt idx="57">
                  <c:v>1.83273922824018</c:v>
                </c:pt>
                <c:pt idx="58">
                  <c:v>1.8280850713049213</c:v>
                </c:pt>
                <c:pt idx="59">
                  <c:v>1.8124890921149079</c:v>
                </c:pt>
                <c:pt idx="60">
                  <c:v>1.8113506513293212</c:v>
                </c:pt>
                <c:pt idx="61">
                  <c:v>1.8107392833513249</c:v>
                </c:pt>
                <c:pt idx="62">
                  <c:v>1.8074437100589198</c:v>
                </c:pt>
                <c:pt idx="63">
                  <c:v>1.7982852035971626</c:v>
                </c:pt>
                <c:pt idx="64">
                  <c:v>1.7918867288459377</c:v>
                </c:pt>
                <c:pt idx="65">
                  <c:v>1.7863777089783281</c:v>
                </c:pt>
                <c:pt idx="66">
                  <c:v>1.775399565272983</c:v>
                </c:pt>
                <c:pt idx="67">
                  <c:v>1.7724466381629991</c:v>
                </c:pt>
                <c:pt idx="68">
                  <c:v>1.7718914992288297</c:v>
                </c:pt>
                <c:pt idx="69">
                  <c:v>1.7704910488287542</c:v>
                </c:pt>
                <c:pt idx="70">
                  <c:v>1.7472813774354328</c:v>
                </c:pt>
                <c:pt idx="71">
                  <c:v>1.7402442352299086</c:v>
                </c:pt>
                <c:pt idx="72">
                  <c:v>1.732161283305538</c:v>
                </c:pt>
                <c:pt idx="73">
                  <c:v>1.7088688946015425</c:v>
                </c:pt>
              </c:numCache>
            </c:numRef>
          </c:val>
          <c:extLst>
            <c:ext xmlns:c16="http://schemas.microsoft.com/office/drawing/2014/chart" uri="{C3380CC4-5D6E-409C-BE32-E72D297353CC}">
              <c16:uniqueId val="{00000022-9779-46FE-A2F7-B58FC3A52727}"/>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4286981975117793"/>
                  <c:y val="-0.87371919938122522"/>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00_);[Red]\(#,##0.0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9779-46FE-A2F7-B58FC3A52727}"/>
                </c:ext>
              </c:extLst>
            </c:dLbl>
            <c:numFmt formatCode="#,##0.00_);[Red]\(#,##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市区町村別_歯科医療費!$BJ$6:$BJ$79</c:f>
              <c:numCache>
                <c:formatCode>General</c:formatCode>
                <c:ptCount val="74"/>
                <c:pt idx="0">
                  <c:v>1.8883859337173088</c:v>
                </c:pt>
                <c:pt idx="1">
                  <c:v>1.8883859337173088</c:v>
                </c:pt>
                <c:pt idx="2">
                  <c:v>1.8883859337173088</c:v>
                </c:pt>
                <c:pt idx="3">
                  <c:v>1.8883859337173088</c:v>
                </c:pt>
                <c:pt idx="4">
                  <c:v>1.8883859337173088</c:v>
                </c:pt>
                <c:pt idx="5">
                  <c:v>1.8883859337173088</c:v>
                </c:pt>
                <c:pt idx="6">
                  <c:v>1.8883859337173088</c:v>
                </c:pt>
                <c:pt idx="7">
                  <c:v>1.8883859337173088</c:v>
                </c:pt>
                <c:pt idx="8">
                  <c:v>1.8883859337173088</c:v>
                </c:pt>
                <c:pt idx="9">
                  <c:v>1.8883859337173088</c:v>
                </c:pt>
                <c:pt idx="10">
                  <c:v>1.8883859337173088</c:v>
                </c:pt>
                <c:pt idx="11">
                  <c:v>1.8883859337173088</c:v>
                </c:pt>
                <c:pt idx="12">
                  <c:v>1.8883859337173088</c:v>
                </c:pt>
                <c:pt idx="13">
                  <c:v>1.8883859337173088</c:v>
                </c:pt>
                <c:pt idx="14">
                  <c:v>1.8883859337173088</c:v>
                </c:pt>
                <c:pt idx="15">
                  <c:v>1.8883859337173088</c:v>
                </c:pt>
                <c:pt idx="16">
                  <c:v>1.8883859337173088</c:v>
                </c:pt>
                <c:pt idx="17">
                  <c:v>1.8883859337173088</c:v>
                </c:pt>
                <c:pt idx="18">
                  <c:v>1.8883859337173088</c:v>
                </c:pt>
                <c:pt idx="19">
                  <c:v>1.8883859337173088</c:v>
                </c:pt>
                <c:pt idx="20">
                  <c:v>1.8883859337173088</c:v>
                </c:pt>
                <c:pt idx="21">
                  <c:v>1.8883859337173088</c:v>
                </c:pt>
                <c:pt idx="22">
                  <c:v>1.8883859337173088</c:v>
                </c:pt>
                <c:pt idx="23">
                  <c:v>1.8883859337173088</c:v>
                </c:pt>
                <c:pt idx="24">
                  <c:v>1.8883859337173088</c:v>
                </c:pt>
                <c:pt idx="25">
                  <c:v>1.8883859337173088</c:v>
                </c:pt>
                <c:pt idx="26">
                  <c:v>1.8883859337173088</c:v>
                </c:pt>
                <c:pt idx="27">
                  <c:v>1.8883859337173088</c:v>
                </c:pt>
                <c:pt idx="28">
                  <c:v>1.8883859337173088</c:v>
                </c:pt>
                <c:pt idx="29">
                  <c:v>1.8883859337173088</c:v>
                </c:pt>
                <c:pt idx="30">
                  <c:v>1.8883859337173088</c:v>
                </c:pt>
                <c:pt idx="31">
                  <c:v>1.8883859337173088</c:v>
                </c:pt>
                <c:pt idx="32">
                  <c:v>1.8883859337173088</c:v>
                </c:pt>
                <c:pt idx="33">
                  <c:v>1.8883859337173088</c:v>
                </c:pt>
                <c:pt idx="34">
                  <c:v>1.8883859337173088</c:v>
                </c:pt>
                <c:pt idx="35">
                  <c:v>1.8883859337173088</c:v>
                </c:pt>
                <c:pt idx="36">
                  <c:v>1.8883859337173088</c:v>
                </c:pt>
                <c:pt idx="37">
                  <c:v>1.8883859337173088</c:v>
                </c:pt>
                <c:pt idx="38">
                  <c:v>1.8883859337173088</c:v>
                </c:pt>
                <c:pt idx="39">
                  <c:v>1.8883859337173088</c:v>
                </c:pt>
                <c:pt idx="40">
                  <c:v>1.8883859337173088</c:v>
                </c:pt>
                <c:pt idx="41">
                  <c:v>1.8883859337173088</c:v>
                </c:pt>
                <c:pt idx="42">
                  <c:v>1.8883859337173088</c:v>
                </c:pt>
                <c:pt idx="43">
                  <c:v>1.8883859337173088</c:v>
                </c:pt>
                <c:pt idx="44">
                  <c:v>1.8883859337173088</c:v>
                </c:pt>
                <c:pt idx="45">
                  <c:v>1.8883859337173088</c:v>
                </c:pt>
                <c:pt idx="46">
                  <c:v>1.8883859337173088</c:v>
                </c:pt>
                <c:pt idx="47">
                  <c:v>1.8883859337173088</c:v>
                </c:pt>
                <c:pt idx="48">
                  <c:v>1.8883859337173088</c:v>
                </c:pt>
                <c:pt idx="49">
                  <c:v>1.8883859337173088</c:v>
                </c:pt>
                <c:pt idx="50">
                  <c:v>1.8883859337173088</c:v>
                </c:pt>
                <c:pt idx="51">
                  <c:v>1.8883859337173088</c:v>
                </c:pt>
                <c:pt idx="52">
                  <c:v>1.8883859337173088</c:v>
                </c:pt>
                <c:pt idx="53">
                  <c:v>1.8883859337173088</c:v>
                </c:pt>
                <c:pt idx="54">
                  <c:v>1.8883859337173088</c:v>
                </c:pt>
                <c:pt idx="55">
                  <c:v>1.8883859337173088</c:v>
                </c:pt>
                <c:pt idx="56">
                  <c:v>1.8883859337173088</c:v>
                </c:pt>
                <c:pt idx="57">
                  <c:v>1.8883859337173088</c:v>
                </c:pt>
                <c:pt idx="58">
                  <c:v>1.8883859337173088</c:v>
                </c:pt>
                <c:pt idx="59">
                  <c:v>1.8883859337173088</c:v>
                </c:pt>
                <c:pt idx="60">
                  <c:v>1.8883859337173088</c:v>
                </c:pt>
                <c:pt idx="61">
                  <c:v>1.8883859337173088</c:v>
                </c:pt>
                <c:pt idx="62">
                  <c:v>1.8883859337173088</c:v>
                </c:pt>
                <c:pt idx="63">
                  <c:v>1.8883859337173088</c:v>
                </c:pt>
                <c:pt idx="64">
                  <c:v>1.8883859337173088</c:v>
                </c:pt>
                <c:pt idx="65">
                  <c:v>1.8883859337173088</c:v>
                </c:pt>
                <c:pt idx="66">
                  <c:v>1.8883859337173088</c:v>
                </c:pt>
                <c:pt idx="67">
                  <c:v>1.8883859337173088</c:v>
                </c:pt>
                <c:pt idx="68">
                  <c:v>1.8883859337173088</c:v>
                </c:pt>
                <c:pt idx="69">
                  <c:v>1.8883859337173088</c:v>
                </c:pt>
                <c:pt idx="70">
                  <c:v>1.8883859337173088</c:v>
                </c:pt>
                <c:pt idx="71">
                  <c:v>1.8883859337173088</c:v>
                </c:pt>
                <c:pt idx="72">
                  <c:v>1.8883859337173088</c:v>
                </c:pt>
                <c:pt idx="73">
                  <c:v>1.8883859337173088</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9779-46FE-A2F7-B58FC3A52727}"/>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日</a:t>
                </a:r>
                <a:r>
                  <a:rPr lang="en-US"/>
                  <a:t>)</a:t>
                </a:r>
                <a:endParaRPr lang="ja-JP"/>
              </a:p>
            </c:rich>
          </c:tx>
          <c:layout>
            <c:manualLayout>
              <c:xMode val="edge"/>
              <c:yMode val="edge"/>
              <c:x val="0.93003450544434152"/>
              <c:y val="4.0233169367283945E-2"/>
            </c:manualLayout>
          </c:layout>
          <c:overlay val="0"/>
        </c:title>
        <c:numFmt formatCode="#,##0.0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市区町村別_歯科医療費!$AO$5</c:f>
              <c:strCache>
                <c:ptCount val="1"/>
                <c:pt idx="0">
                  <c:v>前年度との差分(一件当たりの日数)</c:v>
                </c:pt>
              </c:strCache>
            </c:strRef>
          </c:tx>
          <c:spPr>
            <a:solidFill>
              <a:schemeClr val="accent1"/>
            </a:solidFill>
            <a:ln>
              <a:noFill/>
            </a:ln>
          </c:spPr>
          <c:invertIfNegative val="0"/>
          <c:dLbls>
            <c:dLbl>
              <c:idx val="2"/>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B6-4798-980C-5AAEDFEFC9D8}"/>
                </c:ext>
              </c:extLst>
            </c:dLbl>
            <c:dLbl>
              <c:idx val="10"/>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B6-4798-980C-5AAEDFEFC9D8}"/>
                </c:ext>
              </c:extLst>
            </c:dLbl>
            <c:dLbl>
              <c:idx val="20"/>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B6-4798-980C-5AAEDFEFC9D8}"/>
                </c:ext>
              </c:extLst>
            </c:dLbl>
            <c:dLbl>
              <c:idx val="21"/>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B6-4798-980C-5AAEDFEFC9D8}"/>
                </c:ext>
              </c:extLst>
            </c:dLbl>
            <c:dLbl>
              <c:idx val="25"/>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B6-4798-980C-5AAEDFEFC9D8}"/>
                </c:ext>
              </c:extLst>
            </c:dLbl>
            <c:dLbl>
              <c:idx val="31"/>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B6-4798-980C-5AAEDFEFC9D8}"/>
                </c:ext>
              </c:extLst>
            </c:dLbl>
            <c:dLbl>
              <c:idx val="48"/>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B6-4798-980C-5AAEDFEFC9D8}"/>
                </c:ext>
              </c:extLst>
            </c:dLbl>
            <c:dLbl>
              <c:idx val="53"/>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B6-4798-980C-5AAEDFEFC9D8}"/>
                </c:ext>
              </c:extLst>
            </c:dLbl>
            <c:dLbl>
              <c:idx val="58"/>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B6-4798-980C-5AAEDFEFC9D8}"/>
                </c:ext>
              </c:extLst>
            </c:dLbl>
            <c:dLbl>
              <c:idx val="67"/>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B6-4798-980C-5AAEDFEFC9D8}"/>
                </c:ext>
              </c:extLst>
            </c:dLbl>
            <c:dLbl>
              <c:idx val="68"/>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EB6-4798-980C-5AAEDFEFC9D8}"/>
                </c:ext>
              </c:extLst>
            </c:dLbl>
            <c:dLbl>
              <c:idx val="70"/>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EB6-4798-980C-5AAEDFEFC9D8}"/>
                </c:ext>
              </c:extLst>
            </c:dLbl>
            <c:dLbl>
              <c:idx val="73"/>
              <c:layout>
                <c:manualLayout>
                  <c:x val="2.3321762064749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EB6-4798-980C-5AAEDFEFC9D8}"/>
                </c:ext>
              </c:extLst>
            </c:dLbl>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市区町村別_歯科医療費!$AL$6:$AL$79</c:f>
              <c:strCache>
                <c:ptCount val="74"/>
                <c:pt idx="0">
                  <c:v>忠岡町</c:v>
                </c:pt>
                <c:pt idx="1">
                  <c:v>西成区</c:v>
                </c:pt>
                <c:pt idx="2">
                  <c:v>生野区</c:v>
                </c:pt>
                <c:pt idx="3">
                  <c:v>平野区</c:v>
                </c:pt>
                <c:pt idx="4">
                  <c:v>太子町</c:v>
                </c:pt>
                <c:pt idx="5">
                  <c:v>住之江区</c:v>
                </c:pt>
                <c:pt idx="6">
                  <c:v>堺市中区</c:v>
                </c:pt>
                <c:pt idx="7">
                  <c:v>藤井寺市</c:v>
                </c:pt>
                <c:pt idx="8">
                  <c:v>旭区</c:v>
                </c:pt>
                <c:pt idx="9">
                  <c:v>住吉区</c:v>
                </c:pt>
                <c:pt idx="10">
                  <c:v>西淀川区</c:v>
                </c:pt>
                <c:pt idx="11">
                  <c:v>東成区</c:v>
                </c:pt>
                <c:pt idx="12">
                  <c:v>泉佐野市</c:v>
                </c:pt>
                <c:pt idx="13">
                  <c:v>堺市美原区</c:v>
                </c:pt>
                <c:pt idx="14">
                  <c:v>田尻町</c:v>
                </c:pt>
                <c:pt idx="15">
                  <c:v>堺市西区</c:v>
                </c:pt>
                <c:pt idx="16">
                  <c:v>泉大津市</c:v>
                </c:pt>
                <c:pt idx="17">
                  <c:v>大東市</c:v>
                </c:pt>
                <c:pt idx="18">
                  <c:v>浪速区</c:v>
                </c:pt>
                <c:pt idx="19">
                  <c:v>大阪市</c:v>
                </c:pt>
                <c:pt idx="20">
                  <c:v>門真市</c:v>
                </c:pt>
                <c:pt idx="21">
                  <c:v>東住吉区</c:v>
                </c:pt>
                <c:pt idx="22">
                  <c:v>柏原市</c:v>
                </c:pt>
                <c:pt idx="23">
                  <c:v>東淀川区</c:v>
                </c:pt>
                <c:pt idx="24">
                  <c:v>阿倍野区</c:v>
                </c:pt>
                <c:pt idx="25">
                  <c:v>和泉市</c:v>
                </c:pt>
                <c:pt idx="26">
                  <c:v>堺市北区</c:v>
                </c:pt>
                <c:pt idx="27">
                  <c:v>鶴見区</c:v>
                </c:pt>
                <c:pt idx="28">
                  <c:v>堺市東区</c:v>
                </c:pt>
                <c:pt idx="29">
                  <c:v>守口市</c:v>
                </c:pt>
                <c:pt idx="30">
                  <c:v>堺市</c:v>
                </c:pt>
                <c:pt idx="31">
                  <c:v>摂津市</c:v>
                </c:pt>
                <c:pt idx="32">
                  <c:v>城東区</c:v>
                </c:pt>
                <c:pt idx="33">
                  <c:v>大正区</c:v>
                </c:pt>
                <c:pt idx="34">
                  <c:v>松原市</c:v>
                </c:pt>
                <c:pt idx="35">
                  <c:v>西区</c:v>
                </c:pt>
                <c:pt idx="36">
                  <c:v>能勢町</c:v>
                </c:pt>
                <c:pt idx="37">
                  <c:v>港区</c:v>
                </c:pt>
                <c:pt idx="38">
                  <c:v>東大阪市</c:v>
                </c:pt>
                <c:pt idx="39">
                  <c:v>此花区</c:v>
                </c:pt>
                <c:pt idx="40">
                  <c:v>堺市堺区</c:v>
                </c:pt>
                <c:pt idx="41">
                  <c:v>羽曳野市</c:v>
                </c:pt>
                <c:pt idx="42">
                  <c:v>島本町</c:v>
                </c:pt>
                <c:pt idx="43">
                  <c:v>北区</c:v>
                </c:pt>
                <c:pt idx="44">
                  <c:v>岸和田市</c:v>
                </c:pt>
                <c:pt idx="45">
                  <c:v>都島区</c:v>
                </c:pt>
                <c:pt idx="46">
                  <c:v>貝塚市</c:v>
                </c:pt>
                <c:pt idx="47">
                  <c:v>八尾市</c:v>
                </c:pt>
                <c:pt idx="48">
                  <c:v>淀川区</c:v>
                </c:pt>
                <c:pt idx="49">
                  <c:v>寝屋川市</c:v>
                </c:pt>
                <c:pt idx="50">
                  <c:v>阪南市</c:v>
                </c:pt>
                <c:pt idx="51">
                  <c:v>四條畷市</c:v>
                </c:pt>
                <c:pt idx="52">
                  <c:v>高石市</c:v>
                </c:pt>
                <c:pt idx="53">
                  <c:v>富田林市</c:v>
                </c:pt>
                <c:pt idx="54">
                  <c:v>堺市南区</c:v>
                </c:pt>
                <c:pt idx="55">
                  <c:v>熊取町</c:v>
                </c:pt>
                <c:pt idx="56">
                  <c:v>岬町</c:v>
                </c:pt>
                <c:pt idx="57">
                  <c:v>中央区</c:v>
                </c:pt>
                <c:pt idx="58">
                  <c:v>泉南市</c:v>
                </c:pt>
                <c:pt idx="59">
                  <c:v>大阪狭山市</c:v>
                </c:pt>
                <c:pt idx="60">
                  <c:v>箕面市</c:v>
                </c:pt>
                <c:pt idx="61">
                  <c:v>天王寺区</c:v>
                </c:pt>
                <c:pt idx="62">
                  <c:v>吹田市</c:v>
                </c:pt>
                <c:pt idx="63">
                  <c:v>高槻市</c:v>
                </c:pt>
                <c:pt idx="64">
                  <c:v>河南町</c:v>
                </c:pt>
                <c:pt idx="65">
                  <c:v>千早赤阪村</c:v>
                </c:pt>
                <c:pt idx="66">
                  <c:v>交野市</c:v>
                </c:pt>
                <c:pt idx="67">
                  <c:v>茨木市</c:v>
                </c:pt>
                <c:pt idx="68">
                  <c:v>豊中市</c:v>
                </c:pt>
                <c:pt idx="69">
                  <c:v>河内長野市</c:v>
                </c:pt>
                <c:pt idx="70">
                  <c:v>池田市</c:v>
                </c:pt>
                <c:pt idx="71">
                  <c:v>福島区</c:v>
                </c:pt>
                <c:pt idx="72">
                  <c:v>枚方市</c:v>
                </c:pt>
                <c:pt idx="73">
                  <c:v>豊能町</c:v>
                </c:pt>
              </c:strCache>
            </c:strRef>
          </c:cat>
          <c:val>
            <c:numRef>
              <c:f>市区町村別_歯科医療費!$AO$6:$AO$79</c:f>
              <c:numCache>
                <c:formatCode>General</c:formatCode>
                <c:ptCount val="74"/>
                <c:pt idx="0">
                  <c:v>-8.9999999999999858E-2</c:v>
                </c:pt>
                <c:pt idx="1">
                  <c:v>-4.0000000000000036E-2</c:v>
                </c:pt>
                <c:pt idx="2">
                  <c:v>-3.0000000000000249E-2</c:v>
                </c:pt>
                <c:pt idx="3">
                  <c:v>-2.0000000000000018E-2</c:v>
                </c:pt>
                <c:pt idx="4">
                  <c:v>-9.9999999999997868E-3</c:v>
                </c:pt>
                <c:pt idx="5">
                  <c:v>-4.0000000000000036E-2</c:v>
                </c:pt>
                <c:pt idx="6">
                  <c:v>-6.0000000000000053E-2</c:v>
                </c:pt>
                <c:pt idx="7">
                  <c:v>-9.0000000000000302E-2</c:v>
                </c:pt>
                <c:pt idx="8">
                  <c:v>-4.9999999999999822E-2</c:v>
                </c:pt>
                <c:pt idx="9">
                  <c:v>-4.9999999999999822E-2</c:v>
                </c:pt>
                <c:pt idx="10">
                  <c:v>-2.9999999999999805E-2</c:v>
                </c:pt>
                <c:pt idx="11">
                  <c:v>-2.0000000000000018E-2</c:v>
                </c:pt>
                <c:pt idx="12">
                  <c:v>-9.9999999999997868E-3</c:v>
                </c:pt>
                <c:pt idx="13">
                  <c:v>-6.0000000000000053E-2</c:v>
                </c:pt>
                <c:pt idx="14">
                  <c:v>-9.9999999999997868E-3</c:v>
                </c:pt>
                <c:pt idx="15">
                  <c:v>-5.9999999999999831E-2</c:v>
                </c:pt>
                <c:pt idx="16">
                  <c:v>-4.9999999999999822E-2</c:v>
                </c:pt>
                <c:pt idx="17">
                  <c:v>-4.0000000000000036E-2</c:v>
                </c:pt>
                <c:pt idx="18">
                  <c:v>-2.0000000000000018E-2</c:v>
                </c:pt>
                <c:pt idx="19">
                  <c:v>-4.0000000000000036E-2</c:v>
                </c:pt>
                <c:pt idx="20">
                  <c:v>-3.0000000000000027E-2</c:v>
                </c:pt>
                <c:pt idx="21">
                  <c:v>-3.0000000000000027E-2</c:v>
                </c:pt>
                <c:pt idx="22">
                  <c:v>-5.0000000000000044E-2</c:v>
                </c:pt>
                <c:pt idx="23">
                  <c:v>-1.0000000000000009E-2</c:v>
                </c:pt>
                <c:pt idx="24">
                  <c:v>-4.0000000000000036E-2</c:v>
                </c:pt>
                <c:pt idx="25">
                  <c:v>-3.0000000000000027E-2</c:v>
                </c:pt>
                <c:pt idx="26">
                  <c:v>-6.0000000000000053E-2</c:v>
                </c:pt>
                <c:pt idx="27">
                  <c:v>-4.0000000000000036E-2</c:v>
                </c:pt>
                <c:pt idx="28">
                  <c:v>-6.999999999999984E-2</c:v>
                </c:pt>
                <c:pt idx="29">
                  <c:v>-4.0000000000000036E-2</c:v>
                </c:pt>
                <c:pt idx="30">
                  <c:v>-6.0000000000000053E-2</c:v>
                </c:pt>
                <c:pt idx="31">
                  <c:v>-3.0000000000000027E-2</c:v>
                </c:pt>
                <c:pt idx="32">
                  <c:v>-6.0000000000000053E-2</c:v>
                </c:pt>
                <c:pt idx="33">
                  <c:v>-5.0000000000000044E-2</c:v>
                </c:pt>
                <c:pt idx="34">
                  <c:v>-4.0000000000000036E-2</c:v>
                </c:pt>
                <c:pt idx="35">
                  <c:v>-4.0000000000000036E-2</c:v>
                </c:pt>
                <c:pt idx="36">
                  <c:v>9.9999999999999867E-2</c:v>
                </c:pt>
                <c:pt idx="37">
                  <c:v>-2.0000000000000018E-2</c:v>
                </c:pt>
                <c:pt idx="38">
                  <c:v>-7.0000000000000062E-2</c:v>
                </c:pt>
                <c:pt idx="39">
                  <c:v>-8.0000000000000071E-2</c:v>
                </c:pt>
                <c:pt idx="40">
                  <c:v>-5.0000000000000044E-2</c:v>
                </c:pt>
                <c:pt idx="41">
                  <c:v>-9.000000000000008E-2</c:v>
                </c:pt>
                <c:pt idx="42">
                  <c:v>-2.0000000000000018E-2</c:v>
                </c:pt>
                <c:pt idx="43">
                  <c:v>-6.0000000000000053E-2</c:v>
                </c:pt>
                <c:pt idx="44">
                  <c:v>-6.0000000000000053E-2</c:v>
                </c:pt>
                <c:pt idx="45">
                  <c:v>-2.0000000000000018E-2</c:v>
                </c:pt>
                <c:pt idx="46">
                  <c:v>-6.0000000000000053E-2</c:v>
                </c:pt>
                <c:pt idx="47">
                  <c:v>-6.999999999999984E-2</c:v>
                </c:pt>
                <c:pt idx="48">
                  <c:v>-2.9999999999999805E-2</c:v>
                </c:pt>
                <c:pt idx="49">
                  <c:v>-4.9999999999999822E-2</c:v>
                </c:pt>
                <c:pt idx="50">
                  <c:v>-5.9999999999999831E-2</c:v>
                </c:pt>
                <c:pt idx="51">
                  <c:v>-4.9999999999999822E-2</c:v>
                </c:pt>
                <c:pt idx="52">
                  <c:v>-4.9999999999999822E-2</c:v>
                </c:pt>
                <c:pt idx="53">
                  <c:v>-2.9999999999999805E-2</c:v>
                </c:pt>
                <c:pt idx="54">
                  <c:v>-4.9999999999999822E-2</c:v>
                </c:pt>
                <c:pt idx="55">
                  <c:v>-5.9999999999999831E-2</c:v>
                </c:pt>
                <c:pt idx="56">
                  <c:v>-0.11999999999999988</c:v>
                </c:pt>
                <c:pt idx="57">
                  <c:v>-4.0000000000000036E-2</c:v>
                </c:pt>
                <c:pt idx="58">
                  <c:v>-3.0000000000000027E-2</c:v>
                </c:pt>
                <c:pt idx="59">
                  <c:v>-6.0000000000000053E-2</c:v>
                </c:pt>
                <c:pt idx="60">
                  <c:v>-6.0000000000000053E-2</c:v>
                </c:pt>
                <c:pt idx="61">
                  <c:v>-4.0000000000000036E-2</c:v>
                </c:pt>
                <c:pt idx="62">
                  <c:v>-5.0000000000000044E-2</c:v>
                </c:pt>
                <c:pt idx="63">
                  <c:v>-4.0000000000000036E-2</c:v>
                </c:pt>
                <c:pt idx="64">
                  <c:v>-5.0000000000000044E-2</c:v>
                </c:pt>
                <c:pt idx="65">
                  <c:v>-8.9999999999999858E-2</c:v>
                </c:pt>
                <c:pt idx="66">
                  <c:v>-1.0000000000000009E-2</c:v>
                </c:pt>
                <c:pt idx="67">
                  <c:v>-3.0000000000000027E-2</c:v>
                </c:pt>
                <c:pt idx="68">
                  <c:v>-3.0000000000000027E-2</c:v>
                </c:pt>
                <c:pt idx="69">
                  <c:v>-5.0000000000000044E-2</c:v>
                </c:pt>
                <c:pt idx="70">
                  <c:v>-3.0000000000000027E-2</c:v>
                </c:pt>
                <c:pt idx="71">
                  <c:v>-4.0000000000000036E-2</c:v>
                </c:pt>
                <c:pt idx="72">
                  <c:v>-5.0000000000000044E-2</c:v>
                </c:pt>
                <c:pt idx="73">
                  <c:v>-3.0000000000000027E-2</c:v>
                </c:pt>
              </c:numCache>
            </c:numRef>
          </c:val>
          <c:extLst>
            <c:ext xmlns:c16="http://schemas.microsoft.com/office/drawing/2014/chart" uri="{C3380CC4-5D6E-409C-BE32-E72D297353CC}">
              <c16:uniqueId val="{0000000D-6EB6-4798-980C-5AAEDFEFC9D8}"/>
            </c:ext>
          </c:extLst>
        </c:ser>
        <c:dLbls>
          <c:showLegendKey val="0"/>
          <c:showVal val="0"/>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168856295421392"/>
                  <c:y val="-0.87492770437720002"/>
                </c:manualLayout>
              </c:layout>
              <c:tx>
                <c:rich>
                  <a:bodyPr/>
                  <a:lstStyle/>
                  <a:p>
                    <a:fld id="{0069EDF3-BEC6-4518-8F93-5B09F57281E7}" type="SERIESNAME">
                      <a:rPr lang="ja-JP" altLang="en-US"/>
                      <a:pPr/>
                      <a:t>[系列名]</a:t>
                    </a:fld>
                    <a:r>
                      <a:rPr lang="ja-JP" altLang="en-US" baseline="0"/>
                      <a:t>
</a:t>
                    </a:r>
                    <a:fld id="{49FA4D39-2AE1-4BF3-918D-2E57823F13C5}"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6EB6-4798-980C-5AAEDFEFC9D8}"/>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B6-4798-980C-5AAEDFEFC9D8}"/>
                </c:ext>
              </c:extLst>
            </c:dLbl>
            <c:numFmt formatCode="#,##0.00_ ;[Red]\-#,##0.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市区町村別_歯科医療費!$BL$6:$BL$79</c:f>
              <c:numCache>
                <c:formatCode>General</c:formatCode>
                <c:ptCount val="74"/>
                <c:pt idx="0">
                  <c:v>-4.0000000000000036E-2</c:v>
                </c:pt>
                <c:pt idx="1">
                  <c:v>-4.0000000000000036E-2</c:v>
                </c:pt>
                <c:pt idx="2">
                  <c:v>-4.0000000000000036E-2</c:v>
                </c:pt>
                <c:pt idx="3">
                  <c:v>-4.0000000000000036E-2</c:v>
                </c:pt>
                <c:pt idx="4">
                  <c:v>-4.0000000000000036E-2</c:v>
                </c:pt>
                <c:pt idx="5">
                  <c:v>-4.0000000000000036E-2</c:v>
                </c:pt>
                <c:pt idx="6">
                  <c:v>-4.0000000000000036E-2</c:v>
                </c:pt>
                <c:pt idx="7">
                  <c:v>-4.0000000000000036E-2</c:v>
                </c:pt>
                <c:pt idx="8">
                  <c:v>-4.0000000000000036E-2</c:v>
                </c:pt>
                <c:pt idx="9">
                  <c:v>-4.0000000000000036E-2</c:v>
                </c:pt>
                <c:pt idx="10">
                  <c:v>-4.0000000000000036E-2</c:v>
                </c:pt>
                <c:pt idx="11">
                  <c:v>-4.0000000000000036E-2</c:v>
                </c:pt>
                <c:pt idx="12">
                  <c:v>-4.0000000000000036E-2</c:v>
                </c:pt>
                <c:pt idx="13">
                  <c:v>-4.0000000000000036E-2</c:v>
                </c:pt>
                <c:pt idx="14">
                  <c:v>-4.0000000000000036E-2</c:v>
                </c:pt>
                <c:pt idx="15">
                  <c:v>-4.0000000000000036E-2</c:v>
                </c:pt>
                <c:pt idx="16">
                  <c:v>-4.0000000000000036E-2</c:v>
                </c:pt>
                <c:pt idx="17">
                  <c:v>-4.0000000000000036E-2</c:v>
                </c:pt>
                <c:pt idx="18">
                  <c:v>-4.0000000000000036E-2</c:v>
                </c:pt>
                <c:pt idx="19">
                  <c:v>-4.0000000000000036E-2</c:v>
                </c:pt>
                <c:pt idx="20">
                  <c:v>-4.0000000000000036E-2</c:v>
                </c:pt>
                <c:pt idx="21">
                  <c:v>-4.0000000000000036E-2</c:v>
                </c:pt>
                <c:pt idx="22">
                  <c:v>-4.0000000000000036E-2</c:v>
                </c:pt>
                <c:pt idx="23">
                  <c:v>-4.0000000000000036E-2</c:v>
                </c:pt>
                <c:pt idx="24">
                  <c:v>-4.0000000000000036E-2</c:v>
                </c:pt>
                <c:pt idx="25">
                  <c:v>-4.0000000000000036E-2</c:v>
                </c:pt>
                <c:pt idx="26">
                  <c:v>-4.0000000000000036E-2</c:v>
                </c:pt>
                <c:pt idx="27">
                  <c:v>-4.0000000000000036E-2</c:v>
                </c:pt>
                <c:pt idx="28">
                  <c:v>-4.0000000000000036E-2</c:v>
                </c:pt>
                <c:pt idx="29">
                  <c:v>-4.0000000000000036E-2</c:v>
                </c:pt>
                <c:pt idx="30">
                  <c:v>-4.0000000000000036E-2</c:v>
                </c:pt>
                <c:pt idx="31">
                  <c:v>-4.0000000000000036E-2</c:v>
                </c:pt>
                <c:pt idx="32">
                  <c:v>-4.0000000000000036E-2</c:v>
                </c:pt>
                <c:pt idx="33">
                  <c:v>-4.0000000000000036E-2</c:v>
                </c:pt>
                <c:pt idx="34">
                  <c:v>-4.0000000000000036E-2</c:v>
                </c:pt>
                <c:pt idx="35">
                  <c:v>-4.0000000000000036E-2</c:v>
                </c:pt>
                <c:pt idx="36">
                  <c:v>-4.0000000000000036E-2</c:v>
                </c:pt>
                <c:pt idx="37">
                  <c:v>-4.0000000000000036E-2</c:v>
                </c:pt>
                <c:pt idx="38">
                  <c:v>-4.0000000000000036E-2</c:v>
                </c:pt>
                <c:pt idx="39">
                  <c:v>-4.0000000000000036E-2</c:v>
                </c:pt>
                <c:pt idx="40">
                  <c:v>-4.0000000000000036E-2</c:v>
                </c:pt>
                <c:pt idx="41">
                  <c:v>-4.0000000000000036E-2</c:v>
                </c:pt>
                <c:pt idx="42">
                  <c:v>-4.0000000000000036E-2</c:v>
                </c:pt>
                <c:pt idx="43">
                  <c:v>-4.0000000000000036E-2</c:v>
                </c:pt>
                <c:pt idx="44">
                  <c:v>-4.0000000000000036E-2</c:v>
                </c:pt>
                <c:pt idx="45">
                  <c:v>-4.0000000000000036E-2</c:v>
                </c:pt>
                <c:pt idx="46">
                  <c:v>-4.0000000000000036E-2</c:v>
                </c:pt>
                <c:pt idx="47">
                  <c:v>-4.0000000000000036E-2</c:v>
                </c:pt>
                <c:pt idx="48">
                  <c:v>-4.0000000000000036E-2</c:v>
                </c:pt>
                <c:pt idx="49">
                  <c:v>-4.0000000000000036E-2</c:v>
                </c:pt>
                <c:pt idx="50">
                  <c:v>-4.0000000000000036E-2</c:v>
                </c:pt>
                <c:pt idx="51">
                  <c:v>-4.0000000000000036E-2</c:v>
                </c:pt>
                <c:pt idx="52">
                  <c:v>-4.0000000000000036E-2</c:v>
                </c:pt>
                <c:pt idx="53">
                  <c:v>-4.0000000000000036E-2</c:v>
                </c:pt>
                <c:pt idx="54">
                  <c:v>-4.0000000000000036E-2</c:v>
                </c:pt>
                <c:pt idx="55">
                  <c:v>-4.0000000000000036E-2</c:v>
                </c:pt>
                <c:pt idx="56">
                  <c:v>-4.0000000000000036E-2</c:v>
                </c:pt>
                <c:pt idx="57">
                  <c:v>-4.0000000000000036E-2</c:v>
                </c:pt>
                <c:pt idx="58">
                  <c:v>-4.0000000000000036E-2</c:v>
                </c:pt>
                <c:pt idx="59">
                  <c:v>-4.0000000000000036E-2</c:v>
                </c:pt>
                <c:pt idx="60">
                  <c:v>-4.0000000000000036E-2</c:v>
                </c:pt>
                <c:pt idx="61">
                  <c:v>-4.0000000000000036E-2</c:v>
                </c:pt>
                <c:pt idx="62">
                  <c:v>-4.0000000000000036E-2</c:v>
                </c:pt>
                <c:pt idx="63">
                  <c:v>-4.0000000000000036E-2</c:v>
                </c:pt>
                <c:pt idx="64">
                  <c:v>-4.0000000000000036E-2</c:v>
                </c:pt>
                <c:pt idx="65">
                  <c:v>-4.0000000000000036E-2</c:v>
                </c:pt>
                <c:pt idx="66">
                  <c:v>-4.0000000000000036E-2</c:v>
                </c:pt>
                <c:pt idx="67">
                  <c:v>-4.0000000000000036E-2</c:v>
                </c:pt>
                <c:pt idx="68">
                  <c:v>-4.0000000000000036E-2</c:v>
                </c:pt>
                <c:pt idx="69">
                  <c:v>-4.0000000000000036E-2</c:v>
                </c:pt>
                <c:pt idx="70">
                  <c:v>-4.0000000000000036E-2</c:v>
                </c:pt>
                <c:pt idx="71">
                  <c:v>-4.0000000000000036E-2</c:v>
                </c:pt>
                <c:pt idx="72">
                  <c:v>-4.0000000000000036E-2</c:v>
                </c:pt>
                <c:pt idx="73">
                  <c:v>-4.0000000000000036E-2</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0-6EB6-4798-980C-5AAEDFEFC9D8}"/>
            </c:ext>
          </c:extLst>
        </c:ser>
        <c:dLbls>
          <c:showLegendKey val="0"/>
          <c:showVal val="0"/>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日</a:t>
                </a:r>
                <a:r>
                  <a:rPr lang="en-US"/>
                  <a:t>)</a:t>
                </a:r>
                <a:endParaRPr lang="ja-JP"/>
              </a:p>
            </c:rich>
          </c:tx>
          <c:layout>
            <c:manualLayout>
              <c:xMode val="edge"/>
              <c:yMode val="edge"/>
              <c:x val="0.92923027349256859"/>
              <c:y val="4.3743811085390945E-2"/>
            </c:manualLayout>
          </c:layout>
          <c:overlay val="0"/>
        </c:title>
        <c:numFmt formatCode="#,##0.00_ ;[Red]\-#,##0.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市区町村別_歯科医療費!$AP$4</c:f>
              <c:strCache>
                <c:ptCount val="1"/>
                <c:pt idx="0">
                  <c:v>一日当たりの医療費</c:v>
                </c:pt>
              </c:strCache>
            </c:strRef>
          </c:tx>
          <c:spPr>
            <a:solidFill>
              <a:schemeClr val="accent4">
                <a:lumMod val="60000"/>
                <a:lumOff val="40000"/>
              </a:schemeClr>
            </a:solidFill>
            <a:ln>
              <a:noFill/>
            </a:ln>
          </c:spPr>
          <c:invertIfNegative val="0"/>
          <c:dLbls>
            <c:dLbl>
              <c:idx val="4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A5-4478-B87C-357BF27E8E61}"/>
                </c:ext>
              </c:extLst>
            </c:dLbl>
            <c:dLbl>
              <c:idx val="43"/>
              <c:layout>
                <c:manualLayout>
                  <c:x val="4.6642544758479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A5-4478-B87C-357BF27E8E61}"/>
                </c:ext>
              </c:extLst>
            </c:dLbl>
            <c:dLbl>
              <c:idx val="44"/>
              <c:layout>
                <c:manualLayout>
                  <c:x val="4.6642544758479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A5-4478-B87C-357BF27E8E61}"/>
                </c:ext>
              </c:extLst>
            </c:dLbl>
            <c:dLbl>
              <c:idx val="45"/>
              <c:layout>
                <c:manualLayout>
                  <c:x val="4.66425447584786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A5-4478-B87C-357BF27E8E61}"/>
                </c:ext>
              </c:extLst>
            </c:dLbl>
            <c:dLbl>
              <c:idx val="46"/>
              <c:layout>
                <c:manualLayout>
                  <c:x val="4.66425447584786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A5-4478-B87C-357BF27E8E61}"/>
                </c:ext>
              </c:extLst>
            </c:dLbl>
            <c:dLbl>
              <c:idx val="47"/>
              <c:layout>
                <c:manualLayout>
                  <c:x val="4.66425447584809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A5-4478-B87C-357BF27E8E61}"/>
                </c:ext>
              </c:extLst>
            </c:dLbl>
            <c:dLbl>
              <c:idx val="48"/>
              <c:layout>
                <c:manualLayout>
                  <c:x val="4.6642544758479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7A-4F72-962B-EE7DCBE4F068}"/>
                </c:ext>
              </c:extLst>
            </c:dLbl>
            <c:dLbl>
              <c:idx val="49"/>
              <c:layout>
                <c:manualLayout>
                  <c:x val="4.6642544758479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7A-4F72-962B-EE7DCBE4F068}"/>
                </c:ext>
              </c:extLst>
            </c:dLbl>
            <c:dLbl>
              <c:idx val="50"/>
              <c:layout>
                <c:manualLayout>
                  <c:x val="4.6642544758479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7A-4F72-962B-EE7DCBE4F068}"/>
                </c:ext>
              </c:extLst>
            </c:dLbl>
            <c:dLbl>
              <c:idx val="51"/>
              <c:layout>
                <c:manualLayout>
                  <c:x val="4.6642544758479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7A-4F72-962B-EE7DCBE4F068}"/>
                </c:ext>
              </c:extLst>
            </c:dLbl>
            <c:dLbl>
              <c:idx val="52"/>
              <c:layout>
                <c:manualLayout>
                  <c:x val="6.21900596779730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7A-4F72-962B-EE7DCBE4F068}"/>
                </c:ext>
              </c:extLst>
            </c:dLbl>
            <c:dLbl>
              <c:idx val="53"/>
              <c:layout>
                <c:manualLayout>
                  <c:x val="6.21900596779730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7A-4F72-962B-EE7DCBE4F068}"/>
                </c:ext>
              </c:extLst>
            </c:dLbl>
            <c:dLbl>
              <c:idx val="54"/>
              <c:layout>
                <c:manualLayout>
                  <c:x val="9.3285089516958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87A-4F72-962B-EE7DCBE4F068}"/>
                </c:ext>
              </c:extLst>
            </c:dLbl>
            <c:dLbl>
              <c:idx val="55"/>
              <c:layout>
                <c:manualLayout>
                  <c:x val="1.08832604436452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7A-4F72-962B-EE7DCBE4F068}"/>
                </c:ext>
              </c:extLst>
            </c:dLbl>
            <c:dLbl>
              <c:idx val="56"/>
              <c:layout>
                <c:manualLayout>
                  <c:x val="1.08832604436452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87A-4F72-962B-EE7DCBE4F068}"/>
                </c:ext>
              </c:extLst>
            </c:dLbl>
            <c:dLbl>
              <c:idx val="57"/>
              <c:layout>
                <c:manualLayout>
                  <c:x val="1.08832604436452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87A-4F72-962B-EE7DCBE4F068}"/>
                </c:ext>
              </c:extLst>
            </c:dLbl>
            <c:dLbl>
              <c:idx val="58"/>
              <c:layout>
                <c:manualLayout>
                  <c:x val="1.39927634275440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87A-4F72-962B-EE7DCBE4F068}"/>
                </c:ext>
              </c:extLst>
            </c:dLbl>
            <c:dLbl>
              <c:idx val="59"/>
              <c:layout>
                <c:manualLayout>
                  <c:x val="1.55475149194932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7A-4F72-962B-EE7DCBE4F068}"/>
                </c:ext>
              </c:extLst>
            </c:dLbl>
            <c:dLbl>
              <c:idx val="60"/>
              <c:layout>
                <c:manualLayout>
                  <c:x val="1.8657017903391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87A-4F72-962B-EE7DCBE4F068}"/>
                </c:ext>
              </c:extLst>
            </c:dLbl>
            <c:dLbl>
              <c:idx val="61"/>
              <c:layout>
                <c:manualLayout>
                  <c:x val="1.86570179033919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7A-4F72-962B-EE7DCBE4F068}"/>
                </c:ext>
              </c:extLst>
            </c:dLbl>
            <c:dLbl>
              <c:idx val="62"/>
              <c:layout>
                <c:manualLayout>
                  <c:x val="1.86570179033916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87A-4F72-962B-EE7DCBE4F068}"/>
                </c:ext>
              </c:extLst>
            </c:dLbl>
            <c:dLbl>
              <c:idx val="63"/>
              <c:layout>
                <c:manualLayout>
                  <c:x val="1.86570179033919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87A-4F72-962B-EE7DCBE4F068}"/>
                </c:ext>
              </c:extLst>
            </c:dLbl>
            <c:dLbl>
              <c:idx val="64"/>
              <c:layout>
                <c:manualLayout>
                  <c:x val="1.8657017903391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87A-4F72-962B-EE7DCBE4F068}"/>
                </c:ext>
              </c:extLst>
            </c:dLbl>
            <c:dLbl>
              <c:idx val="65"/>
              <c:layout>
                <c:manualLayout>
                  <c:x val="2.02117693953411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87A-4F72-962B-EE7DCBE4F068}"/>
                </c:ext>
              </c:extLst>
            </c:dLbl>
            <c:dLbl>
              <c:idx val="66"/>
              <c:layout>
                <c:manualLayout>
                  <c:x val="2.33212723792397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87A-4F72-962B-EE7DCBE4F068}"/>
                </c:ext>
              </c:extLst>
            </c:dLbl>
            <c:dLbl>
              <c:idx val="67"/>
              <c:layout>
                <c:manualLayout>
                  <c:x val="2.487602387118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87A-4F72-962B-EE7DCBE4F068}"/>
                </c:ext>
              </c:extLst>
            </c:dLbl>
            <c:dLbl>
              <c:idx val="68"/>
              <c:layout>
                <c:manualLayout>
                  <c:x val="2.487602387118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7A-4F72-962B-EE7DCBE4F068}"/>
                </c:ext>
              </c:extLst>
            </c:dLbl>
            <c:dLbl>
              <c:idx val="69"/>
              <c:layout>
                <c:manualLayout>
                  <c:x val="2.487602387118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EF-4216-A813-190B751E2C9A}"/>
                </c:ext>
              </c:extLst>
            </c:dLbl>
            <c:dLbl>
              <c:idx val="70"/>
              <c:layout>
                <c:manualLayout>
                  <c:x val="2.64307753631385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EF-4216-A813-190B751E2C9A}"/>
                </c:ext>
              </c:extLst>
            </c:dLbl>
            <c:dLbl>
              <c:idx val="71"/>
              <c:layout>
                <c:manualLayout>
                  <c:x val="3.10950298389865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EF-4216-A813-190B751E2C9A}"/>
                </c:ext>
              </c:extLst>
            </c:dLbl>
            <c:dLbl>
              <c:idx val="72"/>
              <c:layout>
                <c:manualLayout>
                  <c:x val="3.2649781330935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EF-4216-A813-190B751E2C9A}"/>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市区町村別_歯科医療費!$AP$6:$AP$79</c:f>
              <c:strCache>
                <c:ptCount val="74"/>
                <c:pt idx="0">
                  <c:v>豊能町</c:v>
                </c:pt>
                <c:pt idx="1">
                  <c:v>泉南市</c:v>
                </c:pt>
                <c:pt idx="2">
                  <c:v>福島区</c:v>
                </c:pt>
                <c:pt idx="3">
                  <c:v>千早赤阪村</c:v>
                </c:pt>
                <c:pt idx="4">
                  <c:v>泉佐野市</c:v>
                </c:pt>
                <c:pt idx="5">
                  <c:v>熊取町</c:v>
                </c:pt>
                <c:pt idx="6">
                  <c:v>門真市</c:v>
                </c:pt>
                <c:pt idx="7">
                  <c:v>四條畷市</c:v>
                </c:pt>
                <c:pt idx="8">
                  <c:v>此花区</c:v>
                </c:pt>
                <c:pt idx="9">
                  <c:v>豊中市</c:v>
                </c:pt>
                <c:pt idx="10">
                  <c:v>西区</c:v>
                </c:pt>
                <c:pt idx="11">
                  <c:v>岸和田市</c:v>
                </c:pt>
                <c:pt idx="12">
                  <c:v>太子町</c:v>
                </c:pt>
                <c:pt idx="13">
                  <c:v>大阪狭山市</c:v>
                </c:pt>
                <c:pt idx="14">
                  <c:v>茨木市</c:v>
                </c:pt>
                <c:pt idx="15">
                  <c:v>港区</c:v>
                </c:pt>
                <c:pt idx="16">
                  <c:v>堺市南区</c:v>
                </c:pt>
                <c:pt idx="17">
                  <c:v>八尾市</c:v>
                </c:pt>
                <c:pt idx="18">
                  <c:v>淀川区</c:v>
                </c:pt>
                <c:pt idx="19">
                  <c:v>泉大津市</c:v>
                </c:pt>
                <c:pt idx="20">
                  <c:v>箕面市</c:v>
                </c:pt>
                <c:pt idx="21">
                  <c:v>貝塚市</c:v>
                </c:pt>
                <c:pt idx="22">
                  <c:v>堺市西区</c:v>
                </c:pt>
                <c:pt idx="23">
                  <c:v>摂津市</c:v>
                </c:pt>
                <c:pt idx="24">
                  <c:v>河内長野市</c:v>
                </c:pt>
                <c:pt idx="25">
                  <c:v>都島区</c:v>
                </c:pt>
                <c:pt idx="26">
                  <c:v>和泉市</c:v>
                </c:pt>
                <c:pt idx="27">
                  <c:v>北区</c:v>
                </c:pt>
                <c:pt idx="28">
                  <c:v>岬町</c:v>
                </c:pt>
                <c:pt idx="29">
                  <c:v>田尻町</c:v>
                </c:pt>
                <c:pt idx="30">
                  <c:v>河南町</c:v>
                </c:pt>
                <c:pt idx="31">
                  <c:v>富田林市</c:v>
                </c:pt>
                <c:pt idx="32">
                  <c:v>東淀川区</c:v>
                </c:pt>
                <c:pt idx="33">
                  <c:v>吹田市</c:v>
                </c:pt>
                <c:pt idx="34">
                  <c:v>交野市</c:v>
                </c:pt>
                <c:pt idx="35">
                  <c:v>大東市</c:v>
                </c:pt>
                <c:pt idx="36">
                  <c:v>枚方市</c:v>
                </c:pt>
                <c:pt idx="37">
                  <c:v>城東区</c:v>
                </c:pt>
                <c:pt idx="38">
                  <c:v>生野区</c:v>
                </c:pt>
                <c:pt idx="39">
                  <c:v>平野区</c:v>
                </c:pt>
                <c:pt idx="40">
                  <c:v>堺市</c:v>
                </c:pt>
                <c:pt idx="41">
                  <c:v>阿倍野区</c:v>
                </c:pt>
                <c:pt idx="42">
                  <c:v>東大阪市</c:v>
                </c:pt>
                <c:pt idx="43">
                  <c:v>守口市</c:v>
                </c:pt>
                <c:pt idx="44">
                  <c:v>浪速区</c:v>
                </c:pt>
                <c:pt idx="45">
                  <c:v>松原市</c:v>
                </c:pt>
                <c:pt idx="46">
                  <c:v>大阪市</c:v>
                </c:pt>
                <c:pt idx="47">
                  <c:v>住之江区</c:v>
                </c:pt>
                <c:pt idx="48">
                  <c:v>羽曳野市</c:v>
                </c:pt>
                <c:pt idx="49">
                  <c:v>堺市堺区</c:v>
                </c:pt>
                <c:pt idx="50">
                  <c:v>東住吉区</c:v>
                </c:pt>
                <c:pt idx="51">
                  <c:v>堺市中区</c:v>
                </c:pt>
                <c:pt idx="52">
                  <c:v>高石市</c:v>
                </c:pt>
                <c:pt idx="53">
                  <c:v>能勢町</c:v>
                </c:pt>
                <c:pt idx="54">
                  <c:v>藤井寺市</c:v>
                </c:pt>
                <c:pt idx="55">
                  <c:v>堺市東区</c:v>
                </c:pt>
                <c:pt idx="56">
                  <c:v>池田市</c:v>
                </c:pt>
                <c:pt idx="57">
                  <c:v>西成区</c:v>
                </c:pt>
                <c:pt idx="58">
                  <c:v>阪南市</c:v>
                </c:pt>
                <c:pt idx="59">
                  <c:v>柏原市</c:v>
                </c:pt>
                <c:pt idx="60">
                  <c:v>旭区</c:v>
                </c:pt>
                <c:pt idx="61">
                  <c:v>鶴見区</c:v>
                </c:pt>
                <c:pt idx="62">
                  <c:v>堺市北区</c:v>
                </c:pt>
                <c:pt idx="63">
                  <c:v>寝屋川市</c:v>
                </c:pt>
                <c:pt idx="64">
                  <c:v>天王寺区</c:v>
                </c:pt>
                <c:pt idx="65">
                  <c:v>堺市美原区</c:v>
                </c:pt>
                <c:pt idx="66">
                  <c:v>東成区</c:v>
                </c:pt>
                <c:pt idx="67">
                  <c:v>高槻市</c:v>
                </c:pt>
                <c:pt idx="68">
                  <c:v>大正区</c:v>
                </c:pt>
                <c:pt idx="69">
                  <c:v>忠岡町</c:v>
                </c:pt>
                <c:pt idx="70">
                  <c:v>住吉区</c:v>
                </c:pt>
                <c:pt idx="71">
                  <c:v>島本町</c:v>
                </c:pt>
                <c:pt idx="72">
                  <c:v>中央区</c:v>
                </c:pt>
                <c:pt idx="73">
                  <c:v>西淀川区</c:v>
                </c:pt>
              </c:strCache>
            </c:strRef>
          </c:cat>
          <c:val>
            <c:numRef>
              <c:f>市区町村別_歯科医療費!$AQ$6:$AQ$79</c:f>
              <c:numCache>
                <c:formatCode>General</c:formatCode>
                <c:ptCount val="74"/>
                <c:pt idx="0">
                  <c:v>9324.5641218503188</c:v>
                </c:pt>
                <c:pt idx="1">
                  <c:v>9161.8882600951456</c:v>
                </c:pt>
                <c:pt idx="2">
                  <c:v>9146.2980967128606</c:v>
                </c:pt>
                <c:pt idx="3">
                  <c:v>9134.2495667244366</c:v>
                </c:pt>
                <c:pt idx="4">
                  <c:v>8989.74002453701</c:v>
                </c:pt>
                <c:pt idx="5">
                  <c:v>8976.5885773485279</c:v>
                </c:pt>
                <c:pt idx="6">
                  <c:v>8911.4481198863468</c:v>
                </c:pt>
                <c:pt idx="7">
                  <c:v>8908.204275198188</c:v>
                </c:pt>
                <c:pt idx="8">
                  <c:v>8851.0622009569379</c:v>
                </c:pt>
                <c:pt idx="9">
                  <c:v>8840.3906621351834</c:v>
                </c:pt>
                <c:pt idx="10">
                  <c:v>8825.4395314013909</c:v>
                </c:pt>
                <c:pt idx="11">
                  <c:v>8784.5691955360071</c:v>
                </c:pt>
                <c:pt idx="12">
                  <c:v>8763.3157220621197</c:v>
                </c:pt>
                <c:pt idx="13">
                  <c:v>8740.6056696067481</c:v>
                </c:pt>
                <c:pt idx="14">
                  <c:v>8738.4712604603719</c:v>
                </c:pt>
                <c:pt idx="15">
                  <c:v>8710.7458487159893</c:v>
                </c:pt>
                <c:pt idx="16">
                  <c:v>8705.9950147780746</c:v>
                </c:pt>
                <c:pt idx="17">
                  <c:v>8676.5953689405324</c:v>
                </c:pt>
                <c:pt idx="18">
                  <c:v>8663.0184750873505</c:v>
                </c:pt>
                <c:pt idx="19">
                  <c:v>8659.2735035551596</c:v>
                </c:pt>
                <c:pt idx="20">
                  <c:v>8657.006005652378</c:v>
                </c:pt>
                <c:pt idx="21">
                  <c:v>8654.2438168742319</c:v>
                </c:pt>
                <c:pt idx="22">
                  <c:v>8634.2160698164316</c:v>
                </c:pt>
                <c:pt idx="23">
                  <c:v>8625.0886547399241</c:v>
                </c:pt>
                <c:pt idx="24">
                  <c:v>8607.6100612582632</c:v>
                </c:pt>
                <c:pt idx="25">
                  <c:v>8600.3477907091437</c:v>
                </c:pt>
                <c:pt idx="26">
                  <c:v>8595.9059287566724</c:v>
                </c:pt>
                <c:pt idx="27">
                  <c:v>8577.6629460887088</c:v>
                </c:pt>
                <c:pt idx="28">
                  <c:v>8574.2594920794563</c:v>
                </c:pt>
                <c:pt idx="29">
                  <c:v>8564.9497568881688</c:v>
                </c:pt>
                <c:pt idx="30">
                  <c:v>8556.9936034115144</c:v>
                </c:pt>
                <c:pt idx="31">
                  <c:v>8551.7523560792415</c:v>
                </c:pt>
                <c:pt idx="32">
                  <c:v>8526.4773710944519</c:v>
                </c:pt>
                <c:pt idx="33">
                  <c:v>8521.9348772430312</c:v>
                </c:pt>
                <c:pt idx="34">
                  <c:v>8516.8215535742584</c:v>
                </c:pt>
                <c:pt idx="35">
                  <c:v>8514.791711486183</c:v>
                </c:pt>
                <c:pt idx="36">
                  <c:v>8504.0490220702359</c:v>
                </c:pt>
                <c:pt idx="37">
                  <c:v>8483.7478687828825</c:v>
                </c:pt>
                <c:pt idx="38">
                  <c:v>8473.1577179235228</c:v>
                </c:pt>
                <c:pt idx="39">
                  <c:v>8472.4343860834324</c:v>
                </c:pt>
                <c:pt idx="40">
                  <c:v>8441.2492770687513</c:v>
                </c:pt>
                <c:pt idx="41">
                  <c:v>8437.0924638675024</c:v>
                </c:pt>
                <c:pt idx="42">
                  <c:v>8426.364637364637</c:v>
                </c:pt>
                <c:pt idx="43">
                  <c:v>8420.6093955446795</c:v>
                </c:pt>
                <c:pt idx="44">
                  <c:v>8419.1745088918306</c:v>
                </c:pt>
                <c:pt idx="45">
                  <c:v>8414.6406968084138</c:v>
                </c:pt>
                <c:pt idx="46">
                  <c:v>8409.3523501145992</c:v>
                </c:pt>
                <c:pt idx="47">
                  <c:v>8401.0273492915767</c:v>
                </c:pt>
                <c:pt idx="48">
                  <c:v>8392.8335742835279</c:v>
                </c:pt>
                <c:pt idx="49">
                  <c:v>8388.9656538969612</c:v>
                </c:pt>
                <c:pt idx="50">
                  <c:v>8383.2195605187317</c:v>
                </c:pt>
                <c:pt idx="51">
                  <c:v>8380.5820847460836</c:v>
                </c:pt>
                <c:pt idx="52">
                  <c:v>8363.37561759862</c:v>
                </c:pt>
                <c:pt idx="53">
                  <c:v>8356.993599567295</c:v>
                </c:pt>
                <c:pt idx="54">
                  <c:v>8323.0212034198012</c:v>
                </c:pt>
                <c:pt idx="55">
                  <c:v>8311.1077513951659</c:v>
                </c:pt>
                <c:pt idx="56">
                  <c:v>8302.9004862236634</c:v>
                </c:pt>
                <c:pt idx="57">
                  <c:v>8300.6556365149008</c:v>
                </c:pt>
                <c:pt idx="58">
                  <c:v>8269.4955958744267</c:v>
                </c:pt>
                <c:pt idx="59">
                  <c:v>8247.3782449379833</c:v>
                </c:pt>
                <c:pt idx="60">
                  <c:v>8220.4822270500135</c:v>
                </c:pt>
                <c:pt idx="61">
                  <c:v>8219.2915916688089</c:v>
                </c:pt>
                <c:pt idx="62">
                  <c:v>8207.7177697640436</c:v>
                </c:pt>
                <c:pt idx="63">
                  <c:v>8205.9191377137995</c:v>
                </c:pt>
                <c:pt idx="64">
                  <c:v>8195.4247197061486</c:v>
                </c:pt>
                <c:pt idx="65">
                  <c:v>8185.5570704041011</c:v>
                </c:pt>
                <c:pt idx="66">
                  <c:v>8162.4081338202805</c:v>
                </c:pt>
                <c:pt idx="67">
                  <c:v>8142.989436149428</c:v>
                </c:pt>
                <c:pt idx="68">
                  <c:v>8142.0856264865706</c:v>
                </c:pt>
                <c:pt idx="69">
                  <c:v>8134.0386203391981</c:v>
                </c:pt>
                <c:pt idx="70">
                  <c:v>8119.3974079283516</c:v>
                </c:pt>
                <c:pt idx="71">
                  <c:v>8063.402160101652</c:v>
                </c:pt>
                <c:pt idx="72">
                  <c:v>8046.2335479728836</c:v>
                </c:pt>
                <c:pt idx="73">
                  <c:v>7662.6328493352839</c:v>
                </c:pt>
              </c:numCache>
            </c:numRef>
          </c:val>
          <c:extLst>
            <c:ext xmlns:c16="http://schemas.microsoft.com/office/drawing/2014/chart" uri="{C3380CC4-5D6E-409C-BE32-E72D297353CC}">
              <c16:uniqueId val="{00000022-387A-4F72-962B-EE7DCBE4F068}"/>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976092077264707"/>
                  <c:y val="-0.87371919938122522"/>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_);[Red]\(#,##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387A-4F72-962B-EE7DCBE4F068}"/>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市区町村別_歯科医療費!$BM$6:$BM$79</c:f>
              <c:numCache>
                <c:formatCode>General</c:formatCode>
                <c:ptCount val="74"/>
                <c:pt idx="0">
                  <c:v>8494.6950644120498</c:v>
                </c:pt>
                <c:pt idx="1">
                  <c:v>8494.6950644120498</c:v>
                </c:pt>
                <c:pt idx="2">
                  <c:v>8494.6950644120498</c:v>
                </c:pt>
                <c:pt idx="3">
                  <c:v>8494.6950644120498</c:v>
                </c:pt>
                <c:pt idx="4">
                  <c:v>8494.6950644120498</c:v>
                </c:pt>
                <c:pt idx="5">
                  <c:v>8494.6950644120498</c:v>
                </c:pt>
                <c:pt idx="6">
                  <c:v>8494.6950644120498</c:v>
                </c:pt>
                <c:pt idx="7">
                  <c:v>8494.6950644120498</c:v>
                </c:pt>
                <c:pt idx="8">
                  <c:v>8494.6950644120498</c:v>
                </c:pt>
                <c:pt idx="9">
                  <c:v>8494.6950644120498</c:v>
                </c:pt>
                <c:pt idx="10">
                  <c:v>8494.6950644120498</c:v>
                </c:pt>
                <c:pt idx="11">
                  <c:v>8494.6950644120498</c:v>
                </c:pt>
                <c:pt idx="12">
                  <c:v>8494.6950644120498</c:v>
                </c:pt>
                <c:pt idx="13">
                  <c:v>8494.6950644120498</c:v>
                </c:pt>
                <c:pt idx="14">
                  <c:v>8494.6950644120498</c:v>
                </c:pt>
                <c:pt idx="15">
                  <c:v>8494.6950644120498</c:v>
                </c:pt>
                <c:pt idx="16">
                  <c:v>8494.6950644120498</c:v>
                </c:pt>
                <c:pt idx="17">
                  <c:v>8494.6950644120498</c:v>
                </c:pt>
                <c:pt idx="18">
                  <c:v>8494.6950644120498</c:v>
                </c:pt>
                <c:pt idx="19">
                  <c:v>8494.6950644120498</c:v>
                </c:pt>
                <c:pt idx="20">
                  <c:v>8494.6950644120498</c:v>
                </c:pt>
                <c:pt idx="21">
                  <c:v>8494.6950644120498</c:v>
                </c:pt>
                <c:pt idx="22">
                  <c:v>8494.6950644120498</c:v>
                </c:pt>
                <c:pt idx="23">
                  <c:v>8494.6950644120498</c:v>
                </c:pt>
                <c:pt idx="24">
                  <c:v>8494.6950644120498</c:v>
                </c:pt>
                <c:pt idx="25">
                  <c:v>8494.6950644120498</c:v>
                </c:pt>
                <c:pt idx="26">
                  <c:v>8494.6950644120498</c:v>
                </c:pt>
                <c:pt idx="27">
                  <c:v>8494.6950644120498</c:v>
                </c:pt>
                <c:pt idx="28">
                  <c:v>8494.6950644120498</c:v>
                </c:pt>
                <c:pt idx="29">
                  <c:v>8494.6950644120498</c:v>
                </c:pt>
                <c:pt idx="30">
                  <c:v>8494.6950644120498</c:v>
                </c:pt>
                <c:pt idx="31">
                  <c:v>8494.6950644120498</c:v>
                </c:pt>
                <c:pt idx="32">
                  <c:v>8494.6950644120498</c:v>
                </c:pt>
                <c:pt idx="33">
                  <c:v>8494.6950644120498</c:v>
                </c:pt>
                <c:pt idx="34">
                  <c:v>8494.6950644120498</c:v>
                </c:pt>
                <c:pt idx="35">
                  <c:v>8494.6950644120498</c:v>
                </c:pt>
                <c:pt idx="36">
                  <c:v>8494.6950644120498</c:v>
                </c:pt>
                <c:pt idx="37">
                  <c:v>8494.6950644120498</c:v>
                </c:pt>
                <c:pt idx="38">
                  <c:v>8494.6950644120498</c:v>
                </c:pt>
                <c:pt idx="39">
                  <c:v>8494.6950644120498</c:v>
                </c:pt>
                <c:pt idx="40">
                  <c:v>8494.6950644120498</c:v>
                </c:pt>
                <c:pt idx="41">
                  <c:v>8494.6950644120498</c:v>
                </c:pt>
                <c:pt idx="42">
                  <c:v>8494.6950644120498</c:v>
                </c:pt>
                <c:pt idx="43">
                  <c:v>8494.6950644120498</c:v>
                </c:pt>
                <c:pt idx="44">
                  <c:v>8494.6950644120498</c:v>
                </c:pt>
                <c:pt idx="45">
                  <c:v>8494.6950644120498</c:v>
                </c:pt>
                <c:pt idx="46">
                  <c:v>8494.6950644120498</c:v>
                </c:pt>
                <c:pt idx="47">
                  <c:v>8494.6950644120498</c:v>
                </c:pt>
                <c:pt idx="48">
                  <c:v>8494.6950644120498</c:v>
                </c:pt>
                <c:pt idx="49">
                  <c:v>8494.6950644120498</c:v>
                </c:pt>
                <c:pt idx="50">
                  <c:v>8494.6950644120498</c:v>
                </c:pt>
                <c:pt idx="51">
                  <c:v>8494.6950644120498</c:v>
                </c:pt>
                <c:pt idx="52">
                  <c:v>8494.6950644120498</c:v>
                </c:pt>
                <c:pt idx="53">
                  <c:v>8494.6950644120498</c:v>
                </c:pt>
                <c:pt idx="54">
                  <c:v>8494.6950644120498</c:v>
                </c:pt>
                <c:pt idx="55">
                  <c:v>8494.6950644120498</c:v>
                </c:pt>
                <c:pt idx="56">
                  <c:v>8494.6950644120498</c:v>
                </c:pt>
                <c:pt idx="57">
                  <c:v>8494.6950644120498</c:v>
                </c:pt>
                <c:pt idx="58">
                  <c:v>8494.6950644120498</c:v>
                </c:pt>
                <c:pt idx="59">
                  <c:v>8494.6950644120498</c:v>
                </c:pt>
                <c:pt idx="60">
                  <c:v>8494.6950644120498</c:v>
                </c:pt>
                <c:pt idx="61">
                  <c:v>8494.6950644120498</c:v>
                </c:pt>
                <c:pt idx="62">
                  <c:v>8494.6950644120498</c:v>
                </c:pt>
                <c:pt idx="63">
                  <c:v>8494.6950644120498</c:v>
                </c:pt>
                <c:pt idx="64">
                  <c:v>8494.6950644120498</c:v>
                </c:pt>
                <c:pt idx="65">
                  <c:v>8494.6950644120498</c:v>
                </c:pt>
                <c:pt idx="66">
                  <c:v>8494.6950644120498</c:v>
                </c:pt>
                <c:pt idx="67">
                  <c:v>8494.6950644120498</c:v>
                </c:pt>
                <c:pt idx="68">
                  <c:v>8494.6950644120498</c:v>
                </c:pt>
                <c:pt idx="69">
                  <c:v>8494.6950644120498</c:v>
                </c:pt>
                <c:pt idx="70">
                  <c:v>8494.6950644120498</c:v>
                </c:pt>
                <c:pt idx="71">
                  <c:v>8494.6950644120498</c:v>
                </c:pt>
                <c:pt idx="72">
                  <c:v>8494.6950644120498</c:v>
                </c:pt>
                <c:pt idx="73">
                  <c:v>8494.6950644120498</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387A-4F72-962B-EE7DCBE4F068}"/>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3003450544434152"/>
              <c:y val="4.0233169367283945E-2"/>
            </c:manualLayout>
          </c:layout>
          <c:overlay val="0"/>
        </c:title>
        <c:numFmt formatCode="#,##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市区町村別_歯科医療費!$AS$5</c:f>
              <c:strCache>
                <c:ptCount val="1"/>
                <c:pt idx="0">
                  <c:v>前年度との差分(一日当たりの医療費)</c:v>
                </c:pt>
              </c:strCache>
            </c:strRef>
          </c:tx>
          <c:spPr>
            <a:solidFill>
              <a:schemeClr val="accent1"/>
            </a:solidFill>
            <a:ln>
              <a:noFill/>
            </a:ln>
          </c:spPr>
          <c:invertIfNegative val="0"/>
          <c:dLbls>
            <c:dLbl>
              <c:idx val="14"/>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57-4787-A8AC-A1DBCBC76850}"/>
                </c:ext>
              </c:extLst>
            </c:dLbl>
            <c:dLbl>
              <c:idx val="18"/>
              <c:layout>
                <c:manualLayout>
                  <c:x val="1.8657017903391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57-4787-A8AC-A1DBCBC76850}"/>
                </c:ext>
              </c:extLst>
            </c:dLbl>
            <c:dLbl>
              <c:idx val="22"/>
              <c:layout>
                <c:manualLayout>
                  <c:x val="1.55438829046662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57-4787-A8AC-A1DBCBC76850}"/>
                </c:ext>
              </c:extLst>
            </c:dLbl>
            <c:dLbl>
              <c:idx val="32"/>
              <c:layout>
                <c:manualLayout>
                  <c:x val="1.7098699586724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57-4787-A8AC-A1DBCBC76850}"/>
                </c:ext>
              </c:extLst>
            </c:dLbl>
            <c:dLbl>
              <c:idx val="34"/>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57-4787-A8AC-A1DBCBC76850}"/>
                </c:ext>
              </c:extLst>
            </c:dLbl>
            <c:dLbl>
              <c:idx val="4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C0-4C88-BD81-D79531725FAE}"/>
                </c:ext>
              </c:extLst>
            </c:dLbl>
            <c:dLbl>
              <c:idx val="43"/>
              <c:layout>
                <c:manualLayout>
                  <c:x val="9.328508951696066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57-4787-A8AC-A1DBCBC76850}"/>
                </c:ext>
              </c:extLst>
            </c:dLbl>
            <c:dLbl>
              <c:idx val="44"/>
              <c:layout>
                <c:manualLayout>
                  <c:x val="2.17620480545207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57-4787-A8AC-A1DBCBC76850}"/>
                </c:ext>
              </c:extLst>
            </c:dLbl>
            <c:dLbl>
              <c:idx val="4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C0-4C88-BD81-D79531725FAE}"/>
                </c:ext>
              </c:extLst>
            </c:dLbl>
            <c:dLbl>
              <c:idx val="60"/>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57-4787-A8AC-A1DBCBC76850}"/>
                </c:ext>
              </c:extLst>
            </c:dLbl>
            <c:dLbl>
              <c:idx val="67"/>
              <c:layout>
                <c:manualLayout>
                  <c:x val="2.02072313724626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57-4787-A8AC-A1DBCBC76850}"/>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市区町村別_歯科医療費!$AP$6:$AP$79</c:f>
              <c:strCache>
                <c:ptCount val="74"/>
                <c:pt idx="0">
                  <c:v>豊能町</c:v>
                </c:pt>
                <c:pt idx="1">
                  <c:v>泉南市</c:v>
                </c:pt>
                <c:pt idx="2">
                  <c:v>福島区</c:v>
                </c:pt>
                <c:pt idx="3">
                  <c:v>千早赤阪村</c:v>
                </c:pt>
                <c:pt idx="4">
                  <c:v>泉佐野市</c:v>
                </c:pt>
                <c:pt idx="5">
                  <c:v>熊取町</c:v>
                </c:pt>
                <c:pt idx="6">
                  <c:v>門真市</c:v>
                </c:pt>
                <c:pt idx="7">
                  <c:v>四條畷市</c:v>
                </c:pt>
                <c:pt idx="8">
                  <c:v>此花区</c:v>
                </c:pt>
                <c:pt idx="9">
                  <c:v>豊中市</c:v>
                </c:pt>
                <c:pt idx="10">
                  <c:v>西区</c:v>
                </c:pt>
                <c:pt idx="11">
                  <c:v>岸和田市</c:v>
                </c:pt>
                <c:pt idx="12">
                  <c:v>太子町</c:v>
                </c:pt>
                <c:pt idx="13">
                  <c:v>大阪狭山市</c:v>
                </c:pt>
                <c:pt idx="14">
                  <c:v>茨木市</c:v>
                </c:pt>
                <c:pt idx="15">
                  <c:v>港区</c:v>
                </c:pt>
                <c:pt idx="16">
                  <c:v>堺市南区</c:v>
                </c:pt>
                <c:pt idx="17">
                  <c:v>八尾市</c:v>
                </c:pt>
                <c:pt idx="18">
                  <c:v>淀川区</c:v>
                </c:pt>
                <c:pt idx="19">
                  <c:v>泉大津市</c:v>
                </c:pt>
                <c:pt idx="20">
                  <c:v>箕面市</c:v>
                </c:pt>
                <c:pt idx="21">
                  <c:v>貝塚市</c:v>
                </c:pt>
                <c:pt idx="22">
                  <c:v>堺市西区</c:v>
                </c:pt>
                <c:pt idx="23">
                  <c:v>摂津市</c:v>
                </c:pt>
                <c:pt idx="24">
                  <c:v>河内長野市</c:v>
                </c:pt>
                <c:pt idx="25">
                  <c:v>都島区</c:v>
                </c:pt>
                <c:pt idx="26">
                  <c:v>和泉市</c:v>
                </c:pt>
                <c:pt idx="27">
                  <c:v>北区</c:v>
                </c:pt>
                <c:pt idx="28">
                  <c:v>岬町</c:v>
                </c:pt>
                <c:pt idx="29">
                  <c:v>田尻町</c:v>
                </c:pt>
                <c:pt idx="30">
                  <c:v>河南町</c:v>
                </c:pt>
                <c:pt idx="31">
                  <c:v>富田林市</c:v>
                </c:pt>
                <c:pt idx="32">
                  <c:v>東淀川区</c:v>
                </c:pt>
                <c:pt idx="33">
                  <c:v>吹田市</c:v>
                </c:pt>
                <c:pt idx="34">
                  <c:v>交野市</c:v>
                </c:pt>
                <c:pt idx="35">
                  <c:v>大東市</c:v>
                </c:pt>
                <c:pt idx="36">
                  <c:v>枚方市</c:v>
                </c:pt>
                <c:pt idx="37">
                  <c:v>城東区</c:v>
                </c:pt>
                <c:pt idx="38">
                  <c:v>生野区</c:v>
                </c:pt>
                <c:pt idx="39">
                  <c:v>平野区</c:v>
                </c:pt>
                <c:pt idx="40">
                  <c:v>堺市</c:v>
                </c:pt>
                <c:pt idx="41">
                  <c:v>阿倍野区</c:v>
                </c:pt>
                <c:pt idx="42">
                  <c:v>東大阪市</c:v>
                </c:pt>
                <c:pt idx="43">
                  <c:v>守口市</c:v>
                </c:pt>
                <c:pt idx="44">
                  <c:v>浪速区</c:v>
                </c:pt>
                <c:pt idx="45">
                  <c:v>松原市</c:v>
                </c:pt>
                <c:pt idx="46">
                  <c:v>大阪市</c:v>
                </c:pt>
                <c:pt idx="47">
                  <c:v>住之江区</c:v>
                </c:pt>
                <c:pt idx="48">
                  <c:v>羽曳野市</c:v>
                </c:pt>
                <c:pt idx="49">
                  <c:v>堺市堺区</c:v>
                </c:pt>
                <c:pt idx="50">
                  <c:v>東住吉区</c:v>
                </c:pt>
                <c:pt idx="51">
                  <c:v>堺市中区</c:v>
                </c:pt>
                <c:pt idx="52">
                  <c:v>高石市</c:v>
                </c:pt>
                <c:pt idx="53">
                  <c:v>能勢町</c:v>
                </c:pt>
                <c:pt idx="54">
                  <c:v>藤井寺市</c:v>
                </c:pt>
                <c:pt idx="55">
                  <c:v>堺市東区</c:v>
                </c:pt>
                <c:pt idx="56">
                  <c:v>池田市</c:v>
                </c:pt>
                <c:pt idx="57">
                  <c:v>西成区</c:v>
                </c:pt>
                <c:pt idx="58">
                  <c:v>阪南市</c:v>
                </c:pt>
                <c:pt idx="59">
                  <c:v>柏原市</c:v>
                </c:pt>
                <c:pt idx="60">
                  <c:v>旭区</c:v>
                </c:pt>
                <c:pt idx="61">
                  <c:v>鶴見区</c:v>
                </c:pt>
                <c:pt idx="62">
                  <c:v>堺市北区</c:v>
                </c:pt>
                <c:pt idx="63">
                  <c:v>寝屋川市</c:v>
                </c:pt>
                <c:pt idx="64">
                  <c:v>天王寺区</c:v>
                </c:pt>
                <c:pt idx="65">
                  <c:v>堺市美原区</c:v>
                </c:pt>
                <c:pt idx="66">
                  <c:v>東成区</c:v>
                </c:pt>
                <c:pt idx="67">
                  <c:v>高槻市</c:v>
                </c:pt>
                <c:pt idx="68">
                  <c:v>大正区</c:v>
                </c:pt>
                <c:pt idx="69">
                  <c:v>忠岡町</c:v>
                </c:pt>
                <c:pt idx="70">
                  <c:v>住吉区</c:v>
                </c:pt>
                <c:pt idx="71">
                  <c:v>島本町</c:v>
                </c:pt>
                <c:pt idx="72">
                  <c:v>中央区</c:v>
                </c:pt>
                <c:pt idx="73">
                  <c:v>西淀川区</c:v>
                </c:pt>
              </c:strCache>
            </c:strRef>
          </c:cat>
          <c:val>
            <c:numRef>
              <c:f>市区町村別_歯科医療費!$AS$6:$AS$79</c:f>
              <c:numCache>
                <c:formatCode>General</c:formatCode>
                <c:ptCount val="74"/>
                <c:pt idx="0">
                  <c:v>129</c:v>
                </c:pt>
                <c:pt idx="1">
                  <c:v>52</c:v>
                </c:pt>
                <c:pt idx="2">
                  <c:v>221</c:v>
                </c:pt>
                <c:pt idx="3">
                  <c:v>824</c:v>
                </c:pt>
                <c:pt idx="4">
                  <c:v>-235</c:v>
                </c:pt>
                <c:pt idx="5">
                  <c:v>-36</c:v>
                </c:pt>
                <c:pt idx="6">
                  <c:v>275</c:v>
                </c:pt>
                <c:pt idx="7">
                  <c:v>295</c:v>
                </c:pt>
                <c:pt idx="8">
                  <c:v>387</c:v>
                </c:pt>
                <c:pt idx="9">
                  <c:v>245</c:v>
                </c:pt>
                <c:pt idx="10">
                  <c:v>248</c:v>
                </c:pt>
                <c:pt idx="11">
                  <c:v>28</c:v>
                </c:pt>
                <c:pt idx="12">
                  <c:v>273</c:v>
                </c:pt>
                <c:pt idx="13">
                  <c:v>169</c:v>
                </c:pt>
                <c:pt idx="14">
                  <c:v>91</c:v>
                </c:pt>
                <c:pt idx="15">
                  <c:v>133</c:v>
                </c:pt>
                <c:pt idx="16">
                  <c:v>63</c:v>
                </c:pt>
                <c:pt idx="17">
                  <c:v>158</c:v>
                </c:pt>
                <c:pt idx="18">
                  <c:v>81</c:v>
                </c:pt>
                <c:pt idx="19">
                  <c:v>131</c:v>
                </c:pt>
                <c:pt idx="20">
                  <c:v>298</c:v>
                </c:pt>
                <c:pt idx="21">
                  <c:v>-303</c:v>
                </c:pt>
                <c:pt idx="22">
                  <c:v>80</c:v>
                </c:pt>
                <c:pt idx="23">
                  <c:v>192</c:v>
                </c:pt>
                <c:pt idx="24">
                  <c:v>156</c:v>
                </c:pt>
                <c:pt idx="25">
                  <c:v>-58</c:v>
                </c:pt>
                <c:pt idx="26">
                  <c:v>15</c:v>
                </c:pt>
                <c:pt idx="27">
                  <c:v>117</c:v>
                </c:pt>
                <c:pt idx="28">
                  <c:v>189</c:v>
                </c:pt>
                <c:pt idx="29">
                  <c:v>499</c:v>
                </c:pt>
                <c:pt idx="30">
                  <c:v>190</c:v>
                </c:pt>
                <c:pt idx="31">
                  <c:v>115</c:v>
                </c:pt>
                <c:pt idx="32">
                  <c:v>75</c:v>
                </c:pt>
                <c:pt idx="33">
                  <c:v>177</c:v>
                </c:pt>
                <c:pt idx="34">
                  <c:v>89</c:v>
                </c:pt>
                <c:pt idx="35">
                  <c:v>20</c:v>
                </c:pt>
                <c:pt idx="36">
                  <c:v>147</c:v>
                </c:pt>
                <c:pt idx="37">
                  <c:v>269</c:v>
                </c:pt>
                <c:pt idx="38">
                  <c:v>22</c:v>
                </c:pt>
                <c:pt idx="39">
                  <c:v>261</c:v>
                </c:pt>
                <c:pt idx="40">
                  <c:v>130</c:v>
                </c:pt>
                <c:pt idx="41">
                  <c:v>67</c:v>
                </c:pt>
                <c:pt idx="42">
                  <c:v>165</c:v>
                </c:pt>
                <c:pt idx="43">
                  <c:v>98</c:v>
                </c:pt>
                <c:pt idx="44">
                  <c:v>73</c:v>
                </c:pt>
                <c:pt idx="45">
                  <c:v>119</c:v>
                </c:pt>
                <c:pt idx="46">
                  <c:v>110</c:v>
                </c:pt>
                <c:pt idx="47">
                  <c:v>-92</c:v>
                </c:pt>
                <c:pt idx="48">
                  <c:v>172</c:v>
                </c:pt>
                <c:pt idx="49">
                  <c:v>71</c:v>
                </c:pt>
                <c:pt idx="50">
                  <c:v>32</c:v>
                </c:pt>
                <c:pt idx="51">
                  <c:v>157</c:v>
                </c:pt>
                <c:pt idx="52">
                  <c:v>-40</c:v>
                </c:pt>
                <c:pt idx="53">
                  <c:v>-613</c:v>
                </c:pt>
                <c:pt idx="54">
                  <c:v>298</c:v>
                </c:pt>
                <c:pt idx="55">
                  <c:v>372</c:v>
                </c:pt>
                <c:pt idx="56">
                  <c:v>124</c:v>
                </c:pt>
                <c:pt idx="57">
                  <c:v>-58</c:v>
                </c:pt>
                <c:pt idx="58">
                  <c:v>-46</c:v>
                </c:pt>
                <c:pt idx="59">
                  <c:v>236</c:v>
                </c:pt>
                <c:pt idx="60">
                  <c:v>90</c:v>
                </c:pt>
                <c:pt idx="61">
                  <c:v>-39</c:v>
                </c:pt>
                <c:pt idx="62">
                  <c:v>58</c:v>
                </c:pt>
                <c:pt idx="63">
                  <c:v>173</c:v>
                </c:pt>
                <c:pt idx="64">
                  <c:v>160</c:v>
                </c:pt>
                <c:pt idx="65">
                  <c:v>321</c:v>
                </c:pt>
                <c:pt idx="66">
                  <c:v>112</c:v>
                </c:pt>
                <c:pt idx="67">
                  <c:v>77</c:v>
                </c:pt>
                <c:pt idx="68">
                  <c:v>249</c:v>
                </c:pt>
                <c:pt idx="69">
                  <c:v>236</c:v>
                </c:pt>
                <c:pt idx="70">
                  <c:v>152</c:v>
                </c:pt>
                <c:pt idx="71">
                  <c:v>-88</c:v>
                </c:pt>
                <c:pt idx="72">
                  <c:v>-4</c:v>
                </c:pt>
                <c:pt idx="73">
                  <c:v>180</c:v>
                </c:pt>
              </c:numCache>
            </c:numRef>
          </c:val>
          <c:extLst>
            <c:ext xmlns:c16="http://schemas.microsoft.com/office/drawing/2014/chart" uri="{C3380CC4-5D6E-409C-BE32-E72D297353CC}">
              <c16:uniqueId val="{00000009-BF57-4787-A8AC-A1DBCBC76850}"/>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8.5984613101927551E-2"/>
                  <c:y val="-0.8767106280879544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F57-4787-A8AC-A1DBCBC76850}"/>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57-4787-A8AC-A1DBCBC76850}"/>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市区町村別_歯科医療費!$BO$6:$BO$79</c:f>
              <c:numCache>
                <c:formatCode>General</c:formatCode>
                <c:ptCount val="74"/>
                <c:pt idx="0">
                  <c:v>127</c:v>
                </c:pt>
                <c:pt idx="1">
                  <c:v>127</c:v>
                </c:pt>
                <c:pt idx="2">
                  <c:v>127</c:v>
                </c:pt>
                <c:pt idx="3">
                  <c:v>127</c:v>
                </c:pt>
                <c:pt idx="4">
                  <c:v>127</c:v>
                </c:pt>
                <c:pt idx="5">
                  <c:v>127</c:v>
                </c:pt>
                <c:pt idx="6">
                  <c:v>127</c:v>
                </c:pt>
                <c:pt idx="7">
                  <c:v>127</c:v>
                </c:pt>
                <c:pt idx="8">
                  <c:v>127</c:v>
                </c:pt>
                <c:pt idx="9">
                  <c:v>127</c:v>
                </c:pt>
                <c:pt idx="10">
                  <c:v>127</c:v>
                </c:pt>
                <c:pt idx="11">
                  <c:v>127</c:v>
                </c:pt>
                <c:pt idx="12">
                  <c:v>127</c:v>
                </c:pt>
                <c:pt idx="13">
                  <c:v>127</c:v>
                </c:pt>
                <c:pt idx="14">
                  <c:v>127</c:v>
                </c:pt>
                <c:pt idx="15">
                  <c:v>127</c:v>
                </c:pt>
                <c:pt idx="16">
                  <c:v>127</c:v>
                </c:pt>
                <c:pt idx="17">
                  <c:v>127</c:v>
                </c:pt>
                <c:pt idx="18">
                  <c:v>127</c:v>
                </c:pt>
                <c:pt idx="19">
                  <c:v>127</c:v>
                </c:pt>
                <c:pt idx="20">
                  <c:v>127</c:v>
                </c:pt>
                <c:pt idx="21">
                  <c:v>127</c:v>
                </c:pt>
                <c:pt idx="22">
                  <c:v>127</c:v>
                </c:pt>
                <c:pt idx="23">
                  <c:v>127</c:v>
                </c:pt>
                <c:pt idx="24">
                  <c:v>127</c:v>
                </c:pt>
                <c:pt idx="25">
                  <c:v>127</c:v>
                </c:pt>
                <c:pt idx="26">
                  <c:v>127</c:v>
                </c:pt>
                <c:pt idx="27">
                  <c:v>127</c:v>
                </c:pt>
                <c:pt idx="28">
                  <c:v>127</c:v>
                </c:pt>
                <c:pt idx="29">
                  <c:v>127</c:v>
                </c:pt>
                <c:pt idx="30">
                  <c:v>127</c:v>
                </c:pt>
                <c:pt idx="31">
                  <c:v>127</c:v>
                </c:pt>
                <c:pt idx="32">
                  <c:v>127</c:v>
                </c:pt>
                <c:pt idx="33">
                  <c:v>127</c:v>
                </c:pt>
                <c:pt idx="34">
                  <c:v>127</c:v>
                </c:pt>
                <c:pt idx="35">
                  <c:v>127</c:v>
                </c:pt>
                <c:pt idx="36">
                  <c:v>127</c:v>
                </c:pt>
                <c:pt idx="37">
                  <c:v>127</c:v>
                </c:pt>
                <c:pt idx="38">
                  <c:v>127</c:v>
                </c:pt>
                <c:pt idx="39">
                  <c:v>127</c:v>
                </c:pt>
                <c:pt idx="40">
                  <c:v>127</c:v>
                </c:pt>
                <c:pt idx="41">
                  <c:v>127</c:v>
                </c:pt>
                <c:pt idx="42">
                  <c:v>127</c:v>
                </c:pt>
                <c:pt idx="43">
                  <c:v>127</c:v>
                </c:pt>
                <c:pt idx="44">
                  <c:v>127</c:v>
                </c:pt>
                <c:pt idx="45">
                  <c:v>127</c:v>
                </c:pt>
                <c:pt idx="46">
                  <c:v>127</c:v>
                </c:pt>
                <c:pt idx="47">
                  <c:v>127</c:v>
                </c:pt>
                <c:pt idx="48">
                  <c:v>127</c:v>
                </c:pt>
                <c:pt idx="49">
                  <c:v>127</c:v>
                </c:pt>
                <c:pt idx="50">
                  <c:v>127</c:v>
                </c:pt>
                <c:pt idx="51">
                  <c:v>127</c:v>
                </c:pt>
                <c:pt idx="52">
                  <c:v>127</c:v>
                </c:pt>
                <c:pt idx="53">
                  <c:v>127</c:v>
                </c:pt>
                <c:pt idx="54">
                  <c:v>127</c:v>
                </c:pt>
                <c:pt idx="55">
                  <c:v>127</c:v>
                </c:pt>
                <c:pt idx="56">
                  <c:v>127</c:v>
                </c:pt>
                <c:pt idx="57">
                  <c:v>127</c:v>
                </c:pt>
                <c:pt idx="58">
                  <c:v>127</c:v>
                </c:pt>
                <c:pt idx="59">
                  <c:v>127</c:v>
                </c:pt>
                <c:pt idx="60">
                  <c:v>127</c:v>
                </c:pt>
                <c:pt idx="61">
                  <c:v>127</c:v>
                </c:pt>
                <c:pt idx="62">
                  <c:v>127</c:v>
                </c:pt>
                <c:pt idx="63">
                  <c:v>127</c:v>
                </c:pt>
                <c:pt idx="64">
                  <c:v>127</c:v>
                </c:pt>
                <c:pt idx="65">
                  <c:v>127</c:v>
                </c:pt>
                <c:pt idx="66">
                  <c:v>127</c:v>
                </c:pt>
                <c:pt idx="67">
                  <c:v>127</c:v>
                </c:pt>
                <c:pt idx="68">
                  <c:v>127</c:v>
                </c:pt>
                <c:pt idx="69">
                  <c:v>127</c:v>
                </c:pt>
                <c:pt idx="70">
                  <c:v>127</c:v>
                </c:pt>
                <c:pt idx="71">
                  <c:v>127</c:v>
                </c:pt>
                <c:pt idx="72">
                  <c:v>127</c:v>
                </c:pt>
                <c:pt idx="73">
                  <c:v>127</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C-BF57-4787-A8AC-A1DBCBC76850}"/>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1207729468598"/>
          <c:y val="7.9407769756184382E-2"/>
          <c:w val="0.77557946859903382"/>
          <c:h val="0.87456666666666671"/>
        </c:manualLayout>
      </c:layout>
      <c:barChart>
        <c:barDir val="bar"/>
        <c:grouping val="clustered"/>
        <c:varyColors val="0"/>
        <c:ser>
          <c:idx val="0"/>
          <c:order val="0"/>
          <c:tx>
            <c:strRef>
              <c:f>市区町村別_年齢調整歯科医療費!$O$3</c:f>
              <c:strCache>
                <c:ptCount val="1"/>
                <c:pt idx="0">
                  <c:v>年齢調整後被保険者一人当たりの歯科医療費</c:v>
                </c:pt>
              </c:strCache>
            </c:strRef>
          </c:tx>
          <c:spPr>
            <a:solidFill>
              <a:schemeClr val="accent1">
                <a:lumMod val="75000"/>
              </a:schemeClr>
            </a:solidFill>
            <a:ln>
              <a:noFill/>
            </a:ln>
          </c:spPr>
          <c:invertIfNegative val="0"/>
          <c:dLbls>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市区町村別_年齢調整歯科医療費!$E$5:$E$78</c:f>
              <c:numCache>
                <c:formatCode>General</c:formatCode>
                <c:ptCount val="74"/>
                <c:pt idx="0">
                  <c:v>45921.918016000003</c:v>
                </c:pt>
                <c:pt idx="1">
                  <c:v>45908.682311999997</c:v>
                </c:pt>
                <c:pt idx="2">
                  <c:v>45863.121876999998</c:v>
                </c:pt>
                <c:pt idx="3">
                  <c:v>45966.877648000001</c:v>
                </c:pt>
                <c:pt idx="4">
                  <c:v>45811.650639</c:v>
                </c:pt>
                <c:pt idx="5">
                  <c:v>46017.808439</c:v>
                </c:pt>
                <c:pt idx="6">
                  <c:v>45909.860675000004</c:v>
                </c:pt>
                <c:pt idx="7">
                  <c:v>45894.525926000002</c:v>
                </c:pt>
                <c:pt idx="8">
                  <c:v>45901.616924000002</c:v>
                </c:pt>
                <c:pt idx="9">
                  <c:v>45864.704844</c:v>
                </c:pt>
                <c:pt idx="10">
                  <c:v>45982.838553000001</c:v>
                </c:pt>
                <c:pt idx="11">
                  <c:v>46004.999756999998</c:v>
                </c:pt>
                <c:pt idx="12">
                  <c:v>46050.123330000002</c:v>
                </c:pt>
                <c:pt idx="13">
                  <c:v>46024.626695999999</c:v>
                </c:pt>
                <c:pt idx="14">
                  <c:v>45941.118043000002</c:v>
                </c:pt>
                <c:pt idx="15">
                  <c:v>46022.784814999999</c:v>
                </c:pt>
                <c:pt idx="16">
                  <c:v>46032.473792999997</c:v>
                </c:pt>
                <c:pt idx="17">
                  <c:v>46043.440732000003</c:v>
                </c:pt>
                <c:pt idx="18">
                  <c:v>45979.359780999999</c:v>
                </c:pt>
                <c:pt idx="19">
                  <c:v>45842.075591000001</c:v>
                </c:pt>
                <c:pt idx="20">
                  <c:v>46038.842911</c:v>
                </c:pt>
                <c:pt idx="21">
                  <c:v>45781.497434999997</c:v>
                </c:pt>
                <c:pt idx="22">
                  <c:v>46110.140892000003</c:v>
                </c:pt>
                <c:pt idx="23">
                  <c:v>45840.319542999998</c:v>
                </c:pt>
                <c:pt idx="24">
                  <c:v>45923.063894999999</c:v>
                </c:pt>
                <c:pt idx="25">
                  <c:v>45794.720845999997</c:v>
                </c:pt>
                <c:pt idx="26">
                  <c:v>45925.227658000003</c:v>
                </c:pt>
                <c:pt idx="27">
                  <c:v>45739.490809000003</c:v>
                </c:pt>
                <c:pt idx="28">
                  <c:v>45858.289417</c:v>
                </c:pt>
                <c:pt idx="29">
                  <c:v>45878.959727000001</c:v>
                </c:pt>
                <c:pt idx="30">
                  <c:v>45743.821565999999</c:v>
                </c:pt>
                <c:pt idx="31">
                  <c:v>45930.472135000004</c:v>
                </c:pt>
                <c:pt idx="32">
                  <c:v>45587.296040000001</c:v>
                </c:pt>
                <c:pt idx="33">
                  <c:v>45845.179528000001</c:v>
                </c:pt>
                <c:pt idx="34">
                  <c:v>45803.809285000003</c:v>
                </c:pt>
                <c:pt idx="35">
                  <c:v>45838.214953000002</c:v>
                </c:pt>
                <c:pt idx="36">
                  <c:v>45741.052710000004</c:v>
                </c:pt>
                <c:pt idx="37">
                  <c:v>45773.499437999999</c:v>
                </c:pt>
                <c:pt idx="38">
                  <c:v>45764.074970000001</c:v>
                </c:pt>
                <c:pt idx="39">
                  <c:v>45917.627860000001</c:v>
                </c:pt>
                <c:pt idx="40">
                  <c:v>45901.361738</c:v>
                </c:pt>
                <c:pt idx="41">
                  <c:v>45665.061401999999</c:v>
                </c:pt>
                <c:pt idx="42">
                  <c:v>45690.138942999998</c:v>
                </c:pt>
                <c:pt idx="43">
                  <c:v>45785.384807000002</c:v>
                </c:pt>
                <c:pt idx="44">
                  <c:v>45916.924013999997</c:v>
                </c:pt>
                <c:pt idx="45">
                  <c:v>45809.075149999997</c:v>
                </c:pt>
                <c:pt idx="46">
                  <c:v>45718.024513999997</c:v>
                </c:pt>
                <c:pt idx="47">
                  <c:v>45670.280336000003</c:v>
                </c:pt>
                <c:pt idx="48">
                  <c:v>45811.997210000001</c:v>
                </c:pt>
                <c:pt idx="49">
                  <c:v>45760.39559</c:v>
                </c:pt>
                <c:pt idx="50">
                  <c:v>45624.419439999998</c:v>
                </c:pt>
                <c:pt idx="51">
                  <c:v>45664.183183000001</c:v>
                </c:pt>
                <c:pt idx="52">
                  <c:v>45777.883503999998</c:v>
                </c:pt>
                <c:pt idx="53">
                  <c:v>45800.840007999999</c:v>
                </c:pt>
                <c:pt idx="54">
                  <c:v>45879.246278999999</c:v>
                </c:pt>
                <c:pt idx="55">
                  <c:v>45662.117565</c:v>
                </c:pt>
                <c:pt idx="56">
                  <c:v>45834.183976</c:v>
                </c:pt>
                <c:pt idx="57">
                  <c:v>45836.939275999997</c:v>
                </c:pt>
                <c:pt idx="58">
                  <c:v>45753.018364000003</c:v>
                </c:pt>
                <c:pt idx="59">
                  <c:v>45691.839936999997</c:v>
                </c:pt>
                <c:pt idx="60">
                  <c:v>45639.303755000001</c:v>
                </c:pt>
                <c:pt idx="61">
                  <c:v>45716.338184</c:v>
                </c:pt>
                <c:pt idx="62">
                  <c:v>45698.189256999998</c:v>
                </c:pt>
                <c:pt idx="63">
                  <c:v>45700.988894000002</c:v>
                </c:pt>
                <c:pt idx="64">
                  <c:v>45561.550841999997</c:v>
                </c:pt>
                <c:pt idx="65">
                  <c:v>45493.863218999999</c:v>
                </c:pt>
                <c:pt idx="66">
                  <c:v>45627.460398000003</c:v>
                </c:pt>
                <c:pt idx="67">
                  <c:v>45907.561307999997</c:v>
                </c:pt>
                <c:pt idx="68">
                  <c:v>45501.233310000003</c:v>
                </c:pt>
                <c:pt idx="69">
                  <c:v>45884.048625000003</c:v>
                </c:pt>
                <c:pt idx="70">
                  <c:v>45803.398299</c:v>
                </c:pt>
                <c:pt idx="71">
                  <c:v>45632.226935999999</c:v>
                </c:pt>
                <c:pt idx="72">
                  <c:v>45806.449451</c:v>
                </c:pt>
                <c:pt idx="73">
                  <c:v>45466.417927000002</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48352"/>
        <c:axId val="38324891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7482727763067568"/>
                  <c:y val="-0.856235230840964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81E-4A47-B9CC-3F8641FE0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市区町村別_年齢調整歯科医療費!$O$5:$O$78</c:f>
              <c:numCache>
                <c:formatCode>General</c:formatCode>
                <c:ptCount val="74"/>
                <c:pt idx="0">
                  <c:v>45768.544918422951</c:v>
                </c:pt>
                <c:pt idx="1">
                  <c:v>45768.544918422951</c:v>
                </c:pt>
                <c:pt idx="2">
                  <c:v>45768.544918422951</c:v>
                </c:pt>
                <c:pt idx="3">
                  <c:v>45768.544918422951</c:v>
                </c:pt>
                <c:pt idx="4">
                  <c:v>45768.544918422951</c:v>
                </c:pt>
                <c:pt idx="5">
                  <c:v>45768.544918422951</c:v>
                </c:pt>
                <c:pt idx="6">
                  <c:v>45768.544918422951</c:v>
                </c:pt>
                <c:pt idx="7">
                  <c:v>45768.544918422951</c:v>
                </c:pt>
                <c:pt idx="8">
                  <c:v>45768.544918422951</c:v>
                </c:pt>
                <c:pt idx="9">
                  <c:v>45768.544918422951</c:v>
                </c:pt>
                <c:pt idx="10">
                  <c:v>45768.544918422951</c:v>
                </c:pt>
                <c:pt idx="11">
                  <c:v>45768.544918422951</c:v>
                </c:pt>
                <c:pt idx="12">
                  <c:v>45768.544918422951</c:v>
                </c:pt>
                <c:pt idx="13">
                  <c:v>45768.544918422951</c:v>
                </c:pt>
                <c:pt idx="14">
                  <c:v>45768.544918422951</c:v>
                </c:pt>
                <c:pt idx="15">
                  <c:v>45768.544918422951</c:v>
                </c:pt>
                <c:pt idx="16">
                  <c:v>45768.544918422951</c:v>
                </c:pt>
                <c:pt idx="17">
                  <c:v>45768.544918422951</c:v>
                </c:pt>
                <c:pt idx="18">
                  <c:v>45768.544918422951</c:v>
                </c:pt>
                <c:pt idx="19">
                  <c:v>45768.544918422951</c:v>
                </c:pt>
                <c:pt idx="20">
                  <c:v>45768.544918422951</c:v>
                </c:pt>
                <c:pt idx="21">
                  <c:v>45768.544918422951</c:v>
                </c:pt>
                <c:pt idx="22">
                  <c:v>45768.544918422951</c:v>
                </c:pt>
                <c:pt idx="23">
                  <c:v>45768.544918422951</c:v>
                </c:pt>
                <c:pt idx="24">
                  <c:v>45768.544918422951</c:v>
                </c:pt>
                <c:pt idx="25">
                  <c:v>45768.544918422951</c:v>
                </c:pt>
                <c:pt idx="26">
                  <c:v>45768.544918422951</c:v>
                </c:pt>
                <c:pt idx="27">
                  <c:v>45768.544918422951</c:v>
                </c:pt>
                <c:pt idx="28">
                  <c:v>45768.544918422951</c:v>
                </c:pt>
                <c:pt idx="29">
                  <c:v>45768.544918422951</c:v>
                </c:pt>
                <c:pt idx="30">
                  <c:v>45768.544918422951</c:v>
                </c:pt>
                <c:pt idx="31">
                  <c:v>45768.544918422951</c:v>
                </c:pt>
                <c:pt idx="32">
                  <c:v>45768.544918422951</c:v>
                </c:pt>
                <c:pt idx="33">
                  <c:v>45768.544918422951</c:v>
                </c:pt>
                <c:pt idx="34">
                  <c:v>45768.544918422951</c:v>
                </c:pt>
                <c:pt idx="35">
                  <c:v>45768.544918422951</c:v>
                </c:pt>
                <c:pt idx="36">
                  <c:v>45768.544918422951</c:v>
                </c:pt>
                <c:pt idx="37">
                  <c:v>45768.544918422951</c:v>
                </c:pt>
                <c:pt idx="38">
                  <c:v>45768.544918422951</c:v>
                </c:pt>
                <c:pt idx="39">
                  <c:v>45768.544918422951</c:v>
                </c:pt>
                <c:pt idx="40">
                  <c:v>45768.544918422951</c:v>
                </c:pt>
                <c:pt idx="41">
                  <c:v>45768.544918422951</c:v>
                </c:pt>
                <c:pt idx="42">
                  <c:v>45768.544918422951</c:v>
                </c:pt>
                <c:pt idx="43">
                  <c:v>45768.544918422951</c:v>
                </c:pt>
                <c:pt idx="44">
                  <c:v>45768.544918422951</c:v>
                </c:pt>
                <c:pt idx="45">
                  <c:v>45768.544918422951</c:v>
                </c:pt>
                <c:pt idx="46">
                  <c:v>45768.544918422951</c:v>
                </c:pt>
                <c:pt idx="47">
                  <c:v>45768.544918422951</c:v>
                </c:pt>
                <c:pt idx="48">
                  <c:v>45768.544918422951</c:v>
                </c:pt>
                <c:pt idx="49">
                  <c:v>45768.544918422951</c:v>
                </c:pt>
                <c:pt idx="50">
                  <c:v>45768.544918422951</c:v>
                </c:pt>
                <c:pt idx="51">
                  <c:v>45768.544918422951</c:v>
                </c:pt>
                <c:pt idx="52">
                  <c:v>45768.544918422951</c:v>
                </c:pt>
                <c:pt idx="53">
                  <c:v>45768.544918422951</c:v>
                </c:pt>
                <c:pt idx="54">
                  <c:v>45768.544918422951</c:v>
                </c:pt>
                <c:pt idx="55">
                  <c:v>45768.544918422951</c:v>
                </c:pt>
                <c:pt idx="56">
                  <c:v>45768.544918422951</c:v>
                </c:pt>
                <c:pt idx="57">
                  <c:v>45768.544918422951</c:v>
                </c:pt>
                <c:pt idx="58">
                  <c:v>45768.544918422951</c:v>
                </c:pt>
                <c:pt idx="59">
                  <c:v>45768.544918422951</c:v>
                </c:pt>
                <c:pt idx="60">
                  <c:v>45768.544918422951</c:v>
                </c:pt>
                <c:pt idx="61">
                  <c:v>45768.544918422951</c:v>
                </c:pt>
                <c:pt idx="62">
                  <c:v>45768.544918422951</c:v>
                </c:pt>
                <c:pt idx="63">
                  <c:v>45768.544918422951</c:v>
                </c:pt>
                <c:pt idx="64">
                  <c:v>45768.544918422951</c:v>
                </c:pt>
                <c:pt idx="65">
                  <c:v>45768.544918422951</c:v>
                </c:pt>
                <c:pt idx="66">
                  <c:v>45768.544918422951</c:v>
                </c:pt>
                <c:pt idx="67">
                  <c:v>45768.544918422951</c:v>
                </c:pt>
                <c:pt idx="68">
                  <c:v>45768.544918422951</c:v>
                </c:pt>
                <c:pt idx="69">
                  <c:v>45768.544918422951</c:v>
                </c:pt>
                <c:pt idx="70">
                  <c:v>45768.544918422951</c:v>
                </c:pt>
                <c:pt idx="71">
                  <c:v>45768.544918422951</c:v>
                </c:pt>
                <c:pt idx="72">
                  <c:v>45768.544918422951</c:v>
                </c:pt>
                <c:pt idx="73">
                  <c:v>45768.544918422951</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39952"/>
        <c:axId val="383345792"/>
      </c:scatterChart>
      <c:catAx>
        <c:axId val="383248352"/>
        <c:scaling>
          <c:orientation val="maxMin"/>
        </c:scaling>
        <c:delete val="0"/>
        <c:axPos val="l"/>
        <c:numFmt formatCode="General" sourceLinked="0"/>
        <c:majorTickMark val="none"/>
        <c:minorTickMark val="none"/>
        <c:tickLblPos val="nextTo"/>
        <c:spPr>
          <a:ln w="9525">
            <a:solidFill>
              <a:srgbClr val="7F7F7F"/>
            </a:solidFill>
            <a:prstDash val="solid"/>
          </a:ln>
        </c:spPr>
        <c:crossAx val="383248912"/>
        <c:crosses val="autoZero"/>
        <c:auto val="1"/>
        <c:lblAlgn val="ctr"/>
        <c:lblOffset val="100"/>
        <c:noMultiLvlLbl val="0"/>
      </c:catAx>
      <c:valAx>
        <c:axId val="383248912"/>
        <c:scaling>
          <c:orientation val="minMax"/>
          <c:max val="60000"/>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91840566776476218"/>
              <c:y val="4.2330895643666155E-2"/>
            </c:manualLayout>
          </c:layout>
          <c:overlay val="0"/>
        </c:title>
        <c:numFmt formatCode="#,##0_ " sourceLinked="0"/>
        <c:majorTickMark val="out"/>
        <c:minorTickMark val="none"/>
        <c:tickLblPos val="nextTo"/>
        <c:spPr>
          <a:ln w="9525">
            <a:solidFill>
              <a:srgbClr val="7F7F7F"/>
            </a:solidFill>
            <a:prstDash val="solid"/>
          </a:ln>
        </c:spPr>
        <c:crossAx val="383248352"/>
        <c:crosses val="autoZero"/>
        <c:crossBetween val="between"/>
      </c:valAx>
      <c:valAx>
        <c:axId val="383345792"/>
        <c:scaling>
          <c:orientation val="minMax"/>
          <c:max val="50"/>
          <c:min val="0"/>
        </c:scaling>
        <c:delete val="1"/>
        <c:axPos val="r"/>
        <c:numFmt formatCode="General" sourceLinked="1"/>
        <c:majorTickMark val="out"/>
        <c:minorTickMark val="none"/>
        <c:tickLblPos val="nextTo"/>
        <c:crossAx val="383239952"/>
        <c:crosses val="max"/>
        <c:crossBetween val="midCat"/>
      </c:valAx>
      <c:valAx>
        <c:axId val="383239952"/>
        <c:scaling>
          <c:orientation val="minMax"/>
        </c:scaling>
        <c:delete val="1"/>
        <c:axPos val="b"/>
        <c:numFmt formatCode="General" sourceLinked="1"/>
        <c:majorTickMark val="out"/>
        <c:minorTickMark val="none"/>
        <c:tickLblPos val="nextTo"/>
        <c:crossAx val="38334579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oddHeader>&amp;R&amp;"ＭＳ 明朝,標準"&amp;12 歯科医療費の状況</c:oddHead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556763285024"/>
          <c:y val="7.2842319315843618E-2"/>
          <c:w val="0.79858671497584544"/>
          <c:h val="0.89467488104423865"/>
        </c:manualLayout>
      </c:layout>
      <c:barChart>
        <c:barDir val="bar"/>
        <c:grouping val="clustered"/>
        <c:varyColors val="0"/>
        <c:ser>
          <c:idx val="0"/>
          <c:order val="0"/>
          <c:tx>
            <c:strRef>
              <c:f>市区町村別_医療費全体における歯科医療費!$M$4</c:f>
              <c:strCache>
                <c:ptCount val="1"/>
                <c:pt idx="0">
                  <c:v>歯科医療費割合(医療費全体に占める割合)</c:v>
                </c:pt>
              </c:strCache>
            </c:strRef>
          </c:tx>
          <c:spPr>
            <a:solidFill>
              <a:schemeClr val="accent4">
                <a:lumMod val="60000"/>
                <a:lumOff val="40000"/>
              </a:schemeClr>
            </a:solidFill>
            <a:ln>
              <a:noFill/>
            </a:ln>
          </c:spPr>
          <c:invertIfNegative val="0"/>
          <c:dLbls>
            <c:dLbl>
              <c:idx val="37"/>
              <c:layout>
                <c:manualLayout>
                  <c:x val="-1.55475149194943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EF0-48CA-82BA-6A6E0F548AA0}"/>
                </c:ext>
              </c:extLst>
            </c:dLbl>
            <c:dLbl>
              <c:idx val="38"/>
              <c:layout>
                <c:manualLayout>
                  <c:x val="-1.55475149194932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EF0-48CA-82BA-6A6E0F548AA0}"/>
                </c:ext>
              </c:extLst>
            </c:dLbl>
            <c:dLbl>
              <c:idx val="39"/>
              <c:layout>
                <c:manualLayout>
                  <c:x val="-1.55475149194943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EF0-48CA-82BA-6A6E0F548AA0}"/>
                </c:ext>
              </c:extLst>
            </c:dLbl>
            <c:dLbl>
              <c:idx val="40"/>
              <c:layout>
                <c:manualLayout>
                  <c:x val="-1.14013792312559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EF0-48CA-82BA-6A6E0F548AA0}"/>
                </c:ext>
              </c:extLst>
            </c:dLbl>
            <c:dLbl>
              <c:idx val="41"/>
              <c:layout>
                <c:manualLayout>
                  <c:x val="1.55475149194932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EF0-48CA-82BA-6A6E0F548AA0}"/>
                </c:ext>
              </c:extLst>
            </c:dLbl>
            <c:dLbl>
              <c:idx val="42"/>
              <c:layout>
                <c:manualLayout>
                  <c:x val="6.21814901815606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EF0-48CA-82BA-6A6E0F548AA0}"/>
                </c:ext>
              </c:extLst>
            </c:dLbl>
            <c:dLbl>
              <c:idx val="43"/>
              <c:layout>
                <c:manualLayout>
                  <c:x val="6.21814901815606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EF0-48CA-82BA-6A6E0F548AA0}"/>
                </c:ext>
              </c:extLst>
            </c:dLbl>
            <c:dLbl>
              <c:idx val="44"/>
              <c:layout>
                <c:manualLayout>
                  <c:x val="9.32850895169595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EF0-48CA-82BA-6A6E0F548AA0}"/>
                </c:ext>
              </c:extLst>
            </c:dLbl>
            <c:dLbl>
              <c:idx val="45"/>
              <c:layout>
                <c:manualLayout>
                  <c:x val="1.24380119355946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EF0-48CA-82BA-6A6E0F548AA0}"/>
                </c:ext>
              </c:extLst>
            </c:dLbl>
            <c:dLbl>
              <c:idx val="46"/>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EF0-48CA-82BA-6A6E0F548AA0}"/>
                </c:ext>
              </c:extLst>
            </c:dLbl>
            <c:dLbl>
              <c:idx val="47"/>
              <c:layout>
                <c:manualLayout>
                  <c:x val="1.8657017903391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EF0-48CA-82BA-6A6E0F548AA0}"/>
                </c:ext>
              </c:extLst>
            </c:dLbl>
            <c:dLbl>
              <c:idx val="48"/>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EF0-48CA-82BA-6A6E0F548AA0}"/>
                </c:ext>
              </c:extLst>
            </c:dLbl>
            <c:dLbl>
              <c:idx val="49"/>
              <c:layout>
                <c:manualLayout>
                  <c:x val="2.487602387118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EF0-48CA-82BA-6A6E0F548AA0}"/>
                </c:ext>
              </c:extLst>
            </c:dLbl>
            <c:dLbl>
              <c:idx val="50"/>
              <c:layout>
                <c:manualLayout>
                  <c:x val="2.487602387118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EF0-48CA-82BA-6A6E0F548AA0}"/>
                </c:ext>
              </c:extLst>
            </c:dLbl>
            <c:dLbl>
              <c:idx val="51"/>
              <c:layout>
                <c:manualLayout>
                  <c:x val="2.487602387118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EF0-48CA-82BA-6A6E0F548AA0}"/>
                </c:ext>
              </c:extLst>
            </c:dLbl>
            <c:dLbl>
              <c:idx val="52"/>
              <c:layout>
                <c:manualLayout>
                  <c:x val="2.79855268550877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EF0-48CA-82BA-6A6E0F548AA0}"/>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市区町村別_医療費全体における歯科医療費!$M$6:$M$79</c:f>
              <c:strCache>
                <c:ptCount val="74"/>
                <c:pt idx="0">
                  <c:v>太子町</c:v>
                </c:pt>
                <c:pt idx="1">
                  <c:v>北区</c:v>
                </c:pt>
                <c:pt idx="2">
                  <c:v>八尾市</c:v>
                </c:pt>
                <c:pt idx="3">
                  <c:v>豊能町</c:v>
                </c:pt>
                <c:pt idx="4">
                  <c:v>東住吉区</c:v>
                </c:pt>
                <c:pt idx="5">
                  <c:v>都島区</c:v>
                </c:pt>
                <c:pt idx="6">
                  <c:v>堺市南区</c:v>
                </c:pt>
                <c:pt idx="7">
                  <c:v>交野市</c:v>
                </c:pt>
                <c:pt idx="8">
                  <c:v>箕面市</c:v>
                </c:pt>
                <c:pt idx="9">
                  <c:v>大阪狭山市</c:v>
                </c:pt>
                <c:pt idx="10">
                  <c:v>阿倍野区</c:v>
                </c:pt>
                <c:pt idx="11">
                  <c:v>河南町</c:v>
                </c:pt>
                <c:pt idx="12">
                  <c:v>豊中市</c:v>
                </c:pt>
                <c:pt idx="13">
                  <c:v>西区</c:v>
                </c:pt>
                <c:pt idx="14">
                  <c:v>堺市東区</c:v>
                </c:pt>
                <c:pt idx="15">
                  <c:v>福島区</c:v>
                </c:pt>
                <c:pt idx="16">
                  <c:v>藤井寺市</c:v>
                </c:pt>
                <c:pt idx="17">
                  <c:v>天王寺区</c:v>
                </c:pt>
                <c:pt idx="18">
                  <c:v>門真市</c:v>
                </c:pt>
                <c:pt idx="19">
                  <c:v>堺市堺区</c:v>
                </c:pt>
                <c:pt idx="20">
                  <c:v>東大阪市</c:v>
                </c:pt>
                <c:pt idx="21">
                  <c:v>吹田市</c:v>
                </c:pt>
                <c:pt idx="22">
                  <c:v>河内長野市</c:v>
                </c:pt>
                <c:pt idx="23">
                  <c:v>堺市西区</c:v>
                </c:pt>
                <c:pt idx="24">
                  <c:v>羽曳野市</c:v>
                </c:pt>
                <c:pt idx="25">
                  <c:v>堺市</c:v>
                </c:pt>
                <c:pt idx="26">
                  <c:v>生野区</c:v>
                </c:pt>
                <c:pt idx="27">
                  <c:v>住之江区</c:v>
                </c:pt>
                <c:pt idx="28">
                  <c:v>大東市</c:v>
                </c:pt>
                <c:pt idx="29">
                  <c:v>茨木市</c:v>
                </c:pt>
                <c:pt idx="30">
                  <c:v>堺市中区</c:v>
                </c:pt>
                <c:pt idx="31">
                  <c:v>平野区</c:v>
                </c:pt>
                <c:pt idx="32">
                  <c:v>松原市</c:v>
                </c:pt>
                <c:pt idx="33">
                  <c:v>中央区</c:v>
                </c:pt>
                <c:pt idx="34">
                  <c:v>大阪市</c:v>
                </c:pt>
                <c:pt idx="35">
                  <c:v>西淀川区</c:v>
                </c:pt>
                <c:pt idx="36">
                  <c:v>城東区</c:v>
                </c:pt>
                <c:pt idx="37">
                  <c:v>淀川区</c:v>
                </c:pt>
                <c:pt idx="38">
                  <c:v>池田市</c:v>
                </c:pt>
                <c:pt idx="39">
                  <c:v>旭区</c:v>
                </c:pt>
                <c:pt idx="40">
                  <c:v>住吉区</c:v>
                </c:pt>
                <c:pt idx="41">
                  <c:v>守口市</c:v>
                </c:pt>
                <c:pt idx="42">
                  <c:v>此花区</c:v>
                </c:pt>
                <c:pt idx="43">
                  <c:v>鶴見区</c:v>
                </c:pt>
                <c:pt idx="44">
                  <c:v>東成区</c:v>
                </c:pt>
                <c:pt idx="45">
                  <c:v>和泉市</c:v>
                </c:pt>
                <c:pt idx="46">
                  <c:v>富田林市</c:v>
                </c:pt>
                <c:pt idx="47">
                  <c:v>柏原市</c:v>
                </c:pt>
                <c:pt idx="48">
                  <c:v>堺市北区</c:v>
                </c:pt>
                <c:pt idx="49">
                  <c:v>高槻市</c:v>
                </c:pt>
                <c:pt idx="50">
                  <c:v>枚方市</c:v>
                </c:pt>
                <c:pt idx="51">
                  <c:v>東淀川区</c:v>
                </c:pt>
                <c:pt idx="52">
                  <c:v>泉大津市</c:v>
                </c:pt>
                <c:pt idx="53">
                  <c:v>堺市美原区</c:v>
                </c:pt>
                <c:pt idx="54">
                  <c:v>港区</c:v>
                </c:pt>
                <c:pt idx="55">
                  <c:v>四條畷市</c:v>
                </c:pt>
                <c:pt idx="56">
                  <c:v>田尻町</c:v>
                </c:pt>
                <c:pt idx="57">
                  <c:v>摂津市</c:v>
                </c:pt>
                <c:pt idx="58">
                  <c:v>高石市</c:v>
                </c:pt>
                <c:pt idx="59">
                  <c:v>寝屋川市</c:v>
                </c:pt>
                <c:pt idx="60">
                  <c:v>能勢町</c:v>
                </c:pt>
                <c:pt idx="61">
                  <c:v>阪南市</c:v>
                </c:pt>
                <c:pt idx="62">
                  <c:v>西成区</c:v>
                </c:pt>
                <c:pt idx="63">
                  <c:v>浪速区</c:v>
                </c:pt>
                <c:pt idx="64">
                  <c:v>島本町</c:v>
                </c:pt>
                <c:pt idx="65">
                  <c:v>泉南市</c:v>
                </c:pt>
                <c:pt idx="66">
                  <c:v>熊取町</c:v>
                </c:pt>
                <c:pt idx="67">
                  <c:v>大正区</c:v>
                </c:pt>
                <c:pt idx="68">
                  <c:v>千早赤阪村</c:v>
                </c:pt>
                <c:pt idx="69">
                  <c:v>忠岡町</c:v>
                </c:pt>
                <c:pt idx="70">
                  <c:v>泉佐野市</c:v>
                </c:pt>
                <c:pt idx="71">
                  <c:v>岸和田市</c:v>
                </c:pt>
                <c:pt idx="72">
                  <c:v>岬町</c:v>
                </c:pt>
                <c:pt idx="73">
                  <c:v>貝塚市</c:v>
                </c:pt>
              </c:strCache>
            </c:strRef>
          </c:cat>
          <c:val>
            <c:numRef>
              <c:f>市区町村別_医療費全体における歯科医療費!$N$6:$N$79</c:f>
              <c:numCache>
                <c:formatCode>0.0%</c:formatCode>
                <c:ptCount val="74"/>
                <c:pt idx="0">
                  <c:v>5.870408272271941E-2</c:v>
                </c:pt>
                <c:pt idx="1">
                  <c:v>5.8227124562351212E-2</c:v>
                </c:pt>
                <c:pt idx="2">
                  <c:v>5.6844166893064582E-2</c:v>
                </c:pt>
                <c:pt idx="3">
                  <c:v>5.662993315456704E-2</c:v>
                </c:pt>
                <c:pt idx="4">
                  <c:v>5.6418296499216126E-2</c:v>
                </c:pt>
                <c:pt idx="5">
                  <c:v>5.6245695394626781E-2</c:v>
                </c:pt>
                <c:pt idx="6">
                  <c:v>5.5466410589408044E-2</c:v>
                </c:pt>
                <c:pt idx="7">
                  <c:v>5.4924831619948392E-2</c:v>
                </c:pt>
                <c:pt idx="8">
                  <c:v>5.4885957342924153E-2</c:v>
                </c:pt>
                <c:pt idx="9">
                  <c:v>5.4553266402089622E-2</c:v>
                </c:pt>
                <c:pt idx="10">
                  <c:v>5.4544050843066544E-2</c:v>
                </c:pt>
                <c:pt idx="11">
                  <c:v>5.4413129557349865E-2</c:v>
                </c:pt>
                <c:pt idx="12">
                  <c:v>5.426606142374496E-2</c:v>
                </c:pt>
                <c:pt idx="13">
                  <c:v>5.4238966790580968E-2</c:v>
                </c:pt>
                <c:pt idx="14">
                  <c:v>5.4028120104302808E-2</c:v>
                </c:pt>
                <c:pt idx="15">
                  <c:v>5.3959731852205477E-2</c:v>
                </c:pt>
                <c:pt idx="16">
                  <c:v>5.3956386840767707E-2</c:v>
                </c:pt>
                <c:pt idx="17">
                  <c:v>5.3859115624306945E-2</c:v>
                </c:pt>
                <c:pt idx="18">
                  <c:v>5.3276745121236396E-2</c:v>
                </c:pt>
                <c:pt idx="19">
                  <c:v>5.3180297152129734E-2</c:v>
                </c:pt>
                <c:pt idx="20">
                  <c:v>5.3150182622588228E-2</c:v>
                </c:pt>
                <c:pt idx="21">
                  <c:v>5.3141327934454606E-2</c:v>
                </c:pt>
                <c:pt idx="22">
                  <c:v>5.2861929702756771E-2</c:v>
                </c:pt>
                <c:pt idx="23">
                  <c:v>5.2806474519359173E-2</c:v>
                </c:pt>
                <c:pt idx="24">
                  <c:v>5.2523399846524529E-2</c:v>
                </c:pt>
                <c:pt idx="25">
                  <c:v>5.2285600449040855E-2</c:v>
                </c:pt>
                <c:pt idx="26">
                  <c:v>5.1854921683481034E-2</c:v>
                </c:pt>
                <c:pt idx="27">
                  <c:v>5.1835976623806367E-2</c:v>
                </c:pt>
                <c:pt idx="28">
                  <c:v>5.1761851409062441E-2</c:v>
                </c:pt>
                <c:pt idx="29">
                  <c:v>5.1698791259744754E-2</c:v>
                </c:pt>
                <c:pt idx="30">
                  <c:v>5.1431463246019757E-2</c:v>
                </c:pt>
                <c:pt idx="31">
                  <c:v>5.1385185676144425E-2</c:v>
                </c:pt>
                <c:pt idx="32">
                  <c:v>5.1323970459712161E-2</c:v>
                </c:pt>
                <c:pt idx="33">
                  <c:v>5.131320241244422E-2</c:v>
                </c:pt>
                <c:pt idx="34">
                  <c:v>5.1267538888996267E-2</c:v>
                </c:pt>
                <c:pt idx="35">
                  <c:v>5.1216863962517095E-2</c:v>
                </c:pt>
                <c:pt idx="36">
                  <c:v>5.1208238606914959E-2</c:v>
                </c:pt>
                <c:pt idx="37">
                  <c:v>5.0811137441971133E-2</c:v>
                </c:pt>
                <c:pt idx="38">
                  <c:v>5.0767602676532825E-2</c:v>
                </c:pt>
                <c:pt idx="39">
                  <c:v>5.0740122420042201E-2</c:v>
                </c:pt>
                <c:pt idx="40">
                  <c:v>5.050137402446489E-2</c:v>
                </c:pt>
                <c:pt idx="41">
                  <c:v>5.0330379666954153E-2</c:v>
                </c:pt>
                <c:pt idx="42">
                  <c:v>4.9913065176933877E-2</c:v>
                </c:pt>
                <c:pt idx="43">
                  <c:v>4.9890971883191255E-2</c:v>
                </c:pt>
                <c:pt idx="44">
                  <c:v>4.968018827851467E-2</c:v>
                </c:pt>
                <c:pt idx="45">
                  <c:v>4.9344293286766094E-2</c:v>
                </c:pt>
                <c:pt idx="46">
                  <c:v>4.9212852245117004E-2</c:v>
                </c:pt>
                <c:pt idx="47">
                  <c:v>4.8843864851881628E-2</c:v>
                </c:pt>
                <c:pt idx="48">
                  <c:v>4.839912198223844E-2</c:v>
                </c:pt>
                <c:pt idx="49">
                  <c:v>4.8208561204523555E-2</c:v>
                </c:pt>
                <c:pt idx="50">
                  <c:v>4.8180293728068424E-2</c:v>
                </c:pt>
                <c:pt idx="51">
                  <c:v>4.8167177513467309E-2</c:v>
                </c:pt>
                <c:pt idx="52">
                  <c:v>4.8015286528328038E-2</c:v>
                </c:pt>
                <c:pt idx="53">
                  <c:v>4.7130759311778368E-2</c:v>
                </c:pt>
                <c:pt idx="54">
                  <c:v>4.7079386151916314E-2</c:v>
                </c:pt>
                <c:pt idx="55">
                  <c:v>4.6979815841821197E-2</c:v>
                </c:pt>
                <c:pt idx="56">
                  <c:v>4.6951900763489672E-2</c:v>
                </c:pt>
                <c:pt idx="57">
                  <c:v>4.6934877031373397E-2</c:v>
                </c:pt>
                <c:pt idx="58">
                  <c:v>4.6923067261517258E-2</c:v>
                </c:pt>
                <c:pt idx="59">
                  <c:v>4.6902217723451101E-2</c:v>
                </c:pt>
                <c:pt idx="60">
                  <c:v>4.6587915389903076E-2</c:v>
                </c:pt>
                <c:pt idx="61">
                  <c:v>4.6493189029709142E-2</c:v>
                </c:pt>
                <c:pt idx="62">
                  <c:v>4.5983076266349412E-2</c:v>
                </c:pt>
                <c:pt idx="63">
                  <c:v>4.5674136858281929E-2</c:v>
                </c:pt>
                <c:pt idx="64">
                  <c:v>4.5497125151467602E-2</c:v>
                </c:pt>
                <c:pt idx="65">
                  <c:v>4.4214672454867654E-2</c:v>
                </c:pt>
                <c:pt idx="66">
                  <c:v>4.3043823288759768E-2</c:v>
                </c:pt>
                <c:pt idx="67">
                  <c:v>4.2996322832229497E-2</c:v>
                </c:pt>
                <c:pt idx="68">
                  <c:v>4.2577123273152169E-2</c:v>
                </c:pt>
                <c:pt idx="69">
                  <c:v>4.2330562844966529E-2</c:v>
                </c:pt>
                <c:pt idx="70">
                  <c:v>4.2248898274227224E-2</c:v>
                </c:pt>
                <c:pt idx="71">
                  <c:v>4.1122054576326304E-2</c:v>
                </c:pt>
                <c:pt idx="72">
                  <c:v>3.8641978353596361E-2</c:v>
                </c:pt>
                <c:pt idx="73">
                  <c:v>3.8214053462038787E-2</c:v>
                </c:pt>
              </c:numCache>
            </c:numRef>
          </c:val>
          <c:extLst>
            <c:ext xmlns:c16="http://schemas.microsoft.com/office/drawing/2014/chart" uri="{C3380CC4-5D6E-409C-BE32-E72D297353CC}">
              <c16:uniqueId val="{0000001E-714D-44A2-A2EB-40FCE77EBBE4}"/>
            </c:ext>
          </c:extLst>
        </c:ser>
        <c:dLbls>
          <c:dLblPos val="outEnd"/>
          <c:showLegendKey val="0"/>
          <c:showVal val="1"/>
          <c:showCatName val="0"/>
          <c:showSerName val="0"/>
          <c:showPercent val="0"/>
          <c:showBubbleSize val="0"/>
        </c:dLbls>
        <c:gapWidth val="150"/>
        <c:axId val="383284752"/>
        <c:axId val="3832729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1655653639563075"/>
                  <c:y val="-0.8768406156931086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714D-44A2-A2EB-40FCE77EBB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市区町村別_医療費全体における歯科医療費!$R$6:$R$79</c:f>
              <c:numCache>
                <c:formatCode>0.0%</c:formatCode>
                <c:ptCount val="74"/>
                <c:pt idx="0">
                  <c:v>5.0764546987047236E-2</c:v>
                </c:pt>
                <c:pt idx="1">
                  <c:v>5.0764546987047236E-2</c:v>
                </c:pt>
                <c:pt idx="2">
                  <c:v>5.0764546987047236E-2</c:v>
                </c:pt>
                <c:pt idx="3">
                  <c:v>5.0764546987047236E-2</c:v>
                </c:pt>
                <c:pt idx="4">
                  <c:v>5.0764546987047236E-2</c:v>
                </c:pt>
                <c:pt idx="5">
                  <c:v>5.0764546987047236E-2</c:v>
                </c:pt>
                <c:pt idx="6">
                  <c:v>5.0764546987047236E-2</c:v>
                </c:pt>
                <c:pt idx="7">
                  <c:v>5.0764546987047236E-2</c:v>
                </c:pt>
                <c:pt idx="8">
                  <c:v>5.0764546987047236E-2</c:v>
                </c:pt>
                <c:pt idx="9">
                  <c:v>5.0764546987047236E-2</c:v>
                </c:pt>
                <c:pt idx="10">
                  <c:v>5.0764546987047236E-2</c:v>
                </c:pt>
                <c:pt idx="11">
                  <c:v>5.0764546987047236E-2</c:v>
                </c:pt>
                <c:pt idx="12">
                  <c:v>5.0764546987047236E-2</c:v>
                </c:pt>
                <c:pt idx="13">
                  <c:v>5.0764546987047236E-2</c:v>
                </c:pt>
                <c:pt idx="14">
                  <c:v>5.0764546987047236E-2</c:v>
                </c:pt>
                <c:pt idx="15">
                  <c:v>5.0764546987047236E-2</c:v>
                </c:pt>
                <c:pt idx="16">
                  <c:v>5.0764546987047236E-2</c:v>
                </c:pt>
                <c:pt idx="17">
                  <c:v>5.0764546987047236E-2</c:v>
                </c:pt>
                <c:pt idx="18">
                  <c:v>5.0764546987047236E-2</c:v>
                </c:pt>
                <c:pt idx="19">
                  <c:v>5.0764546987047236E-2</c:v>
                </c:pt>
                <c:pt idx="20">
                  <c:v>5.0764546987047236E-2</c:v>
                </c:pt>
                <c:pt idx="21">
                  <c:v>5.0764546987047236E-2</c:v>
                </c:pt>
                <c:pt idx="22">
                  <c:v>5.0764546987047236E-2</c:v>
                </c:pt>
                <c:pt idx="23">
                  <c:v>5.0764546987047236E-2</c:v>
                </c:pt>
                <c:pt idx="24">
                  <c:v>5.0764546987047236E-2</c:v>
                </c:pt>
                <c:pt idx="25">
                  <c:v>5.0764546987047236E-2</c:v>
                </c:pt>
                <c:pt idx="26">
                  <c:v>5.0764546987047236E-2</c:v>
                </c:pt>
                <c:pt idx="27">
                  <c:v>5.0764546987047236E-2</c:v>
                </c:pt>
                <c:pt idx="28">
                  <c:v>5.0764546987047236E-2</c:v>
                </c:pt>
                <c:pt idx="29">
                  <c:v>5.0764546987047236E-2</c:v>
                </c:pt>
                <c:pt idx="30">
                  <c:v>5.0764546987047236E-2</c:v>
                </c:pt>
                <c:pt idx="31">
                  <c:v>5.0764546987047236E-2</c:v>
                </c:pt>
                <c:pt idx="32">
                  <c:v>5.0764546987047236E-2</c:v>
                </c:pt>
                <c:pt idx="33">
                  <c:v>5.0764546987047236E-2</c:v>
                </c:pt>
                <c:pt idx="34">
                  <c:v>5.0764546987047236E-2</c:v>
                </c:pt>
                <c:pt idx="35">
                  <c:v>5.0764546987047236E-2</c:v>
                </c:pt>
                <c:pt idx="36">
                  <c:v>5.0764546987047236E-2</c:v>
                </c:pt>
                <c:pt idx="37">
                  <c:v>5.0764546987047236E-2</c:v>
                </c:pt>
                <c:pt idx="38">
                  <c:v>5.0764546987047236E-2</c:v>
                </c:pt>
                <c:pt idx="39">
                  <c:v>5.0764546987047236E-2</c:v>
                </c:pt>
                <c:pt idx="40">
                  <c:v>5.0764546987047236E-2</c:v>
                </c:pt>
                <c:pt idx="41">
                  <c:v>5.0764546987047236E-2</c:v>
                </c:pt>
                <c:pt idx="42">
                  <c:v>5.0764546987047236E-2</c:v>
                </c:pt>
                <c:pt idx="43">
                  <c:v>5.0764546987047236E-2</c:v>
                </c:pt>
                <c:pt idx="44">
                  <c:v>5.0764546987047236E-2</c:v>
                </c:pt>
                <c:pt idx="45">
                  <c:v>5.0764546987047236E-2</c:v>
                </c:pt>
                <c:pt idx="46">
                  <c:v>5.0764546987047236E-2</c:v>
                </c:pt>
                <c:pt idx="47">
                  <c:v>5.0764546987047236E-2</c:v>
                </c:pt>
                <c:pt idx="48">
                  <c:v>5.0764546987047236E-2</c:v>
                </c:pt>
                <c:pt idx="49">
                  <c:v>5.0764546987047236E-2</c:v>
                </c:pt>
                <c:pt idx="50">
                  <c:v>5.0764546987047236E-2</c:v>
                </c:pt>
                <c:pt idx="51">
                  <c:v>5.0764546987047236E-2</c:v>
                </c:pt>
                <c:pt idx="52">
                  <c:v>5.0764546987047236E-2</c:v>
                </c:pt>
                <c:pt idx="53">
                  <c:v>5.0764546987047236E-2</c:v>
                </c:pt>
                <c:pt idx="54">
                  <c:v>5.0764546987047236E-2</c:v>
                </c:pt>
                <c:pt idx="55">
                  <c:v>5.0764546987047236E-2</c:v>
                </c:pt>
                <c:pt idx="56">
                  <c:v>5.0764546987047236E-2</c:v>
                </c:pt>
                <c:pt idx="57">
                  <c:v>5.0764546987047236E-2</c:v>
                </c:pt>
                <c:pt idx="58">
                  <c:v>5.0764546987047236E-2</c:v>
                </c:pt>
                <c:pt idx="59">
                  <c:v>5.0764546987047236E-2</c:v>
                </c:pt>
                <c:pt idx="60">
                  <c:v>5.0764546987047236E-2</c:v>
                </c:pt>
                <c:pt idx="61">
                  <c:v>5.0764546987047236E-2</c:v>
                </c:pt>
                <c:pt idx="62">
                  <c:v>5.0764546987047236E-2</c:v>
                </c:pt>
                <c:pt idx="63">
                  <c:v>5.0764546987047236E-2</c:v>
                </c:pt>
                <c:pt idx="64">
                  <c:v>5.0764546987047236E-2</c:v>
                </c:pt>
                <c:pt idx="65">
                  <c:v>5.0764546987047236E-2</c:v>
                </c:pt>
                <c:pt idx="66">
                  <c:v>5.0764546987047236E-2</c:v>
                </c:pt>
                <c:pt idx="67">
                  <c:v>5.0764546987047236E-2</c:v>
                </c:pt>
                <c:pt idx="68">
                  <c:v>5.0764546987047236E-2</c:v>
                </c:pt>
                <c:pt idx="69">
                  <c:v>5.0764546987047236E-2</c:v>
                </c:pt>
                <c:pt idx="70">
                  <c:v>5.0764546987047236E-2</c:v>
                </c:pt>
                <c:pt idx="71">
                  <c:v>5.0764546987047236E-2</c:v>
                </c:pt>
                <c:pt idx="72">
                  <c:v>5.0764546987047236E-2</c:v>
                </c:pt>
                <c:pt idx="73">
                  <c:v>5.0764546987047236E-2</c:v>
                </c:pt>
              </c:numCache>
            </c:numRef>
          </c:xVal>
          <c:yVal>
            <c:numRef>
              <c:f>市区町村別_医療費全体における歯科医療費!$U$6:$U$79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0-714D-44A2-A2EB-40FCE77EBBE4}"/>
            </c:ext>
          </c:extLst>
        </c:ser>
        <c:dLbls>
          <c:showLegendKey val="0"/>
          <c:showVal val="1"/>
          <c:showCatName val="0"/>
          <c:showSerName val="0"/>
          <c:showPercent val="0"/>
          <c:showBubbleSize val="0"/>
        </c:dLbls>
        <c:axId val="383259552"/>
        <c:axId val="383275232"/>
      </c:scatterChart>
      <c:catAx>
        <c:axId val="383284752"/>
        <c:scaling>
          <c:orientation val="maxMin"/>
        </c:scaling>
        <c:delete val="0"/>
        <c:axPos val="l"/>
        <c:numFmt formatCode="General" sourceLinked="0"/>
        <c:majorTickMark val="none"/>
        <c:minorTickMark val="none"/>
        <c:tickLblPos val="nextTo"/>
        <c:spPr>
          <a:ln w="9525">
            <a:solidFill>
              <a:srgbClr val="7F7F7F"/>
            </a:solidFill>
            <a:prstDash val="solid"/>
          </a:ln>
        </c:spPr>
        <c:crossAx val="383272992"/>
        <c:crosses val="autoZero"/>
        <c:auto val="1"/>
        <c:lblAlgn val="ctr"/>
        <c:lblOffset val="100"/>
        <c:noMultiLvlLbl val="0"/>
      </c:catAx>
      <c:valAx>
        <c:axId val="383272992"/>
        <c:scaling>
          <c:orientation val="minMax"/>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732911749305191"/>
              <c:y val="3.5129324202674894E-2"/>
            </c:manualLayout>
          </c:layout>
          <c:overlay val="0"/>
        </c:title>
        <c:numFmt formatCode="0.0%" sourceLinked="0"/>
        <c:majorTickMark val="out"/>
        <c:minorTickMark val="none"/>
        <c:tickLblPos val="nextTo"/>
        <c:spPr>
          <a:ln w="9525">
            <a:solidFill>
              <a:srgbClr val="7F7F7F"/>
            </a:solidFill>
            <a:prstDash val="solid"/>
          </a:ln>
        </c:spPr>
        <c:crossAx val="383284752"/>
        <c:crosses val="autoZero"/>
        <c:crossBetween val="between"/>
      </c:valAx>
      <c:valAx>
        <c:axId val="383275232"/>
        <c:scaling>
          <c:orientation val="minMax"/>
          <c:max val="50"/>
          <c:min val="0"/>
        </c:scaling>
        <c:delete val="1"/>
        <c:axPos val="r"/>
        <c:numFmt formatCode="General" sourceLinked="1"/>
        <c:majorTickMark val="out"/>
        <c:minorTickMark val="none"/>
        <c:tickLblPos val="nextTo"/>
        <c:crossAx val="383259552"/>
        <c:crosses val="max"/>
        <c:crossBetween val="midCat"/>
      </c:valAx>
      <c:valAx>
        <c:axId val="383259552"/>
        <c:scaling>
          <c:orientation val="minMax"/>
        </c:scaling>
        <c:delete val="1"/>
        <c:axPos val="b"/>
        <c:numFmt formatCode="0.0%" sourceLinked="1"/>
        <c:majorTickMark val="out"/>
        <c:minorTickMark val="none"/>
        <c:tickLblPos val="nextTo"/>
        <c:crossAx val="383275232"/>
        <c:crosses val="autoZero"/>
        <c:crossBetween val="midCat"/>
      </c:valAx>
      <c:spPr>
        <a:ln>
          <a:solidFill>
            <a:srgbClr val="7F7F7F"/>
          </a:solidFill>
        </a:ln>
      </c:spPr>
    </c:plotArea>
    <c:legend>
      <c:legendPos val="r"/>
      <c:layout>
        <c:manualLayout>
          <c:xMode val="edge"/>
          <c:yMode val="edge"/>
          <c:x val="0.16085614671555226"/>
          <c:y val="1.3397312242798354E-2"/>
          <c:w val="0.69647317442453238"/>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1352657004831"/>
          <c:y val="7.9407769756184382E-2"/>
          <c:w val="0.77097801932367138"/>
          <c:h val="0.87661167471819645"/>
        </c:manualLayout>
      </c:layout>
      <c:barChart>
        <c:barDir val="bar"/>
        <c:grouping val="clustered"/>
        <c:varyColors val="0"/>
        <c:ser>
          <c:idx val="0"/>
          <c:order val="0"/>
          <c:tx>
            <c:strRef>
              <c:f>市区町村別_年齢調整歯科医療費!$N$3:$N$4</c:f>
              <c:strCache>
                <c:ptCount val="2"/>
                <c:pt idx="0">
                  <c:v>年齢調整前被保険者一人当たりの歯科医療費</c:v>
                </c:pt>
              </c:strCache>
            </c:strRef>
          </c:tx>
          <c:spPr>
            <a:solidFill>
              <a:schemeClr val="accent4">
                <a:lumMod val="60000"/>
                <a:lumOff val="40000"/>
              </a:schemeClr>
            </a:solidFill>
            <a:ln>
              <a:noFill/>
            </a:ln>
          </c:spPr>
          <c:invertIfNegative val="0"/>
          <c:dLbls>
            <c:dLbl>
              <c:idx val="4"/>
              <c:layout>
                <c:manualLayout>
                  <c:x val="3.25927555360023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65-4650-A9E3-409E9A705701}"/>
                </c:ext>
              </c:extLst>
            </c:dLbl>
            <c:dLbl>
              <c:idx val="5"/>
              <c:layout>
                <c:manualLayout>
                  <c:x val="-3.10407195580986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FE-4995-9A35-DE9941767844}"/>
                </c:ext>
              </c:extLst>
            </c:dLbl>
            <c:dLbl>
              <c:idx val="7"/>
              <c:layout>
                <c:manualLayout>
                  <c:x val="1.24162878232389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D1-4437-A4E7-6AA985CFE368}"/>
                </c:ext>
              </c:extLst>
            </c:dLbl>
            <c:dLbl>
              <c:idx val="9"/>
              <c:layout>
                <c:manualLayout>
                  <c:x val="2.63846116243828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8D1-4437-A4E7-6AA985CFE368}"/>
                </c:ext>
              </c:extLst>
            </c:dLbl>
            <c:dLbl>
              <c:idx val="10"/>
              <c:layout>
                <c:manualLayout>
                  <c:x val="2.79366476022877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D1-4437-A4E7-6AA985CFE368}"/>
                </c:ext>
              </c:extLst>
            </c:dLbl>
            <c:dLbl>
              <c:idx val="11"/>
              <c:layout>
                <c:manualLayout>
                  <c:x val="2.48325756464778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2-4712-8CDC-C0F1F9E2CFF4}"/>
                </c:ext>
              </c:extLst>
            </c:dLbl>
            <c:dLbl>
              <c:idx val="13"/>
              <c:layout>
                <c:manualLayout>
                  <c:x val="2.48325756464779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A2-4712-8CDC-C0F1F9E2CFF4}"/>
                </c:ext>
              </c:extLst>
            </c:dLbl>
            <c:dLbl>
              <c:idx val="14"/>
              <c:layout>
                <c:manualLayout>
                  <c:x val="2.48325756464779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5-4650-A9E3-409E9A705701}"/>
                </c:ext>
              </c:extLst>
            </c:dLbl>
            <c:dLbl>
              <c:idx val="20"/>
              <c:layout>
                <c:manualLayout>
                  <c:x val="6.20814391161938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FE-4995-9A35-DE9941767844}"/>
                </c:ext>
              </c:extLst>
            </c:dLbl>
            <c:dLbl>
              <c:idx val="24"/>
              <c:layout>
                <c:manualLayout>
                  <c:x val="4.19049714034315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D1-4437-A4E7-6AA985CFE368}"/>
                </c:ext>
              </c:extLst>
            </c:dLbl>
            <c:dLbl>
              <c:idx val="27"/>
              <c:layout>
                <c:manualLayout>
                  <c:x val="9.31221586742912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D1-4437-A4E7-6AA985CFE368}"/>
                </c:ext>
              </c:extLst>
            </c:dLbl>
            <c:dLbl>
              <c:idx val="31"/>
              <c:layout>
                <c:manualLayout>
                  <c:x val="3.10407195580973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D1-4437-A4E7-6AA985CFE368}"/>
                </c:ext>
              </c:extLst>
            </c:dLbl>
            <c:dLbl>
              <c:idx val="32"/>
              <c:layout>
                <c:manualLayout>
                  <c:x val="4.34570073813364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17-4A2B-ABD1-15D49A3E91D8}"/>
                </c:ext>
              </c:extLst>
            </c:dLbl>
            <c:dLbl>
              <c:idx val="35"/>
              <c:layout>
                <c:manualLayout>
                  <c:x val="2.48325756464779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A2-4712-8CDC-C0F1F9E2CFF4}"/>
                </c:ext>
              </c:extLst>
            </c:dLbl>
            <c:dLbl>
              <c:idx val="37"/>
              <c:layout>
                <c:manualLayout>
                  <c:x val="1.55203597790487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B7-4225-9A27-B0659A9D0093}"/>
                </c:ext>
              </c:extLst>
            </c:dLbl>
            <c:dLbl>
              <c:idx val="40"/>
              <c:layout>
                <c:manualLayout>
                  <c:x val="2.48325756464779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D1-4437-A4E7-6AA985CFE368}"/>
                </c:ext>
              </c:extLst>
            </c:dLbl>
            <c:dLbl>
              <c:idx val="45"/>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B7-4225-9A27-B0659A9D0093}"/>
                </c:ext>
              </c:extLst>
            </c:dLbl>
            <c:dLbl>
              <c:idx val="47"/>
              <c:layout>
                <c:manualLayout>
                  <c:x val="1.55203597790487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D1-4437-A4E7-6AA985CFE368}"/>
                </c:ext>
              </c:extLst>
            </c:dLbl>
            <c:dLbl>
              <c:idx val="48"/>
              <c:layout>
                <c:manualLayout>
                  <c:x val="4.19049714034315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B7-4225-9A27-B0659A9D0093}"/>
                </c:ext>
              </c:extLst>
            </c:dLbl>
            <c:dLbl>
              <c:idx val="49"/>
              <c:layout>
                <c:manualLayout>
                  <c:x val="2.48325756464779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D1-4437-A4E7-6AA985CFE368}"/>
                </c:ext>
              </c:extLst>
            </c:dLbl>
            <c:dLbl>
              <c:idx val="50"/>
              <c:layout>
                <c:manualLayout>
                  <c:x val="1.8624431734858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1-4437-A4E7-6AA985CFE368}"/>
                </c:ext>
              </c:extLst>
            </c:dLbl>
            <c:dLbl>
              <c:idx val="53"/>
              <c:layout>
                <c:manualLayout>
                  <c:x val="2.17285036906681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FE-4995-9A35-DE9941767844}"/>
                </c:ext>
              </c:extLst>
            </c:dLbl>
            <c:dLbl>
              <c:idx val="54"/>
              <c:layout>
                <c:manualLayout>
                  <c:x val="1.39683238011438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D1-4437-A4E7-6AA985CFE368}"/>
                </c:ext>
              </c:extLst>
            </c:dLbl>
            <c:dLbl>
              <c:idx val="56"/>
              <c:layout>
                <c:manualLayout>
                  <c:x val="1.39683238011438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FE-4995-9A35-DE9941767844}"/>
                </c:ext>
              </c:extLst>
            </c:dLbl>
            <c:dLbl>
              <c:idx val="61"/>
              <c:layout>
                <c:manualLayout>
                  <c:x val="3.10407195580974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17-4A2B-ABD1-15D49A3E91D8}"/>
                </c:ext>
              </c:extLst>
            </c:dLbl>
            <c:dLbl>
              <c:idx val="63"/>
              <c:layout>
                <c:manualLayout>
                  <c:x val="4.8113115315051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B7-4225-9A27-B0659A9D0093}"/>
                </c:ext>
              </c:extLst>
            </c:dLbl>
            <c:dLbl>
              <c:idx val="69"/>
              <c:layout>
                <c:manualLayout>
                  <c:x val="3.72488634697169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FE-4995-9A35-DE9941767844}"/>
                </c:ext>
              </c:extLst>
            </c:dLbl>
            <c:dLbl>
              <c:idx val="72"/>
              <c:layout>
                <c:manualLayout>
                  <c:x val="3.10407195580973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31-49CC-88AB-3AA2573DCB07}"/>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市区町村別_年齢調整歯科医療費!$D$5:$D$78</c:f>
              <c:numCache>
                <c:formatCode>General</c:formatCode>
                <c:ptCount val="74"/>
                <c:pt idx="0">
                  <c:v>46716.327817590936</c:v>
                </c:pt>
                <c:pt idx="1">
                  <c:v>47597.667167030566</c:v>
                </c:pt>
                <c:pt idx="2">
                  <c:v>50141.488287126587</c:v>
                </c:pt>
                <c:pt idx="3">
                  <c:v>47023.125179856113</c:v>
                </c:pt>
                <c:pt idx="4">
                  <c:v>42910.156316916487</c:v>
                </c:pt>
                <c:pt idx="5">
                  <c:v>41928.732581806798</c:v>
                </c:pt>
                <c:pt idx="6">
                  <c:v>40915.720642121792</c:v>
                </c:pt>
                <c:pt idx="7">
                  <c:v>44740.565879265094</c:v>
                </c:pt>
                <c:pt idx="8">
                  <c:v>37907.309489286286</c:v>
                </c:pt>
                <c:pt idx="9">
                  <c:v>43462.897070298648</c:v>
                </c:pt>
                <c:pt idx="10">
                  <c:v>43357.88630040281</c:v>
                </c:pt>
                <c:pt idx="11">
                  <c:v>43608.651838766658</c:v>
                </c:pt>
                <c:pt idx="12">
                  <c:v>47214.220797454138</c:v>
                </c:pt>
                <c:pt idx="13">
                  <c:v>43736.098985551798</c:v>
                </c:pt>
                <c:pt idx="14">
                  <c:v>43685.915068389913</c:v>
                </c:pt>
                <c:pt idx="15">
                  <c:v>46178.974636032755</c:v>
                </c:pt>
                <c:pt idx="16">
                  <c:v>45405.802632635045</c:v>
                </c:pt>
                <c:pt idx="17">
                  <c:v>49899.367461806483</c:v>
                </c:pt>
                <c:pt idx="18">
                  <c:v>39747.462571483644</c:v>
                </c:pt>
                <c:pt idx="19">
                  <c:v>45640.861982012269</c:v>
                </c:pt>
                <c:pt idx="20">
                  <c:v>44888.68568875271</c:v>
                </c:pt>
                <c:pt idx="21">
                  <c:v>45701.949885214672</c:v>
                </c:pt>
                <c:pt idx="22">
                  <c:v>46031.642503211595</c:v>
                </c:pt>
                <c:pt idx="23">
                  <c:v>50255.228161668841</c:v>
                </c:pt>
                <c:pt idx="24">
                  <c:v>42423.77439267224</c:v>
                </c:pt>
                <c:pt idx="25">
                  <c:v>46531.741007605648</c:v>
                </c:pt>
                <c:pt idx="26">
                  <c:v>45553.651630870503</c:v>
                </c:pt>
                <c:pt idx="27">
                  <c:v>44749.273793870736</c:v>
                </c:pt>
                <c:pt idx="28">
                  <c:v>47415.722413897463</c:v>
                </c:pt>
                <c:pt idx="29">
                  <c:v>46749.977369421562</c:v>
                </c:pt>
                <c:pt idx="30">
                  <c:v>46246.400390822411</c:v>
                </c:pt>
                <c:pt idx="31">
                  <c:v>43094.369950216271</c:v>
                </c:pt>
                <c:pt idx="32">
                  <c:v>42132.929122807014</c:v>
                </c:pt>
                <c:pt idx="33">
                  <c:v>38921.323605205514</c:v>
                </c:pt>
                <c:pt idx="34">
                  <c:v>46727.481745520781</c:v>
                </c:pt>
                <c:pt idx="35">
                  <c:v>43688.296094149751</c:v>
                </c:pt>
                <c:pt idx="36">
                  <c:v>46698.852060097706</c:v>
                </c:pt>
                <c:pt idx="37">
                  <c:v>45415.572599841311</c:v>
                </c:pt>
                <c:pt idx="38">
                  <c:v>41309.282889242553</c:v>
                </c:pt>
                <c:pt idx="39">
                  <c:v>35957.906858100723</c:v>
                </c:pt>
                <c:pt idx="40">
                  <c:v>43744.811466024403</c:v>
                </c:pt>
                <c:pt idx="41">
                  <c:v>39476.329446935728</c:v>
                </c:pt>
                <c:pt idx="42">
                  <c:v>45572.434913541867</c:v>
                </c:pt>
                <c:pt idx="43">
                  <c:v>48039.509331190282</c:v>
                </c:pt>
                <c:pt idx="44">
                  <c:v>39251.930361584084</c:v>
                </c:pt>
                <c:pt idx="45">
                  <c:v>41915.25477548995</c:v>
                </c:pt>
                <c:pt idx="46">
                  <c:v>39399.063678667648</c:v>
                </c:pt>
                <c:pt idx="47">
                  <c:v>45314.514436892758</c:v>
                </c:pt>
                <c:pt idx="48">
                  <c:v>42221.609169211137</c:v>
                </c:pt>
                <c:pt idx="49">
                  <c:v>43738.177114727747</c:v>
                </c:pt>
                <c:pt idx="50">
                  <c:v>44249.208657171541</c:v>
                </c:pt>
                <c:pt idx="51">
                  <c:v>47311.488921577642</c:v>
                </c:pt>
                <c:pt idx="52">
                  <c:v>39781.914363953198</c:v>
                </c:pt>
                <c:pt idx="53">
                  <c:v>43806.567863483921</c:v>
                </c:pt>
                <c:pt idx="54">
                  <c:v>44473.983685857915</c:v>
                </c:pt>
                <c:pt idx="55">
                  <c:v>40241.873607604335</c:v>
                </c:pt>
                <c:pt idx="56">
                  <c:v>44378.444652517683</c:v>
                </c:pt>
                <c:pt idx="57">
                  <c:v>45721.357276535069</c:v>
                </c:pt>
                <c:pt idx="58">
                  <c:v>46206.824436432587</c:v>
                </c:pt>
                <c:pt idx="59">
                  <c:v>38448.030087993189</c:v>
                </c:pt>
                <c:pt idx="60">
                  <c:v>40655.252503499512</c:v>
                </c:pt>
                <c:pt idx="61">
                  <c:v>43280.439906309468</c:v>
                </c:pt>
                <c:pt idx="62">
                  <c:v>45692.609483539716</c:v>
                </c:pt>
                <c:pt idx="63">
                  <c:v>41985.173435260389</c:v>
                </c:pt>
                <c:pt idx="64">
                  <c:v>38954.291195089201</c:v>
                </c:pt>
                <c:pt idx="65">
                  <c:v>46309.331341053417</c:v>
                </c:pt>
                <c:pt idx="66">
                  <c:v>40641.880754055237</c:v>
                </c:pt>
                <c:pt idx="67">
                  <c:v>41793.136422976502</c:v>
                </c:pt>
                <c:pt idx="68">
                  <c:v>36569.974132062627</c:v>
                </c:pt>
                <c:pt idx="69">
                  <c:v>42824.748784440846</c:v>
                </c:pt>
                <c:pt idx="70">
                  <c:v>36431.442307692305</c:v>
                </c:pt>
                <c:pt idx="71">
                  <c:v>46963.251823251827</c:v>
                </c:pt>
                <c:pt idx="72">
                  <c:v>43003.410022061144</c:v>
                </c:pt>
                <c:pt idx="73">
                  <c:v>36398.218232044201</c:v>
                </c:pt>
              </c:numCache>
            </c:numRef>
          </c:val>
          <c:extLst>
            <c:ext xmlns:c16="http://schemas.microsoft.com/office/drawing/2014/chart" uri="{C3380CC4-5D6E-409C-BE32-E72D297353CC}">
              <c16:uniqueId val="{0000001A-03D7-49A7-9530-E68E9ADADFEF}"/>
            </c:ext>
          </c:extLst>
        </c:ser>
        <c:dLbls>
          <c:dLblPos val="outEnd"/>
          <c:showLegendKey val="0"/>
          <c:showVal val="1"/>
          <c:showCatName val="0"/>
          <c:showSerName val="0"/>
          <c:showPercent val="0"/>
          <c:showBubbleSize val="0"/>
        </c:dLbls>
        <c:gapWidth val="150"/>
        <c:axId val="383288672"/>
        <c:axId val="3832931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7326575255413795"/>
                  <c:y val="-0.8583943769335095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C28-40DD-8964-A5D773534C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市区町村別_年齢調整歯科医療費!$N$5:$N$78</c:f>
              <c:numCache>
                <c:formatCode>General</c:formatCode>
                <c:ptCount val="74"/>
                <c:pt idx="0">
                  <c:v>45768.544918422951</c:v>
                </c:pt>
                <c:pt idx="1">
                  <c:v>45768.544918422951</c:v>
                </c:pt>
                <c:pt idx="2">
                  <c:v>45768.544918422951</c:v>
                </c:pt>
                <c:pt idx="3">
                  <c:v>45768.544918422951</c:v>
                </c:pt>
                <c:pt idx="4">
                  <c:v>45768.544918422951</c:v>
                </c:pt>
                <c:pt idx="5">
                  <c:v>45768.544918422951</c:v>
                </c:pt>
                <c:pt idx="6">
                  <c:v>45768.544918422951</c:v>
                </c:pt>
                <c:pt idx="7">
                  <c:v>45768.544918422951</c:v>
                </c:pt>
                <c:pt idx="8">
                  <c:v>45768.544918422951</c:v>
                </c:pt>
                <c:pt idx="9">
                  <c:v>45768.544918422951</c:v>
                </c:pt>
                <c:pt idx="10">
                  <c:v>45768.544918422951</c:v>
                </c:pt>
                <c:pt idx="11">
                  <c:v>45768.544918422951</c:v>
                </c:pt>
                <c:pt idx="12">
                  <c:v>45768.544918422951</c:v>
                </c:pt>
                <c:pt idx="13">
                  <c:v>45768.544918422951</c:v>
                </c:pt>
                <c:pt idx="14">
                  <c:v>45768.544918422951</c:v>
                </c:pt>
                <c:pt idx="15">
                  <c:v>45768.544918422951</c:v>
                </c:pt>
                <c:pt idx="16">
                  <c:v>45768.544918422951</c:v>
                </c:pt>
                <c:pt idx="17">
                  <c:v>45768.544918422951</c:v>
                </c:pt>
                <c:pt idx="18">
                  <c:v>45768.544918422951</c:v>
                </c:pt>
                <c:pt idx="19">
                  <c:v>45768.544918422951</c:v>
                </c:pt>
                <c:pt idx="20">
                  <c:v>45768.544918422951</c:v>
                </c:pt>
                <c:pt idx="21">
                  <c:v>45768.544918422951</c:v>
                </c:pt>
                <c:pt idx="22">
                  <c:v>45768.544918422951</c:v>
                </c:pt>
                <c:pt idx="23">
                  <c:v>45768.544918422951</c:v>
                </c:pt>
                <c:pt idx="24">
                  <c:v>45768.544918422951</c:v>
                </c:pt>
                <c:pt idx="25">
                  <c:v>45768.544918422951</c:v>
                </c:pt>
                <c:pt idx="26">
                  <c:v>45768.544918422951</c:v>
                </c:pt>
                <c:pt idx="27">
                  <c:v>45768.544918422951</c:v>
                </c:pt>
                <c:pt idx="28">
                  <c:v>45768.544918422951</c:v>
                </c:pt>
                <c:pt idx="29">
                  <c:v>45768.544918422951</c:v>
                </c:pt>
                <c:pt idx="30">
                  <c:v>45768.544918422951</c:v>
                </c:pt>
                <c:pt idx="31">
                  <c:v>45768.544918422951</c:v>
                </c:pt>
                <c:pt idx="32">
                  <c:v>45768.544918422951</c:v>
                </c:pt>
                <c:pt idx="33">
                  <c:v>45768.544918422951</c:v>
                </c:pt>
                <c:pt idx="34">
                  <c:v>45768.544918422951</c:v>
                </c:pt>
                <c:pt idx="35">
                  <c:v>45768.544918422951</c:v>
                </c:pt>
                <c:pt idx="36">
                  <c:v>45768.544918422951</c:v>
                </c:pt>
                <c:pt idx="37">
                  <c:v>45768.544918422951</c:v>
                </c:pt>
                <c:pt idx="38">
                  <c:v>45768.544918422951</c:v>
                </c:pt>
                <c:pt idx="39">
                  <c:v>45768.544918422951</c:v>
                </c:pt>
                <c:pt idx="40">
                  <c:v>45768.544918422951</c:v>
                </c:pt>
                <c:pt idx="41">
                  <c:v>45768.544918422951</c:v>
                </c:pt>
                <c:pt idx="42">
                  <c:v>45768.544918422951</c:v>
                </c:pt>
                <c:pt idx="43">
                  <c:v>45768.544918422951</c:v>
                </c:pt>
                <c:pt idx="44">
                  <c:v>45768.544918422951</c:v>
                </c:pt>
                <c:pt idx="45">
                  <c:v>45768.544918422951</c:v>
                </c:pt>
                <c:pt idx="46">
                  <c:v>45768.544918422951</c:v>
                </c:pt>
                <c:pt idx="47">
                  <c:v>45768.544918422951</c:v>
                </c:pt>
                <c:pt idx="48">
                  <c:v>45768.544918422951</c:v>
                </c:pt>
                <c:pt idx="49">
                  <c:v>45768.544918422951</c:v>
                </c:pt>
                <c:pt idx="50">
                  <c:v>45768.544918422951</c:v>
                </c:pt>
                <c:pt idx="51">
                  <c:v>45768.544918422951</c:v>
                </c:pt>
                <c:pt idx="52">
                  <c:v>45768.544918422951</c:v>
                </c:pt>
                <c:pt idx="53">
                  <c:v>45768.544918422951</c:v>
                </c:pt>
                <c:pt idx="54">
                  <c:v>45768.544918422951</c:v>
                </c:pt>
                <c:pt idx="55">
                  <c:v>45768.544918422951</c:v>
                </c:pt>
                <c:pt idx="56">
                  <c:v>45768.544918422951</c:v>
                </c:pt>
                <c:pt idx="57">
                  <c:v>45768.544918422951</c:v>
                </c:pt>
                <c:pt idx="58">
                  <c:v>45768.544918422951</c:v>
                </c:pt>
                <c:pt idx="59">
                  <c:v>45768.544918422951</c:v>
                </c:pt>
                <c:pt idx="60">
                  <c:v>45768.544918422951</c:v>
                </c:pt>
                <c:pt idx="61">
                  <c:v>45768.544918422951</c:v>
                </c:pt>
                <c:pt idx="62">
                  <c:v>45768.544918422951</c:v>
                </c:pt>
                <c:pt idx="63">
                  <c:v>45768.544918422951</c:v>
                </c:pt>
                <c:pt idx="64">
                  <c:v>45768.544918422951</c:v>
                </c:pt>
                <c:pt idx="65">
                  <c:v>45768.544918422951</c:v>
                </c:pt>
                <c:pt idx="66">
                  <c:v>45768.544918422951</c:v>
                </c:pt>
                <c:pt idx="67">
                  <c:v>45768.544918422951</c:v>
                </c:pt>
                <c:pt idx="68">
                  <c:v>45768.544918422951</c:v>
                </c:pt>
                <c:pt idx="69">
                  <c:v>45768.544918422951</c:v>
                </c:pt>
                <c:pt idx="70">
                  <c:v>45768.544918422951</c:v>
                </c:pt>
                <c:pt idx="71">
                  <c:v>45768.544918422951</c:v>
                </c:pt>
                <c:pt idx="72">
                  <c:v>45768.544918422951</c:v>
                </c:pt>
                <c:pt idx="73">
                  <c:v>45768.544918422951</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1"/>
          <c:showCatName val="0"/>
          <c:showSerName val="0"/>
          <c:showPercent val="0"/>
          <c:showBubbleSize val="0"/>
        </c:dLbls>
        <c:axId val="383281952"/>
        <c:axId val="383272432"/>
      </c:scatterChart>
      <c:catAx>
        <c:axId val="383288672"/>
        <c:scaling>
          <c:orientation val="maxMin"/>
        </c:scaling>
        <c:delete val="0"/>
        <c:axPos val="l"/>
        <c:numFmt formatCode="General" sourceLinked="0"/>
        <c:majorTickMark val="none"/>
        <c:minorTickMark val="none"/>
        <c:tickLblPos val="nextTo"/>
        <c:spPr>
          <a:ln w="9525">
            <a:solidFill>
              <a:srgbClr val="7F7F7F"/>
            </a:solidFill>
            <a:prstDash val="solid"/>
          </a:ln>
        </c:spPr>
        <c:crossAx val="383293152"/>
        <c:crosses val="autoZero"/>
        <c:auto val="1"/>
        <c:lblAlgn val="ctr"/>
        <c:lblOffset val="100"/>
        <c:noMultiLvlLbl val="0"/>
      </c:catAx>
      <c:valAx>
        <c:axId val="3832931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1737089150931383"/>
              <c:y val="4.1095053314097151E-2"/>
            </c:manualLayout>
          </c:layout>
          <c:overlay val="0"/>
        </c:title>
        <c:numFmt formatCode="#,##0_ " sourceLinked="0"/>
        <c:majorTickMark val="out"/>
        <c:minorTickMark val="none"/>
        <c:tickLblPos val="nextTo"/>
        <c:spPr>
          <a:ln w="9525">
            <a:solidFill>
              <a:srgbClr val="7F7F7F"/>
            </a:solidFill>
            <a:prstDash val="solid"/>
          </a:ln>
        </c:spPr>
        <c:crossAx val="383288672"/>
        <c:crosses val="autoZero"/>
        <c:crossBetween val="between"/>
      </c:valAx>
      <c:valAx>
        <c:axId val="383272432"/>
        <c:scaling>
          <c:orientation val="minMax"/>
          <c:max val="50"/>
          <c:min val="0"/>
        </c:scaling>
        <c:delete val="1"/>
        <c:axPos val="r"/>
        <c:numFmt formatCode="General" sourceLinked="1"/>
        <c:majorTickMark val="out"/>
        <c:minorTickMark val="none"/>
        <c:tickLblPos val="nextTo"/>
        <c:crossAx val="383281952"/>
        <c:crosses val="max"/>
        <c:crossBetween val="midCat"/>
      </c:valAx>
      <c:valAx>
        <c:axId val="383281952"/>
        <c:scaling>
          <c:orientation val="minMax"/>
        </c:scaling>
        <c:delete val="1"/>
        <c:axPos val="b"/>
        <c:numFmt formatCode="General" sourceLinked="1"/>
        <c:majorTickMark val="out"/>
        <c:minorTickMark val="none"/>
        <c:tickLblPos val="nextTo"/>
        <c:crossAx val="3832724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市区町村別_年齢調整歯科医療費!$L$4</c:f>
              <c:strCache>
                <c:ptCount val="1"/>
                <c:pt idx="0">
                  <c:v>前年度との差分(年齢調整後被保険者一人当たりの歯科医療費)</c:v>
                </c:pt>
              </c:strCache>
            </c:strRef>
          </c:tx>
          <c:spPr>
            <a:solidFill>
              <a:schemeClr val="accent1"/>
            </a:solidFill>
            <a:ln>
              <a:noFill/>
            </a:ln>
          </c:spPr>
          <c:invertIfNegative val="0"/>
          <c:dLbls>
            <c:dLbl>
              <c:idx val="0"/>
              <c:layout>
                <c:manualLayout>
                  <c:x val="1.39737457401775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5E-4FA9-B57E-7720105A0803}"/>
                </c:ext>
              </c:extLst>
            </c:dLbl>
            <c:dLbl>
              <c:idx val="1"/>
              <c:layout>
                <c:manualLayout>
                  <c:x val="1.39737457401775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51-4728-A151-85D723B444BA}"/>
                </c:ext>
              </c:extLst>
            </c:dLbl>
            <c:dLbl>
              <c:idx val="2"/>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51-4728-A151-85D723B444BA}"/>
                </c:ext>
              </c:extLst>
            </c:dLbl>
            <c:dLbl>
              <c:idx val="3"/>
              <c:layout>
                <c:manualLayout>
                  <c:x val="2.32895762336292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5E-4FA9-B57E-7720105A0803}"/>
                </c:ext>
              </c:extLst>
            </c:dLbl>
            <c:dLbl>
              <c:idx val="4"/>
              <c:layout>
                <c:manualLayout>
                  <c:x val="3.26054067270808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51-4728-A151-85D723B444BA}"/>
                </c:ext>
              </c:extLst>
            </c:dLbl>
            <c:dLbl>
              <c:idx val="5"/>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5E-4FA9-B57E-7720105A0803}"/>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5E-4FA9-B57E-7720105A0803}"/>
                </c:ext>
              </c:extLst>
            </c:dLbl>
            <c:dLbl>
              <c:idx val="7"/>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51-4728-A151-85D723B444BA}"/>
                </c:ext>
              </c:extLst>
            </c:dLbl>
            <c:dLbl>
              <c:idx val="8"/>
              <c:layout>
                <c:manualLayout>
                  <c:x val="2.32895762336292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5E-4FA9-B57E-7720105A0803}"/>
                </c:ext>
              </c:extLst>
            </c:dLbl>
            <c:dLbl>
              <c:idx val="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5E-4FA9-B57E-7720105A0803}"/>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5E-4FA9-B57E-7720105A0803}"/>
                </c:ext>
              </c:extLst>
            </c:dLbl>
            <c:dLbl>
              <c:idx val="11"/>
              <c:layout>
                <c:manualLayout>
                  <c:x val="2.79474914803550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5E-4FA9-B57E-7720105A0803}"/>
                </c:ext>
              </c:extLst>
            </c:dLbl>
            <c:dLbl>
              <c:idx val="1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C5E-4FA9-B57E-7720105A0803}"/>
                </c:ext>
              </c:extLst>
            </c:dLbl>
            <c:dLbl>
              <c:idx val="13"/>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C5E-4FA9-B57E-7720105A0803}"/>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C5E-4FA9-B57E-7720105A0803}"/>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C5E-4FA9-B57E-7720105A0803}"/>
                </c:ext>
              </c:extLst>
            </c:dLbl>
            <c:dLbl>
              <c:idx val="16"/>
              <c:layout>
                <c:manualLayout>
                  <c:x val="2.32895762336291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5E-4FA9-B57E-7720105A0803}"/>
                </c:ext>
              </c:extLst>
            </c:dLbl>
            <c:dLbl>
              <c:idx val="17"/>
              <c:layout>
                <c:manualLayout>
                  <c:x val="4.65791524672574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5E-4FA9-B57E-7720105A0803}"/>
                </c:ext>
              </c:extLst>
            </c:dLbl>
            <c:dLbl>
              <c:idx val="1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51-4728-A151-85D723B444BA}"/>
                </c:ext>
              </c:extLst>
            </c:dLbl>
            <c:dLbl>
              <c:idx val="19"/>
              <c:layout>
                <c:manualLayout>
                  <c:x val="2.32895762336292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5E-4FA9-B57E-7720105A0803}"/>
                </c:ext>
              </c:extLst>
            </c:dLbl>
            <c:dLbl>
              <c:idx val="20"/>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C5E-4FA9-B57E-7720105A0803}"/>
                </c:ext>
              </c:extLst>
            </c:dLbl>
            <c:dLbl>
              <c:idx val="21"/>
              <c:layout>
                <c:manualLayout>
                  <c:x val="3.2605406727081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51-4728-A151-85D723B444BA}"/>
                </c:ext>
              </c:extLst>
            </c:dLbl>
            <c:dLbl>
              <c:idx val="22"/>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C5E-4FA9-B57E-7720105A0803}"/>
                </c:ext>
              </c:extLst>
            </c:dLbl>
            <c:dLbl>
              <c:idx val="2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51-4728-A151-85D723B444BA}"/>
                </c:ext>
              </c:extLst>
            </c:dLbl>
            <c:dLbl>
              <c:idx val="24"/>
              <c:layout>
                <c:manualLayout>
                  <c:x val="1.86316609869034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5E-4FA9-B57E-7720105A0803}"/>
                </c:ext>
              </c:extLst>
            </c:dLbl>
            <c:dLbl>
              <c:idx val="2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C5E-4FA9-B57E-7720105A0803}"/>
                </c:ext>
              </c:extLst>
            </c:dLbl>
            <c:dLbl>
              <c:idx val="26"/>
              <c:layout>
                <c:manualLayout>
                  <c:x val="1.39737457401775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5E-4FA9-B57E-7720105A0803}"/>
                </c:ext>
              </c:extLst>
            </c:dLbl>
            <c:dLbl>
              <c:idx val="27"/>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F7-4A88-90BC-12A9BC62BBF6}"/>
                </c:ext>
              </c:extLst>
            </c:dLbl>
            <c:dLbl>
              <c:idx val="2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C5E-4FA9-B57E-7720105A0803}"/>
                </c:ext>
              </c:extLst>
            </c:dLbl>
            <c:dLbl>
              <c:idx val="2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C5E-4FA9-B57E-7720105A0803}"/>
                </c:ext>
              </c:extLst>
            </c:dLbl>
            <c:dLbl>
              <c:idx val="30"/>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F7-4A88-90BC-12A9BC62BBF6}"/>
                </c:ext>
              </c:extLst>
            </c:dLbl>
            <c:dLbl>
              <c:idx val="3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C5E-4FA9-B57E-7720105A0803}"/>
                </c:ext>
              </c:extLst>
            </c:dLbl>
            <c:dLbl>
              <c:idx val="32"/>
              <c:layout>
                <c:manualLayout>
                  <c:x val="2.48422146492045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5E-4FA9-B57E-7720105A0803}"/>
                </c:ext>
              </c:extLst>
            </c:dLbl>
            <c:dLbl>
              <c:idx val="33"/>
              <c:layout>
                <c:manualLayout>
                  <c:x val="-4.65791524672585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5E-4FA9-B57E-7720105A0803}"/>
                </c:ext>
              </c:extLst>
            </c:dLbl>
            <c:dLbl>
              <c:idx val="34"/>
              <c:layout>
                <c:manualLayout>
                  <c:x val="-1.5526384155754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C5E-4FA9-B57E-7720105A0803}"/>
                </c:ext>
              </c:extLst>
            </c:dLbl>
            <c:dLbl>
              <c:idx val="35"/>
              <c:layout>
                <c:manualLayout>
                  <c:x val="1.24211073246022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5E-4FA9-B57E-7720105A0803}"/>
                </c:ext>
              </c:extLst>
            </c:dLbl>
            <c:dLbl>
              <c:idx val="36"/>
              <c:layout>
                <c:manualLayout>
                  <c:x val="2.01842994024786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5E-4FA9-B57E-7720105A0803}"/>
                </c:ext>
              </c:extLst>
            </c:dLbl>
            <c:dLbl>
              <c:idx val="37"/>
              <c:layout>
                <c:manualLayout>
                  <c:x val="4.65791524672585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5E-4FA9-B57E-7720105A0803}"/>
                </c:ext>
              </c:extLst>
            </c:dLbl>
            <c:dLbl>
              <c:idx val="38"/>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C5E-4FA9-B57E-7720105A0803}"/>
                </c:ext>
              </c:extLst>
            </c:dLbl>
            <c:dLbl>
              <c:idx val="3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C5E-4FA9-B57E-7720105A0803}"/>
                </c:ext>
              </c:extLst>
            </c:dLbl>
            <c:dLbl>
              <c:idx val="4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C5E-4FA9-B57E-7720105A0803}"/>
                </c:ext>
              </c:extLst>
            </c:dLbl>
            <c:dLbl>
              <c:idx val="41"/>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DF7-4A88-90BC-12A9BC62BBF6}"/>
                </c:ext>
              </c:extLst>
            </c:dLbl>
            <c:dLbl>
              <c:idx val="4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DF7-4A88-90BC-12A9BC62BBF6}"/>
                </c:ext>
              </c:extLst>
            </c:dLbl>
            <c:dLbl>
              <c:idx val="4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C5E-4FA9-B57E-7720105A0803}"/>
                </c:ext>
              </c:extLst>
            </c:dLbl>
            <c:dLbl>
              <c:idx val="4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C5E-4FA9-B57E-7720105A0803}"/>
                </c:ext>
              </c:extLst>
            </c:dLbl>
            <c:dLbl>
              <c:idx val="45"/>
              <c:layout>
                <c:manualLayout>
                  <c:x val="9.31583049345171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DF7-4A88-90BC-12A9BC62BBF6}"/>
                </c:ext>
              </c:extLst>
            </c:dLbl>
            <c:dLbl>
              <c:idx val="46"/>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DF7-4A88-90BC-12A9BC62BBF6}"/>
                </c:ext>
              </c:extLst>
            </c:dLbl>
            <c:dLbl>
              <c:idx val="4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DF7-4A88-90BC-12A9BC62BBF6}"/>
                </c:ext>
              </c:extLst>
            </c:dLbl>
            <c:dLbl>
              <c:idx val="4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C5E-4FA9-B57E-7720105A0803}"/>
                </c:ext>
              </c:extLst>
            </c:dLbl>
            <c:dLbl>
              <c:idx val="4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C5E-4FA9-B57E-7720105A0803}"/>
                </c:ext>
              </c:extLst>
            </c:dLbl>
            <c:dLbl>
              <c:idx val="50"/>
              <c:layout>
                <c:manualLayout>
                  <c:x val="2.01842994024786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DF7-4A88-90BC-12A9BC62BBF6}"/>
                </c:ext>
              </c:extLst>
            </c:dLbl>
            <c:dLbl>
              <c:idx val="51"/>
              <c:layout>
                <c:manualLayout>
                  <c:x val="3.10527683115045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DF7-4A88-90BC-12A9BC62BBF6}"/>
                </c:ext>
              </c:extLst>
            </c:dLbl>
            <c:dLbl>
              <c:idx val="5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C5E-4FA9-B57E-7720105A0803}"/>
                </c:ext>
              </c:extLst>
            </c:dLbl>
            <c:dLbl>
              <c:idx val="5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DF7-4A88-90BC-12A9BC62BBF6}"/>
                </c:ext>
              </c:extLst>
            </c:dLbl>
            <c:dLbl>
              <c:idx val="54"/>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C5E-4FA9-B57E-7720105A0803}"/>
                </c:ext>
              </c:extLst>
            </c:dLbl>
            <c:dLbl>
              <c:idx val="55"/>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51-4728-A151-85D723B444BA}"/>
                </c:ext>
              </c:extLst>
            </c:dLbl>
            <c:dLbl>
              <c:idx val="5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51-4728-A151-85D723B444BA}"/>
                </c:ext>
              </c:extLst>
            </c:dLbl>
            <c:dLbl>
              <c:idx val="5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C5E-4FA9-B57E-7720105A0803}"/>
                </c:ext>
              </c:extLst>
            </c:dLbl>
            <c:dLbl>
              <c:idx val="5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C5E-4FA9-B57E-7720105A0803}"/>
                </c:ext>
              </c:extLst>
            </c:dLbl>
            <c:dLbl>
              <c:idx val="5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51-4728-A151-85D723B444BA}"/>
                </c:ext>
              </c:extLst>
            </c:dLbl>
            <c:dLbl>
              <c:idx val="60"/>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251-4728-A151-85D723B444BA}"/>
                </c:ext>
              </c:extLst>
            </c:dLbl>
            <c:dLbl>
              <c:idx val="61"/>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C5E-4FA9-B57E-7720105A0803}"/>
                </c:ext>
              </c:extLst>
            </c:dLbl>
            <c:dLbl>
              <c:idx val="62"/>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251-4728-A151-85D723B444BA}"/>
                </c:ext>
              </c:extLst>
            </c:dLbl>
            <c:dLbl>
              <c:idx val="6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251-4728-A151-85D723B444BA}"/>
                </c:ext>
              </c:extLst>
            </c:dLbl>
            <c:dLbl>
              <c:idx val="6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C5E-4FA9-B57E-7720105A0803}"/>
                </c:ext>
              </c:extLst>
            </c:dLbl>
            <c:dLbl>
              <c:idx val="6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251-4728-A151-85D723B444BA}"/>
                </c:ext>
              </c:extLst>
            </c:dLbl>
            <c:dLbl>
              <c:idx val="6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C5E-4FA9-B57E-7720105A0803}"/>
                </c:ext>
              </c:extLst>
            </c:dLbl>
            <c:dLbl>
              <c:idx val="67"/>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C5E-4FA9-B57E-7720105A0803}"/>
                </c:ext>
              </c:extLst>
            </c:dLbl>
            <c:dLbl>
              <c:idx val="68"/>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C5E-4FA9-B57E-7720105A0803}"/>
                </c:ext>
              </c:extLst>
            </c:dLbl>
            <c:dLbl>
              <c:idx val="69"/>
              <c:layout>
                <c:manualLayout>
                  <c:x val="9.31583049345171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5E-4FA9-B57E-7720105A0803}"/>
                </c:ext>
              </c:extLst>
            </c:dLbl>
            <c:dLbl>
              <c:idx val="70"/>
              <c:layout>
                <c:manualLayout>
                  <c:x val="-1.13858835168541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C5E-4FA9-B57E-7720105A0803}"/>
                </c:ext>
              </c:extLst>
            </c:dLbl>
            <c:dLbl>
              <c:idx val="7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251-4728-A151-85D723B444BA}"/>
                </c:ext>
              </c:extLst>
            </c:dLbl>
            <c:dLbl>
              <c:idx val="7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C5E-4FA9-B57E-7720105A0803}"/>
                </c:ext>
              </c:extLst>
            </c:dLbl>
            <c:dLbl>
              <c:idx val="73"/>
              <c:layout>
                <c:manualLayout>
                  <c:x val="1.86316609869034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9C-4685-8526-50701CE39A24}"/>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市区町村別_年齢調整歯科医療費!$I$5:$I$78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市区町村別_年齢調整歯科医療費!$L$5:$L$78</c:f>
              <c:numCache>
                <c:formatCode>General</c:formatCode>
                <c:ptCount val="74"/>
                <c:pt idx="0">
                  <c:v>1279</c:v>
                </c:pt>
                <c:pt idx="1">
                  <c:v>1273</c:v>
                </c:pt>
                <c:pt idx="2">
                  <c:v>1191</c:v>
                </c:pt>
                <c:pt idx="3">
                  <c:v>1257</c:v>
                </c:pt>
                <c:pt idx="4">
                  <c:v>1243</c:v>
                </c:pt>
                <c:pt idx="5">
                  <c:v>1336</c:v>
                </c:pt>
                <c:pt idx="6">
                  <c:v>1314</c:v>
                </c:pt>
                <c:pt idx="7">
                  <c:v>1182</c:v>
                </c:pt>
                <c:pt idx="8">
                  <c:v>1260</c:v>
                </c:pt>
                <c:pt idx="9">
                  <c:v>1320</c:v>
                </c:pt>
                <c:pt idx="10">
                  <c:v>1313</c:v>
                </c:pt>
                <c:pt idx="11">
                  <c:v>1244</c:v>
                </c:pt>
                <c:pt idx="12">
                  <c:v>1335</c:v>
                </c:pt>
                <c:pt idx="13">
                  <c:v>1301</c:v>
                </c:pt>
                <c:pt idx="14">
                  <c:v>1302</c:v>
                </c:pt>
                <c:pt idx="15">
                  <c:v>1225</c:v>
                </c:pt>
                <c:pt idx="16">
                  <c:v>1253</c:v>
                </c:pt>
                <c:pt idx="17">
                  <c:v>1294</c:v>
                </c:pt>
                <c:pt idx="18">
                  <c:v>1302</c:v>
                </c:pt>
                <c:pt idx="19">
                  <c:v>1257</c:v>
                </c:pt>
                <c:pt idx="20">
                  <c:v>1364</c:v>
                </c:pt>
                <c:pt idx="21">
                  <c:v>1238</c:v>
                </c:pt>
                <c:pt idx="22">
                  <c:v>1383</c:v>
                </c:pt>
                <c:pt idx="23">
                  <c:v>1213</c:v>
                </c:pt>
                <c:pt idx="24">
                  <c:v>1263</c:v>
                </c:pt>
                <c:pt idx="25">
                  <c:v>1324</c:v>
                </c:pt>
                <c:pt idx="26">
                  <c:v>1273</c:v>
                </c:pt>
                <c:pt idx="27">
                  <c:v>1367</c:v>
                </c:pt>
                <c:pt idx="28">
                  <c:v>1318</c:v>
                </c:pt>
                <c:pt idx="29">
                  <c:v>1303</c:v>
                </c:pt>
                <c:pt idx="30">
                  <c:v>1362</c:v>
                </c:pt>
                <c:pt idx="31">
                  <c:v>1359</c:v>
                </c:pt>
                <c:pt idx="32">
                  <c:v>1253</c:v>
                </c:pt>
                <c:pt idx="33">
                  <c:v>1315</c:v>
                </c:pt>
                <c:pt idx="34">
                  <c:v>1307</c:v>
                </c:pt>
                <c:pt idx="35">
                  <c:v>1279</c:v>
                </c:pt>
                <c:pt idx="36">
                  <c:v>1262</c:v>
                </c:pt>
                <c:pt idx="37">
                  <c:v>1297</c:v>
                </c:pt>
                <c:pt idx="38">
                  <c:v>1362</c:v>
                </c:pt>
                <c:pt idx="39">
                  <c:v>1333</c:v>
                </c:pt>
                <c:pt idx="40">
                  <c:v>1354</c:v>
                </c:pt>
                <c:pt idx="41">
                  <c:v>1332</c:v>
                </c:pt>
                <c:pt idx="42">
                  <c:v>1326</c:v>
                </c:pt>
                <c:pt idx="43">
                  <c:v>1376</c:v>
                </c:pt>
                <c:pt idx="44">
                  <c:v>1311</c:v>
                </c:pt>
                <c:pt idx="45">
                  <c:v>1289</c:v>
                </c:pt>
                <c:pt idx="46">
                  <c:v>1406</c:v>
                </c:pt>
                <c:pt idx="47">
                  <c:v>1313</c:v>
                </c:pt>
                <c:pt idx="48">
                  <c:v>1386</c:v>
                </c:pt>
                <c:pt idx="49">
                  <c:v>1381</c:v>
                </c:pt>
                <c:pt idx="50">
                  <c:v>1264</c:v>
                </c:pt>
                <c:pt idx="51">
                  <c:v>1297</c:v>
                </c:pt>
                <c:pt idx="52">
                  <c:v>1318</c:v>
                </c:pt>
                <c:pt idx="53">
                  <c:v>1331</c:v>
                </c:pt>
                <c:pt idx="54">
                  <c:v>1420</c:v>
                </c:pt>
                <c:pt idx="55">
                  <c:v>1404</c:v>
                </c:pt>
                <c:pt idx="56">
                  <c:v>1310</c:v>
                </c:pt>
                <c:pt idx="57">
                  <c:v>1330</c:v>
                </c:pt>
                <c:pt idx="58">
                  <c:v>1341</c:v>
                </c:pt>
                <c:pt idx="59">
                  <c:v>1339</c:v>
                </c:pt>
                <c:pt idx="60">
                  <c:v>1411</c:v>
                </c:pt>
                <c:pt idx="61">
                  <c:v>1394</c:v>
                </c:pt>
                <c:pt idx="62">
                  <c:v>1347</c:v>
                </c:pt>
                <c:pt idx="63">
                  <c:v>1306</c:v>
                </c:pt>
                <c:pt idx="64">
                  <c:v>1309</c:v>
                </c:pt>
                <c:pt idx="65">
                  <c:v>1306</c:v>
                </c:pt>
                <c:pt idx="66">
                  <c:v>1062</c:v>
                </c:pt>
                <c:pt idx="67">
                  <c:v>1336</c:v>
                </c:pt>
                <c:pt idx="68">
                  <c:v>1347</c:v>
                </c:pt>
                <c:pt idx="69">
                  <c:v>1290</c:v>
                </c:pt>
                <c:pt idx="70">
                  <c:v>1308</c:v>
                </c:pt>
                <c:pt idx="71">
                  <c:v>1319</c:v>
                </c:pt>
                <c:pt idx="72">
                  <c:v>1346</c:v>
                </c:pt>
                <c:pt idx="73">
                  <c:v>1270</c:v>
                </c:pt>
              </c:numCache>
            </c:numRef>
          </c:val>
          <c:extLst>
            <c:ext xmlns:c16="http://schemas.microsoft.com/office/drawing/2014/chart" uri="{C3380CC4-5D6E-409C-BE32-E72D297353CC}">
              <c16:uniqueId val="{0000001F-ADF7-4A88-90BC-12A9BC62BBF6}"/>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strRef>
              <c:f>市区町村別_年齢調整歯科医療費!$B$79</c:f>
              <c:strCache>
                <c:ptCount val="1"/>
                <c:pt idx="0">
                  <c:v>広域連合全体</c:v>
                </c:pt>
              </c:strCache>
            </c:strRef>
          </c:tx>
          <c:spPr>
            <a:ln w="28575">
              <a:solidFill>
                <a:srgbClr val="BE4B48"/>
              </a:solidFill>
            </a:ln>
          </c:spPr>
          <c:marker>
            <c:symbol val="none"/>
          </c:marker>
          <c:dLbls>
            <c:dLbl>
              <c:idx val="0"/>
              <c:layout>
                <c:manualLayout>
                  <c:x val="-0.21553176337546048"/>
                  <c:y val="-0.8749835009032916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ADF7-4A88-90BC-12A9BC62BBF6}"/>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DF7-4A88-90BC-12A9BC62BBF6}"/>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市区町村別_年齢調整歯科医療費!$Q$5:$Q$78</c:f>
              <c:numCache>
                <c:formatCode>General</c:formatCode>
                <c:ptCount val="74"/>
                <c:pt idx="0">
                  <c:v>1313</c:v>
                </c:pt>
                <c:pt idx="1">
                  <c:v>1313</c:v>
                </c:pt>
                <c:pt idx="2">
                  <c:v>1313</c:v>
                </c:pt>
                <c:pt idx="3">
                  <c:v>1313</c:v>
                </c:pt>
                <c:pt idx="4">
                  <c:v>1313</c:v>
                </c:pt>
                <c:pt idx="5">
                  <c:v>1313</c:v>
                </c:pt>
                <c:pt idx="6">
                  <c:v>1313</c:v>
                </c:pt>
                <c:pt idx="7">
                  <c:v>1313</c:v>
                </c:pt>
                <c:pt idx="8">
                  <c:v>1313</c:v>
                </c:pt>
                <c:pt idx="9">
                  <c:v>1313</c:v>
                </c:pt>
                <c:pt idx="10">
                  <c:v>1313</c:v>
                </c:pt>
                <c:pt idx="11">
                  <c:v>1313</c:v>
                </c:pt>
                <c:pt idx="12">
                  <c:v>1313</c:v>
                </c:pt>
                <c:pt idx="13">
                  <c:v>1313</c:v>
                </c:pt>
                <c:pt idx="14">
                  <c:v>1313</c:v>
                </c:pt>
                <c:pt idx="15">
                  <c:v>1313</c:v>
                </c:pt>
                <c:pt idx="16">
                  <c:v>1313</c:v>
                </c:pt>
                <c:pt idx="17">
                  <c:v>1313</c:v>
                </c:pt>
                <c:pt idx="18">
                  <c:v>1313</c:v>
                </c:pt>
                <c:pt idx="19">
                  <c:v>1313</c:v>
                </c:pt>
                <c:pt idx="20">
                  <c:v>1313</c:v>
                </c:pt>
                <c:pt idx="21">
                  <c:v>1313</c:v>
                </c:pt>
                <c:pt idx="22">
                  <c:v>1313</c:v>
                </c:pt>
                <c:pt idx="23">
                  <c:v>1313</c:v>
                </c:pt>
                <c:pt idx="24">
                  <c:v>1313</c:v>
                </c:pt>
                <c:pt idx="25">
                  <c:v>1313</c:v>
                </c:pt>
                <c:pt idx="26">
                  <c:v>1313</c:v>
                </c:pt>
                <c:pt idx="27">
                  <c:v>1313</c:v>
                </c:pt>
                <c:pt idx="28">
                  <c:v>1313</c:v>
                </c:pt>
                <c:pt idx="29">
                  <c:v>1313</c:v>
                </c:pt>
                <c:pt idx="30">
                  <c:v>1313</c:v>
                </c:pt>
                <c:pt idx="31">
                  <c:v>1313</c:v>
                </c:pt>
                <c:pt idx="32">
                  <c:v>1313</c:v>
                </c:pt>
                <c:pt idx="33">
                  <c:v>1313</c:v>
                </c:pt>
                <c:pt idx="34">
                  <c:v>1313</c:v>
                </c:pt>
                <c:pt idx="35">
                  <c:v>1313</c:v>
                </c:pt>
                <c:pt idx="36">
                  <c:v>1313</c:v>
                </c:pt>
                <c:pt idx="37">
                  <c:v>1313</c:v>
                </c:pt>
                <c:pt idx="38">
                  <c:v>1313</c:v>
                </c:pt>
                <c:pt idx="39">
                  <c:v>1313</c:v>
                </c:pt>
                <c:pt idx="40">
                  <c:v>1313</c:v>
                </c:pt>
                <c:pt idx="41">
                  <c:v>1313</c:v>
                </c:pt>
                <c:pt idx="42">
                  <c:v>1313</c:v>
                </c:pt>
                <c:pt idx="43">
                  <c:v>1313</c:v>
                </c:pt>
                <c:pt idx="44">
                  <c:v>1313</c:v>
                </c:pt>
                <c:pt idx="45">
                  <c:v>1313</c:v>
                </c:pt>
                <c:pt idx="46">
                  <c:v>1313</c:v>
                </c:pt>
                <c:pt idx="47">
                  <c:v>1313</c:v>
                </c:pt>
                <c:pt idx="48">
                  <c:v>1313</c:v>
                </c:pt>
                <c:pt idx="49">
                  <c:v>1313</c:v>
                </c:pt>
                <c:pt idx="50">
                  <c:v>1313</c:v>
                </c:pt>
                <c:pt idx="51">
                  <c:v>1313</c:v>
                </c:pt>
                <c:pt idx="52">
                  <c:v>1313</c:v>
                </c:pt>
                <c:pt idx="53">
                  <c:v>1313</c:v>
                </c:pt>
                <c:pt idx="54">
                  <c:v>1313</c:v>
                </c:pt>
                <c:pt idx="55">
                  <c:v>1313</c:v>
                </c:pt>
                <c:pt idx="56">
                  <c:v>1313</c:v>
                </c:pt>
                <c:pt idx="57">
                  <c:v>1313</c:v>
                </c:pt>
                <c:pt idx="58">
                  <c:v>1313</c:v>
                </c:pt>
                <c:pt idx="59">
                  <c:v>1313</c:v>
                </c:pt>
                <c:pt idx="60">
                  <c:v>1313</c:v>
                </c:pt>
                <c:pt idx="61">
                  <c:v>1313</c:v>
                </c:pt>
                <c:pt idx="62">
                  <c:v>1313</c:v>
                </c:pt>
                <c:pt idx="63">
                  <c:v>1313</c:v>
                </c:pt>
                <c:pt idx="64">
                  <c:v>1313</c:v>
                </c:pt>
                <c:pt idx="65">
                  <c:v>1313</c:v>
                </c:pt>
                <c:pt idx="66">
                  <c:v>1313</c:v>
                </c:pt>
                <c:pt idx="67">
                  <c:v>1313</c:v>
                </c:pt>
                <c:pt idx="68">
                  <c:v>1313</c:v>
                </c:pt>
                <c:pt idx="69">
                  <c:v>1313</c:v>
                </c:pt>
                <c:pt idx="70">
                  <c:v>1313</c:v>
                </c:pt>
                <c:pt idx="71">
                  <c:v>1313</c:v>
                </c:pt>
                <c:pt idx="72">
                  <c:v>1313</c:v>
                </c:pt>
                <c:pt idx="73">
                  <c:v>1313</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22-ADF7-4A88-90BC-12A9BC62BBF6}"/>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nextTo"/>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altLang="en-US" sz="1000"/>
              <a:t>上段</a:t>
            </a:r>
            <a:r>
              <a:rPr lang="en-US" altLang="ja-JP" sz="1000"/>
              <a:t>:(</a:t>
            </a:r>
            <a:r>
              <a:rPr lang="ja-JP" altLang="en-US" sz="1000"/>
              <a:t>円</a:t>
            </a:r>
            <a:r>
              <a:rPr lang="en-US" altLang="ja-JP" sz="1000"/>
              <a:t>)</a:t>
            </a:r>
            <a:endParaRPr lang="ja-JP" altLang="en-US" sz="1000"/>
          </a:p>
        </c:rich>
      </c:tx>
      <c:layout>
        <c:manualLayout>
          <c:xMode val="edge"/>
          <c:yMode val="edge"/>
          <c:x val="0.88342507645259938"/>
          <c:y val="2.7850877192982456E-2"/>
        </c:manualLayout>
      </c:layout>
      <c:overlay val="0"/>
    </c:title>
    <c:autoTitleDeleted val="0"/>
    <c:plotArea>
      <c:layout>
        <c:manualLayout>
          <c:layoutTarget val="inner"/>
          <c:xMode val="edge"/>
          <c:yMode val="edge"/>
          <c:x val="0.27737561334101474"/>
          <c:y val="0.11398389808015572"/>
          <c:w val="0.48830696435464294"/>
          <c:h val="0.84107228169512516"/>
        </c:manualLayout>
      </c:layout>
      <c:pieChart>
        <c:varyColors val="1"/>
        <c:ser>
          <c:idx val="1"/>
          <c:order val="0"/>
          <c:tx>
            <c:strRef>
              <c:f>中分類別歯科医療費!$E$3</c:f>
              <c:strCache>
                <c:ptCount val="1"/>
                <c:pt idx="0">
                  <c:v>歯科
医療費
(円)</c:v>
                </c:pt>
              </c:strCache>
            </c:strRef>
          </c:tx>
          <c:spPr>
            <a:ln>
              <a:noFill/>
            </a:ln>
          </c:spPr>
          <c:dPt>
            <c:idx val="0"/>
            <c:bubble3D val="0"/>
            <c:spPr>
              <a:solidFill>
                <a:srgbClr val="4BACC6"/>
              </a:solidFill>
              <a:ln w="19050">
                <a:noFill/>
              </a:ln>
              <a:effectLst/>
            </c:spPr>
            <c:extLst>
              <c:ext xmlns:c16="http://schemas.microsoft.com/office/drawing/2014/chart" uri="{C3380CC4-5D6E-409C-BE32-E72D297353CC}">
                <c16:uniqueId val="{00000001-8C6D-4B07-B581-EE74EA856EC5}"/>
              </c:ext>
            </c:extLst>
          </c:dPt>
          <c:dPt>
            <c:idx val="1"/>
            <c:bubble3D val="0"/>
            <c:spPr>
              <a:solidFill>
                <a:srgbClr val="FF7C80"/>
              </a:solidFill>
              <a:ln w="19050">
                <a:noFill/>
              </a:ln>
              <a:effectLst/>
            </c:spPr>
            <c:extLst>
              <c:ext xmlns:c16="http://schemas.microsoft.com/office/drawing/2014/chart" uri="{C3380CC4-5D6E-409C-BE32-E72D297353CC}">
                <c16:uniqueId val="{00000003-8C6D-4B07-B581-EE74EA856EC5}"/>
              </c:ext>
            </c:extLst>
          </c:dPt>
          <c:dPt>
            <c:idx val="2"/>
            <c:bubble3D val="0"/>
            <c:spPr>
              <a:solidFill>
                <a:srgbClr val="A5C26A"/>
              </a:solidFill>
              <a:ln w="19050">
                <a:noFill/>
              </a:ln>
              <a:effectLst/>
            </c:spPr>
            <c:extLst>
              <c:ext xmlns:c16="http://schemas.microsoft.com/office/drawing/2014/chart" uri="{C3380CC4-5D6E-409C-BE32-E72D297353CC}">
                <c16:uniqueId val="{00000005-8C6D-4B07-B581-EE74EA856EC5}"/>
              </c:ext>
            </c:extLst>
          </c:dPt>
          <c:dPt>
            <c:idx val="3"/>
            <c:bubble3D val="0"/>
            <c:spPr>
              <a:solidFill>
                <a:schemeClr val="accent4"/>
              </a:solidFill>
              <a:ln w="19050">
                <a:noFill/>
              </a:ln>
              <a:effectLst/>
            </c:spPr>
            <c:extLst>
              <c:ext xmlns:c16="http://schemas.microsoft.com/office/drawing/2014/chart" uri="{C3380CC4-5D6E-409C-BE32-E72D297353CC}">
                <c16:uniqueId val="{00000007-8C6D-4B07-B581-EE74EA856EC5}"/>
              </c:ext>
            </c:extLst>
          </c:dPt>
          <c:dPt>
            <c:idx val="4"/>
            <c:bubble3D val="0"/>
            <c:spPr>
              <a:solidFill>
                <a:schemeClr val="accent6">
                  <a:lumMod val="40000"/>
                  <a:lumOff val="60000"/>
                </a:schemeClr>
              </a:solidFill>
              <a:ln w="19050">
                <a:noFill/>
              </a:ln>
              <a:effectLst/>
            </c:spPr>
            <c:extLst>
              <c:ext xmlns:c16="http://schemas.microsoft.com/office/drawing/2014/chart" uri="{C3380CC4-5D6E-409C-BE32-E72D297353CC}">
                <c16:uniqueId val="{00000009-8C6D-4B07-B581-EE74EA856EC5}"/>
              </c:ext>
            </c:extLst>
          </c:dPt>
          <c:dPt>
            <c:idx val="5"/>
            <c:bubble3D val="0"/>
            <c:spPr>
              <a:pattFill prst="dkDnDiag">
                <a:fgClr>
                  <a:schemeClr val="tx2">
                    <a:lumMod val="40000"/>
                    <a:lumOff val="60000"/>
                  </a:schemeClr>
                </a:fgClr>
                <a:bgClr>
                  <a:schemeClr val="bg1"/>
                </a:bgClr>
              </a:pattFill>
              <a:ln w="19050">
                <a:noFill/>
              </a:ln>
              <a:effectLst/>
            </c:spPr>
            <c:extLst>
              <c:ext xmlns:c16="http://schemas.microsoft.com/office/drawing/2014/chart" uri="{C3380CC4-5D6E-409C-BE32-E72D297353CC}">
                <c16:uniqueId val="{0000000B-8C6D-4B07-B581-EE74EA856EC5}"/>
              </c:ext>
            </c:extLst>
          </c:dPt>
          <c:dLbls>
            <c:dLbl>
              <c:idx val="0"/>
              <c:layout>
                <c:manualLayout>
                  <c:x val="-0.10214362771358812"/>
                  <c:y val="0.19337960070794785"/>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430036085894045"/>
                      <c:h val="0.14355396758375602"/>
                    </c:manualLayout>
                  </c15:layout>
                </c:ext>
                <c:ext xmlns:c16="http://schemas.microsoft.com/office/drawing/2014/chart" uri="{C3380CC4-5D6E-409C-BE32-E72D297353CC}">
                  <c16:uniqueId val="{00000001-8C6D-4B07-B581-EE74EA856EC5}"/>
                </c:ext>
              </c:extLst>
            </c:dLbl>
            <c:dLbl>
              <c:idx val="1"/>
              <c:layout>
                <c:manualLayout>
                  <c:x val="-0.18834680076833032"/>
                  <c:y val="-0.13082244676724181"/>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644608363568969"/>
                      <c:h val="0.150522606786851"/>
                    </c:manualLayout>
                  </c15:layout>
                </c:ext>
                <c:ext xmlns:c16="http://schemas.microsoft.com/office/drawing/2014/chart" uri="{C3380CC4-5D6E-409C-BE32-E72D297353CC}">
                  <c16:uniqueId val="{00000003-8C6D-4B07-B581-EE74EA856EC5}"/>
                </c:ext>
              </c:extLst>
            </c:dLbl>
            <c:dLbl>
              <c:idx val="2"/>
              <c:layout>
                <c:manualLayout>
                  <c:x val="0.14746720778339151"/>
                  <c:y val="-0.20039240850514436"/>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5206434829347495"/>
                      <c:h val="0.23562765703282201"/>
                    </c:manualLayout>
                  </c15:layout>
                </c:ext>
                <c:ext xmlns:c16="http://schemas.microsoft.com/office/drawing/2014/chart" uri="{C3380CC4-5D6E-409C-BE32-E72D297353CC}">
                  <c16:uniqueId val="{00000005-8C6D-4B07-B581-EE74EA856EC5}"/>
                </c:ext>
              </c:extLst>
            </c:dLbl>
            <c:dLbl>
              <c:idx val="3"/>
              <c:layout>
                <c:manualLayout>
                  <c:x val="-1.6752979893632593E-2"/>
                  <c:y val="9.5778687431628193E-2"/>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0337328349523778"/>
                      <c:h val="0.23570793678024876"/>
                    </c:manualLayout>
                  </c15:layout>
                </c:ext>
                <c:ext xmlns:c16="http://schemas.microsoft.com/office/drawing/2014/chart" uri="{C3380CC4-5D6E-409C-BE32-E72D297353CC}">
                  <c16:uniqueId val="{00000007-8C6D-4B07-B581-EE74EA856EC5}"/>
                </c:ext>
              </c:extLst>
            </c:dLbl>
            <c:dLbl>
              <c:idx val="4"/>
              <c:layout>
                <c:manualLayout>
                  <c:x val="-6.6889917073828076E-2"/>
                  <c:y val="0.10114725807546901"/>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974868373069052"/>
                      <c:h val="0.3438458562866053"/>
                    </c:manualLayout>
                  </c15:layout>
                </c:ext>
                <c:ext xmlns:c16="http://schemas.microsoft.com/office/drawing/2014/chart" uri="{C3380CC4-5D6E-409C-BE32-E72D297353CC}">
                  <c16:uniqueId val="{00000009-8C6D-4B07-B581-EE74EA856EC5}"/>
                </c:ext>
              </c:extLst>
            </c:dLbl>
            <c:dLbl>
              <c:idx val="5"/>
              <c:layout>
                <c:manualLayout>
                  <c:x val="-7.5317479310329949E-2"/>
                  <c:y val="6.9466725281879518E-3"/>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7083687244210305"/>
                      <c:h val="0.2098875506181678"/>
                    </c:manualLayout>
                  </c15:layout>
                </c:ext>
                <c:ext xmlns:c16="http://schemas.microsoft.com/office/drawing/2014/chart" uri="{C3380CC4-5D6E-409C-BE32-E72D297353CC}">
                  <c16:uniqueId val="{0000000B-8C6D-4B07-B581-EE74EA856EC5}"/>
                </c:ext>
              </c:extLst>
            </c:dLbl>
            <c:numFmt formatCode="0.0%" sourceLinked="0"/>
            <c:spPr>
              <a:noFill/>
              <a:ln>
                <a:noFill/>
              </a:ln>
              <a:effectLst/>
            </c:spPr>
            <c:dLblPos val="outEnd"/>
            <c:showLegendKey val="0"/>
            <c:showVal val="1"/>
            <c:showCatName val="1"/>
            <c:showSerName val="0"/>
            <c:showPercent val="1"/>
            <c:showBubbleSize val="0"/>
            <c:separator>
</c:separator>
            <c:showLeaderLines val="1"/>
            <c:leaderLines>
              <c:spPr>
                <a:ln w="9525">
                  <a:solidFill>
                    <a:schemeClr val="tx1"/>
                  </a:solidFill>
                </a:ln>
              </c:spPr>
            </c:leaderLines>
            <c:extLst>
              <c:ext xmlns:c15="http://schemas.microsoft.com/office/drawing/2012/chart" uri="{CE6537A1-D6FC-4f65-9D91-7224C49458BB}"/>
            </c:extLst>
          </c:dLbls>
          <c:cat>
            <c:strRef>
              <c:f>中分類別歯科医療費!$M$18:$M$23</c:f>
              <c:strCache>
                <c:ptCount val="6"/>
                <c:pt idx="0">
                  <c:v>う蝕</c:v>
                </c:pt>
                <c:pt idx="1">
                  <c:v>歯肉炎及び歯周疾患</c:v>
                </c:pt>
                <c:pt idx="2">
                  <c:v>その他の歯及び歯の
支持組織の障害</c:v>
                </c:pt>
                <c:pt idx="3">
                  <c:v>その他の消化器系の疾患</c:v>
                </c:pt>
                <c:pt idx="4">
                  <c:v>その他の損傷及び
その他の外因の影響</c:v>
                </c:pt>
                <c:pt idx="5">
                  <c:v>上記 中分類以外の疾病</c:v>
                </c:pt>
              </c:strCache>
            </c:strRef>
          </c:cat>
          <c:val>
            <c:numRef>
              <c:f>中分類別歯科医療費!$E$4:$E$9</c:f>
              <c:numCache>
                <c:formatCode>General</c:formatCode>
                <c:ptCount val="6"/>
                <c:pt idx="0">
                  <c:v>7086884940.1785097</c:v>
                </c:pt>
                <c:pt idx="1">
                  <c:v>26376797777.382702</c:v>
                </c:pt>
                <c:pt idx="2">
                  <c:v>14527331047.3241</c:v>
                </c:pt>
                <c:pt idx="3">
                  <c:v>3120878491.9730101</c:v>
                </c:pt>
                <c:pt idx="4">
                  <c:v>8336925770.5710897</c:v>
                </c:pt>
                <c:pt idx="5">
                  <c:v>3088269072.5704198</c:v>
                </c:pt>
              </c:numCache>
            </c:numRef>
          </c:val>
          <c:extLst>
            <c:ext xmlns:c16="http://schemas.microsoft.com/office/drawing/2014/chart" uri="{C3380CC4-5D6E-409C-BE32-E72D297353CC}">
              <c16:uniqueId val="{0000000C-8C6D-4B07-B581-EE74EA856EC5}"/>
            </c:ext>
          </c:extLst>
        </c:ser>
        <c:dLbls>
          <c:dLblPos val="outEnd"/>
          <c:showLegendKey val="0"/>
          <c:showVal val="1"/>
          <c:showCatName val="0"/>
          <c:showSerName val="0"/>
          <c:showPercent val="0"/>
          <c:showBubbleSize val="0"/>
          <c:showLeaderLines val="1"/>
        </c:dLbls>
        <c:firstSliceAng val="0"/>
        <c:extLst/>
      </c:pieChart>
      <c:spPr>
        <a:noFill/>
        <a:ln>
          <a:noFill/>
        </a:ln>
        <a:effectLst/>
      </c:spPr>
    </c:plotArea>
    <c:plotVisOnly val="1"/>
    <c:dispBlanksAs val="zero"/>
    <c:showDLblsOverMax val="0"/>
  </c:chart>
  <c:spPr>
    <a:solidFill>
      <a:schemeClr val="bg1"/>
    </a:solidFill>
    <a:ln w="9525">
      <a:solidFill>
        <a:srgbClr val="7F7F7F"/>
      </a:solidFill>
      <a:prstDash val="solid"/>
    </a:ln>
    <a:effectLst/>
  </c:spPr>
  <c:txPr>
    <a:bodyPr/>
    <a:lstStyle/>
    <a:p>
      <a:pPr>
        <a:defRPr sz="800">
          <a:solidFill>
            <a:sysClr val="windowText" lastClr="000000"/>
          </a:solidFill>
          <a:latin typeface="ＭＳ 明朝" panose="02020609040205080304" pitchFamily="17" charset="-128"/>
          <a:ea typeface="ＭＳ 明朝" panose="02020609040205080304" pitchFamily="17" charset="-128"/>
        </a:defRPr>
      </a:pPr>
      <a:endParaRPr lang="ja-JP"/>
    </a:p>
  </c:txPr>
  <c:printSettings>
    <c:headerFooter/>
    <c:pageMargins b="0.75000000000000089" l="0.70000000000000062" r="0.70000000000000062" t="0.75000000000000089" header="0.30000000000000032" footer="0.30000000000000032"/>
    <c:pageSetup paperSize="9"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604895387904984E-2"/>
          <c:y val="0.14561947141316073"/>
          <c:w val="0.8911057614305995"/>
          <c:h val="0.60966612729234093"/>
        </c:manualLayout>
      </c:layout>
      <c:barChart>
        <c:barDir val="col"/>
        <c:grouping val="stacked"/>
        <c:varyColors val="0"/>
        <c:ser>
          <c:idx val="0"/>
          <c:order val="0"/>
          <c:tx>
            <c:strRef>
              <c:f>特定疾病別歯科医療費!$L$24</c:f>
              <c:strCache>
                <c:ptCount val="1"/>
                <c:pt idx="0">
                  <c:v>特定疾病患者のうち歯科レセプトが発生している者の割合(特定疾病患者数に占める割合)</c:v>
                </c:pt>
              </c:strCache>
            </c:strRef>
          </c:tx>
          <c:spPr>
            <a:solidFill>
              <a:srgbClr val="FFC000"/>
            </a:solidFill>
            <a:ln w="3175">
              <a:noFill/>
            </a:ln>
          </c:spPr>
          <c:invertIfNegative val="0"/>
          <c:dLbls>
            <c:dLbl>
              <c:idx val="0"/>
              <c:layout>
                <c:manualLayout>
                  <c:x val="0"/>
                  <c:y val="-0.23584142394822014"/>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A59-4C99-BD4F-75BE18918DC9}"/>
                </c:ext>
              </c:extLst>
            </c:dLbl>
            <c:dLbl>
              <c:idx val="1"/>
              <c:layout>
                <c:manualLayout>
                  <c:x val="0"/>
                  <c:y val="-0.25545523193096009"/>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A59-4C99-BD4F-75BE18918DC9}"/>
                </c:ext>
              </c:extLst>
            </c:dLbl>
            <c:dLbl>
              <c:idx val="2"/>
              <c:layout>
                <c:manualLayout>
                  <c:x val="0"/>
                  <c:y val="-0.215593311758360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4A59-4C99-BD4F-75BE18918DC9}"/>
                </c:ext>
              </c:extLst>
            </c:dLbl>
            <c:dLbl>
              <c:idx val="3"/>
              <c:layout>
                <c:manualLayout>
                  <c:x val="0"/>
                  <c:y val="-0.238179072276159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9-4C99-BD4F-75BE18918DC9}"/>
                </c:ext>
              </c:extLst>
            </c:dLbl>
            <c:dLbl>
              <c:idx val="4"/>
              <c:layout>
                <c:manualLayout>
                  <c:x val="0"/>
                  <c:y val="-0.2472761596548004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4A59-4C99-BD4F-75BE18918DC9}"/>
                </c:ext>
              </c:extLst>
            </c:dLbl>
            <c:dLbl>
              <c:idx val="5"/>
              <c:layout>
                <c:manualLayout>
                  <c:x val="0"/>
                  <c:y val="-0.29372168284789646"/>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9-4C99-BD4F-75BE18918DC9}"/>
                </c:ext>
              </c:extLst>
            </c:dLbl>
            <c:dLbl>
              <c:idx val="6"/>
              <c:layout>
                <c:manualLayout>
                  <c:x val="0"/>
                  <c:y val="-0.16543985976267531"/>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A59-4C99-BD4F-75BE18918DC9}"/>
                </c:ext>
              </c:extLst>
            </c:dLbl>
            <c:dLbl>
              <c:idx val="7"/>
              <c:layout>
                <c:manualLayout>
                  <c:x val="0"/>
                  <c:y val="-0.282425026968716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9-4C99-BD4F-75BE18918DC9}"/>
                </c:ext>
              </c:extLst>
            </c:dLbl>
            <c:dLbl>
              <c:idx val="8"/>
              <c:layout>
                <c:manualLayout>
                  <c:x val="0"/>
                  <c:y val="-0.29610625674217905"/>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4A59-4C99-BD4F-75BE18918DC9}"/>
                </c:ext>
              </c:extLst>
            </c:dLbl>
            <c:dLbl>
              <c:idx val="9"/>
              <c:layout>
                <c:manualLayout>
                  <c:x val="0"/>
                  <c:y val="-0.20617583603020495"/>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9-4C99-BD4F-75BE18918DC9}"/>
                </c:ext>
              </c:extLst>
            </c:dLbl>
            <c:dLbl>
              <c:idx val="10"/>
              <c:layout>
                <c:manualLayout>
                  <c:x val="0"/>
                  <c:y val="-0.1256116504854369"/>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4A59-4C99-BD4F-75BE18918DC9}"/>
                </c:ext>
              </c:extLst>
            </c:dLbl>
            <c:numFmt formatCode="0.0%" sourceLinked="0"/>
            <c:spPr>
              <a:noFill/>
              <a:ln>
                <a:noFill/>
              </a:ln>
              <a:effectLst/>
            </c:sp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特定疾病別歯科医療費!$B$6:$B$16</c:f>
              <c:strCache>
                <c:ptCount val="11"/>
                <c:pt idx="0">
                  <c:v>糖尿病</c:v>
                </c:pt>
                <c:pt idx="1">
                  <c:v>脂質異常症</c:v>
                </c:pt>
                <c:pt idx="2">
                  <c:v>高血圧性疾患</c:v>
                </c:pt>
                <c:pt idx="3">
                  <c:v>虚血性心疾患</c:v>
                </c:pt>
                <c:pt idx="4">
                  <c:v>脳血管疾患</c:v>
                </c:pt>
                <c:pt idx="5">
                  <c:v>動脈硬化</c:v>
                </c:pt>
                <c:pt idx="6">
                  <c:v>腎不全</c:v>
                </c:pt>
                <c:pt idx="7">
                  <c:v>気分障害</c:v>
                </c:pt>
                <c:pt idx="8">
                  <c:v>悪性新生物</c:v>
                </c:pt>
                <c:pt idx="9">
                  <c:v>肺炎</c:v>
                </c:pt>
                <c:pt idx="10">
                  <c:v>特定の疾病を
持たない者</c:v>
                </c:pt>
              </c:strCache>
            </c:strRef>
          </c:cat>
          <c:val>
            <c:numRef>
              <c:f>特定疾病別歯科医療費!$G$6:$G$16</c:f>
              <c:numCache>
                <c:formatCode>0.0%</c:formatCode>
                <c:ptCount val="11"/>
                <c:pt idx="0">
                  <c:v>0.60449766452930642</c:v>
                </c:pt>
                <c:pt idx="1">
                  <c:v>0.61607932835674162</c:v>
                </c:pt>
                <c:pt idx="2">
                  <c:v>0.59254136052656459</c:v>
                </c:pt>
                <c:pt idx="3">
                  <c:v>0.60587788834542078</c:v>
                </c:pt>
                <c:pt idx="4">
                  <c:v>0.61124973520810577</c:v>
                </c:pt>
                <c:pt idx="5">
                  <c:v>0.63867506698177978</c:v>
                </c:pt>
                <c:pt idx="6">
                  <c:v>0.56292630834831137</c:v>
                </c:pt>
                <c:pt idx="7">
                  <c:v>0.63200455072722406</c:v>
                </c:pt>
                <c:pt idx="8">
                  <c:v>0.6400831883977951</c:v>
                </c:pt>
                <c:pt idx="9">
                  <c:v>0.58698039549103376</c:v>
                </c:pt>
                <c:pt idx="10">
                  <c:v>0.53940839694656484</c:v>
                </c:pt>
              </c:numCache>
            </c:numRef>
          </c:val>
          <c:extLst>
            <c:ext xmlns:c16="http://schemas.microsoft.com/office/drawing/2014/chart" uri="{C3380CC4-5D6E-409C-BE32-E72D297353CC}">
              <c16:uniqueId val="{0000000B-4A59-4C99-BD4F-75BE18918DC9}"/>
            </c:ext>
          </c:extLst>
        </c:ser>
        <c:dLbls>
          <c:showLegendKey val="0"/>
          <c:showVal val="1"/>
          <c:showCatName val="0"/>
          <c:showSerName val="0"/>
          <c:showPercent val="0"/>
          <c:showBubbleSize val="0"/>
        </c:dLbls>
        <c:gapWidth val="140"/>
        <c:overlap val="100"/>
        <c:axId val="383363712"/>
        <c:axId val="383307152"/>
      </c:barChart>
      <c:catAx>
        <c:axId val="383363712"/>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83307152"/>
        <c:crosses val="autoZero"/>
        <c:auto val="0"/>
        <c:lblAlgn val="ctr"/>
        <c:lblOffset val="30"/>
        <c:noMultiLvlLbl val="0"/>
      </c:catAx>
      <c:valAx>
        <c:axId val="383307152"/>
        <c:scaling>
          <c:orientation val="minMax"/>
        </c:scaling>
        <c:delete val="0"/>
        <c:axPos val="l"/>
        <c:majorGridlines>
          <c:spPr>
            <a:ln w="9525">
              <a:solidFill>
                <a:srgbClr val="D9D9D9"/>
              </a:solidFill>
              <a:prstDash val="solid"/>
            </a:ln>
          </c:spPr>
        </c:majorGridlines>
        <c:title>
          <c:tx>
            <c:rich>
              <a:bodyPr rot="0" vert="horz"/>
              <a:lstStyle/>
              <a:p>
                <a:pPr>
                  <a:defRPr/>
                </a:pPr>
                <a:r>
                  <a:rPr lang="en-US"/>
                  <a:t>(%)</a:t>
                </a:r>
                <a:endParaRPr lang="ja-JP"/>
              </a:p>
            </c:rich>
          </c:tx>
          <c:layout>
            <c:manualLayout>
              <c:xMode val="edge"/>
              <c:yMode val="edge"/>
              <c:x val="3.4087327317457297E-2"/>
              <c:y val="5.3983279395900752E-2"/>
            </c:manualLayout>
          </c:layout>
          <c:overlay val="0"/>
        </c:title>
        <c:numFmt formatCode="0.0%" sourceLinked="0"/>
        <c:majorTickMark val="out"/>
        <c:minorTickMark val="none"/>
        <c:tickLblPos val="nextTo"/>
        <c:spPr>
          <a:ln w="9525">
            <a:solidFill>
              <a:srgbClr val="7F7F7F"/>
            </a:solidFill>
            <a:prstDash val="solid"/>
          </a:ln>
        </c:spPr>
        <c:crossAx val="383363712"/>
        <c:crosses val="autoZero"/>
        <c:crossBetween val="between"/>
      </c:valAx>
      <c:spPr>
        <a:ln>
          <a:solidFill>
            <a:srgbClr val="7F7F7F"/>
          </a:solidFill>
        </a:ln>
      </c:spPr>
    </c:plotArea>
    <c:legend>
      <c:legendPos val="t"/>
      <c:layout>
        <c:manualLayout>
          <c:xMode val="edge"/>
          <c:yMode val="edge"/>
          <c:x val="0.21597357455705016"/>
          <c:y val="3.7675296655879181E-2"/>
          <c:w val="0.56518421987858758"/>
          <c:h val="7.1651564185544775E-2"/>
        </c:manualLayout>
      </c:layout>
      <c:overlay val="0"/>
      <c:spPr>
        <a:ln>
          <a:solidFill>
            <a:srgbClr val="7F7F7F"/>
          </a:solidFill>
        </a:ln>
      </c:spPr>
      <c:txPr>
        <a:bodyPr/>
        <a:lstStyle/>
        <a:p>
          <a:pPr>
            <a:defRPr sz="800"/>
          </a:pPr>
          <a:endParaRPr lang="ja-JP"/>
        </a:p>
      </c:txPr>
    </c:legend>
    <c:plotVisOnly val="1"/>
    <c:dispBlanksAs val="gap"/>
    <c:showDLblsOverMax val="0"/>
  </c:chart>
  <c:spPr>
    <a:ln w="9525">
      <a:solidFill>
        <a:srgbClr val="7F7F7F"/>
      </a:solidFill>
      <a:prstDash val="solid"/>
    </a:ln>
  </c:spPr>
  <c:txPr>
    <a:bodyPr/>
    <a:lstStyle/>
    <a:p>
      <a:pPr>
        <a:defRPr sz="800">
          <a:solidFill>
            <a:sysClr val="windowText" lastClr="000000"/>
          </a:solidFill>
          <a:latin typeface="ＭＳ Ｐ明朝" panose="02020600040205080304" pitchFamily="18" charset="-128"/>
          <a:ea typeface="ＭＳ Ｐ明朝" panose="02020600040205080304"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58314735508779E-2"/>
          <c:y val="0.13179395900755125"/>
          <c:w val="0.88560890282887994"/>
          <c:h val="0.62345172599784249"/>
        </c:manualLayout>
      </c:layout>
      <c:barChart>
        <c:barDir val="col"/>
        <c:grouping val="clustered"/>
        <c:varyColors val="0"/>
        <c:ser>
          <c:idx val="3"/>
          <c:order val="0"/>
          <c:tx>
            <c:strRef>
              <c:f>特定疾病別歯科医療費!$L$52</c:f>
              <c:strCache>
                <c:ptCount val="1"/>
                <c:pt idx="0">
                  <c:v>患者一人当たりの歯科医療費</c:v>
                </c:pt>
              </c:strCache>
            </c:strRef>
          </c:tx>
          <c:spPr>
            <a:solidFill>
              <a:srgbClr val="FFC000"/>
            </a:solidFill>
            <a:ln w="3175">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特定疾病別歯科医療費!$B$6:$B$16</c:f>
              <c:strCache>
                <c:ptCount val="11"/>
                <c:pt idx="0">
                  <c:v>糖尿病</c:v>
                </c:pt>
                <c:pt idx="1">
                  <c:v>脂質異常症</c:v>
                </c:pt>
                <c:pt idx="2">
                  <c:v>高血圧性疾患</c:v>
                </c:pt>
                <c:pt idx="3">
                  <c:v>虚血性心疾患</c:v>
                </c:pt>
                <c:pt idx="4">
                  <c:v>脳血管疾患</c:v>
                </c:pt>
                <c:pt idx="5">
                  <c:v>動脈硬化</c:v>
                </c:pt>
                <c:pt idx="6">
                  <c:v>腎不全</c:v>
                </c:pt>
                <c:pt idx="7">
                  <c:v>気分障害</c:v>
                </c:pt>
                <c:pt idx="8">
                  <c:v>悪性新生物</c:v>
                </c:pt>
                <c:pt idx="9">
                  <c:v>肺炎</c:v>
                </c:pt>
                <c:pt idx="10">
                  <c:v>特定の疾病を
持たない者</c:v>
                </c:pt>
              </c:strCache>
            </c:strRef>
          </c:cat>
          <c:val>
            <c:numRef>
              <c:f>特定疾病別歯科医療費!$H$6:$H$16</c:f>
              <c:numCache>
                <c:formatCode>General</c:formatCode>
                <c:ptCount val="11"/>
                <c:pt idx="0">
                  <c:v>79648.578332606339</c:v>
                </c:pt>
                <c:pt idx="1">
                  <c:v>76239.241425714354</c:v>
                </c:pt>
                <c:pt idx="2">
                  <c:v>79739.578776058581</c:v>
                </c:pt>
                <c:pt idx="3">
                  <c:v>80797.871359971366</c:v>
                </c:pt>
                <c:pt idx="4">
                  <c:v>83758.69334113464</c:v>
                </c:pt>
                <c:pt idx="5">
                  <c:v>78453.313800844713</c:v>
                </c:pt>
                <c:pt idx="6">
                  <c:v>82121.468592192803</c:v>
                </c:pt>
                <c:pt idx="7">
                  <c:v>89537.237527134115</c:v>
                </c:pt>
                <c:pt idx="8">
                  <c:v>78890.635045689021</c:v>
                </c:pt>
                <c:pt idx="9">
                  <c:v>86774.869940975535</c:v>
                </c:pt>
                <c:pt idx="10">
                  <c:v>80307.419462625548</c:v>
                </c:pt>
              </c:numCache>
            </c:numRef>
          </c:val>
          <c:extLst>
            <c:ext xmlns:c16="http://schemas.microsoft.com/office/drawing/2014/chart" uri="{C3380CC4-5D6E-409C-BE32-E72D297353CC}">
              <c16:uniqueId val="{0000000B-03C4-4240-88A7-91DC4AD63A8D}"/>
            </c:ext>
          </c:extLst>
        </c:ser>
        <c:dLbls>
          <c:showLegendKey val="0"/>
          <c:showVal val="1"/>
          <c:showCatName val="0"/>
          <c:showSerName val="0"/>
          <c:showPercent val="0"/>
          <c:showBubbleSize val="0"/>
        </c:dLbls>
        <c:gapWidth val="140"/>
        <c:axId val="383319472"/>
        <c:axId val="383339632"/>
        <c:extLst/>
      </c:barChart>
      <c:catAx>
        <c:axId val="383319472"/>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83339632"/>
        <c:crosses val="autoZero"/>
        <c:auto val="0"/>
        <c:lblAlgn val="ctr"/>
        <c:lblOffset val="30"/>
        <c:noMultiLvlLbl val="0"/>
      </c:catAx>
      <c:valAx>
        <c:axId val="383339632"/>
        <c:scaling>
          <c:orientation val="minMax"/>
        </c:scaling>
        <c:delete val="0"/>
        <c:axPos val="l"/>
        <c:majorGridlines>
          <c:spPr>
            <a:ln w="9525">
              <a:solidFill>
                <a:srgbClr val="D9D9D9"/>
              </a:solidFill>
              <a:prstDash val="solid"/>
            </a:ln>
          </c:spPr>
        </c:majorGridlines>
        <c:title>
          <c:tx>
            <c:rich>
              <a:bodyPr rot="0" vert="horz"/>
              <a:lstStyle/>
              <a:p>
                <a:pPr>
                  <a:defRPr/>
                </a:pPr>
                <a:r>
                  <a:rPr lang="en-US"/>
                  <a:t>(</a:t>
                </a:r>
                <a:r>
                  <a:rPr lang="ja-JP"/>
                  <a:t>円</a:t>
                </a:r>
                <a:r>
                  <a:rPr lang="en-US"/>
                  <a:t>)</a:t>
                </a:r>
                <a:endParaRPr lang="ja-JP"/>
              </a:p>
            </c:rich>
          </c:tx>
          <c:layout>
            <c:manualLayout>
              <c:xMode val="edge"/>
              <c:yMode val="edge"/>
              <c:x val="2.3980679209278748E-2"/>
              <c:y val="2.6678532901833873E-2"/>
            </c:manualLayout>
          </c:layout>
          <c:overlay val="0"/>
        </c:title>
        <c:numFmt formatCode="#,##0_);\(#,##0\)" sourceLinked="0"/>
        <c:majorTickMark val="out"/>
        <c:minorTickMark val="none"/>
        <c:tickLblPos val="nextTo"/>
        <c:spPr>
          <a:ln w="9525">
            <a:solidFill>
              <a:srgbClr val="7F7F7F"/>
            </a:solidFill>
            <a:prstDash val="solid"/>
          </a:ln>
        </c:spPr>
        <c:crossAx val="383319472"/>
        <c:crosses val="autoZero"/>
        <c:crossBetween val="between"/>
      </c:valAx>
      <c:spPr>
        <a:ln>
          <a:solidFill>
            <a:srgbClr val="7F7F7F"/>
          </a:solidFill>
        </a:ln>
      </c:spPr>
    </c:plotArea>
    <c:legend>
      <c:legendPos val="t"/>
      <c:layout>
        <c:manualLayout>
          <c:xMode val="edge"/>
          <c:yMode val="edge"/>
          <c:x val="0.31547084618247956"/>
          <c:y val="3.4250269687162889E-2"/>
          <c:w val="0.36598347037408041"/>
          <c:h val="6.480151024811219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800">
          <a:solidFill>
            <a:sysClr val="windowText" lastClr="000000"/>
          </a:solidFill>
          <a:latin typeface="ＭＳ Ｐ明朝" panose="02020600040205080304" pitchFamily="18" charset="-128"/>
          <a:ea typeface="ＭＳ Ｐ明朝" panose="02020600040205080304"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24574832462407"/>
          <c:y val="0.12657270606186607"/>
          <c:w val="0.84390612391413244"/>
          <c:h val="0.84373653745850108"/>
        </c:manualLayout>
      </c:layout>
      <c:barChart>
        <c:barDir val="bar"/>
        <c:grouping val="percentStacked"/>
        <c:varyColors val="0"/>
        <c:ser>
          <c:idx val="0"/>
          <c:order val="0"/>
          <c:tx>
            <c:strRef>
              <c:f>年齢階層別_推計残存歯数階層別人数!$F$4</c:f>
              <c:strCache>
                <c:ptCount val="1"/>
                <c:pt idx="0">
                  <c:v>0～9本</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$4,年齢階層別_推計残存歯数階層別人数!$H$8,年齢階層別_推計残存歯数階層別人数!$H$12,年齢階層別_推計残存歯数階層別人数!$H$16,年齢階層別_推計残存歯数階層別人数!$H$20,年齢階層別_推計残存歯数階層別人数!$H$24,年齢階層別_推計残存歯数階層別人数!$H$28,年齢階層別_推計残存歯数階層別人数!$H$32)</c:f>
              <c:numCache>
                <c:formatCode>0.0%</c:formatCode>
                <c:ptCount val="8"/>
                <c:pt idx="0">
                  <c:v>8.0717488789237665E-2</c:v>
                </c:pt>
                <c:pt idx="1">
                  <c:v>0.12452711223203027</c:v>
                </c:pt>
                <c:pt idx="2">
                  <c:v>0.11245126050767634</c:v>
                </c:pt>
                <c:pt idx="3">
                  <c:v>0.15621253722108358</c:v>
                </c:pt>
                <c:pt idx="4">
                  <c:v>0.2261957436471374</c:v>
                </c:pt>
                <c:pt idx="5">
                  <c:v>0.30963643426795551</c:v>
                </c:pt>
                <c:pt idx="6">
                  <c:v>0.42428746284315438</c:v>
                </c:pt>
                <c:pt idx="7">
                  <c:v>0.16759701241084968</c:v>
                </c:pt>
              </c:numCache>
            </c:numRef>
          </c:val>
          <c:extLst>
            <c:ext xmlns:c16="http://schemas.microsoft.com/office/drawing/2014/chart" uri="{C3380CC4-5D6E-409C-BE32-E72D297353CC}">
              <c16:uniqueId val="{00000000-BCDD-4441-BB9F-727F3F13F16B}"/>
            </c:ext>
          </c:extLst>
        </c:ser>
        <c:ser>
          <c:idx val="1"/>
          <c:order val="1"/>
          <c:tx>
            <c:strRef>
              <c:f>年齢階層別_推計残存歯数階層別人数!$F$5</c:f>
              <c:strCache>
                <c:ptCount val="1"/>
                <c:pt idx="0">
                  <c:v>10～19本</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$5,年齢階層別_推計残存歯数階層別人数!$H$9,年齢階層別_推計残存歯数階層別人数!$H$13,年齢階層別_推計残存歯数階層別人数!$H$17,年齢階層別_推計残存歯数階層別人数!$H$21,年齢階層別_推計残存歯数階層別人数!$H$25,年齢階層別_推計残存歯数階層別人数!$H$29,年齢階層別_推計残存歯数階層別人数!$H$33)</c:f>
              <c:numCache>
                <c:formatCode>0.0%</c:formatCode>
                <c:ptCount val="8"/>
                <c:pt idx="0">
                  <c:v>0.18497757847533633</c:v>
                </c:pt>
                <c:pt idx="1">
                  <c:v>0.23171500630517025</c:v>
                </c:pt>
                <c:pt idx="2">
                  <c:v>0.2455064565613797</c:v>
                </c:pt>
                <c:pt idx="3">
                  <c:v>0.27898410611392555</c:v>
                </c:pt>
                <c:pt idx="4">
                  <c:v>0.30989996789949942</c:v>
                </c:pt>
                <c:pt idx="5">
                  <c:v>0.32819176892666985</c:v>
                </c:pt>
                <c:pt idx="6">
                  <c:v>0.31823745410036719</c:v>
                </c:pt>
                <c:pt idx="7">
                  <c:v>0.27551123554942281</c:v>
                </c:pt>
              </c:numCache>
            </c:numRef>
          </c:val>
          <c:extLst>
            <c:ext xmlns:c16="http://schemas.microsoft.com/office/drawing/2014/chart" uri="{C3380CC4-5D6E-409C-BE32-E72D297353CC}">
              <c16:uniqueId val="{00000001-BCDD-4441-BB9F-727F3F13F16B}"/>
            </c:ext>
          </c:extLst>
        </c:ser>
        <c:ser>
          <c:idx val="2"/>
          <c:order val="2"/>
          <c:tx>
            <c:strRef>
              <c:f>年齢階層別_推計残存歯数階層別人数!$F$6</c:f>
              <c:strCache>
                <c:ptCount val="1"/>
                <c:pt idx="0">
                  <c:v>20本以上</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$6,年齢階層別_推計残存歯数階層別人数!$H$10,年齢階層別_推計残存歯数階層別人数!$H$14,年齢階層別_推計残存歯数階層別人数!$H$18,年齢階層別_推計残存歯数階層別人数!$H$22,年齢階層別_推計残存歯数階層別人数!$H$26,年齢階層別_推計残存歯数階層別人数!$H$30,年齢階層別_推計残存歯数階層別人数!$H$34)</c:f>
              <c:numCache>
                <c:formatCode>0.0%</c:formatCode>
                <c:ptCount val="8"/>
                <c:pt idx="0">
                  <c:v>0.73430493273542596</c:v>
                </c:pt>
                <c:pt idx="1">
                  <c:v>0.64375788146279944</c:v>
                </c:pt>
                <c:pt idx="2">
                  <c:v>0.6420422829309439</c:v>
                </c:pt>
                <c:pt idx="3">
                  <c:v>0.56480335666499093</c:v>
                </c:pt>
                <c:pt idx="4">
                  <c:v>0.46390428845336318</c:v>
                </c:pt>
                <c:pt idx="5">
                  <c:v>0.36217179680537465</c:v>
                </c:pt>
                <c:pt idx="6">
                  <c:v>0.25747508305647843</c:v>
                </c:pt>
                <c:pt idx="7">
                  <c:v>0.55689175203972752</c:v>
                </c:pt>
              </c:numCache>
            </c:numRef>
          </c:val>
          <c:extLst>
            <c:ext xmlns:c16="http://schemas.microsoft.com/office/drawing/2014/chart" uri="{C3380CC4-5D6E-409C-BE32-E72D297353CC}">
              <c16:uniqueId val="{00000002-BCDD-4441-BB9F-727F3F13F16B}"/>
            </c:ext>
          </c:extLst>
        </c:ser>
        <c:dLbls>
          <c:dLblPos val="ctr"/>
          <c:showLegendKey val="0"/>
          <c:showVal val="1"/>
          <c:showCatName val="0"/>
          <c:showSerName val="0"/>
          <c:showPercent val="0"/>
          <c:showBubbleSize val="0"/>
        </c:dLbls>
        <c:gapWidth val="150"/>
        <c:overlap val="100"/>
        <c:axId val="349919744"/>
        <c:axId val="349883776"/>
      </c:barChart>
      <c:catAx>
        <c:axId val="349919744"/>
        <c:scaling>
          <c:orientation val="maxMin"/>
        </c:scaling>
        <c:delete val="0"/>
        <c:axPos val="l"/>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r>
                  <a:rPr lang="ja-JP" altLang="ja-JP" sz="1000" b="1" i="0" u="none" strike="noStrike" baseline="0">
                    <a:effectLst/>
                  </a:rPr>
                  <a:t>　</a:t>
                </a:r>
                <a:endParaRPr lang="en-US"/>
              </a:p>
            </c:rich>
          </c:tx>
          <c:layout>
            <c:manualLayout>
              <c:xMode val="edge"/>
              <c:yMode val="edge"/>
              <c:x val="4.9205094422485725E-2"/>
              <c:y val="3.590964894329348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0"/>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30336733660952442"/>
          <c:y val="2.5203131793079959E-2"/>
          <c:w val="0.48102460803928931"/>
          <c:h val="3.9849616196077554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59806763285025"/>
          <c:y val="5.7704073431069959E-2"/>
          <c:w val="0.83801690821256036"/>
          <c:h val="0.92799286265432102"/>
        </c:manualLayout>
      </c:layout>
      <c:barChart>
        <c:barDir val="bar"/>
        <c:grouping val="stacked"/>
        <c:varyColors val="0"/>
        <c:ser>
          <c:idx val="0"/>
          <c:order val="0"/>
          <c:tx>
            <c:strRef>
              <c:f>市区町村別_推計残存歯数階層別人数!$Y$2</c:f>
              <c:strCache>
                <c:ptCount val="1"/>
                <c:pt idx="0">
                  <c:v>0～9本</c:v>
                </c:pt>
              </c:strCache>
            </c:strRef>
          </c:tx>
          <c:spPr>
            <a:solidFill>
              <a:schemeClr val="accent1"/>
            </a:solidFill>
            <a:ln>
              <a:noFill/>
            </a:ln>
            <a:effectLst/>
          </c:spPr>
          <c:invertIfNegative val="0"/>
          <c:cat>
            <c:strRef>
              <c:f>市区町村別_推計残存歯数階層別人数!$X$4:$X$78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市区町村別_推計残存歯数階層別人数!$Y$4:$Y$78</c:f>
              <c:numCache>
                <c:formatCode>0.0%</c:formatCode>
                <c:ptCount val="75"/>
                <c:pt idx="0">
                  <c:v>0.17987993954829815</c:v>
                </c:pt>
                <c:pt idx="1">
                  <c:v>0.17321997874601489</c:v>
                </c:pt>
                <c:pt idx="2">
                  <c:v>0.17884481558803061</c:v>
                </c:pt>
                <c:pt idx="3">
                  <c:v>0.19770378874856487</c:v>
                </c:pt>
                <c:pt idx="4">
                  <c:v>0.16559526870660837</c:v>
                </c:pt>
                <c:pt idx="5">
                  <c:v>0.19881020917290348</c:v>
                </c:pt>
                <c:pt idx="6">
                  <c:v>0.20544935179081519</c:v>
                </c:pt>
                <c:pt idx="7">
                  <c:v>0.16251428571428572</c:v>
                </c:pt>
                <c:pt idx="8">
                  <c:v>0.1916552040348464</c:v>
                </c:pt>
                <c:pt idx="9">
                  <c:v>0.18264045921029745</c:v>
                </c:pt>
                <c:pt idx="10">
                  <c:v>0.19263512175806771</c:v>
                </c:pt>
                <c:pt idx="11">
                  <c:v>0.19329197363319117</c:v>
                </c:pt>
                <c:pt idx="12">
                  <c:v>0.1967194441280328</c:v>
                </c:pt>
                <c:pt idx="13">
                  <c:v>0.16654152275116385</c:v>
                </c:pt>
                <c:pt idx="14">
                  <c:v>0.17443528146288992</c:v>
                </c:pt>
                <c:pt idx="15">
                  <c:v>0.15930018416206262</c:v>
                </c:pt>
                <c:pt idx="16">
                  <c:v>0.16744096012388696</c:v>
                </c:pt>
                <c:pt idx="17">
                  <c:v>0.16882322975038208</c:v>
                </c:pt>
                <c:pt idx="18">
                  <c:v>0.21877502001601282</c:v>
                </c:pt>
                <c:pt idx="19">
                  <c:v>0.1709969207082371</c:v>
                </c:pt>
                <c:pt idx="20">
                  <c:v>0.17276091783863803</c:v>
                </c:pt>
                <c:pt idx="21">
                  <c:v>0.17752462323484039</c:v>
                </c:pt>
                <c:pt idx="22">
                  <c:v>0.20320579110651499</c:v>
                </c:pt>
                <c:pt idx="23">
                  <c:v>0.15313053750738334</c:v>
                </c:pt>
                <c:pt idx="24">
                  <c:v>0.15121840127533592</c:v>
                </c:pt>
                <c:pt idx="25">
                  <c:v>0.16564795149078293</c:v>
                </c:pt>
                <c:pt idx="26">
                  <c:v>0.17610637434023549</c:v>
                </c:pt>
                <c:pt idx="27">
                  <c:v>0.18677522822600542</c:v>
                </c:pt>
                <c:pt idx="28">
                  <c:v>0.16721626820555097</c:v>
                </c:pt>
                <c:pt idx="29">
                  <c:v>0.17222820236813779</c:v>
                </c:pt>
                <c:pt idx="30">
                  <c:v>0.13712040014290819</c:v>
                </c:pt>
                <c:pt idx="31">
                  <c:v>0.16826923076923078</c:v>
                </c:pt>
                <c:pt idx="32">
                  <c:v>0.17476432197244379</c:v>
                </c:pt>
                <c:pt idx="33">
                  <c:v>0.18050870635427113</c:v>
                </c:pt>
                <c:pt idx="34">
                  <c:v>0.14506334073396893</c:v>
                </c:pt>
                <c:pt idx="35">
                  <c:v>0.1560787970625947</c:v>
                </c:pt>
                <c:pt idx="36">
                  <c:v>0.14489810986414647</c:v>
                </c:pt>
                <c:pt idx="37">
                  <c:v>0.17587327376116979</c:v>
                </c:pt>
                <c:pt idx="38">
                  <c:v>0.14992875076338469</c:v>
                </c:pt>
                <c:pt idx="39">
                  <c:v>0.17752161383285303</c:v>
                </c:pt>
                <c:pt idx="40">
                  <c:v>0.17999437517577577</c:v>
                </c:pt>
                <c:pt idx="41">
                  <c:v>0.14497763318422122</c:v>
                </c:pt>
                <c:pt idx="42">
                  <c:v>0.14807900167043334</c:v>
                </c:pt>
                <c:pt idx="43">
                  <c:v>0.1743857464437952</c:v>
                </c:pt>
                <c:pt idx="44">
                  <c:v>0.189873417721519</c:v>
                </c:pt>
                <c:pt idx="45">
                  <c:v>0.16655397791300428</c:v>
                </c:pt>
                <c:pt idx="46">
                  <c:v>0.17035794183445191</c:v>
                </c:pt>
                <c:pt idx="47">
                  <c:v>0.14644549763033177</c:v>
                </c:pt>
                <c:pt idx="48">
                  <c:v>0.18072656965503206</c:v>
                </c:pt>
                <c:pt idx="49">
                  <c:v>0.19479429051217464</c:v>
                </c:pt>
                <c:pt idx="50">
                  <c:v>0.17796467619848613</c:v>
                </c:pt>
                <c:pt idx="51">
                  <c:v>0.12756443976854287</c:v>
                </c:pt>
                <c:pt idx="52">
                  <c:v>0.18319148936170213</c:v>
                </c:pt>
                <c:pt idx="53">
                  <c:v>0.17094489931400753</c:v>
                </c:pt>
                <c:pt idx="54">
                  <c:v>0.1896971806474069</c:v>
                </c:pt>
                <c:pt idx="55">
                  <c:v>0.17181014257354268</c:v>
                </c:pt>
                <c:pt idx="56">
                  <c:v>0.17402536402066698</c:v>
                </c:pt>
                <c:pt idx="57">
                  <c:v>0.15998371667005903</c:v>
                </c:pt>
                <c:pt idx="58">
                  <c:v>0.18284749328682556</c:v>
                </c:pt>
                <c:pt idx="59">
                  <c:v>0.1714939024390244</c:v>
                </c:pt>
                <c:pt idx="60">
                  <c:v>0.18837675350701402</c:v>
                </c:pt>
                <c:pt idx="61">
                  <c:v>0.14906355541909733</c:v>
                </c:pt>
                <c:pt idx="62">
                  <c:v>0.15508244625339176</c:v>
                </c:pt>
                <c:pt idx="63">
                  <c:v>0.15206951749371142</c:v>
                </c:pt>
                <c:pt idx="64">
                  <c:v>0.14168039538714991</c:v>
                </c:pt>
                <c:pt idx="65">
                  <c:v>0.12705882352941175</c:v>
                </c:pt>
                <c:pt idx="66">
                  <c:v>0.20900321543408359</c:v>
                </c:pt>
                <c:pt idx="67">
                  <c:v>0.19982547993019198</c:v>
                </c:pt>
                <c:pt idx="68">
                  <c:v>0.14695222405271829</c:v>
                </c:pt>
                <c:pt idx="69">
                  <c:v>0.21730769230769231</c:v>
                </c:pt>
                <c:pt idx="70">
                  <c:v>0.14484272128749084</c:v>
                </c:pt>
                <c:pt idx="71">
                  <c:v>0.1717479674796748</c:v>
                </c:pt>
                <c:pt idx="72">
                  <c:v>0.18677940046118371</c:v>
                </c:pt>
                <c:pt idx="73">
                  <c:v>0.20071684587813621</c:v>
                </c:pt>
                <c:pt idx="74">
                  <c:v>0.16759701241084968</c:v>
                </c:pt>
              </c:numCache>
            </c:numRef>
          </c:val>
          <c:extLst>
            <c:ext xmlns:c16="http://schemas.microsoft.com/office/drawing/2014/chart" uri="{C3380CC4-5D6E-409C-BE32-E72D297353CC}">
              <c16:uniqueId val="{00000000-1DA2-41F0-80F7-91B63EA686FB}"/>
            </c:ext>
          </c:extLst>
        </c:ser>
        <c:ser>
          <c:idx val="1"/>
          <c:order val="1"/>
          <c:tx>
            <c:strRef>
              <c:f>市区町村別_推計残存歯数階層別人数!$AB$2</c:f>
              <c:strCache>
                <c:ptCount val="1"/>
                <c:pt idx="0">
                  <c:v>10～19本</c:v>
                </c:pt>
              </c:strCache>
            </c:strRef>
          </c:tx>
          <c:spPr>
            <a:solidFill>
              <a:schemeClr val="accent2"/>
            </a:solidFill>
            <a:ln>
              <a:noFill/>
            </a:ln>
            <a:effectLst/>
          </c:spPr>
          <c:invertIfNegative val="0"/>
          <c:cat>
            <c:strRef>
              <c:f>市区町村別_推計残存歯数階層別人数!$X$4:$X$78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市区町村別_推計残存歯数階層別人数!$AB$4:$AB$78</c:f>
              <c:numCache>
                <c:formatCode>0.0%</c:formatCode>
                <c:ptCount val="75"/>
                <c:pt idx="0">
                  <c:v>0.28206378738341675</c:v>
                </c:pt>
                <c:pt idx="1">
                  <c:v>0.26567481402763016</c:v>
                </c:pt>
                <c:pt idx="2">
                  <c:v>0.26443980514961724</c:v>
                </c:pt>
                <c:pt idx="3">
                  <c:v>0.30378874856486798</c:v>
                </c:pt>
                <c:pt idx="4">
                  <c:v>0.26433530470557987</c:v>
                </c:pt>
                <c:pt idx="5">
                  <c:v>0.3049318748800614</c:v>
                </c:pt>
                <c:pt idx="6">
                  <c:v>0.29729729729729731</c:v>
                </c:pt>
                <c:pt idx="7">
                  <c:v>0.25965714285714286</c:v>
                </c:pt>
                <c:pt idx="8">
                  <c:v>0.30077945896377806</c:v>
                </c:pt>
                <c:pt idx="9">
                  <c:v>0.30335710558357976</c:v>
                </c:pt>
                <c:pt idx="10">
                  <c:v>0.29132844981191841</c:v>
                </c:pt>
                <c:pt idx="11">
                  <c:v>0.28925940286932922</c:v>
                </c:pt>
                <c:pt idx="12">
                  <c:v>0.28123932110718763</c:v>
                </c:pt>
                <c:pt idx="13">
                  <c:v>0.27661811082745158</c:v>
                </c:pt>
                <c:pt idx="14">
                  <c:v>0.27805665112943706</c:v>
                </c:pt>
                <c:pt idx="15">
                  <c:v>0.26874506708760854</c:v>
                </c:pt>
                <c:pt idx="16">
                  <c:v>0.27710027100271001</c:v>
                </c:pt>
                <c:pt idx="17">
                  <c:v>0.28670402445236881</c:v>
                </c:pt>
                <c:pt idx="18">
                  <c:v>0.30044035228182547</c:v>
                </c:pt>
                <c:pt idx="19">
                  <c:v>0.27049653579676675</c:v>
                </c:pt>
                <c:pt idx="20">
                  <c:v>0.28201332346410068</c:v>
                </c:pt>
                <c:pt idx="21">
                  <c:v>0.27934021597246944</c:v>
                </c:pt>
                <c:pt idx="22">
                  <c:v>0.29177131038558135</c:v>
                </c:pt>
                <c:pt idx="23">
                  <c:v>0.26963969285292383</c:v>
                </c:pt>
                <c:pt idx="24">
                  <c:v>0.27601913003871553</c:v>
                </c:pt>
                <c:pt idx="25">
                  <c:v>0.27333452228473226</c:v>
                </c:pt>
                <c:pt idx="26">
                  <c:v>0.27365002030044661</c:v>
                </c:pt>
                <c:pt idx="27">
                  <c:v>0.28546755489760672</c:v>
                </c:pt>
                <c:pt idx="28">
                  <c:v>0.277548777136576</c:v>
                </c:pt>
                <c:pt idx="29">
                  <c:v>0.27933261571582346</c:v>
                </c:pt>
                <c:pt idx="30">
                  <c:v>0.25409074669524828</c:v>
                </c:pt>
                <c:pt idx="31">
                  <c:v>0.27875</c:v>
                </c:pt>
                <c:pt idx="32">
                  <c:v>0.2824510514865845</c:v>
                </c:pt>
                <c:pt idx="33">
                  <c:v>0.29802169751116786</c:v>
                </c:pt>
                <c:pt idx="34">
                  <c:v>0.26008880762700798</c:v>
                </c:pt>
                <c:pt idx="35">
                  <c:v>0.2567898356451801</c:v>
                </c:pt>
                <c:pt idx="36">
                  <c:v>0.25269492025989371</c:v>
                </c:pt>
                <c:pt idx="37">
                  <c:v>0.28858651502843219</c:v>
                </c:pt>
                <c:pt idx="38">
                  <c:v>0.26850783741602768</c:v>
                </c:pt>
                <c:pt idx="39">
                  <c:v>0.28107588856868398</c:v>
                </c:pt>
                <c:pt idx="40">
                  <c:v>0.27767882253679571</c:v>
                </c:pt>
                <c:pt idx="41">
                  <c:v>0.26514843432289548</c:v>
                </c:pt>
                <c:pt idx="42">
                  <c:v>0.26422324850152307</c:v>
                </c:pt>
                <c:pt idx="43">
                  <c:v>0.29053115570669091</c:v>
                </c:pt>
                <c:pt idx="44">
                  <c:v>0.28504453820909514</c:v>
                </c:pt>
                <c:pt idx="45">
                  <c:v>0.26707234617985126</c:v>
                </c:pt>
                <c:pt idx="46">
                  <c:v>0.28864653243847876</c:v>
                </c:pt>
                <c:pt idx="47">
                  <c:v>0.25184834123222749</c:v>
                </c:pt>
                <c:pt idx="48">
                  <c:v>0.29113666429225604</c:v>
                </c:pt>
                <c:pt idx="49">
                  <c:v>0.29159169965215304</c:v>
                </c:pt>
                <c:pt idx="50">
                  <c:v>0.2708158116063919</c:v>
                </c:pt>
                <c:pt idx="51">
                  <c:v>0.24364369630019289</c:v>
                </c:pt>
                <c:pt idx="52">
                  <c:v>0.26851063829787236</c:v>
                </c:pt>
                <c:pt idx="53">
                  <c:v>0.26997123257357825</c:v>
                </c:pt>
                <c:pt idx="54">
                  <c:v>0.28646014618865295</c:v>
                </c:pt>
                <c:pt idx="55">
                  <c:v>0.28442519400830174</c:v>
                </c:pt>
                <c:pt idx="56">
                  <c:v>0.27313292625645841</c:v>
                </c:pt>
                <c:pt idx="57">
                  <c:v>0.25809077956442095</c:v>
                </c:pt>
                <c:pt idx="58">
                  <c:v>0.29316501951665142</c:v>
                </c:pt>
                <c:pt idx="59">
                  <c:v>0.28988821138211385</c:v>
                </c:pt>
                <c:pt idx="60">
                  <c:v>0.27955911823647295</c:v>
                </c:pt>
                <c:pt idx="61">
                  <c:v>0.27648142462388703</c:v>
                </c:pt>
                <c:pt idx="62">
                  <c:v>0.26988102692548527</c:v>
                </c:pt>
                <c:pt idx="63">
                  <c:v>0.26892293619940544</c:v>
                </c:pt>
                <c:pt idx="64">
                  <c:v>0.24629324546952225</c:v>
                </c:pt>
                <c:pt idx="65">
                  <c:v>0.23563025210084035</c:v>
                </c:pt>
                <c:pt idx="66">
                  <c:v>0.30010718113612006</c:v>
                </c:pt>
                <c:pt idx="67">
                  <c:v>0.28883071553228623</c:v>
                </c:pt>
                <c:pt idx="68">
                  <c:v>0.26095551894563429</c:v>
                </c:pt>
                <c:pt idx="69">
                  <c:v>0.29038461538461541</c:v>
                </c:pt>
                <c:pt idx="70">
                  <c:v>0.30212143379663497</c:v>
                </c:pt>
                <c:pt idx="71">
                  <c:v>0.3048780487804878</c:v>
                </c:pt>
                <c:pt idx="72">
                  <c:v>0.30053804765564951</c:v>
                </c:pt>
                <c:pt idx="73">
                  <c:v>0.25089605734767023</c:v>
                </c:pt>
                <c:pt idx="74">
                  <c:v>0.27551123554942281</c:v>
                </c:pt>
              </c:numCache>
            </c:numRef>
          </c:val>
          <c:extLst>
            <c:ext xmlns:c16="http://schemas.microsoft.com/office/drawing/2014/chart" uri="{C3380CC4-5D6E-409C-BE32-E72D297353CC}">
              <c16:uniqueId val="{00000001-1DA2-41F0-80F7-91B63EA686FB}"/>
            </c:ext>
          </c:extLst>
        </c:ser>
        <c:ser>
          <c:idx val="2"/>
          <c:order val="2"/>
          <c:tx>
            <c:strRef>
              <c:f>市区町村別_推計残存歯数階層別人数!$AE$2</c:f>
              <c:strCache>
                <c:ptCount val="1"/>
                <c:pt idx="0">
                  <c:v>20本以上</c:v>
                </c:pt>
              </c:strCache>
            </c:strRef>
          </c:tx>
          <c:spPr>
            <a:solidFill>
              <a:schemeClr val="accent3"/>
            </a:solidFill>
            <a:ln>
              <a:noFill/>
            </a:ln>
            <a:effectLst/>
          </c:spPr>
          <c:invertIfNegative val="0"/>
          <c:cat>
            <c:strRef>
              <c:f>市区町村別_推計残存歯数階層別人数!$X$4:$X$78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市区町村別_推計残存歯数階層別人数!$AE$4:$AE$78</c:f>
              <c:numCache>
                <c:formatCode>0.0%</c:formatCode>
                <c:ptCount val="75"/>
                <c:pt idx="0">
                  <c:v>0.53805627306828518</c:v>
                </c:pt>
                <c:pt idx="1">
                  <c:v>0.56110520722635493</c:v>
                </c:pt>
                <c:pt idx="2">
                  <c:v>0.55671537926235215</c:v>
                </c:pt>
                <c:pt idx="3">
                  <c:v>0.49850746268656715</c:v>
                </c:pt>
                <c:pt idx="4">
                  <c:v>0.57006942658781179</c:v>
                </c:pt>
                <c:pt idx="5">
                  <c:v>0.49625791594703511</c:v>
                </c:pt>
                <c:pt idx="6">
                  <c:v>0.49725335091188749</c:v>
                </c:pt>
                <c:pt idx="7">
                  <c:v>0.57782857142857147</c:v>
                </c:pt>
                <c:pt idx="8">
                  <c:v>0.50756533700137552</c:v>
                </c:pt>
                <c:pt idx="9">
                  <c:v>0.51400243520612277</c:v>
                </c:pt>
                <c:pt idx="10">
                  <c:v>0.51603642843001385</c:v>
                </c:pt>
                <c:pt idx="11">
                  <c:v>0.51744862349747967</c:v>
                </c:pt>
                <c:pt idx="12">
                  <c:v>0.52204123476477959</c:v>
                </c:pt>
                <c:pt idx="13">
                  <c:v>0.55684036642138457</c:v>
                </c:pt>
                <c:pt idx="14">
                  <c:v>0.54750806740767299</c:v>
                </c:pt>
                <c:pt idx="15">
                  <c:v>0.57195474875032881</c:v>
                </c:pt>
                <c:pt idx="16">
                  <c:v>0.55545876887340306</c:v>
                </c:pt>
                <c:pt idx="17">
                  <c:v>0.54447274579724914</c:v>
                </c:pt>
                <c:pt idx="18">
                  <c:v>0.48078462770216174</c:v>
                </c:pt>
                <c:pt idx="19">
                  <c:v>0.55850654349499618</c:v>
                </c:pt>
                <c:pt idx="20">
                  <c:v>0.54522575869726131</c:v>
                </c:pt>
                <c:pt idx="21">
                  <c:v>0.5431351607926902</c:v>
                </c:pt>
                <c:pt idx="22">
                  <c:v>0.50502289850790372</c:v>
                </c:pt>
                <c:pt idx="23">
                  <c:v>0.57722976963969286</c:v>
                </c:pt>
                <c:pt idx="24">
                  <c:v>0.57276246868594849</c:v>
                </c:pt>
                <c:pt idx="25">
                  <c:v>0.56101752622448486</c:v>
                </c:pt>
                <c:pt idx="26">
                  <c:v>0.55024360535931793</c:v>
                </c:pt>
                <c:pt idx="27">
                  <c:v>0.52775721687638788</c:v>
                </c:pt>
                <c:pt idx="28">
                  <c:v>0.55523495465787309</c:v>
                </c:pt>
                <c:pt idx="29">
                  <c:v>0.5484391819160388</c:v>
                </c:pt>
                <c:pt idx="30">
                  <c:v>0.6087888531618435</c:v>
                </c:pt>
                <c:pt idx="31">
                  <c:v>0.55298076923076922</c:v>
                </c:pt>
                <c:pt idx="32">
                  <c:v>0.5427846265409717</c:v>
                </c:pt>
                <c:pt idx="33">
                  <c:v>0.52146959613456101</c:v>
                </c:pt>
                <c:pt idx="34">
                  <c:v>0.5948478516390231</c:v>
                </c:pt>
                <c:pt idx="35">
                  <c:v>0.58713136729222515</c:v>
                </c:pt>
                <c:pt idx="36">
                  <c:v>0.60240696987595987</c:v>
                </c:pt>
                <c:pt idx="37">
                  <c:v>0.53554021121039808</c:v>
                </c:pt>
                <c:pt idx="38">
                  <c:v>0.58156341182058768</c:v>
                </c:pt>
                <c:pt idx="39">
                  <c:v>0.54140249759846304</c:v>
                </c:pt>
                <c:pt idx="40">
                  <c:v>0.54232680228742847</c:v>
                </c:pt>
                <c:pt idx="41">
                  <c:v>0.58987393249288333</c:v>
                </c:pt>
                <c:pt idx="42">
                  <c:v>0.58769774982804368</c:v>
                </c:pt>
                <c:pt idx="43">
                  <c:v>0.53508309784951391</c:v>
                </c:pt>
                <c:pt idx="44">
                  <c:v>0.52508204406938586</c:v>
                </c:pt>
                <c:pt idx="45">
                  <c:v>0.56637367590714449</c:v>
                </c:pt>
                <c:pt idx="46">
                  <c:v>0.54099552572706933</c:v>
                </c:pt>
                <c:pt idx="47">
                  <c:v>0.6017061611374408</c:v>
                </c:pt>
                <c:pt idx="48">
                  <c:v>0.52813676605271187</c:v>
                </c:pt>
                <c:pt idx="49">
                  <c:v>0.51361400983567229</c:v>
                </c:pt>
                <c:pt idx="50">
                  <c:v>0.551219512195122</c:v>
                </c:pt>
                <c:pt idx="51">
                  <c:v>0.62879186393126429</c:v>
                </c:pt>
                <c:pt idx="52">
                  <c:v>0.54829787234042549</c:v>
                </c:pt>
                <c:pt idx="53">
                  <c:v>0.55908386811241428</c:v>
                </c:pt>
                <c:pt idx="54">
                  <c:v>0.52384267316394018</c:v>
                </c:pt>
                <c:pt idx="55">
                  <c:v>0.54376466341815555</c:v>
                </c:pt>
                <c:pt idx="56">
                  <c:v>0.55284170972287461</c:v>
                </c:pt>
                <c:pt idx="57">
                  <c:v>0.5819255037655201</c:v>
                </c:pt>
                <c:pt idx="58">
                  <c:v>0.52398748719652299</c:v>
                </c:pt>
                <c:pt idx="59">
                  <c:v>0.53861788617886175</c:v>
                </c:pt>
                <c:pt idx="60">
                  <c:v>0.53206412825651306</c:v>
                </c:pt>
                <c:pt idx="61">
                  <c:v>0.57445501995701564</c:v>
                </c:pt>
                <c:pt idx="62">
                  <c:v>0.57503652682112294</c:v>
                </c:pt>
                <c:pt idx="63">
                  <c:v>0.57900754630688311</c:v>
                </c:pt>
                <c:pt idx="64">
                  <c:v>0.61202635914332781</c:v>
                </c:pt>
                <c:pt idx="65">
                  <c:v>0.6373109243697479</c:v>
                </c:pt>
                <c:pt idx="66">
                  <c:v>0.49088960342979637</c:v>
                </c:pt>
                <c:pt idx="67">
                  <c:v>0.51134380453752182</c:v>
                </c:pt>
                <c:pt idx="68">
                  <c:v>0.59209225700164747</c:v>
                </c:pt>
                <c:pt idx="69">
                  <c:v>0.49230769230769234</c:v>
                </c:pt>
                <c:pt idx="70">
                  <c:v>0.55303584491587421</c:v>
                </c:pt>
                <c:pt idx="71">
                  <c:v>0.52337398373983735</c:v>
                </c:pt>
                <c:pt idx="72">
                  <c:v>0.5126825518831668</c:v>
                </c:pt>
                <c:pt idx="73">
                  <c:v>0.54838709677419351</c:v>
                </c:pt>
                <c:pt idx="74">
                  <c:v>0.55689175203972752</c:v>
                </c:pt>
              </c:numCache>
            </c:numRef>
          </c:val>
          <c:extLst>
            <c:ext xmlns:c16="http://schemas.microsoft.com/office/drawing/2014/chart" uri="{C3380CC4-5D6E-409C-BE32-E72D297353CC}">
              <c16:uniqueId val="{00000002-1DA2-41F0-80F7-91B63EA686FB}"/>
            </c:ext>
          </c:extLst>
        </c:ser>
        <c:dLbls>
          <c:showLegendKey val="0"/>
          <c:showVal val="0"/>
          <c:showCatName val="0"/>
          <c:showSerName val="0"/>
          <c:showPercent val="0"/>
          <c:showBubbleSize val="0"/>
        </c:dLbls>
        <c:gapWidth val="150"/>
        <c:overlap val="100"/>
        <c:axId val="383289792"/>
        <c:axId val="383289232"/>
      </c:barChart>
      <c:catAx>
        <c:axId val="383289792"/>
        <c:scaling>
          <c:orientation val="maxMin"/>
        </c:scaling>
        <c:delete val="0"/>
        <c:axPos val="l"/>
        <c:numFmt formatCode="General" sourceLinked="0"/>
        <c:majorTickMark val="none"/>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89232"/>
        <c:crosses val="autoZero"/>
        <c:auto val="1"/>
        <c:lblAlgn val="ctr"/>
        <c:lblOffset val="100"/>
        <c:noMultiLvlLbl val="0"/>
      </c:catAx>
      <c:valAx>
        <c:axId val="383289232"/>
        <c:scaling>
          <c:orientation val="minMax"/>
          <c:max val="1"/>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endParaRPr lang="ja-JP"/>
              </a:p>
            </c:rich>
          </c:tx>
          <c:layout>
            <c:manualLayout>
              <c:xMode val="edge"/>
              <c:yMode val="edge"/>
              <c:x val="0.95399008810572683"/>
              <c:y val="1.4596997170781896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89792"/>
        <c:crosses val="autoZero"/>
        <c:crossBetween val="between"/>
      </c:valAx>
      <c:spPr>
        <a:solidFill>
          <a:schemeClr val="bg1"/>
        </a:solidFill>
        <a:ln>
          <a:solidFill>
            <a:srgbClr val="7F7F7F"/>
          </a:solidFill>
        </a:ln>
        <a:effectLst/>
      </c:spPr>
    </c:plotArea>
    <c:legend>
      <c:legendPos val="t"/>
      <c:layout>
        <c:manualLayout>
          <c:xMode val="edge"/>
          <c:yMode val="edge"/>
          <c:x val="0.15151970141948118"/>
          <c:y val="1.2249228395061729E-2"/>
          <c:w val="0.75585303475281451"/>
          <c:h val="1.8032728909465022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市区町村別_推計残存歯数階層別人数!$AA$3</c:f>
              <c:strCache>
                <c:ptCount val="1"/>
                <c:pt idx="0">
                  <c:v>前年度との差分(0～9本)</c:v>
                </c:pt>
              </c:strCache>
            </c:strRef>
          </c:tx>
          <c:spPr>
            <a:solidFill>
              <a:schemeClr val="accent1"/>
            </a:solidFill>
            <a:ln>
              <a:noFill/>
            </a:ln>
          </c:spPr>
          <c:invertIfNegative val="0"/>
          <c:dLbls>
            <c:dLbl>
              <c:idx val="0"/>
              <c:layout>
                <c:manualLayout>
                  <c:x val="-1.554204694070207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8-4436-8E49-2FE64436F3E5}"/>
                </c:ext>
              </c:extLst>
            </c:dLbl>
            <c:dLbl>
              <c:idx val="1"/>
              <c:layout>
                <c:manualLayout>
                  <c:x val="-3.1085317857380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8-4436-8E49-2FE64436F3E5}"/>
                </c:ext>
              </c:extLst>
            </c:dLbl>
            <c:dLbl>
              <c:idx val="2"/>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68-4436-8E49-2FE64436F3E5}"/>
                </c:ext>
              </c:extLst>
            </c:dLbl>
            <c:dLbl>
              <c:idx val="3"/>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8-4436-8E49-2FE64436F3E5}"/>
                </c:ext>
              </c:extLst>
            </c:dLbl>
            <c:dLbl>
              <c:idx val="4"/>
              <c:layout>
                <c:manualLayout>
                  <c:x val="-5.6995822852456337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8-4436-8E49-2FE64436F3E5}"/>
                </c:ext>
              </c:extLst>
            </c:dLbl>
            <c:dLbl>
              <c:idx val="5"/>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8-4436-8E49-2FE64436F3E5}"/>
                </c:ext>
              </c:extLst>
            </c:dLbl>
            <c:dLbl>
              <c:idx val="6"/>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8-4436-8E49-2FE64436F3E5}"/>
                </c:ext>
              </c:extLst>
            </c:dLbl>
            <c:dLbl>
              <c:idx val="7"/>
              <c:layout>
                <c:manualLayout>
                  <c:x val="-5.6995822852456337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8-4436-8E49-2FE64436F3E5}"/>
                </c:ext>
              </c:extLst>
            </c:dLbl>
            <c:dLbl>
              <c:idx val="8"/>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8-4436-8E49-2FE64436F3E5}"/>
                </c:ext>
              </c:extLst>
            </c:dLbl>
            <c:dLbl>
              <c:idx val="9"/>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8-4436-8E49-2FE64436F3E5}"/>
                </c:ext>
              </c:extLst>
            </c:dLbl>
            <c:dLbl>
              <c:idx val="10"/>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84-4455-807E-5B0CCB4FBF96}"/>
                </c:ext>
              </c:extLst>
            </c:dLbl>
            <c:dLbl>
              <c:idx val="11"/>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8-4436-8E49-2FE64436F3E5}"/>
                </c:ext>
              </c:extLst>
            </c:dLbl>
            <c:dLbl>
              <c:idx val="12"/>
              <c:layout>
                <c:manualLayout>
                  <c:x val="7.7727370367174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8-4436-8E49-2FE64436F3E5}"/>
                </c:ext>
              </c:extLst>
            </c:dLbl>
            <c:dLbl>
              <c:idx val="13"/>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8-4436-8E49-2FE64436F3E5}"/>
                </c:ext>
              </c:extLst>
            </c:dLbl>
            <c:dLbl>
              <c:idx val="14"/>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8-4436-8E49-2FE64436F3E5}"/>
                </c:ext>
              </c:extLst>
            </c:dLbl>
            <c:dLbl>
              <c:idx val="15"/>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8-4436-8E49-2FE64436F3E5}"/>
                </c:ext>
              </c:extLst>
            </c:dLbl>
            <c:dLbl>
              <c:idx val="16"/>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168-4436-8E49-2FE64436F3E5}"/>
                </c:ext>
              </c:extLst>
            </c:dLbl>
            <c:dLbl>
              <c:idx val="17"/>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84-4455-807E-5B0CCB4FBF96}"/>
                </c:ext>
              </c:extLst>
            </c:dLbl>
            <c:dLbl>
              <c:idx val="18"/>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8-4436-8E49-2FE64436F3E5}"/>
                </c:ext>
              </c:extLst>
            </c:dLbl>
            <c:dLbl>
              <c:idx val="19"/>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8-4436-8E49-2FE64436F3E5}"/>
                </c:ext>
              </c:extLst>
            </c:dLbl>
            <c:dLbl>
              <c:idx val="20"/>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8-4436-8E49-2FE64436F3E5}"/>
                </c:ext>
              </c:extLst>
            </c:dLbl>
            <c:dLbl>
              <c:idx val="21"/>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8-4436-8E49-2FE64436F3E5}"/>
                </c:ext>
              </c:extLst>
            </c:dLbl>
            <c:dLbl>
              <c:idx val="22"/>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8-4436-8E49-2FE64436F3E5}"/>
                </c:ext>
              </c:extLst>
            </c:dLbl>
            <c:dLbl>
              <c:idx val="23"/>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8-4436-8E49-2FE64436F3E5}"/>
                </c:ext>
              </c:extLst>
            </c:dLbl>
            <c:dLbl>
              <c:idx val="24"/>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8-4436-8E49-2FE64436F3E5}"/>
                </c:ext>
              </c:extLst>
            </c:dLbl>
            <c:dLbl>
              <c:idx val="25"/>
              <c:layout>
                <c:manualLayout>
                  <c:x val="1.86540058591729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8-4436-8E49-2FE64436F3E5}"/>
                </c:ext>
              </c:extLst>
            </c:dLbl>
            <c:dLbl>
              <c:idx val="26"/>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8-4436-8E49-2FE64436F3E5}"/>
                </c:ext>
              </c:extLst>
            </c:dLbl>
            <c:dLbl>
              <c:idx val="27"/>
              <c:layout>
                <c:manualLayout>
                  <c:x val="6.21816514985443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8-4436-8E49-2FE64436F3E5}"/>
                </c:ext>
              </c:extLst>
            </c:dLbl>
            <c:dLbl>
              <c:idx val="28"/>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8-4436-8E49-2FE64436F3E5}"/>
                </c:ext>
              </c:extLst>
            </c:dLbl>
            <c:dLbl>
              <c:idx val="29"/>
              <c:layout>
                <c:manualLayout>
                  <c:x val="6.21816514985443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8-4436-8E49-2FE64436F3E5}"/>
                </c:ext>
              </c:extLst>
            </c:dLbl>
            <c:dLbl>
              <c:idx val="3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168-4436-8E49-2FE64436F3E5}"/>
                </c:ext>
              </c:extLst>
            </c:dLbl>
            <c:dLbl>
              <c:idx val="31"/>
              <c:layout>
                <c:manualLayout>
                  <c:x val="6.21816514985443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8-4436-8E49-2FE64436F3E5}"/>
                </c:ext>
              </c:extLst>
            </c:dLbl>
            <c:dLbl>
              <c:idx val="32"/>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168-4436-8E49-2FE64436F3E5}"/>
                </c:ext>
              </c:extLst>
            </c:dLbl>
            <c:dLbl>
              <c:idx val="33"/>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168-4436-8E49-2FE64436F3E5}"/>
                </c:ext>
              </c:extLst>
            </c:dLbl>
            <c:dLbl>
              <c:idx val="34"/>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168-4436-8E49-2FE64436F3E5}"/>
                </c:ext>
              </c:extLst>
            </c:dLbl>
            <c:dLbl>
              <c:idx val="3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168-4436-8E49-2FE64436F3E5}"/>
                </c:ext>
              </c:extLst>
            </c:dLbl>
            <c:dLbl>
              <c:idx val="36"/>
              <c:layout>
                <c:manualLayout>
                  <c:x val="6.21816514985443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8-4436-8E49-2FE64436F3E5}"/>
                </c:ext>
              </c:extLst>
            </c:dLbl>
            <c:dLbl>
              <c:idx val="37"/>
              <c:layout>
                <c:manualLayout>
                  <c:x val="1.86540058591729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84-4455-807E-5B0CCB4FBF96}"/>
                </c:ext>
              </c:extLst>
            </c:dLbl>
            <c:dLbl>
              <c:idx val="38"/>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168-4436-8E49-2FE64436F3E5}"/>
                </c:ext>
              </c:extLst>
            </c:dLbl>
            <c:dLbl>
              <c:idx val="3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84-4455-807E-5B0CCB4FBF96}"/>
                </c:ext>
              </c:extLst>
            </c:dLbl>
            <c:dLbl>
              <c:idx val="40"/>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168-4436-8E49-2FE64436F3E5}"/>
                </c:ext>
              </c:extLst>
            </c:dLbl>
            <c:dLbl>
              <c:idx val="41"/>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168-4436-8E49-2FE64436F3E5}"/>
                </c:ext>
              </c:extLst>
            </c:dLbl>
            <c:dLbl>
              <c:idx val="42"/>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168-4436-8E49-2FE64436F3E5}"/>
                </c:ext>
              </c:extLst>
            </c:dLbl>
            <c:dLbl>
              <c:idx val="43"/>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168-4436-8E49-2FE64436F3E5}"/>
                </c:ext>
              </c:extLst>
            </c:dLbl>
            <c:dLbl>
              <c:idx val="44"/>
              <c:layout>
                <c:manualLayout>
                  <c:x val="-5.6995822852456337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168-4436-8E49-2FE64436F3E5}"/>
                </c:ext>
              </c:extLst>
            </c:dLbl>
            <c:dLbl>
              <c:idx val="45"/>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84-4455-807E-5B0CCB4FBF96}"/>
                </c:ext>
              </c:extLst>
            </c:dLbl>
            <c:dLbl>
              <c:idx val="46"/>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168-4436-8E49-2FE64436F3E5}"/>
                </c:ext>
              </c:extLst>
            </c:dLbl>
            <c:dLbl>
              <c:idx val="47"/>
              <c:layout>
                <c:manualLayout>
                  <c:x val="-5.6995822852456337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168-4436-8E49-2FE64436F3E5}"/>
                </c:ext>
              </c:extLst>
            </c:dLbl>
            <c:dLbl>
              <c:idx val="48"/>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168-4436-8E49-2FE64436F3E5}"/>
                </c:ext>
              </c:extLst>
            </c:dLbl>
            <c:dLbl>
              <c:idx val="49"/>
              <c:layout>
                <c:manualLayout>
                  <c:x val="-3.1085317857380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168-4436-8E49-2FE64436F3E5}"/>
                </c:ext>
              </c:extLst>
            </c:dLbl>
            <c:dLbl>
              <c:idx val="50"/>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168-4436-8E49-2FE64436F3E5}"/>
                </c:ext>
              </c:extLst>
            </c:dLbl>
            <c:dLbl>
              <c:idx val="51"/>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168-4436-8E49-2FE64436F3E5}"/>
                </c:ext>
              </c:extLst>
            </c:dLbl>
            <c:dLbl>
              <c:idx val="5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168-4436-8E49-2FE64436F3E5}"/>
                </c:ext>
              </c:extLst>
            </c:dLbl>
            <c:dLbl>
              <c:idx val="53"/>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168-4436-8E49-2FE64436F3E5}"/>
                </c:ext>
              </c:extLst>
            </c:dLbl>
            <c:dLbl>
              <c:idx val="54"/>
              <c:layout>
                <c:manualLayout>
                  <c:x val="1.86540058591729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8-4436-8E49-2FE64436F3E5}"/>
                </c:ext>
              </c:extLst>
            </c:dLbl>
            <c:dLbl>
              <c:idx val="55"/>
              <c:layout>
                <c:manualLayout>
                  <c:x val="-5.6995822852456337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0168-4436-8E49-2FE64436F3E5}"/>
                </c:ext>
              </c:extLst>
            </c:dLbl>
            <c:dLbl>
              <c:idx val="5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0168-4436-8E49-2FE64436F3E5}"/>
                </c:ext>
              </c:extLst>
            </c:dLbl>
            <c:dLbl>
              <c:idx val="57"/>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0168-4436-8E49-2FE64436F3E5}"/>
                </c:ext>
              </c:extLst>
            </c:dLbl>
            <c:dLbl>
              <c:idx val="58"/>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0168-4436-8E49-2FE64436F3E5}"/>
                </c:ext>
              </c:extLst>
            </c:dLbl>
            <c:dLbl>
              <c:idx val="59"/>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0168-4436-8E49-2FE64436F3E5}"/>
                </c:ext>
              </c:extLst>
            </c:dLbl>
            <c:dLbl>
              <c:idx val="60"/>
              <c:layout>
                <c:manualLayout>
                  <c:x val="6.21816514985443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8-4436-8E49-2FE64436F3E5}"/>
                </c:ext>
              </c:extLst>
            </c:dLbl>
            <c:dLbl>
              <c:idx val="61"/>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0168-4436-8E49-2FE64436F3E5}"/>
                </c:ext>
              </c:extLst>
            </c:dLbl>
            <c:dLbl>
              <c:idx val="62"/>
              <c:layout>
                <c:manualLayout>
                  <c:x val="1.86540058591729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8-4436-8E49-2FE64436F3E5}"/>
                </c:ext>
              </c:extLst>
            </c:dLbl>
            <c:dLbl>
              <c:idx val="63"/>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0168-4436-8E49-2FE64436F3E5}"/>
                </c:ext>
              </c:extLst>
            </c:dLbl>
            <c:dLbl>
              <c:idx val="64"/>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168-4436-8E49-2FE64436F3E5}"/>
                </c:ext>
              </c:extLst>
            </c:dLbl>
            <c:dLbl>
              <c:idx val="65"/>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0168-4436-8E49-2FE64436F3E5}"/>
                </c:ext>
              </c:extLst>
            </c:dLbl>
            <c:dLbl>
              <c:idx val="66"/>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84-4455-807E-5B0CCB4FBF96}"/>
                </c:ext>
              </c:extLst>
            </c:dLbl>
            <c:dLbl>
              <c:idx val="6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0168-4436-8E49-2FE64436F3E5}"/>
                </c:ext>
              </c:extLst>
            </c:dLbl>
            <c:dLbl>
              <c:idx val="68"/>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168-4436-8E49-2FE64436F3E5}"/>
                </c:ext>
              </c:extLst>
            </c:dLbl>
            <c:dLbl>
              <c:idx val="6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0168-4436-8E49-2FE64436F3E5}"/>
                </c:ext>
              </c:extLst>
            </c:dLbl>
            <c:dLbl>
              <c:idx val="70"/>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0168-4436-8E49-2FE64436F3E5}"/>
                </c:ext>
              </c:extLst>
            </c:dLbl>
            <c:dLbl>
              <c:idx val="71"/>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0168-4436-8E49-2FE64436F3E5}"/>
                </c:ext>
              </c:extLst>
            </c:dLbl>
            <c:dLbl>
              <c:idx val="7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0168-4436-8E49-2FE64436F3E5}"/>
                </c:ext>
              </c:extLst>
            </c:dLbl>
            <c:dLbl>
              <c:idx val="7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0168-4436-8E49-2FE64436F3E5}"/>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市区町村別_推計残存歯数階層別人数!$X$4:$X$77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市区町村別_推計残存歯数階層別人数!$AA$4:$AA$77</c:f>
              <c:numCache>
                <c:formatCode>General</c:formatCode>
                <c:ptCount val="74"/>
                <c:pt idx="0">
                  <c:v>-0.80000000000000071</c:v>
                </c:pt>
                <c:pt idx="1">
                  <c:v>-0.30000000000000027</c:v>
                </c:pt>
                <c:pt idx="2">
                  <c:v>-0.70000000000000062</c:v>
                </c:pt>
                <c:pt idx="3">
                  <c:v>-1.2999999999999985</c:v>
                </c:pt>
                <c:pt idx="4">
                  <c:v>0.10000000000000009</c:v>
                </c:pt>
                <c:pt idx="5">
                  <c:v>-0.20000000000000018</c:v>
                </c:pt>
                <c:pt idx="6">
                  <c:v>-1.5000000000000013</c:v>
                </c:pt>
                <c:pt idx="7">
                  <c:v>0.40000000000000036</c:v>
                </c:pt>
                <c:pt idx="8">
                  <c:v>-2.4999999999999996</c:v>
                </c:pt>
                <c:pt idx="9">
                  <c:v>-1.0000000000000009</c:v>
                </c:pt>
                <c:pt idx="10">
                  <c:v>-0.70000000000000062</c:v>
                </c:pt>
                <c:pt idx="11">
                  <c:v>-0.9000000000000008</c:v>
                </c:pt>
                <c:pt idx="12">
                  <c:v>-0.50000000000000044</c:v>
                </c:pt>
                <c:pt idx="13">
                  <c:v>-0.89999999999999802</c:v>
                </c:pt>
                <c:pt idx="14">
                  <c:v>-0.9000000000000008</c:v>
                </c:pt>
                <c:pt idx="15">
                  <c:v>-0.70000000000000062</c:v>
                </c:pt>
                <c:pt idx="16">
                  <c:v>-0.89999999999999802</c:v>
                </c:pt>
                <c:pt idx="17">
                  <c:v>-0.99999999999999811</c:v>
                </c:pt>
                <c:pt idx="18">
                  <c:v>-0.9000000000000008</c:v>
                </c:pt>
                <c:pt idx="19">
                  <c:v>-0.89999999999999802</c:v>
                </c:pt>
                <c:pt idx="20">
                  <c:v>-0.80000000000000071</c:v>
                </c:pt>
                <c:pt idx="21">
                  <c:v>-1.0000000000000009</c:v>
                </c:pt>
                <c:pt idx="22">
                  <c:v>-9.9999999999997313E-2</c:v>
                </c:pt>
                <c:pt idx="23">
                  <c:v>-1.0000000000000009</c:v>
                </c:pt>
                <c:pt idx="24">
                  <c:v>-1.2000000000000011</c:v>
                </c:pt>
                <c:pt idx="25">
                  <c:v>-0.40000000000000036</c:v>
                </c:pt>
                <c:pt idx="26">
                  <c:v>-0.70000000000000062</c:v>
                </c:pt>
                <c:pt idx="27">
                  <c:v>-0.50000000000000044</c:v>
                </c:pt>
                <c:pt idx="28">
                  <c:v>-0.89999999999999802</c:v>
                </c:pt>
                <c:pt idx="29">
                  <c:v>-0.50000000000000044</c:v>
                </c:pt>
                <c:pt idx="30">
                  <c:v>0</c:v>
                </c:pt>
                <c:pt idx="31">
                  <c:v>-0.49999999999999767</c:v>
                </c:pt>
                <c:pt idx="32">
                  <c:v>-1.100000000000001</c:v>
                </c:pt>
                <c:pt idx="33">
                  <c:v>-0.9000000000000008</c:v>
                </c:pt>
                <c:pt idx="34">
                  <c:v>-1.100000000000001</c:v>
                </c:pt>
                <c:pt idx="35">
                  <c:v>0</c:v>
                </c:pt>
                <c:pt idx="36">
                  <c:v>-0.50000000000000044</c:v>
                </c:pt>
                <c:pt idx="37">
                  <c:v>-0.40000000000000036</c:v>
                </c:pt>
                <c:pt idx="38">
                  <c:v>-0.60000000000000053</c:v>
                </c:pt>
                <c:pt idx="39">
                  <c:v>0</c:v>
                </c:pt>
                <c:pt idx="40">
                  <c:v>-0.60000000000000053</c:v>
                </c:pt>
                <c:pt idx="41">
                  <c:v>-0.80000000000000071</c:v>
                </c:pt>
                <c:pt idx="42">
                  <c:v>-0.70000000000000062</c:v>
                </c:pt>
                <c:pt idx="43">
                  <c:v>-0.60000000000000053</c:v>
                </c:pt>
                <c:pt idx="44">
                  <c:v>0.40000000000000036</c:v>
                </c:pt>
                <c:pt idx="45">
                  <c:v>-0.89999999999999802</c:v>
                </c:pt>
                <c:pt idx="46">
                  <c:v>-0.79999999999999793</c:v>
                </c:pt>
                <c:pt idx="47">
                  <c:v>0.10000000000000009</c:v>
                </c:pt>
                <c:pt idx="48">
                  <c:v>-0.10000000000000009</c:v>
                </c:pt>
                <c:pt idx="49">
                  <c:v>-0.30000000000000027</c:v>
                </c:pt>
                <c:pt idx="50">
                  <c:v>-1.0000000000000009</c:v>
                </c:pt>
                <c:pt idx="51">
                  <c:v>-1.2000000000000011</c:v>
                </c:pt>
                <c:pt idx="52">
                  <c:v>0.20000000000000018</c:v>
                </c:pt>
                <c:pt idx="53">
                  <c:v>-0.69999999999999785</c:v>
                </c:pt>
                <c:pt idx="54">
                  <c:v>-0.40000000000000036</c:v>
                </c:pt>
                <c:pt idx="55">
                  <c:v>9.9999999999997313E-2</c:v>
                </c:pt>
                <c:pt idx="56">
                  <c:v>0.29999999999999749</c:v>
                </c:pt>
                <c:pt idx="57">
                  <c:v>-0.80000000000000071</c:v>
                </c:pt>
                <c:pt idx="58">
                  <c:v>-0.70000000000000062</c:v>
                </c:pt>
                <c:pt idx="59">
                  <c:v>-1.3999999999999986</c:v>
                </c:pt>
                <c:pt idx="60">
                  <c:v>-0.50000000000000044</c:v>
                </c:pt>
                <c:pt idx="61">
                  <c:v>-1.100000000000001</c:v>
                </c:pt>
                <c:pt idx="62">
                  <c:v>-0.40000000000000036</c:v>
                </c:pt>
                <c:pt idx="63">
                  <c:v>-1.4000000000000012</c:v>
                </c:pt>
                <c:pt idx="64">
                  <c:v>-0.9000000000000008</c:v>
                </c:pt>
                <c:pt idx="65">
                  <c:v>-0.9000000000000008</c:v>
                </c:pt>
                <c:pt idx="66">
                  <c:v>-0.20000000000000018</c:v>
                </c:pt>
                <c:pt idx="67">
                  <c:v>0.9000000000000008</c:v>
                </c:pt>
                <c:pt idx="68">
                  <c:v>-0.70000000000000062</c:v>
                </c:pt>
                <c:pt idx="69">
                  <c:v>3.1</c:v>
                </c:pt>
                <c:pt idx="70">
                  <c:v>-1.2000000000000011</c:v>
                </c:pt>
                <c:pt idx="71">
                  <c:v>-0.20000000000000018</c:v>
                </c:pt>
                <c:pt idx="72">
                  <c:v>0</c:v>
                </c:pt>
                <c:pt idx="73">
                  <c:v>1.4000000000000012</c:v>
                </c:pt>
              </c:numCache>
            </c:numRef>
          </c:val>
          <c:extLst>
            <c:ext xmlns:c16="http://schemas.microsoft.com/office/drawing/2014/chart" uri="{C3380CC4-5D6E-409C-BE32-E72D297353CC}">
              <c16:uniqueId val="{00000006-0A84-4455-807E-5B0CCB4FBF96}"/>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6059066632640134"/>
                  <c:y val="-0.87392457561728398"/>
                </c:manualLayout>
              </c:layout>
              <c:tx>
                <c:rich>
                  <a:bodyPr/>
                  <a:lstStyle/>
                  <a:p>
                    <a:fld id="{B1C16780-3660-42F0-BC30-D30FEB73FF7E}" type="SERIESNAME">
                      <a:rPr lang="ja-JP" altLang="en-US"/>
                      <a:pPr/>
                      <a:t>[系列名]</a:t>
                    </a:fld>
                    <a:r>
                      <a:rPr lang="ja-JP" altLang="en-US" baseline="0"/>
                      <a:t>
</a:t>
                    </a:r>
                    <a:fld id="{46630EA5-5F17-4187-8097-04E02B131F06}"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A84-4455-807E-5B0CCB4FBF96}"/>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84-4455-807E-5B0CCB4FBF96}"/>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市区町村別_推計残存歯数階層別人数!$AK$4:$AK$77</c:f>
              <c:numCache>
                <c:formatCode>General</c:formatCode>
                <c:ptCount val="74"/>
                <c:pt idx="0">
                  <c:v>-0.59999999999999776</c:v>
                </c:pt>
                <c:pt idx="1">
                  <c:v>-0.59999999999999776</c:v>
                </c:pt>
                <c:pt idx="2">
                  <c:v>-0.59999999999999776</c:v>
                </c:pt>
                <c:pt idx="3">
                  <c:v>-0.59999999999999776</c:v>
                </c:pt>
                <c:pt idx="4">
                  <c:v>-0.59999999999999776</c:v>
                </c:pt>
                <c:pt idx="5">
                  <c:v>-0.59999999999999776</c:v>
                </c:pt>
                <c:pt idx="6">
                  <c:v>-0.59999999999999776</c:v>
                </c:pt>
                <c:pt idx="7">
                  <c:v>-0.59999999999999776</c:v>
                </c:pt>
                <c:pt idx="8">
                  <c:v>-0.59999999999999776</c:v>
                </c:pt>
                <c:pt idx="9">
                  <c:v>-0.59999999999999776</c:v>
                </c:pt>
                <c:pt idx="10">
                  <c:v>-0.59999999999999776</c:v>
                </c:pt>
                <c:pt idx="11">
                  <c:v>-0.59999999999999776</c:v>
                </c:pt>
                <c:pt idx="12">
                  <c:v>-0.59999999999999776</c:v>
                </c:pt>
                <c:pt idx="13">
                  <c:v>-0.59999999999999776</c:v>
                </c:pt>
                <c:pt idx="14">
                  <c:v>-0.59999999999999776</c:v>
                </c:pt>
                <c:pt idx="15">
                  <c:v>-0.59999999999999776</c:v>
                </c:pt>
                <c:pt idx="16">
                  <c:v>-0.59999999999999776</c:v>
                </c:pt>
                <c:pt idx="17">
                  <c:v>-0.59999999999999776</c:v>
                </c:pt>
                <c:pt idx="18">
                  <c:v>-0.59999999999999776</c:v>
                </c:pt>
                <c:pt idx="19">
                  <c:v>-0.59999999999999776</c:v>
                </c:pt>
                <c:pt idx="20">
                  <c:v>-0.59999999999999776</c:v>
                </c:pt>
                <c:pt idx="21">
                  <c:v>-0.59999999999999776</c:v>
                </c:pt>
                <c:pt idx="22">
                  <c:v>-0.59999999999999776</c:v>
                </c:pt>
                <c:pt idx="23">
                  <c:v>-0.59999999999999776</c:v>
                </c:pt>
                <c:pt idx="24">
                  <c:v>-0.59999999999999776</c:v>
                </c:pt>
                <c:pt idx="25">
                  <c:v>-0.59999999999999776</c:v>
                </c:pt>
                <c:pt idx="26">
                  <c:v>-0.59999999999999776</c:v>
                </c:pt>
                <c:pt idx="27">
                  <c:v>-0.59999999999999776</c:v>
                </c:pt>
                <c:pt idx="28">
                  <c:v>-0.59999999999999776</c:v>
                </c:pt>
                <c:pt idx="29">
                  <c:v>-0.59999999999999776</c:v>
                </c:pt>
                <c:pt idx="30">
                  <c:v>-0.59999999999999776</c:v>
                </c:pt>
                <c:pt idx="31">
                  <c:v>-0.59999999999999776</c:v>
                </c:pt>
                <c:pt idx="32">
                  <c:v>-0.59999999999999776</c:v>
                </c:pt>
                <c:pt idx="33">
                  <c:v>-0.59999999999999776</c:v>
                </c:pt>
                <c:pt idx="34">
                  <c:v>-0.59999999999999776</c:v>
                </c:pt>
                <c:pt idx="35">
                  <c:v>-0.59999999999999776</c:v>
                </c:pt>
                <c:pt idx="36">
                  <c:v>-0.59999999999999776</c:v>
                </c:pt>
                <c:pt idx="37">
                  <c:v>-0.59999999999999776</c:v>
                </c:pt>
                <c:pt idx="38">
                  <c:v>-0.59999999999999776</c:v>
                </c:pt>
                <c:pt idx="39">
                  <c:v>-0.59999999999999776</c:v>
                </c:pt>
                <c:pt idx="40">
                  <c:v>-0.59999999999999776</c:v>
                </c:pt>
                <c:pt idx="41">
                  <c:v>-0.59999999999999776</c:v>
                </c:pt>
                <c:pt idx="42">
                  <c:v>-0.59999999999999776</c:v>
                </c:pt>
                <c:pt idx="43">
                  <c:v>-0.59999999999999776</c:v>
                </c:pt>
                <c:pt idx="44">
                  <c:v>-0.59999999999999776</c:v>
                </c:pt>
                <c:pt idx="45">
                  <c:v>-0.59999999999999776</c:v>
                </c:pt>
                <c:pt idx="46">
                  <c:v>-0.59999999999999776</c:v>
                </c:pt>
                <c:pt idx="47">
                  <c:v>-0.59999999999999776</c:v>
                </c:pt>
                <c:pt idx="48">
                  <c:v>-0.59999999999999776</c:v>
                </c:pt>
                <c:pt idx="49">
                  <c:v>-0.59999999999999776</c:v>
                </c:pt>
                <c:pt idx="50">
                  <c:v>-0.59999999999999776</c:v>
                </c:pt>
                <c:pt idx="51">
                  <c:v>-0.59999999999999776</c:v>
                </c:pt>
                <c:pt idx="52">
                  <c:v>-0.59999999999999776</c:v>
                </c:pt>
                <c:pt idx="53">
                  <c:v>-0.59999999999999776</c:v>
                </c:pt>
                <c:pt idx="54">
                  <c:v>-0.59999999999999776</c:v>
                </c:pt>
                <c:pt idx="55">
                  <c:v>-0.59999999999999776</c:v>
                </c:pt>
                <c:pt idx="56">
                  <c:v>-0.59999999999999776</c:v>
                </c:pt>
                <c:pt idx="57">
                  <c:v>-0.59999999999999776</c:v>
                </c:pt>
                <c:pt idx="58">
                  <c:v>-0.59999999999999776</c:v>
                </c:pt>
                <c:pt idx="59">
                  <c:v>-0.59999999999999776</c:v>
                </c:pt>
                <c:pt idx="60">
                  <c:v>-0.59999999999999776</c:v>
                </c:pt>
                <c:pt idx="61">
                  <c:v>-0.59999999999999776</c:v>
                </c:pt>
                <c:pt idx="62">
                  <c:v>-0.59999999999999776</c:v>
                </c:pt>
                <c:pt idx="63">
                  <c:v>-0.59999999999999776</c:v>
                </c:pt>
                <c:pt idx="64">
                  <c:v>-0.59999999999999776</c:v>
                </c:pt>
                <c:pt idx="65">
                  <c:v>-0.59999999999999776</c:v>
                </c:pt>
                <c:pt idx="66">
                  <c:v>-0.59999999999999776</c:v>
                </c:pt>
                <c:pt idx="67">
                  <c:v>-0.59999999999999776</c:v>
                </c:pt>
                <c:pt idx="68">
                  <c:v>-0.59999999999999776</c:v>
                </c:pt>
                <c:pt idx="69">
                  <c:v>-0.59999999999999776</c:v>
                </c:pt>
                <c:pt idx="70">
                  <c:v>-0.59999999999999776</c:v>
                </c:pt>
                <c:pt idx="71">
                  <c:v>-0.59999999999999776</c:v>
                </c:pt>
                <c:pt idx="72">
                  <c:v>-0.59999999999999776</c:v>
                </c:pt>
                <c:pt idx="73">
                  <c:v>-0.59999999999999776</c:v>
                </c:pt>
              </c:numCache>
            </c:numRef>
          </c:xVal>
          <c:yVal>
            <c:numRef>
              <c:f>市区町村別_推計残存歯数階層別人数!$AR$4:$AR$77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9-0A84-4455-807E-5B0CCB4FBF96}"/>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ltLang="ja-JP"/>
                  <a:t>(pt)</a:t>
                </a:r>
                <a:endParaRPr lang="ja-JP" altLang="en-US"/>
              </a:p>
            </c:rich>
          </c:tx>
          <c:layout>
            <c:manualLayout>
              <c:xMode val="edge"/>
              <c:yMode val="edge"/>
              <c:x val="0.91607955599047497"/>
              <c:y val="4.1404562114197532E-2"/>
            </c:manualLayout>
          </c:layout>
          <c:overlay val="0"/>
        </c:title>
        <c:numFmt formatCode="#,##0.0_ ;[Red]\-#,##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4299270693914817"/>
          <c:y val="1.2600679816983661E-2"/>
          <c:w val="0.71291900522576546"/>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市区町村別_推計残存歯数階層別人数!$AD$3</c:f>
              <c:strCache>
                <c:ptCount val="1"/>
                <c:pt idx="0">
                  <c:v>前年度との差分(10～19本)</c:v>
                </c:pt>
              </c:strCache>
            </c:strRef>
          </c:tx>
          <c:spPr>
            <a:solidFill>
              <a:schemeClr val="accent1"/>
            </a:solidFill>
            <a:ln>
              <a:noFill/>
            </a:ln>
          </c:spPr>
          <c:invertIfNegative val="0"/>
          <c:dLbls>
            <c:dLbl>
              <c:idx val="10"/>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F1-4A07-A417-3032FE8AA65E}"/>
                </c:ext>
              </c:extLst>
            </c:dLbl>
            <c:dLbl>
              <c:idx val="17"/>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F1-4A07-A417-3032FE8AA65E}"/>
                </c:ext>
              </c:extLst>
            </c:dLbl>
            <c:dLbl>
              <c:idx val="37"/>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F1-4A07-A417-3032FE8AA65E}"/>
                </c:ext>
              </c:extLst>
            </c:dLbl>
            <c:dLbl>
              <c:idx val="39"/>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F1-4A07-A417-3032FE8AA65E}"/>
                </c:ext>
              </c:extLst>
            </c:dLbl>
            <c:dLbl>
              <c:idx val="45"/>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F1-4A07-A417-3032FE8AA65E}"/>
                </c:ext>
              </c:extLst>
            </c:dLbl>
            <c:dLbl>
              <c:idx val="66"/>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F1-4A07-A417-3032FE8AA65E}"/>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市区町村別_推計残存歯数階層別人数!$X$4:$X$77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市区町村別_推計残存歯数階層別人数!$AD$4:$AD$77</c:f>
              <c:numCache>
                <c:formatCode>General</c:formatCode>
                <c:ptCount val="74"/>
                <c:pt idx="0">
                  <c:v>-0.50000000000000044</c:v>
                </c:pt>
                <c:pt idx="1">
                  <c:v>-1.9999999999999962</c:v>
                </c:pt>
                <c:pt idx="2">
                  <c:v>-1.4000000000000012</c:v>
                </c:pt>
                <c:pt idx="3">
                  <c:v>0.20000000000000018</c:v>
                </c:pt>
                <c:pt idx="4">
                  <c:v>-1.5000000000000013</c:v>
                </c:pt>
                <c:pt idx="5">
                  <c:v>-0.50000000000000044</c:v>
                </c:pt>
                <c:pt idx="6">
                  <c:v>0.20000000000000018</c:v>
                </c:pt>
                <c:pt idx="7">
                  <c:v>-0.80000000000000071</c:v>
                </c:pt>
                <c:pt idx="8">
                  <c:v>0</c:v>
                </c:pt>
                <c:pt idx="9">
                  <c:v>0.50000000000000044</c:v>
                </c:pt>
                <c:pt idx="10">
                  <c:v>-0.10000000000000009</c:v>
                </c:pt>
                <c:pt idx="11">
                  <c:v>-0.60000000000000053</c:v>
                </c:pt>
                <c:pt idx="12">
                  <c:v>-0.69999999999999507</c:v>
                </c:pt>
                <c:pt idx="13">
                  <c:v>-0.69999999999999507</c:v>
                </c:pt>
                <c:pt idx="14">
                  <c:v>-0.69999999999999507</c:v>
                </c:pt>
                <c:pt idx="15">
                  <c:v>-0.50000000000000044</c:v>
                </c:pt>
                <c:pt idx="16">
                  <c:v>-0.69999999999999507</c:v>
                </c:pt>
                <c:pt idx="17">
                  <c:v>-0.10000000000000009</c:v>
                </c:pt>
                <c:pt idx="18">
                  <c:v>0.20000000000000018</c:v>
                </c:pt>
                <c:pt idx="19">
                  <c:v>-0.80000000000000071</c:v>
                </c:pt>
                <c:pt idx="20">
                  <c:v>-0.20000000000000018</c:v>
                </c:pt>
                <c:pt idx="21">
                  <c:v>-0.20000000000000018</c:v>
                </c:pt>
                <c:pt idx="22">
                  <c:v>-0.20000000000000018</c:v>
                </c:pt>
                <c:pt idx="23">
                  <c:v>-0.40000000000000036</c:v>
                </c:pt>
                <c:pt idx="24">
                  <c:v>-0.40000000000000036</c:v>
                </c:pt>
                <c:pt idx="25">
                  <c:v>-0.50000000000000044</c:v>
                </c:pt>
                <c:pt idx="26">
                  <c:v>-0.40000000000000036</c:v>
                </c:pt>
                <c:pt idx="27">
                  <c:v>-0.70000000000000062</c:v>
                </c:pt>
                <c:pt idx="28">
                  <c:v>0</c:v>
                </c:pt>
                <c:pt idx="29">
                  <c:v>-0.10000000000000009</c:v>
                </c:pt>
                <c:pt idx="30">
                  <c:v>-1.0000000000000009</c:v>
                </c:pt>
                <c:pt idx="31">
                  <c:v>-0.49999999999999489</c:v>
                </c:pt>
                <c:pt idx="32">
                  <c:v>-0.50000000000000044</c:v>
                </c:pt>
                <c:pt idx="33">
                  <c:v>-0.70000000000000062</c:v>
                </c:pt>
                <c:pt idx="34">
                  <c:v>-0.20000000000000018</c:v>
                </c:pt>
                <c:pt idx="35">
                  <c:v>-1.0000000000000009</c:v>
                </c:pt>
                <c:pt idx="36">
                  <c:v>-0.70000000000000062</c:v>
                </c:pt>
                <c:pt idx="37">
                  <c:v>-0.9000000000000008</c:v>
                </c:pt>
                <c:pt idx="38">
                  <c:v>-0.20000000000000018</c:v>
                </c:pt>
                <c:pt idx="39">
                  <c:v>-0.59999999999999498</c:v>
                </c:pt>
                <c:pt idx="40">
                  <c:v>-0.99999999999999534</c:v>
                </c:pt>
                <c:pt idx="41">
                  <c:v>-0.40000000000000036</c:v>
                </c:pt>
                <c:pt idx="42">
                  <c:v>-0.50000000000000044</c:v>
                </c:pt>
                <c:pt idx="43">
                  <c:v>-0.10000000000000009</c:v>
                </c:pt>
                <c:pt idx="44">
                  <c:v>-0.80000000000000071</c:v>
                </c:pt>
                <c:pt idx="45">
                  <c:v>-0.60000000000000053</c:v>
                </c:pt>
                <c:pt idx="46">
                  <c:v>0.10000000000000009</c:v>
                </c:pt>
                <c:pt idx="47">
                  <c:v>-1.0000000000000009</c:v>
                </c:pt>
                <c:pt idx="48">
                  <c:v>-0.60000000000000053</c:v>
                </c:pt>
                <c:pt idx="49">
                  <c:v>-0.40000000000000036</c:v>
                </c:pt>
                <c:pt idx="50">
                  <c:v>0.20000000000000018</c:v>
                </c:pt>
                <c:pt idx="51">
                  <c:v>-0.70000000000000062</c:v>
                </c:pt>
                <c:pt idx="52">
                  <c:v>-1.4999999999999958</c:v>
                </c:pt>
                <c:pt idx="53">
                  <c:v>-0.80000000000000071</c:v>
                </c:pt>
                <c:pt idx="54">
                  <c:v>0</c:v>
                </c:pt>
                <c:pt idx="55">
                  <c:v>-0.60000000000000053</c:v>
                </c:pt>
                <c:pt idx="56">
                  <c:v>-1.699999999999996</c:v>
                </c:pt>
                <c:pt idx="57">
                  <c:v>-1.5000000000000013</c:v>
                </c:pt>
                <c:pt idx="58">
                  <c:v>-0.70000000000000062</c:v>
                </c:pt>
                <c:pt idx="59">
                  <c:v>0.89999999999999525</c:v>
                </c:pt>
                <c:pt idx="60">
                  <c:v>0.10000000000000009</c:v>
                </c:pt>
                <c:pt idx="61">
                  <c:v>0</c:v>
                </c:pt>
                <c:pt idx="62">
                  <c:v>0</c:v>
                </c:pt>
                <c:pt idx="63">
                  <c:v>-0.20000000000000018</c:v>
                </c:pt>
                <c:pt idx="64">
                  <c:v>0.20000000000000018</c:v>
                </c:pt>
                <c:pt idx="65">
                  <c:v>-0.60000000000000053</c:v>
                </c:pt>
                <c:pt idx="66">
                  <c:v>-1.7000000000000015</c:v>
                </c:pt>
                <c:pt idx="67">
                  <c:v>-1.8000000000000016</c:v>
                </c:pt>
                <c:pt idx="68">
                  <c:v>0.30000000000000027</c:v>
                </c:pt>
                <c:pt idx="69">
                  <c:v>-1.9000000000000017</c:v>
                </c:pt>
                <c:pt idx="70">
                  <c:v>0.80000000000000071</c:v>
                </c:pt>
                <c:pt idx="71">
                  <c:v>-1.100000000000001</c:v>
                </c:pt>
                <c:pt idx="72">
                  <c:v>-0.50000000000000044</c:v>
                </c:pt>
                <c:pt idx="73">
                  <c:v>-0.50000000000000044</c:v>
                </c:pt>
              </c:numCache>
            </c:numRef>
          </c:val>
          <c:extLst>
            <c:ext xmlns:c16="http://schemas.microsoft.com/office/drawing/2014/chart" uri="{C3380CC4-5D6E-409C-BE32-E72D297353CC}">
              <c16:uniqueId val="{00000006-90F1-4A07-A417-3032FE8AA65E}"/>
            </c:ext>
          </c:extLst>
        </c:ser>
        <c:dLbls>
          <c:showLegendKey val="0"/>
          <c:showVal val="0"/>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5592731785860495"/>
                  <c:y val="-0.87392457561728398"/>
                </c:manualLayout>
              </c:layout>
              <c:tx>
                <c:rich>
                  <a:bodyPr/>
                  <a:lstStyle/>
                  <a:p>
                    <a:fld id="{0B182E4A-7C3B-48B5-BE88-69F27C55B7EE}" type="SERIESNAME">
                      <a:rPr lang="ja-JP" altLang="en-US"/>
                      <a:pPr/>
                      <a:t>[系列名]</a:t>
                    </a:fld>
                    <a:r>
                      <a:rPr lang="ja-JP" altLang="en-US" baseline="0"/>
                      <a:t>
</a:t>
                    </a:r>
                    <a:fld id="{3B3581F9-8CBC-4D23-AB57-5D2B6F462CBC}"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0F1-4A07-A417-3032FE8AA65E}"/>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F1-4A07-A417-3032FE8AA65E}"/>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市区町村別_推計残存歯数階層別人数!$AN$4:$AN$77</c:f>
              <c:numCache>
                <c:formatCode>General</c:formatCode>
                <c:ptCount val="74"/>
                <c:pt idx="0">
                  <c:v>-0.40000000000000036</c:v>
                </c:pt>
                <c:pt idx="1">
                  <c:v>-0.40000000000000036</c:v>
                </c:pt>
                <c:pt idx="2">
                  <c:v>-0.40000000000000036</c:v>
                </c:pt>
                <c:pt idx="3">
                  <c:v>-0.40000000000000036</c:v>
                </c:pt>
                <c:pt idx="4">
                  <c:v>-0.40000000000000036</c:v>
                </c:pt>
                <c:pt idx="5">
                  <c:v>-0.40000000000000036</c:v>
                </c:pt>
                <c:pt idx="6">
                  <c:v>-0.40000000000000036</c:v>
                </c:pt>
                <c:pt idx="7">
                  <c:v>-0.40000000000000036</c:v>
                </c:pt>
                <c:pt idx="8">
                  <c:v>-0.40000000000000036</c:v>
                </c:pt>
                <c:pt idx="9">
                  <c:v>-0.40000000000000036</c:v>
                </c:pt>
                <c:pt idx="10">
                  <c:v>-0.40000000000000036</c:v>
                </c:pt>
                <c:pt idx="11">
                  <c:v>-0.40000000000000036</c:v>
                </c:pt>
                <c:pt idx="12">
                  <c:v>-0.40000000000000036</c:v>
                </c:pt>
                <c:pt idx="13">
                  <c:v>-0.40000000000000036</c:v>
                </c:pt>
                <c:pt idx="14">
                  <c:v>-0.40000000000000036</c:v>
                </c:pt>
                <c:pt idx="15">
                  <c:v>-0.40000000000000036</c:v>
                </c:pt>
                <c:pt idx="16">
                  <c:v>-0.40000000000000036</c:v>
                </c:pt>
                <c:pt idx="17">
                  <c:v>-0.40000000000000036</c:v>
                </c:pt>
                <c:pt idx="18">
                  <c:v>-0.40000000000000036</c:v>
                </c:pt>
                <c:pt idx="19">
                  <c:v>-0.40000000000000036</c:v>
                </c:pt>
                <c:pt idx="20">
                  <c:v>-0.40000000000000036</c:v>
                </c:pt>
                <c:pt idx="21">
                  <c:v>-0.40000000000000036</c:v>
                </c:pt>
                <c:pt idx="22">
                  <c:v>-0.40000000000000036</c:v>
                </c:pt>
                <c:pt idx="23">
                  <c:v>-0.40000000000000036</c:v>
                </c:pt>
                <c:pt idx="24">
                  <c:v>-0.40000000000000036</c:v>
                </c:pt>
                <c:pt idx="25">
                  <c:v>-0.40000000000000036</c:v>
                </c:pt>
                <c:pt idx="26">
                  <c:v>-0.40000000000000036</c:v>
                </c:pt>
                <c:pt idx="27">
                  <c:v>-0.40000000000000036</c:v>
                </c:pt>
                <c:pt idx="28">
                  <c:v>-0.40000000000000036</c:v>
                </c:pt>
                <c:pt idx="29">
                  <c:v>-0.40000000000000036</c:v>
                </c:pt>
                <c:pt idx="30">
                  <c:v>-0.40000000000000036</c:v>
                </c:pt>
                <c:pt idx="31">
                  <c:v>-0.40000000000000036</c:v>
                </c:pt>
                <c:pt idx="32">
                  <c:v>-0.40000000000000036</c:v>
                </c:pt>
                <c:pt idx="33">
                  <c:v>-0.40000000000000036</c:v>
                </c:pt>
                <c:pt idx="34">
                  <c:v>-0.40000000000000036</c:v>
                </c:pt>
                <c:pt idx="35">
                  <c:v>-0.40000000000000036</c:v>
                </c:pt>
                <c:pt idx="36">
                  <c:v>-0.40000000000000036</c:v>
                </c:pt>
                <c:pt idx="37">
                  <c:v>-0.40000000000000036</c:v>
                </c:pt>
                <c:pt idx="38">
                  <c:v>-0.40000000000000036</c:v>
                </c:pt>
                <c:pt idx="39">
                  <c:v>-0.40000000000000036</c:v>
                </c:pt>
                <c:pt idx="40">
                  <c:v>-0.40000000000000036</c:v>
                </c:pt>
                <c:pt idx="41">
                  <c:v>-0.40000000000000036</c:v>
                </c:pt>
                <c:pt idx="42">
                  <c:v>-0.40000000000000036</c:v>
                </c:pt>
                <c:pt idx="43">
                  <c:v>-0.40000000000000036</c:v>
                </c:pt>
                <c:pt idx="44">
                  <c:v>-0.40000000000000036</c:v>
                </c:pt>
                <c:pt idx="45">
                  <c:v>-0.40000000000000036</c:v>
                </c:pt>
                <c:pt idx="46">
                  <c:v>-0.40000000000000036</c:v>
                </c:pt>
                <c:pt idx="47">
                  <c:v>-0.40000000000000036</c:v>
                </c:pt>
                <c:pt idx="48">
                  <c:v>-0.40000000000000036</c:v>
                </c:pt>
                <c:pt idx="49">
                  <c:v>-0.40000000000000036</c:v>
                </c:pt>
                <c:pt idx="50">
                  <c:v>-0.40000000000000036</c:v>
                </c:pt>
                <c:pt idx="51">
                  <c:v>-0.40000000000000036</c:v>
                </c:pt>
                <c:pt idx="52">
                  <c:v>-0.40000000000000036</c:v>
                </c:pt>
                <c:pt idx="53">
                  <c:v>-0.40000000000000036</c:v>
                </c:pt>
                <c:pt idx="54">
                  <c:v>-0.40000000000000036</c:v>
                </c:pt>
                <c:pt idx="55">
                  <c:v>-0.40000000000000036</c:v>
                </c:pt>
                <c:pt idx="56">
                  <c:v>-0.40000000000000036</c:v>
                </c:pt>
                <c:pt idx="57">
                  <c:v>-0.40000000000000036</c:v>
                </c:pt>
                <c:pt idx="58">
                  <c:v>-0.40000000000000036</c:v>
                </c:pt>
                <c:pt idx="59">
                  <c:v>-0.40000000000000036</c:v>
                </c:pt>
                <c:pt idx="60">
                  <c:v>-0.40000000000000036</c:v>
                </c:pt>
                <c:pt idx="61">
                  <c:v>-0.40000000000000036</c:v>
                </c:pt>
                <c:pt idx="62">
                  <c:v>-0.40000000000000036</c:v>
                </c:pt>
                <c:pt idx="63">
                  <c:v>-0.40000000000000036</c:v>
                </c:pt>
                <c:pt idx="64">
                  <c:v>-0.40000000000000036</c:v>
                </c:pt>
                <c:pt idx="65">
                  <c:v>-0.40000000000000036</c:v>
                </c:pt>
                <c:pt idx="66">
                  <c:v>-0.40000000000000036</c:v>
                </c:pt>
                <c:pt idx="67">
                  <c:v>-0.40000000000000036</c:v>
                </c:pt>
                <c:pt idx="68">
                  <c:v>-0.40000000000000036</c:v>
                </c:pt>
                <c:pt idx="69">
                  <c:v>-0.40000000000000036</c:v>
                </c:pt>
                <c:pt idx="70">
                  <c:v>-0.40000000000000036</c:v>
                </c:pt>
                <c:pt idx="71">
                  <c:v>-0.40000000000000036</c:v>
                </c:pt>
                <c:pt idx="72">
                  <c:v>-0.40000000000000036</c:v>
                </c:pt>
                <c:pt idx="73">
                  <c:v>-0.40000000000000036</c:v>
                </c:pt>
              </c:numCache>
            </c:numRef>
          </c:xVal>
          <c:yVal>
            <c:numRef>
              <c:f>市区町村別_推計残存歯数階層別人数!$AR$4:$AR$77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9-90F1-4A07-A417-3032FE8AA65E}"/>
            </c:ext>
          </c:extLst>
        </c:ser>
        <c:dLbls>
          <c:showLegendKey val="0"/>
          <c:showVal val="0"/>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ltLang="ja-JP"/>
                  <a:t>(pt)</a:t>
                </a:r>
                <a:endParaRPr lang="ja-JP" altLang="en-US"/>
              </a:p>
            </c:rich>
          </c:tx>
          <c:layout>
            <c:manualLayout>
              <c:xMode val="edge"/>
              <c:yMode val="edge"/>
              <c:x val="0.91607955599047497"/>
              <c:y val="4.1404562114197532E-2"/>
            </c:manualLayout>
          </c:layout>
          <c:overlay val="0"/>
        </c:title>
        <c:numFmt formatCode="#,##0.0_ ;[Red]\-#,##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4299270693914817"/>
          <c:y val="1.2600679816983661E-2"/>
          <c:w val="0.71291900522576546"/>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市区町村別_推計残存歯数階層別人数!$AG$3</c:f>
              <c:strCache>
                <c:ptCount val="1"/>
                <c:pt idx="0">
                  <c:v>前年度との差分(20本以上)</c:v>
                </c:pt>
              </c:strCache>
            </c:strRef>
          </c:tx>
          <c:spPr>
            <a:solidFill>
              <a:schemeClr val="accent1"/>
            </a:solidFill>
            <a:ln>
              <a:noFill/>
            </a:ln>
          </c:spPr>
          <c:invertIfNegative val="0"/>
          <c:dLbls>
            <c:dLbl>
              <c:idx val="21"/>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B0-4861-B8EE-B633BB362E38}"/>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市区町村別_推計残存歯数階層別人数!$X$4:$X$77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市区町村別_推計残存歯数階層別人数!$AG$4:$AG$77</c:f>
              <c:numCache>
                <c:formatCode>General</c:formatCode>
                <c:ptCount val="74"/>
                <c:pt idx="0">
                  <c:v>1.2000000000000011</c:v>
                </c:pt>
                <c:pt idx="1">
                  <c:v>2.4000000000000021</c:v>
                </c:pt>
                <c:pt idx="2">
                  <c:v>2.200000000000002</c:v>
                </c:pt>
                <c:pt idx="3">
                  <c:v>1.2000000000000011</c:v>
                </c:pt>
                <c:pt idx="4">
                  <c:v>1.3999999999999901</c:v>
                </c:pt>
                <c:pt idx="5">
                  <c:v>0.70000000000000062</c:v>
                </c:pt>
                <c:pt idx="6">
                  <c:v>1.2000000000000011</c:v>
                </c:pt>
                <c:pt idx="7">
                  <c:v>0.50000000000000044</c:v>
                </c:pt>
                <c:pt idx="8">
                  <c:v>2.6000000000000023</c:v>
                </c:pt>
                <c:pt idx="9">
                  <c:v>0.50000000000000044</c:v>
                </c:pt>
                <c:pt idx="10">
                  <c:v>0.70000000000000062</c:v>
                </c:pt>
                <c:pt idx="11">
                  <c:v>1.4000000000000012</c:v>
                </c:pt>
                <c:pt idx="12">
                  <c:v>1.2000000000000011</c:v>
                </c:pt>
                <c:pt idx="13">
                  <c:v>1.7000000000000015</c:v>
                </c:pt>
                <c:pt idx="14">
                  <c:v>1.6000000000000014</c:v>
                </c:pt>
                <c:pt idx="15">
                  <c:v>1.19999999999999</c:v>
                </c:pt>
                <c:pt idx="16">
                  <c:v>1.5000000000000013</c:v>
                </c:pt>
                <c:pt idx="17">
                  <c:v>1.2000000000000011</c:v>
                </c:pt>
                <c:pt idx="18">
                  <c:v>0.70000000000000062</c:v>
                </c:pt>
                <c:pt idx="19">
                  <c:v>1.7000000000000015</c:v>
                </c:pt>
                <c:pt idx="20">
                  <c:v>1.0000000000000009</c:v>
                </c:pt>
                <c:pt idx="21">
                  <c:v>1.100000000000001</c:v>
                </c:pt>
                <c:pt idx="22">
                  <c:v>0.20000000000000018</c:v>
                </c:pt>
                <c:pt idx="23">
                  <c:v>1.4999999999999902</c:v>
                </c:pt>
                <c:pt idx="24">
                  <c:v>1.5999999999999903</c:v>
                </c:pt>
                <c:pt idx="25">
                  <c:v>1.0000000000000009</c:v>
                </c:pt>
                <c:pt idx="26">
                  <c:v>1.0000000000000009</c:v>
                </c:pt>
                <c:pt idx="27">
                  <c:v>1.2000000000000011</c:v>
                </c:pt>
                <c:pt idx="28">
                  <c:v>0.9000000000000008</c:v>
                </c:pt>
                <c:pt idx="29">
                  <c:v>0.50000000000000044</c:v>
                </c:pt>
                <c:pt idx="30">
                  <c:v>1.0000000000000009</c:v>
                </c:pt>
                <c:pt idx="31">
                  <c:v>1.0000000000000009</c:v>
                </c:pt>
                <c:pt idx="32">
                  <c:v>1.6000000000000014</c:v>
                </c:pt>
                <c:pt idx="33">
                  <c:v>1.6000000000000014</c:v>
                </c:pt>
                <c:pt idx="34">
                  <c:v>1.3000000000000012</c:v>
                </c:pt>
                <c:pt idx="35">
                  <c:v>1.0000000000000009</c:v>
                </c:pt>
                <c:pt idx="36">
                  <c:v>1.2000000000000011</c:v>
                </c:pt>
                <c:pt idx="37">
                  <c:v>1.4000000000000012</c:v>
                </c:pt>
                <c:pt idx="38">
                  <c:v>0.9000000000000008</c:v>
                </c:pt>
                <c:pt idx="39">
                  <c:v>0.60000000000000053</c:v>
                </c:pt>
                <c:pt idx="40">
                  <c:v>1.6000000000000014</c:v>
                </c:pt>
                <c:pt idx="41">
                  <c:v>1.2000000000000011</c:v>
                </c:pt>
                <c:pt idx="42">
                  <c:v>1.2000000000000011</c:v>
                </c:pt>
                <c:pt idx="43">
                  <c:v>0.80000000000000071</c:v>
                </c:pt>
                <c:pt idx="44">
                  <c:v>0.40000000000000036</c:v>
                </c:pt>
                <c:pt idx="45">
                  <c:v>1.4999999999999902</c:v>
                </c:pt>
                <c:pt idx="46">
                  <c:v>0.70000000000000062</c:v>
                </c:pt>
                <c:pt idx="47">
                  <c:v>0.9000000000000008</c:v>
                </c:pt>
                <c:pt idx="48">
                  <c:v>0.60000000000000053</c:v>
                </c:pt>
                <c:pt idx="49">
                  <c:v>0.80000000000000071</c:v>
                </c:pt>
                <c:pt idx="50">
                  <c:v>0.80000000000000071</c:v>
                </c:pt>
                <c:pt idx="51">
                  <c:v>2.0000000000000018</c:v>
                </c:pt>
                <c:pt idx="52">
                  <c:v>1.3000000000000012</c:v>
                </c:pt>
                <c:pt idx="53">
                  <c:v>1.5000000000000013</c:v>
                </c:pt>
                <c:pt idx="54">
                  <c:v>0.50000000000000044</c:v>
                </c:pt>
                <c:pt idx="55">
                  <c:v>0.40000000000000036</c:v>
                </c:pt>
                <c:pt idx="56">
                  <c:v>1.4000000000000012</c:v>
                </c:pt>
                <c:pt idx="57">
                  <c:v>2.2999999999999909</c:v>
                </c:pt>
                <c:pt idx="58">
                  <c:v>1.4000000000000012</c:v>
                </c:pt>
                <c:pt idx="59">
                  <c:v>0.50000000000000044</c:v>
                </c:pt>
                <c:pt idx="60">
                  <c:v>0.40000000000000036</c:v>
                </c:pt>
                <c:pt idx="61">
                  <c:v>1.0000000000000009</c:v>
                </c:pt>
                <c:pt idx="62">
                  <c:v>0.40000000000000036</c:v>
                </c:pt>
                <c:pt idx="63">
                  <c:v>1.6000000000000014</c:v>
                </c:pt>
                <c:pt idx="64">
                  <c:v>0.70000000000000062</c:v>
                </c:pt>
                <c:pt idx="65">
                  <c:v>1.5000000000000013</c:v>
                </c:pt>
                <c:pt idx="66">
                  <c:v>1.9000000000000017</c:v>
                </c:pt>
                <c:pt idx="67">
                  <c:v>0.80000000000000071</c:v>
                </c:pt>
                <c:pt idx="68">
                  <c:v>0.40000000000000036</c:v>
                </c:pt>
                <c:pt idx="69">
                  <c:v>-1.3000000000000012</c:v>
                </c:pt>
                <c:pt idx="70">
                  <c:v>0.40000000000000036</c:v>
                </c:pt>
                <c:pt idx="71">
                  <c:v>1.3000000000000012</c:v>
                </c:pt>
                <c:pt idx="72">
                  <c:v>0.50000000000000044</c:v>
                </c:pt>
                <c:pt idx="73">
                  <c:v>-0.9000000000000008</c:v>
                </c:pt>
              </c:numCache>
            </c:numRef>
          </c:val>
          <c:extLst>
            <c:ext xmlns:c16="http://schemas.microsoft.com/office/drawing/2014/chart" uri="{C3380CC4-5D6E-409C-BE32-E72D297353CC}">
              <c16:uniqueId val="{00000001-A4B0-4861-B8EE-B633BB362E38}"/>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33683317023853454"/>
                  <c:y val="-0.8708622685185185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A4B0-4861-B8EE-B633BB362E38}"/>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B0-4861-B8EE-B633BB362E38}"/>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市区町村別_推計残存歯数階層別人数!$AQ$4:$AQ$77</c:f>
              <c:numCache>
                <c:formatCode>General</c:formatCode>
                <c:ptCount val="74"/>
                <c:pt idx="0">
                  <c:v>1.2000000000000011</c:v>
                </c:pt>
                <c:pt idx="1">
                  <c:v>1.2000000000000011</c:v>
                </c:pt>
                <c:pt idx="2">
                  <c:v>1.2000000000000011</c:v>
                </c:pt>
                <c:pt idx="3">
                  <c:v>1.2000000000000011</c:v>
                </c:pt>
                <c:pt idx="4">
                  <c:v>1.2000000000000011</c:v>
                </c:pt>
                <c:pt idx="5">
                  <c:v>1.2000000000000011</c:v>
                </c:pt>
                <c:pt idx="6">
                  <c:v>1.2000000000000011</c:v>
                </c:pt>
                <c:pt idx="7">
                  <c:v>1.2000000000000011</c:v>
                </c:pt>
                <c:pt idx="8">
                  <c:v>1.2000000000000011</c:v>
                </c:pt>
                <c:pt idx="9">
                  <c:v>1.2000000000000011</c:v>
                </c:pt>
                <c:pt idx="10">
                  <c:v>1.2000000000000011</c:v>
                </c:pt>
                <c:pt idx="11">
                  <c:v>1.2000000000000011</c:v>
                </c:pt>
                <c:pt idx="12">
                  <c:v>1.2000000000000011</c:v>
                </c:pt>
                <c:pt idx="13">
                  <c:v>1.2000000000000011</c:v>
                </c:pt>
                <c:pt idx="14">
                  <c:v>1.2000000000000011</c:v>
                </c:pt>
                <c:pt idx="15">
                  <c:v>1.2000000000000011</c:v>
                </c:pt>
                <c:pt idx="16">
                  <c:v>1.2000000000000011</c:v>
                </c:pt>
                <c:pt idx="17">
                  <c:v>1.2000000000000011</c:v>
                </c:pt>
                <c:pt idx="18">
                  <c:v>1.2000000000000011</c:v>
                </c:pt>
                <c:pt idx="19">
                  <c:v>1.2000000000000011</c:v>
                </c:pt>
                <c:pt idx="20">
                  <c:v>1.2000000000000011</c:v>
                </c:pt>
                <c:pt idx="21">
                  <c:v>1.2000000000000011</c:v>
                </c:pt>
                <c:pt idx="22">
                  <c:v>1.2000000000000011</c:v>
                </c:pt>
                <c:pt idx="23">
                  <c:v>1.2000000000000011</c:v>
                </c:pt>
                <c:pt idx="24">
                  <c:v>1.2000000000000011</c:v>
                </c:pt>
                <c:pt idx="25">
                  <c:v>1.2000000000000011</c:v>
                </c:pt>
                <c:pt idx="26">
                  <c:v>1.2000000000000011</c:v>
                </c:pt>
                <c:pt idx="27">
                  <c:v>1.2000000000000011</c:v>
                </c:pt>
                <c:pt idx="28">
                  <c:v>1.2000000000000011</c:v>
                </c:pt>
                <c:pt idx="29">
                  <c:v>1.2000000000000011</c:v>
                </c:pt>
                <c:pt idx="30">
                  <c:v>1.2000000000000011</c:v>
                </c:pt>
                <c:pt idx="31">
                  <c:v>1.2000000000000011</c:v>
                </c:pt>
                <c:pt idx="32">
                  <c:v>1.2000000000000011</c:v>
                </c:pt>
                <c:pt idx="33">
                  <c:v>1.2000000000000011</c:v>
                </c:pt>
                <c:pt idx="34">
                  <c:v>1.2000000000000011</c:v>
                </c:pt>
                <c:pt idx="35">
                  <c:v>1.2000000000000011</c:v>
                </c:pt>
                <c:pt idx="36">
                  <c:v>1.2000000000000011</c:v>
                </c:pt>
                <c:pt idx="37">
                  <c:v>1.2000000000000011</c:v>
                </c:pt>
                <c:pt idx="38">
                  <c:v>1.2000000000000011</c:v>
                </c:pt>
                <c:pt idx="39">
                  <c:v>1.2000000000000011</c:v>
                </c:pt>
                <c:pt idx="40">
                  <c:v>1.2000000000000011</c:v>
                </c:pt>
                <c:pt idx="41">
                  <c:v>1.2000000000000011</c:v>
                </c:pt>
                <c:pt idx="42">
                  <c:v>1.2000000000000011</c:v>
                </c:pt>
                <c:pt idx="43">
                  <c:v>1.2000000000000011</c:v>
                </c:pt>
                <c:pt idx="44">
                  <c:v>1.2000000000000011</c:v>
                </c:pt>
                <c:pt idx="45">
                  <c:v>1.2000000000000011</c:v>
                </c:pt>
                <c:pt idx="46">
                  <c:v>1.2000000000000011</c:v>
                </c:pt>
                <c:pt idx="47">
                  <c:v>1.2000000000000011</c:v>
                </c:pt>
                <c:pt idx="48">
                  <c:v>1.2000000000000011</c:v>
                </c:pt>
                <c:pt idx="49">
                  <c:v>1.2000000000000011</c:v>
                </c:pt>
                <c:pt idx="50">
                  <c:v>1.2000000000000011</c:v>
                </c:pt>
                <c:pt idx="51">
                  <c:v>1.2000000000000011</c:v>
                </c:pt>
                <c:pt idx="52">
                  <c:v>1.2000000000000011</c:v>
                </c:pt>
                <c:pt idx="53">
                  <c:v>1.2000000000000011</c:v>
                </c:pt>
                <c:pt idx="54">
                  <c:v>1.2000000000000011</c:v>
                </c:pt>
                <c:pt idx="55">
                  <c:v>1.2000000000000011</c:v>
                </c:pt>
                <c:pt idx="56">
                  <c:v>1.2000000000000011</c:v>
                </c:pt>
                <c:pt idx="57">
                  <c:v>1.2000000000000011</c:v>
                </c:pt>
                <c:pt idx="58">
                  <c:v>1.2000000000000011</c:v>
                </c:pt>
                <c:pt idx="59">
                  <c:v>1.2000000000000011</c:v>
                </c:pt>
                <c:pt idx="60">
                  <c:v>1.2000000000000011</c:v>
                </c:pt>
                <c:pt idx="61">
                  <c:v>1.2000000000000011</c:v>
                </c:pt>
                <c:pt idx="62">
                  <c:v>1.2000000000000011</c:v>
                </c:pt>
                <c:pt idx="63">
                  <c:v>1.2000000000000011</c:v>
                </c:pt>
                <c:pt idx="64">
                  <c:v>1.2000000000000011</c:v>
                </c:pt>
                <c:pt idx="65">
                  <c:v>1.2000000000000011</c:v>
                </c:pt>
                <c:pt idx="66">
                  <c:v>1.2000000000000011</c:v>
                </c:pt>
                <c:pt idx="67">
                  <c:v>1.2000000000000011</c:v>
                </c:pt>
                <c:pt idx="68">
                  <c:v>1.2000000000000011</c:v>
                </c:pt>
                <c:pt idx="69">
                  <c:v>1.2000000000000011</c:v>
                </c:pt>
                <c:pt idx="70">
                  <c:v>1.2000000000000011</c:v>
                </c:pt>
                <c:pt idx="71">
                  <c:v>1.2000000000000011</c:v>
                </c:pt>
                <c:pt idx="72">
                  <c:v>1.2000000000000011</c:v>
                </c:pt>
                <c:pt idx="73">
                  <c:v>1.2000000000000011</c:v>
                </c:pt>
              </c:numCache>
            </c:numRef>
          </c:xVal>
          <c:yVal>
            <c:numRef>
              <c:f>市区町村別_推計残存歯数階層別人数!$AR$4:$AR$77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4-A4B0-4861-B8EE-B633BB362E38}"/>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ltLang="ja-JP"/>
                  <a:t>(pt)</a:t>
                </a:r>
                <a:endParaRPr lang="ja-JP" altLang="en-US"/>
              </a:p>
            </c:rich>
          </c:tx>
          <c:layout>
            <c:manualLayout>
              <c:xMode val="edge"/>
              <c:yMode val="edge"/>
              <c:x val="0.91607955599047497"/>
              <c:y val="4.1404562114197532E-2"/>
            </c:manualLayout>
          </c:layout>
          <c:overlay val="0"/>
        </c:title>
        <c:numFmt formatCode="#,##0.0_ ;[Red]\-#,##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4299270693914817"/>
          <c:y val="1.2600679816983661E-2"/>
          <c:w val="0.71291900522576546"/>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市区町村別_医療費全体における歯科医療費!$P$5</c:f>
              <c:strCache>
                <c:ptCount val="1"/>
                <c:pt idx="0">
                  <c:v>前年度との差分(歯科医療費割合(医療費全体に占める割合))</c:v>
                </c:pt>
              </c:strCache>
            </c:strRef>
          </c:tx>
          <c:spPr>
            <a:solidFill>
              <a:schemeClr val="accent1"/>
            </a:solidFill>
            <a:ln>
              <a:noFill/>
            </a:ln>
          </c:spPr>
          <c:invertIfNegative val="0"/>
          <c:dLbls>
            <c:dLbl>
              <c:idx val="10"/>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09-4E9C-B75F-B9D49EB08F6E}"/>
                </c:ext>
              </c:extLst>
            </c:dLbl>
            <c:dLbl>
              <c:idx val="17"/>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09-4E9C-B75F-B9D49EB08F6E}"/>
                </c:ext>
              </c:extLst>
            </c:dLbl>
            <c:dLbl>
              <c:idx val="37"/>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09-4E9C-B75F-B9D49EB08F6E}"/>
                </c:ext>
              </c:extLst>
            </c:dLbl>
            <c:dLbl>
              <c:idx val="39"/>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09-4E9C-B75F-B9D49EB08F6E}"/>
                </c:ext>
              </c:extLst>
            </c:dLbl>
            <c:dLbl>
              <c:idx val="45"/>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09-4E9C-B75F-B9D49EB08F6E}"/>
                </c:ext>
              </c:extLst>
            </c:dLbl>
            <c:dLbl>
              <c:idx val="66"/>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09-4E9C-B75F-B9D49EB08F6E}"/>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市区町村別_医療費全体における歯科医療費!$M$6:$M$79</c:f>
              <c:strCache>
                <c:ptCount val="74"/>
                <c:pt idx="0">
                  <c:v>太子町</c:v>
                </c:pt>
                <c:pt idx="1">
                  <c:v>北区</c:v>
                </c:pt>
                <c:pt idx="2">
                  <c:v>八尾市</c:v>
                </c:pt>
                <c:pt idx="3">
                  <c:v>豊能町</c:v>
                </c:pt>
                <c:pt idx="4">
                  <c:v>東住吉区</c:v>
                </c:pt>
                <c:pt idx="5">
                  <c:v>都島区</c:v>
                </c:pt>
                <c:pt idx="6">
                  <c:v>堺市南区</c:v>
                </c:pt>
                <c:pt idx="7">
                  <c:v>交野市</c:v>
                </c:pt>
                <c:pt idx="8">
                  <c:v>箕面市</c:v>
                </c:pt>
                <c:pt idx="9">
                  <c:v>大阪狭山市</c:v>
                </c:pt>
                <c:pt idx="10">
                  <c:v>阿倍野区</c:v>
                </c:pt>
                <c:pt idx="11">
                  <c:v>河南町</c:v>
                </c:pt>
                <c:pt idx="12">
                  <c:v>豊中市</c:v>
                </c:pt>
                <c:pt idx="13">
                  <c:v>西区</c:v>
                </c:pt>
                <c:pt idx="14">
                  <c:v>堺市東区</c:v>
                </c:pt>
                <c:pt idx="15">
                  <c:v>福島区</c:v>
                </c:pt>
                <c:pt idx="16">
                  <c:v>藤井寺市</c:v>
                </c:pt>
                <c:pt idx="17">
                  <c:v>天王寺区</c:v>
                </c:pt>
                <c:pt idx="18">
                  <c:v>門真市</c:v>
                </c:pt>
                <c:pt idx="19">
                  <c:v>堺市堺区</c:v>
                </c:pt>
                <c:pt idx="20">
                  <c:v>東大阪市</c:v>
                </c:pt>
                <c:pt idx="21">
                  <c:v>吹田市</c:v>
                </c:pt>
                <c:pt idx="22">
                  <c:v>河内長野市</c:v>
                </c:pt>
                <c:pt idx="23">
                  <c:v>堺市西区</c:v>
                </c:pt>
                <c:pt idx="24">
                  <c:v>羽曳野市</c:v>
                </c:pt>
                <c:pt idx="25">
                  <c:v>堺市</c:v>
                </c:pt>
                <c:pt idx="26">
                  <c:v>生野区</c:v>
                </c:pt>
                <c:pt idx="27">
                  <c:v>住之江区</c:v>
                </c:pt>
                <c:pt idx="28">
                  <c:v>大東市</c:v>
                </c:pt>
                <c:pt idx="29">
                  <c:v>茨木市</c:v>
                </c:pt>
                <c:pt idx="30">
                  <c:v>堺市中区</c:v>
                </c:pt>
                <c:pt idx="31">
                  <c:v>平野区</c:v>
                </c:pt>
                <c:pt idx="32">
                  <c:v>松原市</c:v>
                </c:pt>
                <c:pt idx="33">
                  <c:v>中央区</c:v>
                </c:pt>
                <c:pt idx="34">
                  <c:v>大阪市</c:v>
                </c:pt>
                <c:pt idx="35">
                  <c:v>西淀川区</c:v>
                </c:pt>
                <c:pt idx="36">
                  <c:v>城東区</c:v>
                </c:pt>
                <c:pt idx="37">
                  <c:v>淀川区</c:v>
                </c:pt>
                <c:pt idx="38">
                  <c:v>池田市</c:v>
                </c:pt>
                <c:pt idx="39">
                  <c:v>旭区</c:v>
                </c:pt>
                <c:pt idx="40">
                  <c:v>住吉区</c:v>
                </c:pt>
                <c:pt idx="41">
                  <c:v>守口市</c:v>
                </c:pt>
                <c:pt idx="42">
                  <c:v>此花区</c:v>
                </c:pt>
                <c:pt idx="43">
                  <c:v>鶴見区</c:v>
                </c:pt>
                <c:pt idx="44">
                  <c:v>東成区</c:v>
                </c:pt>
                <c:pt idx="45">
                  <c:v>和泉市</c:v>
                </c:pt>
                <c:pt idx="46">
                  <c:v>富田林市</c:v>
                </c:pt>
                <c:pt idx="47">
                  <c:v>柏原市</c:v>
                </c:pt>
                <c:pt idx="48">
                  <c:v>堺市北区</c:v>
                </c:pt>
                <c:pt idx="49">
                  <c:v>高槻市</c:v>
                </c:pt>
                <c:pt idx="50">
                  <c:v>枚方市</c:v>
                </c:pt>
                <c:pt idx="51">
                  <c:v>東淀川区</c:v>
                </c:pt>
                <c:pt idx="52">
                  <c:v>泉大津市</c:v>
                </c:pt>
                <c:pt idx="53">
                  <c:v>堺市美原区</c:v>
                </c:pt>
                <c:pt idx="54">
                  <c:v>港区</c:v>
                </c:pt>
                <c:pt idx="55">
                  <c:v>四條畷市</c:v>
                </c:pt>
                <c:pt idx="56">
                  <c:v>田尻町</c:v>
                </c:pt>
                <c:pt idx="57">
                  <c:v>摂津市</c:v>
                </c:pt>
                <c:pt idx="58">
                  <c:v>高石市</c:v>
                </c:pt>
                <c:pt idx="59">
                  <c:v>寝屋川市</c:v>
                </c:pt>
                <c:pt idx="60">
                  <c:v>能勢町</c:v>
                </c:pt>
                <c:pt idx="61">
                  <c:v>阪南市</c:v>
                </c:pt>
                <c:pt idx="62">
                  <c:v>西成区</c:v>
                </c:pt>
                <c:pt idx="63">
                  <c:v>浪速区</c:v>
                </c:pt>
                <c:pt idx="64">
                  <c:v>島本町</c:v>
                </c:pt>
                <c:pt idx="65">
                  <c:v>泉南市</c:v>
                </c:pt>
                <c:pt idx="66">
                  <c:v>熊取町</c:v>
                </c:pt>
                <c:pt idx="67">
                  <c:v>大正区</c:v>
                </c:pt>
                <c:pt idx="68">
                  <c:v>千早赤阪村</c:v>
                </c:pt>
                <c:pt idx="69">
                  <c:v>忠岡町</c:v>
                </c:pt>
                <c:pt idx="70">
                  <c:v>泉佐野市</c:v>
                </c:pt>
                <c:pt idx="71">
                  <c:v>岸和田市</c:v>
                </c:pt>
                <c:pt idx="72">
                  <c:v>岬町</c:v>
                </c:pt>
                <c:pt idx="73">
                  <c:v>貝塚市</c:v>
                </c:pt>
              </c:strCache>
            </c:strRef>
          </c:cat>
          <c:val>
            <c:numRef>
              <c:f>市区町村別_医療費全体における歯科医療費!$P$6:$P$79</c:f>
              <c:numCache>
                <c:formatCode>General</c:formatCode>
                <c:ptCount val="74"/>
                <c:pt idx="0">
                  <c:v>0.19999999999999948</c:v>
                </c:pt>
                <c:pt idx="1">
                  <c:v>0.10000000000000009</c:v>
                </c:pt>
                <c:pt idx="2">
                  <c:v>0</c:v>
                </c:pt>
                <c:pt idx="3">
                  <c:v>-0.49999999999999978</c:v>
                </c:pt>
                <c:pt idx="4">
                  <c:v>0.20000000000000018</c:v>
                </c:pt>
                <c:pt idx="5">
                  <c:v>0.10000000000000009</c:v>
                </c:pt>
                <c:pt idx="6">
                  <c:v>0.10000000000000009</c:v>
                </c:pt>
                <c:pt idx="7">
                  <c:v>0.30000000000000027</c:v>
                </c:pt>
                <c:pt idx="8">
                  <c:v>0</c:v>
                </c:pt>
                <c:pt idx="9">
                  <c:v>0.40000000000000036</c:v>
                </c:pt>
                <c:pt idx="10">
                  <c:v>0.30000000000000027</c:v>
                </c:pt>
                <c:pt idx="11">
                  <c:v>0.20000000000000018</c:v>
                </c:pt>
                <c:pt idx="12">
                  <c:v>0.10000000000000009</c:v>
                </c:pt>
                <c:pt idx="13">
                  <c:v>0.30000000000000027</c:v>
                </c:pt>
                <c:pt idx="14">
                  <c:v>0.10000000000000009</c:v>
                </c:pt>
                <c:pt idx="15">
                  <c:v>-0.10000000000000009</c:v>
                </c:pt>
                <c:pt idx="16">
                  <c:v>0.10000000000000009</c:v>
                </c:pt>
                <c:pt idx="17">
                  <c:v>0.30000000000000027</c:v>
                </c:pt>
                <c:pt idx="18">
                  <c:v>0.20000000000000018</c:v>
                </c:pt>
                <c:pt idx="19">
                  <c:v>0.10000000000000009</c:v>
                </c:pt>
                <c:pt idx="20">
                  <c:v>0</c:v>
                </c:pt>
                <c:pt idx="21">
                  <c:v>0</c:v>
                </c:pt>
                <c:pt idx="22">
                  <c:v>0.20000000000000018</c:v>
                </c:pt>
                <c:pt idx="23">
                  <c:v>-0.10000000000000009</c:v>
                </c:pt>
                <c:pt idx="24">
                  <c:v>0</c:v>
                </c:pt>
                <c:pt idx="25">
                  <c:v>0.10000000000000009</c:v>
                </c:pt>
                <c:pt idx="26">
                  <c:v>0</c:v>
                </c:pt>
                <c:pt idx="27">
                  <c:v>0.10000000000000009</c:v>
                </c:pt>
                <c:pt idx="28">
                  <c:v>-0.10000000000000009</c:v>
                </c:pt>
                <c:pt idx="29">
                  <c:v>0.19999999999999948</c:v>
                </c:pt>
                <c:pt idx="30">
                  <c:v>0</c:v>
                </c:pt>
                <c:pt idx="31">
                  <c:v>0.19999999999999948</c:v>
                </c:pt>
                <c:pt idx="32">
                  <c:v>9.9999999999999395E-2</c:v>
                </c:pt>
                <c:pt idx="33">
                  <c:v>9.9999999999999395E-2</c:v>
                </c:pt>
                <c:pt idx="34">
                  <c:v>9.9999999999999395E-2</c:v>
                </c:pt>
                <c:pt idx="35">
                  <c:v>9.9999999999999395E-2</c:v>
                </c:pt>
                <c:pt idx="36">
                  <c:v>9.9999999999999395E-2</c:v>
                </c:pt>
                <c:pt idx="37">
                  <c:v>9.9999999999999395E-2</c:v>
                </c:pt>
                <c:pt idx="38">
                  <c:v>0</c:v>
                </c:pt>
                <c:pt idx="39">
                  <c:v>9.9999999999999395E-2</c:v>
                </c:pt>
                <c:pt idx="40">
                  <c:v>0.19999999999999948</c:v>
                </c:pt>
                <c:pt idx="41">
                  <c:v>0</c:v>
                </c:pt>
                <c:pt idx="42">
                  <c:v>0.30000000000000027</c:v>
                </c:pt>
                <c:pt idx="43">
                  <c:v>-9.9999999999999395E-2</c:v>
                </c:pt>
                <c:pt idx="44">
                  <c:v>0.10000000000000009</c:v>
                </c:pt>
                <c:pt idx="45">
                  <c:v>0</c:v>
                </c:pt>
                <c:pt idx="46">
                  <c:v>0</c:v>
                </c:pt>
                <c:pt idx="47">
                  <c:v>0.20000000000000018</c:v>
                </c:pt>
                <c:pt idx="48">
                  <c:v>0.10000000000000009</c:v>
                </c:pt>
                <c:pt idx="49">
                  <c:v>0.10000000000000009</c:v>
                </c:pt>
                <c:pt idx="50">
                  <c:v>0.10000000000000009</c:v>
                </c:pt>
                <c:pt idx="51">
                  <c:v>0</c:v>
                </c:pt>
                <c:pt idx="52">
                  <c:v>-0.10000000000000009</c:v>
                </c:pt>
                <c:pt idx="53">
                  <c:v>0.10000000000000009</c:v>
                </c:pt>
                <c:pt idx="54">
                  <c:v>0.20000000000000018</c:v>
                </c:pt>
                <c:pt idx="55">
                  <c:v>0.20000000000000018</c:v>
                </c:pt>
                <c:pt idx="56">
                  <c:v>0.30000000000000027</c:v>
                </c:pt>
                <c:pt idx="57">
                  <c:v>0</c:v>
                </c:pt>
                <c:pt idx="58">
                  <c:v>0</c:v>
                </c:pt>
                <c:pt idx="59">
                  <c:v>0.10000000000000009</c:v>
                </c:pt>
                <c:pt idx="60">
                  <c:v>0.59999999999999987</c:v>
                </c:pt>
                <c:pt idx="61">
                  <c:v>0</c:v>
                </c:pt>
                <c:pt idx="62">
                  <c:v>0</c:v>
                </c:pt>
                <c:pt idx="63">
                  <c:v>0</c:v>
                </c:pt>
                <c:pt idx="64">
                  <c:v>0</c:v>
                </c:pt>
                <c:pt idx="65">
                  <c:v>0.39999999999999969</c:v>
                </c:pt>
                <c:pt idx="66">
                  <c:v>0.19999999999999948</c:v>
                </c:pt>
                <c:pt idx="67">
                  <c:v>0.19999999999999948</c:v>
                </c:pt>
                <c:pt idx="68">
                  <c:v>0.59999999999999987</c:v>
                </c:pt>
                <c:pt idx="69">
                  <c:v>-0.49999999999999978</c:v>
                </c:pt>
                <c:pt idx="70">
                  <c:v>0.10000000000000009</c:v>
                </c:pt>
                <c:pt idx="71">
                  <c:v>0.10000000000000009</c:v>
                </c:pt>
                <c:pt idx="72">
                  <c:v>0.20000000000000018</c:v>
                </c:pt>
                <c:pt idx="73">
                  <c:v>-0.10000000000000009</c:v>
                </c:pt>
              </c:numCache>
            </c:numRef>
          </c:val>
          <c:extLst>
            <c:ext xmlns:c16="http://schemas.microsoft.com/office/drawing/2014/chart" uri="{C3380CC4-5D6E-409C-BE32-E72D297353CC}">
              <c16:uniqueId val="{00000006-5D09-4E9C-B75F-B9D49EB08F6E}"/>
            </c:ext>
          </c:extLst>
        </c:ser>
        <c:dLbls>
          <c:showLegendKey val="0"/>
          <c:showVal val="0"/>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5592731785860495"/>
                  <c:y val="-0.8739245756172839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D09-4E9C-B75F-B9D49EB08F6E}"/>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09-4E9C-B75F-B9D49EB08F6E}"/>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市区町村別_医療費全体における歯科医療費!$T$6:$T$79</c:f>
              <c:numCache>
                <c:formatCode>General</c:formatCode>
                <c:ptCount val="74"/>
                <c:pt idx="0">
                  <c:v>9.9999999999999395E-2</c:v>
                </c:pt>
                <c:pt idx="1">
                  <c:v>9.9999999999999395E-2</c:v>
                </c:pt>
                <c:pt idx="2">
                  <c:v>9.9999999999999395E-2</c:v>
                </c:pt>
                <c:pt idx="3">
                  <c:v>9.9999999999999395E-2</c:v>
                </c:pt>
                <c:pt idx="4">
                  <c:v>9.9999999999999395E-2</c:v>
                </c:pt>
                <c:pt idx="5">
                  <c:v>9.9999999999999395E-2</c:v>
                </c:pt>
                <c:pt idx="6">
                  <c:v>9.9999999999999395E-2</c:v>
                </c:pt>
                <c:pt idx="7">
                  <c:v>9.9999999999999395E-2</c:v>
                </c:pt>
                <c:pt idx="8">
                  <c:v>9.9999999999999395E-2</c:v>
                </c:pt>
                <c:pt idx="9">
                  <c:v>9.9999999999999395E-2</c:v>
                </c:pt>
                <c:pt idx="10">
                  <c:v>9.9999999999999395E-2</c:v>
                </c:pt>
                <c:pt idx="11">
                  <c:v>9.9999999999999395E-2</c:v>
                </c:pt>
                <c:pt idx="12">
                  <c:v>9.9999999999999395E-2</c:v>
                </c:pt>
                <c:pt idx="13">
                  <c:v>9.9999999999999395E-2</c:v>
                </c:pt>
                <c:pt idx="14">
                  <c:v>9.9999999999999395E-2</c:v>
                </c:pt>
                <c:pt idx="15">
                  <c:v>9.9999999999999395E-2</c:v>
                </c:pt>
                <c:pt idx="16">
                  <c:v>9.9999999999999395E-2</c:v>
                </c:pt>
                <c:pt idx="17">
                  <c:v>9.9999999999999395E-2</c:v>
                </c:pt>
                <c:pt idx="18">
                  <c:v>9.9999999999999395E-2</c:v>
                </c:pt>
                <c:pt idx="19">
                  <c:v>9.9999999999999395E-2</c:v>
                </c:pt>
                <c:pt idx="20">
                  <c:v>9.9999999999999395E-2</c:v>
                </c:pt>
                <c:pt idx="21">
                  <c:v>9.9999999999999395E-2</c:v>
                </c:pt>
                <c:pt idx="22">
                  <c:v>9.9999999999999395E-2</c:v>
                </c:pt>
                <c:pt idx="23">
                  <c:v>9.9999999999999395E-2</c:v>
                </c:pt>
                <c:pt idx="24">
                  <c:v>9.9999999999999395E-2</c:v>
                </c:pt>
                <c:pt idx="25">
                  <c:v>9.9999999999999395E-2</c:v>
                </c:pt>
                <c:pt idx="26">
                  <c:v>9.9999999999999395E-2</c:v>
                </c:pt>
                <c:pt idx="27">
                  <c:v>9.9999999999999395E-2</c:v>
                </c:pt>
                <c:pt idx="28">
                  <c:v>9.9999999999999395E-2</c:v>
                </c:pt>
                <c:pt idx="29">
                  <c:v>9.9999999999999395E-2</c:v>
                </c:pt>
                <c:pt idx="30">
                  <c:v>9.9999999999999395E-2</c:v>
                </c:pt>
                <c:pt idx="31">
                  <c:v>9.9999999999999395E-2</c:v>
                </c:pt>
                <c:pt idx="32">
                  <c:v>9.9999999999999395E-2</c:v>
                </c:pt>
                <c:pt idx="33">
                  <c:v>9.9999999999999395E-2</c:v>
                </c:pt>
                <c:pt idx="34">
                  <c:v>9.9999999999999395E-2</c:v>
                </c:pt>
                <c:pt idx="35">
                  <c:v>9.9999999999999395E-2</c:v>
                </c:pt>
                <c:pt idx="36">
                  <c:v>9.9999999999999395E-2</c:v>
                </c:pt>
                <c:pt idx="37">
                  <c:v>9.9999999999999395E-2</c:v>
                </c:pt>
                <c:pt idx="38">
                  <c:v>9.9999999999999395E-2</c:v>
                </c:pt>
                <c:pt idx="39">
                  <c:v>9.9999999999999395E-2</c:v>
                </c:pt>
                <c:pt idx="40">
                  <c:v>9.9999999999999395E-2</c:v>
                </c:pt>
                <c:pt idx="41">
                  <c:v>9.9999999999999395E-2</c:v>
                </c:pt>
                <c:pt idx="42">
                  <c:v>9.9999999999999395E-2</c:v>
                </c:pt>
                <c:pt idx="43">
                  <c:v>9.9999999999999395E-2</c:v>
                </c:pt>
                <c:pt idx="44">
                  <c:v>9.9999999999999395E-2</c:v>
                </c:pt>
                <c:pt idx="45">
                  <c:v>9.9999999999999395E-2</c:v>
                </c:pt>
                <c:pt idx="46">
                  <c:v>9.9999999999999395E-2</c:v>
                </c:pt>
                <c:pt idx="47">
                  <c:v>9.9999999999999395E-2</c:v>
                </c:pt>
                <c:pt idx="48">
                  <c:v>9.9999999999999395E-2</c:v>
                </c:pt>
                <c:pt idx="49">
                  <c:v>9.9999999999999395E-2</c:v>
                </c:pt>
                <c:pt idx="50">
                  <c:v>9.9999999999999395E-2</c:v>
                </c:pt>
                <c:pt idx="51">
                  <c:v>9.9999999999999395E-2</c:v>
                </c:pt>
                <c:pt idx="52">
                  <c:v>9.9999999999999395E-2</c:v>
                </c:pt>
                <c:pt idx="53">
                  <c:v>9.9999999999999395E-2</c:v>
                </c:pt>
                <c:pt idx="54">
                  <c:v>9.9999999999999395E-2</c:v>
                </c:pt>
                <c:pt idx="55">
                  <c:v>9.9999999999999395E-2</c:v>
                </c:pt>
                <c:pt idx="56">
                  <c:v>9.9999999999999395E-2</c:v>
                </c:pt>
                <c:pt idx="57">
                  <c:v>9.9999999999999395E-2</c:v>
                </c:pt>
                <c:pt idx="58">
                  <c:v>9.9999999999999395E-2</c:v>
                </c:pt>
                <c:pt idx="59">
                  <c:v>9.9999999999999395E-2</c:v>
                </c:pt>
                <c:pt idx="60">
                  <c:v>9.9999999999999395E-2</c:v>
                </c:pt>
                <c:pt idx="61">
                  <c:v>9.9999999999999395E-2</c:v>
                </c:pt>
                <c:pt idx="62">
                  <c:v>9.9999999999999395E-2</c:v>
                </c:pt>
                <c:pt idx="63">
                  <c:v>9.9999999999999395E-2</c:v>
                </c:pt>
                <c:pt idx="64">
                  <c:v>9.9999999999999395E-2</c:v>
                </c:pt>
                <c:pt idx="65">
                  <c:v>9.9999999999999395E-2</c:v>
                </c:pt>
                <c:pt idx="66">
                  <c:v>9.9999999999999395E-2</c:v>
                </c:pt>
                <c:pt idx="67">
                  <c:v>9.9999999999999395E-2</c:v>
                </c:pt>
                <c:pt idx="68">
                  <c:v>9.9999999999999395E-2</c:v>
                </c:pt>
                <c:pt idx="69">
                  <c:v>9.9999999999999395E-2</c:v>
                </c:pt>
                <c:pt idx="70">
                  <c:v>9.9999999999999395E-2</c:v>
                </c:pt>
                <c:pt idx="71">
                  <c:v>9.9999999999999395E-2</c:v>
                </c:pt>
                <c:pt idx="72">
                  <c:v>9.9999999999999395E-2</c:v>
                </c:pt>
                <c:pt idx="73">
                  <c:v>9.9999999999999395E-2</c:v>
                </c:pt>
              </c:numCache>
            </c:numRef>
          </c:xVal>
          <c:yVal>
            <c:numRef>
              <c:f>市区町村別_医療費全体における歯科医療費!$U$6:$U$79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9-5D09-4E9C-B75F-B9D49EB08F6E}"/>
            </c:ext>
          </c:extLst>
        </c:ser>
        <c:dLbls>
          <c:showLegendKey val="0"/>
          <c:showVal val="0"/>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ltLang="ja-JP"/>
                  <a:t>(pt)</a:t>
                </a:r>
                <a:endParaRPr lang="ja-JP" altLang="en-US"/>
              </a:p>
            </c:rich>
          </c:tx>
          <c:layout>
            <c:manualLayout>
              <c:xMode val="edge"/>
              <c:yMode val="edge"/>
              <c:x val="0.91607955599047497"/>
              <c:y val="4.1404562114197532E-2"/>
            </c:manualLayout>
          </c:layout>
          <c:overlay val="0"/>
        </c:title>
        <c:numFmt formatCode="#,##0.0_ ;[Red]\-#,##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4299270693914817"/>
          <c:y val="1.2600679816983661E-2"/>
          <c:w val="0.71291900522576546"/>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29966727182694E-2"/>
          <c:y val="0.12695836097410901"/>
          <c:w val="0.88343806080099052"/>
          <c:h val="0.81346850874409926"/>
        </c:manualLayout>
      </c:layout>
      <c:barChart>
        <c:barDir val="col"/>
        <c:grouping val="clustered"/>
        <c:varyColors val="0"/>
        <c:ser>
          <c:idx val="0"/>
          <c:order val="0"/>
          <c:tx>
            <c:strRef>
              <c:f>'推計残存歯数階層別医療費(医科･調剤)'!$C$13</c:f>
              <c:strCache>
                <c:ptCount val="1"/>
                <c:pt idx="0">
                  <c:v>0～9本</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'推計残存歯数階層別医療費(医科･調剤)'!$D$13:$F$13</c:f>
              <c:numCache>
                <c:formatCode>General</c:formatCode>
                <c:ptCount val="3"/>
                <c:pt idx="0">
                  <c:v>1059995.6389685932</c:v>
                </c:pt>
                <c:pt idx="1">
                  <c:v>2047384.0334487946</c:v>
                </c:pt>
                <c:pt idx="2">
                  <c:v>493857.85649499169</c:v>
                </c:pt>
              </c:numCache>
            </c:numRef>
          </c:val>
          <c:extLst>
            <c:ext xmlns:c16="http://schemas.microsoft.com/office/drawing/2014/chart" uri="{C3380CC4-5D6E-409C-BE32-E72D297353CC}">
              <c16:uniqueId val="{00000000-7601-4A50-92F9-5A8DC18B8AEE}"/>
            </c:ext>
          </c:extLst>
        </c:ser>
        <c:ser>
          <c:idx val="1"/>
          <c:order val="1"/>
          <c:tx>
            <c:strRef>
              <c:f>'推計残存歯数階層別医療費(医科･調剤)'!$C$14</c:f>
              <c:strCache>
                <c:ptCount val="1"/>
                <c:pt idx="0">
                  <c:v>10～19本</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'推計残存歯数階層別医療費(医科･調剤)'!$D$14:$F$14</c:f>
              <c:numCache>
                <c:formatCode>General</c:formatCode>
                <c:ptCount val="3"/>
                <c:pt idx="0">
                  <c:v>912972.39932647161</c:v>
                </c:pt>
                <c:pt idx="1">
                  <c:v>1886674.6607349901</c:v>
                </c:pt>
                <c:pt idx="2">
                  <c:v>472346.61988981278</c:v>
                </c:pt>
              </c:numCache>
            </c:numRef>
          </c:val>
          <c:extLst>
            <c:ext xmlns:c16="http://schemas.microsoft.com/office/drawing/2014/chart" uri="{C3380CC4-5D6E-409C-BE32-E72D297353CC}">
              <c16:uniqueId val="{00000001-7601-4A50-92F9-5A8DC18B8AEE}"/>
            </c:ext>
          </c:extLst>
        </c:ser>
        <c:ser>
          <c:idx val="2"/>
          <c:order val="2"/>
          <c:tx>
            <c:strRef>
              <c:f>'推計残存歯数階層別医療費(医科･調剤)'!$C$15</c:f>
              <c:strCache>
                <c:ptCount val="1"/>
                <c:pt idx="0">
                  <c:v>20本以上</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'推計残存歯数階層別医療費(医科･調剤)'!$D$15:$F$15</c:f>
              <c:numCache>
                <c:formatCode>General</c:formatCode>
                <c:ptCount val="3"/>
                <c:pt idx="0">
                  <c:v>812161.86892264383</c:v>
                </c:pt>
                <c:pt idx="1">
                  <c:v>1740767.7500321241</c:v>
                </c:pt>
                <c:pt idx="2">
                  <c:v>456430.02908654127</c:v>
                </c:pt>
              </c:numCache>
            </c:numRef>
          </c:val>
          <c:extLst>
            <c:ext xmlns:c16="http://schemas.microsoft.com/office/drawing/2014/chart" uri="{C3380CC4-5D6E-409C-BE32-E72D297353CC}">
              <c16:uniqueId val="{00000002-7601-4A50-92F9-5A8DC18B8AEE}"/>
            </c:ext>
          </c:extLst>
        </c:ser>
        <c:dLbls>
          <c:dLblPos val="outEnd"/>
          <c:showLegendKey val="0"/>
          <c:showVal val="1"/>
          <c:showCatName val="0"/>
          <c:showSerName val="0"/>
          <c:showPercent val="0"/>
          <c:showBubbleSize val="0"/>
        </c:dLbls>
        <c:gapWidth val="70"/>
        <c:axId val="349919744"/>
        <c:axId val="349883776"/>
      </c:barChart>
      <c:catAx>
        <c:axId val="349919744"/>
        <c:scaling>
          <c:orientation val="minMax"/>
        </c:scaling>
        <c:delete val="0"/>
        <c:axPos val="b"/>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l"/>
        <c:majorGridlines>
          <c:spPr>
            <a:ln w="9525" cap="flat" cmpd="sng" algn="ctr">
              <a:solidFill>
                <a:srgbClr val="D9D9D9"/>
              </a:solidFill>
              <a:prstDash val="solid"/>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ja-JP" altLang="en-US" sz="1000" b="1" i="0" u="none" strike="noStrike" baseline="0">
                    <a:effectLst/>
                  </a:rPr>
                  <a:t>医科患者一人当たりの</a:t>
                </a:r>
                <a:endParaRPr lang="en-US" altLang="ja-JP" sz="1000" b="1" i="0" u="none" strike="noStrike" baseline="0">
                  <a:effectLst/>
                </a:endParaRPr>
              </a:p>
              <a:p>
                <a:pPr>
                  <a:defRPr/>
                </a:pPr>
                <a:r>
                  <a:rPr lang="ja-JP" altLang="en-US" sz="1000" b="1" i="0" u="none" strike="noStrike" baseline="0">
                    <a:effectLst/>
                  </a:rPr>
                  <a:t>医科医療費</a:t>
                </a:r>
                <a:r>
                  <a:rPr lang="en-US" altLang="ja-JP" sz="1000" b="1" i="0" u="none" strike="noStrike" baseline="0">
                    <a:effectLst/>
                  </a:rPr>
                  <a:t>(</a:t>
                </a:r>
                <a:r>
                  <a:rPr lang="ja-JP" altLang="en-US" sz="1000" b="1" i="0" u="none" strike="noStrike" baseline="0">
                    <a:effectLst/>
                  </a:rPr>
                  <a:t>円</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3.1751304647299793E-3"/>
              <c:y val="7.326007326007326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General"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16105236381683527"/>
          <c:y val="4.6409967984771143E-2"/>
          <c:w val="0.75332058931596801"/>
          <c:h val="5.5921855921855924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0.10498033899608702"/>
          <c:w val="0.90399466798215666"/>
          <c:h val="0.84277253804812857"/>
        </c:manualLayout>
      </c:layout>
      <c:barChart>
        <c:barDir val="col"/>
        <c:grouping val="clustered"/>
        <c:varyColors val="0"/>
        <c:ser>
          <c:idx val="1"/>
          <c:order val="0"/>
          <c:tx>
            <c:strRef>
              <c:f>推計残存歯数階層別生活習慣病等患者数!$B$16</c:f>
              <c:strCache>
                <c:ptCount val="1"/>
                <c:pt idx="0">
                  <c:v>0～9本</c:v>
                </c:pt>
              </c:strCache>
            </c:strRef>
          </c:tx>
          <c:spPr>
            <a:solidFill>
              <a:schemeClr val="accent1"/>
            </a:solidFill>
            <a:ln>
              <a:noFill/>
            </a:ln>
            <a:effectLst/>
          </c:spPr>
          <c:invertIfNegative val="0"/>
          <c:dLbls>
            <c:dLbl>
              <c:idx val="0"/>
              <c:layout>
                <c:manualLayout>
                  <c:x val="0"/>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DD-4E08-938B-CC32FD0F17F2}"/>
                </c:ext>
              </c:extLst>
            </c:dLbl>
            <c:dLbl>
              <c:idx val="1"/>
              <c:layout>
                <c:manualLayout>
                  <c:x val="-1.58127747547435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DD-4E08-938B-CC32FD0F17F2}"/>
                </c:ext>
              </c:extLst>
            </c:dLbl>
            <c:dLbl>
              <c:idx val="2"/>
              <c:layout>
                <c:manualLayout>
                  <c:x val="-1.581277475474324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DD-4E08-938B-CC32FD0F17F2}"/>
                </c:ext>
              </c:extLst>
            </c:dLbl>
            <c:dLbl>
              <c:idx val="3"/>
              <c:layout>
                <c:manualLayout>
                  <c:x val="-3.16255495094864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DD-4E08-938B-CC32FD0F17F2}"/>
                </c:ext>
              </c:extLst>
            </c:dLbl>
            <c:dLbl>
              <c:idx val="4"/>
              <c:layout>
                <c:manualLayout>
                  <c:x val="-3.1625549509486481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DD-4E08-938B-CC32FD0F17F2}"/>
                </c:ext>
              </c:extLst>
            </c:dLbl>
            <c:dLbl>
              <c:idx val="5"/>
              <c:layout>
                <c:manualLayout>
                  <c:x val="-6.3251099018974124E-3"/>
                  <c:y val="4.884004884004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DD-4E08-938B-CC32FD0F17F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推計残存歯数階層別生活習慣病等患者数!$D$16:$I$16</c:f>
              <c:numCache>
                <c:formatCode>0.0%</c:formatCode>
                <c:ptCount val="6"/>
                <c:pt idx="0">
                  <c:v>0.57700997568307577</c:v>
                </c:pt>
                <c:pt idx="1">
                  <c:v>0.72002986960767423</c:v>
                </c:pt>
                <c:pt idx="2">
                  <c:v>0.28144446359162884</c:v>
                </c:pt>
                <c:pt idx="3">
                  <c:v>0.30829838972179141</c:v>
                </c:pt>
                <c:pt idx="4">
                  <c:v>7.2606123269573206E-2</c:v>
                </c:pt>
                <c:pt idx="5">
                  <c:v>0.36523254255461735</c:v>
                </c:pt>
              </c:numCache>
            </c:numRef>
          </c:val>
          <c:extLst>
            <c:ext xmlns:c16="http://schemas.microsoft.com/office/drawing/2014/chart" uri="{C3380CC4-5D6E-409C-BE32-E72D297353CC}">
              <c16:uniqueId val="{00000001-CC9D-4044-AC4D-358632ACFC09}"/>
            </c:ext>
          </c:extLst>
        </c:ser>
        <c:ser>
          <c:idx val="2"/>
          <c:order val="1"/>
          <c:tx>
            <c:strRef>
              <c:f>推計残存歯数階層別生活習慣病等患者数!$B$17</c:f>
              <c:strCache>
                <c:ptCount val="1"/>
                <c:pt idx="0">
                  <c:v>10～19本</c:v>
                </c:pt>
              </c:strCache>
            </c:strRef>
          </c:tx>
          <c:spPr>
            <a:solidFill>
              <a:schemeClr val="accent2"/>
            </a:solidFill>
            <a:ln>
              <a:noFill/>
            </a:ln>
            <a:effectLst/>
          </c:spPr>
          <c:invertIfNegative val="0"/>
          <c:dLbls>
            <c:dLbl>
              <c:idx val="0"/>
              <c:layout>
                <c:manualLayout>
                  <c:x val="1.581277475474324E-3"/>
                  <c:y val="4.884004884004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DD-4E08-938B-CC32FD0F17F2}"/>
                </c:ext>
              </c:extLst>
            </c:dLbl>
            <c:dLbl>
              <c:idx val="1"/>
              <c:layout>
                <c:manualLayout>
                  <c:x val="3.1625549509486481E-3"/>
                  <c:y val="9.76800976800974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DD-4E08-938B-CC32FD0F17F2}"/>
                </c:ext>
              </c:extLst>
            </c:dLbl>
            <c:dLbl>
              <c:idx val="2"/>
              <c:layout>
                <c:manualLayout>
                  <c:x val="4.7438324264229724E-3"/>
                  <c:y val="2.44200244200235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DD-4E08-938B-CC32FD0F17F2}"/>
                </c:ext>
              </c:extLst>
            </c:dLbl>
            <c:dLbl>
              <c:idx val="3"/>
              <c:layout>
                <c:manualLayout>
                  <c:x val="4.7438324264229724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BDD-4E08-938B-CC32FD0F17F2}"/>
                </c:ext>
              </c:extLst>
            </c:dLbl>
            <c:dLbl>
              <c:idx val="4"/>
              <c:layout>
                <c:manualLayout>
                  <c:x val="0"/>
                  <c:y val="-4.884004884004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BDD-4E08-938B-CC32FD0F17F2}"/>
                </c:ext>
              </c:extLst>
            </c:dLbl>
            <c:dLbl>
              <c:idx val="5"/>
              <c:layout>
                <c:manualLayout>
                  <c:x val="-1.581277475474324E-3"/>
                  <c:y val="-7.326007326007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BDD-4E08-938B-CC32FD0F17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推計残存歯数階層別生活習慣病等患者数!$D$17:$I$17</c:f>
              <c:numCache>
                <c:formatCode>0.0%</c:formatCode>
                <c:ptCount val="6"/>
                <c:pt idx="0">
                  <c:v>0.57030708574290523</c:v>
                </c:pt>
                <c:pt idx="1">
                  <c:v>0.71196953019899711</c:v>
                </c:pt>
                <c:pt idx="2">
                  <c:v>0.26387942531346276</c:v>
                </c:pt>
                <c:pt idx="3">
                  <c:v>0.2885895487184863</c:v>
                </c:pt>
                <c:pt idx="4">
                  <c:v>7.4619564267868685E-2</c:v>
                </c:pt>
                <c:pt idx="5">
                  <c:v>0.37276586823208763</c:v>
                </c:pt>
              </c:numCache>
            </c:numRef>
          </c:val>
          <c:extLst>
            <c:ext xmlns:c16="http://schemas.microsoft.com/office/drawing/2014/chart" uri="{C3380CC4-5D6E-409C-BE32-E72D297353CC}">
              <c16:uniqueId val="{00000002-CC9D-4044-AC4D-358632ACFC09}"/>
            </c:ext>
          </c:extLst>
        </c:ser>
        <c:ser>
          <c:idx val="3"/>
          <c:order val="2"/>
          <c:tx>
            <c:strRef>
              <c:f>推計残存歯数階層別生活習慣病等患者数!$B$18</c:f>
              <c:strCache>
                <c:ptCount val="1"/>
                <c:pt idx="0">
                  <c:v>20本以上</c:v>
                </c:pt>
              </c:strCache>
            </c:strRef>
          </c:tx>
          <c:spPr>
            <a:solidFill>
              <a:schemeClr val="accent3"/>
            </a:solidFill>
            <a:ln>
              <a:noFill/>
            </a:ln>
            <a:effectLst/>
          </c:spPr>
          <c:invertIfNegative val="0"/>
          <c:dLbls>
            <c:dLbl>
              <c:idx val="0"/>
              <c:layout>
                <c:manualLayout>
                  <c:x val="6.3251099018972962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BDD-4E08-938B-CC32FD0F17F2}"/>
                </c:ext>
              </c:extLst>
            </c:dLbl>
            <c:dLbl>
              <c:idx val="1"/>
              <c:layout>
                <c:manualLayout>
                  <c:x val="4.7438324264229724E-3"/>
                  <c:y val="7.32600732600730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BDD-4E08-938B-CC32FD0F17F2}"/>
                </c:ext>
              </c:extLst>
            </c:dLbl>
            <c:dLbl>
              <c:idx val="2"/>
              <c:layout>
                <c:manualLayout>
                  <c:x val="6.3251099018972381E-3"/>
                  <c:y val="4.88400488400497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BDD-4E08-938B-CC32FD0F17F2}"/>
                </c:ext>
              </c:extLst>
            </c:dLbl>
            <c:dLbl>
              <c:idx val="3"/>
              <c:layout>
                <c:manualLayout>
                  <c:x val="4.7438324264229724E-3"/>
                  <c:y val="7.326007326007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BDD-4E08-938B-CC32FD0F17F2}"/>
                </c:ext>
              </c:extLst>
            </c:dLbl>
            <c:dLbl>
              <c:idx val="4"/>
              <c:layout>
                <c:manualLayout>
                  <c:x val="3.1625549509486481E-3"/>
                  <c:y val="2.44200244200226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BDD-4E08-938B-CC32FD0F17F2}"/>
                </c:ext>
              </c:extLst>
            </c:dLbl>
            <c:dLbl>
              <c:idx val="5"/>
              <c:layout>
                <c:manualLayout>
                  <c:x val="4.7438324264229724E-3"/>
                  <c:y val="4.884004884004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BDD-4E08-938B-CC32FD0F17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推計残存歯数階層別生活習慣病等患者数!$D$18:$I$18</c:f>
              <c:numCache>
                <c:formatCode>0.0%</c:formatCode>
                <c:ptCount val="6"/>
                <c:pt idx="0">
                  <c:v>0.54670392992969918</c:v>
                </c:pt>
                <c:pt idx="1">
                  <c:v>0.67392531981099457</c:v>
                </c:pt>
                <c:pt idx="2">
                  <c:v>0.24498098421113287</c:v>
                </c:pt>
                <c:pt idx="3">
                  <c:v>0.26922323383657948</c:v>
                </c:pt>
                <c:pt idx="4">
                  <c:v>7.4429526333986404E-2</c:v>
                </c:pt>
                <c:pt idx="5">
                  <c:v>0.36709404171948828</c:v>
                </c:pt>
              </c:numCache>
            </c:numRef>
          </c:val>
          <c:extLst>
            <c:ext xmlns:c16="http://schemas.microsoft.com/office/drawing/2014/chart" uri="{C3380CC4-5D6E-409C-BE32-E72D297353CC}">
              <c16:uniqueId val="{00000003-CC9D-4044-AC4D-358632ACFC09}"/>
            </c:ext>
          </c:extLst>
        </c:ser>
        <c:dLbls>
          <c:dLblPos val="outEnd"/>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l"/>
        <c:majorGridlines>
          <c:spPr>
            <a:ln w="9525" cap="flat" cmpd="sng" algn="ctr">
              <a:solidFill>
                <a:srgbClr val="D9D9D9"/>
              </a:solidFill>
              <a:prstDash val="solid"/>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ja-JP" altLang="en-US" sz="1000" b="1" i="0" u="none" strike="noStrike" baseline="0">
                    <a:effectLst/>
                  </a:rPr>
                  <a:t>医科患者割合</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9.5002403666272755E-3"/>
              <c:y val="2.543470527722496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15156469896398933"/>
          <c:y val="2.9315950890754047E-2"/>
          <c:w val="0.74541420193859631"/>
          <c:h val="3.8827838827838829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8.5444319460067475E-2"/>
          <c:w val="0.90399466798215666"/>
          <c:h val="0.86230855758414815"/>
        </c:manualLayout>
      </c:layout>
      <c:barChart>
        <c:barDir val="col"/>
        <c:grouping val="clustered"/>
        <c:varyColors val="0"/>
        <c:ser>
          <c:idx val="1"/>
          <c:order val="0"/>
          <c:tx>
            <c:strRef>
              <c:f>推計残存歯数階層別誤嚥性肺炎患者数!$L$18</c:f>
              <c:strCache>
                <c:ptCount val="1"/>
                <c:pt idx="0">
                  <c:v>誤嚥性肺炎患者割合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推計残存歯数階層別誤嚥性肺炎患者数!$B$4:$B$6</c:f>
              <c:strCache>
                <c:ptCount val="3"/>
                <c:pt idx="0">
                  <c:v>0～9本</c:v>
                </c:pt>
                <c:pt idx="1">
                  <c:v>10～19本</c:v>
                </c:pt>
                <c:pt idx="2">
                  <c:v>20本以上</c:v>
                </c:pt>
              </c:strCache>
            </c:strRef>
          </c:cat>
          <c:val>
            <c:numRef>
              <c:f>推計残存歯数階層別誤嚥性肺炎患者数!$E$4:$E$6</c:f>
              <c:numCache>
                <c:formatCode>0.0%</c:formatCode>
                <c:ptCount val="3"/>
                <c:pt idx="0">
                  <c:v>3.7681658912056985E-2</c:v>
                </c:pt>
                <c:pt idx="1">
                  <c:v>2.503042903483178E-2</c:v>
                </c:pt>
                <c:pt idx="2">
                  <c:v>1.6831854327532557E-2</c:v>
                </c:pt>
              </c:numCache>
            </c:numRef>
          </c:val>
          <c:extLst>
            <c:ext xmlns:c16="http://schemas.microsoft.com/office/drawing/2014/chart" uri="{C3380CC4-5D6E-409C-BE32-E72D297353CC}">
              <c16:uniqueId val="{00000000-2DFC-4E93-B75F-099B290E8F22}"/>
            </c:ext>
          </c:extLst>
        </c:ser>
        <c:dLbls>
          <c:dLblPos val="outEnd"/>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sz="1000" b="1" i="0" u="none" strike="noStrike" baseline="0">
                    <a:effectLst/>
                  </a:rPr>
                  <a:t>患者割合</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1.2575513781331413E-5"/>
              <c:y val="8.3407320780825942E-3"/>
            </c:manualLayout>
          </c:layout>
          <c:overlay val="0"/>
        </c:title>
        <c:numFmt formatCode="0.0%" sourceLinked="1"/>
        <c:majorTickMark val="out"/>
        <c:minorTickMark val="none"/>
        <c:tickLblPos val="nextTo"/>
        <c:spPr>
          <a:ln>
            <a:solidFill>
              <a:srgbClr val="7F7F7F"/>
            </a:solidFill>
          </a:ln>
        </c:spPr>
        <c:crossAx val="349919744"/>
        <c:crosses val="autoZero"/>
        <c:crossBetween val="between"/>
      </c:valAx>
      <c:spPr>
        <a:ln>
          <a:solidFill>
            <a:srgbClr val="7F7F7F"/>
          </a:solidFill>
        </a:ln>
      </c:spPr>
    </c:plotArea>
    <c:legend>
      <c:legendPos val="t"/>
      <c:layout>
        <c:manualLayout>
          <c:xMode val="edge"/>
          <c:yMode val="edge"/>
          <c:x val="0.19900302322821906"/>
          <c:y val="1.9547941122744272E-2"/>
          <c:w val="0.60942433904780446"/>
          <c:h val="3.882783882783882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9.7654331670079697E-2"/>
          <c:w val="0.90399466798215666"/>
          <c:h val="0.85009854537413587"/>
        </c:manualLayout>
      </c:layout>
      <c:barChart>
        <c:barDir val="col"/>
        <c:grouping val="clustered"/>
        <c:varyColors val="0"/>
        <c:ser>
          <c:idx val="1"/>
          <c:order val="0"/>
          <c:tx>
            <c:strRef>
              <c:f>推計残存歯数階層別要介護度別人数!$B$16</c:f>
              <c:strCache>
                <c:ptCount val="1"/>
                <c:pt idx="0">
                  <c:v>0～9本</c:v>
                </c:pt>
              </c:strCache>
            </c:strRef>
          </c:tx>
          <c:spPr>
            <a:solidFill>
              <a:schemeClr val="accent1"/>
            </a:solidFill>
          </c:spPr>
          <c:invertIfNegative val="0"/>
          <c:dLbls>
            <c:dLbl>
              <c:idx val="0"/>
              <c:layout>
                <c:manualLayout>
                  <c:x val="-4.74383242642297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E4-49E4-B9ED-08040101B062}"/>
                </c:ext>
              </c:extLst>
            </c:dLbl>
            <c:dLbl>
              <c:idx val="1"/>
              <c:layout>
                <c:manualLayout>
                  <c:x val="0"/>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E4-49E4-B9ED-08040101B062}"/>
                </c:ext>
              </c:extLst>
            </c:dLbl>
            <c:dLbl>
              <c:idx val="2"/>
              <c:layout>
                <c:manualLayout>
                  <c:x val="-5.7979504316543766E-17"/>
                  <c:y val="7.326007326007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E4-49E4-B9ED-08040101B062}"/>
                </c:ext>
              </c:extLst>
            </c:dLbl>
            <c:dLbl>
              <c:idx val="3"/>
              <c:layout>
                <c:manualLayout>
                  <c:x val="0"/>
                  <c:y val="9.76800976800972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E4-49E4-B9ED-08040101B062}"/>
                </c:ext>
              </c:extLst>
            </c:dLbl>
            <c:dLbl>
              <c:idx val="4"/>
              <c:layout>
                <c:manualLayout>
                  <c:x val="1.581277475474208E-3"/>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5E4-49E4-B9ED-08040101B062}"/>
                </c:ext>
              </c:extLst>
            </c:dLbl>
            <c:dLbl>
              <c:idx val="5"/>
              <c:layout>
                <c:manualLayout>
                  <c:x val="0"/>
                  <c:y val="4.884004884004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5E4-49E4-B9ED-08040101B062}"/>
                </c:ext>
              </c:extLst>
            </c:dLbl>
            <c:dLbl>
              <c:idx val="6"/>
              <c:layout>
                <c:manualLayout>
                  <c:x val="0"/>
                  <c:y val="7.3260073260072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5E4-49E4-B9ED-08040101B062}"/>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推計残存歯数階層別要介護度別人数!$P$31:$P$38</c15:sqref>
                  </c15:fullRef>
                </c:ext>
              </c:extLst>
              <c:f>推計残存歯数階層別要介護度別人数!$P$32:$P$38</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推計残存歯数階層別要介護度別人数!$D$16:$K$16</c15:sqref>
                  </c15:fullRef>
                </c:ext>
              </c:extLst>
              <c:f>推計残存歯数階層別要介護度別人数!$E$16:$K$16</c:f>
              <c:numCache>
                <c:formatCode>0.0%</c:formatCode>
                <c:ptCount val="7"/>
                <c:pt idx="0">
                  <c:v>6.0792310490742338E-2</c:v>
                </c:pt>
                <c:pt idx="1">
                  <c:v>4.8011564899381548E-2</c:v>
                </c:pt>
                <c:pt idx="2">
                  <c:v>6.8106534934037954E-2</c:v>
                </c:pt>
                <c:pt idx="3">
                  <c:v>6.6201390085587911E-2</c:v>
                </c:pt>
                <c:pt idx="4">
                  <c:v>5.741283244298926E-2</c:v>
                </c:pt>
                <c:pt idx="5">
                  <c:v>6.8001225419802025E-2</c:v>
                </c:pt>
                <c:pt idx="6">
                  <c:v>5.0682597124092905E-2</c:v>
                </c:pt>
              </c:numCache>
            </c:numRef>
          </c:val>
          <c:extLst>
            <c:ext xmlns:c15="http://schemas.microsoft.com/office/drawing/2012/chart" uri="{02D57815-91ED-43cb-92C2-25804820EDAC}">
              <c15:categoryFilterExceptions>
                <c15:categoryFilterException>
                  <c15:sqref>推計残存歯数階層別要介護度別人数!$D$16</c15:sqref>
                  <c15:dLbl>
                    <c:idx val="-1"/>
                    <c:layout>
                      <c:manualLayout>
                        <c:x val="-4.7438324264229871E-3"/>
                        <c:y val="-4.395604395604400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9563-429F-899E-7034F5CB9F6E}"/>
                      </c:ext>
                    </c:extLst>
                  </c15:dLbl>
                </c15:categoryFilterException>
              </c15:categoryFilterExceptions>
            </c:ext>
            <c:ext xmlns:c16="http://schemas.microsoft.com/office/drawing/2014/chart" uri="{C3380CC4-5D6E-409C-BE32-E72D297353CC}">
              <c16:uniqueId val="{00000000-3D93-4A4A-B019-691CD050DB48}"/>
            </c:ext>
          </c:extLst>
        </c:ser>
        <c:ser>
          <c:idx val="2"/>
          <c:order val="1"/>
          <c:tx>
            <c:strRef>
              <c:f>推計残存歯数階層別要介護度別人数!$B$17</c:f>
              <c:strCache>
                <c:ptCount val="1"/>
                <c:pt idx="0">
                  <c:v>10～19本</c:v>
                </c:pt>
              </c:strCache>
            </c:strRef>
          </c:tx>
          <c:spPr>
            <a:solidFill>
              <a:schemeClr val="accent2"/>
            </a:solidFill>
          </c:spPr>
          <c:invertIfNegative val="0"/>
          <c:dLbls>
            <c:dLbl>
              <c:idx val="0"/>
              <c:layout>
                <c:manualLayout>
                  <c:x val="3.1625549509486481E-3"/>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E4-49E4-B9ED-08040101B062}"/>
                </c:ext>
              </c:extLst>
            </c:dLbl>
            <c:dLbl>
              <c:idx val="1"/>
              <c:layout>
                <c:manualLayout>
                  <c:x val="4.7438324264229724E-3"/>
                  <c:y val="7.32600732600728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E4-49E4-B9ED-08040101B062}"/>
                </c:ext>
              </c:extLst>
            </c:dLbl>
            <c:dLbl>
              <c:idx val="2"/>
              <c:layout>
                <c:manualLayout>
                  <c:x val="3.1625549509486481E-3"/>
                  <c:y val="1.4652014652014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E4-49E4-B9ED-08040101B062}"/>
                </c:ext>
              </c:extLst>
            </c:dLbl>
            <c:dLbl>
              <c:idx val="3"/>
              <c:layout>
                <c:manualLayout>
                  <c:x val="4.7438324264229143E-3"/>
                  <c:y val="1.4652014652014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5E4-49E4-B9ED-08040101B062}"/>
                </c:ext>
              </c:extLst>
            </c:dLbl>
            <c:dLbl>
              <c:idx val="4"/>
              <c:layout>
                <c:manualLayout>
                  <c:x val="4.7438324264229724E-3"/>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5E4-49E4-B9ED-08040101B062}"/>
                </c:ext>
              </c:extLst>
            </c:dLbl>
            <c:dLbl>
              <c:idx val="5"/>
              <c:layout>
                <c:manualLayout>
                  <c:x val="3.1625549509486481E-3"/>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5E4-49E4-B9ED-08040101B062}"/>
                </c:ext>
              </c:extLst>
            </c:dLbl>
            <c:dLbl>
              <c:idx val="6"/>
              <c:layout>
                <c:manualLayout>
                  <c:x val="4.7438324264229724E-3"/>
                  <c:y val="7.3260073260072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5E4-49E4-B9ED-08040101B06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推計残存歯数階層別要介護度別人数!$P$31:$P$38</c15:sqref>
                  </c15:fullRef>
                </c:ext>
              </c:extLst>
              <c:f>推計残存歯数階層別要介護度別人数!$P$32:$P$38</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推計残存歯数階層別要介護度別人数!$D$17:$K$17</c15:sqref>
                  </c15:fullRef>
                </c:ext>
              </c:extLst>
              <c:f>推計残存歯数階層別要介護度別人数!$E$17:$K$17</c:f>
              <c:numCache>
                <c:formatCode>0.0%</c:formatCode>
                <c:ptCount val="7"/>
                <c:pt idx="0">
                  <c:v>6.1848105246606215E-2</c:v>
                </c:pt>
                <c:pt idx="1">
                  <c:v>4.5471751955320279E-2</c:v>
                </c:pt>
                <c:pt idx="2">
                  <c:v>5.6076780171334391E-2</c:v>
                </c:pt>
                <c:pt idx="3">
                  <c:v>4.9717257484960198E-2</c:v>
                </c:pt>
                <c:pt idx="4">
                  <c:v>3.7778593101199111E-2</c:v>
                </c:pt>
                <c:pt idx="5">
                  <c:v>4.0608930120959057E-2</c:v>
                </c:pt>
                <c:pt idx="6">
                  <c:v>3.1221063298216188E-2</c:v>
                </c:pt>
              </c:numCache>
            </c:numRef>
          </c:val>
          <c:extLst>
            <c:ext xmlns:c15="http://schemas.microsoft.com/office/drawing/2012/chart" uri="{02D57815-91ED-43cb-92C2-25804820EDAC}">
              <c15:categoryFilterExceptions>
                <c15:categoryFilterException>
                  <c15:sqref>推計残存歯数階層別要介護度別人数!$D$17</c15:sqref>
                  <c15:dLbl>
                    <c:idx val="-1"/>
                    <c:layout>
                      <c:manualLayout>
                        <c:x val="-1.1068942328320269E-2"/>
                        <c:y val="-1.2210012210012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9563-429F-899E-7034F5CB9F6E}"/>
                      </c:ext>
                    </c:extLst>
                  </c15:dLbl>
                </c15:categoryFilterException>
              </c15:categoryFilterExceptions>
            </c:ext>
            <c:ext xmlns:c16="http://schemas.microsoft.com/office/drawing/2014/chart" uri="{C3380CC4-5D6E-409C-BE32-E72D297353CC}">
              <c16:uniqueId val="{00000001-3D93-4A4A-B019-691CD050DB48}"/>
            </c:ext>
          </c:extLst>
        </c:ser>
        <c:ser>
          <c:idx val="3"/>
          <c:order val="2"/>
          <c:tx>
            <c:strRef>
              <c:f>推計残存歯数階層別要介護度別人数!$B$18</c:f>
              <c:strCache>
                <c:ptCount val="1"/>
                <c:pt idx="0">
                  <c:v>20本以上</c:v>
                </c:pt>
              </c:strCache>
            </c:strRef>
          </c:tx>
          <c:spPr>
            <a:solidFill>
              <a:schemeClr val="accent3"/>
            </a:solidFill>
          </c:spPr>
          <c:invertIfNegative val="0"/>
          <c:dLbls>
            <c:dLbl>
              <c:idx val="0"/>
              <c:layout>
                <c:manualLayout>
                  <c:x val="3.1625549509486481E-3"/>
                  <c:y val="7.326007326007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E4-49E4-B9ED-08040101B062}"/>
                </c:ext>
              </c:extLst>
            </c:dLbl>
            <c:dLbl>
              <c:idx val="1"/>
              <c:layout>
                <c:manualLayout>
                  <c:x val="6.3251099018972962E-3"/>
                  <c:y val="1.2210012210012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E4-49E4-B9ED-08040101B062}"/>
                </c:ext>
              </c:extLst>
            </c:dLbl>
            <c:dLbl>
              <c:idx val="2"/>
              <c:layout>
                <c:manualLayout>
                  <c:x val="3.1625549509486481E-3"/>
                  <c:y val="1.4652014652014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E4-49E4-B9ED-08040101B062}"/>
                </c:ext>
              </c:extLst>
            </c:dLbl>
            <c:dLbl>
              <c:idx val="3"/>
              <c:layout>
                <c:manualLayout>
                  <c:x val="4.7438324264229724E-3"/>
                  <c:y val="1.4652014652014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5E4-49E4-B9ED-08040101B062}"/>
                </c:ext>
              </c:extLst>
            </c:dLbl>
            <c:dLbl>
              <c:idx val="4"/>
              <c:layout>
                <c:manualLayout>
                  <c:x val="4.7438324264229724E-3"/>
                  <c:y val="1.4652014652014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5E4-49E4-B9ED-08040101B062}"/>
                </c:ext>
              </c:extLst>
            </c:dLbl>
            <c:dLbl>
              <c:idx val="5"/>
              <c:layout>
                <c:manualLayout>
                  <c:x val="1.581277475474324E-3"/>
                  <c:y val="1.2210012210012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5E4-49E4-B9ED-08040101B062}"/>
                </c:ext>
              </c:extLst>
            </c:dLbl>
            <c:dLbl>
              <c:idx val="6"/>
              <c:layout>
                <c:manualLayout>
                  <c:x val="4.7438324264229724E-3"/>
                  <c:y val="1.2210012210012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5E4-49E4-B9ED-08040101B06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推計残存歯数階層別要介護度別人数!$P$31:$P$38</c15:sqref>
                  </c15:fullRef>
                </c:ext>
              </c:extLst>
              <c:f>推計残存歯数階層別要介護度別人数!$P$32:$P$38</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推計残存歯数階層別要介護度別人数!$D$18:$K$18</c15:sqref>
                  </c15:fullRef>
                </c:ext>
              </c:extLst>
              <c:f>推計残存歯数階層別要介護度別人数!$E$18:$K$18</c:f>
              <c:numCache>
                <c:formatCode>0.0%</c:formatCode>
                <c:ptCount val="7"/>
                <c:pt idx="0">
                  <c:v>5.4978679267027777E-2</c:v>
                </c:pt>
                <c:pt idx="1">
                  <c:v>3.7345856862971073E-2</c:v>
                </c:pt>
                <c:pt idx="2">
                  <c:v>4.1975913334101646E-2</c:v>
                </c:pt>
                <c:pt idx="3">
                  <c:v>3.3822173562291113E-2</c:v>
                </c:pt>
                <c:pt idx="4">
                  <c:v>2.5184395528408437E-2</c:v>
                </c:pt>
                <c:pt idx="5">
                  <c:v>2.646075832661058E-2</c:v>
                </c:pt>
                <c:pt idx="6">
                  <c:v>2.0672467442664516E-2</c:v>
                </c:pt>
              </c:numCache>
            </c:numRef>
          </c:val>
          <c:extLst>
            <c:ext xmlns:c16="http://schemas.microsoft.com/office/drawing/2014/chart" uri="{C3380CC4-5D6E-409C-BE32-E72D297353CC}">
              <c16:uniqueId val="{00000002-3D93-4A4A-B019-691CD050DB48}"/>
            </c:ext>
          </c:extLst>
        </c:ser>
        <c:dLbls>
          <c:dLblPos val="ctr"/>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3.796323492516511E-2"/>
              <c:y val="2.7876707719227404E-2"/>
            </c:manualLayout>
          </c:layout>
          <c:overlay val="0"/>
        </c:title>
        <c:numFmt formatCode="0.0%" sourceLinked="1"/>
        <c:majorTickMark val="out"/>
        <c:minorTickMark val="none"/>
        <c:tickLblPos val="nextTo"/>
        <c:spPr>
          <a:ln>
            <a:solidFill>
              <a:srgbClr val="7F7F7F"/>
            </a:solidFill>
          </a:ln>
        </c:spPr>
        <c:crossAx val="349919744"/>
        <c:crosses val="autoZero"/>
        <c:crossBetween val="between"/>
      </c:valAx>
      <c:spPr>
        <a:ln>
          <a:solidFill>
            <a:srgbClr val="7F7F7F"/>
          </a:solidFill>
        </a:ln>
      </c:spPr>
    </c:plotArea>
    <c:legend>
      <c:legendPos val="t"/>
      <c:layout>
        <c:manualLayout>
          <c:xMode val="edge"/>
          <c:yMode val="edge"/>
          <c:x val="0.11361403955260556"/>
          <c:y val="2.9315950890754047E-2"/>
          <c:w val="0.81973424328588951"/>
          <c:h val="3.882783882783882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6858237547895"/>
          <c:y val="0.12657270606186607"/>
          <c:w val="0.82087318007662835"/>
          <c:h val="0.74849846101504525"/>
        </c:manualLayout>
      </c:layout>
      <c:barChart>
        <c:barDir val="col"/>
        <c:grouping val="clustered"/>
        <c:varyColors val="0"/>
        <c:ser>
          <c:idx val="0"/>
          <c:order val="0"/>
          <c:tx>
            <c:strRef>
              <c:f>年齢階層別_歯科医療費!$P$25</c:f>
              <c:strCache>
                <c:ptCount val="1"/>
                <c:pt idx="0">
                  <c:v>歯科医療費</c:v>
                </c:pt>
              </c:strCache>
            </c:strRef>
          </c:tx>
          <c:spPr>
            <a:solidFill>
              <a:srgbClr val="FFC000"/>
            </a:solidFill>
            <a:ln>
              <a:noFill/>
            </a:ln>
          </c:spPr>
          <c:invertIfNegative val="0"/>
          <c:dLbls>
            <c:dLbl>
              <c:idx val="2"/>
              <c:layout>
                <c:manualLayout>
                  <c:x val="-1.216475095785396E-3"/>
                  <c:y val="0.1058333333333332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FC-47F9-93D6-D5C968D309BC}"/>
                </c:ext>
              </c:extLst>
            </c:dLbl>
            <c:dLbl>
              <c:idx val="3"/>
              <c:layout>
                <c:manualLayout>
                  <c:x val="0"/>
                  <c:y val="7.05555555555555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A2-4905-85AB-47E6FC6D331D}"/>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年齢階層別_歯科医療費!$B$6:$B$12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年齢階層別_歯科医療費!$E$6:$E$12</c:f>
              <c:numCache>
                <c:formatCode>General</c:formatCode>
                <c:ptCount val="7"/>
                <c:pt idx="0">
                  <c:v>96853060</c:v>
                </c:pt>
                <c:pt idx="1">
                  <c:v>406119190</c:v>
                </c:pt>
                <c:pt idx="2">
                  <c:v>20291908640</c:v>
                </c:pt>
                <c:pt idx="3">
                  <c:v>20318671990</c:v>
                </c:pt>
                <c:pt idx="4">
                  <c:v>13017844690</c:v>
                </c:pt>
                <c:pt idx="5">
                  <c:v>6158916480</c:v>
                </c:pt>
                <c:pt idx="6">
                  <c:v>2246773050</c:v>
                </c:pt>
              </c:numCache>
            </c:numRef>
          </c:val>
          <c:extLst>
            <c:ext xmlns:c16="http://schemas.microsoft.com/office/drawing/2014/chart" uri="{C3380CC4-5D6E-409C-BE32-E72D297353CC}">
              <c16:uniqueId val="{00000000-E985-4C88-8BD0-391E78DD79F3}"/>
            </c:ext>
          </c:extLst>
        </c:ser>
        <c:dLbls>
          <c:showLegendKey val="0"/>
          <c:showVal val="0"/>
          <c:showCatName val="0"/>
          <c:showSerName val="0"/>
          <c:showPercent val="0"/>
          <c:showBubbleSize val="0"/>
        </c:dLbls>
        <c:gapWidth val="150"/>
        <c:axId val="383278032"/>
        <c:axId val="383299312"/>
      </c:barChart>
      <c:lineChart>
        <c:grouping val="standard"/>
        <c:varyColors val="0"/>
        <c:ser>
          <c:idx val="1"/>
          <c:order val="1"/>
          <c:tx>
            <c:strRef>
              <c:f>年齢階層別_歯科医療費!$P$26</c:f>
              <c:strCache>
                <c:ptCount val="1"/>
                <c:pt idx="0">
                  <c:v>歯科患者割合</c:v>
                </c:pt>
              </c:strCache>
            </c:strRef>
          </c:tx>
          <c:spPr>
            <a:ln>
              <a:solidFill>
                <a:srgbClr val="D99694"/>
              </a:solidFill>
            </a:ln>
          </c:spPr>
          <c:marker>
            <c:symbol val="circle"/>
            <c:size val="5"/>
            <c:spPr>
              <a:solidFill>
                <a:srgbClr val="D99694"/>
              </a:solidFill>
              <a:ln>
                <a:solidFill>
                  <a:srgbClr val="D99694"/>
                </a:solidFill>
              </a:ln>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年齢階層別_歯科医療費!$B$6:$B$12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年齢階層別_歯科医療費!$K$6:$K$12</c:f>
              <c:numCache>
                <c:formatCode>0.0%</c:formatCode>
                <c:ptCount val="7"/>
                <c:pt idx="0">
                  <c:v>0.57523510971786829</c:v>
                </c:pt>
                <c:pt idx="1">
                  <c:v>0.57225350079399451</c:v>
                </c:pt>
                <c:pt idx="2">
                  <c:v>0.58768513997395833</c:v>
                </c:pt>
                <c:pt idx="3">
                  <c:v>0.60565018474454957</c:v>
                </c:pt>
                <c:pt idx="4">
                  <c:v>0.55249592505785861</c:v>
                </c:pt>
                <c:pt idx="5">
                  <c:v>0.49333333333333335</c:v>
                </c:pt>
                <c:pt idx="6">
                  <c:v>0.42321954739521739</c:v>
                </c:pt>
              </c:numCache>
            </c:numRef>
          </c:val>
          <c:smooth val="0"/>
          <c:extLst>
            <c:ext xmlns:c16="http://schemas.microsoft.com/office/drawing/2014/chart" uri="{C3380CC4-5D6E-409C-BE32-E72D297353CC}">
              <c16:uniqueId val="{00000001-E985-4C88-8BD0-391E78DD79F3}"/>
            </c:ext>
          </c:extLst>
        </c:ser>
        <c:dLbls>
          <c:showLegendKey val="0"/>
          <c:showVal val="0"/>
          <c:showCatName val="0"/>
          <c:showSerName val="0"/>
          <c:showPercent val="0"/>
          <c:showBubbleSize val="0"/>
        </c:dLbls>
        <c:marker val="1"/>
        <c:smooth val="0"/>
        <c:axId val="383286432"/>
        <c:axId val="383296512"/>
      </c:lineChart>
      <c:catAx>
        <c:axId val="383278032"/>
        <c:scaling>
          <c:orientation val="minMax"/>
        </c:scaling>
        <c:delete val="0"/>
        <c:axPos val="b"/>
        <c:numFmt formatCode="General" sourceLinked="0"/>
        <c:majorTickMark val="out"/>
        <c:minorTickMark val="none"/>
        <c:tickLblPos val="nextTo"/>
        <c:spPr>
          <a:ln w="9525">
            <a:solidFill>
              <a:srgbClr val="7F7F7F"/>
            </a:solidFill>
            <a:prstDash val="solid"/>
          </a:ln>
        </c:spPr>
        <c:txPr>
          <a:bodyPr rot="0" vert="horz"/>
          <a:lstStyle/>
          <a:p>
            <a:pPr>
              <a:defRPr/>
            </a:pPr>
            <a:endParaRPr lang="ja-JP"/>
          </a:p>
        </c:txPr>
        <c:crossAx val="383299312"/>
        <c:crosses val="autoZero"/>
        <c:auto val="1"/>
        <c:lblAlgn val="ctr"/>
        <c:lblOffset val="100"/>
        <c:noMultiLvlLbl val="0"/>
      </c:catAx>
      <c:valAx>
        <c:axId val="383299312"/>
        <c:scaling>
          <c:orientation val="minMax"/>
        </c:scaling>
        <c:delete val="0"/>
        <c:axPos val="l"/>
        <c:majorGridlines>
          <c:spPr>
            <a:ln w="9525">
              <a:solidFill>
                <a:srgbClr val="D9D9D9"/>
              </a:solidFill>
              <a:prstDash val="solid"/>
            </a:ln>
          </c:spPr>
        </c:majorGridlines>
        <c:title>
          <c:tx>
            <c:rich>
              <a:bodyPr rot="0" vert="horz"/>
              <a:lstStyle/>
              <a:p>
                <a:pPr>
                  <a:defRPr/>
                </a:pPr>
                <a:r>
                  <a:rPr lang="ja-JP" altLang="en-US"/>
                  <a:t>歯科</a:t>
                </a: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1.2729578115233616E-2"/>
              <c:y val="3.0897234775653735E-2"/>
            </c:manualLayout>
          </c:layout>
          <c:overlay val="0"/>
        </c:title>
        <c:numFmt formatCode="General" sourceLinked="1"/>
        <c:majorTickMark val="out"/>
        <c:minorTickMark val="none"/>
        <c:tickLblPos val="nextTo"/>
        <c:spPr>
          <a:ln w="9525">
            <a:solidFill>
              <a:srgbClr val="7F7F7F"/>
            </a:solidFill>
            <a:prstDash val="solid"/>
          </a:ln>
        </c:spPr>
        <c:crossAx val="383278032"/>
        <c:crosses val="autoZero"/>
        <c:crossBetween val="between"/>
      </c:valAx>
      <c:valAx>
        <c:axId val="383296512"/>
        <c:scaling>
          <c:orientation val="minMax"/>
          <c:min val="0"/>
        </c:scaling>
        <c:delete val="0"/>
        <c:axPos val="r"/>
        <c:title>
          <c:tx>
            <c:rich>
              <a:bodyPr rot="0" vert="horz"/>
              <a:lstStyle/>
              <a:p>
                <a:pPr>
                  <a:defRPr/>
                </a:pPr>
                <a:r>
                  <a:rPr lang="ja-JP" altLang="en-US"/>
                  <a:t>歯科患者割合</a:t>
                </a:r>
                <a:r>
                  <a:rPr lang="en-US" altLang="ja-JP"/>
                  <a:t>(</a:t>
                </a:r>
                <a:r>
                  <a:rPr lang="en-US"/>
                  <a:t>%)</a:t>
                </a:r>
              </a:p>
            </c:rich>
          </c:tx>
          <c:layout>
            <c:manualLayout>
              <c:xMode val="edge"/>
              <c:yMode val="edge"/>
              <c:x val="0.87172219875677492"/>
              <c:y val="2.8390853434599603E-2"/>
            </c:manualLayout>
          </c:layout>
          <c:overlay val="0"/>
        </c:title>
        <c:numFmt formatCode="0.0%" sourceLinked="1"/>
        <c:majorTickMark val="out"/>
        <c:minorTickMark val="none"/>
        <c:tickLblPos val="nextTo"/>
        <c:spPr>
          <a:ln w="9525">
            <a:solidFill>
              <a:srgbClr val="7F7F7F"/>
            </a:solidFill>
            <a:prstDash val="solid"/>
          </a:ln>
        </c:spPr>
        <c:crossAx val="383286432"/>
        <c:crosses val="max"/>
        <c:crossBetween val="between"/>
      </c:valAx>
      <c:catAx>
        <c:axId val="383286432"/>
        <c:scaling>
          <c:orientation val="minMax"/>
        </c:scaling>
        <c:delete val="1"/>
        <c:axPos val="b"/>
        <c:numFmt formatCode="General" sourceLinked="1"/>
        <c:majorTickMark val="out"/>
        <c:minorTickMark val="none"/>
        <c:tickLblPos val="nextTo"/>
        <c:crossAx val="383296512"/>
        <c:crosses val="autoZero"/>
        <c:auto val="1"/>
        <c:lblAlgn val="ctr"/>
        <c:lblOffset val="100"/>
        <c:noMultiLvlLbl val="0"/>
      </c:catAx>
      <c:spPr>
        <a:ln>
          <a:solidFill>
            <a:srgbClr val="7F7F7F"/>
          </a:solidFill>
        </a:ln>
      </c:spPr>
    </c:plotArea>
    <c:legend>
      <c:legendPos val="t"/>
      <c:layout>
        <c:manualLayout>
          <c:xMode val="edge"/>
          <c:yMode val="edge"/>
          <c:x val="0.3413243722055897"/>
          <c:y val="2.5203131793079959E-2"/>
          <c:w val="0.35416622786485485"/>
          <c:h val="6.0358167000539344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市区町村別_歯科医療費!$R$4</c:f>
              <c:strCache>
                <c:ptCount val="1"/>
                <c:pt idx="0">
                  <c:v>被保険者一人当たりの歯科医療費</c:v>
                </c:pt>
              </c:strCache>
            </c:strRef>
          </c:tx>
          <c:spPr>
            <a:solidFill>
              <a:schemeClr val="accent4">
                <a:lumMod val="60000"/>
                <a:lumOff val="40000"/>
              </a:schemeClr>
            </a:solidFill>
            <a:ln>
              <a:noFill/>
            </a:ln>
          </c:spPr>
          <c:invertIfNegative val="0"/>
          <c:dLbls>
            <c:dLbl>
              <c:idx val="28"/>
              <c:layout>
                <c:manualLayout>
                  <c:x val="1.55475149194932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87-442D-A5B1-7C78939229BC}"/>
                </c:ext>
              </c:extLst>
            </c:dLbl>
            <c:dLbl>
              <c:idx val="29"/>
              <c:layout>
                <c:manualLayout>
                  <c:x val="7.77290051010539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87-442D-A5B1-7C78939229BC}"/>
                </c:ext>
              </c:extLst>
            </c:dLbl>
            <c:dLbl>
              <c:idx val="30"/>
              <c:layout>
                <c:manualLayout>
                  <c:x val="9.32850895169595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A5-4C3C-9180-A2A50A4A2FF8}"/>
                </c:ext>
              </c:extLst>
            </c:dLbl>
            <c:dLbl>
              <c:idx val="31"/>
              <c:layout>
                <c:manualLayout>
                  <c:x val="9.32850895169595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8D-4B25-B590-5AA6FFBE9BCA}"/>
                </c:ext>
              </c:extLst>
            </c:dLbl>
            <c:dLbl>
              <c:idx val="32"/>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8D-4B25-B590-5AA6FFBE9BCA}"/>
                </c:ext>
              </c:extLst>
            </c:dLbl>
            <c:dLbl>
              <c:idx val="33"/>
              <c:layout>
                <c:manualLayout>
                  <c:x val="1.3992763427543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8D-4B25-B590-5AA6FFBE9BCA}"/>
                </c:ext>
              </c:extLst>
            </c:dLbl>
            <c:dLbl>
              <c:idx val="34"/>
              <c:layout>
                <c:manualLayout>
                  <c:x val="1.55475149194932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8D-4B25-B590-5AA6FFBE9BCA}"/>
                </c:ext>
              </c:extLst>
            </c:dLbl>
            <c:dLbl>
              <c:idx val="35"/>
              <c:layout>
                <c:manualLayout>
                  <c:x val="2.1766520887290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8D-4B25-B590-5AA6FFBE9BCA}"/>
                </c:ext>
              </c:extLst>
            </c:dLbl>
            <c:dLbl>
              <c:idx val="36"/>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8D-4B25-B590-5AA6FFBE9BCA}"/>
                </c:ext>
              </c:extLst>
            </c:dLbl>
            <c:dLbl>
              <c:idx val="37"/>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8D-4B25-B590-5AA6FFBE9BCA}"/>
                </c:ext>
              </c:extLst>
            </c:dLbl>
            <c:dLbl>
              <c:idx val="38"/>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8D-4B25-B590-5AA6FFBE9BCA}"/>
                </c:ext>
              </c:extLst>
            </c:dLbl>
            <c:dLbl>
              <c:idx val="39"/>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8D-4B25-B590-5AA6FFBE9BCA}"/>
                </c:ext>
              </c:extLst>
            </c:dLbl>
            <c:dLbl>
              <c:idx val="40"/>
              <c:layout>
                <c:manualLayout>
                  <c:x val="2.33212723792397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8D-4B25-B590-5AA6FFBE9BCA}"/>
                </c:ext>
              </c:extLst>
            </c:dLbl>
            <c:dLbl>
              <c:idx val="41"/>
              <c:layout>
                <c:manualLayout>
                  <c:x val="2.33212723792397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8D-4B25-B590-5AA6FFBE9BCA}"/>
                </c:ext>
              </c:extLst>
            </c:dLbl>
            <c:dLbl>
              <c:idx val="42"/>
              <c:layout>
                <c:manualLayout>
                  <c:x val="2.64307753631385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8D-4B25-B590-5AA6FFBE9BCA}"/>
                </c:ext>
              </c:extLst>
            </c:dLbl>
            <c:dLbl>
              <c:idx val="43"/>
              <c:layout>
                <c:manualLayout>
                  <c:x val="2.7985526855087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8D-4B25-B590-5AA6FFBE9BCA}"/>
                </c:ext>
              </c:extLst>
            </c:dLbl>
            <c:dLbl>
              <c:idx val="44"/>
              <c:layout>
                <c:manualLayout>
                  <c:x val="2.79855268550877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8D-4B25-B590-5AA6FFBE9BCA}"/>
                </c:ext>
              </c:extLst>
            </c:dLbl>
            <c:dLbl>
              <c:idx val="45"/>
              <c:layout>
                <c:manualLayout>
                  <c:x val="3.10950298389865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8D-4B25-B590-5AA6FFBE9BCA}"/>
                </c:ext>
              </c:extLst>
            </c:dLbl>
            <c:dLbl>
              <c:idx val="46"/>
              <c:layout>
                <c:manualLayout>
                  <c:x val="3.2649781330935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8D-4B25-B590-5AA6FFBE9BCA}"/>
                </c:ext>
              </c:extLst>
            </c:dLbl>
            <c:dLbl>
              <c:idx val="47"/>
              <c:layout>
                <c:manualLayout>
                  <c:x val="3.26497813309357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8D-4B25-B590-5AA6FFBE9BCA}"/>
                </c:ext>
              </c:extLst>
            </c:dLbl>
            <c:dLbl>
              <c:idx val="48"/>
              <c:layout>
                <c:manualLayout>
                  <c:x val="3.42045328228851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38D-4B25-B590-5AA6FFBE9BCA}"/>
                </c:ext>
              </c:extLst>
            </c:dLbl>
            <c:dLbl>
              <c:idx val="49"/>
              <c:layout>
                <c:manualLayout>
                  <c:x val="3.88687872987330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38D-4B25-B590-5AA6FFBE9BCA}"/>
                </c:ext>
              </c:extLst>
            </c:dLbl>
            <c:dLbl>
              <c:idx val="50"/>
              <c:layout>
                <c:manualLayout>
                  <c:x val="4.19782902826317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38D-4B25-B590-5AA6FFBE9BCA}"/>
                </c:ext>
              </c:extLst>
            </c:dLbl>
            <c:dLbl>
              <c:idx val="51"/>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E7-4A06-B8F0-9356AD8D6703}"/>
                </c:ext>
              </c:extLst>
            </c:dLbl>
            <c:dLbl>
              <c:idx val="5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E7-4A06-B8F0-9356AD8D6703}"/>
                </c:ext>
              </c:extLst>
            </c:dLbl>
            <c:dLbl>
              <c:idx val="5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E7-4A06-B8F0-9356AD8D6703}"/>
                </c:ext>
              </c:extLst>
            </c:dLbl>
            <c:dLbl>
              <c:idx val="5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2F-488F-B178-52319835621F}"/>
                </c:ext>
              </c:extLst>
            </c:dLbl>
            <c:dLbl>
              <c:idx val="5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2F-488F-B178-52319835621F}"/>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市区町村別_歯科医療費!$R$6:$R$79</c:f>
              <c:strCache>
                <c:ptCount val="74"/>
                <c:pt idx="0">
                  <c:v>北区</c:v>
                </c:pt>
                <c:pt idx="1">
                  <c:v>福島区</c:v>
                </c:pt>
                <c:pt idx="2">
                  <c:v>東住吉区</c:v>
                </c:pt>
                <c:pt idx="3">
                  <c:v>八尾市</c:v>
                </c:pt>
                <c:pt idx="4">
                  <c:v>都島区</c:v>
                </c:pt>
                <c:pt idx="5">
                  <c:v>堺市東区</c:v>
                </c:pt>
                <c:pt idx="6">
                  <c:v>箕面市</c:v>
                </c:pt>
                <c:pt idx="7">
                  <c:v>生野区</c:v>
                </c:pt>
                <c:pt idx="8">
                  <c:v>此花区</c:v>
                </c:pt>
                <c:pt idx="9">
                  <c:v>太子町</c:v>
                </c:pt>
                <c:pt idx="10">
                  <c:v>堺市西区</c:v>
                </c:pt>
                <c:pt idx="11">
                  <c:v>豊中市</c:v>
                </c:pt>
                <c:pt idx="12">
                  <c:v>大阪市</c:v>
                </c:pt>
                <c:pt idx="13">
                  <c:v>吹田市</c:v>
                </c:pt>
                <c:pt idx="14">
                  <c:v>堺市</c:v>
                </c:pt>
                <c:pt idx="15">
                  <c:v>豊能町</c:v>
                </c:pt>
                <c:pt idx="16">
                  <c:v>堺市南区</c:v>
                </c:pt>
                <c:pt idx="17">
                  <c:v>東大阪市</c:v>
                </c:pt>
                <c:pt idx="18">
                  <c:v>阿倍野区</c:v>
                </c:pt>
                <c:pt idx="19">
                  <c:v>平野区</c:v>
                </c:pt>
                <c:pt idx="20">
                  <c:v>藤井寺市</c:v>
                </c:pt>
                <c:pt idx="21">
                  <c:v>住之江区</c:v>
                </c:pt>
                <c:pt idx="22">
                  <c:v>大阪狭山市</c:v>
                </c:pt>
                <c:pt idx="23">
                  <c:v>淀川区</c:v>
                </c:pt>
                <c:pt idx="24">
                  <c:v>茨木市</c:v>
                </c:pt>
                <c:pt idx="25">
                  <c:v>堺市堺区</c:v>
                </c:pt>
                <c:pt idx="26">
                  <c:v>泉大津市</c:v>
                </c:pt>
                <c:pt idx="27">
                  <c:v>住吉区</c:v>
                </c:pt>
                <c:pt idx="28">
                  <c:v>河内長野市</c:v>
                </c:pt>
                <c:pt idx="29">
                  <c:v>鶴見区</c:v>
                </c:pt>
                <c:pt idx="30">
                  <c:v>堺市中区</c:v>
                </c:pt>
                <c:pt idx="31">
                  <c:v>天王寺区</c:v>
                </c:pt>
                <c:pt idx="32">
                  <c:v>門真市</c:v>
                </c:pt>
                <c:pt idx="33">
                  <c:v>高石市</c:v>
                </c:pt>
                <c:pt idx="34">
                  <c:v>和泉市</c:v>
                </c:pt>
                <c:pt idx="35">
                  <c:v>羽曳野市</c:v>
                </c:pt>
                <c:pt idx="36">
                  <c:v>守口市</c:v>
                </c:pt>
                <c:pt idx="37">
                  <c:v>大東市</c:v>
                </c:pt>
                <c:pt idx="38">
                  <c:v>旭区</c:v>
                </c:pt>
                <c:pt idx="39">
                  <c:v>池田市</c:v>
                </c:pt>
                <c:pt idx="40">
                  <c:v>城東区</c:v>
                </c:pt>
                <c:pt idx="41">
                  <c:v>東成区</c:v>
                </c:pt>
                <c:pt idx="42">
                  <c:v>西淀川区</c:v>
                </c:pt>
                <c:pt idx="43">
                  <c:v>東淀川区</c:v>
                </c:pt>
                <c:pt idx="44">
                  <c:v>交野市</c:v>
                </c:pt>
                <c:pt idx="45">
                  <c:v>堺市北区</c:v>
                </c:pt>
                <c:pt idx="46">
                  <c:v>河南町</c:v>
                </c:pt>
                <c:pt idx="47">
                  <c:v>西区</c:v>
                </c:pt>
                <c:pt idx="48">
                  <c:v>田尻町</c:v>
                </c:pt>
                <c:pt idx="49">
                  <c:v>中央区</c:v>
                </c:pt>
                <c:pt idx="50">
                  <c:v>松原市</c:v>
                </c:pt>
                <c:pt idx="51">
                  <c:v>堺市美原区</c:v>
                </c:pt>
                <c:pt idx="52">
                  <c:v>阪南市</c:v>
                </c:pt>
                <c:pt idx="53">
                  <c:v>港区</c:v>
                </c:pt>
                <c:pt idx="54">
                  <c:v>富田林市</c:v>
                </c:pt>
                <c:pt idx="55">
                  <c:v>忠岡町</c:v>
                </c:pt>
                <c:pt idx="56">
                  <c:v>高槻市</c:v>
                </c:pt>
                <c:pt idx="57">
                  <c:v>大正区</c:v>
                </c:pt>
                <c:pt idx="58">
                  <c:v>四條畷市</c:v>
                </c:pt>
                <c:pt idx="59">
                  <c:v>能勢町</c:v>
                </c:pt>
                <c:pt idx="60">
                  <c:v>摂津市</c:v>
                </c:pt>
                <c:pt idx="61">
                  <c:v>柏原市</c:v>
                </c:pt>
                <c:pt idx="62">
                  <c:v>西成区</c:v>
                </c:pt>
                <c:pt idx="63">
                  <c:v>枚方市</c:v>
                </c:pt>
                <c:pt idx="64">
                  <c:v>寝屋川市</c:v>
                </c:pt>
                <c:pt idx="65">
                  <c:v>泉佐野市</c:v>
                </c:pt>
                <c:pt idx="66">
                  <c:v>島本町</c:v>
                </c:pt>
                <c:pt idx="67">
                  <c:v>岸和田市</c:v>
                </c:pt>
                <c:pt idx="68">
                  <c:v>泉南市</c:v>
                </c:pt>
                <c:pt idx="69">
                  <c:v>浪速区</c:v>
                </c:pt>
                <c:pt idx="70">
                  <c:v>熊取町</c:v>
                </c:pt>
                <c:pt idx="71">
                  <c:v>岬町</c:v>
                </c:pt>
                <c:pt idx="72">
                  <c:v>千早赤阪村</c:v>
                </c:pt>
                <c:pt idx="73">
                  <c:v>貝塚市</c:v>
                </c:pt>
              </c:strCache>
            </c:strRef>
          </c:cat>
          <c:val>
            <c:numRef>
              <c:f>市区町村別_歯科医療費!$S$6:$S$79</c:f>
              <c:numCache>
                <c:formatCode>General</c:formatCode>
                <c:ptCount val="74"/>
                <c:pt idx="0">
                  <c:v>50255.228161668841</c:v>
                </c:pt>
                <c:pt idx="1">
                  <c:v>50141.488287126587</c:v>
                </c:pt>
                <c:pt idx="2">
                  <c:v>49899.367461806483</c:v>
                </c:pt>
                <c:pt idx="3">
                  <c:v>48039.509331190282</c:v>
                </c:pt>
                <c:pt idx="4">
                  <c:v>47597.667167030566</c:v>
                </c:pt>
                <c:pt idx="5">
                  <c:v>47415.722413897463</c:v>
                </c:pt>
                <c:pt idx="6">
                  <c:v>47311.488921577642</c:v>
                </c:pt>
                <c:pt idx="7">
                  <c:v>47214.220797454138</c:v>
                </c:pt>
                <c:pt idx="8">
                  <c:v>47023.125179856113</c:v>
                </c:pt>
                <c:pt idx="9">
                  <c:v>46963.251823251827</c:v>
                </c:pt>
                <c:pt idx="10">
                  <c:v>46749.977369421562</c:v>
                </c:pt>
                <c:pt idx="11">
                  <c:v>46727.481745520781</c:v>
                </c:pt>
                <c:pt idx="12">
                  <c:v>46716.327817590936</c:v>
                </c:pt>
                <c:pt idx="13">
                  <c:v>46698.852060097706</c:v>
                </c:pt>
                <c:pt idx="14">
                  <c:v>46531.741007605648</c:v>
                </c:pt>
                <c:pt idx="15">
                  <c:v>46309.331341053417</c:v>
                </c:pt>
                <c:pt idx="16">
                  <c:v>46246.400390822411</c:v>
                </c:pt>
                <c:pt idx="17">
                  <c:v>46206.824436432587</c:v>
                </c:pt>
                <c:pt idx="18">
                  <c:v>46178.974636032755</c:v>
                </c:pt>
                <c:pt idx="19">
                  <c:v>46031.642503211595</c:v>
                </c:pt>
                <c:pt idx="20">
                  <c:v>45721.357276535069</c:v>
                </c:pt>
                <c:pt idx="21">
                  <c:v>45701.949885214672</c:v>
                </c:pt>
                <c:pt idx="22">
                  <c:v>45692.609483539716</c:v>
                </c:pt>
                <c:pt idx="23">
                  <c:v>45640.861982012269</c:v>
                </c:pt>
                <c:pt idx="24">
                  <c:v>45572.434913541867</c:v>
                </c:pt>
                <c:pt idx="25">
                  <c:v>45553.651630870503</c:v>
                </c:pt>
                <c:pt idx="26">
                  <c:v>45415.572599841311</c:v>
                </c:pt>
                <c:pt idx="27">
                  <c:v>45405.802632635045</c:v>
                </c:pt>
                <c:pt idx="28">
                  <c:v>45314.514436892758</c:v>
                </c:pt>
                <c:pt idx="29">
                  <c:v>44888.68568875271</c:v>
                </c:pt>
                <c:pt idx="30">
                  <c:v>44749.273793870736</c:v>
                </c:pt>
                <c:pt idx="31">
                  <c:v>44740.565879265094</c:v>
                </c:pt>
                <c:pt idx="32">
                  <c:v>44473.983685857915</c:v>
                </c:pt>
                <c:pt idx="33">
                  <c:v>44378.444652517683</c:v>
                </c:pt>
                <c:pt idx="34">
                  <c:v>44249.208657171541</c:v>
                </c:pt>
                <c:pt idx="35">
                  <c:v>43806.567863483921</c:v>
                </c:pt>
                <c:pt idx="36">
                  <c:v>43744.811466024403</c:v>
                </c:pt>
                <c:pt idx="37">
                  <c:v>43738.177114727747</c:v>
                </c:pt>
                <c:pt idx="38">
                  <c:v>43736.098985551798</c:v>
                </c:pt>
                <c:pt idx="39">
                  <c:v>43688.296094149751</c:v>
                </c:pt>
                <c:pt idx="40">
                  <c:v>43685.915068389913</c:v>
                </c:pt>
                <c:pt idx="41">
                  <c:v>43608.651838766658</c:v>
                </c:pt>
                <c:pt idx="42">
                  <c:v>43462.897070298648</c:v>
                </c:pt>
                <c:pt idx="43">
                  <c:v>43357.88630040281</c:v>
                </c:pt>
                <c:pt idx="44">
                  <c:v>43280.439906309468</c:v>
                </c:pt>
                <c:pt idx="45">
                  <c:v>43094.369950216271</c:v>
                </c:pt>
                <c:pt idx="46">
                  <c:v>43003.410022061144</c:v>
                </c:pt>
                <c:pt idx="47">
                  <c:v>42910.156316916487</c:v>
                </c:pt>
                <c:pt idx="48">
                  <c:v>42824.748784440846</c:v>
                </c:pt>
                <c:pt idx="49">
                  <c:v>42423.77439267224</c:v>
                </c:pt>
                <c:pt idx="50">
                  <c:v>42221.609169211137</c:v>
                </c:pt>
                <c:pt idx="51">
                  <c:v>42132.929122807014</c:v>
                </c:pt>
                <c:pt idx="52">
                  <c:v>41985.173435260389</c:v>
                </c:pt>
                <c:pt idx="53">
                  <c:v>41928.732581806798</c:v>
                </c:pt>
                <c:pt idx="54">
                  <c:v>41915.25477548995</c:v>
                </c:pt>
                <c:pt idx="55">
                  <c:v>41793.136422976502</c:v>
                </c:pt>
                <c:pt idx="56">
                  <c:v>41309.282889242553</c:v>
                </c:pt>
                <c:pt idx="57">
                  <c:v>40915.720642121792</c:v>
                </c:pt>
                <c:pt idx="58">
                  <c:v>40655.252503499512</c:v>
                </c:pt>
                <c:pt idx="59">
                  <c:v>40641.880754055237</c:v>
                </c:pt>
                <c:pt idx="60">
                  <c:v>40241.873607604335</c:v>
                </c:pt>
                <c:pt idx="61">
                  <c:v>39781.914363953198</c:v>
                </c:pt>
                <c:pt idx="62">
                  <c:v>39747.462571483644</c:v>
                </c:pt>
                <c:pt idx="63">
                  <c:v>39476.329446935728</c:v>
                </c:pt>
                <c:pt idx="64">
                  <c:v>39399.063678667648</c:v>
                </c:pt>
                <c:pt idx="65">
                  <c:v>39251.930361584084</c:v>
                </c:pt>
                <c:pt idx="66">
                  <c:v>38954.291195089201</c:v>
                </c:pt>
                <c:pt idx="67">
                  <c:v>38921.323605205514</c:v>
                </c:pt>
                <c:pt idx="68">
                  <c:v>38448.030087993189</c:v>
                </c:pt>
                <c:pt idx="69">
                  <c:v>37907.309489286286</c:v>
                </c:pt>
                <c:pt idx="70">
                  <c:v>36569.974132062627</c:v>
                </c:pt>
                <c:pt idx="71">
                  <c:v>36431.442307692305</c:v>
                </c:pt>
                <c:pt idx="72">
                  <c:v>36398.218232044201</c:v>
                </c:pt>
                <c:pt idx="73">
                  <c:v>35957.906858100723</c:v>
                </c:pt>
              </c:numCache>
            </c:numRef>
          </c:val>
          <c:extLst>
            <c:ext xmlns:c16="http://schemas.microsoft.com/office/drawing/2014/chart" uri="{C3380CC4-5D6E-409C-BE32-E72D297353CC}">
              <c16:uniqueId val="{0000001A-291E-4AA0-AE64-CC5B7BE9210D}"/>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941805381691685"/>
                  <c:y val="-0.8749821628703572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D8B-4F66-912E-9D1B8628A85F}"/>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8B-4F66-912E-9D1B8628A85F}"/>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市区町村別_歯科医療費!$AU$6:$AU$79</c:f>
              <c:numCache>
                <c:formatCode>General</c:formatCode>
                <c:ptCount val="74"/>
                <c:pt idx="0">
                  <c:v>45768.544918422951</c:v>
                </c:pt>
                <c:pt idx="1">
                  <c:v>45768.544918422951</c:v>
                </c:pt>
                <c:pt idx="2">
                  <c:v>45768.544918422951</c:v>
                </c:pt>
                <c:pt idx="3">
                  <c:v>45768.544918422951</c:v>
                </c:pt>
                <c:pt idx="4">
                  <c:v>45768.544918422951</c:v>
                </c:pt>
                <c:pt idx="5">
                  <c:v>45768.544918422951</c:v>
                </c:pt>
                <c:pt idx="6">
                  <c:v>45768.544918422951</c:v>
                </c:pt>
                <c:pt idx="7">
                  <c:v>45768.544918422951</c:v>
                </c:pt>
                <c:pt idx="8">
                  <c:v>45768.544918422951</c:v>
                </c:pt>
                <c:pt idx="9">
                  <c:v>45768.544918422951</c:v>
                </c:pt>
                <c:pt idx="10">
                  <c:v>45768.544918422951</c:v>
                </c:pt>
                <c:pt idx="11">
                  <c:v>45768.544918422951</c:v>
                </c:pt>
                <c:pt idx="12">
                  <c:v>45768.544918422951</c:v>
                </c:pt>
                <c:pt idx="13">
                  <c:v>45768.544918422951</c:v>
                </c:pt>
                <c:pt idx="14">
                  <c:v>45768.544918422951</c:v>
                </c:pt>
                <c:pt idx="15">
                  <c:v>45768.544918422951</c:v>
                </c:pt>
                <c:pt idx="16">
                  <c:v>45768.544918422951</c:v>
                </c:pt>
                <c:pt idx="17">
                  <c:v>45768.544918422951</c:v>
                </c:pt>
                <c:pt idx="18">
                  <c:v>45768.544918422951</c:v>
                </c:pt>
                <c:pt idx="19">
                  <c:v>45768.544918422951</c:v>
                </c:pt>
                <c:pt idx="20">
                  <c:v>45768.544918422951</c:v>
                </c:pt>
                <c:pt idx="21">
                  <c:v>45768.544918422951</c:v>
                </c:pt>
                <c:pt idx="22">
                  <c:v>45768.544918422951</c:v>
                </c:pt>
                <c:pt idx="23">
                  <c:v>45768.544918422951</c:v>
                </c:pt>
                <c:pt idx="24">
                  <c:v>45768.544918422951</c:v>
                </c:pt>
                <c:pt idx="25">
                  <c:v>45768.544918422951</c:v>
                </c:pt>
                <c:pt idx="26">
                  <c:v>45768.544918422951</c:v>
                </c:pt>
                <c:pt idx="27">
                  <c:v>45768.544918422951</c:v>
                </c:pt>
                <c:pt idx="28">
                  <c:v>45768.544918422951</c:v>
                </c:pt>
                <c:pt idx="29">
                  <c:v>45768.544918422951</c:v>
                </c:pt>
                <c:pt idx="30">
                  <c:v>45768.544918422951</c:v>
                </c:pt>
                <c:pt idx="31">
                  <c:v>45768.544918422951</c:v>
                </c:pt>
                <c:pt idx="32">
                  <c:v>45768.544918422951</c:v>
                </c:pt>
                <c:pt idx="33">
                  <c:v>45768.544918422951</c:v>
                </c:pt>
                <c:pt idx="34">
                  <c:v>45768.544918422951</c:v>
                </c:pt>
                <c:pt idx="35">
                  <c:v>45768.544918422951</c:v>
                </c:pt>
                <c:pt idx="36">
                  <c:v>45768.544918422951</c:v>
                </c:pt>
                <c:pt idx="37">
                  <c:v>45768.544918422951</c:v>
                </c:pt>
                <c:pt idx="38">
                  <c:v>45768.544918422951</c:v>
                </c:pt>
                <c:pt idx="39">
                  <c:v>45768.544918422951</c:v>
                </c:pt>
                <c:pt idx="40">
                  <c:v>45768.544918422951</c:v>
                </c:pt>
                <c:pt idx="41">
                  <c:v>45768.544918422951</c:v>
                </c:pt>
                <c:pt idx="42">
                  <c:v>45768.544918422951</c:v>
                </c:pt>
                <c:pt idx="43">
                  <c:v>45768.544918422951</c:v>
                </c:pt>
                <c:pt idx="44">
                  <c:v>45768.544918422951</c:v>
                </c:pt>
                <c:pt idx="45">
                  <c:v>45768.544918422951</c:v>
                </c:pt>
                <c:pt idx="46">
                  <c:v>45768.544918422951</c:v>
                </c:pt>
                <c:pt idx="47">
                  <c:v>45768.544918422951</c:v>
                </c:pt>
                <c:pt idx="48">
                  <c:v>45768.544918422951</c:v>
                </c:pt>
                <c:pt idx="49">
                  <c:v>45768.544918422951</c:v>
                </c:pt>
                <c:pt idx="50">
                  <c:v>45768.544918422951</c:v>
                </c:pt>
                <c:pt idx="51">
                  <c:v>45768.544918422951</c:v>
                </c:pt>
                <c:pt idx="52">
                  <c:v>45768.544918422951</c:v>
                </c:pt>
                <c:pt idx="53">
                  <c:v>45768.544918422951</c:v>
                </c:pt>
                <c:pt idx="54">
                  <c:v>45768.544918422951</c:v>
                </c:pt>
                <c:pt idx="55">
                  <c:v>45768.544918422951</c:v>
                </c:pt>
                <c:pt idx="56">
                  <c:v>45768.544918422951</c:v>
                </c:pt>
                <c:pt idx="57">
                  <c:v>45768.544918422951</c:v>
                </c:pt>
                <c:pt idx="58">
                  <c:v>45768.544918422951</c:v>
                </c:pt>
                <c:pt idx="59">
                  <c:v>45768.544918422951</c:v>
                </c:pt>
                <c:pt idx="60">
                  <c:v>45768.544918422951</c:v>
                </c:pt>
                <c:pt idx="61">
                  <c:v>45768.544918422951</c:v>
                </c:pt>
                <c:pt idx="62">
                  <c:v>45768.544918422951</c:v>
                </c:pt>
                <c:pt idx="63">
                  <c:v>45768.544918422951</c:v>
                </c:pt>
                <c:pt idx="64">
                  <c:v>45768.544918422951</c:v>
                </c:pt>
                <c:pt idx="65">
                  <c:v>45768.544918422951</c:v>
                </c:pt>
                <c:pt idx="66">
                  <c:v>45768.544918422951</c:v>
                </c:pt>
                <c:pt idx="67">
                  <c:v>45768.544918422951</c:v>
                </c:pt>
                <c:pt idx="68">
                  <c:v>45768.544918422951</c:v>
                </c:pt>
                <c:pt idx="69">
                  <c:v>45768.544918422951</c:v>
                </c:pt>
                <c:pt idx="70">
                  <c:v>45768.544918422951</c:v>
                </c:pt>
                <c:pt idx="71">
                  <c:v>45768.544918422951</c:v>
                </c:pt>
                <c:pt idx="72">
                  <c:v>45768.544918422951</c:v>
                </c:pt>
                <c:pt idx="73">
                  <c:v>45768.544918422951</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B-291E-4AA0-AE64-CC5B7BE9210D}"/>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nextTo"/>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市区町村別_歯科医療費!$U$5</c:f>
              <c:strCache>
                <c:ptCount val="1"/>
                <c:pt idx="0">
                  <c:v>前年度との差分(被保険者一人当たりの歯科医療費)</c:v>
                </c:pt>
              </c:strCache>
            </c:strRef>
          </c:tx>
          <c:spPr>
            <a:solidFill>
              <a:schemeClr val="accent1"/>
            </a:solidFill>
            <a:ln>
              <a:noFill/>
            </a:ln>
          </c:spPr>
          <c:invertIfNegative val="0"/>
          <c:dLbls>
            <c:dLbl>
              <c:idx val="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2A-42B7-8D91-185400275F2E}"/>
                </c:ext>
              </c:extLst>
            </c:dLbl>
            <c:dLbl>
              <c:idx val="3"/>
              <c:layout>
                <c:manualLayout>
                  <c:x val="2.9540278347037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2A-42B7-8D91-185400275F2E}"/>
                </c:ext>
              </c:extLst>
            </c:dLbl>
            <c:dLbl>
              <c:idx val="4"/>
              <c:layout>
                <c:manualLayout>
                  <c:x val="2.33167423389812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2A-42B7-8D91-185400275F2E}"/>
                </c:ext>
              </c:extLst>
            </c:dLbl>
            <c:dLbl>
              <c:idx val="6"/>
              <c:layout>
                <c:manualLayout>
                  <c:x val="1.24373998287080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2A-42B7-8D91-185400275F2E}"/>
                </c:ext>
              </c:extLst>
            </c:dLbl>
            <c:dLbl>
              <c:idx val="11"/>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2A-42B7-8D91-185400275F2E}"/>
                </c:ext>
              </c:extLst>
            </c:dLbl>
            <c:dLbl>
              <c:idx val="13"/>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2A-42B7-8D91-185400275F2E}"/>
                </c:ext>
              </c:extLst>
            </c:dLbl>
            <c:dLbl>
              <c:idx val="16"/>
              <c:layout>
                <c:manualLayout>
                  <c:x val="1.39927634275438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2A-42B7-8D91-185400275F2E}"/>
                </c:ext>
              </c:extLst>
            </c:dLbl>
            <c:dLbl>
              <c:idx val="24"/>
              <c:layout>
                <c:manualLayout>
                  <c:x val="9.32850895169595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2A-42B7-8D91-185400275F2E}"/>
                </c:ext>
              </c:extLst>
            </c:dLbl>
            <c:dLbl>
              <c:idx val="28"/>
              <c:layout>
                <c:manualLayout>
                  <c:x val="2.1762292849716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2A-42B7-8D91-185400275F2E}"/>
                </c:ext>
              </c:extLst>
            </c:dLbl>
            <c:dLbl>
              <c:idx val="30"/>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2A-42B7-8D91-185400275F2E}"/>
                </c:ext>
              </c:extLst>
            </c:dLbl>
            <c:dLbl>
              <c:idx val="35"/>
              <c:layout>
                <c:manualLayout>
                  <c:x val="2.447951951599094E-7"/>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2A-42B7-8D91-185400275F2E}"/>
                </c:ext>
              </c:extLst>
            </c:dLbl>
            <c:dLbl>
              <c:idx val="36"/>
              <c:layout>
                <c:manualLayout>
                  <c:x val="9.32850895169595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2A-42B7-8D91-185400275F2E}"/>
                </c:ext>
              </c:extLst>
            </c:dLbl>
            <c:dLbl>
              <c:idx val="39"/>
              <c:layout>
                <c:manualLayout>
                  <c:x val="2.6425641317512221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F2A-42B7-8D91-185400275F2E}"/>
                </c:ext>
              </c:extLst>
            </c:dLbl>
            <c:dLbl>
              <c:idx val="40"/>
              <c:layout>
                <c:manualLayout>
                  <c:x val="1.8653393871184983E-2"/>
                  <c:y val="8.037551447814771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2A-42B7-8D91-185400275F2E}"/>
                </c:ext>
              </c:extLst>
            </c:dLbl>
            <c:dLbl>
              <c:idx val="42"/>
              <c:layout>
                <c:manualLayout>
                  <c:x val="2.7985526855087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2A-42B7-8D91-185400275F2E}"/>
                </c:ext>
              </c:extLst>
            </c:dLbl>
            <c:dLbl>
              <c:idx val="45"/>
              <c:layout>
                <c:manualLayout>
                  <c:x val="-4.6633484677962743E-3"/>
                  <c:y val="8.037551447814771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F2A-42B7-8D91-185400275F2E}"/>
                </c:ext>
              </c:extLst>
            </c:dLbl>
            <c:dLbl>
              <c:idx val="49"/>
              <c:layout>
                <c:manualLayout>
                  <c:x val="1.8653393871185097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F2A-42B7-8D91-185400275F2E}"/>
                </c:ext>
              </c:extLst>
            </c:dLbl>
            <c:dLbl>
              <c:idx val="50"/>
              <c:layout>
                <c:manualLayout>
                  <c:x val="9.3266969355925485E-3"/>
                  <c:y val="1.49711062020235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F2A-42B7-8D91-185400275F2E}"/>
                </c:ext>
              </c:extLst>
            </c:dLbl>
            <c:dLbl>
              <c:idx val="56"/>
              <c:layout>
                <c:manualLayout>
                  <c:x val="2.332127237923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F2A-42B7-8D91-185400275F2E}"/>
                </c:ext>
              </c:extLst>
            </c:dLbl>
            <c:dLbl>
              <c:idx val="70"/>
              <c:layout>
                <c:manualLayout>
                  <c:x val="3.26489243812946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F2A-42B7-8D91-185400275F2E}"/>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市区町村別_歯科医療費!$R$6:$R$79</c:f>
              <c:strCache>
                <c:ptCount val="74"/>
                <c:pt idx="0">
                  <c:v>北区</c:v>
                </c:pt>
                <c:pt idx="1">
                  <c:v>福島区</c:v>
                </c:pt>
                <c:pt idx="2">
                  <c:v>東住吉区</c:v>
                </c:pt>
                <c:pt idx="3">
                  <c:v>八尾市</c:v>
                </c:pt>
                <c:pt idx="4">
                  <c:v>都島区</c:v>
                </c:pt>
                <c:pt idx="5">
                  <c:v>堺市東区</c:v>
                </c:pt>
                <c:pt idx="6">
                  <c:v>箕面市</c:v>
                </c:pt>
                <c:pt idx="7">
                  <c:v>生野区</c:v>
                </c:pt>
                <c:pt idx="8">
                  <c:v>此花区</c:v>
                </c:pt>
                <c:pt idx="9">
                  <c:v>太子町</c:v>
                </c:pt>
                <c:pt idx="10">
                  <c:v>堺市西区</c:v>
                </c:pt>
                <c:pt idx="11">
                  <c:v>豊中市</c:v>
                </c:pt>
                <c:pt idx="12">
                  <c:v>大阪市</c:v>
                </c:pt>
                <c:pt idx="13">
                  <c:v>吹田市</c:v>
                </c:pt>
                <c:pt idx="14">
                  <c:v>堺市</c:v>
                </c:pt>
                <c:pt idx="15">
                  <c:v>豊能町</c:v>
                </c:pt>
                <c:pt idx="16">
                  <c:v>堺市南区</c:v>
                </c:pt>
                <c:pt idx="17">
                  <c:v>東大阪市</c:v>
                </c:pt>
                <c:pt idx="18">
                  <c:v>阿倍野区</c:v>
                </c:pt>
                <c:pt idx="19">
                  <c:v>平野区</c:v>
                </c:pt>
                <c:pt idx="20">
                  <c:v>藤井寺市</c:v>
                </c:pt>
                <c:pt idx="21">
                  <c:v>住之江区</c:v>
                </c:pt>
                <c:pt idx="22">
                  <c:v>大阪狭山市</c:v>
                </c:pt>
                <c:pt idx="23">
                  <c:v>淀川区</c:v>
                </c:pt>
                <c:pt idx="24">
                  <c:v>茨木市</c:v>
                </c:pt>
                <c:pt idx="25">
                  <c:v>堺市堺区</c:v>
                </c:pt>
                <c:pt idx="26">
                  <c:v>泉大津市</c:v>
                </c:pt>
                <c:pt idx="27">
                  <c:v>住吉区</c:v>
                </c:pt>
                <c:pt idx="28">
                  <c:v>河内長野市</c:v>
                </c:pt>
                <c:pt idx="29">
                  <c:v>鶴見区</c:v>
                </c:pt>
                <c:pt idx="30">
                  <c:v>堺市中区</c:v>
                </c:pt>
                <c:pt idx="31">
                  <c:v>天王寺区</c:v>
                </c:pt>
                <c:pt idx="32">
                  <c:v>門真市</c:v>
                </c:pt>
                <c:pt idx="33">
                  <c:v>高石市</c:v>
                </c:pt>
                <c:pt idx="34">
                  <c:v>和泉市</c:v>
                </c:pt>
                <c:pt idx="35">
                  <c:v>羽曳野市</c:v>
                </c:pt>
                <c:pt idx="36">
                  <c:v>守口市</c:v>
                </c:pt>
                <c:pt idx="37">
                  <c:v>大東市</c:v>
                </c:pt>
                <c:pt idx="38">
                  <c:v>旭区</c:v>
                </c:pt>
                <c:pt idx="39">
                  <c:v>池田市</c:v>
                </c:pt>
                <c:pt idx="40">
                  <c:v>城東区</c:v>
                </c:pt>
                <c:pt idx="41">
                  <c:v>東成区</c:v>
                </c:pt>
                <c:pt idx="42">
                  <c:v>西淀川区</c:v>
                </c:pt>
                <c:pt idx="43">
                  <c:v>東淀川区</c:v>
                </c:pt>
                <c:pt idx="44">
                  <c:v>交野市</c:v>
                </c:pt>
                <c:pt idx="45">
                  <c:v>堺市北区</c:v>
                </c:pt>
                <c:pt idx="46">
                  <c:v>河南町</c:v>
                </c:pt>
                <c:pt idx="47">
                  <c:v>西区</c:v>
                </c:pt>
                <c:pt idx="48">
                  <c:v>田尻町</c:v>
                </c:pt>
                <c:pt idx="49">
                  <c:v>中央区</c:v>
                </c:pt>
                <c:pt idx="50">
                  <c:v>松原市</c:v>
                </c:pt>
                <c:pt idx="51">
                  <c:v>堺市美原区</c:v>
                </c:pt>
                <c:pt idx="52">
                  <c:v>阪南市</c:v>
                </c:pt>
                <c:pt idx="53">
                  <c:v>港区</c:v>
                </c:pt>
                <c:pt idx="54">
                  <c:v>富田林市</c:v>
                </c:pt>
                <c:pt idx="55">
                  <c:v>忠岡町</c:v>
                </c:pt>
                <c:pt idx="56">
                  <c:v>高槻市</c:v>
                </c:pt>
                <c:pt idx="57">
                  <c:v>大正区</c:v>
                </c:pt>
                <c:pt idx="58">
                  <c:v>四條畷市</c:v>
                </c:pt>
                <c:pt idx="59">
                  <c:v>能勢町</c:v>
                </c:pt>
                <c:pt idx="60">
                  <c:v>摂津市</c:v>
                </c:pt>
                <c:pt idx="61">
                  <c:v>柏原市</c:v>
                </c:pt>
                <c:pt idx="62">
                  <c:v>西成区</c:v>
                </c:pt>
                <c:pt idx="63">
                  <c:v>枚方市</c:v>
                </c:pt>
                <c:pt idx="64">
                  <c:v>寝屋川市</c:v>
                </c:pt>
                <c:pt idx="65">
                  <c:v>泉佐野市</c:v>
                </c:pt>
                <c:pt idx="66">
                  <c:v>島本町</c:v>
                </c:pt>
                <c:pt idx="67">
                  <c:v>岸和田市</c:v>
                </c:pt>
                <c:pt idx="68">
                  <c:v>泉南市</c:v>
                </c:pt>
                <c:pt idx="69">
                  <c:v>浪速区</c:v>
                </c:pt>
                <c:pt idx="70">
                  <c:v>熊取町</c:v>
                </c:pt>
                <c:pt idx="71">
                  <c:v>岬町</c:v>
                </c:pt>
                <c:pt idx="72">
                  <c:v>千早赤阪村</c:v>
                </c:pt>
                <c:pt idx="73">
                  <c:v>貝塚市</c:v>
                </c:pt>
              </c:strCache>
            </c:strRef>
          </c:cat>
          <c:val>
            <c:numRef>
              <c:f>市区町村別_歯科医療費!$U$6:$U$79</c:f>
              <c:numCache>
                <c:formatCode>General</c:formatCode>
                <c:ptCount val="74"/>
                <c:pt idx="0">
                  <c:v>782</c:v>
                </c:pt>
                <c:pt idx="1">
                  <c:v>882</c:v>
                </c:pt>
                <c:pt idx="2">
                  <c:v>1443</c:v>
                </c:pt>
                <c:pt idx="3">
                  <c:v>1057</c:v>
                </c:pt>
                <c:pt idx="4">
                  <c:v>873</c:v>
                </c:pt>
                <c:pt idx="5">
                  <c:v>1996</c:v>
                </c:pt>
                <c:pt idx="6">
                  <c:v>1191</c:v>
                </c:pt>
                <c:pt idx="7">
                  <c:v>902</c:v>
                </c:pt>
                <c:pt idx="8">
                  <c:v>2278</c:v>
                </c:pt>
                <c:pt idx="9">
                  <c:v>4077</c:v>
                </c:pt>
                <c:pt idx="10">
                  <c:v>337</c:v>
                </c:pt>
                <c:pt idx="11">
                  <c:v>1881</c:v>
                </c:pt>
                <c:pt idx="12">
                  <c:v>1414</c:v>
                </c:pt>
                <c:pt idx="13">
                  <c:v>884</c:v>
                </c:pt>
                <c:pt idx="14">
                  <c:v>977</c:v>
                </c:pt>
                <c:pt idx="15">
                  <c:v>-569</c:v>
                </c:pt>
                <c:pt idx="16">
                  <c:v>1198</c:v>
                </c:pt>
                <c:pt idx="17">
                  <c:v>907</c:v>
                </c:pt>
                <c:pt idx="18">
                  <c:v>2075</c:v>
                </c:pt>
                <c:pt idx="19">
                  <c:v>1839</c:v>
                </c:pt>
                <c:pt idx="20">
                  <c:v>1453</c:v>
                </c:pt>
                <c:pt idx="21">
                  <c:v>-17</c:v>
                </c:pt>
                <c:pt idx="22">
                  <c:v>1498</c:v>
                </c:pt>
                <c:pt idx="23">
                  <c:v>1590</c:v>
                </c:pt>
                <c:pt idx="24">
                  <c:v>1230</c:v>
                </c:pt>
                <c:pt idx="25">
                  <c:v>613</c:v>
                </c:pt>
                <c:pt idx="26">
                  <c:v>1906</c:v>
                </c:pt>
                <c:pt idx="27">
                  <c:v>1312</c:v>
                </c:pt>
                <c:pt idx="28">
                  <c:v>1611</c:v>
                </c:pt>
                <c:pt idx="29">
                  <c:v>-335</c:v>
                </c:pt>
                <c:pt idx="30">
                  <c:v>778</c:v>
                </c:pt>
                <c:pt idx="31">
                  <c:v>2611</c:v>
                </c:pt>
                <c:pt idx="32">
                  <c:v>2576</c:v>
                </c:pt>
                <c:pt idx="33">
                  <c:v>168</c:v>
                </c:pt>
                <c:pt idx="34">
                  <c:v>651</c:v>
                </c:pt>
                <c:pt idx="35">
                  <c:v>-573</c:v>
                </c:pt>
                <c:pt idx="36">
                  <c:v>1218</c:v>
                </c:pt>
                <c:pt idx="37">
                  <c:v>218</c:v>
                </c:pt>
                <c:pt idx="38">
                  <c:v>982</c:v>
                </c:pt>
                <c:pt idx="39">
                  <c:v>1112</c:v>
                </c:pt>
                <c:pt idx="40">
                  <c:v>894</c:v>
                </c:pt>
                <c:pt idx="41">
                  <c:v>1468</c:v>
                </c:pt>
                <c:pt idx="42">
                  <c:v>1067</c:v>
                </c:pt>
                <c:pt idx="43">
                  <c:v>1911</c:v>
                </c:pt>
                <c:pt idx="44">
                  <c:v>2836</c:v>
                </c:pt>
                <c:pt idx="45">
                  <c:v>557</c:v>
                </c:pt>
                <c:pt idx="46">
                  <c:v>1977</c:v>
                </c:pt>
                <c:pt idx="47">
                  <c:v>1463</c:v>
                </c:pt>
                <c:pt idx="48">
                  <c:v>4350</c:v>
                </c:pt>
                <c:pt idx="49">
                  <c:v>809</c:v>
                </c:pt>
                <c:pt idx="50">
                  <c:v>941</c:v>
                </c:pt>
                <c:pt idx="51">
                  <c:v>1532</c:v>
                </c:pt>
                <c:pt idx="52">
                  <c:v>34</c:v>
                </c:pt>
                <c:pt idx="53">
                  <c:v>2230</c:v>
                </c:pt>
                <c:pt idx="54">
                  <c:v>375</c:v>
                </c:pt>
                <c:pt idx="55">
                  <c:v>-608</c:v>
                </c:pt>
                <c:pt idx="56">
                  <c:v>1111</c:v>
                </c:pt>
                <c:pt idx="57">
                  <c:v>1783</c:v>
                </c:pt>
                <c:pt idx="58">
                  <c:v>2176</c:v>
                </c:pt>
                <c:pt idx="59">
                  <c:v>3005</c:v>
                </c:pt>
                <c:pt idx="60">
                  <c:v>1730</c:v>
                </c:pt>
                <c:pt idx="61">
                  <c:v>1820</c:v>
                </c:pt>
                <c:pt idx="62">
                  <c:v>262</c:v>
                </c:pt>
                <c:pt idx="63">
                  <c:v>1299</c:v>
                </c:pt>
                <c:pt idx="64">
                  <c:v>828</c:v>
                </c:pt>
                <c:pt idx="65">
                  <c:v>1556</c:v>
                </c:pt>
                <c:pt idx="66">
                  <c:v>541</c:v>
                </c:pt>
                <c:pt idx="67">
                  <c:v>1290</c:v>
                </c:pt>
                <c:pt idx="68">
                  <c:v>2478</c:v>
                </c:pt>
                <c:pt idx="69">
                  <c:v>880</c:v>
                </c:pt>
                <c:pt idx="70">
                  <c:v>1029</c:v>
                </c:pt>
                <c:pt idx="71">
                  <c:v>765</c:v>
                </c:pt>
                <c:pt idx="72">
                  <c:v>4085</c:v>
                </c:pt>
                <c:pt idx="73">
                  <c:v>-381</c:v>
                </c:pt>
              </c:numCache>
            </c:numRef>
          </c:val>
          <c:extLst>
            <c:ext xmlns:c16="http://schemas.microsoft.com/office/drawing/2014/chart" uri="{C3380CC4-5D6E-409C-BE32-E72D297353CC}">
              <c16:uniqueId val="{00000014-3F2A-42B7-8D91-185400275F2E}"/>
            </c:ext>
          </c:extLst>
        </c:ser>
        <c:dLbls>
          <c:showLegendKey val="0"/>
          <c:showVal val="0"/>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9.687117892276044E-2"/>
                  <c:y val="-0.8705307729949014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3F2A-42B7-8D91-185400275F2E}"/>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F2A-42B7-8D91-185400275F2E}"/>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市区町村別_歯科医療費!$AW$6:$AW$79</c:f>
              <c:numCache>
                <c:formatCode>General</c:formatCode>
                <c:ptCount val="74"/>
                <c:pt idx="0">
                  <c:v>1313</c:v>
                </c:pt>
                <c:pt idx="1">
                  <c:v>1313</c:v>
                </c:pt>
                <c:pt idx="2">
                  <c:v>1313</c:v>
                </c:pt>
                <c:pt idx="3">
                  <c:v>1313</c:v>
                </c:pt>
                <c:pt idx="4">
                  <c:v>1313</c:v>
                </c:pt>
                <c:pt idx="5">
                  <c:v>1313</c:v>
                </c:pt>
                <c:pt idx="6">
                  <c:v>1313</c:v>
                </c:pt>
                <c:pt idx="7">
                  <c:v>1313</c:v>
                </c:pt>
                <c:pt idx="8">
                  <c:v>1313</c:v>
                </c:pt>
                <c:pt idx="9">
                  <c:v>1313</c:v>
                </c:pt>
                <c:pt idx="10">
                  <c:v>1313</c:v>
                </c:pt>
                <c:pt idx="11">
                  <c:v>1313</c:v>
                </c:pt>
                <c:pt idx="12">
                  <c:v>1313</c:v>
                </c:pt>
                <c:pt idx="13">
                  <c:v>1313</c:v>
                </c:pt>
                <c:pt idx="14">
                  <c:v>1313</c:v>
                </c:pt>
                <c:pt idx="15">
                  <c:v>1313</c:v>
                </c:pt>
                <c:pt idx="16">
                  <c:v>1313</c:v>
                </c:pt>
                <c:pt idx="17">
                  <c:v>1313</c:v>
                </c:pt>
                <c:pt idx="18">
                  <c:v>1313</c:v>
                </c:pt>
                <c:pt idx="19">
                  <c:v>1313</c:v>
                </c:pt>
                <c:pt idx="20">
                  <c:v>1313</c:v>
                </c:pt>
                <c:pt idx="21">
                  <c:v>1313</c:v>
                </c:pt>
                <c:pt idx="22">
                  <c:v>1313</c:v>
                </c:pt>
                <c:pt idx="23">
                  <c:v>1313</c:v>
                </c:pt>
                <c:pt idx="24">
                  <c:v>1313</c:v>
                </c:pt>
                <c:pt idx="25">
                  <c:v>1313</c:v>
                </c:pt>
                <c:pt idx="26">
                  <c:v>1313</c:v>
                </c:pt>
                <c:pt idx="27">
                  <c:v>1313</c:v>
                </c:pt>
                <c:pt idx="28">
                  <c:v>1313</c:v>
                </c:pt>
                <c:pt idx="29">
                  <c:v>1313</c:v>
                </c:pt>
                <c:pt idx="30">
                  <c:v>1313</c:v>
                </c:pt>
                <c:pt idx="31">
                  <c:v>1313</c:v>
                </c:pt>
                <c:pt idx="32">
                  <c:v>1313</c:v>
                </c:pt>
                <c:pt idx="33">
                  <c:v>1313</c:v>
                </c:pt>
                <c:pt idx="34">
                  <c:v>1313</c:v>
                </c:pt>
                <c:pt idx="35">
                  <c:v>1313</c:v>
                </c:pt>
                <c:pt idx="36">
                  <c:v>1313</c:v>
                </c:pt>
                <c:pt idx="37">
                  <c:v>1313</c:v>
                </c:pt>
                <c:pt idx="38">
                  <c:v>1313</c:v>
                </c:pt>
                <c:pt idx="39">
                  <c:v>1313</c:v>
                </c:pt>
                <c:pt idx="40">
                  <c:v>1313</c:v>
                </c:pt>
                <c:pt idx="41">
                  <c:v>1313</c:v>
                </c:pt>
                <c:pt idx="42">
                  <c:v>1313</c:v>
                </c:pt>
                <c:pt idx="43">
                  <c:v>1313</c:v>
                </c:pt>
                <c:pt idx="44">
                  <c:v>1313</c:v>
                </c:pt>
                <c:pt idx="45">
                  <c:v>1313</c:v>
                </c:pt>
                <c:pt idx="46">
                  <c:v>1313</c:v>
                </c:pt>
                <c:pt idx="47">
                  <c:v>1313</c:v>
                </c:pt>
                <c:pt idx="48">
                  <c:v>1313</c:v>
                </c:pt>
                <c:pt idx="49">
                  <c:v>1313</c:v>
                </c:pt>
                <c:pt idx="50">
                  <c:v>1313</c:v>
                </c:pt>
                <c:pt idx="51">
                  <c:v>1313</c:v>
                </c:pt>
                <c:pt idx="52">
                  <c:v>1313</c:v>
                </c:pt>
                <c:pt idx="53">
                  <c:v>1313</c:v>
                </c:pt>
                <c:pt idx="54">
                  <c:v>1313</c:v>
                </c:pt>
                <c:pt idx="55">
                  <c:v>1313</c:v>
                </c:pt>
                <c:pt idx="56">
                  <c:v>1313</c:v>
                </c:pt>
                <c:pt idx="57">
                  <c:v>1313</c:v>
                </c:pt>
                <c:pt idx="58">
                  <c:v>1313</c:v>
                </c:pt>
                <c:pt idx="59">
                  <c:v>1313</c:v>
                </c:pt>
                <c:pt idx="60">
                  <c:v>1313</c:v>
                </c:pt>
                <c:pt idx="61">
                  <c:v>1313</c:v>
                </c:pt>
                <c:pt idx="62">
                  <c:v>1313</c:v>
                </c:pt>
                <c:pt idx="63">
                  <c:v>1313</c:v>
                </c:pt>
                <c:pt idx="64">
                  <c:v>1313</c:v>
                </c:pt>
                <c:pt idx="65">
                  <c:v>1313</c:v>
                </c:pt>
                <c:pt idx="66">
                  <c:v>1313</c:v>
                </c:pt>
                <c:pt idx="67">
                  <c:v>1313</c:v>
                </c:pt>
                <c:pt idx="68">
                  <c:v>1313</c:v>
                </c:pt>
                <c:pt idx="69">
                  <c:v>1313</c:v>
                </c:pt>
                <c:pt idx="70">
                  <c:v>1313</c:v>
                </c:pt>
                <c:pt idx="71">
                  <c:v>1313</c:v>
                </c:pt>
                <c:pt idx="72">
                  <c:v>1313</c:v>
                </c:pt>
                <c:pt idx="73">
                  <c:v>1313</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3F2A-42B7-8D91-185400275F2E}"/>
            </c:ext>
          </c:extLst>
        </c:ser>
        <c:dLbls>
          <c:showLegendKey val="0"/>
          <c:showVal val="0"/>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title>
          <c:tx>
            <c:rich>
              <a:bodyPr/>
              <a:lstStyle/>
              <a:p>
                <a:pPr>
                  <a:defRPr/>
                </a:pPr>
                <a:r>
                  <a:rPr lang="en-US" altLang="ja-JP"/>
                  <a:t>(</a:t>
                </a:r>
                <a:r>
                  <a:rPr lang="ja-JP" altLang="en-US"/>
                  <a:t>円</a:t>
                </a:r>
                <a:r>
                  <a:rPr lang="en-US" altLang="ja-JP"/>
                  <a:t>)</a:t>
                </a:r>
              </a:p>
            </c:rich>
          </c:tx>
          <c:layout>
            <c:manualLayout>
              <c:xMode val="edge"/>
              <c:yMode val="edge"/>
              <c:x val="0.92229735394753665"/>
              <c:y val="4.2499437371399176E-2"/>
            </c:manualLayout>
          </c:layout>
          <c:overlay val="0"/>
        </c:title>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7.2786609996886034E-2"/>
          <c:w val="0.78627669082125606"/>
          <c:h val="0.89567909272119339"/>
        </c:manualLayout>
      </c:layout>
      <c:barChart>
        <c:barDir val="bar"/>
        <c:grouping val="clustered"/>
        <c:varyColors val="0"/>
        <c:ser>
          <c:idx val="0"/>
          <c:order val="0"/>
          <c:tx>
            <c:strRef>
              <c:f>市区町村別_歯科医療費!$V$4</c:f>
              <c:strCache>
                <c:ptCount val="1"/>
                <c:pt idx="0">
                  <c:v>歯科レセプト一件当たりの歯科医療費</c:v>
                </c:pt>
              </c:strCache>
            </c:strRef>
          </c:tx>
          <c:spPr>
            <a:solidFill>
              <a:srgbClr val="B3A2C7"/>
            </a:solidFill>
            <a:ln>
              <a:noFill/>
            </a:ln>
          </c:spPr>
          <c:invertIfNegative val="0"/>
          <c:dLbls>
            <c:dLbl>
              <c:idx val="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E4-467D-AEAE-F67CE155DCB7}"/>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E4-467D-AEAE-F67CE155DCB7}"/>
                </c:ext>
              </c:extLst>
            </c:dLbl>
            <c:dLbl>
              <c:idx val="2"/>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E4-467D-AEAE-F67CE155DCB7}"/>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E4-467D-AEAE-F67CE155DCB7}"/>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E4-467D-AEAE-F67CE155DCB7}"/>
                </c:ext>
              </c:extLst>
            </c:dLbl>
            <c:dLbl>
              <c:idx val="5"/>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E4-467D-AEAE-F67CE155DCB7}"/>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E4-467D-AEAE-F67CE155DCB7}"/>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BE4-467D-AEAE-F67CE155DCB7}"/>
                </c:ext>
              </c:extLst>
            </c:dLbl>
            <c:dLbl>
              <c:idx val="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E4-467D-AEAE-F67CE155DCB7}"/>
                </c:ext>
              </c:extLst>
            </c:dLbl>
            <c:dLbl>
              <c:idx val="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E4-467D-AEAE-F67CE155DCB7}"/>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E4-467D-AEAE-F67CE155DCB7}"/>
                </c:ext>
              </c:extLst>
            </c:dLbl>
            <c:dLbl>
              <c:idx val="11"/>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BE4-467D-AEAE-F67CE155DCB7}"/>
                </c:ext>
              </c:extLst>
            </c:dLbl>
            <c:dLbl>
              <c:idx val="12"/>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BE4-467D-AEAE-F67CE155DCB7}"/>
                </c:ext>
              </c:extLst>
            </c:dLbl>
            <c:dLbl>
              <c:idx val="13"/>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BE4-467D-AEAE-F67CE155DCB7}"/>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BE4-467D-AEAE-F67CE155DCB7}"/>
                </c:ext>
              </c:extLst>
            </c:dLbl>
            <c:dLbl>
              <c:idx val="15"/>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BE4-467D-AEAE-F67CE155DCB7}"/>
                </c:ext>
              </c:extLst>
            </c:dLbl>
            <c:dLbl>
              <c:idx val="1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BE4-467D-AEAE-F67CE155DCB7}"/>
                </c:ext>
              </c:extLst>
            </c:dLbl>
            <c:dLbl>
              <c:idx val="1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BE4-467D-AEAE-F67CE155DCB7}"/>
                </c:ext>
              </c:extLst>
            </c:dLbl>
            <c:dLbl>
              <c:idx val="1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BE4-467D-AEAE-F67CE155DCB7}"/>
                </c:ext>
              </c:extLst>
            </c:dLbl>
            <c:dLbl>
              <c:idx val="19"/>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71-49A6-AFC5-CAA6B8B5B40D}"/>
                </c:ext>
              </c:extLst>
            </c:dLbl>
            <c:dLbl>
              <c:idx val="2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71-49A6-AFC5-CAA6B8B5B40D}"/>
                </c:ext>
              </c:extLst>
            </c:dLbl>
            <c:dLbl>
              <c:idx val="21"/>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BE4-467D-AEAE-F67CE155DCB7}"/>
                </c:ext>
              </c:extLst>
            </c:dLbl>
            <c:dLbl>
              <c:idx val="2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BE4-467D-AEAE-F67CE155DCB7}"/>
                </c:ext>
              </c:extLst>
            </c:dLbl>
            <c:dLbl>
              <c:idx val="23"/>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BE4-467D-AEAE-F67CE155DCB7}"/>
                </c:ext>
              </c:extLst>
            </c:dLbl>
            <c:dLbl>
              <c:idx val="2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BE4-467D-AEAE-F67CE155DCB7}"/>
                </c:ext>
              </c:extLst>
            </c:dLbl>
            <c:dLbl>
              <c:idx val="2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BE4-467D-AEAE-F67CE155DCB7}"/>
                </c:ext>
              </c:extLst>
            </c:dLbl>
            <c:dLbl>
              <c:idx val="2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BE4-467D-AEAE-F67CE155DCB7}"/>
                </c:ext>
              </c:extLst>
            </c:dLbl>
            <c:dLbl>
              <c:idx val="2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BE4-467D-AEAE-F67CE155DCB7}"/>
                </c:ext>
              </c:extLst>
            </c:dLbl>
            <c:dLbl>
              <c:idx val="28"/>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BE4-467D-AEAE-F67CE155DCB7}"/>
                </c:ext>
              </c:extLst>
            </c:dLbl>
            <c:dLbl>
              <c:idx val="2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BE4-467D-AEAE-F67CE155DCB7}"/>
                </c:ext>
              </c:extLst>
            </c:dLbl>
            <c:dLbl>
              <c:idx val="3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BE4-467D-AEAE-F67CE155DCB7}"/>
                </c:ext>
              </c:extLst>
            </c:dLbl>
            <c:dLbl>
              <c:idx val="3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BE4-467D-AEAE-F67CE155DCB7}"/>
                </c:ext>
              </c:extLst>
            </c:dLbl>
            <c:dLbl>
              <c:idx val="3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BE4-467D-AEAE-F67CE155DCB7}"/>
                </c:ext>
              </c:extLst>
            </c:dLbl>
            <c:dLbl>
              <c:idx val="3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BE4-467D-AEAE-F67CE155DCB7}"/>
                </c:ext>
              </c:extLst>
            </c:dLbl>
            <c:dLbl>
              <c:idx val="34"/>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BE4-467D-AEAE-F67CE155DCB7}"/>
                </c:ext>
              </c:extLst>
            </c:dLbl>
            <c:dLbl>
              <c:idx val="3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BE4-467D-AEAE-F67CE155DCB7}"/>
                </c:ext>
              </c:extLst>
            </c:dLbl>
            <c:dLbl>
              <c:idx val="3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BE4-467D-AEAE-F67CE155DCB7}"/>
                </c:ext>
              </c:extLst>
            </c:dLbl>
            <c:dLbl>
              <c:idx val="37"/>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BE4-467D-AEAE-F67CE155DCB7}"/>
                </c:ext>
              </c:extLst>
            </c:dLbl>
            <c:dLbl>
              <c:idx val="3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BE4-467D-AEAE-F67CE155DCB7}"/>
                </c:ext>
              </c:extLst>
            </c:dLbl>
            <c:dLbl>
              <c:idx val="39"/>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BE4-467D-AEAE-F67CE155DCB7}"/>
                </c:ext>
              </c:extLst>
            </c:dLbl>
            <c:dLbl>
              <c:idx val="4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BE4-467D-AEAE-F67CE155DCB7}"/>
                </c:ext>
              </c:extLst>
            </c:dLbl>
            <c:dLbl>
              <c:idx val="41"/>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BE4-467D-AEAE-F67CE155DCB7}"/>
                </c:ext>
              </c:extLst>
            </c:dLbl>
            <c:dLbl>
              <c:idx val="42"/>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BE4-467D-AEAE-F67CE155DCB7}"/>
                </c:ext>
              </c:extLst>
            </c:dLbl>
            <c:dLbl>
              <c:idx val="43"/>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BE4-467D-AEAE-F67CE155DCB7}"/>
                </c:ext>
              </c:extLst>
            </c:dLbl>
            <c:dLbl>
              <c:idx val="4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BE4-467D-AEAE-F67CE155DCB7}"/>
                </c:ext>
              </c:extLst>
            </c:dLbl>
            <c:dLbl>
              <c:idx val="4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BE4-467D-AEAE-F67CE155DCB7}"/>
                </c:ext>
              </c:extLst>
            </c:dLbl>
            <c:dLbl>
              <c:idx val="46"/>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BE4-467D-AEAE-F67CE155DCB7}"/>
                </c:ext>
              </c:extLst>
            </c:dLbl>
            <c:dLbl>
              <c:idx val="47"/>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BE4-467D-AEAE-F67CE155DCB7}"/>
                </c:ext>
              </c:extLst>
            </c:dLbl>
            <c:dLbl>
              <c:idx val="4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BE4-467D-AEAE-F67CE155DCB7}"/>
                </c:ext>
              </c:extLst>
            </c:dLbl>
            <c:dLbl>
              <c:idx val="49"/>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71-49A6-AFC5-CAA6B8B5B40D}"/>
                </c:ext>
              </c:extLst>
            </c:dLbl>
            <c:dLbl>
              <c:idx val="50"/>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A-4F1E-A7A2-6EFFEF8B857D}"/>
                </c:ext>
              </c:extLst>
            </c:dLbl>
            <c:dLbl>
              <c:idx val="5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A-4F1E-A7A2-6EFFEF8B857D}"/>
                </c:ext>
              </c:extLst>
            </c:dLbl>
            <c:dLbl>
              <c:idx val="52"/>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2A-4F1E-A7A2-6EFFEF8B857D}"/>
                </c:ext>
              </c:extLst>
            </c:dLbl>
            <c:dLbl>
              <c:idx val="5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2A-4F1E-A7A2-6EFFEF8B857D}"/>
                </c:ext>
              </c:extLst>
            </c:dLbl>
            <c:dLbl>
              <c:idx val="54"/>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2A-4F1E-A7A2-6EFFEF8B857D}"/>
                </c:ext>
              </c:extLst>
            </c:dLbl>
            <c:dLbl>
              <c:idx val="55"/>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2A-4F1E-A7A2-6EFFEF8B857D}"/>
                </c:ext>
              </c:extLst>
            </c:dLbl>
            <c:dLbl>
              <c:idx val="56"/>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2A-4F1E-A7A2-6EFFEF8B857D}"/>
                </c:ext>
              </c:extLst>
            </c:dLbl>
            <c:dLbl>
              <c:idx val="57"/>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2A-4F1E-A7A2-6EFFEF8B857D}"/>
                </c:ext>
              </c:extLst>
            </c:dLbl>
            <c:dLbl>
              <c:idx val="58"/>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2A-4F1E-A7A2-6EFFEF8B857D}"/>
                </c:ext>
              </c:extLst>
            </c:dLbl>
            <c:dLbl>
              <c:idx val="59"/>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2A-4F1E-A7A2-6EFFEF8B857D}"/>
                </c:ext>
              </c:extLst>
            </c:dLbl>
            <c:dLbl>
              <c:idx val="60"/>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92A-4F1E-A7A2-6EFFEF8B857D}"/>
                </c:ext>
              </c:extLst>
            </c:dLbl>
            <c:dLbl>
              <c:idx val="61"/>
              <c:layout>
                <c:manualLayout>
                  <c:x val="1.86533938711849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92A-4F1E-A7A2-6EFFEF8B857D}"/>
                </c:ext>
              </c:extLst>
            </c:dLbl>
            <c:dLbl>
              <c:idx val="62"/>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92A-4F1E-A7A2-6EFFEF8B857D}"/>
                </c:ext>
              </c:extLst>
            </c:dLbl>
            <c:dLbl>
              <c:idx val="63"/>
              <c:layout>
                <c:manualLayout>
                  <c:x val="2.33167423389812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92A-4F1E-A7A2-6EFFEF8B857D}"/>
                </c:ext>
              </c:extLst>
            </c:dLbl>
            <c:dLbl>
              <c:idx val="64"/>
              <c:layout>
                <c:manualLayout>
                  <c:x val="2.4871191828246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92A-4F1E-A7A2-6EFFEF8B857D}"/>
                </c:ext>
              </c:extLst>
            </c:dLbl>
            <c:dLbl>
              <c:idx val="65"/>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2A-4F1E-A7A2-6EFFEF8B857D}"/>
                </c:ext>
              </c:extLst>
            </c:dLbl>
            <c:dLbl>
              <c:idx val="66"/>
              <c:layout>
                <c:manualLayout>
                  <c:x val="2.4871191828246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92A-4F1E-A7A2-6EFFEF8B857D}"/>
                </c:ext>
              </c:extLst>
            </c:dLbl>
            <c:dLbl>
              <c:idx val="67"/>
              <c:layout>
                <c:manualLayout>
                  <c:x val="2.79800908067775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92A-4F1E-A7A2-6EFFEF8B857D}"/>
                </c:ext>
              </c:extLst>
            </c:dLbl>
            <c:dLbl>
              <c:idx val="68"/>
              <c:layout>
                <c:manualLayout>
                  <c:x val="3.26434392745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27-4E08-B77D-73A0477A71E2}"/>
                </c:ext>
              </c:extLst>
            </c:dLbl>
            <c:dLbl>
              <c:idx val="69"/>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27-4E08-B77D-73A0477A71E2}"/>
                </c:ext>
              </c:extLst>
            </c:dLbl>
            <c:dLbl>
              <c:idx val="7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27-4E08-B77D-73A0477A71E2}"/>
                </c:ext>
              </c:extLst>
            </c:dLbl>
            <c:dLbl>
              <c:idx val="7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71-49A6-AFC5-CAA6B8B5B40D}"/>
                </c:ext>
              </c:extLst>
            </c:dLbl>
            <c:dLbl>
              <c:idx val="7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71-49A6-AFC5-CAA6B8B5B40D}"/>
                </c:ext>
              </c:extLst>
            </c:dLbl>
            <c:dLbl>
              <c:idx val="73"/>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BE4-467D-AEAE-F67CE155DCB7}"/>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市区町村別_歯科医療費!$V$6:$V$79</c:f>
              <c:strCache>
                <c:ptCount val="74"/>
                <c:pt idx="0">
                  <c:v>太子町</c:v>
                </c:pt>
                <c:pt idx="1">
                  <c:v>泉佐野市</c:v>
                </c:pt>
                <c:pt idx="2">
                  <c:v>生野区</c:v>
                </c:pt>
                <c:pt idx="3">
                  <c:v>平野区</c:v>
                </c:pt>
                <c:pt idx="4">
                  <c:v>西成区</c:v>
                </c:pt>
                <c:pt idx="5">
                  <c:v>門真市</c:v>
                </c:pt>
                <c:pt idx="6">
                  <c:v>住之江区</c:v>
                </c:pt>
                <c:pt idx="7">
                  <c:v>忠岡町</c:v>
                </c:pt>
                <c:pt idx="8">
                  <c:v>堺市西区</c:v>
                </c:pt>
                <c:pt idx="9">
                  <c:v>泉大津市</c:v>
                </c:pt>
                <c:pt idx="10">
                  <c:v>堺市中区</c:v>
                </c:pt>
                <c:pt idx="11">
                  <c:v>田尻町</c:v>
                </c:pt>
                <c:pt idx="12">
                  <c:v>西区</c:v>
                </c:pt>
                <c:pt idx="13">
                  <c:v>此花区</c:v>
                </c:pt>
                <c:pt idx="14">
                  <c:v>藤井寺市</c:v>
                </c:pt>
                <c:pt idx="15">
                  <c:v>大東市</c:v>
                </c:pt>
                <c:pt idx="16">
                  <c:v>泉南市</c:v>
                </c:pt>
                <c:pt idx="17">
                  <c:v>和泉市</c:v>
                </c:pt>
                <c:pt idx="18">
                  <c:v>港区</c:v>
                </c:pt>
                <c:pt idx="19">
                  <c:v>摂津市</c:v>
                </c:pt>
                <c:pt idx="20">
                  <c:v>四條畷市</c:v>
                </c:pt>
                <c:pt idx="21">
                  <c:v>東淀川区</c:v>
                </c:pt>
                <c:pt idx="22">
                  <c:v>旭区</c:v>
                </c:pt>
                <c:pt idx="23">
                  <c:v>岸和田市</c:v>
                </c:pt>
                <c:pt idx="24">
                  <c:v>熊取町</c:v>
                </c:pt>
                <c:pt idx="25">
                  <c:v>浪速区</c:v>
                </c:pt>
                <c:pt idx="26">
                  <c:v>大阪市</c:v>
                </c:pt>
                <c:pt idx="27">
                  <c:v>阿倍野区</c:v>
                </c:pt>
                <c:pt idx="28">
                  <c:v>城東区</c:v>
                </c:pt>
                <c:pt idx="29">
                  <c:v>住吉区</c:v>
                </c:pt>
                <c:pt idx="30">
                  <c:v>東住吉区</c:v>
                </c:pt>
                <c:pt idx="31">
                  <c:v>堺市</c:v>
                </c:pt>
                <c:pt idx="32">
                  <c:v>堺市美原区</c:v>
                </c:pt>
                <c:pt idx="33">
                  <c:v>守口市</c:v>
                </c:pt>
                <c:pt idx="34">
                  <c:v>千早赤阪村</c:v>
                </c:pt>
                <c:pt idx="35">
                  <c:v>東成区</c:v>
                </c:pt>
                <c:pt idx="36">
                  <c:v>八尾市</c:v>
                </c:pt>
                <c:pt idx="37">
                  <c:v>淀川区</c:v>
                </c:pt>
                <c:pt idx="38">
                  <c:v>貝塚市</c:v>
                </c:pt>
                <c:pt idx="39">
                  <c:v>松原市</c:v>
                </c:pt>
                <c:pt idx="40">
                  <c:v>都島区</c:v>
                </c:pt>
                <c:pt idx="41">
                  <c:v>北区</c:v>
                </c:pt>
                <c:pt idx="42">
                  <c:v>堺市東区</c:v>
                </c:pt>
                <c:pt idx="43">
                  <c:v>東大阪市</c:v>
                </c:pt>
                <c:pt idx="44">
                  <c:v>堺市南区</c:v>
                </c:pt>
                <c:pt idx="45">
                  <c:v>柏原市</c:v>
                </c:pt>
                <c:pt idx="46">
                  <c:v>能勢町</c:v>
                </c:pt>
                <c:pt idx="47">
                  <c:v>堺市堺区</c:v>
                </c:pt>
                <c:pt idx="48">
                  <c:v>鶴見区</c:v>
                </c:pt>
                <c:pt idx="49">
                  <c:v>豊能町</c:v>
                </c:pt>
                <c:pt idx="50">
                  <c:v>羽曳野市</c:v>
                </c:pt>
                <c:pt idx="51">
                  <c:v>堺市北区</c:v>
                </c:pt>
                <c:pt idx="52">
                  <c:v>福島区</c:v>
                </c:pt>
                <c:pt idx="53">
                  <c:v>大阪狭山市</c:v>
                </c:pt>
                <c:pt idx="54">
                  <c:v>富田林市</c:v>
                </c:pt>
                <c:pt idx="55">
                  <c:v>岬町</c:v>
                </c:pt>
                <c:pt idx="56">
                  <c:v>大正区</c:v>
                </c:pt>
                <c:pt idx="57">
                  <c:v>箕面市</c:v>
                </c:pt>
                <c:pt idx="58">
                  <c:v>豊中市</c:v>
                </c:pt>
                <c:pt idx="59">
                  <c:v>茨木市</c:v>
                </c:pt>
                <c:pt idx="60">
                  <c:v>高石市</c:v>
                </c:pt>
                <c:pt idx="61">
                  <c:v>阪南市</c:v>
                </c:pt>
                <c:pt idx="62">
                  <c:v>吹田市</c:v>
                </c:pt>
                <c:pt idx="63">
                  <c:v>寝屋川市</c:v>
                </c:pt>
                <c:pt idx="64">
                  <c:v>河南町</c:v>
                </c:pt>
                <c:pt idx="65">
                  <c:v>西淀川区</c:v>
                </c:pt>
                <c:pt idx="66">
                  <c:v>島本町</c:v>
                </c:pt>
                <c:pt idx="67">
                  <c:v>河内長野市</c:v>
                </c:pt>
                <c:pt idx="68">
                  <c:v>交野市</c:v>
                </c:pt>
                <c:pt idx="69">
                  <c:v>天王寺区</c:v>
                </c:pt>
                <c:pt idx="70">
                  <c:v>中央区</c:v>
                </c:pt>
                <c:pt idx="71">
                  <c:v>枚方市</c:v>
                </c:pt>
                <c:pt idx="72">
                  <c:v>高槻市</c:v>
                </c:pt>
                <c:pt idx="73">
                  <c:v>池田市</c:v>
                </c:pt>
              </c:strCache>
            </c:strRef>
          </c:cat>
          <c:val>
            <c:numRef>
              <c:f>市区町村別_歯科医療費!$W$6:$W$79</c:f>
              <c:numCache>
                <c:formatCode>General</c:formatCode>
                <c:ptCount val="74"/>
                <c:pt idx="0">
                  <c:v>18094.436363636363</c:v>
                </c:pt>
                <c:pt idx="1">
                  <c:v>17952.211398238349</c:v>
                </c:pt>
                <c:pt idx="2">
                  <c:v>17510.604356504384</c:v>
                </c:pt>
                <c:pt idx="3">
                  <c:v>17500.942169711489</c:v>
                </c:pt>
                <c:pt idx="4">
                  <c:v>17487.130660937411</c:v>
                </c:pt>
                <c:pt idx="5">
                  <c:v>17438.280677613107</c:v>
                </c:pt>
                <c:pt idx="6">
                  <c:v>17297.493529542262</c:v>
                </c:pt>
                <c:pt idx="7">
                  <c:v>17257.974393530996</c:v>
                </c:pt>
                <c:pt idx="8">
                  <c:v>17161.413594297774</c:v>
                </c:pt>
                <c:pt idx="9">
                  <c:v>17138.493579080445</c:v>
                </c:pt>
                <c:pt idx="10">
                  <c:v>17103.605613112726</c:v>
                </c:pt>
                <c:pt idx="11">
                  <c:v>17091.119016817593</c:v>
                </c:pt>
                <c:pt idx="12">
                  <c:v>16929.872006082878</c:v>
                </c:pt>
                <c:pt idx="13">
                  <c:v>16925.597486448227</c:v>
                </c:pt>
                <c:pt idx="14">
                  <c:v>16873.519158033218</c:v>
                </c:pt>
                <c:pt idx="15">
                  <c:v>16827.512416658614</c:v>
                </c:pt>
                <c:pt idx="16">
                  <c:v>16748.711153243756</c:v>
                </c:pt>
                <c:pt idx="17">
                  <c:v>16688.014108803276</c:v>
                </c:pt>
                <c:pt idx="18">
                  <c:v>16672.818764786454</c:v>
                </c:pt>
                <c:pt idx="19">
                  <c:v>16672.217026120667</c:v>
                </c:pt>
                <c:pt idx="20">
                  <c:v>16610.150455325325</c:v>
                </c:pt>
                <c:pt idx="21">
                  <c:v>16597.536999062107</c:v>
                </c:pt>
                <c:pt idx="22">
                  <c:v>16574.655746872013</c:v>
                </c:pt>
                <c:pt idx="23">
                  <c:v>16552.826494965408</c:v>
                </c:pt>
                <c:pt idx="24">
                  <c:v>16525.560477420942</c:v>
                </c:pt>
                <c:pt idx="25">
                  <c:v>16513.943711398089</c:v>
                </c:pt>
                <c:pt idx="26">
                  <c:v>16465.449101906768</c:v>
                </c:pt>
                <c:pt idx="27">
                  <c:v>16413.548876131954</c:v>
                </c:pt>
                <c:pt idx="28">
                  <c:v>16369.881678527054</c:v>
                </c:pt>
                <c:pt idx="29">
                  <c:v>16362.084628844957</c:v>
                </c:pt>
                <c:pt idx="30">
                  <c:v>16349.744445420216</c:v>
                </c:pt>
                <c:pt idx="31">
                  <c:v>16349.504939056091</c:v>
                </c:pt>
                <c:pt idx="32">
                  <c:v>16341.704953728906</c:v>
                </c:pt>
                <c:pt idx="33">
                  <c:v>16332.40226428445</c:v>
                </c:pt>
                <c:pt idx="34">
                  <c:v>16317.219814241485</c:v>
                </c:pt>
                <c:pt idx="35">
                  <c:v>16300.073531618596</c:v>
                </c:pt>
                <c:pt idx="36">
                  <c:v>16262.82153788022</c:v>
                </c:pt>
                <c:pt idx="37">
                  <c:v>16233.835655345611</c:v>
                </c:pt>
                <c:pt idx="38">
                  <c:v>16232.223721006745</c:v>
                </c:pt>
                <c:pt idx="39">
                  <c:v>16202.67173837006</c:v>
                </c:pt>
                <c:pt idx="40">
                  <c:v>16186.917811397809</c:v>
                </c:pt>
                <c:pt idx="41">
                  <c:v>16166.382058187277</c:v>
                </c:pt>
                <c:pt idx="42">
                  <c:v>16121.404169496409</c:v>
                </c:pt>
                <c:pt idx="43">
                  <c:v>16113.830451844182</c:v>
                </c:pt>
                <c:pt idx="44">
                  <c:v>16061.212571522179</c:v>
                </c:pt>
                <c:pt idx="45">
                  <c:v>16059.084514119184</c:v>
                </c:pt>
                <c:pt idx="46">
                  <c:v>16022.144832353957</c:v>
                </c:pt>
                <c:pt idx="47">
                  <c:v>15988.744094429881</c:v>
                </c:pt>
                <c:pt idx="48">
                  <c:v>15947.979362739539</c:v>
                </c:pt>
                <c:pt idx="49">
                  <c:v>15934.457583547557</c:v>
                </c:pt>
                <c:pt idx="50">
                  <c:v>15934.233356654648</c:v>
                </c:pt>
                <c:pt idx="51">
                  <c:v>15932.271705514067</c:v>
                </c:pt>
                <c:pt idx="52">
                  <c:v>15916.79253649884</c:v>
                </c:pt>
                <c:pt idx="53">
                  <c:v>15842.252434639953</c:v>
                </c:pt>
                <c:pt idx="54">
                  <c:v>15783.020588125397</c:v>
                </c:pt>
                <c:pt idx="55">
                  <c:v>15750.498845265589</c:v>
                </c:pt>
                <c:pt idx="56">
                  <c:v>15703.197388247112</c:v>
                </c:pt>
                <c:pt idx="57">
                  <c:v>15680.873466900282</c:v>
                </c:pt>
                <c:pt idx="58">
                  <c:v>15664.213064099256</c:v>
                </c:pt>
                <c:pt idx="59">
                  <c:v>15488.474008286974</c:v>
                </c:pt>
                <c:pt idx="60">
                  <c:v>15470.970912519948</c:v>
                </c:pt>
                <c:pt idx="61">
                  <c:v>15438.328882642305</c:v>
                </c:pt>
                <c:pt idx="62">
                  <c:v>15402.91759140465</c:v>
                </c:pt>
                <c:pt idx="63">
                  <c:v>15367.294637995434</c:v>
                </c:pt>
                <c:pt idx="64">
                  <c:v>15333.163276772671</c:v>
                </c:pt>
                <c:pt idx="65">
                  <c:v>15312.817654703589</c:v>
                </c:pt>
                <c:pt idx="66">
                  <c:v>15290.167909042993</c:v>
                </c:pt>
                <c:pt idx="67">
                  <c:v>15239.69656526608</c:v>
                </c:pt>
                <c:pt idx="68">
                  <c:v>15120.761283723308</c:v>
                </c:pt>
                <c:pt idx="69">
                  <c:v>14839.777483720445</c:v>
                </c:pt>
                <c:pt idx="70">
                  <c:v>14746.647862952068</c:v>
                </c:pt>
                <c:pt idx="71">
                  <c:v>14730.384467362386</c:v>
                </c:pt>
                <c:pt idx="72">
                  <c:v>14643.417416075517</c:v>
                </c:pt>
                <c:pt idx="73">
                  <c:v>14507.503398278206</c:v>
                </c:pt>
              </c:numCache>
            </c:numRef>
          </c:val>
          <c:extLst>
            <c:ext xmlns:c16="http://schemas.microsoft.com/office/drawing/2014/chart" uri="{C3380CC4-5D6E-409C-BE32-E72D297353CC}">
              <c16:uniqueId val="{00000015-9F51-476A-A2B5-9E722BBFB642}"/>
            </c:ext>
          </c:extLst>
        </c:ser>
        <c:dLbls>
          <c:dLblPos val="outEnd"/>
          <c:showLegendKey val="0"/>
          <c:showVal val="1"/>
          <c:showCatName val="0"/>
          <c:showSerName val="0"/>
          <c:showPercent val="0"/>
          <c:showBubbleSize val="0"/>
        </c:dLbls>
        <c:gapWidth val="150"/>
        <c:axId val="383276352"/>
        <c:axId val="38329035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F51-476A-A2B5-9E722BBFB642}"/>
              </c:ext>
            </c:extLst>
          </c:dPt>
          <c:dLbls>
            <c:dLbl>
              <c:idx val="0"/>
              <c:layout>
                <c:manualLayout>
                  <c:x val="-0.13711374780740732"/>
                  <c:y val="-0.8777445826903291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6A7-4713-B362-F2489820DA61}"/>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市区町村別_歯科医療費!$AX$6:$AX$79</c:f>
              <c:numCache>
                <c:formatCode>General</c:formatCode>
                <c:ptCount val="74"/>
                <c:pt idx="0">
                  <c:v>16041.262670853561</c:v>
                </c:pt>
                <c:pt idx="1">
                  <c:v>16041.262670853561</c:v>
                </c:pt>
                <c:pt idx="2">
                  <c:v>16041.262670853561</c:v>
                </c:pt>
                <c:pt idx="3">
                  <c:v>16041.262670853561</c:v>
                </c:pt>
                <c:pt idx="4">
                  <c:v>16041.262670853561</c:v>
                </c:pt>
                <c:pt idx="5">
                  <c:v>16041.262670853561</c:v>
                </c:pt>
                <c:pt idx="6">
                  <c:v>16041.262670853561</c:v>
                </c:pt>
                <c:pt idx="7">
                  <c:v>16041.262670853561</c:v>
                </c:pt>
                <c:pt idx="8">
                  <c:v>16041.262670853561</c:v>
                </c:pt>
                <c:pt idx="9">
                  <c:v>16041.262670853561</c:v>
                </c:pt>
                <c:pt idx="10">
                  <c:v>16041.262670853561</c:v>
                </c:pt>
                <c:pt idx="11">
                  <c:v>16041.262670853561</c:v>
                </c:pt>
                <c:pt idx="12">
                  <c:v>16041.262670853561</c:v>
                </c:pt>
                <c:pt idx="13">
                  <c:v>16041.262670853561</c:v>
                </c:pt>
                <c:pt idx="14">
                  <c:v>16041.262670853561</c:v>
                </c:pt>
                <c:pt idx="15">
                  <c:v>16041.262670853561</c:v>
                </c:pt>
                <c:pt idx="16">
                  <c:v>16041.262670853561</c:v>
                </c:pt>
                <c:pt idx="17">
                  <c:v>16041.262670853561</c:v>
                </c:pt>
                <c:pt idx="18">
                  <c:v>16041.262670853561</c:v>
                </c:pt>
                <c:pt idx="19">
                  <c:v>16041.262670853561</c:v>
                </c:pt>
                <c:pt idx="20">
                  <c:v>16041.262670853561</c:v>
                </c:pt>
                <c:pt idx="21">
                  <c:v>16041.262670853561</c:v>
                </c:pt>
                <c:pt idx="22">
                  <c:v>16041.262670853561</c:v>
                </c:pt>
                <c:pt idx="23">
                  <c:v>16041.262670853561</c:v>
                </c:pt>
                <c:pt idx="24">
                  <c:v>16041.262670853561</c:v>
                </c:pt>
                <c:pt idx="25">
                  <c:v>16041.262670853561</c:v>
                </c:pt>
                <c:pt idx="26">
                  <c:v>16041.262670853561</c:v>
                </c:pt>
                <c:pt idx="27">
                  <c:v>16041.262670853561</c:v>
                </c:pt>
                <c:pt idx="28">
                  <c:v>16041.262670853561</c:v>
                </c:pt>
                <c:pt idx="29">
                  <c:v>16041.262670853561</c:v>
                </c:pt>
                <c:pt idx="30">
                  <c:v>16041.262670853561</c:v>
                </c:pt>
                <c:pt idx="31">
                  <c:v>16041.262670853561</c:v>
                </c:pt>
                <c:pt idx="32">
                  <c:v>16041.262670853561</c:v>
                </c:pt>
                <c:pt idx="33">
                  <c:v>16041.262670853561</c:v>
                </c:pt>
                <c:pt idx="34">
                  <c:v>16041.262670853561</c:v>
                </c:pt>
                <c:pt idx="35">
                  <c:v>16041.262670853561</c:v>
                </c:pt>
                <c:pt idx="36">
                  <c:v>16041.262670853561</c:v>
                </c:pt>
                <c:pt idx="37">
                  <c:v>16041.262670853561</c:v>
                </c:pt>
                <c:pt idx="38">
                  <c:v>16041.262670853561</c:v>
                </c:pt>
                <c:pt idx="39">
                  <c:v>16041.262670853561</c:v>
                </c:pt>
                <c:pt idx="40">
                  <c:v>16041.262670853561</c:v>
                </c:pt>
                <c:pt idx="41">
                  <c:v>16041.262670853561</c:v>
                </c:pt>
                <c:pt idx="42">
                  <c:v>16041.262670853561</c:v>
                </c:pt>
                <c:pt idx="43">
                  <c:v>16041.262670853561</c:v>
                </c:pt>
                <c:pt idx="44">
                  <c:v>16041.262670853561</c:v>
                </c:pt>
                <c:pt idx="45">
                  <c:v>16041.262670853561</c:v>
                </c:pt>
                <c:pt idx="46">
                  <c:v>16041.262670853561</c:v>
                </c:pt>
                <c:pt idx="47">
                  <c:v>16041.262670853561</c:v>
                </c:pt>
                <c:pt idx="48">
                  <c:v>16041.262670853561</c:v>
                </c:pt>
                <c:pt idx="49">
                  <c:v>16041.262670853561</c:v>
                </c:pt>
                <c:pt idx="50">
                  <c:v>16041.262670853561</c:v>
                </c:pt>
                <c:pt idx="51">
                  <c:v>16041.262670853561</c:v>
                </c:pt>
                <c:pt idx="52">
                  <c:v>16041.262670853561</c:v>
                </c:pt>
                <c:pt idx="53">
                  <c:v>16041.262670853561</c:v>
                </c:pt>
                <c:pt idx="54">
                  <c:v>16041.262670853561</c:v>
                </c:pt>
                <c:pt idx="55">
                  <c:v>16041.262670853561</c:v>
                </c:pt>
                <c:pt idx="56">
                  <c:v>16041.262670853561</c:v>
                </c:pt>
                <c:pt idx="57">
                  <c:v>16041.262670853561</c:v>
                </c:pt>
                <c:pt idx="58">
                  <c:v>16041.262670853561</c:v>
                </c:pt>
                <c:pt idx="59">
                  <c:v>16041.262670853561</c:v>
                </c:pt>
                <c:pt idx="60">
                  <c:v>16041.262670853561</c:v>
                </c:pt>
                <c:pt idx="61">
                  <c:v>16041.262670853561</c:v>
                </c:pt>
                <c:pt idx="62">
                  <c:v>16041.262670853561</c:v>
                </c:pt>
                <c:pt idx="63">
                  <c:v>16041.262670853561</c:v>
                </c:pt>
                <c:pt idx="64">
                  <c:v>16041.262670853561</c:v>
                </c:pt>
                <c:pt idx="65">
                  <c:v>16041.262670853561</c:v>
                </c:pt>
                <c:pt idx="66">
                  <c:v>16041.262670853561</c:v>
                </c:pt>
                <c:pt idx="67">
                  <c:v>16041.262670853561</c:v>
                </c:pt>
                <c:pt idx="68">
                  <c:v>16041.262670853561</c:v>
                </c:pt>
                <c:pt idx="69">
                  <c:v>16041.262670853561</c:v>
                </c:pt>
                <c:pt idx="70">
                  <c:v>16041.262670853561</c:v>
                </c:pt>
                <c:pt idx="71">
                  <c:v>16041.262670853561</c:v>
                </c:pt>
                <c:pt idx="72">
                  <c:v>16041.262670853561</c:v>
                </c:pt>
                <c:pt idx="73">
                  <c:v>16041.262670853561</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F51-476A-A2B5-9E722BBFB642}"/>
            </c:ext>
          </c:extLst>
        </c:ser>
        <c:dLbls>
          <c:showLegendKey val="0"/>
          <c:showVal val="1"/>
          <c:showCatName val="0"/>
          <c:showSerName val="0"/>
          <c:showPercent val="0"/>
          <c:showBubbleSize val="0"/>
        </c:dLbls>
        <c:axId val="383270752"/>
        <c:axId val="383290912"/>
      </c:scatterChart>
      <c:catAx>
        <c:axId val="383276352"/>
        <c:scaling>
          <c:orientation val="maxMin"/>
        </c:scaling>
        <c:delete val="0"/>
        <c:axPos val="l"/>
        <c:numFmt formatCode="General" sourceLinked="0"/>
        <c:majorTickMark val="none"/>
        <c:minorTickMark val="none"/>
        <c:tickLblPos val="nextTo"/>
        <c:spPr>
          <a:ln w="9525">
            <a:solidFill>
              <a:srgbClr val="7F7F7F"/>
            </a:solidFill>
            <a:prstDash val="solid"/>
          </a:ln>
        </c:spPr>
        <c:crossAx val="383290352"/>
        <c:crossesAt val="0"/>
        <c:auto val="1"/>
        <c:lblAlgn val="ctr"/>
        <c:lblOffset val="100"/>
        <c:noMultiLvlLbl val="0"/>
      </c:catAx>
      <c:valAx>
        <c:axId val="3832903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70776431105751"/>
              <c:y val="3.4763294110082305E-2"/>
            </c:manualLayout>
          </c:layout>
          <c:overlay val="0"/>
        </c:title>
        <c:numFmt formatCode="#,##0_ " sourceLinked="0"/>
        <c:majorTickMark val="out"/>
        <c:minorTickMark val="none"/>
        <c:tickLblPos val="nextTo"/>
        <c:spPr>
          <a:ln w="9525">
            <a:solidFill>
              <a:srgbClr val="7F7F7F"/>
            </a:solidFill>
            <a:prstDash val="solid"/>
          </a:ln>
        </c:spPr>
        <c:crossAx val="383276352"/>
        <c:crosses val="autoZero"/>
        <c:crossBetween val="between"/>
      </c:valAx>
      <c:valAx>
        <c:axId val="383290912"/>
        <c:scaling>
          <c:orientation val="minMax"/>
          <c:max val="50"/>
          <c:min val="0"/>
        </c:scaling>
        <c:delete val="1"/>
        <c:axPos val="r"/>
        <c:numFmt formatCode="General" sourceLinked="1"/>
        <c:majorTickMark val="out"/>
        <c:minorTickMark val="none"/>
        <c:tickLblPos val="nextTo"/>
        <c:crossAx val="383270752"/>
        <c:crosses val="max"/>
        <c:crossBetween val="midCat"/>
      </c:valAx>
      <c:valAx>
        <c:axId val="383270752"/>
        <c:scaling>
          <c:orientation val="minMax"/>
        </c:scaling>
        <c:delete val="1"/>
        <c:axPos val="b"/>
        <c:numFmt formatCode="General" sourceLinked="1"/>
        <c:majorTickMark val="out"/>
        <c:minorTickMark val="none"/>
        <c:tickLblPos val="nextTo"/>
        <c:crossAx val="383290912"/>
        <c:crosses val="autoZero"/>
        <c:crossBetween val="midCat"/>
      </c:valAx>
      <c:spPr>
        <a:ln>
          <a:solidFill>
            <a:srgbClr val="7F7F7F"/>
          </a:solidFill>
        </a:ln>
      </c:spPr>
    </c:plotArea>
    <c:legend>
      <c:legendPos val="r"/>
      <c:layout>
        <c:manualLayout>
          <c:xMode val="edge"/>
          <c:yMode val="edge"/>
          <c:x val="0.16811614684860299"/>
          <c:y val="1.0392156692771791E-2"/>
          <c:w val="0.63560202906255536"/>
          <c:h val="3.4145960419188395E-2"/>
        </c:manualLayout>
      </c:layout>
      <c:overlay val="1"/>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市区町村別_歯科医療費!$Y$5</c:f>
              <c:strCache>
                <c:ptCount val="1"/>
                <c:pt idx="0">
                  <c:v>前年度との差分(歯科レセプト一件当たりの歯科医療費)</c:v>
                </c:pt>
              </c:strCache>
            </c:strRef>
          </c:tx>
          <c:spPr>
            <a:solidFill>
              <a:schemeClr val="accent1"/>
            </a:solidFill>
            <a:ln>
              <a:noFill/>
            </a:ln>
          </c:spPr>
          <c:invertIfNegative val="0"/>
          <c:dLbls>
            <c:dLbl>
              <c:idx val="26"/>
              <c:layout>
                <c:manualLayout>
                  <c:x val="4.66359326299143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EB-4769-80DF-E2A3DB6B5889}"/>
                </c:ext>
              </c:extLst>
            </c:dLbl>
            <c:dLbl>
              <c:idx val="37"/>
              <c:layout>
                <c:manualLayout>
                  <c:x val="9.32730892358044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EB-4769-80DF-E2A3DB6B5889}"/>
                </c:ext>
              </c:extLst>
            </c:dLbl>
            <c:dLbl>
              <c:idx val="49"/>
              <c:layout>
                <c:manualLayout>
                  <c:x val="1.86547402447585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EB-4769-80DF-E2A3DB6B5889}"/>
                </c:ext>
              </c:extLst>
            </c:dLbl>
            <c:dLbl>
              <c:idx val="54"/>
              <c:layout>
                <c:manualLayout>
                  <c:x val="9.32730892358044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EB-4769-80DF-E2A3DB6B5889}"/>
                </c:ext>
              </c:extLst>
            </c:dLbl>
            <c:dLbl>
              <c:idx val="59"/>
              <c:layout>
                <c:manualLayout>
                  <c:x val="9.32681933319012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EB-4769-80DF-E2A3DB6B5889}"/>
                </c:ext>
              </c:extLst>
            </c:dLbl>
            <c:dLbl>
              <c:idx val="64"/>
              <c:layout>
                <c:manualLayout>
                  <c:x val="-6.21863870366523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EB-4769-80DF-E2A3DB6B5889}"/>
                </c:ext>
              </c:extLst>
            </c:dLbl>
            <c:dLbl>
              <c:idx val="7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EB-4769-80DF-E2A3DB6B5889}"/>
                </c:ext>
              </c:extLst>
            </c:dLbl>
            <c:dLbl>
              <c:idx val="73"/>
              <c:layout>
                <c:manualLayout>
                  <c:x val="-4.66400963309322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EB-4769-80DF-E2A3DB6B5889}"/>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市区町村別_歯科医療費!$V$6:$V$79</c:f>
              <c:strCache>
                <c:ptCount val="74"/>
                <c:pt idx="0">
                  <c:v>太子町</c:v>
                </c:pt>
                <c:pt idx="1">
                  <c:v>泉佐野市</c:v>
                </c:pt>
                <c:pt idx="2">
                  <c:v>生野区</c:v>
                </c:pt>
                <c:pt idx="3">
                  <c:v>平野区</c:v>
                </c:pt>
                <c:pt idx="4">
                  <c:v>西成区</c:v>
                </c:pt>
                <c:pt idx="5">
                  <c:v>門真市</c:v>
                </c:pt>
                <c:pt idx="6">
                  <c:v>住之江区</c:v>
                </c:pt>
                <c:pt idx="7">
                  <c:v>忠岡町</c:v>
                </c:pt>
                <c:pt idx="8">
                  <c:v>堺市西区</c:v>
                </c:pt>
                <c:pt idx="9">
                  <c:v>泉大津市</c:v>
                </c:pt>
                <c:pt idx="10">
                  <c:v>堺市中区</c:v>
                </c:pt>
                <c:pt idx="11">
                  <c:v>田尻町</c:v>
                </c:pt>
                <c:pt idx="12">
                  <c:v>西区</c:v>
                </c:pt>
                <c:pt idx="13">
                  <c:v>此花区</c:v>
                </c:pt>
                <c:pt idx="14">
                  <c:v>藤井寺市</c:v>
                </c:pt>
                <c:pt idx="15">
                  <c:v>大東市</c:v>
                </c:pt>
                <c:pt idx="16">
                  <c:v>泉南市</c:v>
                </c:pt>
                <c:pt idx="17">
                  <c:v>和泉市</c:v>
                </c:pt>
                <c:pt idx="18">
                  <c:v>港区</c:v>
                </c:pt>
                <c:pt idx="19">
                  <c:v>摂津市</c:v>
                </c:pt>
                <c:pt idx="20">
                  <c:v>四條畷市</c:v>
                </c:pt>
                <c:pt idx="21">
                  <c:v>東淀川区</c:v>
                </c:pt>
                <c:pt idx="22">
                  <c:v>旭区</c:v>
                </c:pt>
                <c:pt idx="23">
                  <c:v>岸和田市</c:v>
                </c:pt>
                <c:pt idx="24">
                  <c:v>熊取町</c:v>
                </c:pt>
                <c:pt idx="25">
                  <c:v>浪速区</c:v>
                </c:pt>
                <c:pt idx="26">
                  <c:v>大阪市</c:v>
                </c:pt>
                <c:pt idx="27">
                  <c:v>阿倍野区</c:v>
                </c:pt>
                <c:pt idx="28">
                  <c:v>城東区</c:v>
                </c:pt>
                <c:pt idx="29">
                  <c:v>住吉区</c:v>
                </c:pt>
                <c:pt idx="30">
                  <c:v>東住吉区</c:v>
                </c:pt>
                <c:pt idx="31">
                  <c:v>堺市</c:v>
                </c:pt>
                <c:pt idx="32">
                  <c:v>堺市美原区</c:v>
                </c:pt>
                <c:pt idx="33">
                  <c:v>守口市</c:v>
                </c:pt>
                <c:pt idx="34">
                  <c:v>千早赤阪村</c:v>
                </c:pt>
                <c:pt idx="35">
                  <c:v>東成区</c:v>
                </c:pt>
                <c:pt idx="36">
                  <c:v>八尾市</c:v>
                </c:pt>
                <c:pt idx="37">
                  <c:v>淀川区</c:v>
                </c:pt>
                <c:pt idx="38">
                  <c:v>貝塚市</c:v>
                </c:pt>
                <c:pt idx="39">
                  <c:v>松原市</c:v>
                </c:pt>
                <c:pt idx="40">
                  <c:v>都島区</c:v>
                </c:pt>
                <c:pt idx="41">
                  <c:v>北区</c:v>
                </c:pt>
                <c:pt idx="42">
                  <c:v>堺市東区</c:v>
                </c:pt>
                <c:pt idx="43">
                  <c:v>東大阪市</c:v>
                </c:pt>
                <c:pt idx="44">
                  <c:v>堺市南区</c:v>
                </c:pt>
                <c:pt idx="45">
                  <c:v>柏原市</c:v>
                </c:pt>
                <c:pt idx="46">
                  <c:v>能勢町</c:v>
                </c:pt>
                <c:pt idx="47">
                  <c:v>堺市堺区</c:v>
                </c:pt>
                <c:pt idx="48">
                  <c:v>鶴見区</c:v>
                </c:pt>
                <c:pt idx="49">
                  <c:v>豊能町</c:v>
                </c:pt>
                <c:pt idx="50">
                  <c:v>羽曳野市</c:v>
                </c:pt>
                <c:pt idx="51">
                  <c:v>堺市北区</c:v>
                </c:pt>
                <c:pt idx="52">
                  <c:v>福島区</c:v>
                </c:pt>
                <c:pt idx="53">
                  <c:v>大阪狭山市</c:v>
                </c:pt>
                <c:pt idx="54">
                  <c:v>富田林市</c:v>
                </c:pt>
                <c:pt idx="55">
                  <c:v>岬町</c:v>
                </c:pt>
                <c:pt idx="56">
                  <c:v>大正区</c:v>
                </c:pt>
                <c:pt idx="57">
                  <c:v>箕面市</c:v>
                </c:pt>
                <c:pt idx="58">
                  <c:v>豊中市</c:v>
                </c:pt>
                <c:pt idx="59">
                  <c:v>茨木市</c:v>
                </c:pt>
                <c:pt idx="60">
                  <c:v>高石市</c:v>
                </c:pt>
                <c:pt idx="61">
                  <c:v>阪南市</c:v>
                </c:pt>
                <c:pt idx="62">
                  <c:v>吹田市</c:v>
                </c:pt>
                <c:pt idx="63">
                  <c:v>寝屋川市</c:v>
                </c:pt>
                <c:pt idx="64">
                  <c:v>河南町</c:v>
                </c:pt>
                <c:pt idx="65">
                  <c:v>西淀川区</c:v>
                </c:pt>
                <c:pt idx="66">
                  <c:v>島本町</c:v>
                </c:pt>
                <c:pt idx="67">
                  <c:v>河内長野市</c:v>
                </c:pt>
                <c:pt idx="68">
                  <c:v>交野市</c:v>
                </c:pt>
                <c:pt idx="69">
                  <c:v>天王寺区</c:v>
                </c:pt>
                <c:pt idx="70">
                  <c:v>中央区</c:v>
                </c:pt>
                <c:pt idx="71">
                  <c:v>枚方市</c:v>
                </c:pt>
                <c:pt idx="72">
                  <c:v>高槻市</c:v>
                </c:pt>
                <c:pt idx="73">
                  <c:v>池田市</c:v>
                </c:pt>
              </c:strCache>
            </c:strRef>
          </c:cat>
          <c:val>
            <c:numRef>
              <c:f>市区町村別_歯科医療費!$Y$6:$Y$79</c:f>
              <c:numCache>
                <c:formatCode>General</c:formatCode>
                <c:ptCount val="74"/>
                <c:pt idx="0">
                  <c:v>518</c:v>
                </c:pt>
                <c:pt idx="1">
                  <c:v>-550</c:v>
                </c:pt>
                <c:pt idx="2">
                  <c:v>-251</c:v>
                </c:pt>
                <c:pt idx="3">
                  <c:v>324</c:v>
                </c:pt>
                <c:pt idx="4">
                  <c:v>-445</c:v>
                </c:pt>
                <c:pt idx="5">
                  <c:v>225</c:v>
                </c:pt>
                <c:pt idx="6">
                  <c:v>-580</c:v>
                </c:pt>
                <c:pt idx="7">
                  <c:v>-156</c:v>
                </c:pt>
                <c:pt idx="8">
                  <c:v>-404</c:v>
                </c:pt>
                <c:pt idx="9">
                  <c:v>-189</c:v>
                </c:pt>
                <c:pt idx="10">
                  <c:v>-176</c:v>
                </c:pt>
                <c:pt idx="11">
                  <c:v>865</c:v>
                </c:pt>
                <c:pt idx="12">
                  <c:v>112</c:v>
                </c:pt>
                <c:pt idx="13">
                  <c:v>108</c:v>
                </c:pt>
                <c:pt idx="14">
                  <c:v>-131</c:v>
                </c:pt>
                <c:pt idx="15">
                  <c:v>-352</c:v>
                </c:pt>
                <c:pt idx="16">
                  <c:v>-204</c:v>
                </c:pt>
                <c:pt idx="17">
                  <c:v>-226</c:v>
                </c:pt>
                <c:pt idx="18">
                  <c:v>152</c:v>
                </c:pt>
                <c:pt idx="19">
                  <c:v>161</c:v>
                </c:pt>
                <c:pt idx="20">
                  <c:v>184</c:v>
                </c:pt>
                <c:pt idx="21">
                  <c:v>2</c:v>
                </c:pt>
                <c:pt idx="22">
                  <c:v>-255</c:v>
                </c:pt>
                <c:pt idx="23">
                  <c:v>-412</c:v>
                </c:pt>
                <c:pt idx="24">
                  <c:v>-606</c:v>
                </c:pt>
                <c:pt idx="25">
                  <c:v>0</c:v>
                </c:pt>
                <c:pt idx="26">
                  <c:v>-111</c:v>
                </c:pt>
                <c:pt idx="27">
                  <c:v>-247</c:v>
                </c:pt>
                <c:pt idx="28">
                  <c:v>-1</c:v>
                </c:pt>
                <c:pt idx="29">
                  <c:v>-129</c:v>
                </c:pt>
                <c:pt idx="30">
                  <c:v>-196</c:v>
                </c:pt>
                <c:pt idx="31">
                  <c:v>-244</c:v>
                </c:pt>
                <c:pt idx="32">
                  <c:v>131</c:v>
                </c:pt>
                <c:pt idx="33">
                  <c:v>-183</c:v>
                </c:pt>
                <c:pt idx="34">
                  <c:v>678</c:v>
                </c:pt>
                <c:pt idx="35">
                  <c:v>47</c:v>
                </c:pt>
                <c:pt idx="36">
                  <c:v>-238</c:v>
                </c:pt>
                <c:pt idx="37">
                  <c:v>-99</c:v>
                </c:pt>
                <c:pt idx="38">
                  <c:v>-1124</c:v>
                </c:pt>
                <c:pt idx="39">
                  <c:v>-133</c:v>
                </c:pt>
                <c:pt idx="40">
                  <c:v>-233</c:v>
                </c:pt>
                <c:pt idx="41">
                  <c:v>-227</c:v>
                </c:pt>
                <c:pt idx="42">
                  <c:v>129</c:v>
                </c:pt>
                <c:pt idx="43">
                  <c:v>-232</c:v>
                </c:pt>
                <c:pt idx="44">
                  <c:v>-302</c:v>
                </c:pt>
                <c:pt idx="45">
                  <c:v>66</c:v>
                </c:pt>
                <c:pt idx="46">
                  <c:v>-261</c:v>
                </c:pt>
                <c:pt idx="47">
                  <c:v>-325</c:v>
                </c:pt>
                <c:pt idx="48">
                  <c:v>-410</c:v>
                </c:pt>
                <c:pt idx="49">
                  <c:v>-69</c:v>
                </c:pt>
                <c:pt idx="50">
                  <c:v>-386</c:v>
                </c:pt>
                <c:pt idx="51">
                  <c:v>-375</c:v>
                </c:pt>
                <c:pt idx="52">
                  <c:v>-11</c:v>
                </c:pt>
                <c:pt idx="53">
                  <c:v>-186</c:v>
                </c:pt>
                <c:pt idx="54">
                  <c:v>-98</c:v>
                </c:pt>
                <c:pt idx="55">
                  <c:v>-655</c:v>
                </c:pt>
                <c:pt idx="56">
                  <c:v>38</c:v>
                </c:pt>
                <c:pt idx="57">
                  <c:v>17</c:v>
                </c:pt>
                <c:pt idx="58">
                  <c:v>171</c:v>
                </c:pt>
                <c:pt idx="59">
                  <c:v>-98</c:v>
                </c:pt>
                <c:pt idx="60">
                  <c:v>-479</c:v>
                </c:pt>
                <c:pt idx="61">
                  <c:v>-572</c:v>
                </c:pt>
                <c:pt idx="62">
                  <c:v>-135</c:v>
                </c:pt>
                <c:pt idx="63">
                  <c:v>-23</c:v>
                </c:pt>
                <c:pt idx="64">
                  <c:v>-67</c:v>
                </c:pt>
                <c:pt idx="65">
                  <c:v>142</c:v>
                </c:pt>
                <c:pt idx="66">
                  <c:v>-396</c:v>
                </c:pt>
                <c:pt idx="67">
                  <c:v>-121</c:v>
                </c:pt>
                <c:pt idx="68">
                  <c:v>75</c:v>
                </c:pt>
                <c:pt idx="69">
                  <c:v>-46</c:v>
                </c:pt>
                <c:pt idx="70">
                  <c:v>-336</c:v>
                </c:pt>
                <c:pt idx="71">
                  <c:v>-113</c:v>
                </c:pt>
                <c:pt idx="72">
                  <c:v>-159</c:v>
                </c:pt>
                <c:pt idx="73">
                  <c:v>-58</c:v>
                </c:pt>
              </c:numCache>
            </c:numRef>
          </c:val>
          <c:extLst>
            <c:ext xmlns:c16="http://schemas.microsoft.com/office/drawing/2014/chart" uri="{C3380CC4-5D6E-409C-BE32-E72D297353CC}">
              <c16:uniqueId val="{00000008-1DEB-4769-80DF-E2A3DB6B5889}"/>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30108083198542979"/>
                  <c:y val="-0.87086226851851856"/>
                </c:manualLayout>
              </c:layout>
              <c:tx>
                <c:rich>
                  <a:bodyPr/>
                  <a:lstStyle/>
                  <a:p>
                    <a:fld id="{A28217BA-4578-4D4F-888A-19A8D21AB8A3}" type="SERIESNAME">
                      <a:rPr lang="ja-JP" altLang="en-US"/>
                      <a:pPr/>
                      <a:t>[系列名]</a:t>
                    </a:fld>
                    <a:r>
                      <a:rPr lang="ja-JP" altLang="en-US" baseline="0"/>
                      <a:t>
</a:t>
                    </a:r>
                    <a:fld id="{47308BE3-905D-427D-8D99-8C75B916303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1DEB-4769-80DF-E2A3DB6B5889}"/>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EB-4769-80DF-E2A3DB6B5889}"/>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市区町村別_歯科医療費!$AZ$6:$AZ$79</c:f>
              <c:numCache>
                <c:formatCode>General</c:formatCode>
                <c:ptCount val="74"/>
                <c:pt idx="0">
                  <c:v>-146</c:v>
                </c:pt>
                <c:pt idx="1">
                  <c:v>-146</c:v>
                </c:pt>
                <c:pt idx="2">
                  <c:v>-146</c:v>
                </c:pt>
                <c:pt idx="3">
                  <c:v>-146</c:v>
                </c:pt>
                <c:pt idx="4">
                  <c:v>-146</c:v>
                </c:pt>
                <c:pt idx="5">
                  <c:v>-146</c:v>
                </c:pt>
                <c:pt idx="6">
                  <c:v>-146</c:v>
                </c:pt>
                <c:pt idx="7">
                  <c:v>-146</c:v>
                </c:pt>
                <c:pt idx="8">
                  <c:v>-146</c:v>
                </c:pt>
                <c:pt idx="9">
                  <c:v>-146</c:v>
                </c:pt>
                <c:pt idx="10">
                  <c:v>-146</c:v>
                </c:pt>
                <c:pt idx="11">
                  <c:v>-146</c:v>
                </c:pt>
                <c:pt idx="12">
                  <c:v>-146</c:v>
                </c:pt>
                <c:pt idx="13">
                  <c:v>-146</c:v>
                </c:pt>
                <c:pt idx="14">
                  <c:v>-146</c:v>
                </c:pt>
                <c:pt idx="15">
                  <c:v>-146</c:v>
                </c:pt>
                <c:pt idx="16">
                  <c:v>-146</c:v>
                </c:pt>
                <c:pt idx="17">
                  <c:v>-146</c:v>
                </c:pt>
                <c:pt idx="18">
                  <c:v>-146</c:v>
                </c:pt>
                <c:pt idx="19">
                  <c:v>-146</c:v>
                </c:pt>
                <c:pt idx="20">
                  <c:v>-146</c:v>
                </c:pt>
                <c:pt idx="21">
                  <c:v>-146</c:v>
                </c:pt>
                <c:pt idx="22">
                  <c:v>-146</c:v>
                </c:pt>
                <c:pt idx="23">
                  <c:v>-146</c:v>
                </c:pt>
                <c:pt idx="24">
                  <c:v>-146</c:v>
                </c:pt>
                <c:pt idx="25">
                  <c:v>-146</c:v>
                </c:pt>
                <c:pt idx="26">
                  <c:v>-146</c:v>
                </c:pt>
                <c:pt idx="27">
                  <c:v>-146</c:v>
                </c:pt>
                <c:pt idx="28">
                  <c:v>-146</c:v>
                </c:pt>
                <c:pt idx="29">
                  <c:v>-146</c:v>
                </c:pt>
                <c:pt idx="30">
                  <c:v>-146</c:v>
                </c:pt>
                <c:pt idx="31">
                  <c:v>-146</c:v>
                </c:pt>
                <c:pt idx="32">
                  <c:v>-146</c:v>
                </c:pt>
                <c:pt idx="33">
                  <c:v>-146</c:v>
                </c:pt>
                <c:pt idx="34">
                  <c:v>-146</c:v>
                </c:pt>
                <c:pt idx="35">
                  <c:v>-146</c:v>
                </c:pt>
                <c:pt idx="36">
                  <c:v>-146</c:v>
                </c:pt>
                <c:pt idx="37">
                  <c:v>-146</c:v>
                </c:pt>
                <c:pt idx="38">
                  <c:v>-146</c:v>
                </c:pt>
                <c:pt idx="39">
                  <c:v>-146</c:v>
                </c:pt>
                <c:pt idx="40">
                  <c:v>-146</c:v>
                </c:pt>
                <c:pt idx="41">
                  <c:v>-146</c:v>
                </c:pt>
                <c:pt idx="42">
                  <c:v>-146</c:v>
                </c:pt>
                <c:pt idx="43">
                  <c:v>-146</c:v>
                </c:pt>
                <c:pt idx="44">
                  <c:v>-146</c:v>
                </c:pt>
                <c:pt idx="45">
                  <c:v>-146</c:v>
                </c:pt>
                <c:pt idx="46">
                  <c:v>-146</c:v>
                </c:pt>
                <c:pt idx="47">
                  <c:v>-146</c:v>
                </c:pt>
                <c:pt idx="48">
                  <c:v>-146</c:v>
                </c:pt>
                <c:pt idx="49">
                  <c:v>-146</c:v>
                </c:pt>
                <c:pt idx="50">
                  <c:v>-146</c:v>
                </c:pt>
                <c:pt idx="51">
                  <c:v>-146</c:v>
                </c:pt>
                <c:pt idx="52">
                  <c:v>-146</c:v>
                </c:pt>
                <c:pt idx="53">
                  <c:v>-146</c:v>
                </c:pt>
                <c:pt idx="54">
                  <c:v>-146</c:v>
                </c:pt>
                <c:pt idx="55">
                  <c:v>-146</c:v>
                </c:pt>
                <c:pt idx="56">
                  <c:v>-146</c:v>
                </c:pt>
                <c:pt idx="57">
                  <c:v>-146</c:v>
                </c:pt>
                <c:pt idx="58">
                  <c:v>-146</c:v>
                </c:pt>
                <c:pt idx="59">
                  <c:v>-146</c:v>
                </c:pt>
                <c:pt idx="60">
                  <c:v>-146</c:v>
                </c:pt>
                <c:pt idx="61">
                  <c:v>-146</c:v>
                </c:pt>
                <c:pt idx="62">
                  <c:v>-146</c:v>
                </c:pt>
                <c:pt idx="63">
                  <c:v>-146</c:v>
                </c:pt>
                <c:pt idx="64">
                  <c:v>-146</c:v>
                </c:pt>
                <c:pt idx="65">
                  <c:v>-146</c:v>
                </c:pt>
                <c:pt idx="66">
                  <c:v>-146</c:v>
                </c:pt>
                <c:pt idx="67">
                  <c:v>-146</c:v>
                </c:pt>
                <c:pt idx="68">
                  <c:v>-146</c:v>
                </c:pt>
                <c:pt idx="69">
                  <c:v>-146</c:v>
                </c:pt>
                <c:pt idx="70">
                  <c:v>-146</c:v>
                </c:pt>
                <c:pt idx="71">
                  <c:v>-146</c:v>
                </c:pt>
                <c:pt idx="72">
                  <c:v>-146</c:v>
                </c:pt>
                <c:pt idx="73">
                  <c:v>-146</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B-1DEB-4769-80DF-E2A3DB6B5889}"/>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市区町村別_歯科医療費!$Z$4</c:f>
              <c:strCache>
                <c:ptCount val="1"/>
                <c:pt idx="0">
                  <c:v>歯科患者一人当たりの歯科医療費</c:v>
                </c:pt>
              </c:strCache>
            </c:strRef>
          </c:tx>
          <c:spPr>
            <a:solidFill>
              <a:schemeClr val="accent4">
                <a:lumMod val="60000"/>
                <a:lumOff val="40000"/>
              </a:schemeClr>
            </a:solidFill>
            <a:ln>
              <a:noFill/>
            </a:ln>
          </c:spPr>
          <c:invertIfNegative val="0"/>
          <c:dLbls>
            <c:dLbl>
              <c:idx val="0"/>
              <c:layout>
                <c:manualLayout>
                  <c:x val="-3.1088989785308494E-3"/>
                  <c:y val="-9.3569413762646945E-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8E-4FAA-8FFC-324EAAAFBD6C}"/>
                </c:ext>
              </c:extLst>
            </c:dLbl>
            <c:dLbl>
              <c:idx val="42"/>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41-4DF3-B459-D73B15B2EEB5}"/>
                </c:ext>
              </c:extLst>
            </c:dLbl>
            <c:dLbl>
              <c:idx val="43"/>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41-4DF3-B459-D73B15B2EEB5}"/>
                </c:ext>
              </c:extLst>
            </c:dLbl>
            <c:dLbl>
              <c:idx val="4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41-4DF3-B459-D73B15B2EEB5}"/>
                </c:ext>
              </c:extLst>
            </c:dLbl>
            <c:dLbl>
              <c:idx val="45"/>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41-4DF3-B459-D73B15B2EEB5}"/>
                </c:ext>
              </c:extLst>
            </c:dLbl>
            <c:dLbl>
              <c:idx val="46"/>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41-4DF3-B459-D73B15B2EEB5}"/>
                </c:ext>
              </c:extLst>
            </c:dLbl>
            <c:dLbl>
              <c:idx val="47"/>
              <c:layout>
                <c:manualLayout>
                  <c:x val="1.39900454033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41-4DF3-B459-D73B15B2EEB5}"/>
                </c:ext>
              </c:extLst>
            </c:dLbl>
            <c:dLbl>
              <c:idx val="48"/>
              <c:layout>
                <c:manualLayout>
                  <c:x val="1.39900454033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41-4DF3-B459-D73B15B2EEB5}"/>
                </c:ext>
              </c:extLst>
            </c:dLbl>
            <c:dLbl>
              <c:idx val="49"/>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941-4DF3-B459-D73B15B2EEB5}"/>
                </c:ext>
              </c:extLst>
            </c:dLbl>
            <c:dLbl>
              <c:idx val="50"/>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941-4DF3-B459-D73B15B2EEB5}"/>
                </c:ext>
              </c:extLst>
            </c:dLbl>
            <c:dLbl>
              <c:idx val="51"/>
              <c:layout>
                <c:manualLayout>
                  <c:x val="1.86533938711849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941-4DF3-B459-D73B15B2EEB5}"/>
                </c:ext>
              </c:extLst>
            </c:dLbl>
            <c:dLbl>
              <c:idx val="52"/>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941-4DF3-B459-D73B15B2EEB5}"/>
                </c:ext>
              </c:extLst>
            </c:dLbl>
            <c:dLbl>
              <c:idx val="53"/>
              <c:layout>
                <c:manualLayout>
                  <c:x val="2.17622928497159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941-4DF3-B459-D73B15B2EEB5}"/>
                </c:ext>
              </c:extLst>
            </c:dLbl>
            <c:dLbl>
              <c:idx val="54"/>
              <c:layout>
                <c:manualLayout>
                  <c:x val="2.17622928497159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941-4DF3-B459-D73B15B2EEB5}"/>
                </c:ext>
              </c:extLst>
            </c:dLbl>
            <c:dLbl>
              <c:idx val="55"/>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941-4DF3-B459-D73B15B2EEB5}"/>
                </c:ext>
              </c:extLst>
            </c:dLbl>
            <c:dLbl>
              <c:idx val="56"/>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41-4DF3-B459-D73B15B2EEB5}"/>
                </c:ext>
              </c:extLst>
            </c:dLbl>
            <c:dLbl>
              <c:idx val="57"/>
              <c:layout>
                <c:manualLayout>
                  <c:x val="2.7980090806777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41-4DF3-B459-D73B15B2EEB5}"/>
                </c:ext>
              </c:extLst>
            </c:dLbl>
            <c:dLbl>
              <c:idx val="58"/>
              <c:layout>
                <c:manualLayout>
                  <c:x val="2.79800908067775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41-4DF3-B459-D73B15B2EEB5}"/>
                </c:ext>
              </c:extLst>
            </c:dLbl>
            <c:dLbl>
              <c:idx val="59"/>
              <c:layout>
                <c:manualLayout>
                  <c:x val="3.26434392745738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41-4DF3-B459-D73B15B2EEB5}"/>
                </c:ext>
              </c:extLst>
            </c:dLbl>
            <c:dLbl>
              <c:idx val="60"/>
              <c:layout>
                <c:manualLayout>
                  <c:x val="3.57523382531046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941-4DF3-B459-D73B15B2EEB5}"/>
                </c:ext>
              </c:extLst>
            </c:dLbl>
            <c:dLbl>
              <c:idx val="61"/>
              <c:layout>
                <c:manualLayout>
                  <c:x val="3.57523382531047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31-4EE6-AABD-F8B3A16A8FF4}"/>
                </c:ext>
              </c:extLst>
            </c:dLbl>
            <c:dLbl>
              <c:idx val="62"/>
              <c:layout>
                <c:manualLayout>
                  <c:x val="3.73067877423700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31-4EE6-AABD-F8B3A16A8FF4}"/>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市区町村別_歯科医療費!$Z$6:$Z$79</c:f>
              <c:strCache>
                <c:ptCount val="74"/>
                <c:pt idx="0">
                  <c:v>此花区</c:v>
                </c:pt>
                <c:pt idx="1">
                  <c:v>西成区</c:v>
                </c:pt>
                <c:pt idx="2">
                  <c:v>東住吉区</c:v>
                </c:pt>
                <c:pt idx="3">
                  <c:v>生野区</c:v>
                </c:pt>
                <c:pt idx="4">
                  <c:v>住之江区</c:v>
                </c:pt>
                <c:pt idx="5">
                  <c:v>平野区</c:v>
                </c:pt>
                <c:pt idx="6">
                  <c:v>都島区</c:v>
                </c:pt>
                <c:pt idx="7">
                  <c:v>北区</c:v>
                </c:pt>
                <c:pt idx="8">
                  <c:v>福島区</c:v>
                </c:pt>
                <c:pt idx="9">
                  <c:v>太子町</c:v>
                </c:pt>
                <c:pt idx="10">
                  <c:v>住吉区</c:v>
                </c:pt>
                <c:pt idx="11">
                  <c:v>門真市</c:v>
                </c:pt>
                <c:pt idx="12">
                  <c:v>東成区</c:v>
                </c:pt>
                <c:pt idx="13">
                  <c:v>大阪市</c:v>
                </c:pt>
                <c:pt idx="14">
                  <c:v>阿倍野区</c:v>
                </c:pt>
                <c:pt idx="15">
                  <c:v>旭区</c:v>
                </c:pt>
                <c:pt idx="16">
                  <c:v>浪速区</c:v>
                </c:pt>
                <c:pt idx="17">
                  <c:v>堺市西区</c:v>
                </c:pt>
                <c:pt idx="18">
                  <c:v>八尾市</c:v>
                </c:pt>
                <c:pt idx="19">
                  <c:v>西区</c:v>
                </c:pt>
                <c:pt idx="20">
                  <c:v>淀川区</c:v>
                </c:pt>
                <c:pt idx="21">
                  <c:v>堺市中区</c:v>
                </c:pt>
                <c:pt idx="22">
                  <c:v>東淀川区</c:v>
                </c:pt>
                <c:pt idx="23">
                  <c:v>泉大津市</c:v>
                </c:pt>
                <c:pt idx="24">
                  <c:v>藤井寺市</c:v>
                </c:pt>
                <c:pt idx="25">
                  <c:v>城東区</c:v>
                </c:pt>
                <c:pt idx="26">
                  <c:v>堺市東区</c:v>
                </c:pt>
                <c:pt idx="27">
                  <c:v>堺市堺区</c:v>
                </c:pt>
                <c:pt idx="28">
                  <c:v>鶴見区</c:v>
                </c:pt>
                <c:pt idx="29">
                  <c:v>東大阪市</c:v>
                </c:pt>
                <c:pt idx="30">
                  <c:v>守口市</c:v>
                </c:pt>
                <c:pt idx="31">
                  <c:v>堺市</c:v>
                </c:pt>
                <c:pt idx="32">
                  <c:v>忠岡町</c:v>
                </c:pt>
                <c:pt idx="33">
                  <c:v>港区</c:v>
                </c:pt>
                <c:pt idx="34">
                  <c:v>堺市北区</c:v>
                </c:pt>
                <c:pt idx="35">
                  <c:v>西淀川区</c:v>
                </c:pt>
                <c:pt idx="36">
                  <c:v>大東市</c:v>
                </c:pt>
                <c:pt idx="37">
                  <c:v>能勢町</c:v>
                </c:pt>
                <c:pt idx="38">
                  <c:v>堺市南区</c:v>
                </c:pt>
                <c:pt idx="39">
                  <c:v>天王寺区</c:v>
                </c:pt>
                <c:pt idx="40">
                  <c:v>和泉市</c:v>
                </c:pt>
                <c:pt idx="41">
                  <c:v>豊中市</c:v>
                </c:pt>
                <c:pt idx="42">
                  <c:v>田尻町</c:v>
                </c:pt>
                <c:pt idx="43">
                  <c:v>大正区</c:v>
                </c:pt>
                <c:pt idx="44">
                  <c:v>中央区</c:v>
                </c:pt>
                <c:pt idx="45">
                  <c:v>高石市</c:v>
                </c:pt>
                <c:pt idx="46">
                  <c:v>泉佐野市</c:v>
                </c:pt>
                <c:pt idx="47">
                  <c:v>羽曳野市</c:v>
                </c:pt>
                <c:pt idx="48">
                  <c:v>柏原市</c:v>
                </c:pt>
                <c:pt idx="49">
                  <c:v>大阪狭山市</c:v>
                </c:pt>
                <c:pt idx="50">
                  <c:v>岸和田市</c:v>
                </c:pt>
                <c:pt idx="51">
                  <c:v>吹田市</c:v>
                </c:pt>
                <c:pt idx="52">
                  <c:v>四條畷市</c:v>
                </c:pt>
                <c:pt idx="53">
                  <c:v>茨木市</c:v>
                </c:pt>
                <c:pt idx="54">
                  <c:v>堺市美原区</c:v>
                </c:pt>
                <c:pt idx="55">
                  <c:v>松原市</c:v>
                </c:pt>
                <c:pt idx="56">
                  <c:v>河内長野市</c:v>
                </c:pt>
                <c:pt idx="57">
                  <c:v>摂津市</c:v>
                </c:pt>
                <c:pt idx="58">
                  <c:v>阪南市</c:v>
                </c:pt>
                <c:pt idx="59">
                  <c:v>河南町</c:v>
                </c:pt>
                <c:pt idx="60">
                  <c:v>箕面市</c:v>
                </c:pt>
                <c:pt idx="61">
                  <c:v>泉南市</c:v>
                </c:pt>
                <c:pt idx="62">
                  <c:v>富田林市</c:v>
                </c:pt>
                <c:pt idx="63">
                  <c:v>岬町</c:v>
                </c:pt>
                <c:pt idx="64">
                  <c:v>貝塚市</c:v>
                </c:pt>
                <c:pt idx="65">
                  <c:v>池田市</c:v>
                </c:pt>
                <c:pt idx="66">
                  <c:v>寝屋川市</c:v>
                </c:pt>
                <c:pt idx="67">
                  <c:v>交野市</c:v>
                </c:pt>
                <c:pt idx="68">
                  <c:v>千早赤阪村</c:v>
                </c:pt>
                <c:pt idx="69">
                  <c:v>熊取町</c:v>
                </c:pt>
                <c:pt idx="70">
                  <c:v>豊能町</c:v>
                </c:pt>
                <c:pt idx="71">
                  <c:v>高槻市</c:v>
                </c:pt>
                <c:pt idx="72">
                  <c:v>枚方市</c:v>
                </c:pt>
                <c:pt idx="73">
                  <c:v>島本町</c:v>
                </c:pt>
              </c:strCache>
            </c:strRef>
          </c:cat>
          <c:val>
            <c:numRef>
              <c:f>市区町村別_歯科医療費!$AA$6:$AA$79</c:f>
              <c:numCache>
                <c:formatCode>General</c:formatCode>
                <c:ptCount val="74"/>
                <c:pt idx="0">
                  <c:v>94163.672685363039</c:v>
                </c:pt>
                <c:pt idx="1">
                  <c:v>93796.779378316904</c:v>
                </c:pt>
                <c:pt idx="2">
                  <c:v>92409.599602911985</c:v>
                </c:pt>
                <c:pt idx="3">
                  <c:v>91176.996836873019</c:v>
                </c:pt>
                <c:pt idx="4">
                  <c:v>88411.227440234332</c:v>
                </c:pt>
                <c:pt idx="5">
                  <c:v>88391.784329848466</c:v>
                </c:pt>
                <c:pt idx="6">
                  <c:v>88381.022424933486</c:v>
                </c:pt>
                <c:pt idx="7">
                  <c:v>87698.412166207636</c:v>
                </c:pt>
                <c:pt idx="8">
                  <c:v>87561.773315819097</c:v>
                </c:pt>
                <c:pt idx="9">
                  <c:v>87228.159362549806</c:v>
                </c:pt>
                <c:pt idx="10">
                  <c:v>87200.137957610787</c:v>
                </c:pt>
                <c:pt idx="11">
                  <c:v>86566.825440782792</c:v>
                </c:pt>
                <c:pt idx="12">
                  <c:v>86453.701050620817</c:v>
                </c:pt>
                <c:pt idx="13">
                  <c:v>86447.989181971236</c:v>
                </c:pt>
                <c:pt idx="14">
                  <c:v>86430.131985098458</c:v>
                </c:pt>
                <c:pt idx="15">
                  <c:v>86226.381818181821</c:v>
                </c:pt>
                <c:pt idx="16">
                  <c:v>85250.242753623184</c:v>
                </c:pt>
                <c:pt idx="17">
                  <c:v>85215.24626680967</c:v>
                </c:pt>
                <c:pt idx="18">
                  <c:v>85018.08865360303</c:v>
                </c:pt>
                <c:pt idx="19">
                  <c:v>84713.772986683573</c:v>
                </c:pt>
                <c:pt idx="20">
                  <c:v>84637.103109656295</c:v>
                </c:pt>
                <c:pt idx="21">
                  <c:v>84628.169472073452</c:v>
                </c:pt>
                <c:pt idx="22">
                  <c:v>84535.767144360783</c:v>
                </c:pt>
                <c:pt idx="23">
                  <c:v>84409.116827789607</c:v>
                </c:pt>
                <c:pt idx="24">
                  <c:v>84298.282944462699</c:v>
                </c:pt>
                <c:pt idx="25">
                  <c:v>83897.568565019174</c:v>
                </c:pt>
                <c:pt idx="26">
                  <c:v>83781.299465240649</c:v>
                </c:pt>
                <c:pt idx="27">
                  <c:v>83655.636574970937</c:v>
                </c:pt>
                <c:pt idx="28">
                  <c:v>83054.936813511275</c:v>
                </c:pt>
                <c:pt idx="29">
                  <c:v>82753.761115331334</c:v>
                </c:pt>
                <c:pt idx="30">
                  <c:v>82619.302013422814</c:v>
                </c:pt>
                <c:pt idx="31">
                  <c:v>82571.470394236138</c:v>
                </c:pt>
                <c:pt idx="32">
                  <c:v>82086.006410256407</c:v>
                </c:pt>
                <c:pt idx="33">
                  <c:v>82046.205575980392</c:v>
                </c:pt>
                <c:pt idx="34">
                  <c:v>81136.342194222496</c:v>
                </c:pt>
                <c:pt idx="35">
                  <c:v>81001.647276573247</c:v>
                </c:pt>
                <c:pt idx="36">
                  <c:v>80519.662474569996</c:v>
                </c:pt>
                <c:pt idx="37">
                  <c:v>80472.335069444438</c:v>
                </c:pt>
                <c:pt idx="38">
                  <c:v>80360.600081962417</c:v>
                </c:pt>
                <c:pt idx="39">
                  <c:v>80134.240315908231</c:v>
                </c:pt>
                <c:pt idx="40">
                  <c:v>79789.812244350571</c:v>
                </c:pt>
                <c:pt idx="41">
                  <c:v>79710.334833386907</c:v>
                </c:pt>
                <c:pt idx="42">
                  <c:v>79347.957957957959</c:v>
                </c:pt>
                <c:pt idx="43">
                  <c:v>79299.28812986135</c:v>
                </c:pt>
                <c:pt idx="44">
                  <c:v>79245.748558675841</c:v>
                </c:pt>
                <c:pt idx="45">
                  <c:v>78312.026803745175</c:v>
                </c:pt>
                <c:pt idx="46">
                  <c:v>78001.459891015082</c:v>
                </c:pt>
                <c:pt idx="47">
                  <c:v>77770.945626477536</c:v>
                </c:pt>
                <c:pt idx="48">
                  <c:v>77675.283538561242</c:v>
                </c:pt>
                <c:pt idx="49">
                  <c:v>77490.98343862046</c:v>
                </c:pt>
                <c:pt idx="50">
                  <c:v>77265.223813786928</c:v>
                </c:pt>
                <c:pt idx="51">
                  <c:v>77184.010664229136</c:v>
                </c:pt>
                <c:pt idx="52">
                  <c:v>76991.298939641114</c:v>
                </c:pt>
                <c:pt idx="53">
                  <c:v>76889.595574677325</c:v>
                </c:pt>
                <c:pt idx="54">
                  <c:v>76796.398055768732</c:v>
                </c:pt>
                <c:pt idx="55">
                  <c:v>76675.392700488286</c:v>
                </c:pt>
                <c:pt idx="56">
                  <c:v>76294.455110974581</c:v>
                </c:pt>
                <c:pt idx="57">
                  <c:v>76173.330053415804</c:v>
                </c:pt>
                <c:pt idx="58">
                  <c:v>76148.152512998262</c:v>
                </c:pt>
                <c:pt idx="59">
                  <c:v>75553.610188261344</c:v>
                </c:pt>
                <c:pt idx="60">
                  <c:v>75158.034905798166</c:v>
                </c:pt>
                <c:pt idx="61">
                  <c:v>75015.179988923759</c:v>
                </c:pt>
                <c:pt idx="62">
                  <c:v>74714.95179977006</c:v>
                </c:pt>
                <c:pt idx="63">
                  <c:v>73372.415277030668</c:v>
                </c:pt>
                <c:pt idx="64">
                  <c:v>72780.415990559079</c:v>
                </c:pt>
                <c:pt idx="65">
                  <c:v>72507.401396489906</c:v>
                </c:pt>
                <c:pt idx="66">
                  <c:v>72315.746010339397</c:v>
                </c:pt>
                <c:pt idx="67">
                  <c:v>71811.679621083313</c:v>
                </c:pt>
                <c:pt idx="68">
                  <c:v>71804.659400544959</c:v>
                </c:pt>
                <c:pt idx="69">
                  <c:v>71456.8927906358</c:v>
                </c:pt>
                <c:pt idx="70">
                  <c:v>70921.098398169343</c:v>
                </c:pt>
                <c:pt idx="71">
                  <c:v>70642.424618037781</c:v>
                </c:pt>
                <c:pt idx="72">
                  <c:v>69649.412943720657</c:v>
                </c:pt>
                <c:pt idx="73">
                  <c:v>68373.306397306398</c:v>
                </c:pt>
              </c:numCache>
            </c:numRef>
          </c:val>
          <c:extLst>
            <c:ext xmlns:c16="http://schemas.microsoft.com/office/drawing/2014/chart" uri="{C3380CC4-5D6E-409C-BE32-E72D297353CC}">
              <c16:uniqueId val="{00000017-EFF0-41C7-A68A-83D82B8BA102}"/>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26619763907274"/>
                  <c:y val="-0.874721579218107"/>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A9B9-42BE-989A-7FA9D98C7F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市区町村別_歯科医療費!$BA$6:$BA$79</c:f>
              <c:numCache>
                <c:formatCode>General</c:formatCode>
                <c:ptCount val="74"/>
                <c:pt idx="0">
                  <c:v>80156.432936676807</c:v>
                </c:pt>
                <c:pt idx="1">
                  <c:v>80156.432936676807</c:v>
                </c:pt>
                <c:pt idx="2">
                  <c:v>80156.432936676807</c:v>
                </c:pt>
                <c:pt idx="3">
                  <c:v>80156.432936676807</c:v>
                </c:pt>
                <c:pt idx="4">
                  <c:v>80156.432936676807</c:v>
                </c:pt>
                <c:pt idx="5">
                  <c:v>80156.432936676807</c:v>
                </c:pt>
                <c:pt idx="6">
                  <c:v>80156.432936676807</c:v>
                </c:pt>
                <c:pt idx="7">
                  <c:v>80156.432936676807</c:v>
                </c:pt>
                <c:pt idx="8">
                  <c:v>80156.432936676807</c:v>
                </c:pt>
                <c:pt idx="9">
                  <c:v>80156.432936676807</c:v>
                </c:pt>
                <c:pt idx="10">
                  <c:v>80156.432936676807</c:v>
                </c:pt>
                <c:pt idx="11">
                  <c:v>80156.432936676807</c:v>
                </c:pt>
                <c:pt idx="12">
                  <c:v>80156.432936676807</c:v>
                </c:pt>
                <c:pt idx="13">
                  <c:v>80156.432936676807</c:v>
                </c:pt>
                <c:pt idx="14">
                  <c:v>80156.432936676807</c:v>
                </c:pt>
                <c:pt idx="15">
                  <c:v>80156.432936676807</c:v>
                </c:pt>
                <c:pt idx="16">
                  <c:v>80156.432936676807</c:v>
                </c:pt>
                <c:pt idx="17">
                  <c:v>80156.432936676807</c:v>
                </c:pt>
                <c:pt idx="18">
                  <c:v>80156.432936676807</c:v>
                </c:pt>
                <c:pt idx="19">
                  <c:v>80156.432936676807</c:v>
                </c:pt>
                <c:pt idx="20">
                  <c:v>80156.432936676807</c:v>
                </c:pt>
                <c:pt idx="21">
                  <c:v>80156.432936676807</c:v>
                </c:pt>
                <c:pt idx="22">
                  <c:v>80156.432936676807</c:v>
                </c:pt>
                <c:pt idx="23">
                  <c:v>80156.432936676807</c:v>
                </c:pt>
                <c:pt idx="24">
                  <c:v>80156.432936676807</c:v>
                </c:pt>
                <c:pt idx="25">
                  <c:v>80156.432936676807</c:v>
                </c:pt>
                <c:pt idx="26">
                  <c:v>80156.432936676807</c:v>
                </c:pt>
                <c:pt idx="27">
                  <c:v>80156.432936676807</c:v>
                </c:pt>
                <c:pt idx="28">
                  <c:v>80156.432936676807</c:v>
                </c:pt>
                <c:pt idx="29">
                  <c:v>80156.432936676807</c:v>
                </c:pt>
                <c:pt idx="30">
                  <c:v>80156.432936676807</c:v>
                </c:pt>
                <c:pt idx="31">
                  <c:v>80156.432936676807</c:v>
                </c:pt>
                <c:pt idx="32">
                  <c:v>80156.432936676807</c:v>
                </c:pt>
                <c:pt idx="33">
                  <c:v>80156.432936676807</c:v>
                </c:pt>
                <c:pt idx="34">
                  <c:v>80156.432936676807</c:v>
                </c:pt>
                <c:pt idx="35">
                  <c:v>80156.432936676807</c:v>
                </c:pt>
                <c:pt idx="36">
                  <c:v>80156.432936676807</c:v>
                </c:pt>
                <c:pt idx="37">
                  <c:v>80156.432936676807</c:v>
                </c:pt>
                <c:pt idx="38">
                  <c:v>80156.432936676807</c:v>
                </c:pt>
                <c:pt idx="39">
                  <c:v>80156.432936676807</c:v>
                </c:pt>
                <c:pt idx="40">
                  <c:v>80156.432936676807</c:v>
                </c:pt>
                <c:pt idx="41">
                  <c:v>80156.432936676807</c:v>
                </c:pt>
                <c:pt idx="42">
                  <c:v>80156.432936676807</c:v>
                </c:pt>
                <c:pt idx="43">
                  <c:v>80156.432936676807</c:v>
                </c:pt>
                <c:pt idx="44">
                  <c:v>80156.432936676807</c:v>
                </c:pt>
                <c:pt idx="45">
                  <c:v>80156.432936676807</c:v>
                </c:pt>
                <c:pt idx="46">
                  <c:v>80156.432936676807</c:v>
                </c:pt>
                <c:pt idx="47">
                  <c:v>80156.432936676807</c:v>
                </c:pt>
                <c:pt idx="48">
                  <c:v>80156.432936676807</c:v>
                </c:pt>
                <c:pt idx="49">
                  <c:v>80156.432936676807</c:v>
                </c:pt>
                <c:pt idx="50">
                  <c:v>80156.432936676807</c:v>
                </c:pt>
                <c:pt idx="51">
                  <c:v>80156.432936676807</c:v>
                </c:pt>
                <c:pt idx="52">
                  <c:v>80156.432936676807</c:v>
                </c:pt>
                <c:pt idx="53">
                  <c:v>80156.432936676807</c:v>
                </c:pt>
                <c:pt idx="54">
                  <c:v>80156.432936676807</c:v>
                </c:pt>
                <c:pt idx="55">
                  <c:v>80156.432936676807</c:v>
                </c:pt>
                <c:pt idx="56">
                  <c:v>80156.432936676807</c:v>
                </c:pt>
                <c:pt idx="57">
                  <c:v>80156.432936676807</c:v>
                </c:pt>
                <c:pt idx="58">
                  <c:v>80156.432936676807</c:v>
                </c:pt>
                <c:pt idx="59">
                  <c:v>80156.432936676807</c:v>
                </c:pt>
                <c:pt idx="60">
                  <c:v>80156.432936676807</c:v>
                </c:pt>
                <c:pt idx="61">
                  <c:v>80156.432936676807</c:v>
                </c:pt>
                <c:pt idx="62">
                  <c:v>80156.432936676807</c:v>
                </c:pt>
                <c:pt idx="63">
                  <c:v>80156.432936676807</c:v>
                </c:pt>
                <c:pt idx="64">
                  <c:v>80156.432936676807</c:v>
                </c:pt>
                <c:pt idx="65">
                  <c:v>80156.432936676807</c:v>
                </c:pt>
                <c:pt idx="66">
                  <c:v>80156.432936676807</c:v>
                </c:pt>
                <c:pt idx="67">
                  <c:v>80156.432936676807</c:v>
                </c:pt>
                <c:pt idx="68">
                  <c:v>80156.432936676807</c:v>
                </c:pt>
                <c:pt idx="69">
                  <c:v>80156.432936676807</c:v>
                </c:pt>
                <c:pt idx="70">
                  <c:v>80156.432936676807</c:v>
                </c:pt>
                <c:pt idx="71">
                  <c:v>80156.432936676807</c:v>
                </c:pt>
                <c:pt idx="72">
                  <c:v>80156.432936676807</c:v>
                </c:pt>
                <c:pt idx="73">
                  <c:v>80156.432936676807</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8-EFF0-41C7-A68A-83D82B8BA102}"/>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3003450544434152"/>
              <c:y val="4.0233169367283945E-2"/>
            </c:manualLayout>
          </c:layout>
          <c:overlay val="0"/>
        </c:title>
        <c:numFmt formatCode="#,##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9</xdr:col>
      <xdr:colOff>472441</xdr:colOff>
      <xdr:row>49</xdr:row>
      <xdr:rowOff>95251</xdr:rowOff>
    </xdr:to>
    <xdr:graphicFrame macro="">
      <xdr:nvGraphicFramePr>
        <xdr:cNvPr id="2" name="グラフ 1">
          <a:extLst>
            <a:ext uri="{FF2B5EF4-FFF2-40B4-BE49-F238E27FC236}">
              <a16:creationId xmlns:a16="http://schemas.microsoft.com/office/drawing/2014/main" id="{046F982B-726C-49AB-AB0F-AC21033EF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209549</xdr:rowOff>
    </xdr:from>
    <xdr:to>
      <xdr:col>7</xdr:col>
      <xdr:colOff>1140645</xdr:colOff>
      <xdr:row>74</xdr:row>
      <xdr:rowOff>97199</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6A585812-8D8B-498A-AC8F-79F74C706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3" name="図 2">
          <a:extLst>
            <a:ext uri="{FF2B5EF4-FFF2-40B4-BE49-F238E27FC236}">
              <a16:creationId xmlns:a16="http://schemas.microsoft.com/office/drawing/2014/main" id="{DF0641E2-D824-41EF-BCD5-810A58B5A9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0"/>
        <a:stretch/>
      </xdr:blipFill>
      <xdr:spPr>
        <a:xfrm>
          <a:off x="1152525" y="3162300"/>
          <a:ext cx="7221600" cy="10801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DC399E23-9FFF-4015-A7E6-CD773BDE6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87C30BDB-9201-44F0-B935-1D7363275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3" name="図 2">
          <a:extLst>
            <a:ext uri="{FF2B5EF4-FFF2-40B4-BE49-F238E27FC236}">
              <a16:creationId xmlns:a16="http://schemas.microsoft.com/office/drawing/2014/main" id="{A764E743-4ACE-4786-8F72-FA67C09B0F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88"/>
        <a:stretch/>
      </xdr:blipFill>
      <xdr:spPr>
        <a:xfrm>
          <a:off x="1152525" y="3162300"/>
          <a:ext cx="7221600" cy="10801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E329B53F-94CE-4814-A661-DBC04200E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D4714FBC-496F-4CA7-B88A-5E4E18719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171448</xdr:rowOff>
    </xdr:to>
    <xdr:pic>
      <xdr:nvPicPr>
        <xdr:cNvPr id="6" name="図 5">
          <a:extLst>
            <a:ext uri="{FF2B5EF4-FFF2-40B4-BE49-F238E27FC236}">
              <a16:creationId xmlns:a16="http://schemas.microsoft.com/office/drawing/2014/main" id="{AE79C8B2-2FAE-4CC8-AE77-D0614C1250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1"/>
        <a:stretch/>
      </xdr:blipFill>
      <xdr:spPr>
        <a:xfrm>
          <a:off x="1152525" y="3162300"/>
          <a:ext cx="7221600" cy="108013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20C8EC92-1995-4CA3-B684-F36BB7454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37D852AB-ABC1-457A-B2AC-0383C7804A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619125</xdr:colOff>
      <xdr:row>18</xdr:row>
      <xdr:rowOff>0</xdr:rowOff>
    </xdr:from>
    <xdr:to>
      <xdr:col>13</xdr:col>
      <xdr:colOff>535050</xdr:colOff>
      <xdr:row>81</xdr:row>
      <xdr:rowOff>1</xdr:rowOff>
    </xdr:to>
    <xdr:pic>
      <xdr:nvPicPr>
        <xdr:cNvPr id="3" name="図 2">
          <a:extLst>
            <a:ext uri="{FF2B5EF4-FFF2-40B4-BE49-F238E27FC236}">
              <a16:creationId xmlns:a16="http://schemas.microsoft.com/office/drawing/2014/main" id="{6CB73548-1B35-4DA4-8792-3B73C3A732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1"/>
        <a:stretch/>
      </xdr:blipFill>
      <xdr:spPr>
        <a:xfrm>
          <a:off x="1133475" y="3162300"/>
          <a:ext cx="7221600" cy="108013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438975</xdr:colOff>
      <xdr:row>76</xdr:row>
      <xdr:rowOff>174150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7</xdr:col>
      <xdr:colOff>1153350</xdr:colOff>
      <xdr:row>76</xdr:row>
      <xdr:rowOff>174150</xdr:rowOff>
    </xdr:to>
    <xdr:graphicFrame macro="">
      <xdr:nvGraphicFramePr>
        <xdr:cNvPr id="3" name="グラフ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352424</xdr:colOff>
      <xdr:row>82</xdr:row>
      <xdr:rowOff>0</xdr:rowOff>
    </xdr:from>
    <xdr:to>
      <xdr:col>7</xdr:col>
      <xdr:colOff>1153349</xdr:colOff>
      <xdr:row>156</xdr:row>
      <xdr:rowOff>2700</xdr:rowOff>
    </xdr:to>
    <xdr:graphicFrame macro="">
      <xdr:nvGraphicFramePr>
        <xdr:cNvPr id="4" name="グラフ 3">
          <a:extLst>
            <a:ext uri="{FF2B5EF4-FFF2-40B4-BE49-F238E27FC236}">
              <a16:creationId xmlns:a16="http://schemas.microsoft.com/office/drawing/2014/main" id="{CA56E58C-B82E-4DA9-B709-D291A5D86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9</xdr:col>
      <xdr:colOff>146686</xdr:colOff>
      <xdr:row>31</xdr:row>
      <xdr:rowOff>170181</xdr:rowOff>
    </xdr:to>
    <xdr:graphicFrame macro="">
      <xdr:nvGraphicFramePr>
        <xdr:cNvPr id="2" name="グラフ 1">
          <a:extLst>
            <a:ext uri="{FF2B5EF4-FFF2-40B4-BE49-F238E27FC236}">
              <a16:creationId xmlns:a16="http://schemas.microsoft.com/office/drawing/2014/main" id="{AB88B1E7-DEAE-47BF-8298-3A24CECDB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209549</xdr:rowOff>
    </xdr:from>
    <xdr:to>
      <xdr:col>7</xdr:col>
      <xdr:colOff>1140645</xdr:colOff>
      <xdr:row>74</xdr:row>
      <xdr:rowOff>97199</xdr:rowOff>
    </xdr:to>
    <xdr:graphicFrame macro="">
      <xdr:nvGraphicFramePr>
        <xdr:cNvPr id="2" name="グラフ 1">
          <a:extLst>
            <a:ext uri="{FF2B5EF4-FFF2-40B4-BE49-F238E27FC236}">
              <a16:creationId xmlns:a16="http://schemas.microsoft.com/office/drawing/2014/main" id="{D0A6DB90-7731-4C9B-9D19-B4B65FCB4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6" name="グラフ 5">
          <a:extLst>
            <a:ext uri="{FF2B5EF4-FFF2-40B4-BE49-F238E27FC236}">
              <a16:creationId xmlns:a16="http://schemas.microsoft.com/office/drawing/2014/main" id="{C99EFFC9-4B14-4988-856F-3A8FDEC53E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22</xdr:row>
      <xdr:rowOff>0</xdr:rowOff>
    </xdr:from>
    <xdr:to>
      <xdr:col>8</xdr:col>
      <xdr:colOff>631907</xdr:colOff>
      <xdr:row>43</xdr:row>
      <xdr:rowOff>107550</xdr:rowOff>
    </xdr:to>
    <xdr:graphicFrame macro="">
      <xdr:nvGraphicFramePr>
        <xdr:cNvPr id="2" name="グラフ4">
          <a:extLst>
            <a:ext uri="{FF2B5EF4-FFF2-40B4-BE49-F238E27FC236}">
              <a16:creationId xmlns:a16="http://schemas.microsoft.com/office/drawing/2014/main" id="{1BA12EC1-DD96-4952-8169-7D2622FA5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0</xdr:rowOff>
    </xdr:from>
    <xdr:to>
      <xdr:col>8</xdr:col>
      <xdr:colOff>631400</xdr:colOff>
      <xdr:row>71</xdr:row>
      <xdr:rowOff>107550</xdr:rowOff>
    </xdr:to>
    <xdr:graphicFrame macro="">
      <xdr:nvGraphicFramePr>
        <xdr:cNvPr id="3" name="グラフ4">
          <a:extLst>
            <a:ext uri="{FF2B5EF4-FFF2-40B4-BE49-F238E27FC236}">
              <a16:creationId xmlns:a16="http://schemas.microsoft.com/office/drawing/2014/main" id="{DE694F1A-248A-4DC6-918B-316C6A92B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9</xdr:col>
      <xdr:colOff>523875</xdr:colOff>
      <xdr:row>74</xdr:row>
      <xdr:rowOff>57151</xdr:rowOff>
    </xdr:to>
    <xdr:graphicFrame macro="">
      <xdr:nvGraphicFramePr>
        <xdr:cNvPr id="2" name="グラフ 1">
          <a:extLst>
            <a:ext uri="{FF2B5EF4-FFF2-40B4-BE49-F238E27FC236}">
              <a16:creationId xmlns:a16="http://schemas.microsoft.com/office/drawing/2014/main" id="{2B2156E0-E171-43A7-A4EB-0FF569AA1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9CF282CF-8354-46DC-ADB0-B31B027E6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1140645</xdr:colOff>
      <xdr:row>75</xdr:row>
      <xdr:rowOff>97200</xdr:rowOff>
    </xdr:to>
    <xdr:graphicFrame macro="">
      <xdr:nvGraphicFramePr>
        <xdr:cNvPr id="3" name="グラフ 2">
          <a:extLst>
            <a:ext uri="{FF2B5EF4-FFF2-40B4-BE49-F238E27FC236}">
              <a16:creationId xmlns:a16="http://schemas.microsoft.com/office/drawing/2014/main" id="{8E892D3C-BFB4-414B-8335-835E4D8BAE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xdr:row>
      <xdr:rowOff>0</xdr:rowOff>
    </xdr:from>
    <xdr:to>
      <xdr:col>20</xdr:col>
      <xdr:colOff>626295</xdr:colOff>
      <xdr:row>75</xdr:row>
      <xdr:rowOff>97200</xdr:rowOff>
    </xdr:to>
    <xdr:graphicFrame macro="">
      <xdr:nvGraphicFramePr>
        <xdr:cNvPr id="6" name="グラフ 5">
          <a:extLst>
            <a:ext uri="{FF2B5EF4-FFF2-40B4-BE49-F238E27FC236}">
              <a16:creationId xmlns:a16="http://schemas.microsoft.com/office/drawing/2014/main" id="{67BCFE08-9D74-4BE2-8ACC-86CFCA84F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81</xdr:row>
      <xdr:rowOff>0</xdr:rowOff>
    </xdr:from>
    <xdr:to>
      <xdr:col>7</xdr:col>
      <xdr:colOff>1140645</xdr:colOff>
      <xdr:row>153</xdr:row>
      <xdr:rowOff>97200</xdr:rowOff>
    </xdr:to>
    <xdr:graphicFrame macro="">
      <xdr:nvGraphicFramePr>
        <xdr:cNvPr id="7" name="グラフ 6">
          <a:extLst>
            <a:ext uri="{FF2B5EF4-FFF2-40B4-BE49-F238E27FC236}">
              <a16:creationId xmlns:a16="http://schemas.microsoft.com/office/drawing/2014/main" id="{E161C412-C254-4E54-8A55-88E7E0C77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25</xdr:row>
      <xdr:rowOff>47625</xdr:rowOff>
    </xdr:from>
    <xdr:to>
      <xdr:col>8</xdr:col>
      <xdr:colOff>554356</xdr:colOff>
      <xdr:row>55</xdr:row>
      <xdr:rowOff>104775</xdr:rowOff>
    </xdr:to>
    <xdr:graphicFrame macro="">
      <xdr:nvGraphicFramePr>
        <xdr:cNvPr id="2" name="グラフ 1">
          <a:extLst>
            <a:ext uri="{FF2B5EF4-FFF2-40B4-BE49-F238E27FC236}">
              <a16:creationId xmlns:a16="http://schemas.microsoft.com/office/drawing/2014/main" id="{E9F18307-821D-42C1-9E4B-2C5C6DB2F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11</xdr:col>
      <xdr:colOff>182881</xdr:colOff>
      <xdr:row>53</xdr:row>
      <xdr:rowOff>171450</xdr:rowOff>
    </xdr:to>
    <xdr:graphicFrame macro="">
      <xdr:nvGraphicFramePr>
        <xdr:cNvPr id="2" name="グラフ 1">
          <a:extLst>
            <a:ext uri="{FF2B5EF4-FFF2-40B4-BE49-F238E27FC236}">
              <a16:creationId xmlns:a16="http://schemas.microsoft.com/office/drawing/2014/main" id="{2BE13AB9-F450-4AFA-A0E2-3A7C2D7C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665850</xdr:colOff>
      <xdr:row>46</xdr:row>
      <xdr:rowOff>29850</xdr:rowOff>
    </xdr:to>
    <xdr:graphicFrame macro="">
      <xdr:nvGraphicFramePr>
        <xdr:cNvPr id="2" name="グラフ 1">
          <a:extLst>
            <a:ext uri="{FF2B5EF4-FFF2-40B4-BE49-F238E27FC236}">
              <a16:creationId xmlns:a16="http://schemas.microsoft.com/office/drawing/2014/main" id="{2D0BBD0F-CEFB-489F-AD82-E2BFAC133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10</xdr:col>
      <xdr:colOff>687706</xdr:colOff>
      <xdr:row>54</xdr:row>
      <xdr:rowOff>171450</xdr:rowOff>
    </xdr:to>
    <xdr:graphicFrame macro="">
      <xdr:nvGraphicFramePr>
        <xdr:cNvPr id="2" name="グラフ 1">
          <a:extLst>
            <a:ext uri="{FF2B5EF4-FFF2-40B4-BE49-F238E27FC236}">
              <a16:creationId xmlns:a16="http://schemas.microsoft.com/office/drawing/2014/main" id="{5DC5BB29-3FA1-4D7A-BFFE-49406C88D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22</xdr:row>
      <xdr:rowOff>209549</xdr:rowOff>
    </xdr:from>
    <xdr:to>
      <xdr:col>13</xdr:col>
      <xdr:colOff>676875</xdr:colOff>
      <xdr:row>60</xdr:row>
      <xdr:rowOff>136349</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B6E3D0A6-4D83-4FEB-8BD7-77B798899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2</xdr:rowOff>
    </xdr:to>
    <xdr:pic>
      <xdr:nvPicPr>
        <xdr:cNvPr id="3" name="図 2">
          <a:extLst>
            <a:ext uri="{FF2B5EF4-FFF2-40B4-BE49-F238E27FC236}">
              <a16:creationId xmlns:a16="http://schemas.microsoft.com/office/drawing/2014/main" id="{8CF52BE2-208F-4D2E-A6AE-A4070275BC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89"/>
        <a:stretch/>
      </xdr:blipFill>
      <xdr:spPr>
        <a:xfrm>
          <a:off x="1152525" y="3162300"/>
          <a:ext cx="7221600" cy="108013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283395</xdr:colOff>
      <xdr:row>74</xdr:row>
      <xdr:rowOff>97200</xdr:rowOff>
    </xdr:to>
    <xdr:graphicFrame macro="">
      <xdr:nvGraphicFramePr>
        <xdr:cNvPr id="5" name="グラフ 4">
          <a:extLst>
            <a:ext uri="{FF2B5EF4-FFF2-40B4-BE49-F238E27FC236}">
              <a16:creationId xmlns:a16="http://schemas.microsoft.com/office/drawing/2014/main" id="{E75F253A-8FA9-40CA-9BB1-2B217DA99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171448</xdr:rowOff>
    </xdr:to>
    <xdr:pic>
      <xdr:nvPicPr>
        <xdr:cNvPr id="4" name="図 3">
          <a:extLst>
            <a:ext uri="{FF2B5EF4-FFF2-40B4-BE49-F238E27FC236}">
              <a16:creationId xmlns:a16="http://schemas.microsoft.com/office/drawing/2014/main" id="{068EB9B6-036E-42AF-A7B8-FBED0FCDB54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89"/>
        <a:stretch/>
      </xdr:blipFill>
      <xdr:spPr>
        <a:xfrm>
          <a:off x="1152525" y="3162300"/>
          <a:ext cx="7221600" cy="108013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57494715-5A6B-43C4-9615-C7BFC3F73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3" name="図 2">
          <a:extLst>
            <a:ext uri="{FF2B5EF4-FFF2-40B4-BE49-F238E27FC236}">
              <a16:creationId xmlns:a16="http://schemas.microsoft.com/office/drawing/2014/main" id="{A25ACA55-C898-46C7-8428-1814AC48FC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0"/>
        <a:stretch/>
      </xdr:blipFill>
      <xdr:spPr>
        <a:xfrm>
          <a:off x="1152525" y="3162300"/>
          <a:ext cx="7221600" cy="108013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ユーザー定義 1">
    <a:majorFont>
      <a:latin typeface="ＭＳ 明朝"/>
      <a:ea typeface="ＭＳ 明朝"/>
      <a:cs typeface=""/>
    </a:majorFont>
    <a:minorFont>
      <a:latin typeface="ＭＳ 明朝"/>
      <a:ea typeface="ＭＳ 明朝"/>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ユーザー定義 1">
    <a:majorFont>
      <a:latin typeface="ＭＳ 明朝"/>
      <a:ea typeface="ＭＳ 明朝"/>
      <a:cs typeface=""/>
    </a:majorFont>
    <a:minorFont>
      <a:latin typeface="ＭＳ 明朝"/>
      <a:ea typeface="ＭＳ 明朝"/>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6EA4A-07BC-49FC-83D1-2F3B5078A878}">
  <sheetPr codeName="Sheet20"/>
  <dimension ref="B1:W53"/>
  <sheetViews>
    <sheetView showGridLines="0" tabSelected="1" zoomScaleNormal="100" zoomScaleSheetLayoutView="55" zoomScalePageLayoutView="85" workbookViewId="0"/>
  </sheetViews>
  <sheetFormatPr defaultColWidth="9" defaultRowHeight="13.5"/>
  <cols>
    <col min="1" max="1" width="4.625" style="3" customWidth="1"/>
    <col min="2" max="2" width="11.25" style="3" customWidth="1"/>
    <col min="3" max="9" width="12.625" style="3" customWidth="1"/>
    <col min="10" max="12" width="8.625" style="3" customWidth="1"/>
    <col min="13" max="14" width="9" style="3"/>
    <col min="15" max="23" width="9.625" style="3" customWidth="1"/>
    <col min="24" max="16384" width="9" style="3"/>
  </cols>
  <sheetData>
    <row r="1" spans="2:9" ht="16.5" customHeight="1">
      <c r="B1" s="4" t="s">
        <v>239</v>
      </c>
      <c r="C1" s="2"/>
      <c r="D1" s="2"/>
      <c r="E1" s="2"/>
      <c r="F1" s="2"/>
      <c r="G1" s="2"/>
      <c r="H1" s="2"/>
      <c r="I1" s="2"/>
    </row>
    <row r="2" spans="2:9" ht="16.5" customHeight="1">
      <c r="B2" s="2" t="s">
        <v>210</v>
      </c>
      <c r="C2" s="2"/>
      <c r="D2" s="2"/>
      <c r="E2" s="2"/>
      <c r="F2" s="2"/>
      <c r="G2" s="2"/>
      <c r="H2" s="2"/>
      <c r="I2" s="2"/>
    </row>
    <row r="3" spans="2:9" ht="18" customHeight="1">
      <c r="B3" s="458" t="s">
        <v>57</v>
      </c>
      <c r="C3" s="233" t="s">
        <v>58</v>
      </c>
      <c r="D3" s="233" t="s">
        <v>59</v>
      </c>
      <c r="E3" s="233" t="s">
        <v>60</v>
      </c>
      <c r="F3" s="233" t="s">
        <v>227</v>
      </c>
      <c r="G3" s="233" t="s">
        <v>148</v>
      </c>
      <c r="H3" s="233" t="s">
        <v>228</v>
      </c>
      <c r="I3" s="233" t="s">
        <v>229</v>
      </c>
    </row>
    <row r="4" spans="2:9" ht="26.25" customHeight="1">
      <c r="B4" s="459"/>
      <c r="C4" s="461" t="s">
        <v>230</v>
      </c>
      <c r="D4" s="463" t="s">
        <v>390</v>
      </c>
      <c r="E4" s="463"/>
      <c r="F4" s="463"/>
      <c r="G4" s="461" t="s">
        <v>231</v>
      </c>
      <c r="H4" s="461" t="s">
        <v>232</v>
      </c>
      <c r="I4" s="456" t="s">
        <v>369</v>
      </c>
    </row>
    <row r="5" spans="2:9" ht="26.25" customHeight="1">
      <c r="B5" s="460"/>
      <c r="C5" s="462"/>
      <c r="D5" s="389" t="s">
        <v>236</v>
      </c>
      <c r="E5" s="389" t="s">
        <v>391</v>
      </c>
      <c r="F5" s="389" t="s">
        <v>233</v>
      </c>
      <c r="G5" s="462"/>
      <c r="H5" s="462"/>
      <c r="I5" s="457"/>
    </row>
    <row r="6" spans="2:9" ht="26.65" customHeight="1">
      <c r="B6" s="9" t="s">
        <v>86</v>
      </c>
      <c r="C6" s="108">
        <f>年齢階層別_歯科医療費!E6</f>
        <v>96853060</v>
      </c>
      <c r="D6" s="346">
        <v>1481511600</v>
      </c>
      <c r="E6" s="433">
        <v>1292493540</v>
      </c>
      <c r="F6" s="108">
        <f>SUM(D6:E6)</f>
        <v>2774005140</v>
      </c>
      <c r="G6" s="113">
        <v>387301990</v>
      </c>
      <c r="H6" s="113">
        <f>SUM(C6,D6,E6,G6)</f>
        <v>3258160190</v>
      </c>
      <c r="I6" s="242">
        <f>IFERROR(C6/H6,"-")</f>
        <v>2.9726303911410814E-2</v>
      </c>
    </row>
    <row r="7" spans="2:9" ht="26.65" customHeight="1">
      <c r="B7" s="9" t="s">
        <v>87</v>
      </c>
      <c r="C7" s="108">
        <f>年齢階層別_歯科医療費!E7</f>
        <v>406119190</v>
      </c>
      <c r="D7" s="346">
        <v>5948700640</v>
      </c>
      <c r="E7" s="433">
        <v>5280757960</v>
      </c>
      <c r="F7" s="108">
        <f t="shared" ref="F7:F11" si="0">SUM(D7:E7)</f>
        <v>11229458600</v>
      </c>
      <c r="G7" s="113">
        <v>1645167800</v>
      </c>
      <c r="H7" s="113">
        <f t="shared" ref="H7:H12" si="1">SUM(C7,D7,E7,G7)</f>
        <v>13280745590</v>
      </c>
      <c r="I7" s="242">
        <f t="shared" ref="I7:I12" si="2">IFERROR(C7/H7,"-")</f>
        <v>3.0579547454458844E-2</v>
      </c>
    </row>
    <row r="8" spans="2:9" ht="26.65" customHeight="1">
      <c r="B8" s="9" t="s">
        <v>88</v>
      </c>
      <c r="C8" s="108">
        <f>年齢階層別_歯科医療費!E8</f>
        <v>20291908640</v>
      </c>
      <c r="D8" s="346">
        <v>138825137290</v>
      </c>
      <c r="E8" s="433">
        <v>122664923000</v>
      </c>
      <c r="F8" s="108">
        <f t="shared" si="0"/>
        <v>261490060290</v>
      </c>
      <c r="G8" s="113">
        <v>53678918030</v>
      </c>
      <c r="H8" s="113">
        <f t="shared" si="1"/>
        <v>335460886960</v>
      </c>
      <c r="I8" s="242">
        <f t="shared" si="2"/>
        <v>6.0489641054396859E-2</v>
      </c>
    </row>
    <row r="9" spans="2:9" ht="26.65" customHeight="1">
      <c r="B9" s="9" t="s">
        <v>89</v>
      </c>
      <c r="C9" s="108">
        <f>年齢階層別_歯科医療費!E9</f>
        <v>20318671990</v>
      </c>
      <c r="D9" s="346">
        <v>177347118250</v>
      </c>
      <c r="E9" s="433">
        <v>126236653430</v>
      </c>
      <c r="F9" s="108">
        <f t="shared" si="0"/>
        <v>303583771680</v>
      </c>
      <c r="G9" s="113">
        <v>60141686770</v>
      </c>
      <c r="H9" s="113">
        <f t="shared" si="1"/>
        <v>384044130440</v>
      </c>
      <c r="I9" s="242">
        <f t="shared" si="2"/>
        <v>5.2907128060311358E-2</v>
      </c>
    </row>
    <row r="10" spans="2:9" ht="26.65" customHeight="1">
      <c r="B10" s="9" t="s">
        <v>90</v>
      </c>
      <c r="C10" s="108">
        <f>年齢階層別_歯科医療費!E10</f>
        <v>13017844690</v>
      </c>
      <c r="D10" s="346">
        <v>156915065980</v>
      </c>
      <c r="E10" s="433">
        <v>81464665480</v>
      </c>
      <c r="F10" s="108">
        <f t="shared" si="0"/>
        <v>238379731460</v>
      </c>
      <c r="G10" s="113">
        <v>41365913570</v>
      </c>
      <c r="H10" s="113">
        <f t="shared" si="1"/>
        <v>292763489720</v>
      </c>
      <c r="I10" s="242">
        <f t="shared" si="2"/>
        <v>4.446539663279158E-2</v>
      </c>
    </row>
    <row r="11" spans="2:9" ht="26.65" customHeight="1">
      <c r="B11" s="9" t="s">
        <v>91</v>
      </c>
      <c r="C11" s="108">
        <f>年齢階層別_歯科医療費!E11</f>
        <v>6158916480</v>
      </c>
      <c r="D11" s="346">
        <v>89805949270</v>
      </c>
      <c r="E11" s="433">
        <v>35230547900</v>
      </c>
      <c r="F11" s="108">
        <f t="shared" si="0"/>
        <v>125036497170</v>
      </c>
      <c r="G11" s="113">
        <v>18488945800</v>
      </c>
      <c r="H11" s="113">
        <f t="shared" si="1"/>
        <v>149684359450</v>
      </c>
      <c r="I11" s="242">
        <f t="shared" si="2"/>
        <v>4.1146025560922422E-2</v>
      </c>
    </row>
    <row r="12" spans="2:9" ht="26.65" customHeight="1" thickBot="1">
      <c r="B12" s="9" t="s">
        <v>92</v>
      </c>
      <c r="C12" s="108">
        <f>年齢階層別_歯科医療費!E12</f>
        <v>2246773050</v>
      </c>
      <c r="D12" s="346">
        <v>34058731810</v>
      </c>
      <c r="E12" s="433">
        <v>11380826690</v>
      </c>
      <c r="F12" s="108">
        <f>SUM(D12:E12)</f>
        <v>45439558500</v>
      </c>
      <c r="G12" s="113">
        <v>5726656640</v>
      </c>
      <c r="H12" s="113">
        <f t="shared" si="1"/>
        <v>53412988190</v>
      </c>
      <c r="I12" s="242">
        <f t="shared" si="2"/>
        <v>4.2064170647180564E-2</v>
      </c>
    </row>
    <row r="13" spans="2:9" ht="26.65" customHeight="1" thickTop="1">
      <c r="B13" s="10" t="s">
        <v>201</v>
      </c>
      <c r="C13" s="110">
        <f>年齢階層別_歯科医療費!E13</f>
        <v>62537087100</v>
      </c>
      <c r="D13" s="146">
        <f>SUM(D6:D12)</f>
        <v>604382214840</v>
      </c>
      <c r="E13" s="110">
        <f>SUM(E6:E12)</f>
        <v>383550868000</v>
      </c>
      <c r="F13" s="110">
        <f>SUM(D13:E13)</f>
        <v>987933082840</v>
      </c>
      <c r="G13" s="114">
        <f>SUM(G6:G12)</f>
        <v>181434590600</v>
      </c>
      <c r="H13" s="114">
        <f>SUM(C13,D13,E13,G13)</f>
        <v>1231904760540</v>
      </c>
      <c r="I13" s="243">
        <f>IFERROR(C13/H13,"-")</f>
        <v>5.0764546987047236E-2</v>
      </c>
    </row>
    <row r="14" spans="2:9" ht="13.5" customHeight="1">
      <c r="B14" s="21" t="s">
        <v>394</v>
      </c>
    </row>
    <row r="15" spans="2:9" ht="13.5" customHeight="1">
      <c r="B15" s="21" t="s">
        <v>93</v>
      </c>
    </row>
    <row r="16" spans="2:9" ht="13.5" customHeight="1">
      <c r="B16" s="21" t="s">
        <v>395</v>
      </c>
    </row>
    <row r="17" spans="2:23" ht="13.5" customHeight="1">
      <c r="B17" s="2"/>
    </row>
    <row r="18" spans="2:23" ht="13.5" customHeight="1">
      <c r="B18" s="2"/>
    </row>
    <row r="19" spans="2:23" ht="16.5" customHeight="1">
      <c r="B19" s="4" t="s">
        <v>370</v>
      </c>
    </row>
    <row r="20" spans="2:23" ht="16.5" customHeight="1">
      <c r="B20" s="2" t="s">
        <v>210</v>
      </c>
      <c r="O20" s="14" t="s">
        <v>234</v>
      </c>
    </row>
    <row r="21" spans="2:23">
      <c r="O21" s="244"/>
      <c r="P21" s="235" t="s">
        <v>86</v>
      </c>
      <c r="Q21" s="235" t="s">
        <v>87</v>
      </c>
      <c r="R21" s="235" t="s">
        <v>88</v>
      </c>
      <c r="S21" s="235" t="s">
        <v>89</v>
      </c>
      <c r="T21" s="235" t="s">
        <v>90</v>
      </c>
      <c r="U21" s="235" t="s">
        <v>91</v>
      </c>
      <c r="V21" s="235" t="s">
        <v>92</v>
      </c>
      <c r="W21" s="187" t="s">
        <v>201</v>
      </c>
    </row>
    <row r="22" spans="2:23">
      <c r="O22" s="244" t="s">
        <v>235</v>
      </c>
      <c r="P22" s="245">
        <f>I6</f>
        <v>2.9726303911410814E-2</v>
      </c>
      <c r="Q22" s="245">
        <f>I7</f>
        <v>3.0579547454458844E-2</v>
      </c>
      <c r="R22" s="245">
        <f>I8</f>
        <v>6.0489641054396859E-2</v>
      </c>
      <c r="S22" s="245">
        <f>I9</f>
        <v>5.2907128060311358E-2</v>
      </c>
      <c r="T22" s="245">
        <f>I10</f>
        <v>4.446539663279158E-2</v>
      </c>
      <c r="U22" s="245">
        <f>I11</f>
        <v>4.1146025560922422E-2</v>
      </c>
      <c r="V22" s="245">
        <f>I12</f>
        <v>4.2064170647180564E-2</v>
      </c>
      <c r="W22" s="245">
        <f>I13</f>
        <v>5.0764546987047236E-2</v>
      </c>
    </row>
    <row r="23" spans="2:23">
      <c r="O23" s="244" t="s">
        <v>236</v>
      </c>
      <c r="P23" s="246">
        <f>IFERROR(D6/H6,"-")</f>
        <v>0.45470802956437817</v>
      </c>
      <c r="Q23" s="246">
        <f>IFERROR(D7/H7,"-")</f>
        <v>0.44791917740515952</v>
      </c>
      <c r="R23" s="246">
        <f>IFERROR(D8/H8,"-")</f>
        <v>0.4138340494716255</v>
      </c>
      <c r="S23" s="246">
        <f>IFERROR(D9/H9,"-")</f>
        <v>0.46178838366000574</v>
      </c>
      <c r="T23" s="246">
        <f>IFERROR(D10/H10,"-")</f>
        <v>0.53597894372031873</v>
      </c>
      <c r="U23" s="246">
        <f>IFERROR(D11/H11,"-")</f>
        <v>0.59996882506617832</v>
      </c>
      <c r="V23" s="246">
        <f>IFERROR(D12/H12,"-")</f>
        <v>0.63764887463039355</v>
      </c>
      <c r="W23" s="246">
        <f>IFERROR(D13/H13,"-")</f>
        <v>0.49060790590262165</v>
      </c>
    </row>
    <row r="24" spans="2:23">
      <c r="O24" s="244" t="s">
        <v>237</v>
      </c>
      <c r="P24" s="246">
        <f>IFERROR(E6/H6,"-")</f>
        <v>0.39669428899381404</v>
      </c>
      <c r="Q24" s="246">
        <f>IFERROR(E7/H7,"-")</f>
        <v>0.39762511255213345</v>
      </c>
      <c r="R24" s="246">
        <f>IFERROR(E8/H8,"-")</f>
        <v>0.36566087960837723</v>
      </c>
      <c r="S24" s="246">
        <f>IFERROR(E9/H9,"-")</f>
        <v>0.32870350937370257</v>
      </c>
      <c r="T24" s="246">
        <f>IFERROR(E10/H10,"-")</f>
        <v>0.27826101389183838</v>
      </c>
      <c r="U24" s="246">
        <f>IFERROR(E11/H11,"-")</f>
        <v>0.23536559216641656</v>
      </c>
      <c r="V24" s="246">
        <f>IFERROR(E12/H12,"-")</f>
        <v>0.21307227091501169</v>
      </c>
      <c r="W24" s="246">
        <f>IFERROR(E13/H13,"-")</f>
        <v>0.31134782516131537</v>
      </c>
    </row>
    <row r="25" spans="2:23">
      <c r="O25" s="244" t="s">
        <v>238</v>
      </c>
      <c r="P25" s="246">
        <f>IFERROR(G6/H6,"-")</f>
        <v>0.11887137753039699</v>
      </c>
      <c r="Q25" s="246">
        <f>IFERROR(G7/H7,"-")</f>
        <v>0.12387616258824818</v>
      </c>
      <c r="R25" s="246">
        <f>IFERROR(G8/H8,"-")</f>
        <v>0.16001542986560044</v>
      </c>
      <c r="S25" s="246">
        <f>IFERROR(G9/H9,"-")</f>
        <v>0.15660097890598035</v>
      </c>
      <c r="T25" s="246">
        <f>IFERROR(G10/H10,"-")</f>
        <v>0.1412946457550513</v>
      </c>
      <c r="U25" s="246">
        <f>IFERROR(G11/H11,"-")</f>
        <v>0.12351955720648274</v>
      </c>
      <c r="V25" s="246">
        <f>IFERROR(G12/H12,"-")</f>
        <v>0.10721468380741422</v>
      </c>
      <c r="W25" s="246">
        <f>IFERROR(G13/H13,"-")</f>
        <v>0.14727972194901573</v>
      </c>
    </row>
    <row r="51" spans="2:2" ht="13.5" customHeight="1">
      <c r="B51" s="21" t="s">
        <v>394</v>
      </c>
    </row>
    <row r="52" spans="2:2" ht="13.5" customHeight="1">
      <c r="B52" s="21" t="s">
        <v>93</v>
      </c>
    </row>
    <row r="53" spans="2:2" ht="13.5" customHeight="1">
      <c r="B53" s="21" t="s">
        <v>395</v>
      </c>
    </row>
  </sheetData>
  <mergeCells count="6">
    <mergeCell ref="I4:I5"/>
    <mergeCell ref="B3:B5"/>
    <mergeCell ref="C4:C5"/>
    <mergeCell ref="D4:F4"/>
    <mergeCell ref="G4:G5"/>
    <mergeCell ref="H4:H5"/>
  </mergeCells>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ignoredErrors>
    <ignoredError sqref="C6:C12 F6:F12 H6:H12 D13:E13 G13 P23:V25" emptyCellReference="1"/>
    <ignoredError sqref="F1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M79"/>
  <sheetViews>
    <sheetView showGridLines="0" zoomScaleNormal="100" zoomScaleSheetLayoutView="100" workbookViewId="0"/>
  </sheetViews>
  <sheetFormatPr defaultColWidth="9" defaultRowHeight="13.5"/>
  <cols>
    <col min="1" max="1" width="4.625" style="3" customWidth="1"/>
    <col min="2" max="9" width="15.375" style="3" customWidth="1"/>
    <col min="10" max="12" width="20.625" style="3" customWidth="1"/>
    <col min="13" max="13" width="5.625" style="2" customWidth="1"/>
    <col min="14" max="16384" width="9" style="3"/>
  </cols>
  <sheetData>
    <row r="1" spans="2:12" ht="16.5" customHeight="1">
      <c r="B1" s="2" t="s">
        <v>264</v>
      </c>
      <c r="C1" s="2"/>
      <c r="D1" s="2"/>
      <c r="E1" s="2"/>
      <c r="F1" s="2"/>
      <c r="G1" s="2"/>
      <c r="H1" s="2"/>
      <c r="I1" s="2"/>
      <c r="J1" s="2" t="s">
        <v>343</v>
      </c>
      <c r="K1" s="2"/>
      <c r="L1" s="2"/>
    </row>
    <row r="2" spans="2:12" ht="16.5" customHeight="1">
      <c r="B2" s="2" t="s">
        <v>209</v>
      </c>
      <c r="J2" s="2" t="s">
        <v>209</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264</v>
      </c>
    </row>
    <row r="2" spans="2:16" ht="16.5" customHeight="1">
      <c r="B2" s="38" t="s">
        <v>217</v>
      </c>
    </row>
    <row r="4" spans="2:16" ht="13.5" customHeight="1">
      <c r="B4" s="39"/>
      <c r="C4" s="40"/>
      <c r="D4" s="40"/>
      <c r="E4" s="40"/>
      <c r="F4" s="40"/>
      <c r="G4" s="41"/>
    </row>
    <row r="5" spans="2:16" ht="13.5" customHeight="1">
      <c r="B5" s="42"/>
      <c r="C5" s="43"/>
      <c r="D5" s="55">
        <v>17380</v>
      </c>
      <c r="E5" s="31" t="s">
        <v>520</v>
      </c>
      <c r="F5" s="55">
        <v>18100</v>
      </c>
      <c r="G5" s="44" t="s">
        <v>179</v>
      </c>
    </row>
    <row r="6" spans="2:16">
      <c r="B6" s="42"/>
      <c r="D6" s="55"/>
      <c r="E6" s="31"/>
      <c r="F6" s="55"/>
      <c r="G6" s="44"/>
    </row>
    <row r="7" spans="2:16">
      <c r="B7" s="42"/>
      <c r="C7" s="45"/>
      <c r="D7" s="55">
        <v>16660</v>
      </c>
      <c r="E7" s="31" t="s">
        <v>520</v>
      </c>
      <c r="F7" s="55">
        <v>17380</v>
      </c>
      <c r="G7" s="44" t="s">
        <v>180</v>
      </c>
    </row>
    <row r="8" spans="2:16">
      <c r="B8" s="42"/>
      <c r="D8" s="55"/>
      <c r="E8" s="31"/>
      <c r="F8" s="55"/>
      <c r="G8" s="44"/>
    </row>
    <row r="9" spans="2:16">
      <c r="B9" s="42"/>
      <c r="C9" s="46"/>
      <c r="D9" s="55">
        <v>15940</v>
      </c>
      <c r="E9" s="31" t="s">
        <v>520</v>
      </c>
      <c r="F9" s="55">
        <v>16660</v>
      </c>
      <c r="G9" s="44" t="s">
        <v>180</v>
      </c>
    </row>
    <row r="10" spans="2:16">
      <c r="B10" s="42"/>
      <c r="D10" s="55"/>
      <c r="E10" s="31"/>
      <c r="F10" s="55"/>
      <c r="G10" s="44"/>
    </row>
    <row r="11" spans="2:16">
      <c r="B11" s="42"/>
      <c r="C11" s="47"/>
      <c r="D11" s="55">
        <v>15220</v>
      </c>
      <c r="E11" s="31" t="s">
        <v>520</v>
      </c>
      <c r="F11" s="55">
        <v>15940</v>
      </c>
      <c r="G11" s="44" t="s">
        <v>180</v>
      </c>
    </row>
    <row r="12" spans="2:16">
      <c r="B12" s="42"/>
      <c r="D12" s="55"/>
      <c r="E12" s="31"/>
      <c r="F12" s="55"/>
      <c r="G12" s="44"/>
    </row>
    <row r="13" spans="2:16">
      <c r="B13" s="42"/>
      <c r="C13" s="48"/>
      <c r="D13" s="55">
        <v>14500</v>
      </c>
      <c r="E13" s="31" t="s">
        <v>520</v>
      </c>
      <c r="F13" s="55">
        <v>15220</v>
      </c>
      <c r="G13" s="44" t="s">
        <v>180</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263</v>
      </c>
      <c r="J1" s="2" t="s">
        <v>266</v>
      </c>
    </row>
    <row r="2" spans="2:10" ht="16.5" customHeight="1">
      <c r="B2" s="2" t="s">
        <v>209</v>
      </c>
      <c r="J2" s="2" t="s">
        <v>209</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263</v>
      </c>
    </row>
    <row r="2" spans="2:16" ht="16.5" customHeight="1">
      <c r="B2" s="38" t="s">
        <v>220</v>
      </c>
    </row>
    <row r="4" spans="2:16" ht="13.5" customHeight="1">
      <c r="B4" s="39"/>
      <c r="C4" s="40"/>
      <c r="D4" s="40"/>
      <c r="E4" s="40"/>
      <c r="F4" s="40"/>
      <c r="G4" s="41"/>
    </row>
    <row r="5" spans="2:16" ht="13.5" customHeight="1">
      <c r="B5" s="42"/>
      <c r="C5" s="43"/>
      <c r="D5" s="55">
        <v>89020</v>
      </c>
      <c r="E5" s="31" t="s">
        <v>520</v>
      </c>
      <c r="F5" s="57">
        <v>94200</v>
      </c>
      <c r="G5" s="44" t="s">
        <v>179</v>
      </c>
    </row>
    <row r="6" spans="2:16">
      <c r="B6" s="42"/>
      <c r="D6" s="55"/>
      <c r="E6" s="31"/>
      <c r="F6" s="55"/>
      <c r="G6" s="44"/>
    </row>
    <row r="7" spans="2:16">
      <c r="B7" s="42"/>
      <c r="C7" s="45"/>
      <c r="D7" s="55">
        <v>83840</v>
      </c>
      <c r="E7" s="31" t="s">
        <v>520</v>
      </c>
      <c r="F7" s="55">
        <v>89020</v>
      </c>
      <c r="G7" s="44" t="s">
        <v>180</v>
      </c>
    </row>
    <row r="8" spans="2:16">
      <c r="B8" s="42"/>
      <c r="D8" s="55"/>
      <c r="E8" s="31"/>
      <c r="F8" s="55"/>
      <c r="G8" s="44"/>
    </row>
    <row r="9" spans="2:16">
      <c r="B9" s="42"/>
      <c r="C9" s="46"/>
      <c r="D9" s="55">
        <v>78660</v>
      </c>
      <c r="E9" s="31" t="s">
        <v>520</v>
      </c>
      <c r="F9" s="55">
        <v>83840</v>
      </c>
      <c r="G9" s="44" t="s">
        <v>180</v>
      </c>
    </row>
    <row r="10" spans="2:16">
      <c r="B10" s="42"/>
      <c r="D10" s="55"/>
      <c r="E10" s="31"/>
      <c r="F10" s="55"/>
      <c r="G10" s="44"/>
    </row>
    <row r="11" spans="2:16">
      <c r="B11" s="42"/>
      <c r="C11" s="47"/>
      <c r="D11" s="55">
        <v>73480</v>
      </c>
      <c r="E11" s="31" t="s">
        <v>520</v>
      </c>
      <c r="F11" s="55">
        <v>78660</v>
      </c>
      <c r="G11" s="44" t="s">
        <v>180</v>
      </c>
    </row>
    <row r="12" spans="2:16">
      <c r="B12" s="42"/>
      <c r="D12" s="55"/>
      <c r="E12" s="31"/>
      <c r="F12" s="55"/>
      <c r="G12" s="44"/>
    </row>
    <row r="13" spans="2:16">
      <c r="B13" s="42"/>
      <c r="C13" s="48"/>
      <c r="D13" s="55">
        <v>68300</v>
      </c>
      <c r="E13" s="31" t="s">
        <v>520</v>
      </c>
      <c r="F13" s="55">
        <v>73480</v>
      </c>
      <c r="G13" s="44" t="s">
        <v>180</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J79"/>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6.625" style="1" customWidth="1"/>
    <col min="14" max="16384" width="9" style="1"/>
  </cols>
  <sheetData>
    <row r="1" spans="2:10" ht="16.5" customHeight="1">
      <c r="B1" s="2" t="s">
        <v>223</v>
      </c>
      <c r="J1" s="2" t="s">
        <v>225</v>
      </c>
    </row>
    <row r="2" spans="2:10" ht="16.5" customHeight="1">
      <c r="B2" s="2" t="s">
        <v>209</v>
      </c>
      <c r="J2" s="2" t="s">
        <v>209</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226</v>
      </c>
    </row>
    <row r="2" spans="2:16" ht="16.5" customHeight="1">
      <c r="B2" s="38" t="s">
        <v>220</v>
      </c>
    </row>
    <row r="4" spans="2:16" ht="13.5" customHeight="1">
      <c r="B4" s="39"/>
      <c r="C4" s="40"/>
      <c r="D4" s="40"/>
      <c r="E4" s="40"/>
      <c r="F4" s="40"/>
      <c r="G4" s="41"/>
    </row>
    <row r="5" spans="2:16" ht="13.5" customHeight="1">
      <c r="B5" s="42"/>
      <c r="C5" s="43"/>
      <c r="D5" s="52">
        <v>0.6080000000000001</v>
      </c>
      <c r="E5" s="31" t="s">
        <v>520</v>
      </c>
      <c r="F5" s="53">
        <v>0.65300000000000002</v>
      </c>
      <c r="G5" s="44" t="s">
        <v>179</v>
      </c>
    </row>
    <row r="6" spans="2:16">
      <c r="B6" s="42"/>
      <c r="D6" s="52"/>
      <c r="E6" s="31"/>
      <c r="F6" s="53"/>
      <c r="G6" s="44"/>
    </row>
    <row r="7" spans="2:16">
      <c r="B7" s="42"/>
      <c r="C7" s="45"/>
      <c r="D7" s="52">
        <v>0.56200000000000006</v>
      </c>
      <c r="E7" s="31" t="s">
        <v>520</v>
      </c>
      <c r="F7" s="53">
        <v>0.6080000000000001</v>
      </c>
      <c r="G7" s="44" t="s">
        <v>180</v>
      </c>
    </row>
    <row r="8" spans="2:16">
      <c r="B8" s="42"/>
      <c r="D8" s="52"/>
      <c r="E8" s="31"/>
      <c r="F8" s="53"/>
      <c r="G8" s="44"/>
    </row>
    <row r="9" spans="2:16">
      <c r="B9" s="42"/>
      <c r="C9" s="46"/>
      <c r="D9" s="52">
        <v>0.51600000000000001</v>
      </c>
      <c r="E9" s="31" t="s">
        <v>520</v>
      </c>
      <c r="F9" s="53">
        <v>0.56200000000000006</v>
      </c>
      <c r="G9" s="44" t="s">
        <v>180</v>
      </c>
    </row>
    <row r="10" spans="2:16">
      <c r="B10" s="42"/>
      <c r="D10" s="52"/>
      <c r="E10" s="31"/>
      <c r="F10" s="53"/>
      <c r="G10" s="44"/>
    </row>
    <row r="11" spans="2:16">
      <c r="B11" s="42"/>
      <c r="C11" s="47"/>
      <c r="D11" s="52">
        <v>0.47</v>
      </c>
      <c r="E11" s="31" t="s">
        <v>520</v>
      </c>
      <c r="F11" s="53">
        <v>0.51600000000000001</v>
      </c>
      <c r="G11" s="44" t="s">
        <v>180</v>
      </c>
    </row>
    <row r="12" spans="2:16">
      <c r="B12" s="42"/>
      <c r="D12" s="52"/>
      <c r="E12" s="31"/>
      <c r="F12" s="53"/>
      <c r="G12" s="44"/>
    </row>
    <row r="13" spans="2:16">
      <c r="B13" s="42"/>
      <c r="C13" s="48"/>
      <c r="D13" s="52">
        <v>0.42399999999999999</v>
      </c>
      <c r="E13" s="31" t="s">
        <v>520</v>
      </c>
      <c r="F13" s="53">
        <v>0.47</v>
      </c>
      <c r="G13" s="44" t="s">
        <v>180</v>
      </c>
    </row>
    <row r="14" spans="2:16">
      <c r="B14" s="49"/>
      <c r="C14" s="50"/>
      <c r="D14" s="50"/>
      <c r="E14" s="50"/>
      <c r="F14" s="50"/>
      <c r="G14" s="54"/>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5D9A8-08B8-4F36-91FB-56E47C009B6F}">
  <sheetPr codeName="Sheet45"/>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259</v>
      </c>
      <c r="J1" s="2" t="s">
        <v>269</v>
      </c>
    </row>
    <row r="2" spans="2:10" ht="16.5" customHeight="1">
      <c r="B2" s="2" t="s">
        <v>209</v>
      </c>
      <c r="J2" s="2" t="s">
        <v>209</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8C6E-C302-4596-9F9F-C786FACB0BE8}">
  <sheetPr codeName="Sheet46"/>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259</v>
      </c>
    </row>
    <row r="2" spans="2:16" ht="16.5" customHeight="1">
      <c r="B2" s="38" t="s">
        <v>217</v>
      </c>
    </row>
    <row r="4" spans="2:16" ht="13.5" customHeight="1">
      <c r="B4" s="39"/>
      <c r="C4" s="40"/>
      <c r="D4" s="40"/>
      <c r="E4" s="40"/>
      <c r="F4" s="40"/>
      <c r="G4" s="41"/>
    </row>
    <row r="5" spans="2:16" ht="13.5" customHeight="1">
      <c r="B5" s="42"/>
      <c r="C5" s="43"/>
      <c r="D5" s="251">
        <v>2.9499999999999997</v>
      </c>
      <c r="E5" s="31" t="s">
        <v>520</v>
      </c>
      <c r="F5" s="251">
        <v>3.15</v>
      </c>
      <c r="G5" s="44" t="s">
        <v>179</v>
      </c>
    </row>
    <row r="6" spans="2:16">
      <c r="B6" s="42"/>
      <c r="D6" s="55"/>
      <c r="E6" s="31"/>
      <c r="F6" s="55"/>
      <c r="G6" s="44"/>
    </row>
    <row r="7" spans="2:16">
      <c r="B7" s="42"/>
      <c r="C7" s="45"/>
      <c r="D7" s="251">
        <v>2.76</v>
      </c>
      <c r="E7" s="31" t="s">
        <v>520</v>
      </c>
      <c r="F7" s="251">
        <v>2.9499999999999997</v>
      </c>
      <c r="G7" s="44" t="s">
        <v>180</v>
      </c>
    </row>
    <row r="8" spans="2:16">
      <c r="B8" s="42"/>
      <c r="D8" s="55"/>
      <c r="E8" s="31"/>
      <c r="F8" s="55"/>
      <c r="G8" s="44"/>
    </row>
    <row r="9" spans="2:16">
      <c r="B9" s="42"/>
      <c r="C9" s="46"/>
      <c r="D9" s="251">
        <v>2.57</v>
      </c>
      <c r="E9" s="31" t="s">
        <v>520</v>
      </c>
      <c r="F9" s="251">
        <v>2.76</v>
      </c>
      <c r="G9" s="44" t="s">
        <v>180</v>
      </c>
    </row>
    <row r="10" spans="2:16">
      <c r="B10" s="42"/>
      <c r="D10" s="55"/>
      <c r="E10" s="31"/>
      <c r="F10" s="55"/>
      <c r="G10" s="44"/>
    </row>
    <row r="11" spans="2:16">
      <c r="B11" s="42"/>
      <c r="C11" s="47"/>
      <c r="D11" s="251">
        <v>2.38</v>
      </c>
      <c r="E11" s="31" t="s">
        <v>520</v>
      </c>
      <c r="F11" s="251">
        <v>2.57</v>
      </c>
      <c r="G11" s="44" t="s">
        <v>180</v>
      </c>
    </row>
    <row r="12" spans="2:16">
      <c r="B12" s="42"/>
      <c r="D12" s="55"/>
      <c r="E12" s="31"/>
      <c r="F12" s="55"/>
      <c r="G12" s="44"/>
    </row>
    <row r="13" spans="2:16">
      <c r="B13" s="42"/>
      <c r="C13" s="48"/>
      <c r="D13" s="251">
        <v>2.19</v>
      </c>
      <c r="E13" s="31" t="s">
        <v>520</v>
      </c>
      <c r="F13" s="251">
        <v>2.38</v>
      </c>
      <c r="G13" s="44" t="s">
        <v>180</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4BF88-A30B-482F-95A4-8996A8F9A201}">
  <sheetPr codeName="Sheet47"/>
  <dimension ref="B1:J79"/>
  <sheetViews>
    <sheetView showGridLines="0" zoomScaleNormal="100" zoomScaleSheetLayoutView="62"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270</v>
      </c>
      <c r="J1" s="2" t="s">
        <v>412</v>
      </c>
    </row>
    <row r="2" spans="2:10" ht="16.5" customHeight="1">
      <c r="B2" s="2" t="s">
        <v>209</v>
      </c>
      <c r="J2" s="2" t="s">
        <v>409</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39780-BCA0-4651-A74A-583E4F8F7C36}">
  <sheetPr codeName="Sheet48"/>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270</v>
      </c>
    </row>
    <row r="2" spans="2:16" ht="16.5" customHeight="1">
      <c r="B2" s="38" t="s">
        <v>217</v>
      </c>
    </row>
    <row r="4" spans="2:16" ht="13.5" customHeight="1">
      <c r="B4" s="39"/>
      <c r="C4" s="40"/>
      <c r="D4" s="40"/>
      <c r="E4" s="40"/>
      <c r="F4" s="40"/>
      <c r="G4" s="41"/>
    </row>
    <row r="5" spans="2:16" ht="13.5" customHeight="1">
      <c r="B5" s="42"/>
      <c r="C5" s="43"/>
      <c r="D5" s="252">
        <v>2.0300000000000002</v>
      </c>
      <c r="E5" s="31" t="s">
        <v>178</v>
      </c>
      <c r="F5" s="252">
        <v>2.12</v>
      </c>
      <c r="G5" s="44" t="s">
        <v>341</v>
      </c>
    </row>
    <row r="6" spans="2:16">
      <c r="B6" s="42"/>
      <c r="D6" s="55"/>
      <c r="E6" s="31"/>
      <c r="F6" s="55"/>
      <c r="G6" s="44"/>
    </row>
    <row r="7" spans="2:16">
      <c r="B7" s="42"/>
      <c r="C7" s="45"/>
      <c r="D7" s="252">
        <v>1.9500000000000002</v>
      </c>
      <c r="E7" s="31" t="s">
        <v>178</v>
      </c>
      <c r="F7" s="252">
        <v>2.0300000000000002</v>
      </c>
      <c r="G7" s="44" t="s">
        <v>342</v>
      </c>
    </row>
    <row r="8" spans="2:16">
      <c r="B8" s="42"/>
      <c r="D8" s="55"/>
      <c r="E8" s="31"/>
      <c r="F8" s="55"/>
      <c r="G8" s="44"/>
    </row>
    <row r="9" spans="2:16">
      <c r="B9" s="42"/>
      <c r="C9" s="46"/>
      <c r="D9" s="252">
        <v>1.87</v>
      </c>
      <c r="E9" s="31" t="s">
        <v>178</v>
      </c>
      <c r="F9" s="252">
        <v>1.9500000000000002</v>
      </c>
      <c r="G9" s="44" t="s">
        <v>342</v>
      </c>
    </row>
    <row r="10" spans="2:16">
      <c r="B10" s="42"/>
      <c r="D10" s="55"/>
      <c r="E10" s="31"/>
      <c r="F10" s="55"/>
      <c r="G10" s="44"/>
    </row>
    <row r="11" spans="2:16">
      <c r="B11" s="42"/>
      <c r="C11" s="47"/>
      <c r="D11" s="252">
        <v>1.79</v>
      </c>
      <c r="E11" s="31" t="s">
        <v>178</v>
      </c>
      <c r="F11" s="252">
        <v>1.87</v>
      </c>
      <c r="G11" s="44" t="s">
        <v>342</v>
      </c>
    </row>
    <row r="12" spans="2:16">
      <c r="B12" s="42"/>
      <c r="D12" s="55"/>
      <c r="E12" s="31"/>
      <c r="F12" s="55"/>
      <c r="G12" s="44"/>
    </row>
    <row r="13" spans="2:16">
      <c r="B13" s="42"/>
      <c r="C13" s="48"/>
      <c r="D13" s="252">
        <v>1.71</v>
      </c>
      <c r="E13" s="31" t="s">
        <v>178</v>
      </c>
      <c r="F13" s="252">
        <v>1.79</v>
      </c>
      <c r="G13" s="44" t="s">
        <v>342</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9855-F012-428A-9EE0-8ED7E827BDC5}">
  <sheetPr codeName="Sheet21"/>
  <dimension ref="B1:I8"/>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9" width="12.625" style="3" customWidth="1"/>
    <col min="10" max="12" width="8.625" style="3" customWidth="1"/>
    <col min="13" max="14" width="9" style="3"/>
    <col min="15" max="23" width="9.625" style="3" customWidth="1"/>
    <col min="24" max="16384" width="9" style="3"/>
  </cols>
  <sheetData>
    <row r="1" spans="2:9" ht="16.5" customHeight="1">
      <c r="B1" s="4" t="s">
        <v>239</v>
      </c>
      <c r="C1" s="2"/>
      <c r="D1" s="2"/>
      <c r="E1" s="2"/>
      <c r="F1" s="2"/>
      <c r="G1" s="2"/>
      <c r="H1" s="2"/>
      <c r="I1" s="2"/>
    </row>
    <row r="2" spans="2:9" ht="16.5" customHeight="1">
      <c r="B2" s="2" t="s">
        <v>240</v>
      </c>
      <c r="C2" s="2"/>
      <c r="D2" s="2"/>
      <c r="E2" s="2"/>
      <c r="F2" s="2"/>
      <c r="G2" s="2"/>
      <c r="H2" s="2"/>
      <c r="I2" s="2"/>
    </row>
    <row r="3" spans="2:9" ht="18" customHeight="1">
      <c r="B3" s="458" t="s">
        <v>202</v>
      </c>
      <c r="C3" s="233" t="s">
        <v>58</v>
      </c>
      <c r="D3" s="233" t="s">
        <v>59</v>
      </c>
      <c r="E3" s="233" t="s">
        <v>60</v>
      </c>
      <c r="F3" s="233" t="s">
        <v>227</v>
      </c>
      <c r="G3" s="233" t="s">
        <v>148</v>
      </c>
      <c r="H3" s="233" t="s">
        <v>228</v>
      </c>
      <c r="I3" s="233" t="s">
        <v>229</v>
      </c>
    </row>
    <row r="4" spans="2:9" ht="26.25" customHeight="1">
      <c r="B4" s="459"/>
      <c r="C4" s="461" t="s">
        <v>230</v>
      </c>
      <c r="D4" s="463" t="s">
        <v>390</v>
      </c>
      <c r="E4" s="463"/>
      <c r="F4" s="463"/>
      <c r="G4" s="461" t="s">
        <v>231</v>
      </c>
      <c r="H4" s="461" t="s">
        <v>232</v>
      </c>
      <c r="I4" s="456" t="s">
        <v>369</v>
      </c>
    </row>
    <row r="5" spans="2:9" ht="26.25" customHeight="1">
      <c r="B5" s="460"/>
      <c r="C5" s="462"/>
      <c r="D5" s="389" t="s">
        <v>236</v>
      </c>
      <c r="E5" s="389" t="s">
        <v>391</v>
      </c>
      <c r="F5" s="389" t="s">
        <v>233</v>
      </c>
      <c r="G5" s="462"/>
      <c r="H5" s="462"/>
      <c r="I5" s="457"/>
    </row>
    <row r="6" spans="2:9" ht="26.65" customHeight="1">
      <c r="B6" s="9" t="s">
        <v>197</v>
      </c>
      <c r="C6" s="108">
        <f>男女別_歯科医療費!E6</f>
        <v>23943903420</v>
      </c>
      <c r="D6" s="346">
        <v>261147718130</v>
      </c>
      <c r="E6" s="433">
        <v>170308381300</v>
      </c>
      <c r="F6" s="433">
        <f>SUM(D6:E6)</f>
        <v>431456099430</v>
      </c>
      <c r="G6" s="113">
        <v>75957913070</v>
      </c>
      <c r="H6" s="113">
        <f>SUM(C6,D6,E6,G6)</f>
        <v>531357915920</v>
      </c>
      <c r="I6" s="242">
        <f>IFERROR(C6/H6,"-")</f>
        <v>4.5061723374428729E-2</v>
      </c>
    </row>
    <row r="7" spans="2:9" ht="26.65" customHeight="1" thickBot="1">
      <c r="B7" s="9" t="s">
        <v>198</v>
      </c>
      <c r="C7" s="108">
        <f>男女別_歯科医療費!E7</f>
        <v>38593183680</v>
      </c>
      <c r="D7" s="346">
        <v>343234496710</v>
      </c>
      <c r="E7" s="433">
        <v>213242486700</v>
      </c>
      <c r="F7" s="433">
        <f t="shared" ref="F7" si="0">SUM(D7:E7)</f>
        <v>556476983410</v>
      </c>
      <c r="G7" s="113">
        <v>105476677530</v>
      </c>
      <c r="H7" s="113">
        <f t="shared" ref="H7" si="1">SUM(C7,D7,E7,G7)</f>
        <v>700546844620</v>
      </c>
      <c r="I7" s="242">
        <f t="shared" ref="I7" si="2">IFERROR(C7/H7,"-")</f>
        <v>5.5090082806574098E-2</v>
      </c>
    </row>
    <row r="8" spans="2:9" ht="26.65" customHeight="1" thickTop="1">
      <c r="B8" s="10" t="s">
        <v>204</v>
      </c>
      <c r="C8" s="110">
        <f>年齢階層別_医療費全体における歯科医療費!C13</f>
        <v>62537087100</v>
      </c>
      <c r="D8" s="146">
        <f>年齢階層別_医療費全体における歯科医療費!D13</f>
        <v>604382214840</v>
      </c>
      <c r="E8" s="110">
        <f>年齢階層別_医療費全体における歯科医療費!E13</f>
        <v>383550868000</v>
      </c>
      <c r="F8" s="110">
        <f>年齢階層別_医療費全体における歯科医療費!F13</f>
        <v>987933082840</v>
      </c>
      <c r="G8" s="114">
        <f>年齢階層別_医療費全体における歯科医療費!G13</f>
        <v>181434590600</v>
      </c>
      <c r="H8" s="114">
        <f>年齢階層別_医療費全体における歯科医療費!H13</f>
        <v>1231904760540</v>
      </c>
      <c r="I8" s="243">
        <f>年齢階層別_医療費全体における歯科医療費!I13</f>
        <v>5.0764546987047236E-2</v>
      </c>
    </row>
  </sheetData>
  <mergeCells count="6">
    <mergeCell ref="I4:I5"/>
    <mergeCell ref="B3:B5"/>
    <mergeCell ref="C4:C5"/>
    <mergeCell ref="D4:F4"/>
    <mergeCell ref="G4:G5"/>
    <mergeCell ref="H4:H5"/>
  </mergeCells>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8" max="16383" man="1"/>
  </rowBreaks>
  <ignoredErrors>
    <ignoredError sqref="C6:C7 F6:F7 H6:H7"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57F08-451B-403C-837C-8FED0EC7D9A4}">
  <sheetPr codeName="Sheet49"/>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271</v>
      </c>
      <c r="J1" s="2" t="s">
        <v>413</v>
      </c>
    </row>
    <row r="2" spans="2:10" ht="16.5" customHeight="1">
      <c r="B2" s="2" t="s">
        <v>209</v>
      </c>
      <c r="J2" s="2" t="s">
        <v>409</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20914-AEFD-4712-BEA1-8F86C6E8020C}">
  <sheetPr codeName="Sheet50"/>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271</v>
      </c>
    </row>
    <row r="2" spans="2:16" ht="16.5" customHeight="1">
      <c r="B2" s="38" t="s">
        <v>217</v>
      </c>
    </row>
    <row r="4" spans="2:16" ht="13.5" customHeight="1">
      <c r="B4" s="39"/>
      <c r="C4" s="40"/>
      <c r="D4" s="40"/>
      <c r="E4" s="40"/>
      <c r="F4" s="40"/>
      <c r="G4" s="41"/>
    </row>
    <row r="5" spans="2:16" ht="13.5" customHeight="1">
      <c r="B5" s="42"/>
      <c r="C5" s="43"/>
      <c r="D5" s="55">
        <v>8996</v>
      </c>
      <c r="E5" s="31" t="s">
        <v>178</v>
      </c>
      <c r="F5" s="57">
        <v>9330</v>
      </c>
      <c r="G5" s="44" t="s">
        <v>341</v>
      </c>
    </row>
    <row r="6" spans="2:16">
      <c r="B6" s="42"/>
      <c r="D6" s="55"/>
      <c r="E6" s="31"/>
      <c r="F6" s="55"/>
      <c r="G6" s="44"/>
    </row>
    <row r="7" spans="2:16">
      <c r="B7" s="42"/>
      <c r="C7" s="45"/>
      <c r="D7" s="55">
        <v>8662</v>
      </c>
      <c r="E7" s="31" t="s">
        <v>178</v>
      </c>
      <c r="F7" s="55">
        <v>8996</v>
      </c>
      <c r="G7" s="44" t="s">
        <v>342</v>
      </c>
    </row>
    <row r="8" spans="2:16">
      <c r="B8" s="42"/>
      <c r="D8" s="55"/>
      <c r="E8" s="31"/>
      <c r="F8" s="55"/>
      <c r="G8" s="44"/>
    </row>
    <row r="9" spans="2:16">
      <c r="B9" s="42"/>
      <c r="C9" s="46"/>
      <c r="D9" s="55">
        <v>8328</v>
      </c>
      <c r="E9" s="31" t="s">
        <v>178</v>
      </c>
      <c r="F9" s="55">
        <v>8662</v>
      </c>
      <c r="G9" s="44" t="s">
        <v>342</v>
      </c>
    </row>
    <row r="10" spans="2:16">
      <c r="B10" s="42"/>
      <c r="D10" s="55"/>
      <c r="E10" s="31"/>
      <c r="F10" s="55"/>
      <c r="G10" s="44"/>
    </row>
    <row r="11" spans="2:16">
      <c r="B11" s="42"/>
      <c r="C11" s="47"/>
      <c r="D11" s="55">
        <v>7994</v>
      </c>
      <c r="E11" s="31" t="s">
        <v>178</v>
      </c>
      <c r="F11" s="55">
        <v>8328</v>
      </c>
      <c r="G11" s="44" t="s">
        <v>342</v>
      </c>
    </row>
    <row r="12" spans="2:16">
      <c r="B12" s="42"/>
      <c r="D12" s="55"/>
      <c r="E12" s="31"/>
      <c r="F12" s="55"/>
      <c r="G12" s="44"/>
    </row>
    <row r="13" spans="2:16">
      <c r="B13" s="42"/>
      <c r="C13" s="48"/>
      <c r="D13" s="55">
        <v>7660</v>
      </c>
      <c r="E13" s="31" t="s">
        <v>178</v>
      </c>
      <c r="F13" s="55">
        <v>7994</v>
      </c>
      <c r="G13" s="44" t="s">
        <v>342</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B1:S158"/>
  <sheetViews>
    <sheetView showGridLines="0" zoomScaleNormal="100" zoomScaleSheetLayoutView="100" zoomScalePageLayoutView="85" workbookViewId="0"/>
  </sheetViews>
  <sheetFormatPr defaultColWidth="9" defaultRowHeight="13.5"/>
  <cols>
    <col min="1" max="1" width="4.625" style="2" customWidth="1"/>
    <col min="2" max="2" width="3.25" style="2" customWidth="1"/>
    <col min="3" max="3" width="18.75" style="2" customWidth="1"/>
    <col min="4" max="5" width="20.625" style="2" customWidth="1"/>
    <col min="6" max="6" width="20.625" style="24" customWidth="1"/>
    <col min="7" max="7" width="20.625" style="32" customWidth="1"/>
    <col min="8" max="8" width="3.25" style="2" customWidth="1"/>
    <col min="9" max="9" width="18.75" style="2" customWidth="1"/>
    <col min="10" max="12" width="20.625" style="2" customWidth="1"/>
    <col min="13" max="13" width="20.625" style="32" customWidth="1"/>
    <col min="14" max="17" width="21.75" style="25" customWidth="1"/>
    <col min="18" max="18" width="10.75" style="25" customWidth="1"/>
    <col min="19" max="19" width="9" style="33"/>
    <col min="20" max="16384" width="9" style="2"/>
  </cols>
  <sheetData>
    <row r="1" spans="2:18" ht="16.5" customHeight="1">
      <c r="B1" s="2" t="s">
        <v>214</v>
      </c>
    </row>
    <row r="2" spans="2:18" ht="16.5" customHeight="1">
      <c r="B2" s="2" t="s">
        <v>209</v>
      </c>
      <c r="H2" s="2" t="s">
        <v>345</v>
      </c>
      <c r="N2" s="23"/>
      <c r="O2" s="26"/>
      <c r="P2" s="24"/>
      <c r="Q2" s="24"/>
      <c r="R2" s="24"/>
    </row>
    <row r="3" spans="2:18" s="33" customFormat="1" ht="16.5" customHeight="1">
      <c r="B3" s="498"/>
      <c r="C3" s="500" t="s">
        <v>97</v>
      </c>
      <c r="D3" s="502" t="s">
        <v>98</v>
      </c>
      <c r="E3" s="502" t="s">
        <v>99</v>
      </c>
      <c r="F3" s="27"/>
      <c r="G3" s="28"/>
      <c r="H3" s="504"/>
      <c r="I3" s="488" t="s">
        <v>97</v>
      </c>
      <c r="J3" s="506" t="s">
        <v>101</v>
      </c>
      <c r="K3" s="506"/>
      <c r="L3" s="506"/>
      <c r="M3" s="28"/>
      <c r="N3" s="496" t="s">
        <v>100</v>
      </c>
      <c r="O3" s="493" t="s">
        <v>101</v>
      </c>
      <c r="P3" s="494"/>
      <c r="Q3" s="495"/>
      <c r="R3" s="34"/>
    </row>
    <row r="4" spans="2:18" s="33" customFormat="1" ht="23.25" customHeight="1">
      <c r="B4" s="499"/>
      <c r="C4" s="501"/>
      <c r="D4" s="503"/>
      <c r="E4" s="503"/>
      <c r="F4" s="27"/>
      <c r="G4" s="28"/>
      <c r="H4" s="505"/>
      <c r="I4" s="489"/>
      <c r="J4" s="201" t="s">
        <v>397</v>
      </c>
      <c r="K4" s="201" t="s">
        <v>398</v>
      </c>
      <c r="L4" s="201" t="s">
        <v>344</v>
      </c>
      <c r="M4" s="28"/>
      <c r="N4" s="497"/>
      <c r="O4" s="201" t="s">
        <v>397</v>
      </c>
      <c r="P4" s="201" t="s">
        <v>398</v>
      </c>
      <c r="Q4" s="201" t="s">
        <v>192</v>
      </c>
      <c r="R4" s="35"/>
    </row>
    <row r="5" spans="2:18" s="33" customFormat="1" ht="13.5" customHeight="1">
      <c r="B5" s="29">
        <v>1</v>
      </c>
      <c r="C5" s="11" t="s">
        <v>50</v>
      </c>
      <c r="D5" s="113">
        <f>市区町村別_歯科医療費!I6</f>
        <v>46716.327817590936</v>
      </c>
      <c r="E5" s="200">
        <v>45921.918016000003</v>
      </c>
      <c r="F5" s="36"/>
      <c r="G5" s="37"/>
      <c r="H5" s="29">
        <v>1</v>
      </c>
      <c r="I5" s="11" t="s">
        <v>50</v>
      </c>
      <c r="J5" s="200">
        <f>E5</f>
        <v>45921.918016000003</v>
      </c>
      <c r="K5" s="200">
        <f>K84</f>
        <v>44642.784599999999</v>
      </c>
      <c r="L5" s="200">
        <f>ROUND(J5,0)-ROUND(K5,0)</f>
        <v>1279</v>
      </c>
      <c r="M5" s="37"/>
      <c r="N5" s="109">
        <f t="shared" ref="N5:N68" si="0">$D$79</f>
        <v>45768.544918422951</v>
      </c>
      <c r="O5" s="109">
        <f t="shared" ref="O5:O68" si="1">$E$79</f>
        <v>45768.544918422951</v>
      </c>
      <c r="P5" s="109">
        <f>$K$158</f>
        <v>44456.15174059679</v>
      </c>
      <c r="Q5" s="109">
        <f>ROUND(O5,0)-ROUND(P5,0)</f>
        <v>1313</v>
      </c>
      <c r="R5" s="115">
        <v>0</v>
      </c>
    </row>
    <row r="6" spans="2:18" s="33" customFormat="1" ht="13.5" customHeight="1">
      <c r="B6" s="6">
        <v>2</v>
      </c>
      <c r="C6" s="11" t="s">
        <v>67</v>
      </c>
      <c r="D6" s="113">
        <f>市区町村別_歯科医療費!I7</f>
        <v>47597.667167030566</v>
      </c>
      <c r="E6" s="200">
        <v>45908.682311999997</v>
      </c>
      <c r="F6" s="36"/>
      <c r="G6" s="37"/>
      <c r="H6" s="6">
        <v>2</v>
      </c>
      <c r="I6" s="11" t="s">
        <v>67</v>
      </c>
      <c r="J6" s="200">
        <f t="shared" ref="J6:J69" si="2">E6</f>
        <v>45908.682311999997</v>
      </c>
      <c r="K6" s="200">
        <f t="shared" ref="K6:K69" si="3">K85</f>
        <v>44635.593373000003</v>
      </c>
      <c r="L6" s="200">
        <f t="shared" ref="L6:L69" si="4">ROUND(J6,0)-ROUND(K6,0)</f>
        <v>1273</v>
      </c>
      <c r="M6" s="37"/>
      <c r="N6" s="109">
        <f t="shared" si="0"/>
        <v>45768.544918422951</v>
      </c>
      <c r="O6" s="109">
        <f t="shared" si="1"/>
        <v>45768.544918422951</v>
      </c>
      <c r="P6" s="109">
        <f t="shared" ref="P6:P69" si="5">$K$158</f>
        <v>44456.15174059679</v>
      </c>
      <c r="Q6" s="353">
        <f t="shared" ref="Q6:Q69" si="6">ROUND(O6,0)-ROUND(P6,0)</f>
        <v>1313</v>
      </c>
      <c r="R6" s="115">
        <v>0</v>
      </c>
    </row>
    <row r="7" spans="2:18" s="33" customFormat="1" ht="13.5" customHeight="1">
      <c r="B7" s="6">
        <v>3</v>
      </c>
      <c r="C7" s="12" t="s">
        <v>68</v>
      </c>
      <c r="D7" s="113">
        <f>市区町村別_歯科医療費!I8</f>
        <v>50141.488287126587</v>
      </c>
      <c r="E7" s="200">
        <v>45863.121876999998</v>
      </c>
      <c r="F7" s="36"/>
      <c r="G7" s="37"/>
      <c r="H7" s="6">
        <v>3</v>
      </c>
      <c r="I7" s="12" t="s">
        <v>68</v>
      </c>
      <c r="J7" s="200">
        <f t="shared" si="2"/>
        <v>45863.121876999998</v>
      </c>
      <c r="K7" s="200">
        <f t="shared" si="3"/>
        <v>44671.93636</v>
      </c>
      <c r="L7" s="200">
        <f t="shared" si="4"/>
        <v>1191</v>
      </c>
      <c r="M7" s="37"/>
      <c r="N7" s="109">
        <f t="shared" si="0"/>
        <v>45768.544918422951</v>
      </c>
      <c r="O7" s="109">
        <f t="shared" si="1"/>
        <v>45768.544918422951</v>
      </c>
      <c r="P7" s="109">
        <f t="shared" si="5"/>
        <v>44456.15174059679</v>
      </c>
      <c r="Q7" s="353">
        <f t="shared" si="6"/>
        <v>1313</v>
      </c>
      <c r="R7" s="115">
        <v>0</v>
      </c>
    </row>
    <row r="8" spans="2:18" s="33" customFormat="1" ht="13.5" customHeight="1">
      <c r="B8" s="6">
        <v>4</v>
      </c>
      <c r="C8" s="12" t="s">
        <v>69</v>
      </c>
      <c r="D8" s="113">
        <f>市区町村別_歯科医療費!I9</f>
        <v>47023.125179856113</v>
      </c>
      <c r="E8" s="200">
        <v>45966.877648000001</v>
      </c>
      <c r="F8" s="36"/>
      <c r="G8" s="37"/>
      <c r="H8" s="6">
        <v>4</v>
      </c>
      <c r="I8" s="12" t="s">
        <v>69</v>
      </c>
      <c r="J8" s="200">
        <f t="shared" si="2"/>
        <v>45966.877648000001</v>
      </c>
      <c r="K8" s="200">
        <f t="shared" si="3"/>
        <v>44710.418387999998</v>
      </c>
      <c r="L8" s="200">
        <f t="shared" si="4"/>
        <v>1257</v>
      </c>
      <c r="M8" s="37"/>
      <c r="N8" s="109">
        <f t="shared" si="0"/>
        <v>45768.544918422951</v>
      </c>
      <c r="O8" s="109">
        <f t="shared" si="1"/>
        <v>45768.544918422951</v>
      </c>
      <c r="P8" s="109">
        <f t="shared" si="5"/>
        <v>44456.15174059679</v>
      </c>
      <c r="Q8" s="353">
        <f t="shared" si="6"/>
        <v>1313</v>
      </c>
      <c r="R8" s="115">
        <v>0</v>
      </c>
    </row>
    <row r="9" spans="2:18" s="33" customFormat="1" ht="13.5" customHeight="1">
      <c r="B9" s="6">
        <v>5</v>
      </c>
      <c r="C9" s="12" t="s">
        <v>70</v>
      </c>
      <c r="D9" s="113">
        <f>市区町村別_歯科医療費!I10</f>
        <v>42910.156316916487</v>
      </c>
      <c r="E9" s="200">
        <v>45811.650639</v>
      </c>
      <c r="F9" s="36"/>
      <c r="G9" s="37"/>
      <c r="H9" s="6">
        <v>5</v>
      </c>
      <c r="I9" s="12" t="s">
        <v>70</v>
      </c>
      <c r="J9" s="200">
        <f t="shared" si="2"/>
        <v>45811.650639</v>
      </c>
      <c r="K9" s="200">
        <f t="shared" si="3"/>
        <v>44568.878070999999</v>
      </c>
      <c r="L9" s="200">
        <f t="shared" si="4"/>
        <v>1243</v>
      </c>
      <c r="M9" s="37"/>
      <c r="N9" s="109">
        <f t="shared" si="0"/>
        <v>45768.544918422951</v>
      </c>
      <c r="O9" s="109">
        <f t="shared" si="1"/>
        <v>45768.544918422951</v>
      </c>
      <c r="P9" s="109">
        <f t="shared" si="5"/>
        <v>44456.15174059679</v>
      </c>
      <c r="Q9" s="353">
        <f t="shared" si="6"/>
        <v>1313</v>
      </c>
      <c r="R9" s="115">
        <v>0</v>
      </c>
    </row>
    <row r="10" spans="2:18" s="33" customFormat="1" ht="13.5" customHeight="1">
      <c r="B10" s="6">
        <v>6</v>
      </c>
      <c r="C10" s="12" t="s">
        <v>71</v>
      </c>
      <c r="D10" s="113">
        <f>市区町村別_歯科医療費!I11</f>
        <v>41928.732581806798</v>
      </c>
      <c r="E10" s="200">
        <v>46017.808439</v>
      </c>
      <c r="F10" s="36"/>
      <c r="G10" s="37"/>
      <c r="H10" s="6">
        <v>6</v>
      </c>
      <c r="I10" s="12" t="s">
        <v>71</v>
      </c>
      <c r="J10" s="200">
        <f t="shared" si="2"/>
        <v>46017.808439</v>
      </c>
      <c r="K10" s="200">
        <f t="shared" si="3"/>
        <v>44681.651460000001</v>
      </c>
      <c r="L10" s="200">
        <f t="shared" si="4"/>
        <v>1336</v>
      </c>
      <c r="M10" s="37"/>
      <c r="N10" s="109">
        <f t="shared" si="0"/>
        <v>45768.544918422951</v>
      </c>
      <c r="O10" s="109">
        <f t="shared" si="1"/>
        <v>45768.544918422951</v>
      </c>
      <c r="P10" s="109">
        <f t="shared" si="5"/>
        <v>44456.15174059679</v>
      </c>
      <c r="Q10" s="353">
        <f t="shared" si="6"/>
        <v>1313</v>
      </c>
      <c r="R10" s="115">
        <v>0</v>
      </c>
    </row>
    <row r="11" spans="2:18" s="33" customFormat="1" ht="13.5" customHeight="1">
      <c r="B11" s="6">
        <v>7</v>
      </c>
      <c r="C11" s="12" t="s">
        <v>72</v>
      </c>
      <c r="D11" s="113">
        <f>市区町村別_歯科医療費!I12</f>
        <v>40915.720642121792</v>
      </c>
      <c r="E11" s="200">
        <v>45909.860675000004</v>
      </c>
      <c r="F11" s="36"/>
      <c r="G11" s="37"/>
      <c r="H11" s="6">
        <v>7</v>
      </c>
      <c r="I11" s="12" t="s">
        <v>72</v>
      </c>
      <c r="J11" s="200">
        <f t="shared" si="2"/>
        <v>45909.860675000004</v>
      </c>
      <c r="K11" s="200">
        <f t="shared" si="3"/>
        <v>44596.379865000003</v>
      </c>
      <c r="L11" s="200">
        <f t="shared" si="4"/>
        <v>1314</v>
      </c>
      <c r="M11" s="37"/>
      <c r="N11" s="109">
        <f t="shared" si="0"/>
        <v>45768.544918422951</v>
      </c>
      <c r="O11" s="109">
        <f t="shared" si="1"/>
        <v>45768.544918422951</v>
      </c>
      <c r="P11" s="109">
        <f t="shared" si="5"/>
        <v>44456.15174059679</v>
      </c>
      <c r="Q11" s="353">
        <f t="shared" si="6"/>
        <v>1313</v>
      </c>
      <c r="R11" s="115">
        <v>0</v>
      </c>
    </row>
    <row r="12" spans="2:18" s="33" customFormat="1" ht="13.5" customHeight="1">
      <c r="B12" s="6">
        <v>8</v>
      </c>
      <c r="C12" s="12" t="s">
        <v>51</v>
      </c>
      <c r="D12" s="113">
        <f>市区町村別_歯科医療費!I13</f>
        <v>44740.565879265094</v>
      </c>
      <c r="E12" s="200">
        <v>45894.525926000002</v>
      </c>
      <c r="F12" s="36"/>
      <c r="G12" s="37"/>
      <c r="H12" s="6">
        <v>8</v>
      </c>
      <c r="I12" s="12" t="s">
        <v>51</v>
      </c>
      <c r="J12" s="200">
        <f t="shared" si="2"/>
        <v>45894.525926000002</v>
      </c>
      <c r="K12" s="200">
        <f t="shared" si="3"/>
        <v>44713.008562000003</v>
      </c>
      <c r="L12" s="200">
        <f t="shared" si="4"/>
        <v>1182</v>
      </c>
      <c r="M12" s="37"/>
      <c r="N12" s="109">
        <f t="shared" si="0"/>
        <v>45768.544918422951</v>
      </c>
      <c r="O12" s="109">
        <f t="shared" si="1"/>
        <v>45768.544918422951</v>
      </c>
      <c r="P12" s="109">
        <f t="shared" si="5"/>
        <v>44456.15174059679</v>
      </c>
      <c r="Q12" s="353">
        <f t="shared" si="6"/>
        <v>1313</v>
      </c>
      <c r="R12" s="115">
        <v>0</v>
      </c>
    </row>
    <row r="13" spans="2:18" s="33" customFormat="1" ht="13.5" customHeight="1">
      <c r="B13" s="6">
        <v>9</v>
      </c>
      <c r="C13" s="12" t="s">
        <v>73</v>
      </c>
      <c r="D13" s="113">
        <f>市区町村別_歯科医療費!I14</f>
        <v>37907.309489286286</v>
      </c>
      <c r="E13" s="200">
        <v>45901.616924000002</v>
      </c>
      <c r="F13" s="36"/>
      <c r="G13" s="37"/>
      <c r="H13" s="6">
        <v>9</v>
      </c>
      <c r="I13" s="12" t="s">
        <v>73</v>
      </c>
      <c r="J13" s="200">
        <f t="shared" si="2"/>
        <v>45901.616924000002</v>
      </c>
      <c r="K13" s="200">
        <f t="shared" si="3"/>
        <v>44642.006011999998</v>
      </c>
      <c r="L13" s="200">
        <f t="shared" si="4"/>
        <v>1260</v>
      </c>
      <c r="M13" s="37"/>
      <c r="N13" s="109">
        <f t="shared" si="0"/>
        <v>45768.544918422951</v>
      </c>
      <c r="O13" s="109">
        <f t="shared" si="1"/>
        <v>45768.544918422951</v>
      </c>
      <c r="P13" s="109">
        <f t="shared" si="5"/>
        <v>44456.15174059679</v>
      </c>
      <c r="Q13" s="353">
        <f t="shared" si="6"/>
        <v>1313</v>
      </c>
      <c r="R13" s="115">
        <v>0</v>
      </c>
    </row>
    <row r="14" spans="2:18" s="33" customFormat="1" ht="13.5" customHeight="1">
      <c r="B14" s="6">
        <v>10</v>
      </c>
      <c r="C14" s="12" t="s">
        <v>52</v>
      </c>
      <c r="D14" s="113">
        <f>市区町村別_歯科医療費!I15</f>
        <v>43462.897070298648</v>
      </c>
      <c r="E14" s="200">
        <v>45864.704844</v>
      </c>
      <c r="F14" s="36"/>
      <c r="G14" s="37"/>
      <c r="H14" s="6">
        <v>10</v>
      </c>
      <c r="I14" s="12" t="s">
        <v>52</v>
      </c>
      <c r="J14" s="200">
        <f t="shared" si="2"/>
        <v>45864.704844</v>
      </c>
      <c r="K14" s="200">
        <f t="shared" si="3"/>
        <v>44544.600290000002</v>
      </c>
      <c r="L14" s="200">
        <f t="shared" si="4"/>
        <v>1320</v>
      </c>
      <c r="M14" s="37"/>
      <c r="N14" s="109">
        <f t="shared" si="0"/>
        <v>45768.544918422951</v>
      </c>
      <c r="O14" s="109">
        <f t="shared" si="1"/>
        <v>45768.544918422951</v>
      </c>
      <c r="P14" s="109">
        <f t="shared" si="5"/>
        <v>44456.15174059679</v>
      </c>
      <c r="Q14" s="353">
        <f t="shared" si="6"/>
        <v>1313</v>
      </c>
      <c r="R14" s="115">
        <v>0</v>
      </c>
    </row>
    <row r="15" spans="2:18" s="33" customFormat="1" ht="13.5" customHeight="1">
      <c r="B15" s="6">
        <v>11</v>
      </c>
      <c r="C15" s="12" t="s">
        <v>53</v>
      </c>
      <c r="D15" s="113">
        <f>市区町村別_歯科医療費!I16</f>
        <v>43357.88630040281</v>
      </c>
      <c r="E15" s="200">
        <v>45982.838553000001</v>
      </c>
      <c r="F15" s="36"/>
      <c r="G15" s="37"/>
      <c r="H15" s="6">
        <v>11</v>
      </c>
      <c r="I15" s="12" t="s">
        <v>53</v>
      </c>
      <c r="J15" s="200">
        <f t="shared" si="2"/>
        <v>45982.838553000001</v>
      </c>
      <c r="K15" s="200">
        <f t="shared" si="3"/>
        <v>44670.231199000002</v>
      </c>
      <c r="L15" s="200">
        <f t="shared" si="4"/>
        <v>1313</v>
      </c>
      <c r="M15" s="37"/>
      <c r="N15" s="109">
        <f t="shared" si="0"/>
        <v>45768.544918422951</v>
      </c>
      <c r="O15" s="109">
        <f t="shared" si="1"/>
        <v>45768.544918422951</v>
      </c>
      <c r="P15" s="109">
        <f t="shared" si="5"/>
        <v>44456.15174059679</v>
      </c>
      <c r="Q15" s="353">
        <f t="shared" si="6"/>
        <v>1313</v>
      </c>
      <c r="R15" s="115">
        <v>0</v>
      </c>
    </row>
    <row r="16" spans="2:18" s="33" customFormat="1" ht="13.5" customHeight="1">
      <c r="B16" s="6">
        <v>12</v>
      </c>
      <c r="C16" s="12" t="s">
        <v>74</v>
      </c>
      <c r="D16" s="113">
        <f>市区町村別_歯科医療費!I17</f>
        <v>43608.651838766658</v>
      </c>
      <c r="E16" s="200">
        <v>46004.999756999998</v>
      </c>
      <c r="F16" s="36"/>
      <c r="G16" s="37"/>
      <c r="H16" s="6">
        <v>12</v>
      </c>
      <c r="I16" s="12" t="s">
        <v>74</v>
      </c>
      <c r="J16" s="200">
        <f t="shared" si="2"/>
        <v>46004.999756999998</v>
      </c>
      <c r="K16" s="200">
        <f t="shared" si="3"/>
        <v>44760.918460000001</v>
      </c>
      <c r="L16" s="200">
        <f t="shared" si="4"/>
        <v>1244</v>
      </c>
      <c r="M16" s="37"/>
      <c r="N16" s="109">
        <f t="shared" si="0"/>
        <v>45768.544918422951</v>
      </c>
      <c r="O16" s="109">
        <f t="shared" si="1"/>
        <v>45768.544918422951</v>
      </c>
      <c r="P16" s="109">
        <f t="shared" si="5"/>
        <v>44456.15174059679</v>
      </c>
      <c r="Q16" s="353">
        <f t="shared" si="6"/>
        <v>1313</v>
      </c>
      <c r="R16" s="115">
        <v>0</v>
      </c>
    </row>
    <row r="17" spans="2:18" s="33" customFormat="1" ht="13.5" customHeight="1">
      <c r="B17" s="6">
        <v>13</v>
      </c>
      <c r="C17" s="12" t="s">
        <v>75</v>
      </c>
      <c r="D17" s="113">
        <f>市区町村別_歯科医療費!I18</f>
        <v>47214.220797454138</v>
      </c>
      <c r="E17" s="200">
        <v>46050.123330000002</v>
      </c>
      <c r="F17" s="36"/>
      <c r="G17" s="37"/>
      <c r="H17" s="6">
        <v>13</v>
      </c>
      <c r="I17" s="12" t="s">
        <v>75</v>
      </c>
      <c r="J17" s="200">
        <f t="shared" si="2"/>
        <v>46050.123330000002</v>
      </c>
      <c r="K17" s="200">
        <f t="shared" si="3"/>
        <v>44714.719971999999</v>
      </c>
      <c r="L17" s="200">
        <f t="shared" si="4"/>
        <v>1335</v>
      </c>
      <c r="M17" s="37"/>
      <c r="N17" s="109">
        <f t="shared" si="0"/>
        <v>45768.544918422951</v>
      </c>
      <c r="O17" s="109">
        <f t="shared" si="1"/>
        <v>45768.544918422951</v>
      </c>
      <c r="P17" s="109">
        <f t="shared" si="5"/>
        <v>44456.15174059679</v>
      </c>
      <c r="Q17" s="353">
        <f t="shared" si="6"/>
        <v>1313</v>
      </c>
      <c r="R17" s="115">
        <v>0</v>
      </c>
    </row>
    <row r="18" spans="2:18" s="33" customFormat="1" ht="13.5" customHeight="1">
      <c r="B18" s="6">
        <v>14</v>
      </c>
      <c r="C18" s="12" t="s">
        <v>76</v>
      </c>
      <c r="D18" s="113">
        <f>市区町村別_歯科医療費!I19</f>
        <v>43736.098985551798</v>
      </c>
      <c r="E18" s="200">
        <v>46024.626695999999</v>
      </c>
      <c r="F18" s="36"/>
      <c r="G18" s="37"/>
      <c r="H18" s="6">
        <v>14</v>
      </c>
      <c r="I18" s="12" t="s">
        <v>76</v>
      </c>
      <c r="J18" s="200">
        <f t="shared" si="2"/>
        <v>46024.626695999999</v>
      </c>
      <c r="K18" s="200">
        <f t="shared" si="3"/>
        <v>44723.752651000003</v>
      </c>
      <c r="L18" s="200">
        <f t="shared" si="4"/>
        <v>1301</v>
      </c>
      <c r="M18" s="37"/>
      <c r="N18" s="109">
        <f t="shared" si="0"/>
        <v>45768.544918422951</v>
      </c>
      <c r="O18" s="109">
        <f t="shared" si="1"/>
        <v>45768.544918422951</v>
      </c>
      <c r="P18" s="109">
        <f t="shared" si="5"/>
        <v>44456.15174059679</v>
      </c>
      <c r="Q18" s="353">
        <f t="shared" si="6"/>
        <v>1313</v>
      </c>
      <c r="R18" s="115">
        <v>0</v>
      </c>
    </row>
    <row r="19" spans="2:18" s="33" customFormat="1" ht="13.5" customHeight="1">
      <c r="B19" s="6">
        <v>15</v>
      </c>
      <c r="C19" s="12" t="s">
        <v>77</v>
      </c>
      <c r="D19" s="113">
        <f>市区町村別_歯科医療費!I20</f>
        <v>43685.915068389913</v>
      </c>
      <c r="E19" s="200">
        <v>45941.118043000002</v>
      </c>
      <c r="F19" s="36"/>
      <c r="G19" s="37"/>
      <c r="H19" s="6">
        <v>15</v>
      </c>
      <c r="I19" s="12" t="s">
        <v>77</v>
      </c>
      <c r="J19" s="200">
        <f t="shared" si="2"/>
        <v>45941.118043000002</v>
      </c>
      <c r="K19" s="200">
        <f t="shared" si="3"/>
        <v>44639.400032999998</v>
      </c>
      <c r="L19" s="200">
        <f t="shared" si="4"/>
        <v>1302</v>
      </c>
      <c r="M19" s="37"/>
      <c r="N19" s="109">
        <f t="shared" si="0"/>
        <v>45768.544918422951</v>
      </c>
      <c r="O19" s="109">
        <f t="shared" si="1"/>
        <v>45768.544918422951</v>
      </c>
      <c r="P19" s="109">
        <f t="shared" si="5"/>
        <v>44456.15174059679</v>
      </c>
      <c r="Q19" s="353">
        <f t="shared" si="6"/>
        <v>1313</v>
      </c>
      <c r="R19" s="115">
        <v>0</v>
      </c>
    </row>
    <row r="20" spans="2:18" s="33" customFormat="1" ht="13.5" customHeight="1">
      <c r="B20" s="6">
        <v>16</v>
      </c>
      <c r="C20" s="12" t="s">
        <v>54</v>
      </c>
      <c r="D20" s="113">
        <f>市区町村別_歯科医療費!I21</f>
        <v>46178.974636032755</v>
      </c>
      <c r="E20" s="200">
        <v>46022.784814999999</v>
      </c>
      <c r="F20" s="36"/>
      <c r="G20" s="37"/>
      <c r="H20" s="6">
        <v>16</v>
      </c>
      <c r="I20" s="12" t="s">
        <v>54</v>
      </c>
      <c r="J20" s="200">
        <f t="shared" si="2"/>
        <v>46022.784814999999</v>
      </c>
      <c r="K20" s="200">
        <f t="shared" si="3"/>
        <v>44797.724281000003</v>
      </c>
      <c r="L20" s="200">
        <f t="shared" si="4"/>
        <v>1225</v>
      </c>
      <c r="M20" s="37"/>
      <c r="N20" s="109">
        <f t="shared" si="0"/>
        <v>45768.544918422951</v>
      </c>
      <c r="O20" s="109">
        <f t="shared" si="1"/>
        <v>45768.544918422951</v>
      </c>
      <c r="P20" s="109">
        <f t="shared" si="5"/>
        <v>44456.15174059679</v>
      </c>
      <c r="Q20" s="353">
        <f t="shared" si="6"/>
        <v>1313</v>
      </c>
      <c r="R20" s="115">
        <v>0</v>
      </c>
    </row>
    <row r="21" spans="2:18" s="33" customFormat="1" ht="13.5" customHeight="1">
      <c r="B21" s="6">
        <v>17</v>
      </c>
      <c r="C21" s="12" t="s">
        <v>78</v>
      </c>
      <c r="D21" s="113">
        <f>市区町村別_歯科医療費!I22</f>
        <v>45405.802632635045</v>
      </c>
      <c r="E21" s="200">
        <v>46032.473792999997</v>
      </c>
      <c r="F21" s="36"/>
      <c r="G21" s="37"/>
      <c r="H21" s="6">
        <v>17</v>
      </c>
      <c r="I21" s="12" t="s">
        <v>78</v>
      </c>
      <c r="J21" s="200">
        <f t="shared" si="2"/>
        <v>46032.473792999997</v>
      </c>
      <c r="K21" s="200">
        <f t="shared" si="3"/>
        <v>44778.514575000001</v>
      </c>
      <c r="L21" s="200">
        <f t="shared" si="4"/>
        <v>1253</v>
      </c>
      <c r="M21" s="37"/>
      <c r="N21" s="109">
        <f t="shared" si="0"/>
        <v>45768.544918422951</v>
      </c>
      <c r="O21" s="109">
        <f t="shared" si="1"/>
        <v>45768.544918422951</v>
      </c>
      <c r="P21" s="109">
        <f t="shared" si="5"/>
        <v>44456.15174059679</v>
      </c>
      <c r="Q21" s="353">
        <f t="shared" si="6"/>
        <v>1313</v>
      </c>
      <c r="R21" s="115">
        <v>0</v>
      </c>
    </row>
    <row r="22" spans="2:18" s="33" customFormat="1" ht="13.5" customHeight="1">
      <c r="B22" s="6">
        <v>18</v>
      </c>
      <c r="C22" s="12" t="s">
        <v>55</v>
      </c>
      <c r="D22" s="113">
        <f>市区町村別_歯科医療費!I23</f>
        <v>49899.367461806483</v>
      </c>
      <c r="E22" s="200">
        <v>46043.440732000003</v>
      </c>
      <c r="F22" s="36"/>
      <c r="G22" s="37"/>
      <c r="H22" s="6">
        <v>18</v>
      </c>
      <c r="I22" s="12" t="s">
        <v>55</v>
      </c>
      <c r="J22" s="200">
        <f t="shared" si="2"/>
        <v>46043.440732000003</v>
      </c>
      <c r="K22" s="200">
        <f t="shared" si="3"/>
        <v>44748.799914000003</v>
      </c>
      <c r="L22" s="200">
        <f t="shared" si="4"/>
        <v>1294</v>
      </c>
      <c r="M22" s="37"/>
      <c r="N22" s="109">
        <f t="shared" si="0"/>
        <v>45768.544918422951</v>
      </c>
      <c r="O22" s="109">
        <f t="shared" si="1"/>
        <v>45768.544918422951</v>
      </c>
      <c r="P22" s="109">
        <f t="shared" si="5"/>
        <v>44456.15174059679</v>
      </c>
      <c r="Q22" s="353">
        <f t="shared" si="6"/>
        <v>1313</v>
      </c>
      <c r="R22" s="115">
        <v>0</v>
      </c>
    </row>
    <row r="23" spans="2:18" s="33" customFormat="1" ht="13.5" customHeight="1">
      <c r="B23" s="6">
        <v>19</v>
      </c>
      <c r="C23" s="12" t="s">
        <v>79</v>
      </c>
      <c r="D23" s="113">
        <f>市区町村別_歯科医療費!I24</f>
        <v>39747.462571483644</v>
      </c>
      <c r="E23" s="200">
        <v>45979.359780999999</v>
      </c>
      <c r="F23" s="36"/>
      <c r="G23" s="37"/>
      <c r="H23" s="6">
        <v>19</v>
      </c>
      <c r="I23" s="12" t="s">
        <v>79</v>
      </c>
      <c r="J23" s="200">
        <f t="shared" si="2"/>
        <v>45979.359780999999</v>
      </c>
      <c r="K23" s="200">
        <f t="shared" si="3"/>
        <v>44676.583072000001</v>
      </c>
      <c r="L23" s="200">
        <f t="shared" si="4"/>
        <v>1302</v>
      </c>
      <c r="M23" s="37"/>
      <c r="N23" s="109">
        <f t="shared" si="0"/>
        <v>45768.544918422951</v>
      </c>
      <c r="O23" s="109">
        <f t="shared" si="1"/>
        <v>45768.544918422951</v>
      </c>
      <c r="P23" s="109">
        <f t="shared" si="5"/>
        <v>44456.15174059679</v>
      </c>
      <c r="Q23" s="353">
        <f t="shared" si="6"/>
        <v>1313</v>
      </c>
      <c r="R23" s="115">
        <v>0</v>
      </c>
    </row>
    <row r="24" spans="2:18" s="33" customFormat="1" ht="13.5" customHeight="1">
      <c r="B24" s="6">
        <v>20</v>
      </c>
      <c r="C24" s="12" t="s">
        <v>80</v>
      </c>
      <c r="D24" s="113">
        <f>市区町村別_歯科医療費!I25</f>
        <v>45640.861982012269</v>
      </c>
      <c r="E24" s="200">
        <v>45842.075591000001</v>
      </c>
      <c r="F24" s="36"/>
      <c r="G24" s="37"/>
      <c r="H24" s="6">
        <v>20</v>
      </c>
      <c r="I24" s="12" t="s">
        <v>80</v>
      </c>
      <c r="J24" s="200">
        <f t="shared" si="2"/>
        <v>45842.075591000001</v>
      </c>
      <c r="K24" s="200">
        <f t="shared" si="3"/>
        <v>44584.707749000001</v>
      </c>
      <c r="L24" s="200">
        <f t="shared" si="4"/>
        <v>1257</v>
      </c>
      <c r="M24" s="37"/>
      <c r="N24" s="109">
        <f t="shared" si="0"/>
        <v>45768.544918422951</v>
      </c>
      <c r="O24" s="109">
        <f t="shared" si="1"/>
        <v>45768.544918422951</v>
      </c>
      <c r="P24" s="109">
        <f t="shared" si="5"/>
        <v>44456.15174059679</v>
      </c>
      <c r="Q24" s="353">
        <f t="shared" si="6"/>
        <v>1313</v>
      </c>
      <c r="R24" s="115">
        <v>0</v>
      </c>
    </row>
    <row r="25" spans="2:18" s="33" customFormat="1" ht="13.5" customHeight="1">
      <c r="B25" s="6">
        <v>21</v>
      </c>
      <c r="C25" s="12" t="s">
        <v>81</v>
      </c>
      <c r="D25" s="113">
        <f>市区町村別_歯科医療費!I26</f>
        <v>44888.68568875271</v>
      </c>
      <c r="E25" s="200">
        <v>46038.842911</v>
      </c>
      <c r="F25" s="36"/>
      <c r="G25" s="37"/>
      <c r="H25" s="6">
        <v>21</v>
      </c>
      <c r="I25" s="12" t="s">
        <v>81</v>
      </c>
      <c r="J25" s="200">
        <f t="shared" si="2"/>
        <v>46038.842911</v>
      </c>
      <c r="K25" s="200">
        <f t="shared" si="3"/>
        <v>44675.381434000003</v>
      </c>
      <c r="L25" s="200">
        <f t="shared" si="4"/>
        <v>1364</v>
      </c>
      <c r="M25" s="37"/>
      <c r="N25" s="109">
        <f t="shared" si="0"/>
        <v>45768.544918422951</v>
      </c>
      <c r="O25" s="109">
        <f t="shared" si="1"/>
        <v>45768.544918422951</v>
      </c>
      <c r="P25" s="109">
        <f t="shared" si="5"/>
        <v>44456.15174059679</v>
      </c>
      <c r="Q25" s="353">
        <f t="shared" si="6"/>
        <v>1313</v>
      </c>
      <c r="R25" s="115">
        <v>0</v>
      </c>
    </row>
    <row r="26" spans="2:18" s="33" customFormat="1" ht="13.5" customHeight="1">
      <c r="B26" s="6">
        <v>22</v>
      </c>
      <c r="C26" s="12" t="s">
        <v>56</v>
      </c>
      <c r="D26" s="113">
        <f>市区町村別_歯科医療費!I27</f>
        <v>45701.949885214672</v>
      </c>
      <c r="E26" s="200">
        <v>45781.497434999997</v>
      </c>
      <c r="F26" s="36"/>
      <c r="G26" s="37"/>
      <c r="H26" s="6">
        <v>22</v>
      </c>
      <c r="I26" s="12" t="s">
        <v>56</v>
      </c>
      <c r="J26" s="200">
        <f t="shared" si="2"/>
        <v>45781.497434999997</v>
      </c>
      <c r="K26" s="200">
        <f t="shared" si="3"/>
        <v>44542.955421999999</v>
      </c>
      <c r="L26" s="200">
        <f t="shared" si="4"/>
        <v>1238</v>
      </c>
      <c r="M26" s="37"/>
      <c r="N26" s="109">
        <f t="shared" si="0"/>
        <v>45768.544918422951</v>
      </c>
      <c r="O26" s="109">
        <f t="shared" si="1"/>
        <v>45768.544918422951</v>
      </c>
      <c r="P26" s="109">
        <f t="shared" si="5"/>
        <v>44456.15174059679</v>
      </c>
      <c r="Q26" s="353">
        <f t="shared" si="6"/>
        <v>1313</v>
      </c>
      <c r="R26" s="115">
        <v>0</v>
      </c>
    </row>
    <row r="27" spans="2:18" s="33" customFormat="1" ht="13.5" customHeight="1">
      <c r="B27" s="6">
        <v>23</v>
      </c>
      <c r="C27" s="12" t="s">
        <v>82</v>
      </c>
      <c r="D27" s="113">
        <f>市区町村別_歯科医療費!I28</f>
        <v>46031.642503211595</v>
      </c>
      <c r="E27" s="200">
        <v>46110.140892000003</v>
      </c>
      <c r="F27" s="36"/>
      <c r="G27" s="37"/>
      <c r="H27" s="6">
        <v>23</v>
      </c>
      <c r="I27" s="12" t="s">
        <v>82</v>
      </c>
      <c r="J27" s="200">
        <f t="shared" si="2"/>
        <v>46110.140892000003</v>
      </c>
      <c r="K27" s="200">
        <f t="shared" si="3"/>
        <v>44727.192973999998</v>
      </c>
      <c r="L27" s="200">
        <f t="shared" si="4"/>
        <v>1383</v>
      </c>
      <c r="M27" s="37"/>
      <c r="N27" s="109">
        <f t="shared" si="0"/>
        <v>45768.544918422951</v>
      </c>
      <c r="O27" s="109">
        <f t="shared" si="1"/>
        <v>45768.544918422951</v>
      </c>
      <c r="P27" s="109">
        <f t="shared" si="5"/>
        <v>44456.15174059679</v>
      </c>
      <c r="Q27" s="353">
        <f t="shared" si="6"/>
        <v>1313</v>
      </c>
      <c r="R27" s="115">
        <v>0</v>
      </c>
    </row>
    <row r="28" spans="2:18" s="33" customFormat="1" ht="13.5" customHeight="1">
      <c r="B28" s="6">
        <v>24</v>
      </c>
      <c r="C28" s="12" t="s">
        <v>83</v>
      </c>
      <c r="D28" s="113">
        <f>市区町村別_歯科医療費!I29</f>
        <v>50255.228161668841</v>
      </c>
      <c r="E28" s="200">
        <v>45840.319542999998</v>
      </c>
      <c r="F28" s="36"/>
      <c r="G28" s="37"/>
      <c r="H28" s="6">
        <v>24</v>
      </c>
      <c r="I28" s="12" t="s">
        <v>83</v>
      </c>
      <c r="J28" s="200">
        <f t="shared" si="2"/>
        <v>45840.319542999998</v>
      </c>
      <c r="K28" s="200">
        <f t="shared" si="3"/>
        <v>44626.676884</v>
      </c>
      <c r="L28" s="200">
        <f t="shared" si="4"/>
        <v>1213</v>
      </c>
      <c r="M28" s="37"/>
      <c r="N28" s="109">
        <f t="shared" si="0"/>
        <v>45768.544918422951</v>
      </c>
      <c r="O28" s="109">
        <f t="shared" si="1"/>
        <v>45768.544918422951</v>
      </c>
      <c r="P28" s="109">
        <f t="shared" si="5"/>
        <v>44456.15174059679</v>
      </c>
      <c r="Q28" s="353">
        <f t="shared" si="6"/>
        <v>1313</v>
      </c>
      <c r="R28" s="115">
        <v>0</v>
      </c>
    </row>
    <row r="29" spans="2:18" s="33" customFormat="1" ht="13.5" customHeight="1">
      <c r="B29" s="6">
        <v>25</v>
      </c>
      <c r="C29" s="12" t="s">
        <v>84</v>
      </c>
      <c r="D29" s="113">
        <f>市区町村別_歯科医療費!I30</f>
        <v>42423.77439267224</v>
      </c>
      <c r="E29" s="200">
        <v>45923.063894999999</v>
      </c>
      <c r="F29" s="36"/>
      <c r="G29" s="37"/>
      <c r="H29" s="6">
        <v>25</v>
      </c>
      <c r="I29" s="12" t="s">
        <v>84</v>
      </c>
      <c r="J29" s="200">
        <f t="shared" si="2"/>
        <v>45923.063894999999</v>
      </c>
      <c r="K29" s="200">
        <f t="shared" si="3"/>
        <v>44660.138504000002</v>
      </c>
      <c r="L29" s="200">
        <f t="shared" si="4"/>
        <v>1263</v>
      </c>
      <c r="M29" s="37"/>
      <c r="N29" s="109">
        <f t="shared" si="0"/>
        <v>45768.544918422951</v>
      </c>
      <c r="O29" s="109">
        <f t="shared" si="1"/>
        <v>45768.544918422951</v>
      </c>
      <c r="P29" s="109">
        <f t="shared" si="5"/>
        <v>44456.15174059679</v>
      </c>
      <c r="Q29" s="353">
        <f t="shared" si="6"/>
        <v>1313</v>
      </c>
      <c r="R29" s="115">
        <v>0</v>
      </c>
    </row>
    <row r="30" spans="2:18" s="33" customFormat="1" ht="13.5" customHeight="1">
      <c r="B30" s="6">
        <v>26</v>
      </c>
      <c r="C30" s="12" t="s">
        <v>30</v>
      </c>
      <c r="D30" s="113">
        <f>市区町村別_歯科医療費!I31</f>
        <v>46531.741007605648</v>
      </c>
      <c r="E30" s="200">
        <v>45794.720845999997</v>
      </c>
      <c r="F30" s="36"/>
      <c r="G30" s="37"/>
      <c r="H30" s="6">
        <v>26</v>
      </c>
      <c r="I30" s="12" t="s">
        <v>30</v>
      </c>
      <c r="J30" s="200">
        <f t="shared" si="2"/>
        <v>45794.720845999997</v>
      </c>
      <c r="K30" s="200">
        <f t="shared" si="3"/>
        <v>44470.677796999997</v>
      </c>
      <c r="L30" s="200">
        <f t="shared" si="4"/>
        <v>1324</v>
      </c>
      <c r="M30" s="37"/>
      <c r="N30" s="109">
        <f t="shared" si="0"/>
        <v>45768.544918422951</v>
      </c>
      <c r="O30" s="109">
        <f t="shared" si="1"/>
        <v>45768.544918422951</v>
      </c>
      <c r="P30" s="109">
        <f t="shared" si="5"/>
        <v>44456.15174059679</v>
      </c>
      <c r="Q30" s="353">
        <f t="shared" si="6"/>
        <v>1313</v>
      </c>
      <c r="R30" s="115">
        <v>0</v>
      </c>
    </row>
    <row r="31" spans="2:18" s="33" customFormat="1" ht="13.5" customHeight="1">
      <c r="B31" s="6">
        <v>27</v>
      </c>
      <c r="C31" s="12" t="s">
        <v>31</v>
      </c>
      <c r="D31" s="113">
        <f>市区町村別_歯科医療費!I32</f>
        <v>45553.651630870503</v>
      </c>
      <c r="E31" s="200">
        <v>45925.227658000003</v>
      </c>
      <c r="F31" s="36"/>
      <c r="G31" s="37"/>
      <c r="H31" s="6">
        <v>27</v>
      </c>
      <c r="I31" s="12" t="s">
        <v>31</v>
      </c>
      <c r="J31" s="200">
        <f t="shared" si="2"/>
        <v>45925.227658000003</v>
      </c>
      <c r="K31" s="200">
        <f t="shared" si="3"/>
        <v>44651.665825999997</v>
      </c>
      <c r="L31" s="200">
        <f t="shared" si="4"/>
        <v>1273</v>
      </c>
      <c r="M31" s="37"/>
      <c r="N31" s="109">
        <f t="shared" si="0"/>
        <v>45768.544918422951</v>
      </c>
      <c r="O31" s="109">
        <f t="shared" si="1"/>
        <v>45768.544918422951</v>
      </c>
      <c r="P31" s="109">
        <f t="shared" si="5"/>
        <v>44456.15174059679</v>
      </c>
      <c r="Q31" s="353">
        <f t="shared" si="6"/>
        <v>1313</v>
      </c>
      <c r="R31" s="115">
        <v>0</v>
      </c>
    </row>
    <row r="32" spans="2:18" s="33" customFormat="1" ht="13.5" customHeight="1">
      <c r="B32" s="6">
        <v>28</v>
      </c>
      <c r="C32" s="12" t="s">
        <v>32</v>
      </c>
      <c r="D32" s="113">
        <f>市区町村別_歯科医療費!I33</f>
        <v>44749.273793870736</v>
      </c>
      <c r="E32" s="200">
        <v>45739.490809000003</v>
      </c>
      <c r="F32" s="36"/>
      <c r="G32" s="37"/>
      <c r="H32" s="6">
        <v>28</v>
      </c>
      <c r="I32" s="12" t="s">
        <v>32</v>
      </c>
      <c r="J32" s="200">
        <f t="shared" si="2"/>
        <v>45739.490809000003</v>
      </c>
      <c r="K32" s="200">
        <f t="shared" si="3"/>
        <v>44372.060953</v>
      </c>
      <c r="L32" s="200">
        <f t="shared" si="4"/>
        <v>1367</v>
      </c>
      <c r="M32" s="37"/>
      <c r="N32" s="109">
        <f t="shared" si="0"/>
        <v>45768.544918422951</v>
      </c>
      <c r="O32" s="109">
        <f t="shared" si="1"/>
        <v>45768.544918422951</v>
      </c>
      <c r="P32" s="109">
        <f t="shared" si="5"/>
        <v>44456.15174059679</v>
      </c>
      <c r="Q32" s="353">
        <f t="shared" si="6"/>
        <v>1313</v>
      </c>
      <c r="R32" s="115">
        <v>0</v>
      </c>
    </row>
    <row r="33" spans="2:18" s="33" customFormat="1" ht="13.5" customHeight="1">
      <c r="B33" s="6">
        <v>29</v>
      </c>
      <c r="C33" s="12" t="s">
        <v>33</v>
      </c>
      <c r="D33" s="113">
        <f>市区町村別_歯科医療費!I34</f>
        <v>47415.722413897463</v>
      </c>
      <c r="E33" s="200">
        <v>45858.289417</v>
      </c>
      <c r="F33" s="36"/>
      <c r="G33" s="37"/>
      <c r="H33" s="6">
        <v>29</v>
      </c>
      <c r="I33" s="12" t="s">
        <v>33</v>
      </c>
      <c r="J33" s="200">
        <f t="shared" si="2"/>
        <v>45858.289417</v>
      </c>
      <c r="K33" s="200">
        <f t="shared" si="3"/>
        <v>44539.896793</v>
      </c>
      <c r="L33" s="200">
        <f t="shared" si="4"/>
        <v>1318</v>
      </c>
      <c r="M33" s="37"/>
      <c r="N33" s="109">
        <f t="shared" si="0"/>
        <v>45768.544918422951</v>
      </c>
      <c r="O33" s="109">
        <f t="shared" si="1"/>
        <v>45768.544918422951</v>
      </c>
      <c r="P33" s="109">
        <f t="shared" si="5"/>
        <v>44456.15174059679</v>
      </c>
      <c r="Q33" s="353">
        <f t="shared" si="6"/>
        <v>1313</v>
      </c>
      <c r="R33" s="115">
        <v>0</v>
      </c>
    </row>
    <row r="34" spans="2:18" s="33" customFormat="1" ht="13.5" customHeight="1">
      <c r="B34" s="6">
        <v>30</v>
      </c>
      <c r="C34" s="12" t="s">
        <v>34</v>
      </c>
      <c r="D34" s="113">
        <f>市区町村別_歯科医療費!I35</f>
        <v>46749.977369421562</v>
      </c>
      <c r="E34" s="200">
        <v>45878.959727000001</v>
      </c>
      <c r="F34" s="36"/>
      <c r="G34" s="37"/>
      <c r="H34" s="6">
        <v>30</v>
      </c>
      <c r="I34" s="12" t="s">
        <v>34</v>
      </c>
      <c r="J34" s="200">
        <f t="shared" si="2"/>
        <v>45878.959727000001</v>
      </c>
      <c r="K34" s="200">
        <f t="shared" si="3"/>
        <v>44576.369879999998</v>
      </c>
      <c r="L34" s="200">
        <f t="shared" si="4"/>
        <v>1303</v>
      </c>
      <c r="M34" s="37"/>
      <c r="N34" s="109">
        <f t="shared" si="0"/>
        <v>45768.544918422951</v>
      </c>
      <c r="O34" s="109">
        <f t="shared" si="1"/>
        <v>45768.544918422951</v>
      </c>
      <c r="P34" s="109">
        <f t="shared" si="5"/>
        <v>44456.15174059679</v>
      </c>
      <c r="Q34" s="353">
        <f t="shared" si="6"/>
        <v>1313</v>
      </c>
      <c r="R34" s="115">
        <v>0</v>
      </c>
    </row>
    <row r="35" spans="2:18" s="33" customFormat="1" ht="13.5" customHeight="1">
      <c r="B35" s="6">
        <v>31</v>
      </c>
      <c r="C35" s="12" t="s">
        <v>35</v>
      </c>
      <c r="D35" s="113">
        <f>市区町村別_歯科医療費!I36</f>
        <v>46246.400390822411</v>
      </c>
      <c r="E35" s="200">
        <v>45743.821565999999</v>
      </c>
      <c r="F35" s="36"/>
      <c r="G35" s="37"/>
      <c r="H35" s="6">
        <v>31</v>
      </c>
      <c r="I35" s="12" t="s">
        <v>35</v>
      </c>
      <c r="J35" s="200">
        <f t="shared" si="2"/>
        <v>45743.821565999999</v>
      </c>
      <c r="K35" s="200">
        <f t="shared" si="3"/>
        <v>44381.699503000003</v>
      </c>
      <c r="L35" s="200">
        <f t="shared" si="4"/>
        <v>1362</v>
      </c>
      <c r="M35" s="37"/>
      <c r="N35" s="109">
        <f t="shared" si="0"/>
        <v>45768.544918422951</v>
      </c>
      <c r="O35" s="109">
        <f t="shared" si="1"/>
        <v>45768.544918422951</v>
      </c>
      <c r="P35" s="109">
        <f t="shared" si="5"/>
        <v>44456.15174059679</v>
      </c>
      <c r="Q35" s="353">
        <f t="shared" si="6"/>
        <v>1313</v>
      </c>
      <c r="R35" s="115">
        <v>0</v>
      </c>
    </row>
    <row r="36" spans="2:18" s="33" customFormat="1" ht="13.5" customHeight="1">
      <c r="B36" s="6">
        <v>32</v>
      </c>
      <c r="C36" s="12" t="s">
        <v>36</v>
      </c>
      <c r="D36" s="113">
        <f>市区町村別_歯科医療費!I37</f>
        <v>43094.369950216271</v>
      </c>
      <c r="E36" s="200">
        <v>45930.472135000004</v>
      </c>
      <c r="F36" s="36"/>
      <c r="G36" s="37"/>
      <c r="H36" s="6">
        <v>32</v>
      </c>
      <c r="I36" s="12" t="s">
        <v>36</v>
      </c>
      <c r="J36" s="200">
        <f t="shared" si="2"/>
        <v>45930.472135000004</v>
      </c>
      <c r="K36" s="200">
        <f t="shared" si="3"/>
        <v>44571.184486999999</v>
      </c>
      <c r="L36" s="200">
        <f t="shared" si="4"/>
        <v>1359</v>
      </c>
      <c r="M36" s="37"/>
      <c r="N36" s="109">
        <f t="shared" si="0"/>
        <v>45768.544918422951</v>
      </c>
      <c r="O36" s="109">
        <f t="shared" si="1"/>
        <v>45768.544918422951</v>
      </c>
      <c r="P36" s="109">
        <f t="shared" si="5"/>
        <v>44456.15174059679</v>
      </c>
      <c r="Q36" s="353">
        <f t="shared" si="6"/>
        <v>1313</v>
      </c>
      <c r="R36" s="115">
        <v>0</v>
      </c>
    </row>
    <row r="37" spans="2:18" s="33" customFormat="1" ht="13.5" customHeight="1">
      <c r="B37" s="6">
        <v>33</v>
      </c>
      <c r="C37" s="12" t="s">
        <v>37</v>
      </c>
      <c r="D37" s="113">
        <f>市区町村別_歯科医療費!I38</f>
        <v>42132.929122807014</v>
      </c>
      <c r="E37" s="200">
        <v>45587.296040000001</v>
      </c>
      <c r="F37" s="36"/>
      <c r="G37" s="37"/>
      <c r="H37" s="6">
        <v>33</v>
      </c>
      <c r="I37" s="12" t="s">
        <v>37</v>
      </c>
      <c r="J37" s="200">
        <f t="shared" si="2"/>
        <v>45587.296040000001</v>
      </c>
      <c r="K37" s="200">
        <f t="shared" si="3"/>
        <v>44333.856501000002</v>
      </c>
      <c r="L37" s="200">
        <f t="shared" si="4"/>
        <v>1253</v>
      </c>
      <c r="M37" s="37"/>
      <c r="N37" s="109">
        <f t="shared" si="0"/>
        <v>45768.544918422951</v>
      </c>
      <c r="O37" s="109">
        <f t="shared" si="1"/>
        <v>45768.544918422951</v>
      </c>
      <c r="P37" s="109">
        <f t="shared" si="5"/>
        <v>44456.15174059679</v>
      </c>
      <c r="Q37" s="353">
        <f t="shared" si="6"/>
        <v>1313</v>
      </c>
      <c r="R37" s="115">
        <v>0</v>
      </c>
    </row>
    <row r="38" spans="2:18" s="33" customFormat="1" ht="13.5" customHeight="1">
      <c r="B38" s="6">
        <v>34</v>
      </c>
      <c r="C38" s="12" t="s">
        <v>38</v>
      </c>
      <c r="D38" s="113">
        <f>市区町村別_歯科医療費!I39</f>
        <v>38921.323605205514</v>
      </c>
      <c r="E38" s="200">
        <v>45845.179528000001</v>
      </c>
      <c r="F38" s="36"/>
      <c r="G38" s="37"/>
      <c r="H38" s="6">
        <v>34</v>
      </c>
      <c r="I38" s="12" t="s">
        <v>38</v>
      </c>
      <c r="J38" s="200">
        <f t="shared" si="2"/>
        <v>45845.179528000001</v>
      </c>
      <c r="K38" s="200">
        <f t="shared" si="3"/>
        <v>44530.052076</v>
      </c>
      <c r="L38" s="200">
        <f t="shared" si="4"/>
        <v>1315</v>
      </c>
      <c r="M38" s="37"/>
      <c r="N38" s="109">
        <f t="shared" si="0"/>
        <v>45768.544918422951</v>
      </c>
      <c r="O38" s="109">
        <f t="shared" si="1"/>
        <v>45768.544918422951</v>
      </c>
      <c r="P38" s="109">
        <f t="shared" si="5"/>
        <v>44456.15174059679</v>
      </c>
      <c r="Q38" s="353">
        <f t="shared" si="6"/>
        <v>1313</v>
      </c>
      <c r="R38" s="115">
        <v>0</v>
      </c>
    </row>
    <row r="39" spans="2:18" s="33" customFormat="1" ht="13.5" customHeight="1">
      <c r="B39" s="6">
        <v>35</v>
      </c>
      <c r="C39" s="12" t="s">
        <v>1</v>
      </c>
      <c r="D39" s="113">
        <f>市区町村別_歯科医療費!I40</f>
        <v>46727.481745520781</v>
      </c>
      <c r="E39" s="200">
        <v>45803.809285000003</v>
      </c>
      <c r="F39" s="36"/>
      <c r="G39" s="37"/>
      <c r="H39" s="6">
        <v>35</v>
      </c>
      <c r="I39" s="12" t="s">
        <v>1</v>
      </c>
      <c r="J39" s="200">
        <f t="shared" si="2"/>
        <v>45803.809285000003</v>
      </c>
      <c r="K39" s="200">
        <f t="shared" si="3"/>
        <v>44496.988663999997</v>
      </c>
      <c r="L39" s="200">
        <f t="shared" si="4"/>
        <v>1307</v>
      </c>
      <c r="M39" s="37"/>
      <c r="N39" s="109">
        <f t="shared" si="0"/>
        <v>45768.544918422951</v>
      </c>
      <c r="O39" s="109">
        <f t="shared" si="1"/>
        <v>45768.544918422951</v>
      </c>
      <c r="P39" s="109">
        <f t="shared" si="5"/>
        <v>44456.15174059679</v>
      </c>
      <c r="Q39" s="353">
        <f t="shared" si="6"/>
        <v>1313</v>
      </c>
      <c r="R39" s="115">
        <v>0</v>
      </c>
    </row>
    <row r="40" spans="2:18" s="33" customFormat="1" ht="13.5" customHeight="1">
      <c r="B40" s="6">
        <v>36</v>
      </c>
      <c r="C40" s="12" t="s">
        <v>2</v>
      </c>
      <c r="D40" s="113">
        <f>市区町村別_歯科医療費!I41</f>
        <v>43688.296094149751</v>
      </c>
      <c r="E40" s="200">
        <v>45838.214953000002</v>
      </c>
      <c r="F40" s="36"/>
      <c r="G40" s="37"/>
      <c r="H40" s="6">
        <v>36</v>
      </c>
      <c r="I40" s="12" t="s">
        <v>2</v>
      </c>
      <c r="J40" s="200">
        <f t="shared" si="2"/>
        <v>45838.214953000002</v>
      </c>
      <c r="K40" s="200">
        <f t="shared" si="3"/>
        <v>44558.595883000002</v>
      </c>
      <c r="L40" s="200">
        <f t="shared" si="4"/>
        <v>1279</v>
      </c>
      <c r="M40" s="37"/>
      <c r="N40" s="109">
        <f t="shared" si="0"/>
        <v>45768.544918422951</v>
      </c>
      <c r="O40" s="109">
        <f t="shared" si="1"/>
        <v>45768.544918422951</v>
      </c>
      <c r="P40" s="109">
        <f t="shared" si="5"/>
        <v>44456.15174059679</v>
      </c>
      <c r="Q40" s="353">
        <f t="shared" si="6"/>
        <v>1313</v>
      </c>
      <c r="R40" s="115">
        <v>0</v>
      </c>
    </row>
    <row r="41" spans="2:18" s="33" customFormat="1" ht="13.5" customHeight="1">
      <c r="B41" s="6">
        <v>37</v>
      </c>
      <c r="C41" s="12" t="s">
        <v>3</v>
      </c>
      <c r="D41" s="113">
        <f>市区町村別_歯科医療費!I42</f>
        <v>46698.852060097706</v>
      </c>
      <c r="E41" s="200">
        <v>45741.052710000004</v>
      </c>
      <c r="F41" s="36"/>
      <c r="G41" s="37"/>
      <c r="H41" s="6">
        <v>37</v>
      </c>
      <c r="I41" s="12" t="s">
        <v>3</v>
      </c>
      <c r="J41" s="200">
        <f t="shared" si="2"/>
        <v>45741.052710000004</v>
      </c>
      <c r="K41" s="200">
        <f t="shared" si="3"/>
        <v>44479.314716000001</v>
      </c>
      <c r="L41" s="200">
        <f t="shared" si="4"/>
        <v>1262</v>
      </c>
      <c r="M41" s="37"/>
      <c r="N41" s="109">
        <f t="shared" si="0"/>
        <v>45768.544918422951</v>
      </c>
      <c r="O41" s="109">
        <f t="shared" si="1"/>
        <v>45768.544918422951</v>
      </c>
      <c r="P41" s="109">
        <f t="shared" si="5"/>
        <v>44456.15174059679</v>
      </c>
      <c r="Q41" s="353">
        <f t="shared" si="6"/>
        <v>1313</v>
      </c>
      <c r="R41" s="115">
        <v>0</v>
      </c>
    </row>
    <row r="42" spans="2:18" s="33" customFormat="1" ht="13.5" customHeight="1">
      <c r="B42" s="6">
        <v>38</v>
      </c>
      <c r="C42" s="22" t="s">
        <v>39</v>
      </c>
      <c r="D42" s="113">
        <f>市区町村別_歯科医療費!I43</f>
        <v>45415.572599841311</v>
      </c>
      <c r="E42" s="200">
        <v>45773.499437999999</v>
      </c>
      <c r="F42" s="36"/>
      <c r="G42" s="37"/>
      <c r="H42" s="6">
        <v>38</v>
      </c>
      <c r="I42" s="22" t="s">
        <v>39</v>
      </c>
      <c r="J42" s="200">
        <f t="shared" si="2"/>
        <v>45773.499437999999</v>
      </c>
      <c r="K42" s="200">
        <f t="shared" si="3"/>
        <v>44475.903451999999</v>
      </c>
      <c r="L42" s="200">
        <f t="shared" si="4"/>
        <v>1297</v>
      </c>
      <c r="M42" s="37"/>
      <c r="N42" s="109">
        <f t="shared" si="0"/>
        <v>45768.544918422951</v>
      </c>
      <c r="O42" s="109">
        <f t="shared" si="1"/>
        <v>45768.544918422951</v>
      </c>
      <c r="P42" s="109">
        <f t="shared" si="5"/>
        <v>44456.15174059679</v>
      </c>
      <c r="Q42" s="353">
        <f t="shared" si="6"/>
        <v>1313</v>
      </c>
      <c r="R42" s="115">
        <v>0</v>
      </c>
    </row>
    <row r="43" spans="2:18" s="33" customFormat="1" ht="13.5" customHeight="1">
      <c r="B43" s="6">
        <v>39</v>
      </c>
      <c r="C43" s="22" t="s">
        <v>7</v>
      </c>
      <c r="D43" s="113">
        <f>市区町村別_歯科医療費!I44</f>
        <v>41309.282889242553</v>
      </c>
      <c r="E43" s="200">
        <v>45764.074970000001</v>
      </c>
      <c r="F43" s="36"/>
      <c r="G43" s="37"/>
      <c r="H43" s="6">
        <v>39</v>
      </c>
      <c r="I43" s="22" t="s">
        <v>7</v>
      </c>
      <c r="J43" s="200">
        <f t="shared" si="2"/>
        <v>45764.074970000001</v>
      </c>
      <c r="K43" s="200">
        <f t="shared" si="3"/>
        <v>44401.898481999997</v>
      </c>
      <c r="L43" s="200">
        <f t="shared" si="4"/>
        <v>1362</v>
      </c>
      <c r="M43" s="37"/>
      <c r="N43" s="109">
        <f t="shared" si="0"/>
        <v>45768.544918422951</v>
      </c>
      <c r="O43" s="109">
        <f t="shared" si="1"/>
        <v>45768.544918422951</v>
      </c>
      <c r="P43" s="109">
        <f t="shared" si="5"/>
        <v>44456.15174059679</v>
      </c>
      <c r="Q43" s="353">
        <f t="shared" si="6"/>
        <v>1313</v>
      </c>
      <c r="R43" s="115">
        <v>0</v>
      </c>
    </row>
    <row r="44" spans="2:18" s="33" customFormat="1" ht="13.5" customHeight="1">
      <c r="B44" s="6">
        <v>40</v>
      </c>
      <c r="C44" s="22" t="s">
        <v>40</v>
      </c>
      <c r="D44" s="113">
        <f>市区町村別_歯科医療費!I45</f>
        <v>35957.906858100723</v>
      </c>
      <c r="E44" s="200">
        <v>45917.627860000001</v>
      </c>
      <c r="F44" s="36"/>
      <c r="G44" s="37"/>
      <c r="H44" s="6">
        <v>40</v>
      </c>
      <c r="I44" s="22" t="s">
        <v>40</v>
      </c>
      <c r="J44" s="200">
        <f t="shared" si="2"/>
        <v>45917.627860000001</v>
      </c>
      <c r="K44" s="200">
        <f t="shared" si="3"/>
        <v>44584.843921</v>
      </c>
      <c r="L44" s="200">
        <f t="shared" si="4"/>
        <v>1333</v>
      </c>
      <c r="M44" s="37"/>
      <c r="N44" s="109">
        <f t="shared" si="0"/>
        <v>45768.544918422951</v>
      </c>
      <c r="O44" s="109">
        <f t="shared" si="1"/>
        <v>45768.544918422951</v>
      </c>
      <c r="P44" s="109">
        <f t="shared" si="5"/>
        <v>44456.15174059679</v>
      </c>
      <c r="Q44" s="353">
        <f t="shared" si="6"/>
        <v>1313</v>
      </c>
      <c r="R44" s="115">
        <v>0</v>
      </c>
    </row>
    <row r="45" spans="2:18" s="33" customFormat="1" ht="13.5" customHeight="1">
      <c r="B45" s="6">
        <v>41</v>
      </c>
      <c r="C45" s="22" t="s">
        <v>11</v>
      </c>
      <c r="D45" s="113">
        <f>市区町村別_歯科医療費!I46</f>
        <v>43744.811466024403</v>
      </c>
      <c r="E45" s="200">
        <v>45901.361738</v>
      </c>
      <c r="F45" s="36"/>
      <c r="G45" s="37"/>
      <c r="H45" s="6">
        <v>41</v>
      </c>
      <c r="I45" s="22" t="s">
        <v>11</v>
      </c>
      <c r="J45" s="200">
        <f t="shared" si="2"/>
        <v>45901.361738</v>
      </c>
      <c r="K45" s="200">
        <f t="shared" si="3"/>
        <v>44547.360948000001</v>
      </c>
      <c r="L45" s="200">
        <f t="shared" si="4"/>
        <v>1354</v>
      </c>
      <c r="M45" s="37"/>
      <c r="N45" s="109">
        <f t="shared" si="0"/>
        <v>45768.544918422951</v>
      </c>
      <c r="O45" s="109">
        <f t="shared" si="1"/>
        <v>45768.544918422951</v>
      </c>
      <c r="P45" s="109">
        <f t="shared" si="5"/>
        <v>44456.15174059679</v>
      </c>
      <c r="Q45" s="353">
        <f t="shared" si="6"/>
        <v>1313</v>
      </c>
      <c r="R45" s="115">
        <v>0</v>
      </c>
    </row>
    <row r="46" spans="2:18" s="33" customFormat="1" ht="13.5" customHeight="1">
      <c r="B46" s="6">
        <v>42</v>
      </c>
      <c r="C46" s="22" t="s">
        <v>12</v>
      </c>
      <c r="D46" s="113">
        <f>市区町村別_歯科医療費!I47</f>
        <v>39476.329446935728</v>
      </c>
      <c r="E46" s="200">
        <v>45665.061401999999</v>
      </c>
      <c r="F46" s="36"/>
      <c r="G46" s="37"/>
      <c r="H46" s="6">
        <v>42</v>
      </c>
      <c r="I46" s="22" t="s">
        <v>12</v>
      </c>
      <c r="J46" s="200">
        <f t="shared" si="2"/>
        <v>45665.061401999999</v>
      </c>
      <c r="K46" s="200">
        <f t="shared" si="3"/>
        <v>44332.774784000001</v>
      </c>
      <c r="L46" s="200">
        <f t="shared" si="4"/>
        <v>1332</v>
      </c>
      <c r="M46" s="37"/>
      <c r="N46" s="109">
        <f t="shared" si="0"/>
        <v>45768.544918422951</v>
      </c>
      <c r="O46" s="109">
        <f t="shared" si="1"/>
        <v>45768.544918422951</v>
      </c>
      <c r="P46" s="109">
        <f t="shared" si="5"/>
        <v>44456.15174059679</v>
      </c>
      <c r="Q46" s="353">
        <f t="shared" si="6"/>
        <v>1313</v>
      </c>
      <c r="R46" s="115">
        <v>0</v>
      </c>
    </row>
    <row r="47" spans="2:18" s="33" customFormat="1" ht="13.5" customHeight="1">
      <c r="B47" s="6">
        <v>43</v>
      </c>
      <c r="C47" s="22" t="s">
        <v>8</v>
      </c>
      <c r="D47" s="113">
        <f>市区町村別_歯科医療費!I48</f>
        <v>45572.434913541867</v>
      </c>
      <c r="E47" s="200">
        <v>45690.138942999998</v>
      </c>
      <c r="F47" s="36"/>
      <c r="G47" s="37"/>
      <c r="H47" s="6">
        <v>43</v>
      </c>
      <c r="I47" s="22" t="s">
        <v>8</v>
      </c>
      <c r="J47" s="200">
        <f t="shared" si="2"/>
        <v>45690.138942999998</v>
      </c>
      <c r="K47" s="200">
        <f t="shared" si="3"/>
        <v>44364.079802</v>
      </c>
      <c r="L47" s="200">
        <f t="shared" si="4"/>
        <v>1326</v>
      </c>
      <c r="M47" s="37"/>
      <c r="N47" s="109">
        <f t="shared" si="0"/>
        <v>45768.544918422951</v>
      </c>
      <c r="O47" s="109">
        <f t="shared" si="1"/>
        <v>45768.544918422951</v>
      </c>
      <c r="P47" s="109">
        <f t="shared" si="5"/>
        <v>44456.15174059679</v>
      </c>
      <c r="Q47" s="353">
        <f t="shared" si="6"/>
        <v>1313</v>
      </c>
      <c r="R47" s="115">
        <v>0</v>
      </c>
    </row>
    <row r="48" spans="2:18" s="33" customFormat="1" ht="13.5" customHeight="1">
      <c r="B48" s="6">
        <v>44</v>
      </c>
      <c r="C48" s="22" t="s">
        <v>18</v>
      </c>
      <c r="D48" s="113">
        <f>市区町村別_歯科医療費!I49</f>
        <v>48039.509331190282</v>
      </c>
      <c r="E48" s="200">
        <v>45785.384807000002</v>
      </c>
      <c r="F48" s="36"/>
      <c r="G48" s="37"/>
      <c r="H48" s="6">
        <v>44</v>
      </c>
      <c r="I48" s="22" t="s">
        <v>18</v>
      </c>
      <c r="J48" s="200">
        <f t="shared" si="2"/>
        <v>45785.384807000002</v>
      </c>
      <c r="K48" s="200">
        <f t="shared" si="3"/>
        <v>44408.665094999997</v>
      </c>
      <c r="L48" s="200">
        <f t="shared" si="4"/>
        <v>1376</v>
      </c>
      <c r="M48" s="37"/>
      <c r="N48" s="109">
        <f t="shared" si="0"/>
        <v>45768.544918422951</v>
      </c>
      <c r="O48" s="109">
        <f t="shared" si="1"/>
        <v>45768.544918422951</v>
      </c>
      <c r="P48" s="109">
        <f t="shared" si="5"/>
        <v>44456.15174059679</v>
      </c>
      <c r="Q48" s="353">
        <f t="shared" si="6"/>
        <v>1313</v>
      </c>
      <c r="R48" s="115">
        <v>0</v>
      </c>
    </row>
    <row r="49" spans="2:18" s="33" customFormat="1" ht="13.5" customHeight="1">
      <c r="B49" s="6">
        <v>45</v>
      </c>
      <c r="C49" s="22" t="s">
        <v>41</v>
      </c>
      <c r="D49" s="113">
        <f>市区町村別_歯科医療費!I50</f>
        <v>39251.930361584084</v>
      </c>
      <c r="E49" s="200">
        <v>45916.924013999997</v>
      </c>
      <c r="F49" s="36"/>
      <c r="G49" s="37"/>
      <c r="H49" s="6">
        <v>45</v>
      </c>
      <c r="I49" s="22" t="s">
        <v>41</v>
      </c>
      <c r="J49" s="200">
        <f t="shared" si="2"/>
        <v>45916.924013999997</v>
      </c>
      <c r="K49" s="200">
        <f t="shared" si="3"/>
        <v>44606.225582999999</v>
      </c>
      <c r="L49" s="200">
        <f t="shared" si="4"/>
        <v>1311</v>
      </c>
      <c r="M49" s="37"/>
      <c r="N49" s="109">
        <f t="shared" si="0"/>
        <v>45768.544918422951</v>
      </c>
      <c r="O49" s="109">
        <f t="shared" si="1"/>
        <v>45768.544918422951</v>
      </c>
      <c r="P49" s="109">
        <f t="shared" si="5"/>
        <v>44456.15174059679</v>
      </c>
      <c r="Q49" s="353">
        <f t="shared" si="6"/>
        <v>1313</v>
      </c>
      <c r="R49" s="115">
        <v>0</v>
      </c>
    </row>
    <row r="50" spans="2:18" s="33" customFormat="1" ht="13.5" customHeight="1">
      <c r="B50" s="6">
        <v>46</v>
      </c>
      <c r="C50" s="22" t="s">
        <v>21</v>
      </c>
      <c r="D50" s="113">
        <f>市区町村別_歯科医療費!I51</f>
        <v>41915.25477548995</v>
      </c>
      <c r="E50" s="200">
        <v>45809.075149999997</v>
      </c>
      <c r="F50" s="36"/>
      <c r="G50" s="37"/>
      <c r="H50" s="6">
        <v>46</v>
      </c>
      <c r="I50" s="22" t="s">
        <v>21</v>
      </c>
      <c r="J50" s="200">
        <f t="shared" si="2"/>
        <v>45809.075149999997</v>
      </c>
      <c r="K50" s="200">
        <f t="shared" si="3"/>
        <v>44520.341037999999</v>
      </c>
      <c r="L50" s="200">
        <f t="shared" si="4"/>
        <v>1289</v>
      </c>
      <c r="M50" s="37"/>
      <c r="N50" s="109">
        <f t="shared" si="0"/>
        <v>45768.544918422951</v>
      </c>
      <c r="O50" s="109">
        <f t="shared" si="1"/>
        <v>45768.544918422951</v>
      </c>
      <c r="P50" s="109">
        <f t="shared" si="5"/>
        <v>44456.15174059679</v>
      </c>
      <c r="Q50" s="353">
        <f t="shared" si="6"/>
        <v>1313</v>
      </c>
      <c r="R50" s="115">
        <v>0</v>
      </c>
    </row>
    <row r="51" spans="2:18" s="33" customFormat="1" ht="13.5" customHeight="1">
      <c r="B51" s="6">
        <v>47</v>
      </c>
      <c r="C51" s="22" t="s">
        <v>13</v>
      </c>
      <c r="D51" s="113">
        <f>市区町村別_歯科医療費!I52</f>
        <v>39399.063678667648</v>
      </c>
      <c r="E51" s="200">
        <v>45718.024513999997</v>
      </c>
      <c r="F51" s="36"/>
      <c r="G51" s="37"/>
      <c r="H51" s="6">
        <v>47</v>
      </c>
      <c r="I51" s="22" t="s">
        <v>13</v>
      </c>
      <c r="J51" s="200">
        <f t="shared" si="2"/>
        <v>45718.024513999997</v>
      </c>
      <c r="K51" s="200">
        <f t="shared" si="3"/>
        <v>44311.751552000002</v>
      </c>
      <c r="L51" s="200">
        <f t="shared" si="4"/>
        <v>1406</v>
      </c>
      <c r="M51" s="37"/>
      <c r="N51" s="109">
        <f t="shared" si="0"/>
        <v>45768.544918422951</v>
      </c>
      <c r="O51" s="109">
        <f t="shared" si="1"/>
        <v>45768.544918422951</v>
      </c>
      <c r="P51" s="109">
        <f t="shared" si="5"/>
        <v>44456.15174059679</v>
      </c>
      <c r="Q51" s="353">
        <f t="shared" si="6"/>
        <v>1313</v>
      </c>
      <c r="R51" s="115">
        <v>0</v>
      </c>
    </row>
    <row r="52" spans="2:18" s="33" customFormat="1" ht="13.5" customHeight="1">
      <c r="B52" s="6">
        <v>48</v>
      </c>
      <c r="C52" s="22" t="s">
        <v>22</v>
      </c>
      <c r="D52" s="113">
        <f>市区町村別_歯科医療費!I53</f>
        <v>45314.514436892758</v>
      </c>
      <c r="E52" s="200">
        <v>45670.280336000003</v>
      </c>
      <c r="F52" s="36"/>
      <c r="G52" s="37"/>
      <c r="H52" s="6">
        <v>48</v>
      </c>
      <c r="I52" s="22" t="s">
        <v>22</v>
      </c>
      <c r="J52" s="200">
        <f t="shared" si="2"/>
        <v>45670.280336000003</v>
      </c>
      <c r="K52" s="200">
        <f t="shared" si="3"/>
        <v>44356.898100999999</v>
      </c>
      <c r="L52" s="200">
        <f t="shared" si="4"/>
        <v>1313</v>
      </c>
      <c r="M52" s="37"/>
      <c r="N52" s="109">
        <f t="shared" si="0"/>
        <v>45768.544918422951</v>
      </c>
      <c r="O52" s="109">
        <f t="shared" si="1"/>
        <v>45768.544918422951</v>
      </c>
      <c r="P52" s="109">
        <f t="shared" si="5"/>
        <v>44456.15174059679</v>
      </c>
      <c r="Q52" s="353">
        <f t="shared" si="6"/>
        <v>1313</v>
      </c>
      <c r="R52" s="115">
        <v>0</v>
      </c>
    </row>
    <row r="53" spans="2:18" s="33" customFormat="1" ht="13.5" customHeight="1">
      <c r="B53" s="6">
        <v>49</v>
      </c>
      <c r="C53" s="22" t="s">
        <v>23</v>
      </c>
      <c r="D53" s="113">
        <f>市区町村別_歯科医療費!I54</f>
        <v>42221.609169211137</v>
      </c>
      <c r="E53" s="200">
        <v>45811.997210000001</v>
      </c>
      <c r="F53" s="36"/>
      <c r="G53" s="37"/>
      <c r="H53" s="6">
        <v>49</v>
      </c>
      <c r="I53" s="22" t="s">
        <v>23</v>
      </c>
      <c r="J53" s="200">
        <f t="shared" si="2"/>
        <v>45811.997210000001</v>
      </c>
      <c r="K53" s="200">
        <f t="shared" si="3"/>
        <v>44425.534295999998</v>
      </c>
      <c r="L53" s="200">
        <f t="shared" si="4"/>
        <v>1386</v>
      </c>
      <c r="M53" s="37"/>
      <c r="N53" s="109">
        <f t="shared" si="0"/>
        <v>45768.544918422951</v>
      </c>
      <c r="O53" s="109">
        <f t="shared" si="1"/>
        <v>45768.544918422951</v>
      </c>
      <c r="P53" s="109">
        <f t="shared" si="5"/>
        <v>44456.15174059679</v>
      </c>
      <c r="Q53" s="353">
        <f t="shared" si="6"/>
        <v>1313</v>
      </c>
      <c r="R53" s="115">
        <v>0</v>
      </c>
    </row>
    <row r="54" spans="2:18" s="33" customFormat="1" ht="13.5" customHeight="1">
      <c r="B54" s="6">
        <v>50</v>
      </c>
      <c r="C54" s="22" t="s">
        <v>14</v>
      </c>
      <c r="D54" s="113">
        <f>市区町村別_歯科医療費!I55</f>
        <v>43738.177114727747</v>
      </c>
      <c r="E54" s="200">
        <v>45760.39559</v>
      </c>
      <c r="F54" s="36"/>
      <c r="G54" s="37"/>
      <c r="H54" s="6">
        <v>50</v>
      </c>
      <c r="I54" s="22" t="s">
        <v>14</v>
      </c>
      <c r="J54" s="200">
        <f t="shared" si="2"/>
        <v>45760.39559</v>
      </c>
      <c r="K54" s="200">
        <f t="shared" si="3"/>
        <v>44378.967588</v>
      </c>
      <c r="L54" s="200">
        <f t="shared" si="4"/>
        <v>1381</v>
      </c>
      <c r="M54" s="37"/>
      <c r="N54" s="109">
        <f t="shared" si="0"/>
        <v>45768.544918422951</v>
      </c>
      <c r="O54" s="109">
        <f t="shared" si="1"/>
        <v>45768.544918422951</v>
      </c>
      <c r="P54" s="109">
        <f t="shared" si="5"/>
        <v>44456.15174059679</v>
      </c>
      <c r="Q54" s="353">
        <f t="shared" si="6"/>
        <v>1313</v>
      </c>
      <c r="R54" s="115">
        <v>0</v>
      </c>
    </row>
    <row r="55" spans="2:18" s="33" customFormat="1" ht="13.5" customHeight="1">
      <c r="B55" s="6">
        <v>51</v>
      </c>
      <c r="C55" s="22" t="s">
        <v>42</v>
      </c>
      <c r="D55" s="113">
        <f>市区町村別_歯科医療費!I56</f>
        <v>44249.208657171541</v>
      </c>
      <c r="E55" s="200">
        <v>45624.419439999998</v>
      </c>
      <c r="F55" s="36"/>
      <c r="G55" s="37"/>
      <c r="H55" s="6">
        <v>51</v>
      </c>
      <c r="I55" s="22" t="s">
        <v>42</v>
      </c>
      <c r="J55" s="200">
        <f t="shared" si="2"/>
        <v>45624.419439999998</v>
      </c>
      <c r="K55" s="200">
        <f t="shared" si="3"/>
        <v>44359.802963000002</v>
      </c>
      <c r="L55" s="200">
        <f t="shared" si="4"/>
        <v>1264</v>
      </c>
      <c r="M55" s="37"/>
      <c r="N55" s="109">
        <f t="shared" si="0"/>
        <v>45768.544918422951</v>
      </c>
      <c r="O55" s="109">
        <f t="shared" si="1"/>
        <v>45768.544918422951</v>
      </c>
      <c r="P55" s="109">
        <f t="shared" si="5"/>
        <v>44456.15174059679</v>
      </c>
      <c r="Q55" s="353">
        <f t="shared" si="6"/>
        <v>1313</v>
      </c>
      <c r="R55" s="115">
        <v>0</v>
      </c>
    </row>
    <row r="56" spans="2:18" s="33" customFormat="1" ht="13.5" customHeight="1">
      <c r="B56" s="6">
        <v>52</v>
      </c>
      <c r="C56" s="22" t="s">
        <v>4</v>
      </c>
      <c r="D56" s="113">
        <f>市区町村別_歯科医療費!I57</f>
        <v>47311.488921577642</v>
      </c>
      <c r="E56" s="200">
        <v>45664.183183000001</v>
      </c>
      <c r="F56" s="36"/>
      <c r="G56" s="37"/>
      <c r="H56" s="6">
        <v>52</v>
      </c>
      <c r="I56" s="22" t="s">
        <v>4</v>
      </c>
      <c r="J56" s="200">
        <f t="shared" si="2"/>
        <v>45664.183183000001</v>
      </c>
      <c r="K56" s="200">
        <f t="shared" si="3"/>
        <v>44367.313284999997</v>
      </c>
      <c r="L56" s="200">
        <f t="shared" si="4"/>
        <v>1297</v>
      </c>
      <c r="M56" s="37"/>
      <c r="N56" s="109">
        <f t="shared" si="0"/>
        <v>45768.544918422951</v>
      </c>
      <c r="O56" s="109">
        <f t="shared" si="1"/>
        <v>45768.544918422951</v>
      </c>
      <c r="P56" s="109">
        <f t="shared" si="5"/>
        <v>44456.15174059679</v>
      </c>
      <c r="Q56" s="353">
        <f t="shared" si="6"/>
        <v>1313</v>
      </c>
      <c r="R56" s="115">
        <v>0</v>
      </c>
    </row>
    <row r="57" spans="2:18" s="33" customFormat="1" ht="13.5" customHeight="1">
      <c r="B57" s="6">
        <v>53</v>
      </c>
      <c r="C57" s="22" t="s">
        <v>19</v>
      </c>
      <c r="D57" s="113">
        <f>市区町村別_歯科医療費!I58</f>
        <v>39781.914363953198</v>
      </c>
      <c r="E57" s="200">
        <v>45777.883503999998</v>
      </c>
      <c r="F57" s="36"/>
      <c r="G57" s="37"/>
      <c r="H57" s="6">
        <v>53</v>
      </c>
      <c r="I57" s="22" t="s">
        <v>19</v>
      </c>
      <c r="J57" s="200">
        <f t="shared" si="2"/>
        <v>45777.883503999998</v>
      </c>
      <c r="K57" s="200">
        <f t="shared" si="3"/>
        <v>44459.687017999997</v>
      </c>
      <c r="L57" s="200">
        <f t="shared" si="4"/>
        <v>1318</v>
      </c>
      <c r="M57" s="37"/>
      <c r="N57" s="109">
        <f t="shared" si="0"/>
        <v>45768.544918422951</v>
      </c>
      <c r="O57" s="109">
        <f t="shared" si="1"/>
        <v>45768.544918422951</v>
      </c>
      <c r="P57" s="109">
        <f t="shared" si="5"/>
        <v>44456.15174059679</v>
      </c>
      <c r="Q57" s="353">
        <f t="shared" si="6"/>
        <v>1313</v>
      </c>
      <c r="R57" s="115">
        <v>0</v>
      </c>
    </row>
    <row r="58" spans="2:18" s="33" customFormat="1" ht="13.5" customHeight="1">
      <c r="B58" s="6">
        <v>54</v>
      </c>
      <c r="C58" s="22" t="s">
        <v>24</v>
      </c>
      <c r="D58" s="113">
        <f>市区町村別_歯科医療費!I59</f>
        <v>43806.567863483921</v>
      </c>
      <c r="E58" s="200">
        <v>45800.840007999999</v>
      </c>
      <c r="F58" s="36"/>
      <c r="G58" s="37"/>
      <c r="H58" s="6">
        <v>54</v>
      </c>
      <c r="I58" s="22" t="s">
        <v>24</v>
      </c>
      <c r="J58" s="200">
        <f t="shared" si="2"/>
        <v>45800.840007999999</v>
      </c>
      <c r="K58" s="200">
        <f t="shared" si="3"/>
        <v>44470.479224000002</v>
      </c>
      <c r="L58" s="200">
        <f t="shared" si="4"/>
        <v>1331</v>
      </c>
      <c r="M58" s="37"/>
      <c r="N58" s="109">
        <f t="shared" si="0"/>
        <v>45768.544918422951</v>
      </c>
      <c r="O58" s="109">
        <f t="shared" si="1"/>
        <v>45768.544918422951</v>
      </c>
      <c r="P58" s="109">
        <f t="shared" si="5"/>
        <v>44456.15174059679</v>
      </c>
      <c r="Q58" s="353">
        <f t="shared" si="6"/>
        <v>1313</v>
      </c>
      <c r="R58" s="115">
        <v>0</v>
      </c>
    </row>
    <row r="59" spans="2:18" s="33" customFormat="1" ht="13.5" customHeight="1">
      <c r="B59" s="6">
        <v>55</v>
      </c>
      <c r="C59" s="22" t="s">
        <v>15</v>
      </c>
      <c r="D59" s="113">
        <f>市区町村別_歯科医療費!I60</f>
        <v>44473.983685857915</v>
      </c>
      <c r="E59" s="200">
        <v>45879.246278999999</v>
      </c>
      <c r="F59" s="36"/>
      <c r="G59" s="37"/>
      <c r="H59" s="6">
        <v>55</v>
      </c>
      <c r="I59" s="22" t="s">
        <v>15</v>
      </c>
      <c r="J59" s="200">
        <f t="shared" si="2"/>
        <v>45879.246278999999</v>
      </c>
      <c r="K59" s="200">
        <f t="shared" si="3"/>
        <v>44459.227945999999</v>
      </c>
      <c r="L59" s="200">
        <f t="shared" si="4"/>
        <v>1420</v>
      </c>
      <c r="M59" s="37"/>
      <c r="N59" s="109">
        <f t="shared" si="0"/>
        <v>45768.544918422951</v>
      </c>
      <c r="O59" s="109">
        <f t="shared" si="1"/>
        <v>45768.544918422951</v>
      </c>
      <c r="P59" s="109">
        <f t="shared" si="5"/>
        <v>44456.15174059679</v>
      </c>
      <c r="Q59" s="353">
        <f t="shared" si="6"/>
        <v>1313</v>
      </c>
      <c r="R59" s="115">
        <v>0</v>
      </c>
    </row>
    <row r="60" spans="2:18" s="33" customFormat="1" ht="13.5" customHeight="1">
      <c r="B60" s="6">
        <v>56</v>
      </c>
      <c r="C60" s="22" t="s">
        <v>9</v>
      </c>
      <c r="D60" s="113">
        <f>市区町村別_歯科医療費!I61</f>
        <v>40241.873607604335</v>
      </c>
      <c r="E60" s="200">
        <v>45662.117565</v>
      </c>
      <c r="F60" s="36"/>
      <c r="G60" s="37"/>
      <c r="H60" s="6">
        <v>56</v>
      </c>
      <c r="I60" s="22" t="s">
        <v>9</v>
      </c>
      <c r="J60" s="200">
        <f t="shared" si="2"/>
        <v>45662.117565</v>
      </c>
      <c r="K60" s="200">
        <f t="shared" si="3"/>
        <v>44257.939027</v>
      </c>
      <c r="L60" s="200">
        <f t="shared" si="4"/>
        <v>1404</v>
      </c>
      <c r="M60" s="37"/>
      <c r="N60" s="109">
        <f t="shared" si="0"/>
        <v>45768.544918422951</v>
      </c>
      <c r="O60" s="109">
        <f t="shared" si="1"/>
        <v>45768.544918422951</v>
      </c>
      <c r="P60" s="109">
        <f t="shared" si="5"/>
        <v>44456.15174059679</v>
      </c>
      <c r="Q60" s="353">
        <f t="shared" si="6"/>
        <v>1313</v>
      </c>
      <c r="R60" s="115">
        <v>0</v>
      </c>
    </row>
    <row r="61" spans="2:18" s="33" customFormat="1" ht="13.5" customHeight="1">
      <c r="B61" s="6">
        <v>57</v>
      </c>
      <c r="C61" s="22" t="s">
        <v>43</v>
      </c>
      <c r="D61" s="113">
        <f>市区町村別_歯科医療費!I62</f>
        <v>44378.444652517683</v>
      </c>
      <c r="E61" s="200">
        <v>45834.183976</v>
      </c>
      <c r="F61" s="36"/>
      <c r="G61" s="37"/>
      <c r="H61" s="6">
        <v>57</v>
      </c>
      <c r="I61" s="22" t="s">
        <v>43</v>
      </c>
      <c r="J61" s="200">
        <f t="shared" si="2"/>
        <v>45834.183976</v>
      </c>
      <c r="K61" s="200">
        <f t="shared" si="3"/>
        <v>44524.359189000003</v>
      </c>
      <c r="L61" s="200">
        <f t="shared" si="4"/>
        <v>1310</v>
      </c>
      <c r="M61" s="37"/>
      <c r="N61" s="109">
        <f t="shared" si="0"/>
        <v>45768.544918422951</v>
      </c>
      <c r="O61" s="109">
        <f t="shared" si="1"/>
        <v>45768.544918422951</v>
      </c>
      <c r="P61" s="109">
        <f t="shared" si="5"/>
        <v>44456.15174059679</v>
      </c>
      <c r="Q61" s="353">
        <f t="shared" si="6"/>
        <v>1313</v>
      </c>
      <c r="R61" s="115">
        <v>0</v>
      </c>
    </row>
    <row r="62" spans="2:18" s="33" customFormat="1" ht="13.5" customHeight="1">
      <c r="B62" s="6">
        <v>58</v>
      </c>
      <c r="C62" s="22" t="s">
        <v>25</v>
      </c>
      <c r="D62" s="113">
        <f>市区町村別_歯科医療費!I63</f>
        <v>45721.357276535069</v>
      </c>
      <c r="E62" s="200">
        <v>45836.939275999997</v>
      </c>
      <c r="F62" s="36"/>
      <c r="G62" s="37"/>
      <c r="H62" s="6">
        <v>58</v>
      </c>
      <c r="I62" s="22" t="s">
        <v>25</v>
      </c>
      <c r="J62" s="200">
        <f t="shared" si="2"/>
        <v>45836.939275999997</v>
      </c>
      <c r="K62" s="200">
        <f t="shared" si="3"/>
        <v>44507.000506999997</v>
      </c>
      <c r="L62" s="200">
        <f t="shared" si="4"/>
        <v>1330</v>
      </c>
      <c r="M62" s="37"/>
      <c r="N62" s="109">
        <f t="shared" si="0"/>
        <v>45768.544918422951</v>
      </c>
      <c r="O62" s="109">
        <f t="shared" si="1"/>
        <v>45768.544918422951</v>
      </c>
      <c r="P62" s="109">
        <f t="shared" si="5"/>
        <v>44456.15174059679</v>
      </c>
      <c r="Q62" s="353">
        <f t="shared" si="6"/>
        <v>1313</v>
      </c>
      <c r="R62" s="115">
        <v>0</v>
      </c>
    </row>
    <row r="63" spans="2:18" s="33" customFormat="1" ht="13.5" customHeight="1">
      <c r="B63" s="6">
        <v>59</v>
      </c>
      <c r="C63" s="22" t="s">
        <v>20</v>
      </c>
      <c r="D63" s="113">
        <f>市区町村別_歯科医療費!I64</f>
        <v>46206.824436432587</v>
      </c>
      <c r="E63" s="200">
        <v>45753.018364000003</v>
      </c>
      <c r="F63" s="36"/>
      <c r="G63" s="37"/>
      <c r="H63" s="6">
        <v>59</v>
      </c>
      <c r="I63" s="22" t="s">
        <v>20</v>
      </c>
      <c r="J63" s="200">
        <f t="shared" si="2"/>
        <v>45753.018364000003</v>
      </c>
      <c r="K63" s="200">
        <f t="shared" si="3"/>
        <v>44412.302745000001</v>
      </c>
      <c r="L63" s="200">
        <f t="shared" si="4"/>
        <v>1341</v>
      </c>
      <c r="M63" s="37"/>
      <c r="N63" s="109">
        <f t="shared" si="0"/>
        <v>45768.544918422951</v>
      </c>
      <c r="O63" s="109">
        <f t="shared" si="1"/>
        <v>45768.544918422951</v>
      </c>
      <c r="P63" s="109">
        <f t="shared" si="5"/>
        <v>44456.15174059679</v>
      </c>
      <c r="Q63" s="353">
        <f t="shared" si="6"/>
        <v>1313</v>
      </c>
      <c r="R63" s="115">
        <v>0</v>
      </c>
    </row>
    <row r="64" spans="2:18" s="33" customFormat="1" ht="13.5" customHeight="1">
      <c r="B64" s="6">
        <v>60</v>
      </c>
      <c r="C64" s="22" t="s">
        <v>44</v>
      </c>
      <c r="D64" s="113">
        <f>市区町村別_歯科医療費!I65</f>
        <v>38448.030087993189</v>
      </c>
      <c r="E64" s="200">
        <v>45691.839936999997</v>
      </c>
      <c r="F64" s="36"/>
      <c r="G64" s="37"/>
      <c r="H64" s="6">
        <v>60</v>
      </c>
      <c r="I64" s="22" t="s">
        <v>44</v>
      </c>
      <c r="J64" s="200">
        <f t="shared" si="2"/>
        <v>45691.839936999997</v>
      </c>
      <c r="K64" s="200">
        <f t="shared" si="3"/>
        <v>44352.962364999999</v>
      </c>
      <c r="L64" s="200">
        <f t="shared" si="4"/>
        <v>1339</v>
      </c>
      <c r="M64" s="37"/>
      <c r="N64" s="109">
        <f t="shared" si="0"/>
        <v>45768.544918422951</v>
      </c>
      <c r="O64" s="109">
        <f t="shared" si="1"/>
        <v>45768.544918422951</v>
      </c>
      <c r="P64" s="109">
        <f t="shared" si="5"/>
        <v>44456.15174059679</v>
      </c>
      <c r="Q64" s="353">
        <f t="shared" si="6"/>
        <v>1313</v>
      </c>
      <c r="R64" s="115">
        <v>0</v>
      </c>
    </row>
    <row r="65" spans="2:18" s="33" customFormat="1" ht="13.5" customHeight="1">
      <c r="B65" s="6">
        <v>61</v>
      </c>
      <c r="C65" s="22" t="s">
        <v>16</v>
      </c>
      <c r="D65" s="113">
        <f>市区町村別_歯科医療費!I66</f>
        <v>40655.252503499512</v>
      </c>
      <c r="E65" s="200">
        <v>45639.303755000001</v>
      </c>
      <c r="F65" s="36"/>
      <c r="G65" s="37"/>
      <c r="H65" s="6">
        <v>61</v>
      </c>
      <c r="I65" s="22" t="s">
        <v>16</v>
      </c>
      <c r="J65" s="200">
        <f t="shared" si="2"/>
        <v>45639.303755000001</v>
      </c>
      <c r="K65" s="200">
        <f t="shared" si="3"/>
        <v>44227.754790999999</v>
      </c>
      <c r="L65" s="200">
        <f t="shared" si="4"/>
        <v>1411</v>
      </c>
      <c r="M65" s="37"/>
      <c r="N65" s="109">
        <f t="shared" si="0"/>
        <v>45768.544918422951</v>
      </c>
      <c r="O65" s="109">
        <f t="shared" si="1"/>
        <v>45768.544918422951</v>
      </c>
      <c r="P65" s="109">
        <f t="shared" si="5"/>
        <v>44456.15174059679</v>
      </c>
      <c r="Q65" s="353">
        <f t="shared" si="6"/>
        <v>1313</v>
      </c>
      <c r="R65" s="115">
        <v>0</v>
      </c>
    </row>
    <row r="66" spans="2:18" s="33" customFormat="1" ht="13.5" customHeight="1">
      <c r="B66" s="6">
        <v>62</v>
      </c>
      <c r="C66" s="22" t="s">
        <v>17</v>
      </c>
      <c r="D66" s="113">
        <f>市区町村別_歯科医療費!I67</f>
        <v>43280.439906309468</v>
      </c>
      <c r="E66" s="200">
        <v>45716.338184</v>
      </c>
      <c r="F66" s="36"/>
      <c r="G66" s="37"/>
      <c r="H66" s="6">
        <v>62</v>
      </c>
      <c r="I66" s="22" t="s">
        <v>17</v>
      </c>
      <c r="J66" s="200">
        <f t="shared" si="2"/>
        <v>45716.338184</v>
      </c>
      <c r="K66" s="200">
        <f t="shared" si="3"/>
        <v>44321.910338000002</v>
      </c>
      <c r="L66" s="200">
        <f t="shared" si="4"/>
        <v>1394</v>
      </c>
      <c r="M66" s="37"/>
      <c r="N66" s="109">
        <f t="shared" si="0"/>
        <v>45768.544918422951</v>
      </c>
      <c r="O66" s="109">
        <f t="shared" si="1"/>
        <v>45768.544918422951</v>
      </c>
      <c r="P66" s="109">
        <f t="shared" si="5"/>
        <v>44456.15174059679</v>
      </c>
      <c r="Q66" s="353">
        <f t="shared" si="6"/>
        <v>1313</v>
      </c>
      <c r="R66" s="115">
        <v>0</v>
      </c>
    </row>
    <row r="67" spans="2:18" s="33" customFormat="1" ht="13.5" customHeight="1">
      <c r="B67" s="6">
        <v>63</v>
      </c>
      <c r="C67" s="22" t="s">
        <v>26</v>
      </c>
      <c r="D67" s="113">
        <f>市区町村別_歯科医療費!I68</f>
        <v>45692.609483539716</v>
      </c>
      <c r="E67" s="200">
        <v>45698.189256999998</v>
      </c>
      <c r="F67" s="36"/>
      <c r="G67" s="37"/>
      <c r="H67" s="6">
        <v>63</v>
      </c>
      <c r="I67" s="22" t="s">
        <v>26</v>
      </c>
      <c r="J67" s="200">
        <f t="shared" si="2"/>
        <v>45698.189256999998</v>
      </c>
      <c r="K67" s="200">
        <f t="shared" si="3"/>
        <v>44350.595515000001</v>
      </c>
      <c r="L67" s="200">
        <f t="shared" si="4"/>
        <v>1347</v>
      </c>
      <c r="M67" s="37"/>
      <c r="N67" s="109">
        <f t="shared" si="0"/>
        <v>45768.544918422951</v>
      </c>
      <c r="O67" s="109">
        <f t="shared" si="1"/>
        <v>45768.544918422951</v>
      </c>
      <c r="P67" s="109">
        <f t="shared" si="5"/>
        <v>44456.15174059679</v>
      </c>
      <c r="Q67" s="353">
        <f t="shared" si="6"/>
        <v>1313</v>
      </c>
      <c r="R67" s="115">
        <v>0</v>
      </c>
    </row>
    <row r="68" spans="2:18" s="33" customFormat="1" ht="13.5" customHeight="1">
      <c r="B68" s="6">
        <v>64</v>
      </c>
      <c r="C68" s="22" t="s">
        <v>45</v>
      </c>
      <c r="D68" s="113">
        <f>市区町村別_歯科医療費!I69</f>
        <v>41985.173435260389</v>
      </c>
      <c r="E68" s="200">
        <v>45700.988894000002</v>
      </c>
      <c r="F68" s="36"/>
      <c r="G68" s="37"/>
      <c r="H68" s="6">
        <v>64</v>
      </c>
      <c r="I68" s="22" t="s">
        <v>45</v>
      </c>
      <c r="J68" s="200">
        <f t="shared" si="2"/>
        <v>45700.988894000002</v>
      </c>
      <c r="K68" s="200">
        <f t="shared" si="3"/>
        <v>44395.244298999998</v>
      </c>
      <c r="L68" s="200">
        <f t="shared" si="4"/>
        <v>1306</v>
      </c>
      <c r="M68" s="37"/>
      <c r="N68" s="109">
        <f t="shared" si="0"/>
        <v>45768.544918422951</v>
      </c>
      <c r="O68" s="109">
        <f t="shared" si="1"/>
        <v>45768.544918422951</v>
      </c>
      <c r="P68" s="109">
        <f t="shared" si="5"/>
        <v>44456.15174059679</v>
      </c>
      <c r="Q68" s="353">
        <f t="shared" si="6"/>
        <v>1313</v>
      </c>
      <c r="R68" s="115">
        <v>0</v>
      </c>
    </row>
    <row r="69" spans="2:18" s="33" customFormat="1" ht="13.5" customHeight="1">
      <c r="B69" s="6">
        <v>65</v>
      </c>
      <c r="C69" s="22" t="s">
        <v>10</v>
      </c>
      <c r="D69" s="113">
        <f>市区町村別_歯科医療費!I70</f>
        <v>38954.291195089201</v>
      </c>
      <c r="E69" s="200">
        <v>45561.550841999997</v>
      </c>
      <c r="F69" s="36"/>
      <c r="G69" s="37"/>
      <c r="H69" s="6">
        <v>65</v>
      </c>
      <c r="I69" s="22" t="s">
        <v>10</v>
      </c>
      <c r="J69" s="200">
        <f t="shared" si="2"/>
        <v>45561.550841999997</v>
      </c>
      <c r="K69" s="200">
        <f t="shared" si="3"/>
        <v>44253.137091999997</v>
      </c>
      <c r="L69" s="200">
        <f t="shared" si="4"/>
        <v>1309</v>
      </c>
      <c r="M69" s="37"/>
      <c r="N69" s="109">
        <f t="shared" ref="N69:N78" si="7">$D$79</f>
        <v>45768.544918422951</v>
      </c>
      <c r="O69" s="109">
        <f t="shared" ref="O69:O78" si="8">$E$79</f>
        <v>45768.544918422951</v>
      </c>
      <c r="P69" s="109">
        <f t="shared" si="5"/>
        <v>44456.15174059679</v>
      </c>
      <c r="Q69" s="353">
        <f t="shared" si="6"/>
        <v>1313</v>
      </c>
      <c r="R69" s="115">
        <v>0</v>
      </c>
    </row>
    <row r="70" spans="2:18" s="33" customFormat="1" ht="13.5" customHeight="1">
      <c r="B70" s="6">
        <v>66</v>
      </c>
      <c r="C70" s="22" t="s">
        <v>5</v>
      </c>
      <c r="D70" s="113">
        <f>市区町村別_歯科医療費!I71</f>
        <v>46309.331341053417</v>
      </c>
      <c r="E70" s="200">
        <v>45493.863218999999</v>
      </c>
      <c r="F70" s="36"/>
      <c r="G70" s="37"/>
      <c r="H70" s="6">
        <v>66</v>
      </c>
      <c r="I70" s="22" t="s">
        <v>5</v>
      </c>
      <c r="J70" s="200">
        <f t="shared" ref="J70:J78" si="9">E70</f>
        <v>45493.863218999999</v>
      </c>
      <c r="K70" s="200">
        <f t="shared" ref="K70:K78" si="10">K149</f>
        <v>44187.918594000002</v>
      </c>
      <c r="L70" s="200">
        <f t="shared" ref="L70:L78" si="11">ROUND(J70,0)-ROUND(K70,0)</f>
        <v>1306</v>
      </c>
      <c r="M70" s="37"/>
      <c r="N70" s="109">
        <f t="shared" si="7"/>
        <v>45768.544918422951</v>
      </c>
      <c r="O70" s="109">
        <f t="shared" si="8"/>
        <v>45768.544918422951</v>
      </c>
      <c r="P70" s="109">
        <f t="shared" ref="P70:P78" si="12">$K$158</f>
        <v>44456.15174059679</v>
      </c>
      <c r="Q70" s="353">
        <f t="shared" ref="Q70:Q78" si="13">ROUND(O70,0)-ROUND(P70,0)</f>
        <v>1313</v>
      </c>
      <c r="R70" s="115">
        <v>0</v>
      </c>
    </row>
    <row r="71" spans="2:18" s="33" customFormat="1" ht="13.5" customHeight="1">
      <c r="B71" s="6">
        <v>67</v>
      </c>
      <c r="C71" s="22" t="s">
        <v>6</v>
      </c>
      <c r="D71" s="113">
        <f>市区町村別_歯科医療費!I72</f>
        <v>40641.880754055237</v>
      </c>
      <c r="E71" s="200">
        <v>45627.460398000003</v>
      </c>
      <c r="F71" s="36"/>
      <c r="G71" s="37"/>
      <c r="H71" s="6">
        <v>67</v>
      </c>
      <c r="I71" s="22" t="s">
        <v>6</v>
      </c>
      <c r="J71" s="200">
        <f t="shared" si="9"/>
        <v>45627.460398000003</v>
      </c>
      <c r="K71" s="200">
        <f t="shared" si="10"/>
        <v>44564.671996999998</v>
      </c>
      <c r="L71" s="200">
        <f t="shared" si="11"/>
        <v>1062</v>
      </c>
      <c r="M71" s="37"/>
      <c r="N71" s="109">
        <f t="shared" si="7"/>
        <v>45768.544918422951</v>
      </c>
      <c r="O71" s="109">
        <f t="shared" si="8"/>
        <v>45768.544918422951</v>
      </c>
      <c r="P71" s="109">
        <f t="shared" si="12"/>
        <v>44456.15174059679</v>
      </c>
      <c r="Q71" s="353">
        <f t="shared" si="13"/>
        <v>1313</v>
      </c>
      <c r="R71" s="115">
        <v>0</v>
      </c>
    </row>
    <row r="72" spans="2:18" s="33" customFormat="1" ht="13.5" customHeight="1">
      <c r="B72" s="6">
        <v>68</v>
      </c>
      <c r="C72" s="22" t="s">
        <v>46</v>
      </c>
      <c r="D72" s="113">
        <f>市区町村別_歯科医療費!I73</f>
        <v>41793.136422976502</v>
      </c>
      <c r="E72" s="200">
        <v>45907.561307999997</v>
      </c>
      <c r="F72" s="36"/>
      <c r="G72" s="37"/>
      <c r="H72" s="6">
        <v>68</v>
      </c>
      <c r="I72" s="22" t="s">
        <v>46</v>
      </c>
      <c r="J72" s="200">
        <f t="shared" si="9"/>
        <v>45907.561307999997</v>
      </c>
      <c r="K72" s="200">
        <f t="shared" si="10"/>
        <v>44571.843971000002</v>
      </c>
      <c r="L72" s="200">
        <f t="shared" si="11"/>
        <v>1336</v>
      </c>
      <c r="M72" s="37"/>
      <c r="N72" s="109">
        <f t="shared" si="7"/>
        <v>45768.544918422951</v>
      </c>
      <c r="O72" s="109">
        <f t="shared" si="8"/>
        <v>45768.544918422951</v>
      </c>
      <c r="P72" s="109">
        <f t="shared" si="12"/>
        <v>44456.15174059679</v>
      </c>
      <c r="Q72" s="353">
        <f t="shared" si="13"/>
        <v>1313</v>
      </c>
      <c r="R72" s="115">
        <v>0</v>
      </c>
    </row>
    <row r="73" spans="2:18" s="33" customFormat="1" ht="13.5" customHeight="1">
      <c r="B73" s="6">
        <v>69</v>
      </c>
      <c r="C73" s="22" t="s">
        <v>47</v>
      </c>
      <c r="D73" s="113">
        <f>市区町村別_歯科医療費!I74</f>
        <v>36569.974132062627</v>
      </c>
      <c r="E73" s="200">
        <v>45501.233310000003</v>
      </c>
      <c r="F73" s="36"/>
      <c r="G73" s="37"/>
      <c r="H73" s="6">
        <v>69</v>
      </c>
      <c r="I73" s="22" t="s">
        <v>47</v>
      </c>
      <c r="J73" s="200">
        <f t="shared" si="9"/>
        <v>45501.233310000003</v>
      </c>
      <c r="K73" s="200">
        <f t="shared" si="10"/>
        <v>44154.057875999999</v>
      </c>
      <c r="L73" s="200">
        <f t="shared" si="11"/>
        <v>1347</v>
      </c>
      <c r="M73" s="37"/>
      <c r="N73" s="109">
        <f t="shared" si="7"/>
        <v>45768.544918422951</v>
      </c>
      <c r="O73" s="109">
        <f t="shared" si="8"/>
        <v>45768.544918422951</v>
      </c>
      <c r="P73" s="109">
        <f t="shared" si="12"/>
        <v>44456.15174059679</v>
      </c>
      <c r="Q73" s="353">
        <f t="shared" si="13"/>
        <v>1313</v>
      </c>
      <c r="R73" s="115">
        <v>0</v>
      </c>
    </row>
    <row r="74" spans="2:18" s="33" customFormat="1" ht="13.5" customHeight="1">
      <c r="B74" s="6">
        <v>70</v>
      </c>
      <c r="C74" s="22" t="s">
        <v>48</v>
      </c>
      <c r="D74" s="113">
        <f>市区町村別_歯科医療費!I75</f>
        <v>42824.748784440846</v>
      </c>
      <c r="E74" s="200">
        <v>45884.048625000003</v>
      </c>
      <c r="F74" s="36"/>
      <c r="G74" s="37"/>
      <c r="H74" s="6">
        <v>70</v>
      </c>
      <c r="I74" s="22" t="s">
        <v>48</v>
      </c>
      <c r="J74" s="200">
        <f t="shared" si="9"/>
        <v>45884.048625000003</v>
      </c>
      <c r="K74" s="200">
        <f t="shared" si="10"/>
        <v>44593.670165000003</v>
      </c>
      <c r="L74" s="200">
        <f t="shared" si="11"/>
        <v>1290</v>
      </c>
      <c r="M74" s="37"/>
      <c r="N74" s="109">
        <f t="shared" si="7"/>
        <v>45768.544918422951</v>
      </c>
      <c r="O74" s="109">
        <f t="shared" si="8"/>
        <v>45768.544918422951</v>
      </c>
      <c r="P74" s="109">
        <f t="shared" si="12"/>
        <v>44456.15174059679</v>
      </c>
      <c r="Q74" s="353">
        <f t="shared" si="13"/>
        <v>1313</v>
      </c>
      <c r="R74" s="115">
        <v>0</v>
      </c>
    </row>
    <row r="75" spans="2:18" s="33" customFormat="1" ht="13.5" customHeight="1">
      <c r="B75" s="6">
        <v>71</v>
      </c>
      <c r="C75" s="22" t="s">
        <v>49</v>
      </c>
      <c r="D75" s="113">
        <f>市区町村別_歯科医療費!I76</f>
        <v>36431.442307692305</v>
      </c>
      <c r="E75" s="200">
        <v>45803.398299</v>
      </c>
      <c r="F75" s="36"/>
      <c r="G75" s="37"/>
      <c r="H75" s="6">
        <v>71</v>
      </c>
      <c r="I75" s="22" t="s">
        <v>49</v>
      </c>
      <c r="J75" s="200">
        <f t="shared" si="9"/>
        <v>45803.398299</v>
      </c>
      <c r="K75" s="200">
        <f t="shared" si="10"/>
        <v>44495.098653000001</v>
      </c>
      <c r="L75" s="200">
        <f t="shared" si="11"/>
        <v>1308</v>
      </c>
      <c r="M75" s="37"/>
      <c r="N75" s="109">
        <f t="shared" si="7"/>
        <v>45768.544918422951</v>
      </c>
      <c r="O75" s="109">
        <f t="shared" si="8"/>
        <v>45768.544918422951</v>
      </c>
      <c r="P75" s="109">
        <f t="shared" si="12"/>
        <v>44456.15174059679</v>
      </c>
      <c r="Q75" s="353">
        <f t="shared" si="13"/>
        <v>1313</v>
      </c>
      <c r="R75" s="115">
        <v>0</v>
      </c>
    </row>
    <row r="76" spans="2:18" s="33" customFormat="1" ht="13.5" customHeight="1">
      <c r="B76" s="6">
        <v>72</v>
      </c>
      <c r="C76" s="22" t="s">
        <v>27</v>
      </c>
      <c r="D76" s="113">
        <f>市区町村別_歯科医療費!I77</f>
        <v>46963.251823251827</v>
      </c>
      <c r="E76" s="200">
        <v>45632.226935999999</v>
      </c>
      <c r="F76" s="36"/>
      <c r="G76" s="37"/>
      <c r="H76" s="6">
        <v>72</v>
      </c>
      <c r="I76" s="22" t="s">
        <v>27</v>
      </c>
      <c r="J76" s="200">
        <f t="shared" si="9"/>
        <v>45632.226935999999</v>
      </c>
      <c r="K76" s="200">
        <f t="shared" si="10"/>
        <v>44313.309269999998</v>
      </c>
      <c r="L76" s="200">
        <f t="shared" si="11"/>
        <v>1319</v>
      </c>
      <c r="M76" s="37"/>
      <c r="N76" s="109">
        <f t="shared" si="7"/>
        <v>45768.544918422951</v>
      </c>
      <c r="O76" s="109">
        <f t="shared" si="8"/>
        <v>45768.544918422951</v>
      </c>
      <c r="P76" s="109">
        <f t="shared" si="12"/>
        <v>44456.15174059679</v>
      </c>
      <c r="Q76" s="353">
        <f t="shared" si="13"/>
        <v>1313</v>
      </c>
      <c r="R76" s="115">
        <v>0</v>
      </c>
    </row>
    <row r="77" spans="2:18" s="33" customFormat="1" ht="13.5" customHeight="1">
      <c r="B77" s="6">
        <v>73</v>
      </c>
      <c r="C77" s="22" t="s">
        <v>28</v>
      </c>
      <c r="D77" s="113">
        <f>市区町村別_歯科医療費!I78</f>
        <v>43003.410022061144</v>
      </c>
      <c r="E77" s="200">
        <v>45806.449451</v>
      </c>
      <c r="F77" s="36"/>
      <c r="G77" s="37"/>
      <c r="H77" s="6">
        <v>73</v>
      </c>
      <c r="I77" s="22" t="s">
        <v>28</v>
      </c>
      <c r="J77" s="200">
        <f t="shared" si="9"/>
        <v>45806.449451</v>
      </c>
      <c r="K77" s="200">
        <f t="shared" si="10"/>
        <v>44460.438679999999</v>
      </c>
      <c r="L77" s="200">
        <f t="shared" si="11"/>
        <v>1346</v>
      </c>
      <c r="M77" s="37"/>
      <c r="N77" s="109">
        <f t="shared" si="7"/>
        <v>45768.544918422951</v>
      </c>
      <c r="O77" s="109">
        <f t="shared" si="8"/>
        <v>45768.544918422951</v>
      </c>
      <c r="P77" s="109">
        <f t="shared" si="12"/>
        <v>44456.15174059679</v>
      </c>
      <c r="Q77" s="353">
        <f t="shared" si="13"/>
        <v>1313</v>
      </c>
      <c r="R77" s="115">
        <v>0</v>
      </c>
    </row>
    <row r="78" spans="2:18" s="33" customFormat="1" ht="13.5" customHeight="1" thickBot="1">
      <c r="B78" s="6">
        <v>74</v>
      </c>
      <c r="C78" s="22" t="s">
        <v>29</v>
      </c>
      <c r="D78" s="113">
        <f>市区町村別_歯科医療費!I79</f>
        <v>36398.218232044201</v>
      </c>
      <c r="E78" s="113">
        <v>45466.417927000002</v>
      </c>
      <c r="F78" s="36"/>
      <c r="G78" s="37"/>
      <c r="H78" s="6">
        <v>74</v>
      </c>
      <c r="I78" s="22" t="s">
        <v>29</v>
      </c>
      <c r="J78" s="200">
        <f t="shared" si="9"/>
        <v>45466.417927000002</v>
      </c>
      <c r="K78" s="200">
        <f t="shared" si="10"/>
        <v>44195.992283</v>
      </c>
      <c r="L78" s="200">
        <f t="shared" si="11"/>
        <v>1270</v>
      </c>
      <c r="M78" s="37"/>
      <c r="N78" s="109">
        <f t="shared" si="7"/>
        <v>45768.544918422951</v>
      </c>
      <c r="O78" s="109">
        <f t="shared" si="8"/>
        <v>45768.544918422951</v>
      </c>
      <c r="P78" s="109">
        <f t="shared" si="12"/>
        <v>44456.15174059679</v>
      </c>
      <c r="Q78" s="353">
        <f t="shared" si="13"/>
        <v>1313</v>
      </c>
      <c r="R78" s="115">
        <v>9999</v>
      </c>
    </row>
    <row r="79" spans="2:18" s="33" customFormat="1" ht="13.5" customHeight="1" thickTop="1">
      <c r="B79" s="477" t="s">
        <v>0</v>
      </c>
      <c r="C79" s="478"/>
      <c r="D79" s="114">
        <f>年齢階層別_歯科医療費!H13</f>
        <v>45768.544918422951</v>
      </c>
      <c r="E79" s="114">
        <f>年齢階層別_歯科医療費!H13</f>
        <v>45768.544918422951</v>
      </c>
      <c r="F79" s="36"/>
      <c r="G79" s="37"/>
      <c r="H79" s="2"/>
      <c r="I79" s="2"/>
      <c r="J79" s="2"/>
      <c r="K79" s="2"/>
      <c r="L79" s="2"/>
      <c r="M79" s="37"/>
      <c r="N79" s="25"/>
      <c r="O79" s="25"/>
      <c r="P79" s="25"/>
      <c r="Q79" s="25"/>
      <c r="R79" s="25"/>
    </row>
    <row r="80" spans="2:18" ht="13.5" customHeight="1">
      <c r="B80" s="21"/>
    </row>
    <row r="81" spans="2:11" ht="13.5" customHeight="1">
      <c r="B81" s="21"/>
      <c r="H81" s="2" t="s">
        <v>399</v>
      </c>
    </row>
    <row r="82" spans="2:11" ht="13.5" customHeight="1">
      <c r="H82" s="487"/>
      <c r="I82" s="488" t="s">
        <v>97</v>
      </c>
      <c r="J82" s="490" t="s">
        <v>98</v>
      </c>
      <c r="K82" s="490" t="s">
        <v>99</v>
      </c>
    </row>
    <row r="83" spans="2:11">
      <c r="H83" s="487"/>
      <c r="I83" s="489"/>
      <c r="J83" s="491"/>
      <c r="K83" s="491"/>
    </row>
    <row r="84" spans="2:11">
      <c r="H84" s="394">
        <v>1</v>
      </c>
      <c r="I84" s="11" t="s">
        <v>50</v>
      </c>
      <c r="J84" s="113">
        <v>45301.619766587777</v>
      </c>
      <c r="K84" s="200">
        <v>44642.784599999999</v>
      </c>
    </row>
    <row r="85" spans="2:11">
      <c r="H85" s="391">
        <v>2</v>
      </c>
      <c r="I85" s="11" t="s">
        <v>67</v>
      </c>
      <c r="J85" s="113">
        <v>46725.080309766243</v>
      </c>
      <c r="K85" s="200">
        <v>44635.593373000003</v>
      </c>
    </row>
    <row r="86" spans="2:11">
      <c r="H86" s="391">
        <v>3</v>
      </c>
      <c r="I86" s="11" t="s">
        <v>68</v>
      </c>
      <c r="J86" s="113">
        <v>49259.371739623501</v>
      </c>
      <c r="K86" s="200">
        <v>44671.93636</v>
      </c>
    </row>
    <row r="87" spans="2:11">
      <c r="H87" s="391">
        <v>4</v>
      </c>
      <c r="I87" s="11" t="s">
        <v>69</v>
      </c>
      <c r="J87" s="113">
        <v>44744.654018971545</v>
      </c>
      <c r="K87" s="200">
        <v>44710.418387999998</v>
      </c>
    </row>
    <row r="88" spans="2:11">
      <c r="H88" s="391">
        <v>5</v>
      </c>
      <c r="I88" s="11" t="s">
        <v>70</v>
      </c>
      <c r="J88" s="113">
        <v>41447.243255497619</v>
      </c>
      <c r="K88" s="200">
        <v>44568.878070999999</v>
      </c>
    </row>
    <row r="89" spans="2:11">
      <c r="H89" s="391">
        <v>6</v>
      </c>
      <c r="I89" s="11" t="s">
        <v>71</v>
      </c>
      <c r="J89" s="113">
        <v>39698.636658031086</v>
      </c>
      <c r="K89" s="200">
        <v>44681.651460000001</v>
      </c>
    </row>
    <row r="90" spans="2:11">
      <c r="H90" s="391">
        <v>7</v>
      </c>
      <c r="I90" s="11" t="s">
        <v>72</v>
      </c>
      <c r="J90" s="113">
        <v>39133.165788038539</v>
      </c>
      <c r="K90" s="200">
        <v>44596.379865000003</v>
      </c>
    </row>
    <row r="91" spans="2:11">
      <c r="H91" s="391">
        <v>8</v>
      </c>
      <c r="I91" s="11" t="s">
        <v>51</v>
      </c>
      <c r="J91" s="113">
        <v>42129.758849557526</v>
      </c>
      <c r="K91" s="200">
        <v>44713.008562000003</v>
      </c>
    </row>
    <row r="92" spans="2:11">
      <c r="H92" s="391">
        <v>9</v>
      </c>
      <c r="I92" s="11" t="s">
        <v>73</v>
      </c>
      <c r="J92" s="113">
        <v>37027.364540466391</v>
      </c>
      <c r="K92" s="200">
        <v>44642.006011999998</v>
      </c>
    </row>
    <row r="93" spans="2:11">
      <c r="H93" s="391">
        <v>10</v>
      </c>
      <c r="I93" s="11" t="s">
        <v>52</v>
      </c>
      <c r="J93" s="113">
        <v>42396.172216865685</v>
      </c>
      <c r="K93" s="200">
        <v>44544.600290000002</v>
      </c>
    </row>
    <row r="94" spans="2:11">
      <c r="H94" s="391">
        <v>11</v>
      </c>
      <c r="I94" s="11" t="s">
        <v>53</v>
      </c>
      <c r="J94" s="113">
        <v>41447.109129292148</v>
      </c>
      <c r="K94" s="200">
        <v>44670.231199000002</v>
      </c>
    </row>
    <row r="95" spans="2:11">
      <c r="H95" s="391">
        <v>12</v>
      </c>
      <c r="I95" s="11" t="s">
        <v>74</v>
      </c>
      <c r="J95" s="113">
        <v>42141.129905841182</v>
      </c>
      <c r="K95" s="200">
        <v>44760.918460000001</v>
      </c>
    </row>
    <row r="96" spans="2:11">
      <c r="H96" s="391">
        <v>13</v>
      </c>
      <c r="I96" s="11" t="s">
        <v>75</v>
      </c>
      <c r="J96" s="113">
        <v>46312.256156213931</v>
      </c>
      <c r="K96" s="200">
        <v>44714.719971999999</v>
      </c>
    </row>
    <row r="97" spans="8:11">
      <c r="H97" s="391">
        <v>14</v>
      </c>
      <c r="I97" s="11" t="s">
        <v>76</v>
      </c>
      <c r="J97" s="113">
        <v>42754.078972467731</v>
      </c>
      <c r="K97" s="200">
        <v>44723.752651000003</v>
      </c>
    </row>
    <row r="98" spans="8:11">
      <c r="H98" s="391">
        <v>15</v>
      </c>
      <c r="I98" s="11" t="s">
        <v>77</v>
      </c>
      <c r="J98" s="113">
        <v>42791.949122461054</v>
      </c>
      <c r="K98" s="200">
        <v>44639.400032999998</v>
      </c>
    </row>
    <row r="99" spans="8:11">
      <c r="H99" s="391">
        <v>16</v>
      </c>
      <c r="I99" s="11" t="s">
        <v>54</v>
      </c>
      <c r="J99" s="113">
        <v>44104.46467503388</v>
      </c>
      <c r="K99" s="200">
        <v>44797.724281000003</v>
      </c>
    </row>
    <row r="100" spans="8:11">
      <c r="H100" s="391">
        <v>17</v>
      </c>
      <c r="I100" s="11" t="s">
        <v>78</v>
      </c>
      <c r="J100" s="113">
        <v>44094.404255319147</v>
      </c>
      <c r="K100" s="200">
        <v>44778.514575000001</v>
      </c>
    </row>
    <row r="101" spans="8:11">
      <c r="H101" s="391">
        <v>18</v>
      </c>
      <c r="I101" s="11" t="s">
        <v>55</v>
      </c>
      <c r="J101" s="113">
        <v>48456.29056830248</v>
      </c>
      <c r="K101" s="200">
        <v>44748.799914000003</v>
      </c>
    </row>
    <row r="102" spans="8:11">
      <c r="H102" s="391">
        <v>19</v>
      </c>
      <c r="I102" s="11" t="s">
        <v>79</v>
      </c>
      <c r="J102" s="113">
        <v>39485.072857332096</v>
      </c>
      <c r="K102" s="200">
        <v>44676.583072000001</v>
      </c>
    </row>
    <row r="103" spans="8:11">
      <c r="H103" s="391">
        <v>20</v>
      </c>
      <c r="I103" s="11" t="s">
        <v>80</v>
      </c>
      <c r="J103" s="113">
        <v>44050.940880392067</v>
      </c>
      <c r="K103" s="200">
        <v>44584.707749000001</v>
      </c>
    </row>
    <row r="104" spans="8:11">
      <c r="H104" s="391">
        <v>21</v>
      </c>
      <c r="I104" s="11" t="s">
        <v>81</v>
      </c>
      <c r="J104" s="113">
        <v>45224.399175860694</v>
      </c>
      <c r="K104" s="200">
        <v>44675.381434000003</v>
      </c>
    </row>
    <row r="105" spans="8:11">
      <c r="H105" s="391">
        <v>22</v>
      </c>
      <c r="I105" s="11" t="s">
        <v>56</v>
      </c>
      <c r="J105" s="113">
        <v>45719.079103937089</v>
      </c>
      <c r="K105" s="200">
        <v>44542.955421999999</v>
      </c>
    </row>
    <row r="106" spans="8:11">
      <c r="H106" s="391">
        <v>23</v>
      </c>
      <c r="I106" s="11" t="s">
        <v>82</v>
      </c>
      <c r="J106" s="113">
        <v>44192.523990180765</v>
      </c>
      <c r="K106" s="200">
        <v>44727.192973999998</v>
      </c>
    </row>
    <row r="107" spans="8:11">
      <c r="H107" s="391">
        <v>24</v>
      </c>
      <c r="I107" s="11" t="s">
        <v>83</v>
      </c>
      <c r="J107" s="113">
        <v>49473.259950430089</v>
      </c>
      <c r="K107" s="200">
        <v>44626.676884</v>
      </c>
    </row>
    <row r="108" spans="8:11">
      <c r="H108" s="391">
        <v>25</v>
      </c>
      <c r="I108" s="11" t="s">
        <v>84</v>
      </c>
      <c r="J108" s="113">
        <v>41615.479681608711</v>
      </c>
      <c r="K108" s="200">
        <v>44660.138504000002</v>
      </c>
    </row>
    <row r="109" spans="8:11">
      <c r="H109" s="391">
        <v>26</v>
      </c>
      <c r="I109" s="11" t="s">
        <v>30</v>
      </c>
      <c r="J109" s="113">
        <v>45555.429101522728</v>
      </c>
      <c r="K109" s="200">
        <v>44470.677796999997</v>
      </c>
    </row>
    <row r="110" spans="8:11">
      <c r="H110" s="391">
        <v>27</v>
      </c>
      <c r="I110" s="11" t="s">
        <v>31</v>
      </c>
      <c r="J110" s="113">
        <v>44941.465410474171</v>
      </c>
      <c r="K110" s="200">
        <v>44651.665825999997</v>
      </c>
    </row>
    <row r="111" spans="8:11">
      <c r="H111" s="391">
        <v>28</v>
      </c>
      <c r="I111" s="11" t="s">
        <v>32</v>
      </c>
      <c r="J111" s="113">
        <v>43971.310003762832</v>
      </c>
      <c r="K111" s="200">
        <v>44372.060953</v>
      </c>
    </row>
    <row r="112" spans="8:11">
      <c r="H112" s="391">
        <v>29</v>
      </c>
      <c r="I112" s="11" t="s">
        <v>33</v>
      </c>
      <c r="J112" s="113">
        <v>45420.178925170934</v>
      </c>
      <c r="K112" s="200">
        <v>44539.896793</v>
      </c>
    </row>
    <row r="113" spans="8:11">
      <c r="H113" s="391">
        <v>30</v>
      </c>
      <c r="I113" s="11" t="s">
        <v>34</v>
      </c>
      <c r="J113" s="113">
        <v>46413.318984072321</v>
      </c>
      <c r="K113" s="200">
        <v>44576.369879999998</v>
      </c>
    </row>
    <row r="114" spans="8:11">
      <c r="H114" s="391">
        <v>31</v>
      </c>
      <c r="I114" s="11" t="s">
        <v>35</v>
      </c>
      <c r="J114" s="113">
        <v>45048.301595840057</v>
      </c>
      <c r="K114" s="200">
        <v>44381.699503000003</v>
      </c>
    </row>
    <row r="115" spans="8:11">
      <c r="H115" s="391">
        <v>32</v>
      </c>
      <c r="I115" s="11" t="s">
        <v>36</v>
      </c>
      <c r="J115" s="113">
        <v>42537.442227338623</v>
      </c>
      <c r="K115" s="200">
        <v>44571.184486999999</v>
      </c>
    </row>
    <row r="116" spans="8:11">
      <c r="H116" s="391">
        <v>33</v>
      </c>
      <c r="I116" s="11" t="s">
        <v>37</v>
      </c>
      <c r="J116" s="113">
        <v>40601.238023952093</v>
      </c>
      <c r="K116" s="200">
        <v>44333.856501000002</v>
      </c>
    </row>
    <row r="117" spans="8:11">
      <c r="H117" s="391">
        <v>34</v>
      </c>
      <c r="I117" s="11" t="s">
        <v>38</v>
      </c>
      <c r="J117" s="113">
        <v>37631.174513559832</v>
      </c>
      <c r="K117" s="200">
        <v>44530.052076</v>
      </c>
    </row>
    <row r="118" spans="8:11">
      <c r="H118" s="391">
        <v>35</v>
      </c>
      <c r="I118" s="11" t="s">
        <v>1</v>
      </c>
      <c r="J118" s="113">
        <v>44846.424186414944</v>
      </c>
      <c r="K118" s="200">
        <v>44496.988663999997</v>
      </c>
    </row>
    <row r="119" spans="8:11">
      <c r="H119" s="391">
        <v>36</v>
      </c>
      <c r="I119" s="11" t="s">
        <v>2</v>
      </c>
      <c r="J119" s="113">
        <v>42576.143599546027</v>
      </c>
      <c r="K119" s="200">
        <v>44558.595883000002</v>
      </c>
    </row>
    <row r="120" spans="8:11">
      <c r="H120" s="391">
        <v>37</v>
      </c>
      <c r="I120" s="11" t="s">
        <v>3</v>
      </c>
      <c r="J120" s="113">
        <v>45815.480838897922</v>
      </c>
      <c r="K120" s="200">
        <v>44479.314716000001</v>
      </c>
    </row>
    <row r="121" spans="8:11">
      <c r="H121" s="391">
        <v>38</v>
      </c>
      <c r="I121" s="286" t="s">
        <v>39</v>
      </c>
      <c r="J121" s="113">
        <v>43510.433574207891</v>
      </c>
      <c r="K121" s="200">
        <v>44475.903451999999</v>
      </c>
    </row>
    <row r="122" spans="8:11">
      <c r="H122" s="391">
        <v>39</v>
      </c>
      <c r="I122" s="286" t="s">
        <v>7</v>
      </c>
      <c r="J122" s="113">
        <v>40197.541856925418</v>
      </c>
      <c r="K122" s="200">
        <v>44401.898481999997</v>
      </c>
    </row>
    <row r="123" spans="8:11">
      <c r="H123" s="391">
        <v>40</v>
      </c>
      <c r="I123" s="286" t="s">
        <v>40</v>
      </c>
      <c r="J123" s="113">
        <v>36338.908897500187</v>
      </c>
      <c r="K123" s="200">
        <v>44584.843921</v>
      </c>
    </row>
    <row r="124" spans="8:11">
      <c r="H124" s="391">
        <v>41</v>
      </c>
      <c r="I124" s="286" t="s">
        <v>11</v>
      </c>
      <c r="J124" s="113">
        <v>42526.867305626707</v>
      </c>
      <c r="K124" s="200">
        <v>44547.360948000001</v>
      </c>
    </row>
    <row r="125" spans="8:11">
      <c r="H125" s="391">
        <v>42</v>
      </c>
      <c r="I125" s="286" t="s">
        <v>12</v>
      </c>
      <c r="J125" s="113">
        <v>38177.307771332838</v>
      </c>
      <c r="K125" s="200">
        <v>44332.774784000001</v>
      </c>
    </row>
    <row r="126" spans="8:11">
      <c r="H126" s="391">
        <v>43</v>
      </c>
      <c r="I126" s="286" t="s">
        <v>8</v>
      </c>
      <c r="J126" s="113">
        <v>44341.889516149822</v>
      </c>
      <c r="K126" s="200">
        <v>44364.079802</v>
      </c>
    </row>
    <row r="127" spans="8:11">
      <c r="H127" s="391">
        <v>44</v>
      </c>
      <c r="I127" s="286" t="s">
        <v>18</v>
      </c>
      <c r="J127" s="113">
        <v>46983.368688516945</v>
      </c>
      <c r="K127" s="200">
        <v>44408.665094999997</v>
      </c>
    </row>
    <row r="128" spans="8:11">
      <c r="H128" s="391">
        <v>45</v>
      </c>
      <c r="I128" s="286" t="s">
        <v>41</v>
      </c>
      <c r="J128" s="113">
        <v>37695.800268096515</v>
      </c>
      <c r="K128" s="200">
        <v>44606.225582999999</v>
      </c>
    </row>
    <row r="129" spans="8:11">
      <c r="H129" s="391">
        <v>46</v>
      </c>
      <c r="I129" s="286" t="s">
        <v>21</v>
      </c>
      <c r="J129" s="113">
        <v>41540.37868456939</v>
      </c>
      <c r="K129" s="200">
        <v>44520.341037999999</v>
      </c>
    </row>
    <row r="130" spans="8:11">
      <c r="H130" s="391">
        <v>47</v>
      </c>
      <c r="I130" s="286" t="s">
        <v>13</v>
      </c>
      <c r="J130" s="113">
        <v>38571.476405946996</v>
      </c>
      <c r="K130" s="200">
        <v>44311.751552000002</v>
      </c>
    </row>
    <row r="131" spans="8:11">
      <c r="H131" s="391">
        <v>48</v>
      </c>
      <c r="I131" s="286" t="s">
        <v>22</v>
      </c>
      <c r="J131" s="113">
        <v>43704.229009104485</v>
      </c>
      <c r="K131" s="200">
        <v>44356.898100999999</v>
      </c>
    </row>
    <row r="132" spans="8:11">
      <c r="H132" s="391">
        <v>49</v>
      </c>
      <c r="I132" s="286" t="s">
        <v>23</v>
      </c>
      <c r="J132" s="113">
        <v>41280.818780417976</v>
      </c>
      <c r="K132" s="200">
        <v>44425.534295999998</v>
      </c>
    </row>
    <row r="133" spans="8:11">
      <c r="H133" s="391">
        <v>50</v>
      </c>
      <c r="I133" s="286" t="s">
        <v>14</v>
      </c>
      <c r="J133" s="113">
        <v>43519.877029544848</v>
      </c>
      <c r="K133" s="200">
        <v>44378.967588</v>
      </c>
    </row>
    <row r="134" spans="8:11">
      <c r="H134" s="391">
        <v>51</v>
      </c>
      <c r="I134" s="286" t="s">
        <v>42</v>
      </c>
      <c r="J134" s="113">
        <v>43597.857598978291</v>
      </c>
      <c r="K134" s="200">
        <v>44359.802963000002</v>
      </c>
    </row>
    <row r="135" spans="8:11">
      <c r="H135" s="391">
        <v>52</v>
      </c>
      <c r="I135" s="286" t="s">
        <v>4</v>
      </c>
      <c r="J135" s="113">
        <v>46120.242211153432</v>
      </c>
      <c r="K135" s="200">
        <v>44367.313284999997</v>
      </c>
    </row>
    <row r="136" spans="8:11">
      <c r="H136" s="391">
        <v>53</v>
      </c>
      <c r="I136" s="286" t="s">
        <v>19</v>
      </c>
      <c r="J136" s="113">
        <v>37962.402876436026</v>
      </c>
      <c r="K136" s="200">
        <v>44459.687017999997</v>
      </c>
    </row>
    <row r="137" spans="8:11">
      <c r="H137" s="391">
        <v>54</v>
      </c>
      <c r="I137" s="286" t="s">
        <v>24</v>
      </c>
      <c r="J137" s="113">
        <v>44380.481990422653</v>
      </c>
      <c r="K137" s="200">
        <v>44470.479224000002</v>
      </c>
    </row>
    <row r="138" spans="8:11">
      <c r="H138" s="391">
        <v>55</v>
      </c>
      <c r="I138" s="286" t="s">
        <v>15</v>
      </c>
      <c r="J138" s="113">
        <v>41897.550452331248</v>
      </c>
      <c r="K138" s="200">
        <v>44459.227945999999</v>
      </c>
    </row>
    <row r="139" spans="8:11">
      <c r="H139" s="391">
        <v>56</v>
      </c>
      <c r="I139" s="286" t="s">
        <v>9</v>
      </c>
      <c r="J139" s="113">
        <v>38512.04042956412</v>
      </c>
      <c r="K139" s="200">
        <v>44257.939027</v>
      </c>
    </row>
    <row r="140" spans="8:11">
      <c r="H140" s="391">
        <v>57</v>
      </c>
      <c r="I140" s="286" t="s">
        <v>43</v>
      </c>
      <c r="J140" s="113">
        <v>44209.705046973999</v>
      </c>
      <c r="K140" s="200">
        <v>44524.359189000003</v>
      </c>
    </row>
    <row r="141" spans="8:11">
      <c r="H141" s="391">
        <v>58</v>
      </c>
      <c r="I141" s="286" t="s">
        <v>25</v>
      </c>
      <c r="J141" s="113">
        <v>44268.073077282497</v>
      </c>
      <c r="K141" s="200">
        <v>44507.000506999997</v>
      </c>
    </row>
    <row r="142" spans="8:11">
      <c r="H142" s="391">
        <v>59</v>
      </c>
      <c r="I142" s="286" t="s">
        <v>20</v>
      </c>
      <c r="J142" s="113">
        <v>45299.713516128613</v>
      </c>
      <c r="K142" s="200">
        <v>44412.302745000001</v>
      </c>
    </row>
    <row r="143" spans="8:11">
      <c r="H143" s="391">
        <v>60</v>
      </c>
      <c r="I143" s="286" t="s">
        <v>44</v>
      </c>
      <c r="J143" s="113">
        <v>35969.953967777445</v>
      </c>
      <c r="K143" s="200">
        <v>44352.962364999999</v>
      </c>
    </row>
    <row r="144" spans="8:11">
      <c r="H144" s="391">
        <v>61</v>
      </c>
      <c r="I144" s="286" t="s">
        <v>16</v>
      </c>
      <c r="J144" s="113">
        <v>38479.28498235227</v>
      </c>
      <c r="K144" s="200">
        <v>44227.754790999999</v>
      </c>
    </row>
    <row r="145" spans="8:11">
      <c r="H145" s="391">
        <v>62</v>
      </c>
      <c r="I145" s="286" t="s">
        <v>17</v>
      </c>
      <c r="J145" s="113">
        <v>40444.238400370574</v>
      </c>
      <c r="K145" s="200">
        <v>44321.910338000002</v>
      </c>
    </row>
    <row r="146" spans="8:11">
      <c r="H146" s="391">
        <v>63</v>
      </c>
      <c r="I146" s="286" t="s">
        <v>26</v>
      </c>
      <c r="J146" s="113">
        <v>44194.907161803712</v>
      </c>
      <c r="K146" s="200">
        <v>44350.595515000001</v>
      </c>
    </row>
    <row r="147" spans="8:11">
      <c r="H147" s="391">
        <v>64</v>
      </c>
      <c r="I147" s="286" t="s">
        <v>45</v>
      </c>
      <c r="J147" s="113">
        <v>41950.917282575683</v>
      </c>
      <c r="K147" s="200">
        <v>44395.244298999998</v>
      </c>
    </row>
    <row r="148" spans="8:11">
      <c r="H148" s="391">
        <v>65</v>
      </c>
      <c r="I148" s="286" t="s">
        <v>10</v>
      </c>
      <c r="J148" s="113">
        <v>38412.726900225367</v>
      </c>
      <c r="K148" s="200">
        <v>44253.137091999997</v>
      </c>
    </row>
    <row r="149" spans="8:11">
      <c r="H149" s="391">
        <v>66</v>
      </c>
      <c r="I149" s="286" t="s">
        <v>5</v>
      </c>
      <c r="J149" s="113">
        <v>46877.816183816183</v>
      </c>
      <c r="K149" s="200">
        <v>44187.918594000002</v>
      </c>
    </row>
    <row r="150" spans="8:11">
      <c r="H150" s="391">
        <v>67</v>
      </c>
      <c r="I150" s="286" t="s">
        <v>6</v>
      </c>
      <c r="J150" s="113">
        <v>37637.12907671107</v>
      </c>
      <c r="K150" s="200">
        <v>44564.671996999998</v>
      </c>
    </row>
    <row r="151" spans="8:11">
      <c r="H151" s="391">
        <v>68</v>
      </c>
      <c r="I151" s="286" t="s">
        <v>46</v>
      </c>
      <c r="J151" s="113">
        <v>42400.718439958946</v>
      </c>
      <c r="K151" s="200">
        <v>44571.843971000002</v>
      </c>
    </row>
    <row r="152" spans="8:11">
      <c r="H152" s="391">
        <v>69</v>
      </c>
      <c r="I152" s="286" t="s">
        <v>47</v>
      </c>
      <c r="J152" s="113">
        <v>35540.846367490136</v>
      </c>
      <c r="K152" s="200">
        <v>44154.057875999999</v>
      </c>
    </row>
    <row r="153" spans="8:11">
      <c r="H153" s="391">
        <v>70</v>
      </c>
      <c r="I153" s="286" t="s">
        <v>48</v>
      </c>
      <c r="J153" s="113">
        <v>38474.920235096557</v>
      </c>
      <c r="K153" s="200">
        <v>44593.670165000003</v>
      </c>
    </row>
    <row r="154" spans="8:11">
      <c r="H154" s="391">
        <v>71</v>
      </c>
      <c r="I154" s="286" t="s">
        <v>49</v>
      </c>
      <c r="J154" s="113">
        <v>35665.74027427932</v>
      </c>
      <c r="K154" s="200">
        <v>44495.098653000001</v>
      </c>
    </row>
    <row r="155" spans="8:11">
      <c r="H155" s="391">
        <v>72</v>
      </c>
      <c r="I155" s="286" t="s">
        <v>27</v>
      </c>
      <c r="J155" s="113">
        <v>42885.970149253728</v>
      </c>
      <c r="K155" s="200">
        <v>44313.309269999998</v>
      </c>
    </row>
    <row r="156" spans="8:11">
      <c r="H156" s="391">
        <v>73</v>
      </c>
      <c r="I156" s="286" t="s">
        <v>28</v>
      </c>
      <c r="J156" s="113">
        <v>41025.839126117178</v>
      </c>
      <c r="K156" s="200">
        <v>44460.438679999999</v>
      </c>
    </row>
    <row r="157" spans="8:11">
      <c r="H157" s="391">
        <v>74</v>
      </c>
      <c r="I157" s="286" t="s">
        <v>29</v>
      </c>
      <c r="J157" s="200">
        <v>32313.019410496046</v>
      </c>
      <c r="K157" s="200">
        <v>44195.992283</v>
      </c>
    </row>
    <row r="158" spans="8:11">
      <c r="H158" s="492" t="s">
        <v>0</v>
      </c>
      <c r="I158" s="489"/>
      <c r="J158" s="374">
        <v>44456.15174059679</v>
      </c>
      <c r="K158" s="374">
        <v>44456.15174059679</v>
      </c>
    </row>
  </sheetData>
  <mergeCells count="15">
    <mergeCell ref="O3:Q3"/>
    <mergeCell ref="N3:N4"/>
    <mergeCell ref="B79:C79"/>
    <mergeCell ref="B3:B4"/>
    <mergeCell ref="C3:C4"/>
    <mergeCell ref="D3:D4"/>
    <mergeCell ref="E3:E4"/>
    <mergeCell ref="H3:H4"/>
    <mergeCell ref="I3:I4"/>
    <mergeCell ref="J3:L3"/>
    <mergeCell ref="H82:H83"/>
    <mergeCell ref="I82:I83"/>
    <mergeCell ref="J82:J83"/>
    <mergeCell ref="K82:K83"/>
    <mergeCell ref="H158:I158"/>
  </mergeCells>
  <phoneticPr fontId="4"/>
  <pageMargins left="0.70866141732283472" right="0.43307086614173229" top="0.74803149606299213" bottom="0.74803149606299213" header="0.31496062992125984" footer="0.31496062992125984"/>
  <pageSetup paperSize="8" scale="72" fitToHeight="0" orientation="landscape" r:id="rId1"/>
  <headerFooter scaleWithDoc="0" alignWithMargins="0">
    <oddHeader>&amp;R&amp;"ＭＳ 明朝,標準"&amp;9 2-5.歯科医療費の状況</oddHeader>
  </headerFooter>
  <rowBreaks count="1" manualBreakCount="1">
    <brk id="79" max="5" man="1"/>
  </rowBreaks>
  <ignoredErrors>
    <ignoredError sqref="J5:J78" emptyCellReferenc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B1:J82"/>
  <sheetViews>
    <sheetView showGridLines="0" zoomScaleNormal="100" zoomScaleSheetLayoutView="100" zoomScalePageLayoutView="55" workbookViewId="0"/>
  </sheetViews>
  <sheetFormatPr defaultColWidth="9" defaultRowHeight="13.5"/>
  <cols>
    <col min="1" max="1" width="4.625" style="2" customWidth="1"/>
    <col min="2" max="5" width="15.375" style="2" customWidth="1"/>
    <col min="6" max="6" width="15.375" style="31" customWidth="1"/>
    <col min="7" max="9" width="15.375" style="2" customWidth="1"/>
    <col min="10" max="10" width="20.625" style="2" customWidth="1"/>
    <col min="11" max="16384" width="9" style="2"/>
  </cols>
  <sheetData>
    <row r="1" spans="2:10" ht="16.5" customHeight="1">
      <c r="B1" s="2" t="s">
        <v>218</v>
      </c>
    </row>
    <row r="2" spans="2:10" ht="16.5" customHeight="1">
      <c r="B2" s="2" t="s">
        <v>209</v>
      </c>
    </row>
    <row r="3" spans="2:10" ht="16.5" customHeight="1">
      <c r="B3" s="2" t="s">
        <v>219</v>
      </c>
      <c r="J3" s="2" t="s">
        <v>96</v>
      </c>
    </row>
    <row r="77" spans="2:2" ht="16.5" customHeight="1"/>
    <row r="78" spans="2:2" ht="16.5" customHeight="1"/>
    <row r="79" spans="2:2" ht="16.5" customHeight="1"/>
    <row r="80" spans="2:2" ht="16.5" customHeight="1">
      <c r="B80" s="2" t="s">
        <v>392</v>
      </c>
    </row>
    <row r="81" spans="2:2" ht="16.5" customHeight="1">
      <c r="B81" s="2" t="s">
        <v>220</v>
      </c>
    </row>
    <row r="82" spans="2:2" ht="16.5" customHeight="1">
      <c r="B82" s="2" t="s">
        <v>221</v>
      </c>
    </row>
  </sheetData>
  <phoneticPr fontId="4"/>
  <pageMargins left="0.70866141732283472" right="0.43307086614173229" top="0.74803149606299213" bottom="0.59055118110236227"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9" max="1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M35"/>
  <sheetViews>
    <sheetView showGridLines="0" zoomScaleNormal="100" zoomScaleSheetLayoutView="100" workbookViewId="0"/>
  </sheetViews>
  <sheetFormatPr defaultColWidth="9" defaultRowHeight="13.5"/>
  <cols>
    <col min="1" max="1" width="4.625" style="3" customWidth="1"/>
    <col min="2" max="2" width="4.125" style="3" customWidth="1"/>
    <col min="3" max="3" width="21.125" style="3" customWidth="1"/>
    <col min="4" max="8" width="12.75" style="3" customWidth="1"/>
    <col min="9" max="9" width="12.5" style="13" customWidth="1"/>
    <col min="10" max="10" width="9" style="3"/>
    <col min="11" max="12" width="9" style="3" customWidth="1"/>
    <col min="13" max="13" width="30.375" style="3" customWidth="1"/>
    <col min="14" max="16384" width="9" style="3"/>
  </cols>
  <sheetData>
    <row r="1" spans="2:13" ht="16.5" customHeight="1">
      <c r="B1" s="13" t="s">
        <v>184</v>
      </c>
      <c r="K1" s="61"/>
      <c r="L1" s="62"/>
      <c r="M1" s="62"/>
    </row>
    <row r="2" spans="2:13" ht="16.5" customHeight="1">
      <c r="B2" s="13" t="s">
        <v>213</v>
      </c>
      <c r="K2" s="61"/>
      <c r="L2" s="62"/>
      <c r="M2" s="62"/>
    </row>
    <row r="3" spans="2:13" ht="46.5" customHeight="1">
      <c r="B3" s="508" t="s">
        <v>181</v>
      </c>
      <c r="C3" s="509"/>
      <c r="D3" s="103" t="s">
        <v>154</v>
      </c>
      <c r="E3" s="70" t="s">
        <v>155</v>
      </c>
      <c r="F3" s="70" t="s">
        <v>156</v>
      </c>
      <c r="G3" s="59" t="s">
        <v>157</v>
      </c>
      <c r="H3" s="59" t="s">
        <v>160</v>
      </c>
      <c r="I3" s="168" t="s">
        <v>187</v>
      </c>
      <c r="J3" s="63"/>
    </row>
    <row r="4" spans="2:13" ht="24" customHeight="1">
      <c r="B4" s="195">
        <v>1101</v>
      </c>
      <c r="C4" s="71" t="s">
        <v>107</v>
      </c>
      <c r="D4" s="438">
        <v>880752</v>
      </c>
      <c r="E4" s="438">
        <v>7086884940.1785097</v>
      </c>
      <c r="F4" s="438">
        <v>393939</v>
      </c>
      <c r="G4" s="109">
        <f t="shared" ref="G4:G10" si="0">IFERROR(E4/D4,"-")</f>
        <v>8046.402324580029</v>
      </c>
      <c r="H4" s="109">
        <f t="shared" ref="H4:H10" si="1">IFERROR(E4/F4,"-")</f>
        <v>17989.802837948286</v>
      </c>
      <c r="I4" s="90">
        <f t="shared" ref="I4:I10" si="2">IFERROR(F4/$M$10,"-")</f>
        <v>0.28830915625775316</v>
      </c>
      <c r="J4" s="62"/>
    </row>
    <row r="5" spans="2:13" ht="24" customHeight="1">
      <c r="B5" s="195">
        <v>1102</v>
      </c>
      <c r="C5" s="71" t="s">
        <v>108</v>
      </c>
      <c r="D5" s="438">
        <v>3382364</v>
      </c>
      <c r="E5" s="438">
        <v>26376797777.382702</v>
      </c>
      <c r="F5" s="438">
        <v>696377</v>
      </c>
      <c r="G5" s="109">
        <f t="shared" si="0"/>
        <v>7798.3321065925202</v>
      </c>
      <c r="H5" s="109">
        <f t="shared" si="1"/>
        <v>37877.181149553624</v>
      </c>
      <c r="I5" s="90">
        <f t="shared" si="2"/>
        <v>0.50965216773994293</v>
      </c>
      <c r="J5" s="62"/>
    </row>
    <row r="6" spans="2:13" ht="26.25" customHeight="1">
      <c r="B6" s="195">
        <v>1103</v>
      </c>
      <c r="C6" s="72" t="s">
        <v>109</v>
      </c>
      <c r="D6" s="438">
        <v>1428501</v>
      </c>
      <c r="E6" s="438">
        <v>14527331047.3241</v>
      </c>
      <c r="F6" s="438">
        <v>452733</v>
      </c>
      <c r="G6" s="109">
        <f t="shared" si="0"/>
        <v>10169.633096038506</v>
      </c>
      <c r="H6" s="109">
        <f t="shared" si="1"/>
        <v>32088.076299549844</v>
      </c>
      <c r="I6" s="90">
        <f t="shared" si="2"/>
        <v>0.33133827633222751</v>
      </c>
      <c r="J6" s="62"/>
    </row>
    <row r="7" spans="2:13" ht="26.25" customHeight="1">
      <c r="B7" s="195">
        <v>1113</v>
      </c>
      <c r="C7" s="72" t="s">
        <v>110</v>
      </c>
      <c r="D7" s="438">
        <v>606065</v>
      </c>
      <c r="E7" s="438">
        <v>3120878491.9730101</v>
      </c>
      <c r="F7" s="438">
        <v>180755</v>
      </c>
      <c r="G7" s="109">
        <f t="shared" si="0"/>
        <v>5149.4121785171719</v>
      </c>
      <c r="H7" s="109">
        <f t="shared" si="1"/>
        <v>17265.793432950733</v>
      </c>
      <c r="I7" s="91">
        <f t="shared" si="2"/>
        <v>0.13228779465696511</v>
      </c>
    </row>
    <row r="8" spans="2:13" ht="27" customHeight="1">
      <c r="B8" s="195">
        <v>1905</v>
      </c>
      <c r="C8" s="72" t="s">
        <v>111</v>
      </c>
      <c r="D8" s="438">
        <v>1383861</v>
      </c>
      <c r="E8" s="438">
        <v>8336925770.5710897</v>
      </c>
      <c r="F8" s="438">
        <v>403185</v>
      </c>
      <c r="G8" s="109">
        <f t="shared" si="0"/>
        <v>6024.395347922291</v>
      </c>
      <c r="H8" s="109">
        <f t="shared" si="1"/>
        <v>20677.668491067598</v>
      </c>
      <c r="I8" s="90">
        <f t="shared" si="2"/>
        <v>0.29507595634294198</v>
      </c>
    </row>
    <row r="9" spans="2:13" ht="24" customHeight="1" thickBot="1">
      <c r="B9" s="206" t="s">
        <v>206</v>
      </c>
      <c r="C9" s="207" t="s">
        <v>207</v>
      </c>
      <c r="D9" s="113">
        <v>360030</v>
      </c>
      <c r="E9" s="113">
        <v>3088269072.5704198</v>
      </c>
      <c r="F9" s="113">
        <v>134849</v>
      </c>
      <c r="G9" s="108">
        <f t="shared" si="0"/>
        <v>8577.8103840524946</v>
      </c>
      <c r="H9" s="108">
        <f t="shared" si="1"/>
        <v>22901.683160946093</v>
      </c>
      <c r="I9" s="149">
        <f t="shared" si="2"/>
        <v>9.8690917660352886E-2</v>
      </c>
      <c r="M9" s="3" t="s">
        <v>115</v>
      </c>
    </row>
    <row r="10" spans="2:13" ht="24" customHeight="1" thickTop="1">
      <c r="B10" s="507" t="s">
        <v>112</v>
      </c>
      <c r="C10" s="507"/>
      <c r="D10" s="437">
        <v>3898514</v>
      </c>
      <c r="E10" s="437">
        <v>62537087099.999901</v>
      </c>
      <c r="F10" s="437">
        <v>780188</v>
      </c>
      <c r="G10" s="110">
        <f t="shared" si="0"/>
        <v>16041.262670853535</v>
      </c>
      <c r="H10" s="110">
        <f t="shared" si="1"/>
        <v>80156.432936676676</v>
      </c>
      <c r="I10" s="150">
        <f t="shared" si="2"/>
        <v>0.57099029038105886</v>
      </c>
      <c r="M10" s="107">
        <f>年齢階層別_歯科医療費!$C$13</f>
        <v>1366377</v>
      </c>
    </row>
    <row r="11" spans="2:13" ht="13.5" customHeight="1">
      <c r="B11" s="21" t="s">
        <v>396</v>
      </c>
    </row>
    <row r="12" spans="2:13" ht="13.5" customHeight="1">
      <c r="B12" s="67" t="s">
        <v>95</v>
      </c>
    </row>
    <row r="13" spans="2:13" ht="13.5" customHeight="1">
      <c r="B13" s="68" t="s">
        <v>113</v>
      </c>
    </row>
    <row r="14" spans="2:13" ht="13.5" customHeight="1">
      <c r="B14" s="68"/>
    </row>
    <row r="15" spans="2:13" ht="13.5" customHeight="1">
      <c r="B15" s="60"/>
    </row>
    <row r="16" spans="2:13" ht="16.5" customHeight="1">
      <c r="B16" s="69" t="s">
        <v>222</v>
      </c>
      <c r="C16" s="64"/>
      <c r="D16" s="64"/>
      <c r="E16" s="64"/>
      <c r="F16" s="64"/>
      <c r="G16" s="64"/>
    </row>
    <row r="17" spans="2:13" ht="16.5" customHeight="1">
      <c r="B17" s="13" t="s">
        <v>213</v>
      </c>
      <c r="C17" s="64"/>
      <c r="D17" s="64"/>
      <c r="E17" s="64"/>
      <c r="F17" s="64"/>
      <c r="G17" s="64"/>
      <c r="M17" s="3" t="s">
        <v>189</v>
      </c>
    </row>
    <row r="18" spans="2:13" ht="18.399999999999999" customHeight="1">
      <c r="B18" s="65"/>
      <c r="C18" s="64"/>
      <c r="D18" s="64"/>
      <c r="E18" s="64"/>
      <c r="F18" s="64"/>
      <c r="G18" s="64"/>
      <c r="K18" s="61"/>
      <c r="M18" s="71" t="s">
        <v>371</v>
      </c>
    </row>
    <row r="19" spans="2:13" ht="18.399999999999999" customHeight="1">
      <c r="B19" s="65"/>
      <c r="C19" s="64"/>
      <c r="D19" s="64"/>
      <c r="E19" s="64"/>
      <c r="F19" s="64"/>
      <c r="G19" s="64"/>
      <c r="J19" s="13"/>
      <c r="K19" s="13"/>
      <c r="M19" s="71" t="s">
        <v>372</v>
      </c>
    </row>
    <row r="20" spans="2:13" ht="30" customHeight="1">
      <c r="B20" s="65"/>
      <c r="C20" s="64"/>
      <c r="D20" s="64"/>
      <c r="E20" s="64"/>
      <c r="F20" s="64"/>
      <c r="G20" s="64"/>
      <c r="J20" s="13"/>
      <c r="K20" s="13"/>
      <c r="M20" s="72" t="s">
        <v>388</v>
      </c>
    </row>
    <row r="21" spans="2:13" ht="18.399999999999999" customHeight="1">
      <c r="B21" s="66"/>
      <c r="C21" s="64"/>
      <c r="D21" s="64"/>
      <c r="E21" s="64"/>
      <c r="F21" s="64"/>
      <c r="G21" s="64"/>
      <c r="J21" s="13"/>
      <c r="K21" s="13"/>
      <c r="M21" s="71" t="s">
        <v>373</v>
      </c>
    </row>
    <row r="22" spans="2:13" ht="27.6" customHeight="1">
      <c r="B22" s="64"/>
      <c r="C22" s="64"/>
      <c r="D22" s="64"/>
      <c r="E22" s="64"/>
      <c r="F22" s="64"/>
      <c r="G22" s="64"/>
      <c r="J22" s="13"/>
      <c r="K22" s="13"/>
      <c r="M22" s="72" t="s">
        <v>387</v>
      </c>
    </row>
    <row r="23" spans="2:13" ht="18.399999999999999" customHeight="1">
      <c r="B23" s="64"/>
      <c r="C23" s="64"/>
      <c r="D23" s="64"/>
      <c r="E23" s="64"/>
      <c r="F23" s="64"/>
      <c r="G23" s="64"/>
      <c r="J23" s="13"/>
      <c r="K23" s="13"/>
      <c r="M23" s="105" t="s">
        <v>521</v>
      </c>
    </row>
    <row r="24" spans="2:13" ht="18.399999999999999" customHeight="1">
      <c r="B24" s="64"/>
      <c r="C24" s="64"/>
      <c r="D24" s="64"/>
      <c r="E24" s="64"/>
      <c r="F24" s="64"/>
      <c r="G24" s="64"/>
      <c r="J24" s="13"/>
      <c r="K24" s="13"/>
    </row>
    <row r="25" spans="2:13" ht="18.399999999999999" customHeight="1">
      <c r="B25" s="64"/>
      <c r="C25" s="64"/>
      <c r="D25" s="64"/>
      <c r="E25" s="64"/>
      <c r="F25" s="64"/>
      <c r="G25" s="64"/>
    </row>
    <row r="26" spans="2:13" ht="18.399999999999999" customHeight="1">
      <c r="B26" s="64"/>
      <c r="C26" s="64"/>
      <c r="D26" s="64"/>
      <c r="E26" s="64"/>
      <c r="F26" s="64"/>
      <c r="G26" s="64"/>
    </row>
    <row r="27" spans="2:13" ht="18.399999999999999" customHeight="1">
      <c r="B27" s="64"/>
      <c r="C27" s="64"/>
      <c r="D27" s="64"/>
      <c r="E27" s="64"/>
      <c r="F27" s="64"/>
      <c r="G27" s="64"/>
    </row>
    <row r="28" spans="2:13" ht="18.399999999999999" customHeight="1">
      <c r="B28" s="64"/>
      <c r="C28" s="64"/>
      <c r="D28" s="64"/>
      <c r="E28" s="64"/>
      <c r="F28" s="64"/>
      <c r="G28" s="64"/>
    </row>
    <row r="29" spans="2:13" ht="18.399999999999999" customHeight="1">
      <c r="B29" s="64"/>
      <c r="C29" s="64"/>
      <c r="D29" s="64"/>
      <c r="E29" s="64"/>
      <c r="F29" s="64"/>
      <c r="G29" s="64"/>
    </row>
    <row r="30" spans="2:13" ht="18.399999999999999" customHeight="1">
      <c r="B30" s="64"/>
      <c r="C30" s="64"/>
      <c r="D30" s="64"/>
      <c r="E30" s="64"/>
      <c r="F30" s="64"/>
      <c r="G30" s="64"/>
    </row>
    <row r="31" spans="2:13" ht="18.399999999999999" customHeight="1">
      <c r="B31" s="64"/>
      <c r="C31" s="64"/>
      <c r="D31" s="64"/>
      <c r="E31" s="64"/>
      <c r="F31" s="64"/>
      <c r="G31" s="64"/>
    </row>
    <row r="32" spans="2:13" ht="18.399999999999999" customHeight="1">
      <c r="B32" s="64"/>
      <c r="C32" s="64"/>
      <c r="D32" s="64"/>
      <c r="E32" s="64"/>
      <c r="F32" s="64"/>
      <c r="G32" s="64"/>
    </row>
    <row r="33" spans="2:7" ht="13.5" customHeight="1">
      <c r="B33" s="21" t="s">
        <v>396</v>
      </c>
      <c r="C33" s="64"/>
      <c r="D33" s="64"/>
      <c r="E33" s="64"/>
      <c r="F33" s="64"/>
      <c r="G33" s="64"/>
    </row>
    <row r="34" spans="2:7" ht="13.5" customHeight="1">
      <c r="B34" s="67" t="s">
        <v>95</v>
      </c>
      <c r="C34" s="64"/>
      <c r="D34" s="64"/>
      <c r="E34" s="64"/>
      <c r="F34" s="64"/>
      <c r="G34" s="64"/>
    </row>
    <row r="35" spans="2:7">
      <c r="B35" s="60"/>
      <c r="C35" s="64"/>
      <c r="D35" s="64"/>
      <c r="E35" s="64"/>
      <c r="F35" s="64"/>
      <c r="G35" s="64"/>
    </row>
  </sheetData>
  <mergeCells count="2">
    <mergeCell ref="B10:C10"/>
    <mergeCell ref="B3:C3"/>
  </mergeCells>
  <phoneticPr fontId="4"/>
  <pageMargins left="0.70866141732283472" right="0.43307086614173229" top="0.74803149606299213" bottom="0.74803149606299213" header="0.31496062992125984" footer="0.31496062992125984"/>
  <pageSetup paperSize="8" scale="75" orientation="landscape" r:id="rId1"/>
  <headerFooter scaleWithDoc="0" alignWithMargins="0">
    <oddHeader>&amp;R&amp;"ＭＳ 明朝,標準"&amp;9 2-5.歯科医療費の状況</oddHeader>
  </headerFooter>
  <rowBreaks count="1" manualBreakCount="1">
    <brk id="37" min="1" max="28" man="1"/>
  </rowBreaks>
  <ignoredErrors>
    <ignoredError sqref="G4:I10" emptyCellReferenc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D910A-45D6-4D4F-B8D5-C070CDDC71BA}">
  <sheetPr codeName="Sheet51"/>
  <dimension ref="A1:P63"/>
  <sheetViews>
    <sheetView showGridLines="0" zoomScaleNormal="100" zoomScaleSheetLayoutView="100" workbookViewId="0"/>
  </sheetViews>
  <sheetFormatPr defaultColWidth="9" defaultRowHeight="13.5"/>
  <cols>
    <col min="1" max="1" width="4.625" style="3" customWidth="1"/>
    <col min="2" max="2" width="11.75" style="14" customWidth="1"/>
    <col min="3" max="3" width="9.875" style="14" customWidth="1"/>
    <col min="4" max="4" width="5.125" style="14" customWidth="1"/>
    <col min="5" max="5" width="19.75" style="14" customWidth="1"/>
    <col min="6" max="8" width="11.75" style="14" customWidth="1"/>
    <col min="9" max="10" width="12.75" style="14" customWidth="1"/>
    <col min="11" max="11" width="12.75" style="3" customWidth="1"/>
    <col min="12" max="12" width="3.625" style="3" customWidth="1"/>
    <col min="13" max="13" width="30.375" style="3" customWidth="1"/>
    <col min="14" max="14" width="6" style="3" customWidth="1"/>
    <col min="15" max="15" width="17.25" style="3" customWidth="1"/>
    <col min="16" max="16" width="12.125" style="3" customWidth="1"/>
    <col min="17" max="17" width="11.625" style="3" bestFit="1" customWidth="1"/>
    <col min="18" max="16384" width="9" style="3"/>
  </cols>
  <sheetData>
    <row r="1" spans="2:16" ht="16.5" customHeight="1">
      <c r="B1" s="13" t="s">
        <v>184</v>
      </c>
      <c r="C1" s="3"/>
      <c r="D1" s="3"/>
      <c r="E1" s="3"/>
      <c r="F1" s="3"/>
      <c r="G1" s="3"/>
      <c r="H1" s="3"/>
      <c r="I1" s="3"/>
      <c r="J1" s="3"/>
    </row>
    <row r="2" spans="2:16" ht="16.5" customHeight="1">
      <c r="B2" s="13" t="s">
        <v>210</v>
      </c>
      <c r="C2" s="3"/>
      <c r="D2" s="3"/>
      <c r="E2" s="3"/>
      <c r="F2" s="3"/>
      <c r="G2" s="3"/>
      <c r="H2" s="3"/>
      <c r="I2" s="3"/>
      <c r="J2" s="3"/>
    </row>
    <row r="3" spans="2:16" ht="46.5" customHeight="1">
      <c r="B3" s="203" t="s">
        <v>200</v>
      </c>
      <c r="C3" s="204" t="s">
        <v>158</v>
      </c>
      <c r="D3" s="518" t="s">
        <v>102</v>
      </c>
      <c r="E3" s="519"/>
      <c r="F3" s="70" t="s">
        <v>151</v>
      </c>
      <c r="G3" s="70" t="s">
        <v>155</v>
      </c>
      <c r="H3" s="70" t="s">
        <v>159</v>
      </c>
      <c r="I3" s="59" t="s">
        <v>157</v>
      </c>
      <c r="J3" s="59" t="s">
        <v>160</v>
      </c>
      <c r="K3" s="168" t="s">
        <v>187</v>
      </c>
      <c r="N3" s="164"/>
      <c r="O3" s="38"/>
      <c r="P3" s="38"/>
    </row>
    <row r="4" spans="2:16">
      <c r="B4" s="520" t="s">
        <v>86</v>
      </c>
      <c r="C4" s="513">
        <f>年齢階層別_歯科医療費!$C$6</f>
        <v>1914</v>
      </c>
      <c r="D4" s="196">
        <v>1101</v>
      </c>
      <c r="E4" s="210" t="s">
        <v>107</v>
      </c>
      <c r="F4" s="116">
        <v>1369</v>
      </c>
      <c r="G4" s="116">
        <v>12306675.021894701</v>
      </c>
      <c r="H4" s="116">
        <v>582</v>
      </c>
      <c r="I4" s="116">
        <f>IFERROR(G4/F4,"-")</f>
        <v>8989.5361737726089</v>
      </c>
      <c r="J4" s="116">
        <f>IFERROR(G4/H4,"-")</f>
        <v>21145.48972834141</v>
      </c>
      <c r="K4" s="149">
        <f>IFERROR(H4/$C$4,"-")</f>
        <v>0.30407523510971785</v>
      </c>
      <c r="N4" s="165"/>
      <c r="O4" s="165"/>
      <c r="P4" s="166"/>
    </row>
    <row r="5" spans="2:16">
      <c r="B5" s="511"/>
      <c r="C5" s="514"/>
      <c r="D5" s="197">
        <v>1102</v>
      </c>
      <c r="E5" s="211" t="s">
        <v>108</v>
      </c>
      <c r="F5" s="439">
        <v>4864</v>
      </c>
      <c r="G5" s="439">
        <v>47123549.324523501</v>
      </c>
      <c r="H5" s="439">
        <v>1012</v>
      </c>
      <c r="I5" s="117">
        <f t="shared" ref="I5:I10" si="0">IFERROR(G5/F5,"-")</f>
        <v>9688.2297131010491</v>
      </c>
      <c r="J5" s="117">
        <f t="shared" ref="J5:J10" si="1">IFERROR(G5/H5,"-")</f>
        <v>46564.772059805829</v>
      </c>
      <c r="K5" s="93">
        <f t="shared" ref="K5:K9" si="2">IFERROR(H5/$C$4,"-")</f>
        <v>0.52873563218390807</v>
      </c>
      <c r="N5" s="165"/>
      <c r="O5" s="165"/>
      <c r="P5" s="166"/>
    </row>
    <row r="6" spans="2:16" ht="24">
      <c r="B6" s="511"/>
      <c r="C6" s="514"/>
      <c r="D6" s="197">
        <v>1103</v>
      </c>
      <c r="E6" s="212" t="s">
        <v>109</v>
      </c>
      <c r="F6" s="439">
        <v>1766</v>
      </c>
      <c r="G6" s="439">
        <v>19306888.297163401</v>
      </c>
      <c r="H6" s="439">
        <v>534</v>
      </c>
      <c r="I6" s="117">
        <f t="shared" si="0"/>
        <v>10932.552829650849</v>
      </c>
      <c r="J6" s="117">
        <f t="shared" si="1"/>
        <v>36155.221530268544</v>
      </c>
      <c r="K6" s="93">
        <f t="shared" si="2"/>
        <v>0.27899686520376177</v>
      </c>
      <c r="N6" s="165"/>
      <c r="O6" s="165"/>
      <c r="P6" s="166"/>
    </row>
    <row r="7" spans="2:16" ht="24">
      <c r="B7" s="511"/>
      <c r="C7" s="514"/>
      <c r="D7" s="197">
        <v>1113</v>
      </c>
      <c r="E7" s="212" t="s">
        <v>110</v>
      </c>
      <c r="F7" s="439">
        <v>618</v>
      </c>
      <c r="G7" s="439">
        <v>4216177.8895548796</v>
      </c>
      <c r="H7" s="439">
        <v>196</v>
      </c>
      <c r="I7" s="117">
        <f t="shared" si="0"/>
        <v>6822.2943196680899</v>
      </c>
      <c r="J7" s="117">
        <f t="shared" si="1"/>
        <v>21511.111681402446</v>
      </c>
      <c r="K7" s="355">
        <f t="shared" si="2"/>
        <v>0.10240334378265413</v>
      </c>
      <c r="N7" s="165"/>
      <c r="O7" s="165"/>
      <c r="P7" s="166"/>
    </row>
    <row r="8" spans="2:16" ht="24">
      <c r="B8" s="511"/>
      <c r="C8" s="514"/>
      <c r="D8" s="197">
        <v>1905</v>
      </c>
      <c r="E8" s="212" t="s">
        <v>111</v>
      </c>
      <c r="F8" s="439">
        <v>1266</v>
      </c>
      <c r="G8" s="439">
        <v>8843834.0380435009</v>
      </c>
      <c r="H8" s="439">
        <v>395</v>
      </c>
      <c r="I8" s="117">
        <f t="shared" si="0"/>
        <v>6985.6508989285157</v>
      </c>
      <c r="J8" s="117">
        <f t="shared" si="1"/>
        <v>22389.453260869621</v>
      </c>
      <c r="K8" s="151">
        <f t="shared" si="2"/>
        <v>0.20637408568443052</v>
      </c>
      <c r="N8" s="165"/>
      <c r="O8" s="165"/>
      <c r="P8" s="166"/>
    </row>
    <row r="9" spans="2:16">
      <c r="B9" s="511"/>
      <c r="C9" s="514"/>
      <c r="D9" s="208" t="s">
        <v>206</v>
      </c>
      <c r="E9" s="209" t="s">
        <v>207</v>
      </c>
      <c r="F9" s="118">
        <v>529</v>
      </c>
      <c r="G9" s="118">
        <v>5055935.4288197998</v>
      </c>
      <c r="H9" s="118">
        <v>199</v>
      </c>
      <c r="I9" s="119">
        <f t="shared" si="0"/>
        <v>9557.5338919088845</v>
      </c>
      <c r="J9" s="119">
        <f t="shared" si="1"/>
        <v>25406.710697586932</v>
      </c>
      <c r="K9" s="176">
        <f t="shared" si="2"/>
        <v>0.10397074190177638</v>
      </c>
      <c r="N9" s="165"/>
      <c r="O9" s="165"/>
      <c r="P9" s="166"/>
    </row>
    <row r="10" spans="2:16">
      <c r="B10" s="512"/>
      <c r="C10" s="515"/>
      <c r="D10" s="516" t="s">
        <v>116</v>
      </c>
      <c r="E10" s="517"/>
      <c r="F10" s="438">
        <v>5494</v>
      </c>
      <c r="G10" s="438">
        <v>96853059.999999896</v>
      </c>
      <c r="H10" s="438">
        <v>1101</v>
      </c>
      <c r="I10" s="109">
        <f t="shared" si="0"/>
        <v>17628.87877684745</v>
      </c>
      <c r="J10" s="109">
        <f t="shared" si="1"/>
        <v>87968.265213442224</v>
      </c>
      <c r="K10" s="92">
        <f>IFERROR(H10/$C$4,"-")</f>
        <v>0.57523510971786829</v>
      </c>
      <c r="N10" s="165"/>
      <c r="O10" s="165"/>
      <c r="P10" s="166"/>
    </row>
    <row r="11" spans="2:16">
      <c r="B11" s="510" t="s">
        <v>128</v>
      </c>
      <c r="C11" s="513">
        <f>年齢階層別_歯科医療費!$C$7</f>
        <v>6927</v>
      </c>
      <c r="D11" s="198">
        <v>1101</v>
      </c>
      <c r="E11" s="210" t="s">
        <v>107</v>
      </c>
      <c r="F11" s="116">
        <v>5341</v>
      </c>
      <c r="G11" s="116">
        <v>47750744.775307998</v>
      </c>
      <c r="H11" s="116">
        <v>2145</v>
      </c>
      <c r="I11" s="116">
        <f>IFERROR(G11/F11,"-")</f>
        <v>8940.4128019674208</v>
      </c>
      <c r="J11" s="116">
        <f>IFERROR(G11/H11,"-")</f>
        <v>22261.419475668063</v>
      </c>
      <c r="K11" s="149">
        <f>IFERROR(H11/$C$11,"-")</f>
        <v>0.30965786054569078</v>
      </c>
      <c r="N11" s="165"/>
      <c r="O11" s="165"/>
      <c r="P11" s="166"/>
    </row>
    <row r="12" spans="2:16">
      <c r="B12" s="511"/>
      <c r="C12" s="514"/>
      <c r="D12" s="197">
        <v>1102</v>
      </c>
      <c r="E12" s="211" t="s">
        <v>108</v>
      </c>
      <c r="F12" s="439">
        <v>20035</v>
      </c>
      <c r="G12" s="439">
        <v>193697769.36333099</v>
      </c>
      <c r="H12" s="439">
        <v>3624</v>
      </c>
      <c r="I12" s="117">
        <f t="shared" ref="I12:I17" si="3">IFERROR(G12/F12,"-")</f>
        <v>9667.9695215039173</v>
      </c>
      <c r="J12" s="117">
        <f t="shared" ref="J12:J17" si="4">IFERROR(G12/H12,"-")</f>
        <v>53448.611855223782</v>
      </c>
      <c r="K12" s="151">
        <f t="shared" ref="K12:K17" si="5">IFERROR(H12/$C$11,"-")</f>
        <v>0.52317020355132093</v>
      </c>
      <c r="N12" s="165"/>
      <c r="O12" s="165"/>
      <c r="P12" s="166"/>
    </row>
    <row r="13" spans="2:16" ht="24">
      <c r="B13" s="511"/>
      <c r="C13" s="514"/>
      <c r="D13" s="197">
        <v>1103</v>
      </c>
      <c r="E13" s="212" t="s">
        <v>109</v>
      </c>
      <c r="F13" s="439">
        <v>7155</v>
      </c>
      <c r="G13" s="439">
        <v>76717005.408251002</v>
      </c>
      <c r="H13" s="439">
        <v>2109</v>
      </c>
      <c r="I13" s="117">
        <f t="shared" si="3"/>
        <v>10722.153096890426</v>
      </c>
      <c r="J13" s="117">
        <f t="shared" si="4"/>
        <v>36376.010150901377</v>
      </c>
      <c r="K13" s="151">
        <f t="shared" si="5"/>
        <v>0.30446080554352534</v>
      </c>
    </row>
    <row r="14" spans="2:16" ht="24">
      <c r="B14" s="511"/>
      <c r="C14" s="514"/>
      <c r="D14" s="197">
        <v>1113</v>
      </c>
      <c r="E14" s="212" t="s">
        <v>110</v>
      </c>
      <c r="F14" s="439">
        <v>3048</v>
      </c>
      <c r="G14" s="439">
        <v>18129763.702567801</v>
      </c>
      <c r="H14" s="439">
        <v>817</v>
      </c>
      <c r="I14" s="117">
        <f t="shared" si="3"/>
        <v>5948.0852042545275</v>
      </c>
      <c r="J14" s="117">
        <f t="shared" si="4"/>
        <v>22190.653246717015</v>
      </c>
      <c r="K14" s="151">
        <f t="shared" si="5"/>
        <v>0.11794427602136567</v>
      </c>
    </row>
    <row r="15" spans="2:16" ht="24">
      <c r="B15" s="511"/>
      <c r="C15" s="514"/>
      <c r="D15" s="197">
        <v>1905</v>
      </c>
      <c r="E15" s="212" t="s">
        <v>111</v>
      </c>
      <c r="F15" s="439">
        <v>6740</v>
      </c>
      <c r="G15" s="439">
        <v>46832840.632371999</v>
      </c>
      <c r="H15" s="439">
        <v>1786</v>
      </c>
      <c r="I15" s="117">
        <f t="shared" si="3"/>
        <v>6948.4926754261123</v>
      </c>
      <c r="J15" s="117">
        <f t="shared" si="4"/>
        <v>26222.195202895855</v>
      </c>
      <c r="K15" s="93">
        <f t="shared" si="5"/>
        <v>0.25783167316298544</v>
      </c>
    </row>
    <row r="16" spans="2:16">
      <c r="B16" s="511"/>
      <c r="C16" s="514"/>
      <c r="D16" s="208" t="s">
        <v>206</v>
      </c>
      <c r="E16" s="209" t="s">
        <v>207</v>
      </c>
      <c r="F16" s="118">
        <v>2550</v>
      </c>
      <c r="G16" s="118">
        <v>22991066.118169799</v>
      </c>
      <c r="H16" s="118">
        <v>824</v>
      </c>
      <c r="I16" s="119">
        <f t="shared" si="3"/>
        <v>9016.1043600665889</v>
      </c>
      <c r="J16" s="119">
        <f t="shared" si="4"/>
        <v>27901.779269623545</v>
      </c>
      <c r="K16" s="354">
        <f t="shared" si="5"/>
        <v>0.11895481449400895</v>
      </c>
    </row>
    <row r="17" spans="2:11">
      <c r="B17" s="512"/>
      <c r="C17" s="515"/>
      <c r="D17" s="516" t="s">
        <v>116</v>
      </c>
      <c r="E17" s="517"/>
      <c r="F17" s="438">
        <v>22525</v>
      </c>
      <c r="G17" s="438">
        <v>406119189.99999899</v>
      </c>
      <c r="H17" s="438">
        <v>3964</v>
      </c>
      <c r="I17" s="109">
        <f t="shared" si="3"/>
        <v>18029.708768035471</v>
      </c>
      <c r="J17" s="109">
        <f t="shared" si="4"/>
        <v>102451.8642785063</v>
      </c>
      <c r="K17" s="92">
        <f t="shared" si="5"/>
        <v>0.57225350079399451</v>
      </c>
    </row>
    <row r="18" spans="2:11">
      <c r="B18" s="510" t="s">
        <v>129</v>
      </c>
      <c r="C18" s="513">
        <f>年齢階層別_歯科医療費!$C$8</f>
        <v>491520</v>
      </c>
      <c r="D18" s="198">
        <v>1101</v>
      </c>
      <c r="E18" s="210" t="s">
        <v>107</v>
      </c>
      <c r="F18" s="116">
        <v>340227</v>
      </c>
      <c r="G18" s="116">
        <v>2728395737.7571502</v>
      </c>
      <c r="H18" s="116">
        <v>154701</v>
      </c>
      <c r="I18" s="116">
        <f>IFERROR(G18/F18,"-")</f>
        <v>8019.339258075197</v>
      </c>
      <c r="J18" s="116">
        <f>IFERROR(G18/H18,"-")</f>
        <v>17636.574668277193</v>
      </c>
      <c r="K18" s="149">
        <f>IFERROR(H18/$C$18,"-")</f>
        <v>0.31473999023437499</v>
      </c>
    </row>
    <row r="19" spans="2:11">
      <c r="B19" s="511"/>
      <c r="C19" s="514"/>
      <c r="D19" s="197">
        <v>1102</v>
      </c>
      <c r="E19" s="211" t="s">
        <v>108</v>
      </c>
      <c r="F19" s="439">
        <v>1176867</v>
      </c>
      <c r="G19" s="439">
        <v>8695422441.8271103</v>
      </c>
      <c r="H19" s="439">
        <v>266783</v>
      </c>
      <c r="I19" s="117">
        <f t="shared" ref="I19:I24" si="6">IFERROR(G19/F19,"-")</f>
        <v>7388.619480219184</v>
      </c>
      <c r="J19" s="117">
        <f t="shared" ref="J19:J24" si="7">IFERROR(G19/H19,"-")</f>
        <v>32593.615192224057</v>
      </c>
      <c r="K19" s="151">
        <f t="shared" ref="K19:K24" si="8">IFERROR(H19/$C$18,"-")</f>
        <v>0.54277140299479165</v>
      </c>
    </row>
    <row r="20" spans="2:11" ht="24">
      <c r="B20" s="511"/>
      <c r="C20" s="514"/>
      <c r="D20" s="197">
        <v>1103</v>
      </c>
      <c r="E20" s="212" t="s">
        <v>109</v>
      </c>
      <c r="F20" s="439">
        <v>498855</v>
      </c>
      <c r="G20" s="439">
        <v>4945908068.49296</v>
      </c>
      <c r="H20" s="439">
        <v>163716</v>
      </c>
      <c r="I20" s="117">
        <f t="shared" si="6"/>
        <v>9914.5203886759882</v>
      </c>
      <c r="J20" s="117">
        <f t="shared" si="7"/>
        <v>30210.291410081849</v>
      </c>
      <c r="K20" s="93">
        <f t="shared" si="8"/>
        <v>0.33308105468749999</v>
      </c>
    </row>
    <row r="21" spans="2:11" ht="24">
      <c r="B21" s="511"/>
      <c r="C21" s="514"/>
      <c r="D21" s="197">
        <v>1113</v>
      </c>
      <c r="E21" s="212" t="s">
        <v>110</v>
      </c>
      <c r="F21" s="439">
        <v>174307</v>
      </c>
      <c r="G21" s="439">
        <v>773216546.42262006</v>
      </c>
      <c r="H21" s="439">
        <v>57811</v>
      </c>
      <c r="I21" s="117">
        <f t="shared" si="6"/>
        <v>4435.9466138630123</v>
      </c>
      <c r="J21" s="117">
        <f t="shared" si="7"/>
        <v>13374.903503184862</v>
      </c>
      <c r="K21" s="355">
        <f t="shared" si="8"/>
        <v>0.11761678059895833</v>
      </c>
    </row>
    <row r="22" spans="2:11" ht="24">
      <c r="B22" s="511"/>
      <c r="C22" s="514"/>
      <c r="D22" s="197">
        <v>1905</v>
      </c>
      <c r="E22" s="212" t="s">
        <v>111</v>
      </c>
      <c r="F22" s="439">
        <v>411123</v>
      </c>
      <c r="G22" s="439">
        <v>2283507048.6487598</v>
      </c>
      <c r="H22" s="439">
        <v>136314</v>
      </c>
      <c r="I22" s="117">
        <f t="shared" si="6"/>
        <v>5554.315980007832</v>
      </c>
      <c r="J22" s="117">
        <f t="shared" si="7"/>
        <v>16751.816017788045</v>
      </c>
      <c r="K22" s="151">
        <f t="shared" si="8"/>
        <v>0.27733154296875001</v>
      </c>
    </row>
    <row r="23" spans="2:11">
      <c r="B23" s="511"/>
      <c r="C23" s="514"/>
      <c r="D23" s="208" t="s">
        <v>206</v>
      </c>
      <c r="E23" s="209" t="s">
        <v>207</v>
      </c>
      <c r="F23" s="118">
        <v>108542</v>
      </c>
      <c r="G23" s="118">
        <v>865458796.85137296</v>
      </c>
      <c r="H23" s="118">
        <v>44415</v>
      </c>
      <c r="I23" s="119">
        <f t="shared" si="6"/>
        <v>7973.49225969093</v>
      </c>
      <c r="J23" s="119">
        <f t="shared" si="7"/>
        <v>19485.732226756118</v>
      </c>
      <c r="K23" s="176">
        <f t="shared" si="8"/>
        <v>9.0362548828125E-2</v>
      </c>
    </row>
    <row r="24" spans="2:11">
      <c r="B24" s="512"/>
      <c r="C24" s="515"/>
      <c r="D24" s="516" t="s">
        <v>116</v>
      </c>
      <c r="E24" s="517"/>
      <c r="F24" s="438">
        <v>1312969</v>
      </c>
      <c r="G24" s="438">
        <v>20291908639.999901</v>
      </c>
      <c r="H24" s="438">
        <v>288859</v>
      </c>
      <c r="I24" s="109">
        <f t="shared" si="6"/>
        <v>15454.97924170327</v>
      </c>
      <c r="J24" s="109">
        <f t="shared" si="7"/>
        <v>70248.490232258308</v>
      </c>
      <c r="K24" s="92">
        <f t="shared" si="8"/>
        <v>0.58768513997395833</v>
      </c>
    </row>
    <row r="25" spans="2:11">
      <c r="B25" s="510" t="s">
        <v>130</v>
      </c>
      <c r="C25" s="513">
        <f>年齢階層別_歯科医療費!$C$9</f>
        <v>413544</v>
      </c>
      <c r="D25" s="198">
        <v>1101</v>
      </c>
      <c r="E25" s="210" t="s">
        <v>107</v>
      </c>
      <c r="F25" s="116">
        <v>307618</v>
      </c>
      <c r="G25" s="116">
        <v>2467678848.7979999</v>
      </c>
      <c r="H25" s="116">
        <v>134400</v>
      </c>
      <c r="I25" s="116">
        <f>IFERROR(G25/F25,"-")</f>
        <v>8021.8935458848309</v>
      </c>
      <c r="J25" s="116">
        <f>IFERROR(G25/H25,"-")</f>
        <v>18360.705720223214</v>
      </c>
      <c r="K25" s="92">
        <f>IFERROR(H25/$C$25,"-")</f>
        <v>0.32499564737972259</v>
      </c>
    </row>
    <row r="26" spans="2:11">
      <c r="B26" s="511"/>
      <c r="C26" s="514"/>
      <c r="D26" s="197">
        <v>1102</v>
      </c>
      <c r="E26" s="211" t="s">
        <v>108</v>
      </c>
      <c r="F26" s="439">
        <v>1119460</v>
      </c>
      <c r="G26" s="439">
        <v>8425759735.65905</v>
      </c>
      <c r="H26" s="439">
        <v>226784</v>
      </c>
      <c r="I26" s="117">
        <f t="shared" ref="I26:I31" si="9">IFERROR(G26/F26,"-")</f>
        <v>7526.6286742349439</v>
      </c>
      <c r="J26" s="117">
        <f t="shared" ref="J26:J31" si="10">IFERROR(G26/H26,"-")</f>
        <v>37153.237158084565</v>
      </c>
      <c r="K26" s="355">
        <f t="shared" ref="K26:K31" si="11">IFERROR(H26/$C$25,"-")</f>
        <v>0.54839146499526048</v>
      </c>
    </row>
    <row r="27" spans="2:11" ht="24">
      <c r="B27" s="511"/>
      <c r="C27" s="514"/>
      <c r="D27" s="197">
        <v>1103</v>
      </c>
      <c r="E27" s="212" t="s">
        <v>109</v>
      </c>
      <c r="F27" s="439">
        <v>492352</v>
      </c>
      <c r="G27" s="439">
        <v>4964553118.0984402</v>
      </c>
      <c r="H27" s="439">
        <v>152919</v>
      </c>
      <c r="I27" s="117">
        <f t="shared" si="9"/>
        <v>10083.341020445616</v>
      </c>
      <c r="J27" s="117">
        <f t="shared" si="10"/>
        <v>32465.247079162433</v>
      </c>
      <c r="K27" s="151">
        <f t="shared" si="11"/>
        <v>0.3697768556671116</v>
      </c>
    </row>
    <row r="28" spans="2:11" ht="24">
      <c r="B28" s="511"/>
      <c r="C28" s="514"/>
      <c r="D28" s="197">
        <v>1113</v>
      </c>
      <c r="E28" s="212" t="s">
        <v>110</v>
      </c>
      <c r="F28" s="439">
        <v>193151</v>
      </c>
      <c r="G28" s="439">
        <v>917424162.77289295</v>
      </c>
      <c r="H28" s="439">
        <v>59119</v>
      </c>
      <c r="I28" s="117">
        <f t="shared" si="9"/>
        <v>4749.7769246490725</v>
      </c>
      <c r="J28" s="117">
        <f t="shared" si="10"/>
        <v>15518.262534428744</v>
      </c>
      <c r="K28" s="151">
        <f t="shared" si="11"/>
        <v>0.1429569767666802</v>
      </c>
    </row>
    <row r="29" spans="2:11" ht="24">
      <c r="B29" s="511"/>
      <c r="C29" s="514"/>
      <c r="D29" s="197">
        <v>1905</v>
      </c>
      <c r="E29" s="212" t="s">
        <v>111</v>
      </c>
      <c r="F29" s="439">
        <v>444762</v>
      </c>
      <c r="G29" s="439">
        <v>2551868766.0613298</v>
      </c>
      <c r="H29" s="439">
        <v>132921</v>
      </c>
      <c r="I29" s="117">
        <f t="shared" si="9"/>
        <v>5737.6052047192206</v>
      </c>
      <c r="J29" s="117">
        <f t="shared" si="10"/>
        <v>19198.386756504464</v>
      </c>
      <c r="K29" s="151">
        <f t="shared" si="11"/>
        <v>0.32141924438511982</v>
      </c>
    </row>
    <row r="30" spans="2:11">
      <c r="B30" s="511"/>
      <c r="C30" s="514"/>
      <c r="D30" s="208" t="s">
        <v>206</v>
      </c>
      <c r="E30" s="209" t="s">
        <v>207</v>
      </c>
      <c r="F30" s="118">
        <v>116615</v>
      </c>
      <c r="G30" s="118">
        <v>991387358.61026704</v>
      </c>
      <c r="H30" s="118">
        <v>43892</v>
      </c>
      <c r="I30" s="119">
        <f t="shared" si="9"/>
        <v>8501.3708237385163</v>
      </c>
      <c r="J30" s="119">
        <f t="shared" si="10"/>
        <v>22586.971626042719</v>
      </c>
      <c r="K30" s="176">
        <f t="shared" si="11"/>
        <v>0.10613622734219333</v>
      </c>
    </row>
    <row r="31" spans="2:11">
      <c r="B31" s="512"/>
      <c r="C31" s="515"/>
      <c r="D31" s="516" t="s">
        <v>116</v>
      </c>
      <c r="E31" s="517"/>
      <c r="F31" s="438">
        <v>1268491</v>
      </c>
      <c r="G31" s="438">
        <v>20318671989.999901</v>
      </c>
      <c r="H31" s="438">
        <v>250463</v>
      </c>
      <c r="I31" s="109">
        <f t="shared" si="9"/>
        <v>16017.986718076754</v>
      </c>
      <c r="J31" s="109">
        <f t="shared" si="10"/>
        <v>81124.44548695776</v>
      </c>
      <c r="K31" s="92">
        <f t="shared" si="11"/>
        <v>0.60565018474454957</v>
      </c>
    </row>
    <row r="32" spans="2:11">
      <c r="B32" s="510" t="s">
        <v>131</v>
      </c>
      <c r="C32" s="513">
        <f>年齢階層別_歯科医療費!$C$10</f>
        <v>271783</v>
      </c>
      <c r="D32" s="198">
        <v>1101</v>
      </c>
      <c r="E32" s="210" t="s">
        <v>107</v>
      </c>
      <c r="F32" s="116">
        <v>159363</v>
      </c>
      <c r="G32" s="116">
        <v>1294311072.4884</v>
      </c>
      <c r="H32" s="116">
        <v>71286</v>
      </c>
      <c r="I32" s="116">
        <f>IFERROR(G32/F32,"-")</f>
        <v>8121.7790358389339</v>
      </c>
      <c r="J32" s="116">
        <f>IFERROR(G32/H32,"-")</f>
        <v>18156.59557961451</v>
      </c>
      <c r="K32" s="149">
        <f>IFERROR(H32/$C$32,"-")</f>
        <v>0.26229013588046346</v>
      </c>
    </row>
    <row r="33" spans="2:11">
      <c r="B33" s="511"/>
      <c r="C33" s="514"/>
      <c r="D33" s="197">
        <v>1102</v>
      </c>
      <c r="E33" s="211" t="s">
        <v>108</v>
      </c>
      <c r="F33" s="439">
        <v>669731</v>
      </c>
      <c r="G33" s="439">
        <v>5431782845.4763803</v>
      </c>
      <c r="H33" s="439">
        <v>130301</v>
      </c>
      <c r="I33" s="117">
        <f t="shared" ref="I33:I38" si="12">IFERROR(G33/F33,"-")</f>
        <v>8110.3948383401403</v>
      </c>
      <c r="J33" s="117">
        <f t="shared" ref="J33:J38" si="13">IFERROR(G33/H33,"-")</f>
        <v>41686.424858415361</v>
      </c>
      <c r="K33" s="151">
        <f t="shared" ref="K33:K38" si="14">IFERROR(H33/$C$32,"-")</f>
        <v>0.47943028077547162</v>
      </c>
    </row>
    <row r="34" spans="2:11" ht="24">
      <c r="B34" s="511"/>
      <c r="C34" s="514"/>
      <c r="D34" s="197">
        <v>1103</v>
      </c>
      <c r="E34" s="212" t="s">
        <v>109</v>
      </c>
      <c r="F34" s="439">
        <v>286914</v>
      </c>
      <c r="G34" s="439">
        <v>2993388423.0741401</v>
      </c>
      <c r="H34" s="439">
        <v>89636</v>
      </c>
      <c r="I34" s="117">
        <f t="shared" si="12"/>
        <v>10433.051099193975</v>
      </c>
      <c r="J34" s="117">
        <f t="shared" si="13"/>
        <v>33394.935328150968</v>
      </c>
      <c r="K34" s="151">
        <f t="shared" si="14"/>
        <v>0.32980723591983307</v>
      </c>
    </row>
    <row r="35" spans="2:11" ht="24">
      <c r="B35" s="511"/>
      <c r="C35" s="514"/>
      <c r="D35" s="197">
        <v>1113</v>
      </c>
      <c r="E35" s="212" t="s">
        <v>110</v>
      </c>
      <c r="F35" s="439">
        <v>135525</v>
      </c>
      <c r="G35" s="439">
        <v>737237716.43025601</v>
      </c>
      <c r="H35" s="439">
        <v>39006</v>
      </c>
      <c r="I35" s="117">
        <f t="shared" si="12"/>
        <v>5439.865090796945</v>
      </c>
      <c r="J35" s="117">
        <f t="shared" si="13"/>
        <v>18900.623402303645</v>
      </c>
      <c r="K35" s="151">
        <f t="shared" si="14"/>
        <v>0.14351891030712002</v>
      </c>
    </row>
    <row r="36" spans="2:11" ht="24">
      <c r="B36" s="511"/>
      <c r="C36" s="514"/>
      <c r="D36" s="197">
        <v>1905</v>
      </c>
      <c r="E36" s="212" t="s">
        <v>111</v>
      </c>
      <c r="F36" s="439">
        <v>302131</v>
      </c>
      <c r="G36" s="439">
        <v>1873893035.7216001</v>
      </c>
      <c r="H36" s="439">
        <v>83109</v>
      </c>
      <c r="I36" s="117">
        <f t="shared" si="12"/>
        <v>6202.2534454312863</v>
      </c>
      <c r="J36" s="117">
        <f t="shared" si="13"/>
        <v>22547.414067328449</v>
      </c>
      <c r="K36" s="151">
        <f t="shared" si="14"/>
        <v>0.30579175297939898</v>
      </c>
    </row>
    <row r="37" spans="2:11">
      <c r="B37" s="511"/>
      <c r="C37" s="514"/>
      <c r="D37" s="208" t="s">
        <v>206</v>
      </c>
      <c r="E37" s="209" t="s">
        <v>207</v>
      </c>
      <c r="F37" s="118">
        <v>78140</v>
      </c>
      <c r="G37" s="118">
        <v>687231596.809201</v>
      </c>
      <c r="H37" s="118">
        <v>28210</v>
      </c>
      <c r="I37" s="119">
        <f t="shared" si="12"/>
        <v>8794.8758229997566</v>
      </c>
      <c r="J37" s="119">
        <f t="shared" si="13"/>
        <v>24361.276030102836</v>
      </c>
      <c r="K37" s="176">
        <f t="shared" si="14"/>
        <v>0.10379604316679115</v>
      </c>
    </row>
    <row r="38" spans="2:11">
      <c r="B38" s="512"/>
      <c r="C38" s="515"/>
      <c r="D38" s="516" t="s">
        <v>116</v>
      </c>
      <c r="E38" s="517"/>
      <c r="F38" s="438">
        <v>786994</v>
      </c>
      <c r="G38" s="438">
        <v>13017844689.999901</v>
      </c>
      <c r="H38" s="438">
        <v>150159</v>
      </c>
      <c r="I38" s="109">
        <f t="shared" si="12"/>
        <v>16541.224825093839</v>
      </c>
      <c r="J38" s="109">
        <f t="shared" si="13"/>
        <v>86693.735906604998</v>
      </c>
      <c r="K38" s="92">
        <f t="shared" si="14"/>
        <v>0.55249592505785861</v>
      </c>
    </row>
    <row r="39" spans="2:11">
      <c r="B39" s="510" t="s">
        <v>132</v>
      </c>
      <c r="C39" s="513">
        <f>年齢階層別_歯科医療費!$C$11</f>
        <v>130800</v>
      </c>
      <c r="D39" s="198">
        <v>1101</v>
      </c>
      <c r="E39" s="210" t="s">
        <v>107</v>
      </c>
      <c r="F39" s="116">
        <v>54301</v>
      </c>
      <c r="G39" s="116">
        <v>435980520.66118097</v>
      </c>
      <c r="H39" s="116">
        <v>24935</v>
      </c>
      <c r="I39" s="116">
        <f>IFERROR(G39/F39,"-")</f>
        <v>8028.9593315257725</v>
      </c>
      <c r="J39" s="116">
        <f>IFERROR(G39/H39,"-")</f>
        <v>17484.680997039541</v>
      </c>
      <c r="K39" s="92">
        <f>IFERROR(H39/$C$39,"-")</f>
        <v>0.19063455657492354</v>
      </c>
    </row>
    <row r="40" spans="2:11">
      <c r="B40" s="511"/>
      <c r="C40" s="514"/>
      <c r="D40" s="197">
        <v>1102</v>
      </c>
      <c r="E40" s="211" t="s">
        <v>108</v>
      </c>
      <c r="F40" s="439">
        <v>296043</v>
      </c>
      <c r="G40" s="439">
        <v>2650774802.6980901</v>
      </c>
      <c r="H40" s="439">
        <v>52636</v>
      </c>
      <c r="I40" s="117">
        <f t="shared" ref="I40:I45" si="15">IFERROR(G40/F40,"-")</f>
        <v>8954.0195265488128</v>
      </c>
      <c r="J40" s="117">
        <f t="shared" ref="J40:J45" si="16">IFERROR(G40/H40,"-")</f>
        <v>50360.490970022227</v>
      </c>
      <c r="K40" s="355">
        <f t="shared" ref="K40:K45" si="17">IFERROR(H40/$C$39,"-")</f>
        <v>0.4024159021406728</v>
      </c>
    </row>
    <row r="41" spans="2:11" ht="24">
      <c r="B41" s="511"/>
      <c r="C41" s="514"/>
      <c r="D41" s="197">
        <v>1103</v>
      </c>
      <c r="E41" s="212" t="s">
        <v>109</v>
      </c>
      <c r="F41" s="439">
        <v>109591</v>
      </c>
      <c r="G41" s="439">
        <v>1171291612.5141399</v>
      </c>
      <c r="H41" s="439">
        <v>34494</v>
      </c>
      <c r="I41" s="117">
        <f t="shared" si="15"/>
        <v>10687.844918963599</v>
      </c>
      <c r="J41" s="117">
        <f t="shared" si="16"/>
        <v>33956.386980754331</v>
      </c>
      <c r="K41" s="151">
        <f t="shared" si="17"/>
        <v>0.26371559633027525</v>
      </c>
    </row>
    <row r="42" spans="2:11" ht="24">
      <c r="B42" s="511"/>
      <c r="C42" s="514"/>
      <c r="D42" s="197">
        <v>1113</v>
      </c>
      <c r="E42" s="212" t="s">
        <v>110</v>
      </c>
      <c r="F42" s="439">
        <v>69799</v>
      </c>
      <c r="G42" s="439">
        <v>449494398.36278498</v>
      </c>
      <c r="H42" s="439">
        <v>17643</v>
      </c>
      <c r="I42" s="117">
        <f t="shared" si="15"/>
        <v>6439.8400888663873</v>
      </c>
      <c r="J42" s="117">
        <f t="shared" si="16"/>
        <v>25477.208998627499</v>
      </c>
      <c r="K42" s="93">
        <f t="shared" si="17"/>
        <v>0.13488532110091744</v>
      </c>
    </row>
    <row r="43" spans="2:11" ht="24">
      <c r="B43" s="511"/>
      <c r="C43" s="514"/>
      <c r="D43" s="197">
        <v>1905</v>
      </c>
      <c r="E43" s="212" t="s">
        <v>111</v>
      </c>
      <c r="F43" s="439">
        <v>155694</v>
      </c>
      <c r="G43" s="439">
        <v>1081203372.50986</v>
      </c>
      <c r="H43" s="439">
        <v>36627</v>
      </c>
      <c r="I43" s="117">
        <f t="shared" si="15"/>
        <v>6944.4125817941604</v>
      </c>
      <c r="J43" s="117">
        <f t="shared" si="16"/>
        <v>29519.299219424469</v>
      </c>
      <c r="K43" s="355">
        <f t="shared" si="17"/>
        <v>0.28002293577981652</v>
      </c>
    </row>
    <row r="44" spans="2:11">
      <c r="B44" s="511"/>
      <c r="C44" s="514"/>
      <c r="D44" s="208" t="s">
        <v>206</v>
      </c>
      <c r="E44" s="209" t="s">
        <v>207</v>
      </c>
      <c r="F44" s="118">
        <v>38619</v>
      </c>
      <c r="G44" s="118">
        <v>370171773.25392503</v>
      </c>
      <c r="H44" s="118">
        <v>12927</v>
      </c>
      <c r="I44" s="119">
        <f t="shared" si="15"/>
        <v>9585.2241967405953</v>
      </c>
      <c r="J44" s="119">
        <f t="shared" si="16"/>
        <v>28635.551423681056</v>
      </c>
      <c r="K44" s="176">
        <f t="shared" si="17"/>
        <v>9.8830275229357792E-2</v>
      </c>
    </row>
    <row r="45" spans="2:11">
      <c r="B45" s="512"/>
      <c r="C45" s="515"/>
      <c r="D45" s="516" t="s">
        <v>116</v>
      </c>
      <c r="E45" s="517"/>
      <c r="F45" s="438">
        <v>367880</v>
      </c>
      <c r="G45" s="438">
        <v>6158916479.9999905</v>
      </c>
      <c r="H45" s="438">
        <v>64528</v>
      </c>
      <c r="I45" s="109">
        <f t="shared" si="15"/>
        <v>16741.645319125775</v>
      </c>
      <c r="J45" s="109">
        <f t="shared" si="16"/>
        <v>95445.643441606589</v>
      </c>
      <c r="K45" s="92">
        <f t="shared" si="17"/>
        <v>0.49333333333333335</v>
      </c>
    </row>
    <row r="46" spans="2:11">
      <c r="B46" s="510" t="s">
        <v>133</v>
      </c>
      <c r="C46" s="513">
        <f>年齢階層別_歯科医療費!$C$12</f>
        <v>49889</v>
      </c>
      <c r="D46" s="198">
        <v>1101</v>
      </c>
      <c r="E46" s="210" t="s">
        <v>107</v>
      </c>
      <c r="F46" s="116">
        <v>12533</v>
      </c>
      <c r="G46" s="116">
        <v>100461340.67657299</v>
      </c>
      <c r="H46" s="116">
        <v>5890</v>
      </c>
      <c r="I46" s="116">
        <f>IFERROR(G46/F46,"-")</f>
        <v>8015.7456855160772</v>
      </c>
      <c r="J46" s="116">
        <f>IFERROR(G46/H46,"-")</f>
        <v>17056.254783798471</v>
      </c>
      <c r="K46" s="149">
        <f>IFERROR(H46/$C$46,"-")</f>
        <v>0.11806209785724307</v>
      </c>
    </row>
    <row r="47" spans="2:11">
      <c r="B47" s="511"/>
      <c r="C47" s="514"/>
      <c r="D47" s="197">
        <v>1102</v>
      </c>
      <c r="E47" s="211" t="s">
        <v>108</v>
      </c>
      <c r="F47" s="439">
        <v>95364</v>
      </c>
      <c r="G47" s="439">
        <v>932236633.03427994</v>
      </c>
      <c r="H47" s="439">
        <v>15237</v>
      </c>
      <c r="I47" s="117">
        <f t="shared" ref="I47:I52" si="18">IFERROR(G47/F47,"-")</f>
        <v>9775.5613547489611</v>
      </c>
      <c r="J47" s="117">
        <f t="shared" ref="J47:J52" si="19">IFERROR(G47/H47,"-")</f>
        <v>61182.426529781449</v>
      </c>
      <c r="K47" s="151">
        <f t="shared" ref="K47:K52" si="20">IFERROR(H47/$C$46,"-")</f>
        <v>0.3054180280222093</v>
      </c>
    </row>
    <row r="48" spans="2:11" ht="24">
      <c r="B48" s="511"/>
      <c r="C48" s="514"/>
      <c r="D48" s="197">
        <v>1103</v>
      </c>
      <c r="E48" s="212" t="s">
        <v>109</v>
      </c>
      <c r="F48" s="439">
        <v>31868</v>
      </c>
      <c r="G48" s="439">
        <v>356165931.43903297</v>
      </c>
      <c r="H48" s="439">
        <v>9325</v>
      </c>
      <c r="I48" s="117">
        <f t="shared" si="18"/>
        <v>11176.287543587077</v>
      </c>
      <c r="J48" s="117">
        <f t="shared" si="19"/>
        <v>38194.737955928467</v>
      </c>
      <c r="K48" s="151">
        <f t="shared" si="20"/>
        <v>0.18691495119164545</v>
      </c>
    </row>
    <row r="49" spans="1:11" ht="24">
      <c r="B49" s="511"/>
      <c r="C49" s="514"/>
      <c r="D49" s="197">
        <v>1113</v>
      </c>
      <c r="E49" s="212" t="s">
        <v>110</v>
      </c>
      <c r="F49" s="439">
        <v>29617</v>
      </c>
      <c r="G49" s="439">
        <v>221159726.392333</v>
      </c>
      <c r="H49" s="439">
        <v>6163</v>
      </c>
      <c r="I49" s="117">
        <f t="shared" si="18"/>
        <v>7467.3237124736806</v>
      </c>
      <c r="J49" s="117">
        <f t="shared" si="19"/>
        <v>35885.076487478989</v>
      </c>
      <c r="K49" s="151">
        <f t="shared" si="20"/>
        <v>0.12353424602617812</v>
      </c>
    </row>
    <row r="50" spans="1:11" ht="24">
      <c r="B50" s="511"/>
      <c r="C50" s="514"/>
      <c r="D50" s="197">
        <v>1905</v>
      </c>
      <c r="E50" s="212" t="s">
        <v>111</v>
      </c>
      <c r="F50" s="439">
        <v>62145</v>
      </c>
      <c r="G50" s="439">
        <v>490776872.95911199</v>
      </c>
      <c r="H50" s="439">
        <v>12033</v>
      </c>
      <c r="I50" s="117">
        <f t="shared" si="18"/>
        <v>7897.2865549780672</v>
      </c>
      <c r="J50" s="117">
        <f t="shared" si="19"/>
        <v>40785.911489995182</v>
      </c>
      <c r="K50" s="151">
        <f t="shared" si="20"/>
        <v>0.24119545390767505</v>
      </c>
    </row>
    <row r="51" spans="1:11">
      <c r="B51" s="511"/>
      <c r="C51" s="514"/>
      <c r="D51" s="208" t="s">
        <v>206</v>
      </c>
      <c r="E51" s="209" t="s">
        <v>207</v>
      </c>
      <c r="F51" s="118">
        <v>15035</v>
      </c>
      <c r="G51" s="118">
        <v>145972545.49866599</v>
      </c>
      <c r="H51" s="118">
        <v>4382</v>
      </c>
      <c r="I51" s="119">
        <f t="shared" si="18"/>
        <v>9708.8490521227795</v>
      </c>
      <c r="J51" s="119">
        <f t="shared" si="19"/>
        <v>33311.854289973984</v>
      </c>
      <c r="K51" s="176">
        <f t="shared" si="20"/>
        <v>8.7834993685982882E-2</v>
      </c>
    </row>
    <row r="52" spans="1:11" ht="14.25" thickBot="1">
      <c r="B52" s="512"/>
      <c r="C52" s="514"/>
      <c r="D52" s="521" t="s">
        <v>116</v>
      </c>
      <c r="E52" s="522"/>
      <c r="F52" s="438">
        <v>134161</v>
      </c>
      <c r="G52" s="438">
        <v>2246773049.99999</v>
      </c>
      <c r="H52" s="438">
        <v>21114</v>
      </c>
      <c r="I52" s="108">
        <f t="shared" si="18"/>
        <v>16746.841854190039</v>
      </c>
      <c r="J52" s="108">
        <f t="shared" si="19"/>
        <v>106411.53026427915</v>
      </c>
      <c r="K52" s="92">
        <f t="shared" si="20"/>
        <v>0.42321954739521739</v>
      </c>
    </row>
    <row r="53" spans="1:11" ht="14.25" thickTop="1">
      <c r="A53" s="205"/>
      <c r="B53" s="523" t="s">
        <v>201</v>
      </c>
      <c r="C53" s="524">
        <f>年齢階層別_歯科医療費!$C$13</f>
        <v>1366377</v>
      </c>
      <c r="D53" s="199">
        <v>1101</v>
      </c>
      <c r="E53" s="213" t="s">
        <v>107</v>
      </c>
      <c r="F53" s="120">
        <f>中分類別歯科医療費!D4</f>
        <v>880752</v>
      </c>
      <c r="G53" s="120">
        <f>中分類別歯科医療費!E4</f>
        <v>7086884940.1785097</v>
      </c>
      <c r="H53" s="120">
        <f>中分類別歯科医療費!F4</f>
        <v>393939</v>
      </c>
      <c r="I53" s="120">
        <f>中分類別歯科医療費!G4</f>
        <v>8046.402324580029</v>
      </c>
      <c r="J53" s="120">
        <f>中分類別歯科医療費!H4</f>
        <v>17989.802837948286</v>
      </c>
      <c r="K53" s="96">
        <f>中分類別歯科医療費!I4</f>
        <v>0.28830915625775316</v>
      </c>
    </row>
    <row r="54" spans="1:11">
      <c r="A54" s="205"/>
      <c r="B54" s="511"/>
      <c r="C54" s="514"/>
      <c r="D54" s="197">
        <v>1102</v>
      </c>
      <c r="E54" s="211" t="s">
        <v>108</v>
      </c>
      <c r="F54" s="439">
        <f>中分類別歯科医療費!D5</f>
        <v>3382364</v>
      </c>
      <c r="G54" s="439">
        <f>中分類別歯科医療費!E5</f>
        <v>26376797777.382702</v>
      </c>
      <c r="H54" s="439">
        <f>中分類別歯科医療費!F5</f>
        <v>696377</v>
      </c>
      <c r="I54" s="117">
        <f>中分類別歯科医療費!G5</f>
        <v>7798.3321065925202</v>
      </c>
      <c r="J54" s="117">
        <f>中分類別歯科医療費!H5</f>
        <v>37877.181149553624</v>
      </c>
      <c r="K54" s="93">
        <f>中分類別歯科医療費!I5</f>
        <v>0.50965216773994293</v>
      </c>
    </row>
    <row r="55" spans="1:11" ht="24">
      <c r="A55" s="205"/>
      <c r="B55" s="511"/>
      <c r="C55" s="514"/>
      <c r="D55" s="197">
        <v>1103</v>
      </c>
      <c r="E55" s="212" t="s">
        <v>109</v>
      </c>
      <c r="F55" s="439">
        <f>中分類別歯科医療費!D6</f>
        <v>1428501</v>
      </c>
      <c r="G55" s="439">
        <f>中分類別歯科医療費!E6</f>
        <v>14527331047.3241</v>
      </c>
      <c r="H55" s="439">
        <f>中分類別歯科医療費!F6</f>
        <v>452733</v>
      </c>
      <c r="I55" s="117">
        <f>中分類別歯科医療費!G6</f>
        <v>10169.633096038506</v>
      </c>
      <c r="J55" s="117">
        <f>中分類別歯科医療費!H6</f>
        <v>32088.076299549844</v>
      </c>
      <c r="K55" s="93">
        <f>中分類別歯科医療費!I6</f>
        <v>0.33133827633222751</v>
      </c>
    </row>
    <row r="56" spans="1:11" ht="24">
      <c r="A56" s="205"/>
      <c r="B56" s="511"/>
      <c r="C56" s="514"/>
      <c r="D56" s="197">
        <v>1113</v>
      </c>
      <c r="E56" s="212" t="s">
        <v>110</v>
      </c>
      <c r="F56" s="439">
        <f>中分類別歯科医療費!D7</f>
        <v>606065</v>
      </c>
      <c r="G56" s="439">
        <f>中分類別歯科医療費!E7</f>
        <v>3120878491.9730101</v>
      </c>
      <c r="H56" s="439">
        <f>中分類別歯科医療費!F7</f>
        <v>180755</v>
      </c>
      <c r="I56" s="117">
        <f>中分類別歯科医療費!G7</f>
        <v>5149.4121785171719</v>
      </c>
      <c r="J56" s="117">
        <f>中分類別歯科医療費!H7</f>
        <v>17265.793432950733</v>
      </c>
      <c r="K56" s="94">
        <f>中分類別歯科医療費!I7</f>
        <v>0.13228779465696511</v>
      </c>
    </row>
    <row r="57" spans="1:11" ht="24">
      <c r="A57" s="205"/>
      <c r="B57" s="511"/>
      <c r="C57" s="514"/>
      <c r="D57" s="197">
        <v>1905</v>
      </c>
      <c r="E57" s="212" t="s">
        <v>111</v>
      </c>
      <c r="F57" s="439">
        <f>中分類別歯科医療費!D8</f>
        <v>1383861</v>
      </c>
      <c r="G57" s="439">
        <f>中分類別歯科医療費!E8</f>
        <v>8336925770.5710897</v>
      </c>
      <c r="H57" s="439">
        <f>中分類別歯科医療費!F8</f>
        <v>403185</v>
      </c>
      <c r="I57" s="117">
        <f>中分類別歯科医療費!G8</f>
        <v>6024.395347922291</v>
      </c>
      <c r="J57" s="117">
        <f>中分類別歯科医療費!H8</f>
        <v>20677.668491067598</v>
      </c>
      <c r="K57" s="93">
        <f>中分類別歯科医療費!I8</f>
        <v>0.29507595634294198</v>
      </c>
    </row>
    <row r="58" spans="1:11">
      <c r="A58" s="205"/>
      <c r="B58" s="511"/>
      <c r="C58" s="514"/>
      <c r="D58" s="208" t="s">
        <v>206</v>
      </c>
      <c r="E58" s="209" t="s">
        <v>207</v>
      </c>
      <c r="F58" s="118">
        <f>中分類別歯科医療費!D9</f>
        <v>360030</v>
      </c>
      <c r="G58" s="118">
        <f>中分類別歯科医療費!E9</f>
        <v>3088269072.5704198</v>
      </c>
      <c r="H58" s="118">
        <f>中分類別歯科医療費!F9</f>
        <v>134849</v>
      </c>
      <c r="I58" s="119">
        <f>中分類別歯科医療費!G9</f>
        <v>8577.8103840524946</v>
      </c>
      <c r="J58" s="119">
        <f>中分類別歯科医療費!H9</f>
        <v>22901.683160946093</v>
      </c>
      <c r="K58" s="151">
        <f>中分類別歯科医療費!I9</f>
        <v>9.8690917660352886E-2</v>
      </c>
    </row>
    <row r="59" spans="1:11">
      <c r="A59" s="205"/>
      <c r="B59" s="512"/>
      <c r="C59" s="515"/>
      <c r="D59" s="516" t="s">
        <v>116</v>
      </c>
      <c r="E59" s="517"/>
      <c r="F59" s="438">
        <f>中分類別歯科医療費!D10</f>
        <v>3898514</v>
      </c>
      <c r="G59" s="438">
        <f>中分類別歯科医療費!E10</f>
        <v>62537087099.999901</v>
      </c>
      <c r="H59" s="438">
        <f>中分類別歯科医療費!F10</f>
        <v>780188</v>
      </c>
      <c r="I59" s="109">
        <f>中分類別歯科医療費!G10</f>
        <v>16041.262670853535</v>
      </c>
      <c r="J59" s="109">
        <f>中分類別歯科医療費!H10</f>
        <v>80156.432936676676</v>
      </c>
      <c r="K59" s="90">
        <f>中分類別歯科医療費!I10</f>
        <v>0.57099029038105886</v>
      </c>
    </row>
    <row r="60" spans="1:11" ht="13.5" customHeight="1">
      <c r="B60" s="21"/>
      <c r="C60" s="3"/>
      <c r="D60" s="3"/>
      <c r="E60" s="3"/>
      <c r="F60" s="3"/>
      <c r="G60" s="3"/>
      <c r="H60" s="3"/>
      <c r="I60" s="13"/>
      <c r="J60" s="3"/>
    </row>
    <row r="61" spans="1:11" ht="13.5" customHeight="1">
      <c r="B61" s="67"/>
      <c r="C61" s="3"/>
      <c r="D61" s="3"/>
      <c r="E61" s="3"/>
      <c r="F61" s="3"/>
      <c r="G61" s="3"/>
      <c r="H61" s="3"/>
      <c r="I61" s="13"/>
      <c r="J61" s="3"/>
    </row>
    <row r="62" spans="1:11" ht="13.5" customHeight="1">
      <c r="B62" s="67"/>
      <c r="C62" s="3"/>
      <c r="D62" s="3"/>
      <c r="E62" s="3"/>
      <c r="F62" s="3"/>
      <c r="G62" s="3"/>
      <c r="H62" s="3"/>
      <c r="I62" s="13"/>
      <c r="J62" s="3"/>
    </row>
    <row r="63" spans="1:11" ht="13.5" customHeight="1">
      <c r="B63" s="68"/>
      <c r="C63" s="3"/>
      <c r="D63" s="3"/>
      <c r="E63" s="3"/>
      <c r="F63" s="3"/>
      <c r="G63" s="3"/>
      <c r="H63" s="3"/>
      <c r="I63" s="13"/>
      <c r="J63" s="3"/>
    </row>
  </sheetData>
  <mergeCells count="25">
    <mergeCell ref="B46:B52"/>
    <mergeCell ref="C46:C52"/>
    <mergeCell ref="D52:E52"/>
    <mergeCell ref="B53:B59"/>
    <mergeCell ref="C53:C59"/>
    <mergeCell ref="D59:E59"/>
    <mergeCell ref="B32:B38"/>
    <mergeCell ref="C32:C38"/>
    <mergeCell ref="D38:E38"/>
    <mergeCell ref="B39:B45"/>
    <mergeCell ref="C39:C45"/>
    <mergeCell ref="D45:E45"/>
    <mergeCell ref="B18:B24"/>
    <mergeCell ref="C18:C24"/>
    <mergeCell ref="D24:E24"/>
    <mergeCell ref="B25:B31"/>
    <mergeCell ref="C25:C31"/>
    <mergeCell ref="D31:E31"/>
    <mergeCell ref="B11:B17"/>
    <mergeCell ref="C11:C17"/>
    <mergeCell ref="D17:E17"/>
    <mergeCell ref="D3:E3"/>
    <mergeCell ref="B4:B10"/>
    <mergeCell ref="C4:C10"/>
    <mergeCell ref="D10:E10"/>
  </mergeCells>
  <phoneticPr fontId="4"/>
  <pageMargins left="0.70866141732283472" right="0.43307086614173229" top="0.74803149606299213" bottom="0.74803149606299213" header="0.31496062992125984" footer="0.31496062992125984"/>
  <pageSetup paperSize="8" scale="70" orientation="landscape" r:id="rId1"/>
  <headerFooter scaleWithDoc="0" alignWithMargins="0">
    <oddHeader>&amp;R&amp;"ＭＳ 明朝,標準"&amp;9 2-5.歯科医療費の状況</oddHeader>
  </headerFooter>
  <ignoredErrors>
    <ignoredError sqref="C4 I4:J10 C11 I11:J17 C18 I18:J24 C25 I25:J31 C32 I32:J38 C39 I39:J45 C46 I46:J52 F53:H59" emptyCellReferenc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2D5BB-35C5-4EB5-B597-8ADE9A18D628}">
  <sheetPr codeName="Sheet52"/>
  <dimension ref="A1:P24"/>
  <sheetViews>
    <sheetView showGridLines="0" zoomScaleNormal="100" zoomScaleSheetLayoutView="100" workbookViewId="0"/>
  </sheetViews>
  <sheetFormatPr defaultColWidth="9" defaultRowHeight="13.5"/>
  <cols>
    <col min="1" max="1" width="4.625" style="3" customWidth="1"/>
    <col min="2" max="2" width="11.75" style="14" customWidth="1"/>
    <col min="3" max="3" width="9.875" style="14" customWidth="1"/>
    <col min="4" max="4" width="5.125" style="14" customWidth="1"/>
    <col min="5" max="5" width="19.75" style="14" customWidth="1"/>
    <col min="6" max="8" width="11.75" style="14" customWidth="1"/>
    <col min="9" max="10" width="12.75" style="14" customWidth="1"/>
    <col min="11" max="11" width="12.75" style="3" customWidth="1"/>
    <col min="12" max="12" width="3.625" style="3" customWidth="1"/>
    <col min="13" max="13" width="30.375" style="3" customWidth="1"/>
    <col min="14" max="14" width="6" style="3" customWidth="1"/>
    <col min="15" max="15" width="17.25" style="3" customWidth="1"/>
    <col min="16" max="16" width="12.125" style="3" customWidth="1"/>
    <col min="17" max="17" width="11.625" style="3" bestFit="1" customWidth="1"/>
    <col min="18" max="16384" width="9" style="3"/>
  </cols>
  <sheetData>
    <row r="1" spans="2:16" ht="16.5" customHeight="1">
      <c r="B1" s="13" t="s">
        <v>211</v>
      </c>
      <c r="C1" s="3"/>
      <c r="D1" s="3"/>
      <c r="E1" s="3"/>
      <c r="F1" s="3"/>
      <c r="G1" s="3"/>
      <c r="H1" s="3"/>
      <c r="I1" s="3"/>
      <c r="J1" s="3"/>
    </row>
    <row r="2" spans="2:16" ht="16.5" customHeight="1">
      <c r="B2" s="13" t="s">
        <v>212</v>
      </c>
      <c r="C2" s="3"/>
      <c r="D2" s="3"/>
      <c r="E2" s="3"/>
      <c r="F2" s="3"/>
      <c r="G2" s="3"/>
      <c r="H2" s="3"/>
      <c r="I2" s="3"/>
      <c r="J2" s="3"/>
    </row>
    <row r="3" spans="2:16" ht="46.5" customHeight="1">
      <c r="B3" s="203" t="s">
        <v>202</v>
      </c>
      <c r="C3" s="204" t="s">
        <v>158</v>
      </c>
      <c r="D3" s="518" t="s">
        <v>102</v>
      </c>
      <c r="E3" s="519"/>
      <c r="F3" s="70" t="s">
        <v>151</v>
      </c>
      <c r="G3" s="70" t="s">
        <v>155</v>
      </c>
      <c r="H3" s="70" t="s">
        <v>159</v>
      </c>
      <c r="I3" s="59" t="s">
        <v>157</v>
      </c>
      <c r="J3" s="59" t="s">
        <v>160</v>
      </c>
      <c r="K3" s="168" t="s">
        <v>187</v>
      </c>
      <c r="N3" s="164"/>
      <c r="O3" s="38"/>
      <c r="P3" s="38"/>
    </row>
    <row r="4" spans="2:16">
      <c r="B4" s="520" t="s">
        <v>197</v>
      </c>
      <c r="C4" s="513">
        <f>男女別_歯科医療費!$C$6</f>
        <v>547693</v>
      </c>
      <c r="D4" s="196">
        <v>1101</v>
      </c>
      <c r="E4" s="210" t="s">
        <v>107</v>
      </c>
      <c r="F4" s="116">
        <v>359848</v>
      </c>
      <c r="G4" s="116">
        <v>2910037032.7021198</v>
      </c>
      <c r="H4" s="116">
        <v>159294</v>
      </c>
      <c r="I4" s="116">
        <f>IFERROR(G4/F4,"-")</f>
        <v>8086.850650002556</v>
      </c>
      <c r="J4" s="116">
        <f>IFERROR(G4/H4,"-")</f>
        <v>18268.340506874832</v>
      </c>
      <c r="K4" s="92">
        <f>IFERROR(H4/$C$4,"-")</f>
        <v>0.29084541887517279</v>
      </c>
      <c r="N4" s="165"/>
      <c r="O4" s="165"/>
      <c r="P4" s="166"/>
    </row>
    <row r="5" spans="2:16">
      <c r="B5" s="511"/>
      <c r="C5" s="514"/>
      <c r="D5" s="197">
        <v>1102</v>
      </c>
      <c r="E5" s="211" t="s">
        <v>108</v>
      </c>
      <c r="F5" s="439">
        <v>1268403</v>
      </c>
      <c r="G5" s="439">
        <v>9582918856.2871609</v>
      </c>
      <c r="H5" s="439">
        <v>271475</v>
      </c>
      <c r="I5" s="117">
        <f t="shared" ref="I5:I10" si="0">IFERROR(G5/F5,"-")</f>
        <v>7555.1057954665521</v>
      </c>
      <c r="J5" s="117">
        <f t="shared" ref="J5:J10" si="1">IFERROR(G5/H5,"-")</f>
        <v>35299.452458926826</v>
      </c>
      <c r="K5" s="93">
        <f t="shared" ref="K5:K9" si="2">IFERROR(H5/$C$4,"-")</f>
        <v>0.49567001951823375</v>
      </c>
      <c r="N5" s="165"/>
      <c r="O5" s="165"/>
      <c r="P5" s="166"/>
    </row>
    <row r="6" spans="2:16" ht="24">
      <c r="B6" s="511"/>
      <c r="C6" s="514"/>
      <c r="D6" s="197">
        <v>1103</v>
      </c>
      <c r="E6" s="212" t="s">
        <v>109</v>
      </c>
      <c r="F6" s="439">
        <v>588358</v>
      </c>
      <c r="G6" s="439">
        <v>6160763033.1031103</v>
      </c>
      <c r="H6" s="439">
        <v>188503</v>
      </c>
      <c r="I6" s="117">
        <f t="shared" si="0"/>
        <v>10471.112882128076</v>
      </c>
      <c r="J6" s="117">
        <f t="shared" si="1"/>
        <v>32682.572866761326</v>
      </c>
      <c r="K6" s="93">
        <f t="shared" si="2"/>
        <v>0.34417639078827006</v>
      </c>
      <c r="N6" s="165"/>
      <c r="O6" s="165"/>
      <c r="P6" s="166"/>
    </row>
    <row r="7" spans="2:16" ht="24">
      <c r="B7" s="511"/>
      <c r="C7" s="514"/>
      <c r="D7" s="197">
        <v>1113</v>
      </c>
      <c r="E7" s="212" t="s">
        <v>110</v>
      </c>
      <c r="F7" s="439">
        <v>218660</v>
      </c>
      <c r="G7" s="439">
        <v>1052147623.51887</v>
      </c>
      <c r="H7" s="439">
        <v>68940</v>
      </c>
      <c r="I7" s="117">
        <f t="shared" si="0"/>
        <v>4811.797418452712</v>
      </c>
      <c r="J7" s="117">
        <f t="shared" si="1"/>
        <v>15261.78740236249</v>
      </c>
      <c r="K7" s="93">
        <f t="shared" si="2"/>
        <v>0.12587343639593715</v>
      </c>
      <c r="N7" s="165"/>
      <c r="O7" s="165"/>
      <c r="P7" s="166"/>
    </row>
    <row r="8" spans="2:16" ht="24">
      <c r="B8" s="511"/>
      <c r="C8" s="514"/>
      <c r="D8" s="197">
        <v>1905</v>
      </c>
      <c r="E8" s="212" t="s">
        <v>111</v>
      </c>
      <c r="F8" s="439">
        <v>528931</v>
      </c>
      <c r="G8" s="439">
        <v>3107641811.9089098</v>
      </c>
      <c r="H8" s="439">
        <v>162991</v>
      </c>
      <c r="I8" s="117">
        <f t="shared" si="0"/>
        <v>5875.3255375633298</v>
      </c>
      <c r="J8" s="117">
        <f t="shared" si="1"/>
        <v>19066.339932320861</v>
      </c>
      <c r="K8" s="93">
        <f t="shared" si="2"/>
        <v>0.29759555079214084</v>
      </c>
      <c r="N8" s="165"/>
      <c r="O8" s="165"/>
      <c r="P8" s="166"/>
    </row>
    <row r="9" spans="2:16">
      <c r="B9" s="511"/>
      <c r="C9" s="514"/>
      <c r="D9" s="208" t="s">
        <v>206</v>
      </c>
      <c r="E9" s="209" t="s">
        <v>207</v>
      </c>
      <c r="F9" s="118">
        <v>132260</v>
      </c>
      <c r="G9" s="118">
        <v>1130395062.47979</v>
      </c>
      <c r="H9" s="118">
        <v>52181</v>
      </c>
      <c r="I9" s="119">
        <f t="shared" si="0"/>
        <v>8546.7644221971113</v>
      </c>
      <c r="J9" s="119">
        <f t="shared" si="1"/>
        <v>21662.96281174738</v>
      </c>
      <c r="K9" s="151">
        <f t="shared" si="2"/>
        <v>9.5274177321966871E-2</v>
      </c>
      <c r="N9" s="165"/>
      <c r="O9" s="165"/>
      <c r="P9" s="166"/>
    </row>
    <row r="10" spans="2:16">
      <c r="B10" s="512"/>
      <c r="C10" s="515"/>
      <c r="D10" s="516" t="s">
        <v>116</v>
      </c>
      <c r="E10" s="517"/>
      <c r="F10" s="438">
        <v>1470054</v>
      </c>
      <c r="G10" s="438">
        <v>23943903419.999901</v>
      </c>
      <c r="H10" s="438">
        <v>308030</v>
      </c>
      <c r="I10" s="109">
        <f t="shared" si="0"/>
        <v>16287.771347174934</v>
      </c>
      <c r="J10" s="109">
        <f t="shared" si="1"/>
        <v>77732.374833619775</v>
      </c>
      <c r="K10" s="90">
        <f>IFERROR(H10/$C$4,"-")</f>
        <v>0.56241361492661035</v>
      </c>
      <c r="N10" s="165"/>
      <c r="O10" s="165"/>
      <c r="P10" s="166"/>
    </row>
    <row r="11" spans="2:16">
      <c r="B11" s="510" t="s">
        <v>203</v>
      </c>
      <c r="C11" s="513">
        <f>男女別_歯科医療費!$C$7</f>
        <v>818684</v>
      </c>
      <c r="D11" s="198">
        <v>1101</v>
      </c>
      <c r="E11" s="210" t="s">
        <v>107</v>
      </c>
      <c r="F11" s="116">
        <v>520904</v>
      </c>
      <c r="G11" s="116">
        <v>4176847907.4763899</v>
      </c>
      <c r="H11" s="116">
        <v>234645</v>
      </c>
      <c r="I11" s="116">
        <f>IFERROR(G11/F11,"-")</f>
        <v>8018.4600376967537</v>
      </c>
      <c r="J11" s="116">
        <f>IFERROR(G11/H11,"-")</f>
        <v>17800.711319126298</v>
      </c>
      <c r="K11" s="92">
        <f>IFERROR(H11/$C$11,"-")</f>
        <v>0.28661241700094298</v>
      </c>
      <c r="N11" s="165"/>
      <c r="O11" s="165"/>
      <c r="P11" s="166"/>
    </row>
    <row r="12" spans="2:16">
      <c r="B12" s="511"/>
      <c r="C12" s="514"/>
      <c r="D12" s="197">
        <v>1102</v>
      </c>
      <c r="E12" s="211" t="s">
        <v>108</v>
      </c>
      <c r="F12" s="439">
        <v>2113961</v>
      </c>
      <c r="G12" s="439">
        <v>16793878921.0956</v>
      </c>
      <c r="H12" s="439">
        <v>424902</v>
      </c>
      <c r="I12" s="117">
        <f t="shared" ref="I12:I17" si="3">IFERROR(G12/F12,"-")</f>
        <v>7944.2709307766791</v>
      </c>
      <c r="J12" s="117">
        <f t="shared" ref="J12:J17" si="4">IFERROR(G12/H12,"-")</f>
        <v>39524.123023886918</v>
      </c>
      <c r="K12" s="93">
        <f t="shared" ref="K12:K16" si="5">IFERROR(H12/$C$11,"-")</f>
        <v>0.51900611224843773</v>
      </c>
      <c r="N12" s="165"/>
      <c r="O12" s="165"/>
      <c r="P12" s="166"/>
    </row>
    <row r="13" spans="2:16" ht="24">
      <c r="B13" s="511"/>
      <c r="C13" s="514"/>
      <c r="D13" s="197">
        <v>1103</v>
      </c>
      <c r="E13" s="212" t="s">
        <v>109</v>
      </c>
      <c r="F13" s="439">
        <v>840143</v>
      </c>
      <c r="G13" s="439">
        <v>8366568014.2210398</v>
      </c>
      <c r="H13" s="439">
        <v>264230</v>
      </c>
      <c r="I13" s="117">
        <f t="shared" si="3"/>
        <v>9958.5047000582508</v>
      </c>
      <c r="J13" s="117">
        <f t="shared" si="4"/>
        <v>31663.959483105777</v>
      </c>
      <c r="K13" s="93">
        <f t="shared" si="5"/>
        <v>0.32274968119567499</v>
      </c>
    </row>
    <row r="14" spans="2:16" ht="24">
      <c r="B14" s="511"/>
      <c r="C14" s="514"/>
      <c r="D14" s="197">
        <v>1113</v>
      </c>
      <c r="E14" s="212" t="s">
        <v>110</v>
      </c>
      <c r="F14" s="439">
        <v>387405</v>
      </c>
      <c r="G14" s="439">
        <v>2068730868.4541299</v>
      </c>
      <c r="H14" s="439">
        <v>111815</v>
      </c>
      <c r="I14" s="117">
        <f t="shared" si="3"/>
        <v>5339.9694594910488</v>
      </c>
      <c r="J14" s="117">
        <f t="shared" si="4"/>
        <v>18501.371626831195</v>
      </c>
      <c r="K14" s="94">
        <f t="shared" si="5"/>
        <v>0.13657894865418158</v>
      </c>
    </row>
    <row r="15" spans="2:16" ht="24">
      <c r="B15" s="511"/>
      <c r="C15" s="514"/>
      <c r="D15" s="197">
        <v>1905</v>
      </c>
      <c r="E15" s="212" t="s">
        <v>111</v>
      </c>
      <c r="F15" s="439">
        <v>854930</v>
      </c>
      <c r="G15" s="439">
        <v>5229283958.6621799</v>
      </c>
      <c r="H15" s="439">
        <v>240194</v>
      </c>
      <c r="I15" s="117">
        <f t="shared" si="3"/>
        <v>6116.6223651786459</v>
      </c>
      <c r="J15" s="117">
        <f t="shared" si="4"/>
        <v>21771.084867491194</v>
      </c>
      <c r="K15" s="93">
        <f t="shared" si="5"/>
        <v>0.29339036795637879</v>
      </c>
    </row>
    <row r="16" spans="2:16">
      <c r="B16" s="511"/>
      <c r="C16" s="514"/>
      <c r="D16" s="208" t="s">
        <v>206</v>
      </c>
      <c r="E16" s="209" t="s">
        <v>207</v>
      </c>
      <c r="F16" s="118">
        <v>227770</v>
      </c>
      <c r="G16" s="118">
        <v>1957874010.09062</v>
      </c>
      <c r="H16" s="118">
        <v>82668</v>
      </c>
      <c r="I16" s="119">
        <f t="shared" si="3"/>
        <v>8595.8379509620227</v>
      </c>
      <c r="J16" s="119">
        <f t="shared" si="4"/>
        <v>23683.577806292884</v>
      </c>
      <c r="K16" s="151">
        <f t="shared" si="5"/>
        <v>0.10097668941862795</v>
      </c>
    </row>
    <row r="17" spans="1:11" ht="14.25" thickBot="1">
      <c r="B17" s="512"/>
      <c r="C17" s="515"/>
      <c r="D17" s="516" t="s">
        <v>116</v>
      </c>
      <c r="E17" s="517"/>
      <c r="F17" s="438">
        <v>2428460</v>
      </c>
      <c r="G17" s="438">
        <v>38593183679.999901</v>
      </c>
      <c r="H17" s="438">
        <v>472158</v>
      </c>
      <c r="I17" s="109">
        <f t="shared" si="3"/>
        <v>15892.040091251205</v>
      </c>
      <c r="J17" s="109">
        <f t="shared" si="4"/>
        <v>81737.858259311295</v>
      </c>
      <c r="K17" s="90">
        <f>IFERROR(H17/$C$11,"-")</f>
        <v>0.57672801715924582</v>
      </c>
    </row>
    <row r="18" spans="1:11" ht="14.25" thickTop="1">
      <c r="A18" s="205"/>
      <c r="B18" s="523" t="s">
        <v>204</v>
      </c>
      <c r="C18" s="524">
        <f>年齢階層別_歯科医療費!$C$13</f>
        <v>1366377</v>
      </c>
      <c r="D18" s="199">
        <v>1101</v>
      </c>
      <c r="E18" s="213" t="s">
        <v>107</v>
      </c>
      <c r="F18" s="120">
        <f>中分類別歯科医療費!D4</f>
        <v>880752</v>
      </c>
      <c r="G18" s="120">
        <f>中分類別歯科医療費!E4</f>
        <v>7086884940.1785097</v>
      </c>
      <c r="H18" s="120">
        <f>中分類別歯科医療費!F4</f>
        <v>393939</v>
      </c>
      <c r="I18" s="120">
        <f>中分類別歯科医療費!G4</f>
        <v>8046.402324580029</v>
      </c>
      <c r="J18" s="120">
        <f>中分類別歯科医療費!H4</f>
        <v>17989.802837948286</v>
      </c>
      <c r="K18" s="96">
        <f>中分類別歯科医療費!I4</f>
        <v>0.28830915625775316</v>
      </c>
    </row>
    <row r="19" spans="1:11">
      <c r="A19" s="205"/>
      <c r="B19" s="511"/>
      <c r="C19" s="514"/>
      <c r="D19" s="197">
        <v>1102</v>
      </c>
      <c r="E19" s="211" t="s">
        <v>108</v>
      </c>
      <c r="F19" s="117">
        <f>中分類別歯科医療費!D5</f>
        <v>3382364</v>
      </c>
      <c r="G19" s="117">
        <f>中分類別歯科医療費!E5</f>
        <v>26376797777.382702</v>
      </c>
      <c r="H19" s="117">
        <f>中分類別歯科医療費!F5</f>
        <v>696377</v>
      </c>
      <c r="I19" s="117">
        <f>中分類別歯科医療費!G5</f>
        <v>7798.3321065925202</v>
      </c>
      <c r="J19" s="117">
        <f>中分類別歯科医療費!H5</f>
        <v>37877.181149553624</v>
      </c>
      <c r="K19" s="93">
        <f>中分類別歯科医療費!I5</f>
        <v>0.50965216773994293</v>
      </c>
    </row>
    <row r="20" spans="1:11" ht="24">
      <c r="A20" s="205"/>
      <c r="B20" s="511"/>
      <c r="C20" s="514"/>
      <c r="D20" s="197">
        <v>1103</v>
      </c>
      <c r="E20" s="212" t="s">
        <v>109</v>
      </c>
      <c r="F20" s="117">
        <f>中分類別歯科医療費!D6</f>
        <v>1428501</v>
      </c>
      <c r="G20" s="117">
        <f>中分類別歯科医療費!E6</f>
        <v>14527331047.3241</v>
      </c>
      <c r="H20" s="117">
        <f>中分類別歯科医療費!F6</f>
        <v>452733</v>
      </c>
      <c r="I20" s="117">
        <f>中分類別歯科医療費!G6</f>
        <v>10169.633096038506</v>
      </c>
      <c r="J20" s="117">
        <f>中分類別歯科医療費!H6</f>
        <v>32088.076299549844</v>
      </c>
      <c r="K20" s="93">
        <f>中分類別歯科医療費!I6</f>
        <v>0.33133827633222751</v>
      </c>
    </row>
    <row r="21" spans="1:11" ht="24">
      <c r="A21" s="205"/>
      <c r="B21" s="511"/>
      <c r="C21" s="514"/>
      <c r="D21" s="197">
        <v>1113</v>
      </c>
      <c r="E21" s="212" t="s">
        <v>110</v>
      </c>
      <c r="F21" s="117">
        <f>中分類別歯科医療費!D7</f>
        <v>606065</v>
      </c>
      <c r="G21" s="117">
        <f>中分類別歯科医療費!E7</f>
        <v>3120878491.9730101</v>
      </c>
      <c r="H21" s="117">
        <f>中分類別歯科医療費!F7</f>
        <v>180755</v>
      </c>
      <c r="I21" s="117">
        <f>中分類別歯科医療費!G7</f>
        <v>5149.4121785171719</v>
      </c>
      <c r="J21" s="117">
        <f>中分類別歯科医療費!H7</f>
        <v>17265.793432950733</v>
      </c>
      <c r="K21" s="94">
        <f>中分類別歯科医療費!I7</f>
        <v>0.13228779465696511</v>
      </c>
    </row>
    <row r="22" spans="1:11" ht="24">
      <c r="A22" s="205"/>
      <c r="B22" s="511"/>
      <c r="C22" s="514"/>
      <c r="D22" s="197">
        <v>1905</v>
      </c>
      <c r="E22" s="212" t="s">
        <v>111</v>
      </c>
      <c r="F22" s="117">
        <f>中分類別歯科医療費!D8</f>
        <v>1383861</v>
      </c>
      <c r="G22" s="117">
        <f>中分類別歯科医療費!E8</f>
        <v>8336925770.5710897</v>
      </c>
      <c r="H22" s="117">
        <f>中分類別歯科医療費!F8</f>
        <v>403185</v>
      </c>
      <c r="I22" s="117">
        <f>中分類別歯科医療費!G8</f>
        <v>6024.395347922291</v>
      </c>
      <c r="J22" s="117">
        <f>中分類別歯科医療費!H8</f>
        <v>20677.668491067598</v>
      </c>
      <c r="K22" s="93">
        <f>中分類別歯科医療費!I8</f>
        <v>0.29507595634294198</v>
      </c>
    </row>
    <row r="23" spans="1:11">
      <c r="A23" s="205"/>
      <c r="B23" s="511"/>
      <c r="C23" s="514"/>
      <c r="D23" s="208" t="s">
        <v>206</v>
      </c>
      <c r="E23" s="209" t="s">
        <v>207</v>
      </c>
      <c r="F23" s="118">
        <f>中分類別歯科医療費!D9</f>
        <v>360030</v>
      </c>
      <c r="G23" s="118">
        <f>中分類別歯科医療費!E9</f>
        <v>3088269072.5704198</v>
      </c>
      <c r="H23" s="118">
        <f>中分類別歯科医療費!F9</f>
        <v>134849</v>
      </c>
      <c r="I23" s="119">
        <f>中分類別歯科医療費!G9</f>
        <v>8577.8103840524946</v>
      </c>
      <c r="J23" s="119">
        <f>中分類別歯科医療費!H9</f>
        <v>22901.683160946093</v>
      </c>
      <c r="K23" s="151">
        <f>中分類別歯科医療費!I9</f>
        <v>9.8690917660352886E-2</v>
      </c>
    </row>
    <row r="24" spans="1:11">
      <c r="A24" s="205"/>
      <c r="B24" s="512"/>
      <c r="C24" s="515"/>
      <c r="D24" s="516" t="s">
        <v>116</v>
      </c>
      <c r="E24" s="517"/>
      <c r="F24" s="109">
        <f>中分類別歯科医療費!D10</f>
        <v>3898514</v>
      </c>
      <c r="G24" s="109">
        <f>中分類別歯科医療費!E10</f>
        <v>62537087099.999901</v>
      </c>
      <c r="H24" s="109">
        <f>中分類別歯科医療費!F10</f>
        <v>780188</v>
      </c>
      <c r="I24" s="109">
        <f>中分類別歯科医療費!G10</f>
        <v>16041.262670853535</v>
      </c>
      <c r="J24" s="109">
        <f>中分類別歯科医療費!H10</f>
        <v>80156.432936676676</v>
      </c>
      <c r="K24" s="90">
        <f>中分類別歯科医療費!I10</f>
        <v>0.57099029038105886</v>
      </c>
    </row>
  </sheetData>
  <mergeCells count="10">
    <mergeCell ref="B18:B24"/>
    <mergeCell ref="C18:C24"/>
    <mergeCell ref="D24:E24"/>
    <mergeCell ref="D3:E3"/>
    <mergeCell ref="B4:B10"/>
    <mergeCell ref="C4:C10"/>
    <mergeCell ref="D10:E10"/>
    <mergeCell ref="B11:B17"/>
    <mergeCell ref="C11:C17"/>
    <mergeCell ref="D17:E17"/>
  </mergeCells>
  <phoneticPr fontId="4"/>
  <pageMargins left="0.70866141732283472" right="0.43307086614173229" top="0.74803149606299213" bottom="0.74803149606299213" header="0.31496062992125984" footer="0.31496062992125984"/>
  <pageSetup paperSize="8" scale="70" orientation="landscape" r:id="rId1"/>
  <headerFooter scaleWithDoc="0" alignWithMargins="0">
    <oddHeader>&amp;R&amp;"ＭＳ 明朝,標準"&amp;9 2-5.歯科医療費の状況</oddHeader>
  </headerFooter>
  <ignoredErrors>
    <ignoredError sqref="C4 I4:J10 C11 I11:J17 F18:H24" emptyCellReferenc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1:Q528"/>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14" customWidth="1"/>
    <col min="4" max="4" width="9.875" style="14" customWidth="1"/>
    <col min="5" max="5" width="5.125" style="14" customWidth="1"/>
    <col min="6" max="6" width="19.75" style="14" customWidth="1"/>
    <col min="7" max="9" width="11.75" style="14" customWidth="1"/>
    <col min="10" max="11" width="12.75" style="14" customWidth="1"/>
    <col min="12" max="12" width="12.75" style="3" customWidth="1"/>
    <col min="13" max="14" width="9" style="3"/>
    <col min="15" max="15" width="5.5" style="3" customWidth="1"/>
    <col min="16" max="16" width="13.75" style="3" customWidth="1"/>
    <col min="17" max="17" width="12" style="3" customWidth="1"/>
    <col min="18" max="18" width="11.625" style="3" bestFit="1" customWidth="1"/>
    <col min="19" max="16384" width="9" style="3"/>
  </cols>
  <sheetData>
    <row r="1" spans="2:17" ht="16.5" customHeight="1">
      <c r="B1" s="13" t="s">
        <v>184</v>
      </c>
      <c r="C1" s="3"/>
      <c r="D1" s="3"/>
      <c r="E1" s="3"/>
      <c r="F1" s="3"/>
      <c r="G1" s="3"/>
      <c r="H1" s="3"/>
      <c r="I1" s="3"/>
      <c r="J1" s="3"/>
      <c r="K1" s="3"/>
    </row>
    <row r="2" spans="2:17" ht="16.5" customHeight="1">
      <c r="B2" s="23" t="s">
        <v>185</v>
      </c>
      <c r="C2" s="3"/>
      <c r="D2" s="3"/>
      <c r="E2" s="3"/>
      <c r="F2" s="3"/>
      <c r="G2" s="3"/>
      <c r="H2" s="3"/>
      <c r="I2" s="3"/>
      <c r="J2" s="3"/>
      <c r="K2" s="3"/>
    </row>
    <row r="3" spans="2:17" ht="46.5" customHeight="1">
      <c r="B3" s="58"/>
      <c r="C3" s="56" t="s">
        <v>85</v>
      </c>
      <c r="D3" s="169" t="s">
        <v>118</v>
      </c>
      <c r="E3" s="518" t="s">
        <v>102</v>
      </c>
      <c r="F3" s="519"/>
      <c r="G3" s="70" t="s">
        <v>151</v>
      </c>
      <c r="H3" s="70" t="s">
        <v>155</v>
      </c>
      <c r="I3" s="70" t="s">
        <v>159</v>
      </c>
      <c r="J3" s="59" t="s">
        <v>157</v>
      </c>
      <c r="K3" s="59" t="s">
        <v>160</v>
      </c>
      <c r="L3" s="168" t="s">
        <v>187</v>
      </c>
      <c r="O3" s="164"/>
      <c r="P3" s="38"/>
      <c r="Q3" s="38"/>
    </row>
    <row r="4" spans="2:17">
      <c r="B4" s="510">
        <v>1</v>
      </c>
      <c r="C4" s="533" t="s">
        <v>50</v>
      </c>
      <c r="D4" s="525">
        <f>市区町村別_歯科医療費!$D$6</f>
        <v>382481</v>
      </c>
      <c r="E4" s="198">
        <v>1101</v>
      </c>
      <c r="F4" s="210" t="s">
        <v>107</v>
      </c>
      <c r="G4" s="116">
        <v>236420</v>
      </c>
      <c r="H4" s="116">
        <v>1965924329.70421</v>
      </c>
      <c r="I4" s="116">
        <v>103760</v>
      </c>
      <c r="J4" s="116">
        <f t="shared" ref="J4:J11" si="0">IFERROR(H4/G4,"-")</f>
        <v>8315.3892636164874</v>
      </c>
      <c r="K4" s="116">
        <f t="shared" ref="K4:K11" si="1">IFERROR(H4/I4,"-")</f>
        <v>18946.8420364708</v>
      </c>
      <c r="L4" s="92">
        <f>IFERROR(I4/$D$4,"-")</f>
        <v>0.27128144927460451</v>
      </c>
      <c r="O4" s="165"/>
      <c r="P4" s="165"/>
      <c r="Q4" s="166"/>
    </row>
    <row r="5" spans="2:17">
      <c r="B5" s="511"/>
      <c r="C5" s="534"/>
      <c r="D5" s="526"/>
      <c r="E5" s="197">
        <v>1102</v>
      </c>
      <c r="F5" s="211" t="s">
        <v>108</v>
      </c>
      <c r="G5" s="439">
        <v>955798</v>
      </c>
      <c r="H5" s="439">
        <v>7609852148.2548103</v>
      </c>
      <c r="I5" s="439">
        <v>186296</v>
      </c>
      <c r="J5" s="117">
        <f t="shared" si="0"/>
        <v>7961.7786899060366</v>
      </c>
      <c r="K5" s="117">
        <f t="shared" si="1"/>
        <v>40848.177890318686</v>
      </c>
      <c r="L5" s="93">
        <f t="shared" ref="L5:L10" si="2">IFERROR(I5/$D$4,"-")</f>
        <v>0.48707256046705588</v>
      </c>
      <c r="O5" s="165"/>
      <c r="P5" s="165"/>
      <c r="Q5" s="166"/>
    </row>
    <row r="6" spans="2:17" ht="24">
      <c r="B6" s="511"/>
      <c r="C6" s="534"/>
      <c r="D6" s="526"/>
      <c r="E6" s="197">
        <v>1103</v>
      </c>
      <c r="F6" s="212" t="s">
        <v>109</v>
      </c>
      <c r="G6" s="439">
        <v>386414</v>
      </c>
      <c r="H6" s="439">
        <v>4014081678.25948</v>
      </c>
      <c r="I6" s="439">
        <v>120767</v>
      </c>
      <c r="J6" s="117">
        <f t="shared" si="0"/>
        <v>10388.033762388215</v>
      </c>
      <c r="K6" s="117">
        <f t="shared" si="1"/>
        <v>33238.232946578784</v>
      </c>
      <c r="L6" s="93">
        <f t="shared" si="2"/>
        <v>0.3157464030893038</v>
      </c>
      <c r="O6" s="165"/>
      <c r="P6" s="165"/>
      <c r="Q6" s="166"/>
    </row>
    <row r="7" spans="2:17" ht="24">
      <c r="B7" s="511"/>
      <c r="C7" s="534"/>
      <c r="D7" s="526"/>
      <c r="E7" s="197">
        <v>1113</v>
      </c>
      <c r="F7" s="212" t="s">
        <v>110</v>
      </c>
      <c r="G7" s="439">
        <v>162925</v>
      </c>
      <c r="H7" s="439">
        <v>868448817.30465198</v>
      </c>
      <c r="I7" s="439">
        <v>47423</v>
      </c>
      <c r="J7" s="117">
        <f t="shared" si="0"/>
        <v>5330.3594740196531</v>
      </c>
      <c r="K7" s="117">
        <f t="shared" si="1"/>
        <v>18312.81903938283</v>
      </c>
      <c r="L7" s="94">
        <f t="shared" si="2"/>
        <v>0.12398785822040834</v>
      </c>
      <c r="O7" s="165"/>
      <c r="P7" s="165"/>
      <c r="Q7" s="166"/>
    </row>
    <row r="8" spans="2:17" ht="24">
      <c r="B8" s="511"/>
      <c r="C8" s="534"/>
      <c r="D8" s="526"/>
      <c r="E8" s="197">
        <v>1905</v>
      </c>
      <c r="F8" s="212" t="s">
        <v>111</v>
      </c>
      <c r="G8" s="439">
        <v>398413</v>
      </c>
      <c r="H8" s="439">
        <v>2468918966.6465302</v>
      </c>
      <c r="I8" s="439">
        <v>109034</v>
      </c>
      <c r="J8" s="117">
        <f t="shared" si="0"/>
        <v>6196.8835521093188</v>
      </c>
      <c r="K8" s="117">
        <f t="shared" si="1"/>
        <v>22643.56958972917</v>
      </c>
      <c r="L8" s="93">
        <f t="shared" si="2"/>
        <v>0.28507036950855075</v>
      </c>
      <c r="O8" s="165"/>
      <c r="P8" s="165"/>
      <c r="Q8" s="166"/>
    </row>
    <row r="9" spans="2:17">
      <c r="B9" s="511"/>
      <c r="C9" s="534"/>
      <c r="D9" s="526"/>
      <c r="E9" s="208" t="s">
        <v>206</v>
      </c>
      <c r="F9" s="209" t="s">
        <v>207</v>
      </c>
      <c r="G9" s="118">
        <v>107036</v>
      </c>
      <c r="H9" s="118">
        <v>940881839.83028996</v>
      </c>
      <c r="I9" s="118">
        <v>36562</v>
      </c>
      <c r="J9" s="119">
        <f t="shared" si="0"/>
        <v>8790.3307282623591</v>
      </c>
      <c r="K9" s="119">
        <f t="shared" si="1"/>
        <v>25733.87232181746</v>
      </c>
      <c r="L9" s="151">
        <f t="shared" si="2"/>
        <v>9.5591676449287677E-2</v>
      </c>
      <c r="O9" s="165"/>
      <c r="P9" s="165"/>
      <c r="Q9" s="166"/>
    </row>
    <row r="10" spans="2:17">
      <c r="B10" s="512"/>
      <c r="C10" s="535"/>
      <c r="D10" s="527"/>
      <c r="E10" s="516" t="s">
        <v>116</v>
      </c>
      <c r="F10" s="517"/>
      <c r="G10" s="438">
        <v>1085188</v>
      </c>
      <c r="H10" s="438">
        <v>17868107779.999901</v>
      </c>
      <c r="I10" s="438">
        <v>206692</v>
      </c>
      <c r="J10" s="109">
        <f t="shared" si="0"/>
        <v>16465.449101906674</v>
      </c>
      <c r="K10" s="109">
        <f t="shared" si="1"/>
        <v>86447.989181970755</v>
      </c>
      <c r="L10" s="90">
        <f t="shared" si="2"/>
        <v>0.54039808513364063</v>
      </c>
      <c r="O10" s="165"/>
      <c r="P10" s="165"/>
      <c r="Q10" s="166"/>
    </row>
    <row r="11" spans="2:17">
      <c r="B11" s="510">
        <v>2</v>
      </c>
      <c r="C11" s="533" t="s">
        <v>67</v>
      </c>
      <c r="D11" s="525">
        <f>市区町村別_歯科医療費!$D$7</f>
        <v>14656</v>
      </c>
      <c r="E11" s="198">
        <v>1101</v>
      </c>
      <c r="F11" s="210" t="s">
        <v>107</v>
      </c>
      <c r="G11" s="116">
        <v>9517</v>
      </c>
      <c r="H11" s="116">
        <v>73129752.447746605</v>
      </c>
      <c r="I11" s="116">
        <v>4180</v>
      </c>
      <c r="J11" s="116">
        <f t="shared" si="0"/>
        <v>7684.1181514917098</v>
      </c>
      <c r="K11" s="116">
        <f t="shared" si="1"/>
        <v>17495.156087977655</v>
      </c>
      <c r="L11" s="92">
        <f>IFERROR(I11/$D$11,"-")</f>
        <v>0.28520742358078605</v>
      </c>
      <c r="O11" s="165"/>
      <c r="P11" s="165"/>
      <c r="Q11" s="166"/>
    </row>
    <row r="12" spans="2:17">
      <c r="B12" s="511"/>
      <c r="C12" s="534"/>
      <c r="D12" s="526"/>
      <c r="E12" s="197">
        <v>1102</v>
      </c>
      <c r="F12" s="211" t="s">
        <v>108</v>
      </c>
      <c r="G12" s="439">
        <v>38480</v>
      </c>
      <c r="H12" s="439">
        <v>306041102.51249999</v>
      </c>
      <c r="I12" s="439">
        <v>7202</v>
      </c>
      <c r="J12" s="117">
        <f t="shared" ref="J12:J17" si="3">IFERROR(H12/G12,"-")</f>
        <v>7953.2511047946982</v>
      </c>
      <c r="K12" s="117">
        <f t="shared" ref="K12:K17" si="4">IFERROR(H12/I12,"-")</f>
        <v>42493.904819841708</v>
      </c>
      <c r="L12" s="93">
        <f t="shared" ref="L12:L17" si="5">IFERROR(I12/$D$11,"-")</f>
        <v>0.49140283842794757</v>
      </c>
      <c r="O12" s="165"/>
      <c r="P12" s="165"/>
      <c r="Q12" s="166"/>
    </row>
    <row r="13" spans="2:17" ht="24">
      <c r="B13" s="511"/>
      <c r="C13" s="534"/>
      <c r="D13" s="526"/>
      <c r="E13" s="197">
        <v>1103</v>
      </c>
      <c r="F13" s="212" t="s">
        <v>109</v>
      </c>
      <c r="G13" s="439">
        <v>15215</v>
      </c>
      <c r="H13" s="439">
        <v>143275157.140874</v>
      </c>
      <c r="I13" s="439">
        <v>4721</v>
      </c>
      <c r="J13" s="117">
        <f t="shared" si="3"/>
        <v>9416.7043799457115</v>
      </c>
      <c r="K13" s="117">
        <f t="shared" si="4"/>
        <v>30348.476411962296</v>
      </c>
      <c r="L13" s="93">
        <f t="shared" si="5"/>
        <v>0.32212063318777295</v>
      </c>
      <c r="O13" s="165"/>
      <c r="P13" s="165"/>
      <c r="Q13" s="166"/>
    </row>
    <row r="14" spans="2:17" ht="24">
      <c r="B14" s="511"/>
      <c r="C14" s="534"/>
      <c r="D14" s="526"/>
      <c r="E14" s="197">
        <v>1113</v>
      </c>
      <c r="F14" s="212" t="s">
        <v>110</v>
      </c>
      <c r="G14" s="439">
        <v>7244</v>
      </c>
      <c r="H14" s="439">
        <v>39570086.558870196</v>
      </c>
      <c r="I14" s="439">
        <v>2019</v>
      </c>
      <c r="J14" s="117">
        <f t="shared" si="3"/>
        <v>5462.4636331957754</v>
      </c>
      <c r="K14" s="117">
        <f t="shared" si="4"/>
        <v>19598.854164868844</v>
      </c>
      <c r="L14" s="94">
        <f t="shared" si="5"/>
        <v>0.13775927947598254</v>
      </c>
      <c r="O14" s="165"/>
      <c r="P14" s="165"/>
      <c r="Q14" s="166"/>
    </row>
    <row r="15" spans="2:17" ht="24">
      <c r="B15" s="511"/>
      <c r="C15" s="534"/>
      <c r="D15" s="526"/>
      <c r="E15" s="197">
        <v>1905</v>
      </c>
      <c r="F15" s="212" t="s">
        <v>111</v>
      </c>
      <c r="G15" s="439">
        <v>16003</v>
      </c>
      <c r="H15" s="439">
        <v>95781665.293209597</v>
      </c>
      <c r="I15" s="439">
        <v>4114</v>
      </c>
      <c r="J15" s="117">
        <f t="shared" si="3"/>
        <v>5985.2318498537525</v>
      </c>
      <c r="K15" s="117">
        <f t="shared" si="4"/>
        <v>23281.882667284783</v>
      </c>
      <c r="L15" s="93">
        <f t="shared" si="5"/>
        <v>0.28070414847161573</v>
      </c>
      <c r="O15" s="165"/>
      <c r="P15" s="165"/>
      <c r="Q15" s="166"/>
    </row>
    <row r="16" spans="2:17">
      <c r="B16" s="511"/>
      <c r="C16" s="534"/>
      <c r="D16" s="526"/>
      <c r="E16" s="208" t="s">
        <v>206</v>
      </c>
      <c r="F16" s="209" t="s">
        <v>207</v>
      </c>
      <c r="G16" s="118">
        <v>5426</v>
      </c>
      <c r="H16" s="118">
        <v>39793646.046798401</v>
      </c>
      <c r="I16" s="118">
        <v>1630</v>
      </c>
      <c r="J16" s="119">
        <f t="shared" si="3"/>
        <v>7333.8824266123111</v>
      </c>
      <c r="K16" s="119">
        <f t="shared" si="4"/>
        <v>24413.279783311904</v>
      </c>
      <c r="L16" s="151">
        <f t="shared" si="5"/>
        <v>0.11121724890829694</v>
      </c>
      <c r="O16" s="165"/>
      <c r="P16" s="165"/>
      <c r="Q16" s="166"/>
    </row>
    <row r="17" spans="2:17">
      <c r="B17" s="512"/>
      <c r="C17" s="535"/>
      <c r="D17" s="527"/>
      <c r="E17" s="516" t="s">
        <v>116</v>
      </c>
      <c r="F17" s="517"/>
      <c r="G17" s="438">
        <v>43096</v>
      </c>
      <c r="H17" s="438">
        <v>697591409.99999905</v>
      </c>
      <c r="I17" s="438">
        <v>7893</v>
      </c>
      <c r="J17" s="109">
        <f t="shared" si="3"/>
        <v>16186.917811397787</v>
      </c>
      <c r="K17" s="109">
        <f t="shared" si="4"/>
        <v>88381.02242493337</v>
      </c>
      <c r="L17" s="90">
        <f t="shared" si="5"/>
        <v>0.53855076419213976</v>
      </c>
      <c r="O17" s="165"/>
      <c r="P17" s="165"/>
      <c r="Q17" s="166"/>
    </row>
    <row r="18" spans="2:17">
      <c r="B18" s="510">
        <v>3</v>
      </c>
      <c r="C18" s="533" t="s">
        <v>68</v>
      </c>
      <c r="D18" s="525">
        <f>市区町村別_歯科医療費!$D$8</f>
        <v>9306</v>
      </c>
      <c r="E18" s="198">
        <v>1101</v>
      </c>
      <c r="F18" s="210" t="s">
        <v>107</v>
      </c>
      <c r="G18" s="116">
        <v>6495</v>
      </c>
      <c r="H18" s="116">
        <v>53059813.188505903</v>
      </c>
      <c r="I18" s="116">
        <v>2730</v>
      </c>
      <c r="J18" s="116">
        <f>IFERROR(H18/G18,"-")</f>
        <v>8169.3322846044503</v>
      </c>
      <c r="K18" s="116">
        <f>IFERROR(H18/I18,"-")</f>
        <v>19435.82900677872</v>
      </c>
      <c r="L18" s="92">
        <f>IFERROR(I18/$D$18,"-")</f>
        <v>0.2933591231463572</v>
      </c>
      <c r="O18" s="165"/>
      <c r="P18" s="165"/>
      <c r="Q18" s="166"/>
    </row>
    <row r="19" spans="2:17">
      <c r="B19" s="511"/>
      <c r="C19" s="534"/>
      <c r="D19" s="526"/>
      <c r="E19" s="197">
        <v>1102</v>
      </c>
      <c r="F19" s="211" t="s">
        <v>108</v>
      </c>
      <c r="G19" s="439">
        <v>26616</v>
      </c>
      <c r="H19" s="439">
        <v>207003588.49674299</v>
      </c>
      <c r="I19" s="439">
        <v>4902</v>
      </c>
      <c r="J19" s="117">
        <f t="shared" ref="J19:J24" si="6">IFERROR(H19/G19,"-")</f>
        <v>7777.4116507643148</v>
      </c>
      <c r="K19" s="117">
        <f t="shared" ref="K19:K24" si="7">IFERROR(H19/I19,"-")</f>
        <v>42228.394226181765</v>
      </c>
      <c r="L19" s="93">
        <f t="shared" ref="L19:L24" si="8">IFERROR(I19/$D$18,"-")</f>
        <v>0.52675693101225018</v>
      </c>
      <c r="O19" s="165"/>
      <c r="P19" s="165"/>
      <c r="Q19" s="166"/>
    </row>
    <row r="20" spans="2:17" ht="24">
      <c r="B20" s="511"/>
      <c r="C20" s="534"/>
      <c r="D20" s="526"/>
      <c r="E20" s="197">
        <v>1103</v>
      </c>
      <c r="F20" s="212" t="s">
        <v>109</v>
      </c>
      <c r="G20" s="439">
        <v>10956</v>
      </c>
      <c r="H20" s="439">
        <v>103730566.22305299</v>
      </c>
      <c r="I20" s="439">
        <v>3107</v>
      </c>
      <c r="J20" s="117">
        <f t="shared" si="6"/>
        <v>9467.9231674929706</v>
      </c>
      <c r="K20" s="117">
        <f t="shared" si="7"/>
        <v>33386.085041214355</v>
      </c>
      <c r="L20" s="93">
        <f t="shared" si="8"/>
        <v>0.33387062110466365</v>
      </c>
      <c r="O20" s="165"/>
      <c r="P20" s="165"/>
      <c r="Q20" s="166"/>
    </row>
    <row r="21" spans="2:17" ht="24">
      <c r="B21" s="511"/>
      <c r="C21" s="534"/>
      <c r="D21" s="526"/>
      <c r="E21" s="197">
        <v>1113</v>
      </c>
      <c r="F21" s="212" t="s">
        <v>110</v>
      </c>
      <c r="G21" s="439">
        <v>3537</v>
      </c>
      <c r="H21" s="439">
        <v>20033042.550935101</v>
      </c>
      <c r="I21" s="439">
        <v>1010</v>
      </c>
      <c r="J21" s="117">
        <f t="shared" si="6"/>
        <v>5663.8514421642922</v>
      </c>
      <c r="K21" s="117">
        <f t="shared" si="7"/>
        <v>19834.695594985249</v>
      </c>
      <c r="L21" s="94">
        <f t="shared" si="8"/>
        <v>0.10853212980872555</v>
      </c>
      <c r="O21" s="165"/>
      <c r="P21" s="165"/>
      <c r="Q21" s="166"/>
    </row>
    <row r="22" spans="2:17" ht="24">
      <c r="B22" s="511"/>
      <c r="C22" s="534"/>
      <c r="D22" s="526"/>
      <c r="E22" s="197">
        <v>1905</v>
      </c>
      <c r="F22" s="212" t="s">
        <v>111</v>
      </c>
      <c r="G22" s="439">
        <v>9175</v>
      </c>
      <c r="H22" s="439">
        <v>58745846.102788299</v>
      </c>
      <c r="I22" s="439">
        <v>2662</v>
      </c>
      <c r="J22" s="117">
        <f t="shared" si="6"/>
        <v>6402.81701392788</v>
      </c>
      <c r="K22" s="117">
        <f t="shared" si="7"/>
        <v>22068.311834255561</v>
      </c>
      <c r="L22" s="93">
        <f t="shared" si="8"/>
        <v>0.2860520094562648</v>
      </c>
      <c r="O22" s="165"/>
      <c r="P22" s="165"/>
      <c r="Q22" s="166"/>
    </row>
    <row r="23" spans="2:17">
      <c r="B23" s="511"/>
      <c r="C23" s="534"/>
      <c r="D23" s="526"/>
      <c r="E23" s="208" t="s">
        <v>206</v>
      </c>
      <c r="F23" s="209" t="s">
        <v>207</v>
      </c>
      <c r="G23" s="118">
        <v>2529</v>
      </c>
      <c r="H23" s="118">
        <v>24043833.437973998</v>
      </c>
      <c r="I23" s="118">
        <v>829</v>
      </c>
      <c r="J23" s="119">
        <f t="shared" si="6"/>
        <v>9507.2492835009871</v>
      </c>
      <c r="K23" s="119">
        <f t="shared" si="7"/>
        <v>29003.417898641736</v>
      </c>
      <c r="L23" s="151">
        <f t="shared" si="8"/>
        <v>8.9082312486567811E-2</v>
      </c>
      <c r="O23" s="165"/>
      <c r="P23" s="165"/>
      <c r="Q23" s="166"/>
    </row>
    <row r="24" spans="2:17">
      <c r="B24" s="512"/>
      <c r="C24" s="535"/>
      <c r="D24" s="527"/>
      <c r="E24" s="516" t="s">
        <v>116</v>
      </c>
      <c r="F24" s="517"/>
      <c r="G24" s="438">
        <v>29316</v>
      </c>
      <c r="H24" s="438">
        <v>466616689.99999899</v>
      </c>
      <c r="I24" s="438">
        <v>5329</v>
      </c>
      <c r="J24" s="109">
        <f t="shared" si="6"/>
        <v>15916.792536498806</v>
      </c>
      <c r="K24" s="109">
        <f t="shared" si="7"/>
        <v>87561.773315818908</v>
      </c>
      <c r="L24" s="90">
        <f t="shared" si="8"/>
        <v>0.57264130668385993</v>
      </c>
      <c r="O24" s="165"/>
      <c r="P24" s="165"/>
      <c r="Q24" s="166"/>
    </row>
    <row r="25" spans="2:17">
      <c r="B25" s="510">
        <v>4</v>
      </c>
      <c r="C25" s="533" t="s">
        <v>69</v>
      </c>
      <c r="D25" s="525">
        <f>市区町村別_歯科医療費!$D$9</f>
        <v>10425</v>
      </c>
      <c r="E25" s="198">
        <v>1101</v>
      </c>
      <c r="F25" s="210" t="s">
        <v>107</v>
      </c>
      <c r="G25" s="116">
        <v>5664</v>
      </c>
      <c r="H25" s="116">
        <v>49101490.134809598</v>
      </c>
      <c r="I25" s="116">
        <v>2561</v>
      </c>
      <c r="J25" s="116">
        <f>IFERROR(H25/G25,"-")</f>
        <v>8669.0483995073446</v>
      </c>
      <c r="K25" s="116">
        <f>IFERROR(H25/I25,"-")</f>
        <v>19172.780216637875</v>
      </c>
      <c r="L25" s="92">
        <f>IFERROR(I25/$D$25,"-")</f>
        <v>0.24565947242206235</v>
      </c>
      <c r="O25" s="165"/>
      <c r="P25" s="165"/>
      <c r="Q25" s="166"/>
    </row>
    <row r="26" spans="2:17">
      <c r="B26" s="511"/>
      <c r="C26" s="534"/>
      <c r="D26" s="526"/>
      <c r="E26" s="197">
        <v>1102</v>
      </c>
      <c r="F26" s="211" t="s">
        <v>108</v>
      </c>
      <c r="G26" s="439">
        <v>26375</v>
      </c>
      <c r="H26" s="439">
        <v>211229012.73950201</v>
      </c>
      <c r="I26" s="439">
        <v>4795</v>
      </c>
      <c r="J26" s="117">
        <f t="shared" ref="J26:J31" si="9">IFERROR(H26/G26,"-")</f>
        <v>8008.6829474692704</v>
      </c>
      <c r="K26" s="117">
        <f t="shared" ref="K26:K31" si="10">IFERROR(H26/I26,"-")</f>
        <v>44051.931749635456</v>
      </c>
      <c r="L26" s="93">
        <f t="shared" ref="L26:L31" si="11">IFERROR(I26/$D$25,"-")</f>
        <v>0.45995203836930454</v>
      </c>
      <c r="O26" s="165"/>
      <c r="P26" s="165"/>
      <c r="Q26" s="166"/>
    </row>
    <row r="27" spans="2:17" ht="24">
      <c r="B27" s="511"/>
      <c r="C27" s="534"/>
      <c r="D27" s="526"/>
      <c r="E27" s="197">
        <v>1103</v>
      </c>
      <c r="F27" s="212" t="s">
        <v>109</v>
      </c>
      <c r="G27" s="439">
        <v>11132</v>
      </c>
      <c r="H27" s="439">
        <v>106633228.581084</v>
      </c>
      <c r="I27" s="439">
        <v>3308</v>
      </c>
      <c r="J27" s="117">
        <f t="shared" si="9"/>
        <v>9578.9820859759257</v>
      </c>
      <c r="K27" s="117">
        <f t="shared" si="10"/>
        <v>32234.954226446189</v>
      </c>
      <c r="L27" s="93">
        <f t="shared" si="11"/>
        <v>0.31731414868105517</v>
      </c>
      <c r="O27" s="165"/>
      <c r="P27" s="165"/>
      <c r="Q27" s="166"/>
    </row>
    <row r="28" spans="2:17" ht="24">
      <c r="B28" s="511"/>
      <c r="C28" s="534"/>
      <c r="D28" s="526"/>
      <c r="E28" s="197">
        <v>1113</v>
      </c>
      <c r="F28" s="212" t="s">
        <v>110</v>
      </c>
      <c r="G28" s="439">
        <v>3797</v>
      </c>
      <c r="H28" s="439">
        <v>22873602.788473301</v>
      </c>
      <c r="I28" s="439">
        <v>1176</v>
      </c>
      <c r="J28" s="117">
        <f t="shared" si="9"/>
        <v>6024.1250430532791</v>
      </c>
      <c r="K28" s="117">
        <f t="shared" si="10"/>
        <v>19450.342507205187</v>
      </c>
      <c r="L28" s="94">
        <f t="shared" si="11"/>
        <v>0.11280575539568345</v>
      </c>
      <c r="O28" s="165"/>
      <c r="P28" s="165"/>
      <c r="Q28" s="166"/>
    </row>
    <row r="29" spans="2:17" ht="24">
      <c r="B29" s="511"/>
      <c r="C29" s="534"/>
      <c r="D29" s="526"/>
      <c r="E29" s="197">
        <v>1905</v>
      </c>
      <c r="F29" s="212" t="s">
        <v>111</v>
      </c>
      <c r="G29" s="439">
        <v>10281</v>
      </c>
      <c r="H29" s="439">
        <v>61748266.661421202</v>
      </c>
      <c r="I29" s="439">
        <v>2752</v>
      </c>
      <c r="J29" s="117">
        <f t="shared" si="9"/>
        <v>6006.0564790799726</v>
      </c>
      <c r="K29" s="117">
        <f t="shared" si="10"/>
        <v>22437.596897318752</v>
      </c>
      <c r="L29" s="93">
        <f t="shared" si="11"/>
        <v>0.26398081534772183</v>
      </c>
      <c r="O29" s="165"/>
      <c r="P29" s="165"/>
      <c r="Q29" s="166"/>
    </row>
    <row r="30" spans="2:17">
      <c r="B30" s="511"/>
      <c r="C30" s="534"/>
      <c r="D30" s="526"/>
      <c r="E30" s="208" t="s">
        <v>206</v>
      </c>
      <c r="F30" s="209" t="s">
        <v>207</v>
      </c>
      <c r="G30" s="118">
        <v>4147</v>
      </c>
      <c r="H30" s="118">
        <v>38630479.094708197</v>
      </c>
      <c r="I30" s="118">
        <v>1132</v>
      </c>
      <c r="J30" s="119">
        <f t="shared" si="9"/>
        <v>9315.2831190518918</v>
      </c>
      <c r="K30" s="119">
        <f t="shared" si="10"/>
        <v>34125.864924653884</v>
      </c>
      <c r="L30" s="151">
        <f t="shared" si="11"/>
        <v>0.10858513189448442</v>
      </c>
      <c r="O30" s="165"/>
      <c r="P30" s="165"/>
      <c r="Q30" s="166"/>
    </row>
    <row r="31" spans="2:17">
      <c r="B31" s="512"/>
      <c r="C31" s="535"/>
      <c r="D31" s="527"/>
      <c r="E31" s="516" t="s">
        <v>116</v>
      </c>
      <c r="F31" s="517"/>
      <c r="G31" s="438">
        <v>28963</v>
      </c>
      <c r="H31" s="438">
        <v>490216079.99999899</v>
      </c>
      <c r="I31" s="438">
        <v>5206</v>
      </c>
      <c r="J31" s="109">
        <f t="shared" si="9"/>
        <v>16925.59748644819</v>
      </c>
      <c r="K31" s="109">
        <f t="shared" si="10"/>
        <v>94163.67268536285</v>
      </c>
      <c r="L31" s="90">
        <f t="shared" si="11"/>
        <v>0.49937649880095925</v>
      </c>
      <c r="O31" s="165"/>
      <c r="P31" s="165"/>
      <c r="Q31" s="166"/>
    </row>
    <row r="32" spans="2:17">
      <c r="B32" s="510">
        <v>5</v>
      </c>
      <c r="C32" s="533" t="s">
        <v>70</v>
      </c>
      <c r="D32" s="525">
        <f>市区町村別_歯科医療費!$D$10</f>
        <v>9340</v>
      </c>
      <c r="E32" s="198">
        <v>1101</v>
      </c>
      <c r="F32" s="210" t="s">
        <v>107</v>
      </c>
      <c r="G32" s="116">
        <v>5919</v>
      </c>
      <c r="H32" s="116">
        <v>50573417.172688402</v>
      </c>
      <c r="I32" s="116">
        <v>2489</v>
      </c>
      <c r="J32" s="116">
        <f>IFERROR(H32/G32,"-")</f>
        <v>8544.2502403595881</v>
      </c>
      <c r="K32" s="116">
        <f>IFERROR(H32/I32,"-")</f>
        <v>20318.769454675934</v>
      </c>
      <c r="L32" s="92">
        <f>IFERROR(I32/$D$32,"-")</f>
        <v>0.26648822269807282</v>
      </c>
      <c r="O32" s="165"/>
      <c r="P32" s="165"/>
      <c r="Q32" s="166"/>
    </row>
    <row r="33" spans="2:17">
      <c r="B33" s="511"/>
      <c r="C33" s="534"/>
      <c r="D33" s="526"/>
      <c r="E33" s="197">
        <v>1102</v>
      </c>
      <c r="F33" s="211" t="s">
        <v>108</v>
      </c>
      <c r="G33" s="439">
        <v>20788</v>
      </c>
      <c r="H33" s="439">
        <v>166021870.16821101</v>
      </c>
      <c r="I33" s="439">
        <v>4303</v>
      </c>
      <c r="J33" s="117">
        <f t="shared" ref="J33:J38" si="12">IFERROR(H33/G33,"-")</f>
        <v>7986.4282359154804</v>
      </c>
      <c r="K33" s="117">
        <f t="shared" ref="K33:K38" si="13">IFERROR(H33/I33,"-")</f>
        <v>38582.819002605393</v>
      </c>
      <c r="L33" s="93">
        <f t="shared" ref="L33:L38" si="14">IFERROR(I33/$D$32,"-")</f>
        <v>0.46070663811563167</v>
      </c>
      <c r="O33" s="165"/>
      <c r="P33" s="165"/>
      <c r="Q33" s="166"/>
    </row>
    <row r="34" spans="2:17" ht="24">
      <c r="B34" s="511"/>
      <c r="C34" s="534"/>
      <c r="D34" s="526"/>
      <c r="E34" s="197">
        <v>1103</v>
      </c>
      <c r="F34" s="212" t="s">
        <v>109</v>
      </c>
      <c r="G34" s="439">
        <v>8432</v>
      </c>
      <c r="H34" s="439">
        <v>90858357.3747188</v>
      </c>
      <c r="I34" s="439">
        <v>2769</v>
      </c>
      <c r="J34" s="117">
        <f t="shared" si="12"/>
        <v>10775.421889791129</v>
      </c>
      <c r="K34" s="117">
        <f t="shared" si="13"/>
        <v>32812.696776713179</v>
      </c>
      <c r="L34" s="93">
        <f t="shared" si="14"/>
        <v>0.29646680942184156</v>
      </c>
      <c r="O34" s="165"/>
      <c r="P34" s="165"/>
      <c r="Q34" s="166"/>
    </row>
    <row r="35" spans="2:17" ht="24">
      <c r="B35" s="511"/>
      <c r="C35" s="534"/>
      <c r="D35" s="526"/>
      <c r="E35" s="197">
        <v>1113</v>
      </c>
      <c r="F35" s="212" t="s">
        <v>110</v>
      </c>
      <c r="G35" s="439">
        <v>3631</v>
      </c>
      <c r="H35" s="439">
        <v>18940672.1356152</v>
      </c>
      <c r="I35" s="439">
        <v>1134</v>
      </c>
      <c r="J35" s="117">
        <f t="shared" si="12"/>
        <v>5216.3789963137424</v>
      </c>
      <c r="K35" s="117">
        <f t="shared" si="13"/>
        <v>16702.532747456084</v>
      </c>
      <c r="L35" s="94">
        <f t="shared" si="14"/>
        <v>0.12141327623126338</v>
      </c>
      <c r="O35" s="165"/>
      <c r="P35" s="165"/>
      <c r="Q35" s="166"/>
    </row>
    <row r="36" spans="2:17" ht="24">
      <c r="B36" s="511"/>
      <c r="C36" s="534"/>
      <c r="D36" s="526"/>
      <c r="E36" s="197">
        <v>1905</v>
      </c>
      <c r="F36" s="212" t="s">
        <v>111</v>
      </c>
      <c r="G36" s="439">
        <v>7978</v>
      </c>
      <c r="H36" s="439">
        <v>49995923.322029203</v>
      </c>
      <c r="I36" s="439">
        <v>2384</v>
      </c>
      <c r="J36" s="117">
        <f t="shared" si="12"/>
        <v>6266.7239059951371</v>
      </c>
      <c r="K36" s="117">
        <f t="shared" si="13"/>
        <v>20971.444346488759</v>
      </c>
      <c r="L36" s="93">
        <f t="shared" si="14"/>
        <v>0.25524625267665951</v>
      </c>
      <c r="O36" s="165"/>
      <c r="P36" s="165"/>
      <c r="Q36" s="166"/>
    </row>
    <row r="37" spans="2:17">
      <c r="B37" s="511"/>
      <c r="C37" s="534"/>
      <c r="D37" s="526"/>
      <c r="E37" s="208" t="s">
        <v>206</v>
      </c>
      <c r="F37" s="209" t="s">
        <v>207</v>
      </c>
      <c r="G37" s="118">
        <v>2428</v>
      </c>
      <c r="H37" s="118">
        <v>24390619.8267368</v>
      </c>
      <c r="I37" s="118">
        <v>759</v>
      </c>
      <c r="J37" s="119">
        <f t="shared" si="12"/>
        <v>10045.560060435255</v>
      </c>
      <c r="K37" s="119">
        <f t="shared" si="13"/>
        <v>32135.203987795521</v>
      </c>
      <c r="L37" s="151">
        <f t="shared" si="14"/>
        <v>8.1263383297644542E-2</v>
      </c>
      <c r="O37" s="165"/>
      <c r="P37" s="165"/>
      <c r="Q37" s="166"/>
    </row>
    <row r="38" spans="2:17">
      <c r="B38" s="512"/>
      <c r="C38" s="535"/>
      <c r="D38" s="527"/>
      <c r="E38" s="516" t="s">
        <v>116</v>
      </c>
      <c r="F38" s="517"/>
      <c r="G38" s="438">
        <v>23673</v>
      </c>
      <c r="H38" s="438">
        <v>400780859.99999899</v>
      </c>
      <c r="I38" s="438">
        <v>4731</v>
      </c>
      <c r="J38" s="109">
        <f t="shared" si="12"/>
        <v>16929.872006082838</v>
      </c>
      <c r="K38" s="109">
        <f t="shared" si="13"/>
        <v>84713.772986683369</v>
      </c>
      <c r="L38" s="90">
        <f t="shared" si="14"/>
        <v>0.50653104925053538</v>
      </c>
      <c r="O38" s="165"/>
      <c r="P38" s="165"/>
      <c r="Q38" s="166"/>
    </row>
    <row r="39" spans="2:17">
      <c r="B39" s="510">
        <v>6</v>
      </c>
      <c r="C39" s="533" t="s">
        <v>71</v>
      </c>
      <c r="D39" s="525">
        <f>市区町村別_歯科医療費!$D$11</f>
        <v>12774</v>
      </c>
      <c r="E39" s="198">
        <v>1101</v>
      </c>
      <c r="F39" s="210" t="s">
        <v>107</v>
      </c>
      <c r="G39" s="116">
        <v>7389</v>
      </c>
      <c r="H39" s="116">
        <v>57683920.703094199</v>
      </c>
      <c r="I39" s="116">
        <v>3231</v>
      </c>
      <c r="J39" s="116">
        <f>IFERROR(H39/G39,"-")</f>
        <v>7806.7290165237782</v>
      </c>
      <c r="K39" s="116">
        <f>IFERROR(H39/I39,"-")</f>
        <v>17853.271650601731</v>
      </c>
      <c r="L39" s="92">
        <f>IFERROR(I39/$D$39,"-")</f>
        <v>0.25293565054015971</v>
      </c>
      <c r="O39" s="165"/>
      <c r="P39" s="165"/>
      <c r="Q39" s="166"/>
    </row>
    <row r="40" spans="2:17">
      <c r="B40" s="511"/>
      <c r="C40" s="534"/>
      <c r="D40" s="526"/>
      <c r="E40" s="197">
        <v>1102</v>
      </c>
      <c r="F40" s="211" t="s">
        <v>108</v>
      </c>
      <c r="G40" s="439">
        <v>27970</v>
      </c>
      <c r="H40" s="439">
        <v>212968407.694408</v>
      </c>
      <c r="I40" s="439">
        <v>5830</v>
      </c>
      <c r="J40" s="117">
        <f t="shared" ref="J40:J45" si="15">IFERROR(H40/G40,"-")</f>
        <v>7614.1726025887738</v>
      </c>
      <c r="K40" s="117">
        <f t="shared" ref="K40:K45" si="16">IFERROR(H40/I40,"-")</f>
        <v>36529.744029915608</v>
      </c>
      <c r="L40" s="93">
        <f t="shared" ref="L40:L45" si="17">IFERROR(I40/$D$39,"-")</f>
        <v>0.45639580397682794</v>
      </c>
      <c r="O40" s="165"/>
      <c r="P40" s="165"/>
      <c r="Q40" s="166"/>
    </row>
    <row r="41" spans="2:17" ht="24">
      <c r="B41" s="511"/>
      <c r="C41" s="534"/>
      <c r="D41" s="526"/>
      <c r="E41" s="197">
        <v>1103</v>
      </c>
      <c r="F41" s="212" t="s">
        <v>109</v>
      </c>
      <c r="G41" s="439">
        <v>12575</v>
      </c>
      <c r="H41" s="439">
        <v>129532251.165378</v>
      </c>
      <c r="I41" s="439">
        <v>4004</v>
      </c>
      <c r="J41" s="117">
        <f t="shared" si="15"/>
        <v>10300.77544058672</v>
      </c>
      <c r="K41" s="117">
        <f t="shared" si="16"/>
        <v>32350.712079265235</v>
      </c>
      <c r="L41" s="93">
        <f t="shared" si="17"/>
        <v>0.31344919367465163</v>
      </c>
      <c r="O41" s="165"/>
      <c r="P41" s="165"/>
      <c r="Q41" s="166"/>
    </row>
    <row r="42" spans="2:17" ht="24">
      <c r="B42" s="511"/>
      <c r="C42" s="534"/>
      <c r="D42" s="526"/>
      <c r="E42" s="197">
        <v>1113</v>
      </c>
      <c r="F42" s="212" t="s">
        <v>110</v>
      </c>
      <c r="G42" s="439">
        <v>5211</v>
      </c>
      <c r="H42" s="439">
        <v>28618479.065480899</v>
      </c>
      <c r="I42" s="439">
        <v>1528</v>
      </c>
      <c r="J42" s="117">
        <f t="shared" si="15"/>
        <v>5491.9361092843792</v>
      </c>
      <c r="K42" s="117">
        <f t="shared" si="16"/>
        <v>18729.371116152422</v>
      </c>
      <c r="L42" s="94">
        <f t="shared" si="17"/>
        <v>0.11961797400970722</v>
      </c>
      <c r="O42" s="165"/>
      <c r="P42" s="165"/>
      <c r="Q42" s="166"/>
    </row>
    <row r="43" spans="2:17" ht="24">
      <c r="B43" s="511"/>
      <c r="C43" s="534"/>
      <c r="D43" s="526"/>
      <c r="E43" s="197">
        <v>1905</v>
      </c>
      <c r="F43" s="212" t="s">
        <v>111</v>
      </c>
      <c r="G43" s="439">
        <v>12505</v>
      </c>
      <c r="H43" s="439">
        <v>74235655.978116006</v>
      </c>
      <c r="I43" s="439">
        <v>3661</v>
      </c>
      <c r="J43" s="117">
        <f t="shared" si="15"/>
        <v>5936.4778870944428</v>
      </c>
      <c r="K43" s="117">
        <f t="shared" si="16"/>
        <v>20277.425833956844</v>
      </c>
      <c r="L43" s="93">
        <f t="shared" si="17"/>
        <v>0.28659777673399089</v>
      </c>
      <c r="O43" s="165"/>
      <c r="P43" s="165"/>
      <c r="Q43" s="166"/>
    </row>
    <row r="44" spans="2:17">
      <c r="B44" s="511"/>
      <c r="C44" s="534"/>
      <c r="D44" s="526"/>
      <c r="E44" s="208" t="s">
        <v>206</v>
      </c>
      <c r="F44" s="209" t="s">
        <v>207</v>
      </c>
      <c r="G44" s="118">
        <v>3232</v>
      </c>
      <c r="H44" s="118">
        <v>32558915.3935224</v>
      </c>
      <c r="I44" s="118">
        <v>1100</v>
      </c>
      <c r="J44" s="119">
        <f t="shared" si="15"/>
        <v>10073.921842055199</v>
      </c>
      <c r="K44" s="119">
        <f t="shared" si="16"/>
        <v>29599.013994111272</v>
      </c>
      <c r="L44" s="151">
        <f t="shared" si="17"/>
        <v>8.6112415844684514E-2</v>
      </c>
      <c r="O44" s="165"/>
      <c r="P44" s="165"/>
      <c r="Q44" s="166"/>
    </row>
    <row r="45" spans="2:17">
      <c r="B45" s="512"/>
      <c r="C45" s="535"/>
      <c r="D45" s="527"/>
      <c r="E45" s="516" t="s">
        <v>116</v>
      </c>
      <c r="F45" s="517"/>
      <c r="G45" s="438">
        <v>32124</v>
      </c>
      <c r="H45" s="438">
        <v>535597629.99999899</v>
      </c>
      <c r="I45" s="438">
        <v>6528</v>
      </c>
      <c r="J45" s="109">
        <f t="shared" si="15"/>
        <v>16672.818764786422</v>
      </c>
      <c r="K45" s="109">
        <f t="shared" si="16"/>
        <v>82046.205575980232</v>
      </c>
      <c r="L45" s="90">
        <f t="shared" si="17"/>
        <v>0.51103804603100045</v>
      </c>
      <c r="O45" s="165"/>
      <c r="P45" s="165"/>
      <c r="Q45" s="166"/>
    </row>
    <row r="46" spans="2:17">
      <c r="B46" s="510">
        <v>7</v>
      </c>
      <c r="C46" s="533" t="s">
        <v>72</v>
      </c>
      <c r="D46" s="525">
        <f>市区町村別_歯科医療費!$D$12</f>
        <v>11462</v>
      </c>
      <c r="E46" s="198">
        <v>1101</v>
      </c>
      <c r="F46" s="210" t="s">
        <v>107</v>
      </c>
      <c r="G46" s="116">
        <v>8120</v>
      </c>
      <c r="H46" s="116">
        <v>61732524.298174001</v>
      </c>
      <c r="I46" s="116">
        <v>2986</v>
      </c>
      <c r="J46" s="116">
        <f>IFERROR(H46/G46,"-")</f>
        <v>7602.5276229278325</v>
      </c>
      <c r="K46" s="116">
        <f>IFERROR(H46/I46,"-")</f>
        <v>20673.986704010047</v>
      </c>
      <c r="L46" s="92">
        <f>IFERROR(I46/$D$46,"-")</f>
        <v>0.26051299947653117</v>
      </c>
      <c r="O46" s="165"/>
      <c r="P46" s="165"/>
      <c r="Q46" s="166"/>
    </row>
    <row r="47" spans="2:17">
      <c r="B47" s="511"/>
      <c r="C47" s="534"/>
      <c r="D47" s="526"/>
      <c r="E47" s="197">
        <v>1102</v>
      </c>
      <c r="F47" s="211" t="s">
        <v>108</v>
      </c>
      <c r="G47" s="439">
        <v>25954</v>
      </c>
      <c r="H47" s="439">
        <v>195017703.611206</v>
      </c>
      <c r="I47" s="439">
        <v>5144</v>
      </c>
      <c r="J47" s="117">
        <f t="shared" ref="J47:J52" si="18">IFERROR(H47/G47,"-")</f>
        <v>7513.9748636513059</v>
      </c>
      <c r="K47" s="117">
        <f t="shared" ref="K47:K52" si="19">IFERROR(H47/I47,"-")</f>
        <v>37911.684216797432</v>
      </c>
      <c r="L47" s="93">
        <f t="shared" ref="L47:L52" si="20">IFERROR(I47/$D$46,"-")</f>
        <v>0.44878729715581922</v>
      </c>
      <c r="O47" s="165"/>
      <c r="P47" s="165"/>
      <c r="Q47" s="166"/>
    </row>
    <row r="48" spans="2:17" ht="24">
      <c r="B48" s="511"/>
      <c r="C48" s="534"/>
      <c r="D48" s="526"/>
      <c r="E48" s="197">
        <v>1103</v>
      </c>
      <c r="F48" s="212" t="s">
        <v>109</v>
      </c>
      <c r="G48" s="439">
        <v>9859</v>
      </c>
      <c r="H48" s="439">
        <v>96719765.389622003</v>
      </c>
      <c r="I48" s="439">
        <v>3349</v>
      </c>
      <c r="J48" s="117">
        <f t="shared" si="18"/>
        <v>9810.3017942612842</v>
      </c>
      <c r="K48" s="117">
        <f t="shared" si="19"/>
        <v>28880.192711144224</v>
      </c>
      <c r="L48" s="93">
        <f t="shared" si="20"/>
        <v>0.2921828651195254</v>
      </c>
      <c r="O48" s="165"/>
      <c r="P48" s="165"/>
      <c r="Q48" s="166"/>
    </row>
    <row r="49" spans="2:17" ht="24">
      <c r="B49" s="511"/>
      <c r="C49" s="534"/>
      <c r="D49" s="526"/>
      <c r="E49" s="197">
        <v>1113</v>
      </c>
      <c r="F49" s="212" t="s">
        <v>110</v>
      </c>
      <c r="G49" s="439">
        <v>3340</v>
      </c>
      <c r="H49" s="439">
        <v>16733669.0397292</v>
      </c>
      <c r="I49" s="439">
        <v>1074</v>
      </c>
      <c r="J49" s="117">
        <f t="shared" si="18"/>
        <v>5010.0805508171261</v>
      </c>
      <c r="K49" s="117">
        <f t="shared" si="19"/>
        <v>15580.697429915457</v>
      </c>
      <c r="L49" s="94">
        <f t="shared" si="20"/>
        <v>9.3700924794974702E-2</v>
      </c>
      <c r="O49" s="165"/>
      <c r="P49" s="165"/>
      <c r="Q49" s="166"/>
    </row>
    <row r="50" spans="2:17" ht="24">
      <c r="B50" s="511"/>
      <c r="C50" s="534"/>
      <c r="D50" s="526"/>
      <c r="E50" s="197">
        <v>1905</v>
      </c>
      <c r="F50" s="212" t="s">
        <v>111</v>
      </c>
      <c r="G50" s="439">
        <v>11091</v>
      </c>
      <c r="H50" s="439">
        <v>66496855.263470396</v>
      </c>
      <c r="I50" s="439">
        <v>3292</v>
      </c>
      <c r="J50" s="117">
        <f t="shared" si="18"/>
        <v>5995.5689535182037</v>
      </c>
      <c r="K50" s="117">
        <f t="shared" si="19"/>
        <v>20199.53076047096</v>
      </c>
      <c r="L50" s="93">
        <f t="shared" si="20"/>
        <v>0.28720991101029486</v>
      </c>
      <c r="O50" s="165"/>
      <c r="P50" s="165"/>
      <c r="Q50" s="166"/>
    </row>
    <row r="51" spans="2:17">
      <c r="B51" s="511"/>
      <c r="C51" s="534"/>
      <c r="D51" s="526"/>
      <c r="E51" s="208" t="s">
        <v>206</v>
      </c>
      <c r="F51" s="209" t="s">
        <v>207</v>
      </c>
      <c r="G51" s="118">
        <v>4731</v>
      </c>
      <c r="H51" s="118">
        <v>32275472.397798002</v>
      </c>
      <c r="I51" s="118">
        <v>1216</v>
      </c>
      <c r="J51" s="119">
        <f t="shared" si="18"/>
        <v>6822.1247934470521</v>
      </c>
      <c r="K51" s="119">
        <f t="shared" si="19"/>
        <v>26542.329274504937</v>
      </c>
      <c r="L51" s="151">
        <f t="shared" si="20"/>
        <v>0.10608968766358402</v>
      </c>
      <c r="O51" s="165"/>
      <c r="P51" s="165"/>
      <c r="Q51" s="166"/>
    </row>
    <row r="52" spans="2:17">
      <c r="B52" s="512"/>
      <c r="C52" s="535"/>
      <c r="D52" s="527"/>
      <c r="E52" s="516" t="s">
        <v>116</v>
      </c>
      <c r="F52" s="517"/>
      <c r="G52" s="438">
        <v>29865</v>
      </c>
      <c r="H52" s="438">
        <v>468975989.99999899</v>
      </c>
      <c r="I52" s="438">
        <v>5914</v>
      </c>
      <c r="J52" s="109">
        <f t="shared" si="18"/>
        <v>15703.197388247077</v>
      </c>
      <c r="K52" s="109">
        <f t="shared" si="19"/>
        <v>79299.288129861176</v>
      </c>
      <c r="L52" s="90">
        <f t="shared" si="20"/>
        <v>0.51596580003489789</v>
      </c>
      <c r="O52" s="165"/>
      <c r="P52" s="165"/>
      <c r="Q52" s="166"/>
    </row>
    <row r="53" spans="2:17">
      <c r="B53" s="510">
        <v>8</v>
      </c>
      <c r="C53" s="533" t="s">
        <v>51</v>
      </c>
      <c r="D53" s="525">
        <f>市区町村別_歯科医療費!$D$13</f>
        <v>9525</v>
      </c>
      <c r="E53" s="198">
        <v>1101</v>
      </c>
      <c r="F53" s="210" t="s">
        <v>107</v>
      </c>
      <c r="G53" s="116">
        <v>5837</v>
      </c>
      <c r="H53" s="116">
        <v>41973371.886002801</v>
      </c>
      <c r="I53" s="116">
        <v>2573</v>
      </c>
      <c r="J53" s="116">
        <f>IFERROR(H53/G53,"-")</f>
        <v>7190.9151766323112</v>
      </c>
      <c r="K53" s="116">
        <f>IFERROR(H53/I53,"-")</f>
        <v>16313.008894676565</v>
      </c>
      <c r="L53" s="92">
        <f>IFERROR(I53/$D$53,"-")</f>
        <v>0.27013123359580055</v>
      </c>
      <c r="O53" s="165"/>
      <c r="P53" s="165"/>
      <c r="Q53" s="166"/>
    </row>
    <row r="54" spans="2:17">
      <c r="B54" s="511"/>
      <c r="C54" s="534"/>
      <c r="D54" s="526"/>
      <c r="E54" s="197">
        <v>1102</v>
      </c>
      <c r="F54" s="211" t="s">
        <v>108</v>
      </c>
      <c r="G54" s="439">
        <v>25962</v>
      </c>
      <c r="H54" s="439">
        <v>190857792.40747401</v>
      </c>
      <c r="I54" s="439">
        <v>4925</v>
      </c>
      <c r="J54" s="117">
        <f t="shared" ref="J54:J59" si="21">IFERROR(H54/G54,"-")</f>
        <v>7351.4287191847316</v>
      </c>
      <c r="K54" s="117">
        <f t="shared" ref="K54:K59" si="22">IFERROR(H54/I54,"-")</f>
        <v>38752.851250248532</v>
      </c>
      <c r="L54" s="93">
        <f t="shared" ref="L54:L59" si="23">IFERROR(I54/$D$53,"-")</f>
        <v>0.51706036745406825</v>
      </c>
      <c r="O54" s="165"/>
      <c r="P54" s="165"/>
      <c r="Q54" s="166"/>
    </row>
    <row r="55" spans="2:17" ht="24">
      <c r="B55" s="511"/>
      <c r="C55" s="534"/>
      <c r="D55" s="526"/>
      <c r="E55" s="197">
        <v>1103</v>
      </c>
      <c r="F55" s="212" t="s">
        <v>109</v>
      </c>
      <c r="G55" s="439">
        <v>9864</v>
      </c>
      <c r="H55" s="439">
        <v>88682726.753584594</v>
      </c>
      <c r="I55" s="439">
        <v>2989</v>
      </c>
      <c r="J55" s="117">
        <f t="shared" si="21"/>
        <v>8990.5440747754055</v>
      </c>
      <c r="K55" s="117">
        <f t="shared" si="22"/>
        <v>29669.697809830912</v>
      </c>
      <c r="L55" s="93">
        <f t="shared" si="23"/>
        <v>0.31380577427821521</v>
      </c>
      <c r="O55" s="165"/>
      <c r="P55" s="165"/>
      <c r="Q55" s="166"/>
    </row>
    <row r="56" spans="2:17" ht="24">
      <c r="B56" s="511"/>
      <c r="C56" s="534"/>
      <c r="D56" s="526"/>
      <c r="E56" s="197">
        <v>1113</v>
      </c>
      <c r="F56" s="212" t="s">
        <v>110</v>
      </c>
      <c r="G56" s="439">
        <v>5130</v>
      </c>
      <c r="H56" s="439">
        <v>24496556.846679501</v>
      </c>
      <c r="I56" s="439">
        <v>1432</v>
      </c>
      <c r="J56" s="117">
        <f t="shared" si="21"/>
        <v>4775.1572800544836</v>
      </c>
      <c r="K56" s="117">
        <f t="shared" si="22"/>
        <v>17106.534110809709</v>
      </c>
      <c r="L56" s="94">
        <f t="shared" si="23"/>
        <v>0.15034120734908135</v>
      </c>
      <c r="O56" s="165"/>
      <c r="P56" s="165"/>
      <c r="Q56" s="166"/>
    </row>
    <row r="57" spans="2:17" ht="24">
      <c r="B57" s="511"/>
      <c r="C57" s="534"/>
      <c r="D57" s="526"/>
      <c r="E57" s="197">
        <v>1905</v>
      </c>
      <c r="F57" s="212" t="s">
        <v>111</v>
      </c>
      <c r="G57" s="439">
        <v>9616</v>
      </c>
      <c r="H57" s="439">
        <v>55491429.493275203</v>
      </c>
      <c r="I57" s="439">
        <v>2623</v>
      </c>
      <c r="J57" s="117">
        <f t="shared" si="21"/>
        <v>5770.7393399828625</v>
      </c>
      <c r="K57" s="117">
        <f t="shared" si="22"/>
        <v>21155.710824733207</v>
      </c>
      <c r="L57" s="93">
        <f t="shared" si="23"/>
        <v>0.27538057742782152</v>
      </c>
      <c r="O57" s="165"/>
      <c r="P57" s="165"/>
      <c r="Q57" s="166"/>
    </row>
    <row r="58" spans="2:17">
      <c r="B58" s="511"/>
      <c r="C58" s="534"/>
      <c r="D58" s="526"/>
      <c r="E58" s="208" t="s">
        <v>206</v>
      </c>
      <c r="F58" s="209" t="s">
        <v>207</v>
      </c>
      <c r="G58" s="118">
        <v>3164</v>
      </c>
      <c r="H58" s="118">
        <v>24652012.612983201</v>
      </c>
      <c r="I58" s="118">
        <v>1114</v>
      </c>
      <c r="J58" s="119">
        <f t="shared" si="21"/>
        <v>7791.407273382807</v>
      </c>
      <c r="K58" s="119">
        <f t="shared" si="22"/>
        <v>22129.275236071095</v>
      </c>
      <c r="L58" s="151">
        <f t="shared" si="23"/>
        <v>0.11695538057742783</v>
      </c>
      <c r="O58" s="165"/>
      <c r="P58" s="165"/>
      <c r="Q58" s="166"/>
    </row>
    <row r="59" spans="2:17">
      <c r="B59" s="512"/>
      <c r="C59" s="535"/>
      <c r="D59" s="527"/>
      <c r="E59" s="516" t="s">
        <v>116</v>
      </c>
      <c r="F59" s="517"/>
      <c r="G59" s="438">
        <v>28717</v>
      </c>
      <c r="H59" s="438">
        <v>426153889.99999899</v>
      </c>
      <c r="I59" s="438">
        <v>5318</v>
      </c>
      <c r="J59" s="108">
        <f t="shared" si="21"/>
        <v>14839.777483720409</v>
      </c>
      <c r="K59" s="108">
        <f t="shared" si="22"/>
        <v>80134.240315908042</v>
      </c>
      <c r="L59" s="149">
        <f t="shared" si="23"/>
        <v>0.55832020997375331</v>
      </c>
      <c r="O59" s="165"/>
      <c r="P59" s="165"/>
      <c r="Q59" s="166"/>
    </row>
    <row r="60" spans="2:17">
      <c r="B60" s="510">
        <v>9</v>
      </c>
      <c r="C60" s="533" t="s">
        <v>73</v>
      </c>
      <c r="D60" s="525">
        <f>市区町村別_歯科医療費!$D$14</f>
        <v>6207</v>
      </c>
      <c r="E60" s="198">
        <v>1101</v>
      </c>
      <c r="F60" s="210" t="s">
        <v>107</v>
      </c>
      <c r="G60" s="116">
        <v>3000</v>
      </c>
      <c r="H60" s="116">
        <v>24496436.8254245</v>
      </c>
      <c r="I60" s="116">
        <v>1297</v>
      </c>
      <c r="J60" s="116">
        <f>IFERROR(H60/G60,"-")</f>
        <v>8165.4789418081664</v>
      </c>
      <c r="K60" s="116">
        <f>IFERROR(H60/I60,"-")</f>
        <v>18886.998323380492</v>
      </c>
      <c r="L60" s="92">
        <f>IFERROR(I60/$D$60,"-")</f>
        <v>0.2089576284839697</v>
      </c>
      <c r="O60" s="165"/>
      <c r="P60" s="165"/>
      <c r="Q60" s="166"/>
    </row>
    <row r="61" spans="2:17">
      <c r="B61" s="511"/>
      <c r="C61" s="534"/>
      <c r="D61" s="526"/>
      <c r="E61" s="197">
        <v>1102</v>
      </c>
      <c r="F61" s="211" t="s">
        <v>108</v>
      </c>
      <c r="G61" s="439">
        <v>12342</v>
      </c>
      <c r="H61" s="439">
        <v>95035194.741443098</v>
      </c>
      <c r="I61" s="439">
        <v>2441</v>
      </c>
      <c r="J61" s="117">
        <f t="shared" ref="J61:J66" si="24">IFERROR(H61/G61,"-")</f>
        <v>7700.1454173912734</v>
      </c>
      <c r="K61" s="117">
        <f t="shared" ref="K61:K66" si="25">IFERROR(H61/I61,"-")</f>
        <v>38932.894199689923</v>
      </c>
      <c r="L61" s="93">
        <f>IFERROR(I61/$D$60,"-")</f>
        <v>0.39326566779442562</v>
      </c>
      <c r="O61" s="165"/>
      <c r="P61" s="165"/>
      <c r="Q61" s="166"/>
    </row>
    <row r="62" spans="2:17" ht="24">
      <c r="B62" s="511"/>
      <c r="C62" s="534"/>
      <c r="D62" s="526"/>
      <c r="E62" s="197">
        <v>1103</v>
      </c>
      <c r="F62" s="212" t="s">
        <v>109</v>
      </c>
      <c r="G62" s="439">
        <v>5814</v>
      </c>
      <c r="H62" s="439">
        <v>56446820.790782697</v>
      </c>
      <c r="I62" s="439">
        <v>1679</v>
      </c>
      <c r="J62" s="117">
        <f t="shared" si="24"/>
        <v>9708.7755058105777</v>
      </c>
      <c r="K62" s="117">
        <f t="shared" si="25"/>
        <v>33619.309583551338</v>
      </c>
      <c r="L62" s="93">
        <f t="shared" ref="L62:L65" si="26">IFERROR(I62/$D$60,"-")</f>
        <v>0.27050104720476881</v>
      </c>
      <c r="O62" s="165"/>
      <c r="P62" s="165"/>
      <c r="Q62" s="166"/>
    </row>
    <row r="63" spans="2:17" ht="24">
      <c r="B63" s="511"/>
      <c r="C63" s="534"/>
      <c r="D63" s="526"/>
      <c r="E63" s="197">
        <v>1113</v>
      </c>
      <c r="F63" s="212" t="s">
        <v>110</v>
      </c>
      <c r="G63" s="439">
        <v>2665</v>
      </c>
      <c r="H63" s="439">
        <v>13827748.888340401</v>
      </c>
      <c r="I63" s="439">
        <v>718</v>
      </c>
      <c r="J63" s="117">
        <f t="shared" si="24"/>
        <v>5188.6487385892688</v>
      </c>
      <c r="K63" s="117">
        <f t="shared" si="25"/>
        <v>19258.703187103623</v>
      </c>
      <c r="L63" s="94">
        <f t="shared" si="26"/>
        <v>0.115675849846947</v>
      </c>
      <c r="O63" s="165"/>
      <c r="P63" s="165"/>
      <c r="Q63" s="166"/>
    </row>
    <row r="64" spans="2:17" ht="24">
      <c r="B64" s="511"/>
      <c r="C64" s="534"/>
      <c r="D64" s="526"/>
      <c r="E64" s="197">
        <v>1905</v>
      </c>
      <c r="F64" s="212" t="s">
        <v>111</v>
      </c>
      <c r="G64" s="439">
        <v>4870</v>
      </c>
      <c r="H64" s="439">
        <v>28785657.406777799</v>
      </c>
      <c r="I64" s="439">
        <v>1382</v>
      </c>
      <c r="J64" s="117">
        <f t="shared" si="24"/>
        <v>5910.8126091946197</v>
      </c>
      <c r="K64" s="117">
        <f t="shared" si="25"/>
        <v>20828.985098970912</v>
      </c>
      <c r="L64" s="93">
        <f t="shared" si="26"/>
        <v>0.22265184469147736</v>
      </c>
      <c r="O64" s="165"/>
      <c r="P64" s="165"/>
      <c r="Q64" s="166"/>
    </row>
    <row r="65" spans="2:17">
      <c r="B65" s="511"/>
      <c r="C65" s="534"/>
      <c r="D65" s="526"/>
      <c r="E65" s="208" t="s">
        <v>206</v>
      </c>
      <c r="F65" s="209" t="s">
        <v>207</v>
      </c>
      <c r="G65" s="118">
        <v>1924</v>
      </c>
      <c r="H65" s="118">
        <v>16698811.347231099</v>
      </c>
      <c r="I65" s="118">
        <v>554</v>
      </c>
      <c r="J65" s="119">
        <f t="shared" si="24"/>
        <v>8679.2158769392408</v>
      </c>
      <c r="K65" s="119">
        <f t="shared" si="25"/>
        <v>30142.258749514618</v>
      </c>
      <c r="L65" s="151">
        <f t="shared" si="26"/>
        <v>8.9254067987755759E-2</v>
      </c>
      <c r="O65" s="165"/>
      <c r="P65" s="165"/>
      <c r="Q65" s="166"/>
    </row>
    <row r="66" spans="2:17">
      <c r="B66" s="512"/>
      <c r="C66" s="535"/>
      <c r="D66" s="527"/>
      <c r="E66" s="516" t="s">
        <v>116</v>
      </c>
      <c r="F66" s="517"/>
      <c r="G66" s="438">
        <v>14248</v>
      </c>
      <c r="H66" s="438">
        <v>235290669.99999899</v>
      </c>
      <c r="I66" s="438">
        <v>2760</v>
      </c>
      <c r="J66" s="108">
        <f t="shared" si="24"/>
        <v>16513.94371139802</v>
      </c>
      <c r="K66" s="108">
        <f t="shared" si="25"/>
        <v>85250.242753622821</v>
      </c>
      <c r="L66" s="149">
        <f>IFERROR(I66/$D$60,"-")</f>
        <v>0.444659255679072</v>
      </c>
      <c r="O66" s="165"/>
      <c r="P66" s="165"/>
      <c r="Q66" s="166"/>
    </row>
    <row r="67" spans="2:17">
      <c r="B67" s="510">
        <v>10</v>
      </c>
      <c r="C67" s="533" t="s">
        <v>52</v>
      </c>
      <c r="D67" s="525">
        <f>市区町村別_歯科医療費!$D$15</f>
        <v>14097</v>
      </c>
      <c r="E67" s="198">
        <v>1101</v>
      </c>
      <c r="F67" s="210" t="s">
        <v>107</v>
      </c>
      <c r="G67" s="116">
        <v>8142</v>
      </c>
      <c r="H67" s="116">
        <v>68055168.060550496</v>
      </c>
      <c r="I67" s="116">
        <v>3870</v>
      </c>
      <c r="J67" s="116">
        <f>IFERROR(H67/G67,"-")</f>
        <v>8358.5320634427044</v>
      </c>
      <c r="K67" s="116">
        <f>IFERROR(H67/I67,"-")</f>
        <v>17585.314744328294</v>
      </c>
      <c r="L67" s="92">
        <f>IFERROR(I67/$D$67,"-")</f>
        <v>0.27452649499893594</v>
      </c>
      <c r="O67" s="165"/>
      <c r="P67" s="165"/>
      <c r="Q67" s="166"/>
    </row>
    <row r="68" spans="2:17">
      <c r="B68" s="511"/>
      <c r="C68" s="534"/>
      <c r="D68" s="526"/>
      <c r="E68" s="197">
        <v>1102</v>
      </c>
      <c r="F68" s="211" t="s">
        <v>108</v>
      </c>
      <c r="G68" s="439">
        <v>34605</v>
      </c>
      <c r="H68" s="439">
        <v>260650048.678848</v>
      </c>
      <c r="I68" s="439">
        <v>6652</v>
      </c>
      <c r="J68" s="117">
        <f t="shared" ref="J68:J73" si="27">IFERROR(H68/G68,"-")</f>
        <v>7532.1499401487645</v>
      </c>
      <c r="K68" s="117">
        <f t="shared" ref="K68:K73" si="28">IFERROR(H68/I68,"-")</f>
        <v>39183.711467054723</v>
      </c>
      <c r="L68" s="93">
        <f t="shared" ref="L68:L72" si="29">IFERROR(I68/$D$67,"-")</f>
        <v>0.47187344825140098</v>
      </c>
      <c r="O68" s="165"/>
      <c r="P68" s="165"/>
      <c r="Q68" s="166"/>
    </row>
    <row r="69" spans="2:17" ht="24">
      <c r="B69" s="511"/>
      <c r="C69" s="534"/>
      <c r="D69" s="526"/>
      <c r="E69" s="197">
        <v>1103</v>
      </c>
      <c r="F69" s="212" t="s">
        <v>109</v>
      </c>
      <c r="G69" s="439">
        <v>12478</v>
      </c>
      <c r="H69" s="439">
        <v>129659811.39688</v>
      </c>
      <c r="I69" s="439">
        <v>4277</v>
      </c>
      <c r="J69" s="117">
        <f t="shared" si="27"/>
        <v>10391.073200583427</v>
      </c>
      <c r="K69" s="117">
        <f t="shared" si="28"/>
        <v>30315.59770794482</v>
      </c>
      <c r="L69" s="93">
        <f t="shared" si="29"/>
        <v>0.30339788607505142</v>
      </c>
      <c r="O69" s="165"/>
      <c r="P69" s="165"/>
      <c r="Q69" s="166"/>
    </row>
    <row r="70" spans="2:17" ht="24">
      <c r="B70" s="511"/>
      <c r="C70" s="534"/>
      <c r="D70" s="526"/>
      <c r="E70" s="197">
        <v>1113</v>
      </c>
      <c r="F70" s="212" t="s">
        <v>110</v>
      </c>
      <c r="G70" s="439">
        <v>5823</v>
      </c>
      <c r="H70" s="439">
        <v>35244894.5990398</v>
      </c>
      <c r="I70" s="439">
        <v>1343</v>
      </c>
      <c r="J70" s="117">
        <f t="shared" si="27"/>
        <v>6052.7038638227377</v>
      </c>
      <c r="K70" s="117">
        <f t="shared" si="28"/>
        <v>26243.406253938792</v>
      </c>
      <c r="L70" s="94">
        <f t="shared" si="29"/>
        <v>9.5268496843299993E-2</v>
      </c>
      <c r="O70" s="165"/>
      <c r="P70" s="165"/>
      <c r="Q70" s="166"/>
    </row>
    <row r="71" spans="2:17" ht="24">
      <c r="B71" s="511"/>
      <c r="C71" s="534"/>
      <c r="D71" s="526"/>
      <c r="E71" s="197">
        <v>1905</v>
      </c>
      <c r="F71" s="212" t="s">
        <v>111</v>
      </c>
      <c r="G71" s="439">
        <v>16717</v>
      </c>
      <c r="H71" s="439">
        <v>97773940.128843293</v>
      </c>
      <c r="I71" s="439">
        <v>4212</v>
      </c>
      <c r="J71" s="117">
        <f t="shared" si="27"/>
        <v>5848.7731129295507</v>
      </c>
      <c r="K71" s="117">
        <f t="shared" si="28"/>
        <v>23213.186165442377</v>
      </c>
      <c r="L71" s="93">
        <f t="shared" si="29"/>
        <v>0.29878697595233028</v>
      </c>
      <c r="O71" s="165"/>
      <c r="P71" s="165"/>
      <c r="Q71" s="166"/>
    </row>
    <row r="72" spans="2:17">
      <c r="B72" s="511"/>
      <c r="C72" s="534"/>
      <c r="D72" s="526"/>
      <c r="E72" s="208" t="s">
        <v>206</v>
      </c>
      <c r="F72" s="209" t="s">
        <v>207</v>
      </c>
      <c r="G72" s="118">
        <v>2599</v>
      </c>
      <c r="H72" s="118">
        <v>21312597.1358363</v>
      </c>
      <c r="I72" s="118">
        <v>1110</v>
      </c>
      <c r="J72" s="119">
        <f t="shared" si="27"/>
        <v>8200.3067086711417</v>
      </c>
      <c r="K72" s="119">
        <f t="shared" si="28"/>
        <v>19200.537960212881</v>
      </c>
      <c r="L72" s="151">
        <f t="shared" si="29"/>
        <v>7.874015748031496E-2</v>
      </c>
      <c r="O72" s="165"/>
      <c r="P72" s="165"/>
      <c r="Q72" s="166"/>
    </row>
    <row r="73" spans="2:17">
      <c r="B73" s="512"/>
      <c r="C73" s="535"/>
      <c r="D73" s="527"/>
      <c r="E73" s="516" t="s">
        <v>116</v>
      </c>
      <c r="F73" s="517"/>
      <c r="G73" s="438">
        <v>40012</v>
      </c>
      <c r="H73" s="438">
        <v>612696459.99999905</v>
      </c>
      <c r="I73" s="438">
        <v>7564</v>
      </c>
      <c r="J73" s="108">
        <f t="shared" si="27"/>
        <v>15312.817654703565</v>
      </c>
      <c r="K73" s="108">
        <f t="shared" si="28"/>
        <v>81001.647276573116</v>
      </c>
      <c r="L73" s="149">
        <f>IFERROR(I73/$D$67,"-")</f>
        <v>0.53656806412711922</v>
      </c>
      <c r="O73" s="165"/>
      <c r="P73" s="165"/>
      <c r="Q73" s="166"/>
    </row>
    <row r="74" spans="2:17">
      <c r="B74" s="510">
        <v>11</v>
      </c>
      <c r="C74" s="533" t="s">
        <v>53</v>
      </c>
      <c r="D74" s="525">
        <f>市区町村別_歯科医療費!$D$16</f>
        <v>24081</v>
      </c>
      <c r="E74" s="198">
        <v>1101</v>
      </c>
      <c r="F74" s="210" t="s">
        <v>107</v>
      </c>
      <c r="G74" s="116">
        <v>14041</v>
      </c>
      <c r="H74" s="116">
        <v>118154027.14077701</v>
      </c>
      <c r="I74" s="116">
        <v>6324</v>
      </c>
      <c r="J74" s="116">
        <f>IFERROR(H74/G74,"-")</f>
        <v>8414.9296446675453</v>
      </c>
      <c r="K74" s="116">
        <f>IFERROR(H74/I74,"-")</f>
        <v>18683.432501704145</v>
      </c>
      <c r="L74" s="92">
        <f>IFERROR(I74/$D$74,"-")</f>
        <v>0.26261367883393549</v>
      </c>
      <c r="O74" s="165"/>
      <c r="P74" s="165"/>
      <c r="Q74" s="166"/>
    </row>
    <row r="75" spans="2:17">
      <c r="B75" s="511"/>
      <c r="C75" s="534"/>
      <c r="D75" s="526"/>
      <c r="E75" s="197">
        <v>1102</v>
      </c>
      <c r="F75" s="211" t="s">
        <v>108</v>
      </c>
      <c r="G75" s="439">
        <v>55535</v>
      </c>
      <c r="H75" s="439">
        <v>453011679.148018</v>
      </c>
      <c r="I75" s="439">
        <v>11060</v>
      </c>
      <c r="J75" s="117">
        <f t="shared" ref="J75:J80" si="30">IFERROR(H75/G75,"-")</f>
        <v>8157.2283991720178</v>
      </c>
      <c r="K75" s="117">
        <f t="shared" ref="K75:K80" si="31">IFERROR(H75/I75,"-")</f>
        <v>40959.464660761121</v>
      </c>
      <c r="L75" s="93">
        <f t="shared" ref="L75:L80" si="32">IFERROR(I75/$D$74,"-")</f>
        <v>0.4592832523566297</v>
      </c>
      <c r="O75" s="165"/>
      <c r="P75" s="165"/>
      <c r="Q75" s="166"/>
    </row>
    <row r="76" spans="2:17" ht="24">
      <c r="B76" s="511"/>
      <c r="C76" s="534"/>
      <c r="D76" s="526"/>
      <c r="E76" s="197">
        <v>1103</v>
      </c>
      <c r="F76" s="212" t="s">
        <v>109</v>
      </c>
      <c r="G76" s="439">
        <v>23617</v>
      </c>
      <c r="H76" s="439">
        <v>243924447.11381701</v>
      </c>
      <c r="I76" s="439">
        <v>7185</v>
      </c>
      <c r="J76" s="117">
        <f t="shared" si="30"/>
        <v>10328.341750172207</v>
      </c>
      <c r="K76" s="117">
        <f t="shared" si="31"/>
        <v>33949.12277158205</v>
      </c>
      <c r="L76" s="93">
        <f t="shared" si="32"/>
        <v>0.29836800797309082</v>
      </c>
      <c r="O76" s="165"/>
      <c r="P76" s="165"/>
      <c r="Q76" s="166"/>
    </row>
    <row r="77" spans="2:17" ht="24">
      <c r="B77" s="511"/>
      <c r="C77" s="534"/>
      <c r="D77" s="526"/>
      <c r="E77" s="197">
        <v>1113</v>
      </c>
      <c r="F77" s="212" t="s">
        <v>110</v>
      </c>
      <c r="G77" s="439">
        <v>6398</v>
      </c>
      <c r="H77" s="439">
        <v>33911180.142640002</v>
      </c>
      <c r="I77" s="439">
        <v>2261</v>
      </c>
      <c r="J77" s="117">
        <f t="shared" si="30"/>
        <v>5300.2782342356986</v>
      </c>
      <c r="K77" s="117">
        <f t="shared" si="31"/>
        <v>14998.310545174701</v>
      </c>
      <c r="L77" s="94">
        <f t="shared" si="32"/>
        <v>9.389144969062746E-2</v>
      </c>
      <c r="O77" s="165"/>
      <c r="P77" s="165"/>
      <c r="Q77" s="166"/>
    </row>
    <row r="78" spans="2:17" ht="24">
      <c r="B78" s="511"/>
      <c r="C78" s="534"/>
      <c r="D78" s="526"/>
      <c r="E78" s="197">
        <v>1905</v>
      </c>
      <c r="F78" s="212" t="s">
        <v>111</v>
      </c>
      <c r="G78" s="439">
        <v>24625</v>
      </c>
      <c r="H78" s="439">
        <v>151655713.93714899</v>
      </c>
      <c r="I78" s="439">
        <v>6670</v>
      </c>
      <c r="J78" s="117">
        <f t="shared" si="30"/>
        <v>6158.6076725745779</v>
      </c>
      <c r="K78" s="117">
        <f t="shared" si="31"/>
        <v>22736.988596274212</v>
      </c>
      <c r="L78" s="93">
        <f t="shared" si="32"/>
        <v>0.27698185291308502</v>
      </c>
      <c r="O78" s="165"/>
      <c r="P78" s="165"/>
      <c r="Q78" s="166"/>
    </row>
    <row r="79" spans="2:17">
      <c r="B79" s="511"/>
      <c r="C79" s="534"/>
      <c r="D79" s="526"/>
      <c r="E79" s="208" t="s">
        <v>206</v>
      </c>
      <c r="F79" s="209" t="s">
        <v>207</v>
      </c>
      <c r="G79" s="118">
        <v>5889</v>
      </c>
      <c r="H79" s="118">
        <v>43444212.517596699</v>
      </c>
      <c r="I79" s="118">
        <v>2104</v>
      </c>
      <c r="J79" s="119">
        <f t="shared" si="30"/>
        <v>7377.179914687842</v>
      </c>
      <c r="K79" s="119">
        <f t="shared" si="31"/>
        <v>20648.389979846339</v>
      </c>
      <c r="L79" s="151">
        <f t="shared" si="32"/>
        <v>8.7371786885926658E-2</v>
      </c>
      <c r="O79" s="38"/>
      <c r="P79" s="38"/>
      <c r="Q79" s="38"/>
    </row>
    <row r="80" spans="2:17">
      <c r="B80" s="512"/>
      <c r="C80" s="535"/>
      <c r="D80" s="527"/>
      <c r="E80" s="516" t="s">
        <v>116</v>
      </c>
      <c r="F80" s="517"/>
      <c r="G80" s="438">
        <v>62907</v>
      </c>
      <c r="H80" s="438">
        <v>1044101259.99999</v>
      </c>
      <c r="I80" s="438">
        <v>12351</v>
      </c>
      <c r="J80" s="108">
        <f t="shared" si="30"/>
        <v>16597.536999061947</v>
      </c>
      <c r="K80" s="108">
        <f t="shared" si="31"/>
        <v>84535.767144359968</v>
      </c>
      <c r="L80" s="149">
        <f t="shared" si="32"/>
        <v>0.5128939828080229</v>
      </c>
    </row>
    <row r="81" spans="2:12">
      <c r="B81" s="510">
        <v>12</v>
      </c>
      <c r="C81" s="533" t="s">
        <v>74</v>
      </c>
      <c r="D81" s="525">
        <f>市区町村別_歯科医療費!$D$17</f>
        <v>12454</v>
      </c>
      <c r="E81" s="198">
        <v>1101</v>
      </c>
      <c r="F81" s="210" t="s">
        <v>107</v>
      </c>
      <c r="G81" s="116">
        <v>6664</v>
      </c>
      <c r="H81" s="116">
        <v>56147510.164820403</v>
      </c>
      <c r="I81" s="116">
        <v>3044</v>
      </c>
      <c r="J81" s="116">
        <f>IFERROR(H81/G81,"-")</f>
        <v>8425.4967234124251</v>
      </c>
      <c r="K81" s="116">
        <f>IFERROR(H81/I81,"-")</f>
        <v>18445.305573199868</v>
      </c>
      <c r="L81" s="92">
        <f>IFERROR(I81/$D$81,"-")</f>
        <v>0.24441946362614422</v>
      </c>
    </row>
    <row r="82" spans="2:12">
      <c r="B82" s="511"/>
      <c r="C82" s="534"/>
      <c r="D82" s="526"/>
      <c r="E82" s="197">
        <v>1102</v>
      </c>
      <c r="F82" s="211" t="s">
        <v>108</v>
      </c>
      <c r="G82" s="439">
        <v>29486</v>
      </c>
      <c r="H82" s="439">
        <v>225786062.071172</v>
      </c>
      <c r="I82" s="439">
        <v>5709</v>
      </c>
      <c r="J82" s="117">
        <f t="shared" ref="J82:J87" si="33">IFERROR(H82/G82,"-")</f>
        <v>7657.3988357583939</v>
      </c>
      <c r="K82" s="117">
        <f t="shared" ref="K82:K87" si="34">IFERROR(H82/I82,"-")</f>
        <v>39549.143820489051</v>
      </c>
      <c r="L82" s="93">
        <f t="shared" ref="L82:L87" si="35">IFERROR(I82/$D$81,"-")</f>
        <v>0.4584069375301108</v>
      </c>
    </row>
    <row r="83" spans="2:12" ht="24">
      <c r="B83" s="511"/>
      <c r="C83" s="534"/>
      <c r="D83" s="526"/>
      <c r="E83" s="197">
        <v>1103</v>
      </c>
      <c r="F83" s="212" t="s">
        <v>109</v>
      </c>
      <c r="G83" s="439">
        <v>11870</v>
      </c>
      <c r="H83" s="439">
        <v>119153063.097407</v>
      </c>
      <c r="I83" s="439">
        <v>3680</v>
      </c>
      <c r="J83" s="117">
        <f t="shared" si="33"/>
        <v>10038.168752940775</v>
      </c>
      <c r="K83" s="117">
        <f t="shared" si="34"/>
        <v>32378.549754730164</v>
      </c>
      <c r="L83" s="93">
        <f t="shared" si="35"/>
        <v>0.2954873936084792</v>
      </c>
    </row>
    <row r="84" spans="2:12" ht="24">
      <c r="B84" s="511"/>
      <c r="C84" s="534"/>
      <c r="D84" s="526"/>
      <c r="E84" s="197">
        <v>1113</v>
      </c>
      <c r="F84" s="212" t="s">
        <v>110</v>
      </c>
      <c r="G84" s="439">
        <v>4691</v>
      </c>
      <c r="H84" s="439">
        <v>23402040.597350098</v>
      </c>
      <c r="I84" s="439">
        <v>1406</v>
      </c>
      <c r="J84" s="117">
        <f t="shared" si="33"/>
        <v>4988.7104236516943</v>
      </c>
      <c r="K84" s="117">
        <f t="shared" si="34"/>
        <v>16644.410097688549</v>
      </c>
      <c r="L84" s="94">
        <f t="shared" si="35"/>
        <v>0.11289545527541352</v>
      </c>
    </row>
    <row r="85" spans="2:12" ht="24">
      <c r="B85" s="511"/>
      <c r="C85" s="534"/>
      <c r="D85" s="526"/>
      <c r="E85" s="197">
        <v>1905</v>
      </c>
      <c r="F85" s="212" t="s">
        <v>111</v>
      </c>
      <c r="G85" s="439">
        <v>12976</v>
      </c>
      <c r="H85" s="439">
        <v>83060283.759469002</v>
      </c>
      <c r="I85" s="439">
        <v>3508</v>
      </c>
      <c r="J85" s="117">
        <f t="shared" si="33"/>
        <v>6401.069956802482</v>
      </c>
      <c r="K85" s="117">
        <f t="shared" si="34"/>
        <v>23677.389897226054</v>
      </c>
      <c r="L85" s="93">
        <f t="shared" si="35"/>
        <v>0.28167656977677852</v>
      </c>
    </row>
    <row r="86" spans="2:12">
      <c r="B86" s="511"/>
      <c r="C86" s="534"/>
      <c r="D86" s="526"/>
      <c r="E86" s="208" t="s">
        <v>206</v>
      </c>
      <c r="F86" s="209" t="s">
        <v>207</v>
      </c>
      <c r="G86" s="118">
        <v>4386</v>
      </c>
      <c r="H86" s="118">
        <v>35553190.309780501</v>
      </c>
      <c r="I86" s="118">
        <v>1370</v>
      </c>
      <c r="J86" s="119">
        <f t="shared" si="33"/>
        <v>8106.0625421296172</v>
      </c>
      <c r="K86" s="119">
        <f t="shared" si="34"/>
        <v>25951.233802759489</v>
      </c>
      <c r="L86" s="151">
        <f t="shared" si="35"/>
        <v>0.11000481772924361</v>
      </c>
    </row>
    <row r="87" spans="2:12">
      <c r="B87" s="512"/>
      <c r="C87" s="535"/>
      <c r="D87" s="527"/>
      <c r="E87" s="516" t="s">
        <v>116</v>
      </c>
      <c r="F87" s="517"/>
      <c r="G87" s="438">
        <v>33319</v>
      </c>
      <c r="H87" s="438">
        <v>543102149.99999905</v>
      </c>
      <c r="I87" s="438">
        <v>6282</v>
      </c>
      <c r="J87" s="109">
        <f t="shared" si="33"/>
        <v>16300.073531618567</v>
      </c>
      <c r="K87" s="109">
        <f t="shared" si="34"/>
        <v>86453.701050620672</v>
      </c>
      <c r="L87" s="90">
        <f t="shared" si="35"/>
        <v>0.50441625180664851</v>
      </c>
    </row>
    <row r="88" spans="2:12">
      <c r="B88" s="510">
        <v>13</v>
      </c>
      <c r="C88" s="533" t="s">
        <v>75</v>
      </c>
      <c r="D88" s="525">
        <f>市区町村別_歯科医療費!$D$18</f>
        <v>21368</v>
      </c>
      <c r="E88" s="198">
        <v>1101</v>
      </c>
      <c r="F88" s="210" t="s">
        <v>107</v>
      </c>
      <c r="G88" s="116">
        <v>12856</v>
      </c>
      <c r="H88" s="116">
        <v>110212063.56290901</v>
      </c>
      <c r="I88" s="116">
        <v>5597</v>
      </c>
      <c r="J88" s="116">
        <f>IFERROR(H88/G88,"-")</f>
        <v>8572.8114159076704</v>
      </c>
      <c r="K88" s="116">
        <f>IFERROR(H88/I88,"-")</f>
        <v>19691.274533305164</v>
      </c>
      <c r="L88" s="92">
        <f>IFERROR(I88/$D$88,"-")</f>
        <v>0.26193373268438785</v>
      </c>
    </row>
    <row r="89" spans="2:12">
      <c r="B89" s="511"/>
      <c r="C89" s="534"/>
      <c r="D89" s="526"/>
      <c r="E89" s="197">
        <v>1102</v>
      </c>
      <c r="F89" s="211" t="s">
        <v>108</v>
      </c>
      <c r="G89" s="439">
        <v>49878</v>
      </c>
      <c r="H89" s="439">
        <v>410479659.216546</v>
      </c>
      <c r="I89" s="439">
        <v>9790</v>
      </c>
      <c r="J89" s="117">
        <f t="shared" ref="J89:J94" si="36">IFERROR(H89/G89,"-")</f>
        <v>8229.6735878853597</v>
      </c>
      <c r="K89" s="117">
        <f t="shared" ref="K89:K94" si="37">IFERROR(H89/I89,"-")</f>
        <v>41928.463658482739</v>
      </c>
      <c r="L89" s="93">
        <f t="shared" ref="L89:L94" si="38">IFERROR(I89/$D$88,"-")</f>
        <v>0.45816173717708725</v>
      </c>
    </row>
    <row r="90" spans="2:12" ht="24">
      <c r="B90" s="511"/>
      <c r="C90" s="534"/>
      <c r="D90" s="526"/>
      <c r="E90" s="197">
        <v>1103</v>
      </c>
      <c r="F90" s="212" t="s">
        <v>109</v>
      </c>
      <c r="G90" s="439">
        <v>20762</v>
      </c>
      <c r="H90" s="439">
        <v>227765427.342576</v>
      </c>
      <c r="I90" s="439">
        <v>6642</v>
      </c>
      <c r="J90" s="117">
        <f t="shared" si="36"/>
        <v>10970.302829331278</v>
      </c>
      <c r="K90" s="117">
        <f t="shared" si="37"/>
        <v>34291.69336684372</v>
      </c>
      <c r="L90" s="93">
        <f t="shared" si="38"/>
        <v>0.31083863721452637</v>
      </c>
    </row>
    <row r="91" spans="2:12" ht="24">
      <c r="B91" s="511"/>
      <c r="C91" s="534"/>
      <c r="D91" s="526"/>
      <c r="E91" s="197">
        <v>1113</v>
      </c>
      <c r="F91" s="212" t="s">
        <v>110</v>
      </c>
      <c r="G91" s="439">
        <v>8605</v>
      </c>
      <c r="H91" s="439">
        <v>48852119.478569001</v>
      </c>
      <c r="I91" s="439">
        <v>2479</v>
      </c>
      <c r="J91" s="117">
        <f t="shared" si="36"/>
        <v>5677.1783240638006</v>
      </c>
      <c r="K91" s="117">
        <f t="shared" si="37"/>
        <v>19706.381395146833</v>
      </c>
      <c r="L91" s="94">
        <f t="shared" si="38"/>
        <v>0.11601460127293149</v>
      </c>
    </row>
    <row r="92" spans="2:12" ht="24">
      <c r="B92" s="511"/>
      <c r="C92" s="534"/>
      <c r="D92" s="526"/>
      <c r="E92" s="197">
        <v>1905</v>
      </c>
      <c r="F92" s="212" t="s">
        <v>111</v>
      </c>
      <c r="G92" s="439">
        <v>21766</v>
      </c>
      <c r="H92" s="439">
        <v>141068928.68576899</v>
      </c>
      <c r="I92" s="439">
        <v>5963</v>
      </c>
      <c r="J92" s="117">
        <f t="shared" si="36"/>
        <v>6481.1600057782316</v>
      </c>
      <c r="K92" s="117">
        <f t="shared" si="37"/>
        <v>23657.375261742243</v>
      </c>
      <c r="L92" s="93">
        <f t="shared" si="38"/>
        <v>0.27906214900786225</v>
      </c>
    </row>
    <row r="93" spans="2:12">
      <c r="B93" s="511"/>
      <c r="C93" s="534"/>
      <c r="D93" s="526"/>
      <c r="E93" s="208" t="s">
        <v>206</v>
      </c>
      <c r="F93" s="209" t="s">
        <v>207</v>
      </c>
      <c r="G93" s="118">
        <v>6751</v>
      </c>
      <c r="H93" s="118">
        <v>70495271.713628203</v>
      </c>
      <c r="I93" s="118">
        <v>2230</v>
      </c>
      <c r="J93" s="119">
        <f t="shared" si="36"/>
        <v>10442.196965431522</v>
      </c>
      <c r="K93" s="119">
        <f t="shared" si="37"/>
        <v>31612.229467994708</v>
      </c>
      <c r="L93" s="151">
        <f t="shared" si="38"/>
        <v>0.10436166229876451</v>
      </c>
    </row>
    <row r="94" spans="2:12">
      <c r="B94" s="512"/>
      <c r="C94" s="535"/>
      <c r="D94" s="527"/>
      <c r="E94" s="516" t="s">
        <v>116</v>
      </c>
      <c r="F94" s="517"/>
      <c r="G94" s="438">
        <v>57615</v>
      </c>
      <c r="H94" s="438">
        <v>1008873469.99999</v>
      </c>
      <c r="I94" s="438">
        <v>11065</v>
      </c>
      <c r="J94" s="108">
        <f t="shared" si="36"/>
        <v>17510.604356504209</v>
      </c>
      <c r="K94" s="108">
        <f t="shared" si="37"/>
        <v>91176.996836872117</v>
      </c>
      <c r="L94" s="149">
        <f t="shared" si="38"/>
        <v>0.51783040059902663</v>
      </c>
    </row>
    <row r="95" spans="2:12">
      <c r="B95" s="510">
        <v>14</v>
      </c>
      <c r="C95" s="533" t="s">
        <v>76</v>
      </c>
      <c r="D95" s="525">
        <f>市区町村別_歯科医療費!$D$19</f>
        <v>16265</v>
      </c>
      <c r="E95" s="198">
        <v>1101</v>
      </c>
      <c r="F95" s="210" t="s">
        <v>107</v>
      </c>
      <c r="G95" s="116">
        <v>9199</v>
      </c>
      <c r="H95" s="116">
        <v>77665141.267968103</v>
      </c>
      <c r="I95" s="116">
        <v>4126</v>
      </c>
      <c r="J95" s="116">
        <f>IFERROR(H95/G95,"-")</f>
        <v>8442.7808748742373</v>
      </c>
      <c r="K95" s="116">
        <f>IFERROR(H95/I95,"-")</f>
        <v>18823.349798344185</v>
      </c>
      <c r="L95" s="92">
        <f>IFERROR(I95/$D$95,"-")</f>
        <v>0.25367353212419308</v>
      </c>
    </row>
    <row r="96" spans="2:12">
      <c r="B96" s="511"/>
      <c r="C96" s="534"/>
      <c r="D96" s="526"/>
      <c r="E96" s="197">
        <v>1102</v>
      </c>
      <c r="F96" s="211" t="s">
        <v>108</v>
      </c>
      <c r="G96" s="439">
        <v>37195</v>
      </c>
      <c r="H96" s="439">
        <v>312273986.693555</v>
      </c>
      <c r="I96" s="439">
        <v>7364</v>
      </c>
      <c r="J96" s="117">
        <f t="shared" ref="J96:J101" si="39">IFERROR(H96/G96,"-")</f>
        <v>8395.5904474675353</v>
      </c>
      <c r="K96" s="117">
        <f t="shared" ref="K96:K101" si="40">IFERROR(H96/I96,"-")</f>
        <v>42405.4843418733</v>
      </c>
      <c r="L96" s="93">
        <f t="shared" ref="L96:L101" si="41">IFERROR(I96/$D$95,"-")</f>
        <v>0.45275130648632034</v>
      </c>
    </row>
    <row r="97" spans="2:12" ht="24">
      <c r="B97" s="511"/>
      <c r="C97" s="534"/>
      <c r="D97" s="526"/>
      <c r="E97" s="197">
        <v>1103</v>
      </c>
      <c r="F97" s="212" t="s">
        <v>109</v>
      </c>
      <c r="G97" s="439">
        <v>14694</v>
      </c>
      <c r="H97" s="439">
        <v>156138531.751955</v>
      </c>
      <c r="I97" s="439">
        <v>4744</v>
      </c>
      <c r="J97" s="117">
        <f t="shared" si="39"/>
        <v>10626.005971958282</v>
      </c>
      <c r="K97" s="117">
        <f t="shared" si="40"/>
        <v>32912.843961204679</v>
      </c>
      <c r="L97" s="93">
        <f t="shared" si="41"/>
        <v>0.29166922840454967</v>
      </c>
    </row>
    <row r="98" spans="2:12" ht="24">
      <c r="B98" s="511"/>
      <c r="C98" s="534"/>
      <c r="D98" s="526"/>
      <c r="E98" s="197">
        <v>1113</v>
      </c>
      <c r="F98" s="212" t="s">
        <v>110</v>
      </c>
      <c r="G98" s="439">
        <v>5734</v>
      </c>
      <c r="H98" s="439">
        <v>33237327.932064299</v>
      </c>
      <c r="I98" s="439">
        <v>1750</v>
      </c>
      <c r="J98" s="117">
        <f t="shared" si="39"/>
        <v>5796.5343446223051</v>
      </c>
      <c r="K98" s="117">
        <f t="shared" si="40"/>
        <v>18992.758818322458</v>
      </c>
      <c r="L98" s="94">
        <f t="shared" si="41"/>
        <v>0.10759299108515216</v>
      </c>
    </row>
    <row r="99" spans="2:12" ht="24">
      <c r="B99" s="511"/>
      <c r="C99" s="534"/>
      <c r="D99" s="526"/>
      <c r="E99" s="197">
        <v>1905</v>
      </c>
      <c r="F99" s="212" t="s">
        <v>111</v>
      </c>
      <c r="G99" s="439">
        <v>15003</v>
      </c>
      <c r="H99" s="439">
        <v>97221105.016427904</v>
      </c>
      <c r="I99" s="439">
        <v>4259</v>
      </c>
      <c r="J99" s="117">
        <f t="shared" si="39"/>
        <v>6480.1109788994136</v>
      </c>
      <c r="K99" s="117">
        <f t="shared" si="40"/>
        <v>22827.214138630643</v>
      </c>
      <c r="L99" s="93">
        <f t="shared" si="41"/>
        <v>0.26185059944666461</v>
      </c>
    </row>
    <row r="100" spans="2:12">
      <c r="B100" s="511"/>
      <c r="C100" s="534"/>
      <c r="D100" s="526"/>
      <c r="E100" s="208" t="s">
        <v>206</v>
      </c>
      <c r="F100" s="209" t="s">
        <v>207</v>
      </c>
      <c r="G100" s="118">
        <v>3680</v>
      </c>
      <c r="H100" s="118">
        <v>34831557.338028401</v>
      </c>
      <c r="I100" s="118">
        <v>1466</v>
      </c>
      <c r="J100" s="119">
        <f t="shared" si="39"/>
        <v>9465.0971027251089</v>
      </c>
      <c r="K100" s="119">
        <f t="shared" si="40"/>
        <v>23759.588907249934</v>
      </c>
      <c r="L100" s="151">
        <f t="shared" si="41"/>
        <v>9.0132185674761764E-2</v>
      </c>
    </row>
    <row r="101" spans="2:12">
      <c r="B101" s="512"/>
      <c r="C101" s="535"/>
      <c r="D101" s="527"/>
      <c r="E101" s="516" t="s">
        <v>116</v>
      </c>
      <c r="F101" s="517"/>
      <c r="G101" s="438">
        <v>42919</v>
      </c>
      <c r="H101" s="438">
        <v>711367649.99999905</v>
      </c>
      <c r="I101" s="438">
        <v>8250</v>
      </c>
      <c r="J101" s="109">
        <f t="shared" si="39"/>
        <v>16574.655746871991</v>
      </c>
      <c r="K101" s="109">
        <f t="shared" si="40"/>
        <v>86226.381818181704</v>
      </c>
      <c r="L101" s="90">
        <f t="shared" si="41"/>
        <v>0.50722410083000302</v>
      </c>
    </row>
    <row r="102" spans="2:12">
      <c r="B102" s="510">
        <v>15</v>
      </c>
      <c r="C102" s="533" t="s">
        <v>77</v>
      </c>
      <c r="D102" s="525">
        <f>市区町村別_歯科医療費!$D$20</f>
        <v>26539</v>
      </c>
      <c r="E102" s="198">
        <v>1101</v>
      </c>
      <c r="F102" s="210" t="s">
        <v>107</v>
      </c>
      <c r="G102" s="116">
        <v>15496</v>
      </c>
      <c r="H102" s="116">
        <v>128170442.64645199</v>
      </c>
      <c r="I102" s="116">
        <v>7081</v>
      </c>
      <c r="J102" s="116">
        <f>IFERROR(H102/G102,"-")</f>
        <v>8271.1953179176562</v>
      </c>
      <c r="K102" s="116">
        <f>IFERROR(H102/I102,"-")</f>
        <v>18100.613281521255</v>
      </c>
      <c r="L102" s="92">
        <f>IFERROR(I102/$D$102,"-")</f>
        <v>0.2668148762199028</v>
      </c>
    </row>
    <row r="103" spans="2:12">
      <c r="B103" s="511"/>
      <c r="C103" s="534"/>
      <c r="D103" s="526"/>
      <c r="E103" s="197">
        <v>1102</v>
      </c>
      <c r="F103" s="211" t="s">
        <v>108</v>
      </c>
      <c r="G103" s="439">
        <v>62706</v>
      </c>
      <c r="H103" s="439">
        <v>500500391.86922801</v>
      </c>
      <c r="I103" s="439">
        <v>12585</v>
      </c>
      <c r="J103" s="117">
        <f t="shared" ref="J103:J108" si="42">IFERROR(H103/G103,"-")</f>
        <v>7981.6985913505569</v>
      </c>
      <c r="K103" s="117">
        <f t="shared" ref="K103:K108" si="43">IFERROR(H103/I103,"-")</f>
        <v>39769.598082576718</v>
      </c>
      <c r="L103" s="93">
        <f t="shared" ref="L103:L108" si="44">IFERROR(I103/$D$102,"-")</f>
        <v>0.47420776969742645</v>
      </c>
    </row>
    <row r="104" spans="2:12" ht="24">
      <c r="B104" s="511"/>
      <c r="C104" s="534"/>
      <c r="D104" s="526"/>
      <c r="E104" s="197">
        <v>1103</v>
      </c>
      <c r="F104" s="212" t="s">
        <v>109</v>
      </c>
      <c r="G104" s="439">
        <v>25482</v>
      </c>
      <c r="H104" s="439">
        <v>262712426.351174</v>
      </c>
      <c r="I104" s="439">
        <v>8141</v>
      </c>
      <c r="J104" s="117">
        <f t="shared" si="42"/>
        <v>10309.725545529158</v>
      </c>
      <c r="K104" s="117">
        <f t="shared" si="43"/>
        <v>32270.28944247316</v>
      </c>
      <c r="L104" s="93">
        <f t="shared" si="44"/>
        <v>0.30675609480387356</v>
      </c>
    </row>
    <row r="105" spans="2:12" ht="24">
      <c r="B105" s="511"/>
      <c r="C105" s="534"/>
      <c r="D105" s="526"/>
      <c r="E105" s="197">
        <v>1113</v>
      </c>
      <c r="F105" s="212" t="s">
        <v>110</v>
      </c>
      <c r="G105" s="439">
        <v>10115</v>
      </c>
      <c r="H105" s="439">
        <v>52260420.903332703</v>
      </c>
      <c r="I105" s="439">
        <v>2944</v>
      </c>
      <c r="J105" s="117">
        <f t="shared" si="42"/>
        <v>5166.6258925687298</v>
      </c>
      <c r="K105" s="117">
        <f t="shared" si="43"/>
        <v>17751.501665534208</v>
      </c>
      <c r="L105" s="94">
        <f t="shared" si="44"/>
        <v>0.11093108255774521</v>
      </c>
    </row>
    <row r="106" spans="2:12" ht="24">
      <c r="B106" s="511"/>
      <c r="C106" s="534"/>
      <c r="D106" s="526"/>
      <c r="E106" s="197">
        <v>1905</v>
      </c>
      <c r="F106" s="212" t="s">
        <v>111</v>
      </c>
      <c r="G106" s="439">
        <v>27062</v>
      </c>
      <c r="H106" s="439">
        <v>166180684.03595501</v>
      </c>
      <c r="I106" s="439">
        <v>7528</v>
      </c>
      <c r="J106" s="117">
        <f t="shared" si="42"/>
        <v>6140.7391928148327</v>
      </c>
      <c r="K106" s="117">
        <f t="shared" si="43"/>
        <v>22075.011163118361</v>
      </c>
      <c r="L106" s="93">
        <f t="shared" si="44"/>
        <v>0.28365801273597346</v>
      </c>
    </row>
    <row r="107" spans="2:12">
      <c r="B107" s="511"/>
      <c r="C107" s="534"/>
      <c r="D107" s="526"/>
      <c r="E107" s="208" t="s">
        <v>206</v>
      </c>
      <c r="F107" s="209" t="s">
        <v>207</v>
      </c>
      <c r="G107" s="118">
        <v>6342</v>
      </c>
      <c r="H107" s="118">
        <v>49556134.193855897</v>
      </c>
      <c r="I107" s="118">
        <v>2168</v>
      </c>
      <c r="J107" s="119">
        <f t="shared" si="42"/>
        <v>7813.9599801097283</v>
      </c>
      <c r="K107" s="119">
        <f t="shared" si="43"/>
        <v>22857.995476870801</v>
      </c>
      <c r="L107" s="151">
        <f t="shared" si="44"/>
        <v>8.1691096122687365E-2</v>
      </c>
    </row>
    <row r="108" spans="2:12">
      <c r="B108" s="512"/>
      <c r="C108" s="535"/>
      <c r="D108" s="527"/>
      <c r="E108" s="516" t="s">
        <v>116</v>
      </c>
      <c r="F108" s="517"/>
      <c r="G108" s="438">
        <v>70824</v>
      </c>
      <c r="H108" s="438">
        <v>1159380499.99999</v>
      </c>
      <c r="I108" s="438">
        <v>13819</v>
      </c>
      <c r="J108" s="108">
        <f t="shared" si="42"/>
        <v>16369.881678526912</v>
      </c>
      <c r="K108" s="108">
        <f t="shared" si="43"/>
        <v>83897.568565018446</v>
      </c>
      <c r="L108" s="149">
        <f t="shared" si="44"/>
        <v>0.52070537699235087</v>
      </c>
    </row>
    <row r="109" spans="2:12">
      <c r="B109" s="510">
        <v>16</v>
      </c>
      <c r="C109" s="533" t="s">
        <v>54</v>
      </c>
      <c r="D109" s="525">
        <f>市区町村別_歯科医療費!$D$21</f>
        <v>17584</v>
      </c>
      <c r="E109" s="198">
        <v>1101</v>
      </c>
      <c r="F109" s="210" t="s">
        <v>107</v>
      </c>
      <c r="G109" s="116">
        <v>10673</v>
      </c>
      <c r="H109" s="116">
        <v>87084619.231074393</v>
      </c>
      <c r="I109" s="116">
        <v>4588</v>
      </c>
      <c r="J109" s="116">
        <f>IFERROR(H109/G109,"-")</f>
        <v>8159.3384457110833</v>
      </c>
      <c r="K109" s="116">
        <f>IFERROR(H109/I109,"-")</f>
        <v>18980.954496746817</v>
      </c>
      <c r="L109" s="92">
        <f>IFERROR(I109/$D$109,"-")</f>
        <v>0.26091901728844402</v>
      </c>
    </row>
    <row r="110" spans="2:12">
      <c r="B110" s="511"/>
      <c r="C110" s="534"/>
      <c r="D110" s="526"/>
      <c r="E110" s="197">
        <v>1102</v>
      </c>
      <c r="F110" s="211" t="s">
        <v>108</v>
      </c>
      <c r="G110" s="439">
        <v>43525</v>
      </c>
      <c r="H110" s="439">
        <v>353941666.49902701</v>
      </c>
      <c r="I110" s="439">
        <v>8525</v>
      </c>
      <c r="J110" s="117">
        <f t="shared" ref="J110:J115" si="45">IFERROR(H110/G110,"-")</f>
        <v>8131.9165192194605</v>
      </c>
      <c r="K110" s="117">
        <f t="shared" ref="K110:K115" si="46">IFERROR(H110/I110,"-")</f>
        <v>41518.084046806689</v>
      </c>
      <c r="L110" s="93">
        <f t="shared" ref="L110:L115" si="47">IFERROR(I110/$D$109,"-")</f>
        <v>0.48481574158325752</v>
      </c>
    </row>
    <row r="111" spans="2:12" ht="24">
      <c r="B111" s="511"/>
      <c r="C111" s="534"/>
      <c r="D111" s="526"/>
      <c r="E111" s="197">
        <v>1103</v>
      </c>
      <c r="F111" s="212" t="s">
        <v>109</v>
      </c>
      <c r="G111" s="439">
        <v>16051</v>
      </c>
      <c r="H111" s="439">
        <v>170950261.401191</v>
      </c>
      <c r="I111" s="439">
        <v>5211</v>
      </c>
      <c r="J111" s="117">
        <f t="shared" si="45"/>
        <v>10650.443050351441</v>
      </c>
      <c r="K111" s="117">
        <f t="shared" si="46"/>
        <v>32805.653694337168</v>
      </c>
      <c r="L111" s="93">
        <f t="shared" si="47"/>
        <v>0.29634895359417651</v>
      </c>
    </row>
    <row r="112" spans="2:12" ht="24">
      <c r="B112" s="511"/>
      <c r="C112" s="534"/>
      <c r="D112" s="526"/>
      <c r="E112" s="197">
        <v>1113</v>
      </c>
      <c r="F112" s="212" t="s">
        <v>110</v>
      </c>
      <c r="G112" s="439">
        <v>8259</v>
      </c>
      <c r="H112" s="439">
        <v>40813417.246920899</v>
      </c>
      <c r="I112" s="439">
        <v>2488</v>
      </c>
      <c r="J112" s="117">
        <f t="shared" si="45"/>
        <v>4941.689943930367</v>
      </c>
      <c r="K112" s="117">
        <f t="shared" si="46"/>
        <v>16404.106610498755</v>
      </c>
      <c r="L112" s="94">
        <f t="shared" si="47"/>
        <v>0.14149226569608736</v>
      </c>
    </row>
    <row r="113" spans="2:12" ht="24">
      <c r="B113" s="511"/>
      <c r="C113" s="534"/>
      <c r="D113" s="526"/>
      <c r="E113" s="197">
        <v>1905</v>
      </c>
      <c r="F113" s="212" t="s">
        <v>111</v>
      </c>
      <c r="G113" s="439">
        <v>17324</v>
      </c>
      <c r="H113" s="439">
        <v>110366434.962155</v>
      </c>
      <c r="I113" s="439">
        <v>4749</v>
      </c>
      <c r="J113" s="117">
        <f t="shared" si="45"/>
        <v>6370.7247149708501</v>
      </c>
      <c r="K113" s="117">
        <f t="shared" si="46"/>
        <v>23239.931556570857</v>
      </c>
      <c r="L113" s="93">
        <f t="shared" si="47"/>
        <v>0.27007506824385807</v>
      </c>
    </row>
    <row r="114" spans="2:12">
      <c r="B114" s="511"/>
      <c r="C114" s="534"/>
      <c r="D114" s="526"/>
      <c r="E114" s="208" t="s">
        <v>206</v>
      </c>
      <c r="F114" s="209" t="s">
        <v>207</v>
      </c>
      <c r="G114" s="118">
        <v>4658</v>
      </c>
      <c r="H114" s="118">
        <v>48854690.659629598</v>
      </c>
      <c r="I114" s="118">
        <v>1627</v>
      </c>
      <c r="J114" s="119">
        <f t="shared" si="45"/>
        <v>10488.340631092657</v>
      </c>
      <c r="K114" s="119">
        <f t="shared" si="46"/>
        <v>30027.468137449046</v>
      </c>
      <c r="L114" s="151">
        <f t="shared" si="47"/>
        <v>9.2527297543221115E-2</v>
      </c>
    </row>
    <row r="115" spans="2:12">
      <c r="B115" s="512"/>
      <c r="C115" s="535"/>
      <c r="D115" s="527"/>
      <c r="E115" s="516" t="s">
        <v>116</v>
      </c>
      <c r="F115" s="517"/>
      <c r="G115" s="438">
        <v>49472</v>
      </c>
      <c r="H115" s="438">
        <v>812011089.99999905</v>
      </c>
      <c r="I115" s="438">
        <v>9395</v>
      </c>
      <c r="J115" s="108">
        <f t="shared" si="45"/>
        <v>16413.548876131936</v>
      </c>
      <c r="K115" s="108">
        <f t="shared" si="46"/>
        <v>86430.131985098356</v>
      </c>
      <c r="L115" s="149">
        <f t="shared" si="47"/>
        <v>0.5342925386715196</v>
      </c>
    </row>
    <row r="116" spans="2:12">
      <c r="B116" s="510">
        <v>17</v>
      </c>
      <c r="C116" s="533" t="s">
        <v>78</v>
      </c>
      <c r="D116" s="525">
        <f>市区町村別_歯科医療費!$D$22</f>
        <v>24918</v>
      </c>
      <c r="E116" s="198">
        <v>1101</v>
      </c>
      <c r="F116" s="210" t="s">
        <v>107</v>
      </c>
      <c r="G116" s="116">
        <v>14655</v>
      </c>
      <c r="H116" s="116">
        <v>124933284.759296</v>
      </c>
      <c r="I116" s="116">
        <v>6503</v>
      </c>
      <c r="J116" s="116">
        <f>IFERROR(H116/G116,"-")</f>
        <v>8524.959724278131</v>
      </c>
      <c r="K116" s="116">
        <f>IFERROR(H116/I116,"-")</f>
        <v>19211.638437535905</v>
      </c>
      <c r="L116" s="92">
        <f>IFERROR(I116/$D$116,"-")</f>
        <v>0.26097600128421222</v>
      </c>
    </row>
    <row r="117" spans="2:12">
      <c r="B117" s="511"/>
      <c r="C117" s="534"/>
      <c r="D117" s="526"/>
      <c r="E117" s="197">
        <v>1102</v>
      </c>
      <c r="F117" s="211" t="s">
        <v>108</v>
      </c>
      <c r="G117" s="439">
        <v>60870</v>
      </c>
      <c r="H117" s="439">
        <v>486439101.83871102</v>
      </c>
      <c r="I117" s="439">
        <v>11714</v>
      </c>
      <c r="J117" s="117">
        <f t="shared" ref="J117:J122" si="48">IFERROR(H117/G117,"-")</f>
        <v>7991.4424484756209</v>
      </c>
      <c r="K117" s="117">
        <f t="shared" ref="K117:K122" si="49">IFERROR(H117/I117,"-")</f>
        <v>41526.302017987968</v>
      </c>
      <c r="L117" s="93">
        <f t="shared" ref="L117:L122" si="50">IFERROR(I117/$D$116,"-")</f>
        <v>0.47010193434465047</v>
      </c>
    </row>
    <row r="118" spans="2:12" ht="24">
      <c r="B118" s="511"/>
      <c r="C118" s="534"/>
      <c r="D118" s="526"/>
      <c r="E118" s="197">
        <v>1103</v>
      </c>
      <c r="F118" s="212" t="s">
        <v>109</v>
      </c>
      <c r="G118" s="439">
        <v>23234</v>
      </c>
      <c r="H118" s="439">
        <v>251539423.169714</v>
      </c>
      <c r="I118" s="439">
        <v>7425</v>
      </c>
      <c r="J118" s="117">
        <f t="shared" si="48"/>
        <v>10826.350312891194</v>
      </c>
      <c r="K118" s="117">
        <f t="shared" si="49"/>
        <v>33877.363389860475</v>
      </c>
      <c r="L118" s="93">
        <f t="shared" si="50"/>
        <v>0.2979773657596918</v>
      </c>
    </row>
    <row r="119" spans="2:12" ht="24">
      <c r="B119" s="511"/>
      <c r="C119" s="534"/>
      <c r="D119" s="526"/>
      <c r="E119" s="197">
        <v>1113</v>
      </c>
      <c r="F119" s="212" t="s">
        <v>110</v>
      </c>
      <c r="G119" s="439">
        <v>10869</v>
      </c>
      <c r="H119" s="439">
        <v>52074140.296696901</v>
      </c>
      <c r="I119" s="439">
        <v>3218</v>
      </c>
      <c r="J119" s="117">
        <f t="shared" si="48"/>
        <v>4791.0700429383478</v>
      </c>
      <c r="K119" s="117">
        <f t="shared" si="49"/>
        <v>16182.144281136389</v>
      </c>
      <c r="L119" s="94">
        <f t="shared" si="50"/>
        <v>0.12914359097840919</v>
      </c>
    </row>
    <row r="120" spans="2:12" ht="24">
      <c r="B120" s="511"/>
      <c r="C120" s="534"/>
      <c r="D120" s="526"/>
      <c r="E120" s="197">
        <v>1905</v>
      </c>
      <c r="F120" s="212" t="s">
        <v>111</v>
      </c>
      <c r="G120" s="439">
        <v>26672</v>
      </c>
      <c r="H120" s="439">
        <v>167382374.125058</v>
      </c>
      <c r="I120" s="439">
        <v>6897</v>
      </c>
      <c r="J120" s="117">
        <f t="shared" si="48"/>
        <v>6275.5839129070937</v>
      </c>
      <c r="K120" s="117">
        <f t="shared" si="49"/>
        <v>24268.866771793244</v>
      </c>
      <c r="L120" s="93">
        <f t="shared" si="50"/>
        <v>0.27678786419455814</v>
      </c>
    </row>
    <row r="121" spans="2:12">
      <c r="B121" s="511"/>
      <c r="C121" s="534"/>
      <c r="D121" s="526"/>
      <c r="E121" s="208" t="s">
        <v>206</v>
      </c>
      <c r="F121" s="209" t="s">
        <v>207</v>
      </c>
      <c r="G121" s="118">
        <v>5047</v>
      </c>
      <c r="H121" s="118">
        <v>49053465.810521297</v>
      </c>
      <c r="I121" s="118">
        <v>1987</v>
      </c>
      <c r="J121" s="119">
        <f t="shared" si="48"/>
        <v>9719.3314465070926</v>
      </c>
      <c r="K121" s="119">
        <f t="shared" si="49"/>
        <v>24687.19970333231</v>
      </c>
      <c r="L121" s="151">
        <f t="shared" si="50"/>
        <v>7.974155229151618E-2</v>
      </c>
    </row>
    <row r="122" spans="2:12">
      <c r="B122" s="512"/>
      <c r="C122" s="535"/>
      <c r="D122" s="527"/>
      <c r="E122" s="516" t="s">
        <v>116</v>
      </c>
      <c r="F122" s="517"/>
      <c r="G122" s="438">
        <v>69149</v>
      </c>
      <c r="H122" s="438">
        <v>1131421789.99999</v>
      </c>
      <c r="I122" s="438">
        <v>12975</v>
      </c>
      <c r="J122" s="108">
        <f t="shared" si="48"/>
        <v>16362.084628844814</v>
      </c>
      <c r="K122" s="108">
        <f t="shared" si="49"/>
        <v>87200.137957610015</v>
      </c>
      <c r="L122" s="149">
        <f t="shared" si="50"/>
        <v>0.52070792198410787</v>
      </c>
    </row>
    <row r="123" spans="2:12">
      <c r="B123" s="510">
        <v>18</v>
      </c>
      <c r="C123" s="533" t="s">
        <v>55</v>
      </c>
      <c r="D123" s="525">
        <f>市区町村別_歯科医療費!$D$23</f>
        <v>22386</v>
      </c>
      <c r="E123" s="198">
        <v>1101</v>
      </c>
      <c r="F123" s="210" t="s">
        <v>107</v>
      </c>
      <c r="G123" s="116">
        <v>13899</v>
      </c>
      <c r="H123" s="116">
        <v>118860885.772377</v>
      </c>
      <c r="I123" s="116">
        <v>6011</v>
      </c>
      <c r="J123" s="116">
        <f>IFERROR(H123/G123,"-")</f>
        <v>8551.7580957174614</v>
      </c>
      <c r="K123" s="116">
        <f>IFERROR(H123/I123,"-")</f>
        <v>19773.895487003327</v>
      </c>
      <c r="L123" s="92">
        <f>IFERROR(I123/$D$123,"-")</f>
        <v>0.26851603680871972</v>
      </c>
    </row>
    <row r="124" spans="2:12">
      <c r="B124" s="511"/>
      <c r="C124" s="534"/>
      <c r="D124" s="526"/>
      <c r="E124" s="197">
        <v>1102</v>
      </c>
      <c r="F124" s="211" t="s">
        <v>108</v>
      </c>
      <c r="G124" s="439">
        <v>61045</v>
      </c>
      <c r="H124" s="439">
        <v>487152840.35974199</v>
      </c>
      <c r="I124" s="439">
        <v>11052</v>
      </c>
      <c r="J124" s="117">
        <f t="shared" ref="J124:J129" si="51">IFERROR(H124/G124,"-")</f>
        <v>7980.2250857521822</v>
      </c>
      <c r="K124" s="117">
        <f t="shared" ref="K124:K129" si="52">IFERROR(H124/I124,"-")</f>
        <v>44078.251932658524</v>
      </c>
      <c r="L124" s="93">
        <f t="shared" ref="L124:L129" si="53">IFERROR(I124/$D$123,"-")</f>
        <v>0.49370142053068883</v>
      </c>
    </row>
    <row r="125" spans="2:12" ht="24">
      <c r="B125" s="511"/>
      <c r="C125" s="534"/>
      <c r="D125" s="526"/>
      <c r="E125" s="197">
        <v>1103</v>
      </c>
      <c r="F125" s="212" t="s">
        <v>109</v>
      </c>
      <c r="G125" s="439">
        <v>23354</v>
      </c>
      <c r="H125" s="439">
        <v>243707252.70355999</v>
      </c>
      <c r="I125" s="439">
        <v>6925</v>
      </c>
      <c r="J125" s="117">
        <f t="shared" si="51"/>
        <v>10435.353802498928</v>
      </c>
      <c r="K125" s="117">
        <f t="shared" si="52"/>
        <v>35192.383061885921</v>
      </c>
      <c r="L125" s="93">
        <f t="shared" si="53"/>
        <v>0.30934512641829714</v>
      </c>
    </row>
    <row r="126" spans="2:12" ht="24">
      <c r="B126" s="511"/>
      <c r="C126" s="534"/>
      <c r="D126" s="526"/>
      <c r="E126" s="197">
        <v>1113</v>
      </c>
      <c r="F126" s="212" t="s">
        <v>110</v>
      </c>
      <c r="G126" s="439">
        <v>10433</v>
      </c>
      <c r="H126" s="439">
        <v>52360498.921802901</v>
      </c>
      <c r="I126" s="439">
        <v>2843</v>
      </c>
      <c r="J126" s="117">
        <f t="shared" si="51"/>
        <v>5018.7385145023391</v>
      </c>
      <c r="K126" s="117">
        <f t="shared" si="52"/>
        <v>18417.340457897608</v>
      </c>
      <c r="L126" s="94">
        <f t="shared" si="53"/>
        <v>0.12699901724291968</v>
      </c>
    </row>
    <row r="127" spans="2:12" ht="24">
      <c r="B127" s="511"/>
      <c r="C127" s="534"/>
      <c r="D127" s="526"/>
      <c r="E127" s="197">
        <v>1905</v>
      </c>
      <c r="F127" s="212" t="s">
        <v>111</v>
      </c>
      <c r="G127" s="439">
        <v>25029</v>
      </c>
      <c r="H127" s="439">
        <v>155156774.19347799</v>
      </c>
      <c r="I127" s="439">
        <v>6406</v>
      </c>
      <c r="J127" s="117">
        <f t="shared" si="51"/>
        <v>6199.0800348986368</v>
      </c>
      <c r="K127" s="117">
        <f t="shared" si="52"/>
        <v>24220.539212219479</v>
      </c>
      <c r="L127" s="93">
        <f t="shared" si="53"/>
        <v>0.28616099347806667</v>
      </c>
    </row>
    <row r="128" spans="2:12">
      <c r="B128" s="511"/>
      <c r="C128" s="534"/>
      <c r="D128" s="526"/>
      <c r="E128" s="208" t="s">
        <v>206</v>
      </c>
      <c r="F128" s="209" t="s">
        <v>207</v>
      </c>
      <c r="G128" s="118">
        <v>6268</v>
      </c>
      <c r="H128" s="118">
        <v>59808988.049037598</v>
      </c>
      <c r="I128" s="118">
        <v>2115</v>
      </c>
      <c r="J128" s="119">
        <f t="shared" si="51"/>
        <v>9541.9572509632417</v>
      </c>
      <c r="K128" s="119">
        <f t="shared" si="52"/>
        <v>28278.481347062694</v>
      </c>
      <c r="L128" s="151">
        <f t="shared" si="53"/>
        <v>9.4478692039667647E-2</v>
      </c>
    </row>
    <row r="129" spans="2:12">
      <c r="B129" s="512"/>
      <c r="C129" s="535"/>
      <c r="D129" s="527"/>
      <c r="E129" s="516" t="s">
        <v>116</v>
      </c>
      <c r="F129" s="517"/>
      <c r="G129" s="438">
        <v>68322</v>
      </c>
      <c r="H129" s="438">
        <v>1117047239.99999</v>
      </c>
      <c r="I129" s="438">
        <v>12088</v>
      </c>
      <c r="J129" s="109">
        <f t="shared" si="51"/>
        <v>16349.744445420069</v>
      </c>
      <c r="K129" s="109">
        <f t="shared" si="52"/>
        <v>92409.599602911156</v>
      </c>
      <c r="L129" s="90">
        <f t="shared" si="53"/>
        <v>0.53998034485839363</v>
      </c>
    </row>
    <row r="130" spans="2:12">
      <c r="B130" s="510">
        <v>19</v>
      </c>
      <c r="C130" s="533" t="s">
        <v>79</v>
      </c>
      <c r="D130" s="525">
        <f>市区町村別_歯科医療費!$D$24</f>
        <v>15563</v>
      </c>
      <c r="E130" s="198">
        <v>1101</v>
      </c>
      <c r="F130" s="210" t="s">
        <v>107</v>
      </c>
      <c r="G130" s="116">
        <v>7032</v>
      </c>
      <c r="H130" s="116">
        <v>60875931.518453702</v>
      </c>
      <c r="I130" s="116">
        <v>2980</v>
      </c>
      <c r="J130" s="116">
        <f>IFERROR(H130/G130,"-")</f>
        <v>8656.9868484718008</v>
      </c>
      <c r="K130" s="116">
        <f>IFERROR(H130/I130,"-")</f>
        <v>20428.164939078422</v>
      </c>
      <c r="L130" s="92">
        <f>IFERROR(I130/$D$130,"-")</f>
        <v>0.19147979181391764</v>
      </c>
    </row>
    <row r="131" spans="2:12">
      <c r="B131" s="511"/>
      <c r="C131" s="534"/>
      <c r="D131" s="526"/>
      <c r="E131" s="197">
        <v>1102</v>
      </c>
      <c r="F131" s="211" t="s">
        <v>108</v>
      </c>
      <c r="G131" s="439">
        <v>31138</v>
      </c>
      <c r="H131" s="439">
        <v>252683587.03654799</v>
      </c>
      <c r="I131" s="439">
        <v>5794</v>
      </c>
      <c r="J131" s="117">
        <f t="shared" ref="J131:J136" si="54">IFERROR(H131/G131,"-")</f>
        <v>8114.9587974997748</v>
      </c>
      <c r="K131" s="117">
        <f t="shared" ref="K131:K136" si="55">IFERROR(H131/I131,"-")</f>
        <v>43611.250782973417</v>
      </c>
      <c r="L131" s="93">
        <f t="shared" ref="L131:L136" si="56">IFERROR(I131/$D$130,"-")</f>
        <v>0.37229325965430832</v>
      </c>
    </row>
    <row r="132" spans="2:12" ht="24">
      <c r="B132" s="511"/>
      <c r="C132" s="534"/>
      <c r="D132" s="526"/>
      <c r="E132" s="197">
        <v>1103</v>
      </c>
      <c r="F132" s="212" t="s">
        <v>109</v>
      </c>
      <c r="G132" s="439">
        <v>12089</v>
      </c>
      <c r="H132" s="439">
        <v>140827934.98832399</v>
      </c>
      <c r="I132" s="439">
        <v>3814</v>
      </c>
      <c r="J132" s="117">
        <f t="shared" si="54"/>
        <v>11649.262551768052</v>
      </c>
      <c r="K132" s="117">
        <f t="shared" si="55"/>
        <v>36923.947296361825</v>
      </c>
      <c r="L132" s="93">
        <f t="shared" si="56"/>
        <v>0.24506843153633617</v>
      </c>
    </row>
    <row r="133" spans="2:12" ht="24">
      <c r="B133" s="511"/>
      <c r="C133" s="534"/>
      <c r="D133" s="526"/>
      <c r="E133" s="197">
        <v>1113</v>
      </c>
      <c r="F133" s="212" t="s">
        <v>110</v>
      </c>
      <c r="G133" s="439">
        <v>6333</v>
      </c>
      <c r="H133" s="439">
        <v>37606747.081227198</v>
      </c>
      <c r="I133" s="439">
        <v>1840</v>
      </c>
      <c r="J133" s="117">
        <f t="shared" si="54"/>
        <v>5938.2199717712301</v>
      </c>
      <c r="K133" s="117">
        <f t="shared" si="55"/>
        <v>20438.449500666957</v>
      </c>
      <c r="L133" s="94">
        <f t="shared" si="56"/>
        <v>0.11822913320053974</v>
      </c>
    </row>
    <row r="134" spans="2:12" ht="24">
      <c r="B134" s="511"/>
      <c r="C134" s="534"/>
      <c r="D134" s="526"/>
      <c r="E134" s="197">
        <v>1905</v>
      </c>
      <c r="F134" s="212" t="s">
        <v>111</v>
      </c>
      <c r="G134" s="439">
        <v>13038</v>
      </c>
      <c r="H134" s="439">
        <v>83829599.261018202</v>
      </c>
      <c r="I134" s="439">
        <v>3423</v>
      </c>
      <c r="J134" s="117">
        <f t="shared" si="54"/>
        <v>6429.6363906287925</v>
      </c>
      <c r="K134" s="117">
        <f t="shared" si="55"/>
        <v>24490.096190773649</v>
      </c>
      <c r="L134" s="93">
        <f t="shared" si="56"/>
        <v>0.2199447407312215</v>
      </c>
    </row>
    <row r="135" spans="2:12">
      <c r="B135" s="511"/>
      <c r="C135" s="534"/>
      <c r="D135" s="526"/>
      <c r="E135" s="208" t="s">
        <v>206</v>
      </c>
      <c r="F135" s="209" t="s">
        <v>207</v>
      </c>
      <c r="G135" s="118">
        <v>5226</v>
      </c>
      <c r="H135" s="118">
        <v>42765960.114427902</v>
      </c>
      <c r="I135" s="118">
        <v>1484</v>
      </c>
      <c r="J135" s="119">
        <f t="shared" si="54"/>
        <v>8183.3065660979528</v>
      </c>
      <c r="K135" s="119">
        <f t="shared" si="55"/>
        <v>28818.032422121229</v>
      </c>
      <c r="L135" s="151">
        <f t="shared" si="56"/>
        <v>9.5354366124783138E-2</v>
      </c>
    </row>
    <row r="136" spans="2:12">
      <c r="B136" s="512"/>
      <c r="C136" s="535"/>
      <c r="D136" s="527"/>
      <c r="E136" s="516" t="s">
        <v>116</v>
      </c>
      <c r="F136" s="517"/>
      <c r="G136" s="438">
        <v>35374</v>
      </c>
      <c r="H136" s="438">
        <v>618589759.99999905</v>
      </c>
      <c r="I136" s="438">
        <v>6595</v>
      </c>
      <c r="J136" s="109">
        <f t="shared" si="54"/>
        <v>17487.130660937386</v>
      </c>
      <c r="K136" s="109">
        <f t="shared" si="55"/>
        <v>93796.779378316758</v>
      </c>
      <c r="L136" s="90">
        <f t="shared" si="56"/>
        <v>0.42376148557476068</v>
      </c>
    </row>
    <row r="137" spans="2:12">
      <c r="B137" s="510">
        <v>20</v>
      </c>
      <c r="C137" s="533" t="s">
        <v>80</v>
      </c>
      <c r="D137" s="525">
        <f>市区町村別_歯科医療費!$D$25</f>
        <v>23794</v>
      </c>
      <c r="E137" s="198">
        <v>1101</v>
      </c>
      <c r="F137" s="210" t="s">
        <v>107</v>
      </c>
      <c r="G137" s="116">
        <v>14193</v>
      </c>
      <c r="H137" s="116">
        <v>118878670.000471</v>
      </c>
      <c r="I137" s="116">
        <v>6324</v>
      </c>
      <c r="J137" s="116">
        <f>IFERROR(H137/G137,"-")</f>
        <v>8375.866272139152</v>
      </c>
      <c r="K137" s="116">
        <f>IFERROR(H137/I137,"-")</f>
        <v>18798.01865915101</v>
      </c>
      <c r="L137" s="92">
        <f>IFERROR(I137/$D$137,"-")</f>
        <v>0.26578128940068924</v>
      </c>
    </row>
    <row r="138" spans="2:12">
      <c r="B138" s="511"/>
      <c r="C138" s="534"/>
      <c r="D138" s="526"/>
      <c r="E138" s="197">
        <v>1102</v>
      </c>
      <c r="F138" s="211" t="s">
        <v>108</v>
      </c>
      <c r="G138" s="439">
        <v>59222</v>
      </c>
      <c r="H138" s="439">
        <v>469547857.10192901</v>
      </c>
      <c r="I138" s="439">
        <v>11622</v>
      </c>
      <c r="J138" s="117">
        <f t="shared" ref="J138:J143" si="57">IFERROR(H138/G138,"-")</f>
        <v>7928.6051991139948</v>
      </c>
      <c r="K138" s="117">
        <f t="shared" ref="K138:K143" si="58">IFERROR(H138/I138,"-")</f>
        <v>40401.639743755724</v>
      </c>
      <c r="L138" s="93">
        <f t="shared" ref="L138:L143" si="59">IFERROR(I138/$D$137,"-")</f>
        <v>0.48844246448684542</v>
      </c>
    </row>
    <row r="139" spans="2:12" ht="24">
      <c r="B139" s="511"/>
      <c r="C139" s="534"/>
      <c r="D139" s="526"/>
      <c r="E139" s="197">
        <v>1103</v>
      </c>
      <c r="F139" s="212" t="s">
        <v>109</v>
      </c>
      <c r="G139" s="439">
        <v>25223</v>
      </c>
      <c r="H139" s="439">
        <v>252076889.481089</v>
      </c>
      <c r="I139" s="439">
        <v>7573</v>
      </c>
      <c r="J139" s="117">
        <f t="shared" si="57"/>
        <v>9993.9297260868643</v>
      </c>
      <c r="K139" s="117">
        <f t="shared" si="58"/>
        <v>33286.26561218658</v>
      </c>
      <c r="L139" s="93">
        <f t="shared" si="59"/>
        <v>0.31827351433134404</v>
      </c>
    </row>
    <row r="140" spans="2:12" ht="24">
      <c r="B140" s="511"/>
      <c r="C140" s="534"/>
      <c r="D140" s="526"/>
      <c r="E140" s="197">
        <v>1113</v>
      </c>
      <c r="F140" s="212" t="s">
        <v>110</v>
      </c>
      <c r="G140" s="439">
        <v>9157</v>
      </c>
      <c r="H140" s="439">
        <v>50742489.481009103</v>
      </c>
      <c r="I140" s="439">
        <v>2579</v>
      </c>
      <c r="J140" s="117">
        <f t="shared" si="57"/>
        <v>5541.3879524963531</v>
      </c>
      <c r="K140" s="117">
        <f t="shared" si="58"/>
        <v>19675.257650643314</v>
      </c>
      <c r="L140" s="94">
        <f t="shared" si="59"/>
        <v>0.10838866941245692</v>
      </c>
    </row>
    <row r="141" spans="2:12" ht="24">
      <c r="B141" s="511"/>
      <c r="C141" s="534"/>
      <c r="D141" s="526"/>
      <c r="E141" s="197">
        <v>1905</v>
      </c>
      <c r="F141" s="212" t="s">
        <v>111</v>
      </c>
      <c r="G141" s="439">
        <v>23846</v>
      </c>
      <c r="H141" s="439">
        <v>147627190.480241</v>
      </c>
      <c r="I141" s="439">
        <v>6719</v>
      </c>
      <c r="J141" s="117">
        <f t="shared" si="57"/>
        <v>6190.8576063172441</v>
      </c>
      <c r="K141" s="117">
        <f t="shared" si="58"/>
        <v>21971.601500259116</v>
      </c>
      <c r="L141" s="93">
        <f t="shared" si="59"/>
        <v>0.28238211313776584</v>
      </c>
    </row>
    <row r="142" spans="2:12">
      <c r="B142" s="511"/>
      <c r="C142" s="534"/>
      <c r="D142" s="526"/>
      <c r="E142" s="208" t="s">
        <v>206</v>
      </c>
      <c r="F142" s="209" t="s">
        <v>207</v>
      </c>
      <c r="G142" s="118">
        <v>5563</v>
      </c>
      <c r="H142" s="118">
        <v>47105573.455257699</v>
      </c>
      <c r="I142" s="118">
        <v>2100</v>
      </c>
      <c r="J142" s="119">
        <f t="shared" si="57"/>
        <v>8467.6565621531008</v>
      </c>
      <c r="K142" s="119">
        <f t="shared" si="58"/>
        <v>22431.225454884618</v>
      </c>
      <c r="L142" s="151">
        <f t="shared" si="59"/>
        <v>8.8257543918634954E-2</v>
      </c>
    </row>
    <row r="143" spans="2:12">
      <c r="B143" s="512"/>
      <c r="C143" s="535"/>
      <c r="D143" s="527"/>
      <c r="E143" s="516" t="s">
        <v>116</v>
      </c>
      <c r="F143" s="517"/>
      <c r="G143" s="438">
        <v>66896</v>
      </c>
      <c r="H143" s="438">
        <v>1085978669.99999</v>
      </c>
      <c r="I143" s="438">
        <v>12831</v>
      </c>
      <c r="J143" s="109">
        <f t="shared" si="57"/>
        <v>16233.835655345461</v>
      </c>
      <c r="K143" s="109">
        <f t="shared" si="58"/>
        <v>84637.103109655523</v>
      </c>
      <c r="L143" s="90">
        <f t="shared" si="59"/>
        <v>0.53925359334285949</v>
      </c>
    </row>
    <row r="144" spans="2:12">
      <c r="B144" s="510">
        <v>21</v>
      </c>
      <c r="C144" s="533" t="s">
        <v>81</v>
      </c>
      <c r="D144" s="525">
        <f>市区町村別_歯科医療費!$D$26</f>
        <v>15666</v>
      </c>
      <c r="E144" s="198">
        <v>1101</v>
      </c>
      <c r="F144" s="210" t="s">
        <v>107</v>
      </c>
      <c r="G144" s="116">
        <v>10099</v>
      </c>
      <c r="H144" s="116">
        <v>80803529.241036698</v>
      </c>
      <c r="I144" s="116">
        <v>4444</v>
      </c>
      <c r="J144" s="116">
        <f>IFERROR(H144/G144,"-")</f>
        <v>8001.1416220454203</v>
      </c>
      <c r="K144" s="116">
        <f>IFERROR(H144/I144,"-")</f>
        <v>18182.612340467305</v>
      </c>
      <c r="L144" s="92">
        <f>IFERROR(I144/$D$144,"-")</f>
        <v>0.28367164560194053</v>
      </c>
    </row>
    <row r="145" spans="2:12">
      <c r="B145" s="511"/>
      <c r="C145" s="534"/>
      <c r="D145" s="526"/>
      <c r="E145" s="197">
        <v>1102</v>
      </c>
      <c r="F145" s="211" t="s">
        <v>108</v>
      </c>
      <c r="G145" s="439">
        <v>38985</v>
      </c>
      <c r="H145" s="439">
        <v>298331079.78135699</v>
      </c>
      <c r="I145" s="439">
        <v>7759</v>
      </c>
      <c r="J145" s="117">
        <f t="shared" ref="J145:J150" si="60">IFERROR(H145/G145,"-")</f>
        <v>7652.4581193114527</v>
      </c>
      <c r="K145" s="117">
        <f t="shared" ref="K145:K150" si="61">IFERROR(H145/I145,"-")</f>
        <v>38449.681631828455</v>
      </c>
      <c r="L145" s="93">
        <f t="shared" ref="L145:L150" si="62">IFERROR(I145/$D$144,"-")</f>
        <v>0.49527639474020169</v>
      </c>
    </row>
    <row r="146" spans="2:12" ht="24">
      <c r="B146" s="511"/>
      <c r="C146" s="534"/>
      <c r="D146" s="526"/>
      <c r="E146" s="197">
        <v>1103</v>
      </c>
      <c r="F146" s="212" t="s">
        <v>109</v>
      </c>
      <c r="G146" s="439">
        <v>15996</v>
      </c>
      <c r="H146" s="439">
        <v>167641296.33827201</v>
      </c>
      <c r="I146" s="439">
        <v>4972</v>
      </c>
      <c r="J146" s="117">
        <f t="shared" si="60"/>
        <v>10480.201071409852</v>
      </c>
      <c r="K146" s="117">
        <f t="shared" si="61"/>
        <v>33717.074887021721</v>
      </c>
      <c r="L146" s="93">
        <f t="shared" si="62"/>
        <v>0.31737520745563641</v>
      </c>
    </row>
    <row r="147" spans="2:12" ht="24">
      <c r="B147" s="511"/>
      <c r="C147" s="534"/>
      <c r="D147" s="526"/>
      <c r="E147" s="197">
        <v>1113</v>
      </c>
      <c r="F147" s="212" t="s">
        <v>110</v>
      </c>
      <c r="G147" s="439">
        <v>7167</v>
      </c>
      <c r="H147" s="439">
        <v>34625999.092518501</v>
      </c>
      <c r="I147" s="439">
        <v>2022</v>
      </c>
      <c r="J147" s="117">
        <f t="shared" si="60"/>
        <v>4831.3100450004886</v>
      </c>
      <c r="K147" s="117">
        <f t="shared" si="61"/>
        <v>17124.628631314787</v>
      </c>
      <c r="L147" s="94">
        <f t="shared" si="62"/>
        <v>0.12906932209881272</v>
      </c>
    </row>
    <row r="148" spans="2:12" ht="24">
      <c r="B148" s="511"/>
      <c r="C148" s="534"/>
      <c r="D148" s="526"/>
      <c r="E148" s="197">
        <v>1905</v>
      </c>
      <c r="F148" s="212" t="s">
        <v>111</v>
      </c>
      <c r="G148" s="439">
        <v>14583</v>
      </c>
      <c r="H148" s="439">
        <v>89671790.234876201</v>
      </c>
      <c r="I148" s="439">
        <v>4282</v>
      </c>
      <c r="J148" s="117">
        <f t="shared" si="60"/>
        <v>6149.0633089814301</v>
      </c>
      <c r="K148" s="117">
        <f t="shared" si="61"/>
        <v>20941.567079606772</v>
      </c>
      <c r="L148" s="93">
        <f t="shared" si="62"/>
        <v>0.27333078003319289</v>
      </c>
    </row>
    <row r="149" spans="2:12">
      <c r="B149" s="511"/>
      <c r="C149" s="534"/>
      <c r="D149" s="526"/>
      <c r="E149" s="208" t="s">
        <v>206</v>
      </c>
      <c r="F149" s="209" t="s">
        <v>207</v>
      </c>
      <c r="G149" s="118">
        <v>4471</v>
      </c>
      <c r="H149" s="118">
        <v>32152455.311937999</v>
      </c>
      <c r="I149" s="118">
        <v>1394</v>
      </c>
      <c r="J149" s="119">
        <f t="shared" si="60"/>
        <v>7191.3342232024152</v>
      </c>
      <c r="K149" s="119">
        <f t="shared" si="61"/>
        <v>23064.889032954088</v>
      </c>
      <c r="L149" s="151">
        <f t="shared" si="62"/>
        <v>8.8982509894038039E-2</v>
      </c>
    </row>
    <row r="150" spans="2:12">
      <c r="B150" s="512"/>
      <c r="C150" s="535"/>
      <c r="D150" s="527"/>
      <c r="E150" s="516" t="s">
        <v>116</v>
      </c>
      <c r="F150" s="517"/>
      <c r="G150" s="438">
        <v>44095</v>
      </c>
      <c r="H150" s="438">
        <v>703226149.99999905</v>
      </c>
      <c r="I150" s="438">
        <v>8467</v>
      </c>
      <c r="J150" s="109">
        <f t="shared" si="60"/>
        <v>15947.979362739517</v>
      </c>
      <c r="K150" s="109">
        <f t="shared" si="61"/>
        <v>83054.936813511173</v>
      </c>
      <c r="L150" s="90">
        <f t="shared" si="62"/>
        <v>0.54046980722583937</v>
      </c>
    </row>
    <row r="151" spans="2:12">
      <c r="B151" s="510">
        <v>22</v>
      </c>
      <c r="C151" s="533" t="s">
        <v>56</v>
      </c>
      <c r="D151" s="525">
        <f>市区町村別_歯科医療費!$D$27</f>
        <v>20473</v>
      </c>
      <c r="E151" s="198">
        <v>1101</v>
      </c>
      <c r="F151" s="210" t="s">
        <v>107</v>
      </c>
      <c r="G151" s="116">
        <v>13060</v>
      </c>
      <c r="H151" s="116">
        <v>112097503.067899</v>
      </c>
      <c r="I151" s="116">
        <v>5521</v>
      </c>
      <c r="J151" s="116">
        <f>IFERROR(H151/G151,"-")</f>
        <v>8583.2697601760337</v>
      </c>
      <c r="K151" s="116">
        <f>IFERROR(H151/I151,"-")</f>
        <v>20303.84043975711</v>
      </c>
      <c r="L151" s="92">
        <f>IFERROR(I151/$D$151,"-")</f>
        <v>0.26967225125775413</v>
      </c>
    </row>
    <row r="152" spans="2:12">
      <c r="B152" s="511"/>
      <c r="C152" s="534"/>
      <c r="D152" s="526"/>
      <c r="E152" s="197">
        <v>1102</v>
      </c>
      <c r="F152" s="211" t="s">
        <v>108</v>
      </c>
      <c r="G152" s="439">
        <v>47224</v>
      </c>
      <c r="H152" s="439">
        <v>390778483.95867801</v>
      </c>
      <c r="I152" s="439">
        <v>9518</v>
      </c>
      <c r="J152" s="117">
        <f t="shared" ref="J152:J157" si="63">IFERROR(H152/G152,"-")</f>
        <v>8274.9975427468653</v>
      </c>
      <c r="K152" s="117">
        <f t="shared" ref="K152:K157" si="64">IFERROR(H152/I152,"-")</f>
        <v>41056.785454788609</v>
      </c>
      <c r="L152" s="93">
        <f t="shared" ref="L152:L157" si="65">IFERROR(I152/$D$151,"-")</f>
        <v>0.46490499682508668</v>
      </c>
    </row>
    <row r="153" spans="2:12" ht="24">
      <c r="B153" s="511"/>
      <c r="C153" s="534"/>
      <c r="D153" s="526"/>
      <c r="E153" s="197">
        <v>1103</v>
      </c>
      <c r="F153" s="212" t="s">
        <v>109</v>
      </c>
      <c r="G153" s="439">
        <v>20352</v>
      </c>
      <c r="H153" s="439">
        <v>218208870.49203801</v>
      </c>
      <c r="I153" s="439">
        <v>6392</v>
      </c>
      <c r="J153" s="117">
        <f t="shared" si="63"/>
        <v>10721.740885025452</v>
      </c>
      <c r="K153" s="117">
        <f t="shared" si="64"/>
        <v>34137.808274724346</v>
      </c>
      <c r="L153" s="93">
        <f t="shared" si="65"/>
        <v>0.31221608948371027</v>
      </c>
    </row>
    <row r="154" spans="2:12" ht="24">
      <c r="B154" s="511"/>
      <c r="C154" s="534"/>
      <c r="D154" s="526"/>
      <c r="E154" s="197">
        <v>1113</v>
      </c>
      <c r="F154" s="212" t="s">
        <v>110</v>
      </c>
      <c r="G154" s="439">
        <v>10169</v>
      </c>
      <c r="H154" s="439">
        <v>55404882.800026901</v>
      </c>
      <c r="I154" s="439">
        <v>2814</v>
      </c>
      <c r="J154" s="117">
        <f t="shared" si="63"/>
        <v>5448.4101484931562</v>
      </c>
      <c r="K154" s="117">
        <f t="shared" si="64"/>
        <v>19689.013077479354</v>
      </c>
      <c r="L154" s="94">
        <f t="shared" si="65"/>
        <v>0.13744932349924291</v>
      </c>
    </row>
    <row r="155" spans="2:12" ht="24">
      <c r="B155" s="511"/>
      <c r="C155" s="534"/>
      <c r="D155" s="526"/>
      <c r="E155" s="197">
        <v>1905</v>
      </c>
      <c r="F155" s="212" t="s">
        <v>111</v>
      </c>
      <c r="G155" s="439">
        <v>18967</v>
      </c>
      <c r="H155" s="439">
        <v>123200369.99629401</v>
      </c>
      <c r="I155" s="439">
        <v>5392</v>
      </c>
      <c r="J155" s="117">
        <f t="shared" si="63"/>
        <v>6495.5116779824966</v>
      </c>
      <c r="K155" s="117">
        <f t="shared" si="64"/>
        <v>22848.733307918028</v>
      </c>
      <c r="L155" s="93">
        <f t="shared" si="65"/>
        <v>0.26337126947687201</v>
      </c>
    </row>
    <row r="156" spans="2:12">
      <c r="B156" s="511"/>
      <c r="C156" s="534"/>
      <c r="D156" s="526"/>
      <c r="E156" s="208" t="s">
        <v>206</v>
      </c>
      <c r="F156" s="209" t="s">
        <v>207</v>
      </c>
      <c r="G156" s="118">
        <v>3834</v>
      </c>
      <c r="H156" s="118">
        <v>35965909.685062297</v>
      </c>
      <c r="I156" s="118">
        <v>1702</v>
      </c>
      <c r="J156" s="119">
        <f t="shared" si="63"/>
        <v>9380.7797822280372</v>
      </c>
      <c r="K156" s="119">
        <f t="shared" si="64"/>
        <v>21131.556806734603</v>
      </c>
      <c r="L156" s="151">
        <f t="shared" si="65"/>
        <v>8.3133883651638749E-2</v>
      </c>
    </row>
    <row r="157" spans="2:12">
      <c r="B157" s="512"/>
      <c r="C157" s="535"/>
      <c r="D157" s="527"/>
      <c r="E157" s="516" t="s">
        <v>116</v>
      </c>
      <c r="F157" s="517"/>
      <c r="G157" s="438">
        <v>54092</v>
      </c>
      <c r="H157" s="438">
        <v>935656019.99999905</v>
      </c>
      <c r="I157" s="438">
        <v>10583</v>
      </c>
      <c r="J157" s="109">
        <f t="shared" si="63"/>
        <v>17297.493529542244</v>
      </c>
      <c r="K157" s="109">
        <f t="shared" si="64"/>
        <v>88411.227440234245</v>
      </c>
      <c r="L157" s="90">
        <f t="shared" si="65"/>
        <v>0.5169247301323695</v>
      </c>
    </row>
    <row r="158" spans="2:12">
      <c r="B158" s="510">
        <v>23</v>
      </c>
      <c r="C158" s="533" t="s">
        <v>82</v>
      </c>
      <c r="D158" s="525">
        <f>市区町村別_歯科医療費!$D$28</f>
        <v>32694</v>
      </c>
      <c r="E158" s="198">
        <v>1101</v>
      </c>
      <c r="F158" s="210" t="s">
        <v>107</v>
      </c>
      <c r="G158" s="116">
        <v>17976</v>
      </c>
      <c r="H158" s="116">
        <v>160960998.875137</v>
      </c>
      <c r="I158" s="116">
        <v>8231</v>
      </c>
      <c r="J158" s="116">
        <f>IFERROR(H158/G158,"-")</f>
        <v>8954.2166708465174</v>
      </c>
      <c r="K158" s="116">
        <f>IFERROR(H158/I158,"-")</f>
        <v>19555.46092517762</v>
      </c>
      <c r="L158" s="92">
        <f>IFERROR(I158/$D$158,"-")</f>
        <v>0.25175873248914171</v>
      </c>
    </row>
    <row r="159" spans="2:12">
      <c r="B159" s="511"/>
      <c r="C159" s="534"/>
      <c r="D159" s="526"/>
      <c r="E159" s="197">
        <v>1102</v>
      </c>
      <c r="F159" s="211" t="s">
        <v>108</v>
      </c>
      <c r="G159" s="439">
        <v>74000</v>
      </c>
      <c r="H159" s="439">
        <v>609824160.17525005</v>
      </c>
      <c r="I159" s="439">
        <v>15035</v>
      </c>
      <c r="J159" s="117">
        <f t="shared" ref="J159:J164" si="66">IFERROR(H159/G159,"-")</f>
        <v>8240.8670293952709</v>
      </c>
      <c r="K159" s="117">
        <f t="shared" ref="K159:K164" si="67">IFERROR(H159/I159,"-")</f>
        <v>40560.303303974062</v>
      </c>
      <c r="L159" s="93">
        <f t="shared" ref="L159:L164" si="68">IFERROR(I159/$D$158,"-")</f>
        <v>0.45987031259558331</v>
      </c>
    </row>
    <row r="160" spans="2:12" ht="24">
      <c r="B160" s="511"/>
      <c r="C160" s="534"/>
      <c r="D160" s="526"/>
      <c r="E160" s="197">
        <v>1103</v>
      </c>
      <c r="F160" s="212" t="s">
        <v>109</v>
      </c>
      <c r="G160" s="439">
        <v>31704</v>
      </c>
      <c r="H160" s="439">
        <v>366277848.31208801</v>
      </c>
      <c r="I160" s="439">
        <v>10024</v>
      </c>
      <c r="J160" s="117">
        <f t="shared" si="66"/>
        <v>11553.048457989151</v>
      </c>
      <c r="K160" s="117">
        <f t="shared" si="67"/>
        <v>36540.088618524343</v>
      </c>
      <c r="L160" s="93">
        <f t="shared" si="68"/>
        <v>0.30660059949837892</v>
      </c>
    </row>
    <row r="161" spans="2:12" ht="24">
      <c r="B161" s="511"/>
      <c r="C161" s="534"/>
      <c r="D161" s="526"/>
      <c r="E161" s="197">
        <v>1113</v>
      </c>
      <c r="F161" s="212" t="s">
        <v>110</v>
      </c>
      <c r="G161" s="439">
        <v>14136</v>
      </c>
      <c r="H161" s="439">
        <v>73529943.427111894</v>
      </c>
      <c r="I161" s="439">
        <v>4403</v>
      </c>
      <c r="J161" s="117">
        <f t="shared" si="66"/>
        <v>5201.6089011822223</v>
      </c>
      <c r="K161" s="117">
        <f t="shared" si="67"/>
        <v>16699.964439498501</v>
      </c>
      <c r="L161" s="94">
        <f t="shared" si="68"/>
        <v>0.13467302869027956</v>
      </c>
    </row>
    <row r="162" spans="2:12" ht="24">
      <c r="B162" s="511"/>
      <c r="C162" s="534"/>
      <c r="D162" s="526"/>
      <c r="E162" s="197">
        <v>1905</v>
      </c>
      <c r="F162" s="212" t="s">
        <v>111</v>
      </c>
      <c r="G162" s="439">
        <v>32865</v>
      </c>
      <c r="H162" s="439">
        <v>212879966.62524199</v>
      </c>
      <c r="I162" s="439">
        <v>9061</v>
      </c>
      <c r="J162" s="117">
        <f t="shared" si="66"/>
        <v>6477.4065609384452</v>
      </c>
      <c r="K162" s="117">
        <f t="shared" si="67"/>
        <v>23494.091891098335</v>
      </c>
      <c r="L162" s="93">
        <f t="shared" si="68"/>
        <v>0.27714565363675292</v>
      </c>
    </row>
    <row r="163" spans="2:12">
      <c r="B163" s="511"/>
      <c r="C163" s="534"/>
      <c r="D163" s="526"/>
      <c r="E163" s="208" t="s">
        <v>206</v>
      </c>
      <c r="F163" s="209" t="s">
        <v>207</v>
      </c>
      <c r="G163" s="118">
        <v>8344</v>
      </c>
      <c r="H163" s="118">
        <v>81485602.585168496</v>
      </c>
      <c r="I163" s="118">
        <v>3011</v>
      </c>
      <c r="J163" s="119">
        <f t="shared" si="66"/>
        <v>9765.7721219041814</v>
      </c>
      <c r="K163" s="119">
        <f t="shared" si="67"/>
        <v>27062.637856249916</v>
      </c>
      <c r="L163" s="151">
        <f t="shared" si="68"/>
        <v>9.2096409127056952E-2</v>
      </c>
    </row>
    <row r="164" spans="2:12">
      <c r="B164" s="512"/>
      <c r="C164" s="535"/>
      <c r="D164" s="527"/>
      <c r="E164" s="516" t="s">
        <v>116</v>
      </c>
      <c r="F164" s="517"/>
      <c r="G164" s="438">
        <v>85993</v>
      </c>
      <c r="H164" s="438">
        <v>1504958519.99999</v>
      </c>
      <c r="I164" s="438">
        <v>17026</v>
      </c>
      <c r="J164" s="109">
        <f t="shared" si="66"/>
        <v>17500.942169711372</v>
      </c>
      <c r="K164" s="109">
        <f t="shared" si="67"/>
        <v>88391.784329847884</v>
      </c>
      <c r="L164" s="90">
        <f t="shared" si="68"/>
        <v>0.52076833669786504</v>
      </c>
    </row>
    <row r="165" spans="2:12">
      <c r="B165" s="510">
        <v>24</v>
      </c>
      <c r="C165" s="533" t="s">
        <v>83</v>
      </c>
      <c r="D165" s="525">
        <f>市区町村別_歯科医療費!$D$29</f>
        <v>14573</v>
      </c>
      <c r="E165" s="198">
        <v>1101</v>
      </c>
      <c r="F165" s="210" t="s">
        <v>107</v>
      </c>
      <c r="G165" s="116">
        <v>10406</v>
      </c>
      <c r="H165" s="116">
        <v>84982314.084193498</v>
      </c>
      <c r="I165" s="116">
        <v>4343</v>
      </c>
      <c r="J165" s="116">
        <f>IFERROR(H165/G165,"-")</f>
        <v>8166.6648168550355</v>
      </c>
      <c r="K165" s="116">
        <f>IFERROR(H165/I165,"-")</f>
        <v>19567.65233345464</v>
      </c>
      <c r="L165" s="92">
        <f>IFERROR(I165/$D$165,"-")</f>
        <v>0.29801688053249159</v>
      </c>
    </row>
    <row r="166" spans="2:12">
      <c r="B166" s="511"/>
      <c r="C166" s="534"/>
      <c r="D166" s="526"/>
      <c r="E166" s="197">
        <v>1102</v>
      </c>
      <c r="F166" s="211" t="s">
        <v>108</v>
      </c>
      <c r="G166" s="439">
        <v>40120</v>
      </c>
      <c r="H166" s="439">
        <v>322188134.97896498</v>
      </c>
      <c r="I166" s="439">
        <v>7637</v>
      </c>
      <c r="J166" s="117">
        <f t="shared" ref="J166:J171" si="69">IFERROR(H166/G166,"-")</f>
        <v>8030.6115398545608</v>
      </c>
      <c r="K166" s="117">
        <f t="shared" ref="K166:K171" si="70">IFERROR(H166/I166,"-")</f>
        <v>42187.787741124128</v>
      </c>
      <c r="L166" s="93">
        <f t="shared" ref="L166:L171" si="71">IFERROR(I166/$D$165,"-")</f>
        <v>0.52405132779798258</v>
      </c>
    </row>
    <row r="167" spans="2:12" ht="24">
      <c r="B167" s="511"/>
      <c r="C167" s="534"/>
      <c r="D167" s="526"/>
      <c r="E167" s="197">
        <v>1103</v>
      </c>
      <c r="F167" s="212" t="s">
        <v>109</v>
      </c>
      <c r="G167" s="439">
        <v>15827</v>
      </c>
      <c r="H167" s="439">
        <v>157359065.61097199</v>
      </c>
      <c r="I167" s="439">
        <v>4806</v>
      </c>
      <c r="J167" s="117">
        <f t="shared" si="69"/>
        <v>9942.4442794573824</v>
      </c>
      <c r="K167" s="117">
        <f t="shared" si="70"/>
        <v>32742.210905320848</v>
      </c>
      <c r="L167" s="93">
        <f t="shared" si="71"/>
        <v>0.32978796404309341</v>
      </c>
    </row>
    <row r="168" spans="2:12" ht="24">
      <c r="B168" s="511"/>
      <c r="C168" s="534"/>
      <c r="D168" s="526"/>
      <c r="E168" s="197">
        <v>1113</v>
      </c>
      <c r="F168" s="212" t="s">
        <v>110</v>
      </c>
      <c r="G168" s="439">
        <v>6427</v>
      </c>
      <c r="H168" s="439">
        <v>39417302.449323498</v>
      </c>
      <c r="I168" s="439">
        <v>1788</v>
      </c>
      <c r="J168" s="117">
        <f t="shared" si="69"/>
        <v>6133.0795782361129</v>
      </c>
      <c r="K168" s="117">
        <f t="shared" si="70"/>
        <v>22045.471168525448</v>
      </c>
      <c r="L168" s="94">
        <f t="shared" si="71"/>
        <v>0.12269265079256159</v>
      </c>
    </row>
    <row r="169" spans="2:12" ht="24">
      <c r="B169" s="511"/>
      <c r="C169" s="534"/>
      <c r="D169" s="526"/>
      <c r="E169" s="197">
        <v>1905</v>
      </c>
      <c r="F169" s="212" t="s">
        <v>111</v>
      </c>
      <c r="G169" s="439">
        <v>15927</v>
      </c>
      <c r="H169" s="439">
        <v>91606420.268925399</v>
      </c>
      <c r="I169" s="439">
        <v>4266</v>
      </c>
      <c r="J169" s="117">
        <f t="shared" si="69"/>
        <v>5751.6431386278273</v>
      </c>
      <c r="K169" s="117">
        <f t="shared" si="70"/>
        <v>21473.610002092217</v>
      </c>
      <c r="L169" s="93">
        <f t="shared" si="71"/>
        <v>0.2927331366225211</v>
      </c>
    </row>
    <row r="170" spans="2:12">
      <c r="B170" s="511"/>
      <c r="C170" s="534"/>
      <c r="D170" s="526"/>
      <c r="E170" s="208" t="s">
        <v>206</v>
      </c>
      <c r="F170" s="209" t="s">
        <v>207</v>
      </c>
      <c r="G170" s="118">
        <v>3928</v>
      </c>
      <c r="H170" s="118">
        <v>36816202.607619397</v>
      </c>
      <c r="I170" s="118">
        <v>1418</v>
      </c>
      <c r="J170" s="119">
        <f t="shared" si="69"/>
        <v>9372.7603379886441</v>
      </c>
      <c r="K170" s="119">
        <f t="shared" si="70"/>
        <v>25963.471514541183</v>
      </c>
      <c r="L170" s="151">
        <f t="shared" si="71"/>
        <v>9.7303232004391685E-2</v>
      </c>
    </row>
    <row r="171" spans="2:12">
      <c r="B171" s="512"/>
      <c r="C171" s="535"/>
      <c r="D171" s="527"/>
      <c r="E171" s="516" t="s">
        <v>116</v>
      </c>
      <c r="F171" s="517"/>
      <c r="G171" s="438">
        <v>45302</v>
      </c>
      <c r="H171" s="438">
        <v>732369439.99999905</v>
      </c>
      <c r="I171" s="438">
        <v>8351</v>
      </c>
      <c r="J171" s="109">
        <f t="shared" si="69"/>
        <v>16166.382058187255</v>
      </c>
      <c r="K171" s="109">
        <f t="shared" si="70"/>
        <v>87698.412166207519</v>
      </c>
      <c r="L171" s="90">
        <f t="shared" si="71"/>
        <v>0.57304604405407256</v>
      </c>
    </row>
    <row r="172" spans="2:12">
      <c r="B172" s="510">
        <v>25</v>
      </c>
      <c r="C172" s="533" t="s">
        <v>84</v>
      </c>
      <c r="D172" s="525">
        <f>市区町村別_歯科医療費!$D$30</f>
        <v>10044</v>
      </c>
      <c r="E172" s="198">
        <v>1101</v>
      </c>
      <c r="F172" s="210" t="s">
        <v>107</v>
      </c>
      <c r="G172" s="116">
        <v>6088</v>
      </c>
      <c r="H172" s="116">
        <v>46291513.654345602</v>
      </c>
      <c r="I172" s="116">
        <v>2726</v>
      </c>
      <c r="J172" s="116">
        <f>IFERROR(H172/G172,"-")</f>
        <v>7603.7308893471754</v>
      </c>
      <c r="K172" s="116">
        <f>IFERROR(H172/I172,"-")</f>
        <v>16981.47969711871</v>
      </c>
      <c r="L172" s="92">
        <f>IFERROR(I172/$D$172,"-")</f>
        <v>0.27140581441656708</v>
      </c>
    </row>
    <row r="173" spans="2:12">
      <c r="B173" s="511"/>
      <c r="C173" s="534"/>
      <c r="D173" s="526"/>
      <c r="E173" s="197">
        <v>1102</v>
      </c>
      <c r="F173" s="211" t="s">
        <v>108</v>
      </c>
      <c r="G173" s="439">
        <v>25777</v>
      </c>
      <c r="H173" s="439">
        <v>192088736.47574601</v>
      </c>
      <c r="I173" s="439">
        <v>4943</v>
      </c>
      <c r="J173" s="117">
        <f t="shared" ref="J173:J178" si="72">IFERROR(H173/G173,"-")</f>
        <v>7451.9430684620402</v>
      </c>
      <c r="K173" s="117">
        <f t="shared" ref="K173:K178" si="73">IFERROR(H173/I173,"-")</f>
        <v>38860.759958678129</v>
      </c>
      <c r="L173" s="93">
        <f t="shared" ref="L173:L178" si="74">IFERROR(I173/$D$172,"-")</f>
        <v>0.49213460772600559</v>
      </c>
    </row>
    <row r="174" spans="2:12" ht="24">
      <c r="B174" s="511"/>
      <c r="C174" s="534"/>
      <c r="D174" s="526"/>
      <c r="E174" s="197">
        <v>1103</v>
      </c>
      <c r="F174" s="212" t="s">
        <v>109</v>
      </c>
      <c r="G174" s="439">
        <v>9834</v>
      </c>
      <c r="H174" s="439">
        <v>90260255.289321706</v>
      </c>
      <c r="I174" s="439">
        <v>3030</v>
      </c>
      <c r="J174" s="117">
        <f t="shared" si="72"/>
        <v>9178.3867489649892</v>
      </c>
      <c r="K174" s="117">
        <f t="shared" si="73"/>
        <v>29788.863131789341</v>
      </c>
      <c r="L174" s="93">
        <f t="shared" si="74"/>
        <v>0.30167264038231778</v>
      </c>
    </row>
    <row r="175" spans="2:12" ht="24">
      <c r="B175" s="511"/>
      <c r="C175" s="534"/>
      <c r="D175" s="526"/>
      <c r="E175" s="197">
        <v>1113</v>
      </c>
      <c r="F175" s="212" t="s">
        <v>110</v>
      </c>
      <c r="G175" s="439">
        <v>4054</v>
      </c>
      <c r="H175" s="439">
        <v>19871554.980893999</v>
      </c>
      <c r="I175" s="439">
        <v>1154</v>
      </c>
      <c r="J175" s="117">
        <f t="shared" si="72"/>
        <v>4901.7155848283173</v>
      </c>
      <c r="K175" s="117">
        <f t="shared" si="73"/>
        <v>17219.718354327557</v>
      </c>
      <c r="L175" s="94">
        <f t="shared" si="74"/>
        <v>0.11489446435682994</v>
      </c>
    </row>
    <row r="176" spans="2:12" ht="24">
      <c r="B176" s="511"/>
      <c r="C176" s="534"/>
      <c r="D176" s="526"/>
      <c r="E176" s="197">
        <v>1905</v>
      </c>
      <c r="F176" s="212" t="s">
        <v>111</v>
      </c>
      <c r="G176" s="439">
        <v>10494</v>
      </c>
      <c r="H176" s="439">
        <v>58956091.414543703</v>
      </c>
      <c r="I176" s="439">
        <v>2829</v>
      </c>
      <c r="J176" s="117">
        <f t="shared" si="72"/>
        <v>5618.0761782488762</v>
      </c>
      <c r="K176" s="117">
        <f t="shared" si="73"/>
        <v>20839.905059930614</v>
      </c>
      <c r="L176" s="93">
        <f t="shared" si="74"/>
        <v>0.28166069295101553</v>
      </c>
    </row>
    <row r="177" spans="2:12">
      <c r="B177" s="511"/>
      <c r="C177" s="534"/>
      <c r="D177" s="526"/>
      <c r="E177" s="208" t="s">
        <v>206</v>
      </c>
      <c r="F177" s="209" t="s">
        <v>207</v>
      </c>
      <c r="G177" s="118">
        <v>2469</v>
      </c>
      <c r="H177" s="118">
        <v>18636238.185148101</v>
      </c>
      <c r="I177" s="118">
        <v>943</v>
      </c>
      <c r="J177" s="119">
        <f t="shared" si="72"/>
        <v>7548.0916100235327</v>
      </c>
      <c r="K177" s="119">
        <f t="shared" si="73"/>
        <v>19762.712815639556</v>
      </c>
      <c r="L177" s="151">
        <f t="shared" si="74"/>
        <v>9.3886897650338516E-2</v>
      </c>
    </row>
    <row r="178" spans="2:12">
      <c r="B178" s="512"/>
      <c r="C178" s="535"/>
      <c r="D178" s="527"/>
      <c r="E178" s="516" t="s">
        <v>116</v>
      </c>
      <c r="F178" s="517"/>
      <c r="G178" s="438">
        <v>28895</v>
      </c>
      <c r="H178" s="438">
        <v>426104389.99999899</v>
      </c>
      <c r="I178" s="438">
        <v>5377</v>
      </c>
      <c r="J178" s="108">
        <f t="shared" si="72"/>
        <v>14746.647862952033</v>
      </c>
      <c r="K178" s="108">
        <f t="shared" si="73"/>
        <v>79245.748558675652</v>
      </c>
      <c r="L178" s="149">
        <f t="shared" si="74"/>
        <v>0.53534448426921544</v>
      </c>
    </row>
    <row r="179" spans="2:12">
      <c r="B179" s="510">
        <v>26</v>
      </c>
      <c r="C179" s="533" t="s">
        <v>30</v>
      </c>
      <c r="D179" s="525">
        <f>市区町村別_歯科医療費!$D$31</f>
        <v>139896</v>
      </c>
      <c r="E179" s="198">
        <v>1101</v>
      </c>
      <c r="F179" s="210" t="s">
        <v>107</v>
      </c>
      <c r="G179" s="116">
        <v>94638</v>
      </c>
      <c r="H179" s="116">
        <v>768851115.700544</v>
      </c>
      <c r="I179" s="116">
        <v>40366</v>
      </c>
      <c r="J179" s="116">
        <f>IFERROR(H179/G179,"-")</f>
        <v>8124.1268380623433</v>
      </c>
      <c r="K179" s="116">
        <f>IFERROR(H179/I179,"-")</f>
        <v>19046.997862075608</v>
      </c>
      <c r="L179" s="92">
        <f>IFERROR(I179/$D$179,"-")</f>
        <v>0.28854291759592843</v>
      </c>
    </row>
    <row r="180" spans="2:12">
      <c r="B180" s="511"/>
      <c r="C180" s="534"/>
      <c r="D180" s="526"/>
      <c r="E180" s="197">
        <v>1102</v>
      </c>
      <c r="F180" s="211" t="s">
        <v>108</v>
      </c>
      <c r="G180" s="439">
        <v>342486</v>
      </c>
      <c r="H180" s="439">
        <v>2684969950.80933</v>
      </c>
      <c r="I180" s="439">
        <v>69782</v>
      </c>
      <c r="J180" s="117">
        <f t="shared" ref="J180:J185" si="75">IFERROR(H180/G180,"-")</f>
        <v>7839.6487763275873</v>
      </c>
      <c r="K180" s="117">
        <f t="shared" ref="K180:K185" si="76">IFERROR(H180/I180,"-")</f>
        <v>38476.54052347783</v>
      </c>
      <c r="L180" s="93">
        <f t="shared" ref="L180:L185" si="77">IFERROR(I180/$D$179,"-")</f>
        <v>0.49881340424315207</v>
      </c>
    </row>
    <row r="181" spans="2:12" ht="24">
      <c r="B181" s="511"/>
      <c r="C181" s="534"/>
      <c r="D181" s="526"/>
      <c r="E181" s="197">
        <v>1103</v>
      </c>
      <c r="F181" s="212" t="s">
        <v>109</v>
      </c>
      <c r="G181" s="439">
        <v>153695</v>
      </c>
      <c r="H181" s="439">
        <v>1564721807.4418199</v>
      </c>
      <c r="I181" s="439">
        <v>46856</v>
      </c>
      <c r="J181" s="117">
        <f t="shared" si="75"/>
        <v>10180.694280502423</v>
      </c>
      <c r="K181" s="117">
        <f t="shared" si="76"/>
        <v>33394.267701934012</v>
      </c>
      <c r="L181" s="93">
        <f t="shared" si="77"/>
        <v>0.33493452278835706</v>
      </c>
    </row>
    <row r="182" spans="2:12" ht="24">
      <c r="B182" s="511"/>
      <c r="C182" s="534"/>
      <c r="D182" s="526"/>
      <c r="E182" s="197">
        <v>1113</v>
      </c>
      <c r="F182" s="212" t="s">
        <v>110</v>
      </c>
      <c r="G182" s="439">
        <v>68683</v>
      </c>
      <c r="H182" s="439">
        <v>359907791.612611</v>
      </c>
      <c r="I182" s="439">
        <v>19579</v>
      </c>
      <c r="J182" s="117">
        <f t="shared" si="75"/>
        <v>5240.1291675175953</v>
      </c>
      <c r="K182" s="117">
        <f t="shared" si="76"/>
        <v>18382.337791133919</v>
      </c>
      <c r="L182" s="94">
        <f t="shared" si="77"/>
        <v>0.13995396580316807</v>
      </c>
    </row>
    <row r="183" spans="2:12" ht="24">
      <c r="B183" s="511"/>
      <c r="C183" s="534"/>
      <c r="D183" s="526"/>
      <c r="E183" s="197">
        <v>1905</v>
      </c>
      <c r="F183" s="212" t="s">
        <v>111</v>
      </c>
      <c r="G183" s="439">
        <v>137120</v>
      </c>
      <c r="H183" s="439">
        <v>853620098.686342</v>
      </c>
      <c r="I183" s="439">
        <v>40548</v>
      </c>
      <c r="J183" s="117">
        <f t="shared" si="75"/>
        <v>6225.350778050919</v>
      </c>
      <c r="K183" s="117">
        <f t="shared" si="76"/>
        <v>21052.088849914719</v>
      </c>
      <c r="L183" s="93">
        <f t="shared" si="77"/>
        <v>0.28984388402813521</v>
      </c>
    </row>
    <row r="184" spans="2:12">
      <c r="B184" s="511"/>
      <c r="C184" s="534"/>
      <c r="D184" s="526"/>
      <c r="E184" s="208" t="s">
        <v>206</v>
      </c>
      <c r="F184" s="209" t="s">
        <v>207</v>
      </c>
      <c r="G184" s="118">
        <v>33406</v>
      </c>
      <c r="H184" s="118">
        <v>277533675.74934298</v>
      </c>
      <c r="I184" s="118">
        <v>13405</v>
      </c>
      <c r="J184" s="119">
        <f t="shared" si="75"/>
        <v>8307.8990525457393</v>
      </c>
      <c r="K184" s="119">
        <f t="shared" si="76"/>
        <v>20703.743062241178</v>
      </c>
      <c r="L184" s="151">
        <f t="shared" si="77"/>
        <v>9.5821181449076462E-2</v>
      </c>
    </row>
    <row r="185" spans="2:12">
      <c r="B185" s="512"/>
      <c r="C185" s="535"/>
      <c r="D185" s="527"/>
      <c r="E185" s="516" t="s">
        <v>116</v>
      </c>
      <c r="F185" s="517"/>
      <c r="G185" s="438">
        <v>398153</v>
      </c>
      <c r="H185" s="438">
        <v>6509604439.9999905</v>
      </c>
      <c r="I185" s="438">
        <v>78836</v>
      </c>
      <c r="J185" s="108">
        <f t="shared" si="75"/>
        <v>16349.504939056067</v>
      </c>
      <c r="K185" s="108">
        <f t="shared" si="76"/>
        <v>82571.470394236021</v>
      </c>
      <c r="L185" s="149">
        <f t="shared" si="77"/>
        <v>0.56353291016183449</v>
      </c>
    </row>
    <row r="186" spans="2:12">
      <c r="B186" s="510">
        <v>27</v>
      </c>
      <c r="C186" s="533" t="s">
        <v>31</v>
      </c>
      <c r="D186" s="525">
        <f>市区町村別_歯科医療費!$D$32</f>
        <v>23699</v>
      </c>
      <c r="E186" s="198">
        <v>1101</v>
      </c>
      <c r="F186" s="210" t="s">
        <v>107</v>
      </c>
      <c r="G186" s="116">
        <v>15616</v>
      </c>
      <c r="H186" s="116">
        <v>116350250.273698</v>
      </c>
      <c r="I186" s="116">
        <v>6555</v>
      </c>
      <c r="J186" s="116">
        <f>IFERROR(H186/G186,"-")</f>
        <v>7450.7076251087346</v>
      </c>
      <c r="K186" s="116">
        <f>IFERROR(H186/I186,"-")</f>
        <v>17749.847486452785</v>
      </c>
      <c r="L186" s="92">
        <f>IFERROR(I186/$D$186,"-")</f>
        <v>0.27659394911177687</v>
      </c>
    </row>
    <row r="187" spans="2:12">
      <c r="B187" s="511"/>
      <c r="C187" s="534"/>
      <c r="D187" s="526"/>
      <c r="E187" s="197">
        <v>1102</v>
      </c>
      <c r="F187" s="211" t="s">
        <v>108</v>
      </c>
      <c r="G187" s="439">
        <v>57327</v>
      </c>
      <c r="H187" s="439">
        <v>438861374.610861</v>
      </c>
      <c r="I187" s="439">
        <v>11326</v>
      </c>
      <c r="J187" s="117">
        <f t="shared" ref="J187:J192" si="78">IFERROR(H187/G187,"-")</f>
        <v>7655.4045146416347</v>
      </c>
      <c r="K187" s="117">
        <f t="shared" ref="K187:K192" si="79">IFERROR(H187/I187,"-")</f>
        <v>38748.134788174204</v>
      </c>
      <c r="L187" s="93">
        <f t="shared" ref="L187:L192" si="80">IFERROR(I187/$D$186,"-")</f>
        <v>0.4779104603569771</v>
      </c>
    </row>
    <row r="188" spans="2:12" ht="24">
      <c r="B188" s="511"/>
      <c r="C188" s="534"/>
      <c r="D188" s="526"/>
      <c r="E188" s="197">
        <v>1103</v>
      </c>
      <c r="F188" s="212" t="s">
        <v>109</v>
      </c>
      <c r="G188" s="439">
        <v>25034</v>
      </c>
      <c r="H188" s="439">
        <v>251120045.890609</v>
      </c>
      <c r="I188" s="439">
        <v>7560</v>
      </c>
      <c r="J188" s="117">
        <f t="shared" si="78"/>
        <v>10031.159458760445</v>
      </c>
      <c r="K188" s="117">
        <f t="shared" si="79"/>
        <v>33216.937287117595</v>
      </c>
      <c r="L188" s="93">
        <f t="shared" si="80"/>
        <v>0.31900080172159162</v>
      </c>
    </row>
    <row r="189" spans="2:12" ht="24">
      <c r="B189" s="511"/>
      <c r="C189" s="534"/>
      <c r="D189" s="526"/>
      <c r="E189" s="197">
        <v>1113</v>
      </c>
      <c r="F189" s="212" t="s">
        <v>110</v>
      </c>
      <c r="G189" s="439">
        <v>10826</v>
      </c>
      <c r="H189" s="439">
        <v>63080868.109390497</v>
      </c>
      <c r="I189" s="439">
        <v>3136</v>
      </c>
      <c r="J189" s="117">
        <f t="shared" si="78"/>
        <v>5826.7936550332988</v>
      </c>
      <c r="K189" s="117">
        <f t="shared" si="79"/>
        <v>20115.072738963805</v>
      </c>
      <c r="L189" s="94">
        <f t="shared" si="80"/>
        <v>0.13232625849191948</v>
      </c>
    </row>
    <row r="190" spans="2:12" ht="24">
      <c r="B190" s="511"/>
      <c r="C190" s="534"/>
      <c r="D190" s="526"/>
      <c r="E190" s="197">
        <v>1905</v>
      </c>
      <c r="F190" s="212" t="s">
        <v>111</v>
      </c>
      <c r="G190" s="439">
        <v>24923</v>
      </c>
      <c r="H190" s="439">
        <v>155726801.076076</v>
      </c>
      <c r="I190" s="439">
        <v>6821</v>
      </c>
      <c r="J190" s="117">
        <f t="shared" si="78"/>
        <v>6248.3168589686638</v>
      </c>
      <c r="K190" s="117">
        <f t="shared" si="79"/>
        <v>22830.494220213459</v>
      </c>
      <c r="L190" s="93">
        <f t="shared" si="80"/>
        <v>0.28781805139457362</v>
      </c>
    </row>
    <row r="191" spans="2:12">
      <c r="B191" s="511"/>
      <c r="C191" s="534"/>
      <c r="D191" s="526"/>
      <c r="E191" s="208" t="s">
        <v>206</v>
      </c>
      <c r="F191" s="209" t="s">
        <v>207</v>
      </c>
      <c r="G191" s="118">
        <v>5819</v>
      </c>
      <c r="H191" s="118">
        <v>54436650.039363399</v>
      </c>
      <c r="I191" s="118">
        <v>2289</v>
      </c>
      <c r="J191" s="119">
        <f t="shared" si="78"/>
        <v>9354.9836809354529</v>
      </c>
      <c r="K191" s="119">
        <f t="shared" si="79"/>
        <v>23781.847985741984</v>
      </c>
      <c r="L191" s="151">
        <f t="shared" si="80"/>
        <v>9.6586353854593021E-2</v>
      </c>
    </row>
    <row r="192" spans="2:12">
      <c r="B192" s="512"/>
      <c r="C192" s="535"/>
      <c r="D192" s="527"/>
      <c r="E192" s="516" t="s">
        <v>116</v>
      </c>
      <c r="F192" s="517"/>
      <c r="G192" s="438">
        <v>67521</v>
      </c>
      <c r="H192" s="438">
        <v>1079575989.99999</v>
      </c>
      <c r="I192" s="438">
        <v>12905</v>
      </c>
      <c r="J192" s="108">
        <f t="shared" si="78"/>
        <v>15988.744094429732</v>
      </c>
      <c r="K192" s="108">
        <f t="shared" si="79"/>
        <v>83655.636574970165</v>
      </c>
      <c r="L192" s="149">
        <f t="shared" si="80"/>
        <v>0.54453774420861645</v>
      </c>
    </row>
    <row r="193" spans="2:12">
      <c r="B193" s="510">
        <v>28</v>
      </c>
      <c r="C193" s="533" t="s">
        <v>32</v>
      </c>
      <c r="D193" s="525">
        <f>市区町村別_歯科医療費!$D$33</f>
        <v>19774</v>
      </c>
      <c r="E193" s="198">
        <v>1101</v>
      </c>
      <c r="F193" s="210" t="s">
        <v>107</v>
      </c>
      <c r="G193" s="116">
        <v>13099</v>
      </c>
      <c r="H193" s="116">
        <v>110089694.792485</v>
      </c>
      <c r="I193" s="116">
        <v>5482</v>
      </c>
      <c r="J193" s="116">
        <f>IFERROR(H193/G193,"-")</f>
        <v>8404.4350555374458</v>
      </c>
      <c r="K193" s="116">
        <f>IFERROR(H193/I193,"-")</f>
        <v>20082.031155141372</v>
      </c>
      <c r="L193" s="92">
        <f>IFERROR(I193/$D$193,"-")</f>
        <v>0.27723272984727421</v>
      </c>
    </row>
    <row r="194" spans="2:12">
      <c r="B194" s="511"/>
      <c r="C194" s="534"/>
      <c r="D194" s="526"/>
      <c r="E194" s="197">
        <v>1102</v>
      </c>
      <c r="F194" s="211" t="s">
        <v>108</v>
      </c>
      <c r="G194" s="439">
        <v>43732</v>
      </c>
      <c r="H194" s="439">
        <v>352597757.91569501</v>
      </c>
      <c r="I194" s="439">
        <v>9103</v>
      </c>
      <c r="J194" s="117">
        <f t="shared" ref="J194:J199" si="81">IFERROR(H194/G194,"-")</f>
        <v>8062.6945466865227</v>
      </c>
      <c r="K194" s="117">
        <f t="shared" ref="K194:K199" si="82">IFERROR(H194/I194,"-")</f>
        <v>38734.236835734926</v>
      </c>
      <c r="L194" s="93">
        <f t="shared" ref="L194:L199" si="83">IFERROR(I194/$D$193,"-")</f>
        <v>0.46035197734398703</v>
      </c>
    </row>
    <row r="195" spans="2:12" ht="24">
      <c r="B195" s="511"/>
      <c r="C195" s="534"/>
      <c r="D195" s="526"/>
      <c r="E195" s="197">
        <v>1103</v>
      </c>
      <c r="F195" s="212" t="s">
        <v>109</v>
      </c>
      <c r="G195" s="439">
        <v>21070</v>
      </c>
      <c r="H195" s="439">
        <v>223485595.14466</v>
      </c>
      <c r="I195" s="439">
        <v>6517</v>
      </c>
      <c r="J195" s="117">
        <f t="shared" si="81"/>
        <v>10606.815146875178</v>
      </c>
      <c r="K195" s="117">
        <f t="shared" si="82"/>
        <v>34292.710625235537</v>
      </c>
      <c r="L195" s="93">
        <f t="shared" si="83"/>
        <v>0.32957418832810764</v>
      </c>
    </row>
    <row r="196" spans="2:12" ht="24">
      <c r="B196" s="511"/>
      <c r="C196" s="534"/>
      <c r="D196" s="526"/>
      <c r="E196" s="197">
        <v>1113</v>
      </c>
      <c r="F196" s="212" t="s">
        <v>110</v>
      </c>
      <c r="G196" s="439">
        <v>8606</v>
      </c>
      <c r="H196" s="439">
        <v>43896269.683039099</v>
      </c>
      <c r="I196" s="439">
        <v>2656</v>
      </c>
      <c r="J196" s="117">
        <f t="shared" si="81"/>
        <v>5100.6588058376828</v>
      </c>
      <c r="K196" s="117">
        <f t="shared" si="82"/>
        <v>16527.209971023756</v>
      </c>
      <c r="L196" s="94">
        <f t="shared" si="83"/>
        <v>0.13431779103873773</v>
      </c>
    </row>
    <row r="197" spans="2:12" ht="24">
      <c r="B197" s="511"/>
      <c r="C197" s="534"/>
      <c r="D197" s="526"/>
      <c r="E197" s="197">
        <v>1905</v>
      </c>
      <c r="F197" s="212" t="s">
        <v>111</v>
      </c>
      <c r="G197" s="439">
        <v>17684</v>
      </c>
      <c r="H197" s="439">
        <v>120386385.978993</v>
      </c>
      <c r="I197" s="439">
        <v>5342</v>
      </c>
      <c r="J197" s="117">
        <f t="shared" si="81"/>
        <v>6807.6445362470595</v>
      </c>
      <c r="K197" s="117">
        <f t="shared" si="82"/>
        <v>22535.826652750467</v>
      </c>
      <c r="L197" s="93">
        <f t="shared" si="83"/>
        <v>0.27015272580155758</v>
      </c>
    </row>
    <row r="198" spans="2:12">
      <c r="B198" s="511"/>
      <c r="C198" s="534"/>
      <c r="D198" s="526"/>
      <c r="E198" s="208" t="s">
        <v>206</v>
      </c>
      <c r="F198" s="209" t="s">
        <v>207</v>
      </c>
      <c r="G198" s="118">
        <v>4441</v>
      </c>
      <c r="H198" s="118">
        <v>34416436.485125899</v>
      </c>
      <c r="I198" s="118">
        <v>1780</v>
      </c>
      <c r="J198" s="119">
        <f t="shared" si="81"/>
        <v>7749.7042299315244</v>
      </c>
      <c r="K198" s="119">
        <f t="shared" si="82"/>
        <v>19335.076677037021</v>
      </c>
      <c r="L198" s="151">
        <f t="shared" si="83"/>
        <v>9.0017194295539602E-2</v>
      </c>
    </row>
    <row r="199" spans="2:12">
      <c r="B199" s="512"/>
      <c r="C199" s="535"/>
      <c r="D199" s="527"/>
      <c r="E199" s="516" t="s">
        <v>116</v>
      </c>
      <c r="F199" s="517"/>
      <c r="G199" s="438">
        <v>51736</v>
      </c>
      <c r="H199" s="438">
        <v>884872139.99999905</v>
      </c>
      <c r="I199" s="438">
        <v>10456</v>
      </c>
      <c r="J199" s="109">
        <f t="shared" si="81"/>
        <v>17103.605613112708</v>
      </c>
      <c r="K199" s="109">
        <f t="shared" si="82"/>
        <v>84628.169472073365</v>
      </c>
      <c r="L199" s="90">
        <f t="shared" si="83"/>
        <v>0.528775159300091</v>
      </c>
    </row>
    <row r="200" spans="2:12">
      <c r="B200" s="510">
        <v>29</v>
      </c>
      <c r="C200" s="533" t="s">
        <v>33</v>
      </c>
      <c r="D200" s="525">
        <f>市区町村別_歯科医療費!$D$34</f>
        <v>16521</v>
      </c>
      <c r="E200" s="198">
        <v>1101</v>
      </c>
      <c r="F200" s="210" t="s">
        <v>107</v>
      </c>
      <c r="G200" s="116">
        <v>10759</v>
      </c>
      <c r="H200" s="116">
        <v>90567037.278776705</v>
      </c>
      <c r="I200" s="116">
        <v>4836</v>
      </c>
      <c r="J200" s="116">
        <f>IFERROR(H200/G200,"-")</f>
        <v>8417.793222304741</v>
      </c>
      <c r="K200" s="116">
        <f>IFERROR(H200/I200,"-")</f>
        <v>18727.675202393861</v>
      </c>
      <c r="L200" s="92">
        <f>IFERROR(I200/$D$200,"-")</f>
        <v>0.29271835845287814</v>
      </c>
    </row>
    <row r="201" spans="2:12">
      <c r="B201" s="511"/>
      <c r="C201" s="534"/>
      <c r="D201" s="526"/>
      <c r="E201" s="197">
        <v>1102</v>
      </c>
      <c r="F201" s="211" t="s">
        <v>108</v>
      </c>
      <c r="G201" s="439">
        <v>42667</v>
      </c>
      <c r="H201" s="439">
        <v>338648496.15269899</v>
      </c>
      <c r="I201" s="439">
        <v>8394</v>
      </c>
      <c r="J201" s="117">
        <f t="shared" ref="J201:J206" si="84">IFERROR(H201/G201,"-")</f>
        <v>7937.0121206716904</v>
      </c>
      <c r="K201" s="117">
        <f t="shared" ref="K201:K206" si="85">IFERROR(H201/I201,"-")</f>
        <v>40344.114385596738</v>
      </c>
      <c r="L201" s="93">
        <f t="shared" ref="L201:L206" si="86">IFERROR(I201/$D$200,"-")</f>
        <v>0.50808062465952419</v>
      </c>
    </row>
    <row r="202" spans="2:12" ht="24">
      <c r="B202" s="511"/>
      <c r="C202" s="534"/>
      <c r="D202" s="526"/>
      <c r="E202" s="197">
        <v>1103</v>
      </c>
      <c r="F202" s="212" t="s">
        <v>109</v>
      </c>
      <c r="G202" s="439">
        <v>17494</v>
      </c>
      <c r="H202" s="439">
        <v>176616758.807969</v>
      </c>
      <c r="I202" s="439">
        <v>5332</v>
      </c>
      <c r="J202" s="117">
        <f t="shared" si="84"/>
        <v>10095.847651078599</v>
      </c>
      <c r="K202" s="117">
        <f t="shared" si="85"/>
        <v>33123.923257308517</v>
      </c>
      <c r="L202" s="93">
        <f t="shared" si="86"/>
        <v>0.32274075419163489</v>
      </c>
    </row>
    <row r="203" spans="2:12" ht="24">
      <c r="B203" s="511"/>
      <c r="C203" s="534"/>
      <c r="D203" s="526"/>
      <c r="E203" s="197">
        <v>1113</v>
      </c>
      <c r="F203" s="212" t="s">
        <v>110</v>
      </c>
      <c r="G203" s="439">
        <v>7323</v>
      </c>
      <c r="H203" s="439">
        <v>40416534.182577796</v>
      </c>
      <c r="I203" s="439">
        <v>2098</v>
      </c>
      <c r="J203" s="117">
        <f t="shared" si="84"/>
        <v>5519.12251571457</v>
      </c>
      <c r="K203" s="117">
        <f t="shared" si="85"/>
        <v>19264.315625632888</v>
      </c>
      <c r="L203" s="94">
        <f t="shared" si="86"/>
        <v>0.12698989165304764</v>
      </c>
    </row>
    <row r="204" spans="2:12" ht="24">
      <c r="B204" s="511"/>
      <c r="C204" s="534"/>
      <c r="D204" s="526"/>
      <c r="E204" s="197">
        <v>1905</v>
      </c>
      <c r="F204" s="212" t="s">
        <v>111</v>
      </c>
      <c r="G204" s="439">
        <v>15877</v>
      </c>
      <c r="H204" s="439">
        <v>98499089.463600695</v>
      </c>
      <c r="I204" s="439">
        <v>4594</v>
      </c>
      <c r="J204" s="117">
        <f t="shared" si="84"/>
        <v>6203.885460956144</v>
      </c>
      <c r="K204" s="117">
        <f t="shared" si="85"/>
        <v>21440.811811841682</v>
      </c>
      <c r="L204" s="93">
        <f t="shared" si="86"/>
        <v>0.27807033472550086</v>
      </c>
    </row>
    <row r="205" spans="2:12">
      <c r="B205" s="511"/>
      <c r="C205" s="534"/>
      <c r="D205" s="526"/>
      <c r="E205" s="208" t="s">
        <v>206</v>
      </c>
      <c r="F205" s="209" t="s">
        <v>207</v>
      </c>
      <c r="G205" s="118">
        <v>4496</v>
      </c>
      <c r="H205" s="118">
        <v>38607234.114375398</v>
      </c>
      <c r="I205" s="118">
        <v>1826</v>
      </c>
      <c r="J205" s="119">
        <f t="shared" si="84"/>
        <v>8587.0182638735314</v>
      </c>
      <c r="K205" s="119">
        <f t="shared" si="85"/>
        <v>21143.063589471742</v>
      </c>
      <c r="L205" s="151">
        <f t="shared" si="86"/>
        <v>0.11052599721566492</v>
      </c>
    </row>
    <row r="206" spans="2:12">
      <c r="B206" s="512"/>
      <c r="C206" s="535"/>
      <c r="D206" s="527"/>
      <c r="E206" s="516" t="s">
        <v>116</v>
      </c>
      <c r="F206" s="517"/>
      <c r="G206" s="438">
        <v>48591</v>
      </c>
      <c r="H206" s="438">
        <v>783355149.99999905</v>
      </c>
      <c r="I206" s="438">
        <v>9350</v>
      </c>
      <c r="J206" s="108">
        <f t="shared" si="84"/>
        <v>16121.404169496389</v>
      </c>
      <c r="K206" s="108">
        <f t="shared" si="85"/>
        <v>83781.299465240547</v>
      </c>
      <c r="L206" s="149">
        <f t="shared" si="86"/>
        <v>0.56594637128503122</v>
      </c>
    </row>
    <row r="207" spans="2:12">
      <c r="B207" s="510">
        <v>30</v>
      </c>
      <c r="C207" s="533" t="s">
        <v>34</v>
      </c>
      <c r="D207" s="525">
        <f>市区町村別_歯科医療費!$D$35</f>
        <v>22094</v>
      </c>
      <c r="E207" s="198">
        <v>1101</v>
      </c>
      <c r="F207" s="210" t="s">
        <v>107</v>
      </c>
      <c r="G207" s="116">
        <v>13834</v>
      </c>
      <c r="H207" s="116">
        <v>122113011.342145</v>
      </c>
      <c r="I207" s="116">
        <v>6170</v>
      </c>
      <c r="J207" s="116">
        <f>IFERROR(H207/G207,"-")</f>
        <v>8827.0212044343643</v>
      </c>
      <c r="K207" s="116">
        <f>IFERROR(H207/I207,"-")</f>
        <v>19791.411886895461</v>
      </c>
      <c r="L207" s="92">
        <f>IFERROR(I207/$D$207,"-")</f>
        <v>0.27926133791979724</v>
      </c>
    </row>
    <row r="208" spans="2:12">
      <c r="B208" s="511"/>
      <c r="C208" s="534"/>
      <c r="D208" s="526"/>
      <c r="E208" s="197">
        <v>1102</v>
      </c>
      <c r="F208" s="211" t="s">
        <v>108</v>
      </c>
      <c r="G208" s="439">
        <v>50376</v>
      </c>
      <c r="H208" s="439">
        <v>406175154.79763597</v>
      </c>
      <c r="I208" s="439">
        <v>10446</v>
      </c>
      <c r="J208" s="117">
        <f t="shared" ref="J208:J213" si="87">IFERROR(H208/G208,"-")</f>
        <v>8062.8703112124022</v>
      </c>
      <c r="K208" s="117">
        <f t="shared" ref="K208:K213" si="88">IFERROR(H208/I208,"-")</f>
        <v>38883.319433049583</v>
      </c>
      <c r="L208" s="93">
        <f t="shared" ref="L208:L213" si="89">IFERROR(I208/$D$207,"-")</f>
        <v>0.472798044718023</v>
      </c>
    </row>
    <row r="209" spans="2:12" ht="24">
      <c r="B209" s="511"/>
      <c r="C209" s="534"/>
      <c r="D209" s="526"/>
      <c r="E209" s="197">
        <v>1103</v>
      </c>
      <c r="F209" s="212" t="s">
        <v>109</v>
      </c>
      <c r="G209" s="439">
        <v>22966</v>
      </c>
      <c r="H209" s="439">
        <v>256694267.48338699</v>
      </c>
      <c r="I209" s="439">
        <v>7197</v>
      </c>
      <c r="J209" s="117">
        <f t="shared" si="87"/>
        <v>11177.143058581685</v>
      </c>
      <c r="K209" s="117">
        <f t="shared" si="88"/>
        <v>35666.842779406281</v>
      </c>
      <c r="L209" s="93">
        <f t="shared" si="89"/>
        <v>0.32574454603059655</v>
      </c>
    </row>
    <row r="210" spans="2:12" ht="24">
      <c r="B210" s="511"/>
      <c r="C210" s="534"/>
      <c r="D210" s="526"/>
      <c r="E210" s="197">
        <v>1113</v>
      </c>
      <c r="F210" s="212" t="s">
        <v>110</v>
      </c>
      <c r="G210" s="439">
        <v>10842</v>
      </c>
      <c r="H210" s="439">
        <v>62065526.528889298</v>
      </c>
      <c r="I210" s="439">
        <v>3032</v>
      </c>
      <c r="J210" s="117">
        <f t="shared" si="87"/>
        <v>5724.5458890324016</v>
      </c>
      <c r="K210" s="117">
        <f t="shared" si="88"/>
        <v>20470.160464673252</v>
      </c>
      <c r="L210" s="94">
        <f t="shared" si="89"/>
        <v>0.13723182764551461</v>
      </c>
    </row>
    <row r="211" spans="2:12" ht="24">
      <c r="B211" s="511"/>
      <c r="C211" s="534"/>
      <c r="D211" s="526"/>
      <c r="E211" s="197">
        <v>1905</v>
      </c>
      <c r="F211" s="212" t="s">
        <v>111</v>
      </c>
      <c r="G211" s="439">
        <v>22420</v>
      </c>
      <c r="H211" s="439">
        <v>141632290.23325601</v>
      </c>
      <c r="I211" s="439">
        <v>6482</v>
      </c>
      <c r="J211" s="117">
        <f t="shared" si="87"/>
        <v>6317.2297160239077</v>
      </c>
      <c r="K211" s="117">
        <f t="shared" si="88"/>
        <v>21850.091057274916</v>
      </c>
      <c r="L211" s="93">
        <f t="shared" si="89"/>
        <v>0.29338281886485018</v>
      </c>
    </row>
    <row r="212" spans="2:12">
      <c r="B212" s="511"/>
      <c r="C212" s="534"/>
      <c r="D212" s="526"/>
      <c r="E212" s="208" t="s">
        <v>206</v>
      </c>
      <c r="F212" s="209" t="s">
        <v>207</v>
      </c>
      <c r="G212" s="118">
        <v>4511</v>
      </c>
      <c r="H212" s="118">
        <v>44213749.614684299</v>
      </c>
      <c r="I212" s="118">
        <v>1918</v>
      </c>
      <c r="J212" s="119">
        <f t="shared" si="87"/>
        <v>9801.3189125879617</v>
      </c>
      <c r="K212" s="119">
        <f t="shared" si="88"/>
        <v>23052.007098375547</v>
      </c>
      <c r="L212" s="151">
        <f t="shared" si="89"/>
        <v>8.6810898886575547E-2</v>
      </c>
    </row>
    <row r="213" spans="2:12">
      <c r="B213" s="512"/>
      <c r="C213" s="535"/>
      <c r="D213" s="527"/>
      <c r="E213" s="516" t="s">
        <v>116</v>
      </c>
      <c r="F213" s="517"/>
      <c r="G213" s="438">
        <v>60187</v>
      </c>
      <c r="H213" s="438">
        <v>1032893999.99999</v>
      </c>
      <c r="I213" s="438">
        <v>12121</v>
      </c>
      <c r="J213" s="109">
        <f t="shared" si="87"/>
        <v>17161.413594297606</v>
      </c>
      <c r="K213" s="109">
        <f t="shared" si="88"/>
        <v>85215.246266808841</v>
      </c>
      <c r="L213" s="90">
        <f t="shared" si="89"/>
        <v>0.54861048248393229</v>
      </c>
    </row>
    <row r="214" spans="2:12">
      <c r="B214" s="510">
        <v>31</v>
      </c>
      <c r="C214" s="533" t="s">
        <v>35</v>
      </c>
      <c r="D214" s="525">
        <f>市区町村別_歯科医療費!$D$36</f>
        <v>29681</v>
      </c>
      <c r="E214" s="198">
        <v>1101</v>
      </c>
      <c r="F214" s="210" t="s">
        <v>107</v>
      </c>
      <c r="G214" s="116">
        <v>22049</v>
      </c>
      <c r="H214" s="116">
        <v>177274546.06358701</v>
      </c>
      <c r="I214" s="116">
        <v>8913</v>
      </c>
      <c r="J214" s="116">
        <f>IFERROR(H214/G214,"-")</f>
        <v>8040.0265800529278</v>
      </c>
      <c r="K214" s="116">
        <f>IFERROR(H214/I214,"-")</f>
        <v>19889.436336091891</v>
      </c>
      <c r="L214" s="92">
        <f>IFERROR(I214/$D$214,"-")</f>
        <v>0.30029311680873289</v>
      </c>
    </row>
    <row r="215" spans="2:12">
      <c r="B215" s="511"/>
      <c r="C215" s="534"/>
      <c r="D215" s="526"/>
      <c r="E215" s="197">
        <v>1102</v>
      </c>
      <c r="F215" s="211" t="s">
        <v>108</v>
      </c>
      <c r="G215" s="439">
        <v>74973</v>
      </c>
      <c r="H215" s="439">
        <v>592281308.99673402</v>
      </c>
      <c r="I215" s="439">
        <v>15492</v>
      </c>
      <c r="J215" s="117">
        <f t="shared" ref="J215:J220" si="90">IFERROR(H215/G215,"-")</f>
        <v>7899.9280940703193</v>
      </c>
      <c r="K215" s="117">
        <f t="shared" ref="K215:K220" si="91">IFERROR(H215/I215,"-")</f>
        <v>38231.429705443712</v>
      </c>
      <c r="L215" s="93">
        <f t="shared" ref="L215:L220" si="92">IFERROR(I215/$D$214,"-")</f>
        <v>0.52195006906775376</v>
      </c>
    </row>
    <row r="216" spans="2:12" ht="24">
      <c r="B216" s="511"/>
      <c r="C216" s="534"/>
      <c r="D216" s="526"/>
      <c r="E216" s="197">
        <v>1103</v>
      </c>
      <c r="F216" s="212" t="s">
        <v>109</v>
      </c>
      <c r="G216" s="439">
        <v>32227</v>
      </c>
      <c r="H216" s="439">
        <v>328277494.45738</v>
      </c>
      <c r="I216" s="439">
        <v>9988</v>
      </c>
      <c r="J216" s="117">
        <f t="shared" si="90"/>
        <v>10186.41184278338</v>
      </c>
      <c r="K216" s="117">
        <f t="shared" si="91"/>
        <v>32867.19007382659</v>
      </c>
      <c r="L216" s="93">
        <f t="shared" si="92"/>
        <v>0.33651157306020685</v>
      </c>
    </row>
    <row r="217" spans="2:12" ht="24">
      <c r="B217" s="511"/>
      <c r="C217" s="534"/>
      <c r="D217" s="526"/>
      <c r="E217" s="197">
        <v>1113</v>
      </c>
      <c r="F217" s="212" t="s">
        <v>110</v>
      </c>
      <c r="G217" s="439">
        <v>14124</v>
      </c>
      <c r="H217" s="439">
        <v>68460645.046397403</v>
      </c>
      <c r="I217" s="439">
        <v>4327</v>
      </c>
      <c r="J217" s="117">
        <f t="shared" si="90"/>
        <v>4847.1144892663133</v>
      </c>
      <c r="K217" s="117">
        <f t="shared" si="91"/>
        <v>15821.734468776844</v>
      </c>
      <c r="L217" s="94">
        <f t="shared" si="92"/>
        <v>0.1457834978605842</v>
      </c>
    </row>
    <row r="218" spans="2:12" ht="24">
      <c r="B218" s="511"/>
      <c r="C218" s="534"/>
      <c r="D218" s="526"/>
      <c r="E218" s="197">
        <v>1905</v>
      </c>
      <c r="F218" s="212" t="s">
        <v>111</v>
      </c>
      <c r="G218" s="439">
        <v>26284</v>
      </c>
      <c r="H218" s="439">
        <v>158864415.28401399</v>
      </c>
      <c r="I218" s="439">
        <v>8397</v>
      </c>
      <c r="J218" s="117">
        <f t="shared" si="90"/>
        <v>6044.1491129209398</v>
      </c>
      <c r="K218" s="117">
        <f t="shared" si="91"/>
        <v>18919.187243541026</v>
      </c>
      <c r="L218" s="93">
        <f t="shared" si="92"/>
        <v>0.28290825780802531</v>
      </c>
    </row>
    <row r="219" spans="2:12">
      <c r="B219" s="511"/>
      <c r="C219" s="534"/>
      <c r="D219" s="526"/>
      <c r="E219" s="208" t="s">
        <v>206</v>
      </c>
      <c r="F219" s="209" t="s">
        <v>207</v>
      </c>
      <c r="G219" s="118">
        <v>6239</v>
      </c>
      <c r="H219" s="118">
        <v>47481000.151885502</v>
      </c>
      <c r="I219" s="118">
        <v>2356</v>
      </c>
      <c r="J219" s="119">
        <f t="shared" si="90"/>
        <v>7610.3542477777692</v>
      </c>
      <c r="K219" s="119">
        <f t="shared" si="91"/>
        <v>20153.225870919145</v>
      </c>
      <c r="L219" s="151">
        <f t="shared" si="92"/>
        <v>7.9377379468346748E-2</v>
      </c>
    </row>
    <row r="220" spans="2:12">
      <c r="B220" s="512"/>
      <c r="C220" s="535"/>
      <c r="D220" s="527"/>
      <c r="E220" s="516" t="s">
        <v>116</v>
      </c>
      <c r="F220" s="517"/>
      <c r="G220" s="438">
        <v>85463</v>
      </c>
      <c r="H220" s="438">
        <v>1372639409.99999</v>
      </c>
      <c r="I220" s="438">
        <v>17081</v>
      </c>
      <c r="J220" s="108">
        <f t="shared" si="90"/>
        <v>16061.212571522063</v>
      </c>
      <c r="K220" s="108">
        <f t="shared" si="91"/>
        <v>80360.600081961835</v>
      </c>
      <c r="L220" s="149">
        <f t="shared" si="92"/>
        <v>0.57548600114551396</v>
      </c>
    </row>
    <row r="221" spans="2:12">
      <c r="B221" s="510">
        <v>32</v>
      </c>
      <c r="C221" s="533" t="s">
        <v>36</v>
      </c>
      <c r="D221" s="525">
        <f>市区町村別_歯科医療費!$D$37</f>
        <v>24506</v>
      </c>
      <c r="E221" s="198">
        <v>1101</v>
      </c>
      <c r="F221" s="210" t="s">
        <v>107</v>
      </c>
      <c r="G221" s="116">
        <v>15087</v>
      </c>
      <c r="H221" s="116">
        <v>117811795.373372</v>
      </c>
      <c r="I221" s="116">
        <v>6442</v>
      </c>
      <c r="J221" s="116">
        <f>IFERROR(H221/G221,"-")</f>
        <v>7808.8284863373765</v>
      </c>
      <c r="K221" s="116">
        <f>IFERROR(H221/I221,"-")</f>
        <v>18288.077518375041</v>
      </c>
      <c r="L221" s="92">
        <f>IFERROR(I221/$D$221,"-")</f>
        <v>0.26287439810658614</v>
      </c>
    </row>
    <row r="222" spans="2:12">
      <c r="B222" s="511"/>
      <c r="C222" s="534"/>
      <c r="D222" s="526"/>
      <c r="E222" s="197">
        <v>1102</v>
      </c>
      <c r="F222" s="211" t="s">
        <v>108</v>
      </c>
      <c r="G222" s="439">
        <v>58929</v>
      </c>
      <c r="H222" s="439">
        <v>440804633.72251302</v>
      </c>
      <c r="I222" s="439">
        <v>11792</v>
      </c>
      <c r="J222" s="117">
        <f t="shared" ref="J222:J227" si="93">IFERROR(H222/G222,"-")</f>
        <v>7480.2666551700013</v>
      </c>
      <c r="K222" s="117">
        <f t="shared" ref="K222:K227" si="94">IFERROR(H222/I222,"-")</f>
        <v>37381.668395735498</v>
      </c>
      <c r="L222" s="93">
        <f t="shared" ref="L222:L227" si="95">IFERROR(I222/$D$221,"-")</f>
        <v>0.48118828042112138</v>
      </c>
    </row>
    <row r="223" spans="2:12" ht="24">
      <c r="B223" s="511"/>
      <c r="C223" s="534"/>
      <c r="D223" s="526"/>
      <c r="E223" s="197">
        <v>1103</v>
      </c>
      <c r="F223" s="212" t="s">
        <v>109</v>
      </c>
      <c r="G223" s="439">
        <v>28029</v>
      </c>
      <c r="H223" s="439">
        <v>254039349.355728</v>
      </c>
      <c r="I223" s="439">
        <v>7964</v>
      </c>
      <c r="J223" s="117">
        <f t="shared" si="93"/>
        <v>9063.4467642701493</v>
      </c>
      <c r="K223" s="117">
        <f t="shared" si="94"/>
        <v>31898.46174732898</v>
      </c>
      <c r="L223" s="93">
        <f t="shared" si="95"/>
        <v>0.32498163715008571</v>
      </c>
    </row>
    <row r="224" spans="2:12" ht="24">
      <c r="B224" s="511"/>
      <c r="C224" s="534"/>
      <c r="D224" s="526"/>
      <c r="E224" s="197">
        <v>1113</v>
      </c>
      <c r="F224" s="212" t="s">
        <v>110</v>
      </c>
      <c r="G224" s="439">
        <v>13897</v>
      </c>
      <c r="H224" s="439">
        <v>61861682.541102603</v>
      </c>
      <c r="I224" s="439">
        <v>3465</v>
      </c>
      <c r="J224" s="117">
        <f t="shared" si="93"/>
        <v>4451.441501122732</v>
      </c>
      <c r="K224" s="117">
        <f t="shared" si="94"/>
        <v>17853.299434661647</v>
      </c>
      <c r="L224" s="94">
        <f t="shared" si="95"/>
        <v>0.14139394434016159</v>
      </c>
    </row>
    <row r="225" spans="2:12" ht="24">
      <c r="B225" s="511"/>
      <c r="C225" s="534"/>
      <c r="D225" s="526"/>
      <c r="E225" s="197">
        <v>1905</v>
      </c>
      <c r="F225" s="212" t="s">
        <v>111</v>
      </c>
      <c r="G225" s="439">
        <v>23457</v>
      </c>
      <c r="H225" s="439">
        <v>137627864.29361799</v>
      </c>
      <c r="I225" s="439">
        <v>6863</v>
      </c>
      <c r="J225" s="117">
        <f t="shared" si="93"/>
        <v>5867.2406656272324</v>
      </c>
      <c r="K225" s="117">
        <f t="shared" si="94"/>
        <v>20053.601091886638</v>
      </c>
      <c r="L225" s="93">
        <f t="shared" si="95"/>
        <v>0.28005386435974861</v>
      </c>
    </row>
    <row r="226" spans="2:12">
      <c r="B226" s="511"/>
      <c r="C226" s="534"/>
      <c r="D226" s="526"/>
      <c r="E226" s="208" t="s">
        <v>206</v>
      </c>
      <c r="F226" s="209" t="s">
        <v>207</v>
      </c>
      <c r="G226" s="118">
        <v>6280</v>
      </c>
      <c r="H226" s="118">
        <v>43925304.713664003</v>
      </c>
      <c r="I226" s="118">
        <v>2543</v>
      </c>
      <c r="J226" s="119">
        <f t="shared" si="93"/>
        <v>6994.4752728764333</v>
      </c>
      <c r="K226" s="119">
        <f t="shared" si="94"/>
        <v>17273.025841000395</v>
      </c>
      <c r="L226" s="151">
        <f t="shared" si="95"/>
        <v>0.10377050518240431</v>
      </c>
    </row>
    <row r="227" spans="2:12">
      <c r="B227" s="512"/>
      <c r="C227" s="535"/>
      <c r="D227" s="527"/>
      <c r="E227" s="516" t="s">
        <v>116</v>
      </c>
      <c r="F227" s="517"/>
      <c r="G227" s="438">
        <v>66285</v>
      </c>
      <c r="H227" s="438">
        <v>1056070629.99999</v>
      </c>
      <c r="I227" s="438">
        <v>13016</v>
      </c>
      <c r="J227" s="108">
        <f t="shared" si="93"/>
        <v>15932.271705513916</v>
      </c>
      <c r="K227" s="108">
        <f t="shared" si="94"/>
        <v>81136.342194221725</v>
      </c>
      <c r="L227" s="149">
        <f t="shared" si="95"/>
        <v>0.5311352321880356</v>
      </c>
    </row>
    <row r="228" spans="2:12">
      <c r="B228" s="510">
        <v>33</v>
      </c>
      <c r="C228" s="533" t="s">
        <v>37</v>
      </c>
      <c r="D228" s="525">
        <f>市区町村別_歯科医療費!$D$38</f>
        <v>7125</v>
      </c>
      <c r="E228" s="198">
        <v>1101</v>
      </c>
      <c r="F228" s="210" t="s">
        <v>107</v>
      </c>
      <c r="G228" s="116">
        <v>4194</v>
      </c>
      <c r="H228" s="116">
        <v>34644780.576479003</v>
      </c>
      <c r="I228" s="116">
        <v>1968</v>
      </c>
      <c r="J228" s="116">
        <f>IFERROR(H228/G228,"-")</f>
        <v>8260.5580773674301</v>
      </c>
      <c r="K228" s="116">
        <f>IFERROR(H228/I228,"-")</f>
        <v>17604.055170975102</v>
      </c>
      <c r="L228" s="92">
        <f>IFERROR(I228/$D$228,"-")</f>
        <v>0.27621052631578946</v>
      </c>
    </row>
    <row r="229" spans="2:12">
      <c r="B229" s="511"/>
      <c r="C229" s="534"/>
      <c r="D229" s="526"/>
      <c r="E229" s="197">
        <v>1102</v>
      </c>
      <c r="F229" s="211" t="s">
        <v>108</v>
      </c>
      <c r="G229" s="439">
        <v>14482</v>
      </c>
      <c r="H229" s="439">
        <v>115601224.61319201</v>
      </c>
      <c r="I229" s="439">
        <v>3230</v>
      </c>
      <c r="J229" s="117">
        <f t="shared" ref="J229:J234" si="96">IFERROR(H229/G229,"-")</f>
        <v>7982.4074446341674</v>
      </c>
      <c r="K229" s="117">
        <f t="shared" ref="K229:K234" si="97">IFERROR(H229/I229,"-")</f>
        <v>35789.852821421671</v>
      </c>
      <c r="L229" s="93">
        <f t="shared" ref="L229:L234" si="98">IFERROR(I229/$D$228,"-")</f>
        <v>0.45333333333333331</v>
      </c>
    </row>
    <row r="230" spans="2:12" ht="24">
      <c r="B230" s="511"/>
      <c r="C230" s="534"/>
      <c r="D230" s="526"/>
      <c r="E230" s="197">
        <v>1103</v>
      </c>
      <c r="F230" s="212" t="s">
        <v>109</v>
      </c>
      <c r="G230" s="439">
        <v>6875</v>
      </c>
      <c r="H230" s="439">
        <v>74488296.302086696</v>
      </c>
      <c r="I230" s="439">
        <v>2298</v>
      </c>
      <c r="J230" s="117">
        <f t="shared" si="96"/>
        <v>10834.661280303519</v>
      </c>
      <c r="K230" s="117">
        <f t="shared" si="97"/>
        <v>32414.402220229196</v>
      </c>
      <c r="L230" s="93">
        <f t="shared" si="98"/>
        <v>0.32252631578947366</v>
      </c>
    </row>
    <row r="231" spans="2:12" ht="24">
      <c r="B231" s="511"/>
      <c r="C231" s="534"/>
      <c r="D231" s="526"/>
      <c r="E231" s="197">
        <v>1113</v>
      </c>
      <c r="F231" s="212" t="s">
        <v>110</v>
      </c>
      <c r="G231" s="439">
        <v>3065</v>
      </c>
      <c r="H231" s="439">
        <v>20126265.521214802</v>
      </c>
      <c r="I231" s="439">
        <v>865</v>
      </c>
      <c r="J231" s="117">
        <f t="shared" si="96"/>
        <v>6566.48140985801</v>
      </c>
      <c r="K231" s="117">
        <f t="shared" si="97"/>
        <v>23267.358984063354</v>
      </c>
      <c r="L231" s="94">
        <f t="shared" si="98"/>
        <v>0.12140350877192982</v>
      </c>
    </row>
    <row r="232" spans="2:12" ht="24">
      <c r="B232" s="511"/>
      <c r="C232" s="534"/>
      <c r="D232" s="526"/>
      <c r="E232" s="197">
        <v>1905</v>
      </c>
      <c r="F232" s="212" t="s">
        <v>111</v>
      </c>
      <c r="G232" s="439">
        <v>6475</v>
      </c>
      <c r="H232" s="439">
        <v>40883252.356781997</v>
      </c>
      <c r="I232" s="439">
        <v>2049</v>
      </c>
      <c r="J232" s="117">
        <f t="shared" si="96"/>
        <v>6314.0158079972198</v>
      </c>
      <c r="K232" s="117">
        <f t="shared" si="97"/>
        <v>19952.782995013175</v>
      </c>
      <c r="L232" s="93">
        <f t="shared" si="98"/>
        <v>0.28757894736842105</v>
      </c>
    </row>
    <row r="233" spans="2:12">
      <c r="B233" s="511"/>
      <c r="C233" s="534"/>
      <c r="D233" s="526"/>
      <c r="E233" s="208" t="s">
        <v>206</v>
      </c>
      <c r="F233" s="209" t="s">
        <v>207</v>
      </c>
      <c r="G233" s="118">
        <v>1620</v>
      </c>
      <c r="H233" s="118">
        <v>14453300.6302447</v>
      </c>
      <c r="I233" s="118">
        <v>693</v>
      </c>
      <c r="J233" s="119">
        <f t="shared" si="96"/>
        <v>8921.7905124967292</v>
      </c>
      <c r="K233" s="119">
        <f t="shared" si="97"/>
        <v>20856.133665576766</v>
      </c>
      <c r="L233" s="151">
        <f t="shared" si="98"/>
        <v>9.7263157894736843E-2</v>
      </c>
    </row>
    <row r="234" spans="2:12">
      <c r="B234" s="512"/>
      <c r="C234" s="535"/>
      <c r="D234" s="527"/>
      <c r="E234" s="516" t="s">
        <v>116</v>
      </c>
      <c r="F234" s="517"/>
      <c r="G234" s="438">
        <v>18370</v>
      </c>
      <c r="H234" s="438">
        <v>300197119.99999899</v>
      </c>
      <c r="I234" s="438">
        <v>3909</v>
      </c>
      <c r="J234" s="108">
        <f t="shared" si="96"/>
        <v>16341.704953728851</v>
      </c>
      <c r="K234" s="108">
        <f t="shared" si="97"/>
        <v>76796.398055768484</v>
      </c>
      <c r="L234" s="149">
        <f t="shared" si="98"/>
        <v>0.54863157894736847</v>
      </c>
    </row>
    <row r="235" spans="2:12">
      <c r="B235" s="510">
        <v>34</v>
      </c>
      <c r="C235" s="533" t="s">
        <v>38</v>
      </c>
      <c r="D235" s="525">
        <f>市区町村別_歯科医療費!$D$39</f>
        <v>31044</v>
      </c>
      <c r="E235" s="198">
        <v>1101</v>
      </c>
      <c r="F235" s="210" t="s">
        <v>107</v>
      </c>
      <c r="G235" s="116">
        <v>19322</v>
      </c>
      <c r="H235" s="116">
        <v>155268917.756549</v>
      </c>
      <c r="I235" s="116">
        <v>8025</v>
      </c>
      <c r="J235" s="116">
        <f>IFERROR(H235/G235,"-")</f>
        <v>8035.8615959294584</v>
      </c>
      <c r="K235" s="116">
        <f>IFERROR(H235/I235,"-")</f>
        <v>19348.151745364361</v>
      </c>
      <c r="L235" s="92">
        <f>IFERROR(I235/$D$235,"-")</f>
        <v>0.25850405875531501</v>
      </c>
    </row>
    <row r="236" spans="2:12">
      <c r="B236" s="511"/>
      <c r="C236" s="534"/>
      <c r="D236" s="526"/>
      <c r="E236" s="197">
        <v>1102</v>
      </c>
      <c r="F236" s="211" t="s">
        <v>108</v>
      </c>
      <c r="G236" s="439">
        <v>58795</v>
      </c>
      <c r="H236" s="439">
        <v>456892225.60096401</v>
      </c>
      <c r="I236" s="439">
        <v>12767</v>
      </c>
      <c r="J236" s="117">
        <f t="shared" ref="J236:J241" si="99">IFERROR(H236/G236,"-")</f>
        <v>7770.9367395350628</v>
      </c>
      <c r="K236" s="117">
        <f t="shared" ref="K236:K241" si="100">IFERROR(H236/I236,"-")</f>
        <v>35786.968402989267</v>
      </c>
      <c r="L236" s="93">
        <f t="shared" ref="L236:L241" si="101">IFERROR(I236/$D$235,"-")</f>
        <v>0.41125499291328438</v>
      </c>
    </row>
    <row r="237" spans="2:12" ht="24">
      <c r="B237" s="511"/>
      <c r="C237" s="534"/>
      <c r="D237" s="526"/>
      <c r="E237" s="197">
        <v>1103</v>
      </c>
      <c r="F237" s="212" t="s">
        <v>109</v>
      </c>
      <c r="G237" s="439">
        <v>28135</v>
      </c>
      <c r="H237" s="439">
        <v>310212701.92393303</v>
      </c>
      <c r="I237" s="439">
        <v>9322</v>
      </c>
      <c r="J237" s="117">
        <f t="shared" si="99"/>
        <v>11025.864649864334</v>
      </c>
      <c r="K237" s="117">
        <f t="shared" si="100"/>
        <v>33277.483579053107</v>
      </c>
      <c r="L237" s="93">
        <f t="shared" si="101"/>
        <v>0.30028346862517719</v>
      </c>
    </row>
    <row r="238" spans="2:12" ht="24">
      <c r="B238" s="511"/>
      <c r="C238" s="534"/>
      <c r="D238" s="526"/>
      <c r="E238" s="197">
        <v>1113</v>
      </c>
      <c r="F238" s="212" t="s">
        <v>110</v>
      </c>
      <c r="G238" s="439">
        <v>15500</v>
      </c>
      <c r="H238" s="439">
        <v>87248267.5942588</v>
      </c>
      <c r="I238" s="439">
        <v>4481</v>
      </c>
      <c r="J238" s="117">
        <f t="shared" si="99"/>
        <v>5628.920489952181</v>
      </c>
      <c r="K238" s="117">
        <f t="shared" si="100"/>
        <v>19470.713589435127</v>
      </c>
      <c r="L238" s="94">
        <f t="shared" si="101"/>
        <v>0.1443435124339647</v>
      </c>
    </row>
    <row r="239" spans="2:12" ht="24">
      <c r="B239" s="511"/>
      <c r="C239" s="534"/>
      <c r="D239" s="526"/>
      <c r="E239" s="197">
        <v>1905</v>
      </c>
      <c r="F239" s="212" t="s">
        <v>111</v>
      </c>
      <c r="G239" s="439">
        <v>23060</v>
      </c>
      <c r="H239" s="439">
        <v>130752037.39240199</v>
      </c>
      <c r="I239" s="439">
        <v>7814</v>
      </c>
      <c r="J239" s="117">
        <f t="shared" si="99"/>
        <v>5670.0796787685167</v>
      </c>
      <c r="K239" s="117">
        <f t="shared" si="100"/>
        <v>16733.048041003582</v>
      </c>
      <c r="L239" s="93">
        <f t="shared" si="101"/>
        <v>0.25170725421981704</v>
      </c>
    </row>
    <row r="240" spans="2:12">
      <c r="B240" s="511"/>
      <c r="C240" s="534"/>
      <c r="D240" s="526"/>
      <c r="E240" s="208" t="s">
        <v>206</v>
      </c>
      <c r="F240" s="209" t="s">
        <v>207</v>
      </c>
      <c r="G240" s="118">
        <v>8635</v>
      </c>
      <c r="H240" s="118">
        <v>67899419.731890097</v>
      </c>
      <c r="I240" s="118">
        <v>3277</v>
      </c>
      <c r="J240" s="119">
        <f t="shared" si="99"/>
        <v>7863.279644689067</v>
      </c>
      <c r="K240" s="119">
        <f t="shared" si="100"/>
        <v>20719.993815041227</v>
      </c>
      <c r="L240" s="151">
        <f t="shared" si="101"/>
        <v>0.1055598505347249</v>
      </c>
    </row>
    <row r="241" spans="2:12">
      <c r="B241" s="512"/>
      <c r="C241" s="535"/>
      <c r="D241" s="527"/>
      <c r="E241" s="516" t="s">
        <v>116</v>
      </c>
      <c r="F241" s="517"/>
      <c r="G241" s="438">
        <v>72995</v>
      </c>
      <c r="H241" s="438">
        <v>1208273569.99999</v>
      </c>
      <c r="I241" s="438">
        <v>15638</v>
      </c>
      <c r="J241" s="108">
        <f t="shared" si="99"/>
        <v>16552.826494965273</v>
      </c>
      <c r="K241" s="108">
        <f t="shared" si="100"/>
        <v>77265.223813786288</v>
      </c>
      <c r="L241" s="149">
        <f t="shared" si="101"/>
        <v>0.50373663187733542</v>
      </c>
    </row>
    <row r="242" spans="2:12">
      <c r="B242" s="510">
        <v>35</v>
      </c>
      <c r="C242" s="533" t="s">
        <v>1</v>
      </c>
      <c r="D242" s="525">
        <f>市区町村別_歯科医療費!$D$40</f>
        <v>63683</v>
      </c>
      <c r="E242" s="198">
        <v>1101</v>
      </c>
      <c r="F242" s="210" t="s">
        <v>107</v>
      </c>
      <c r="G242" s="116">
        <v>44385</v>
      </c>
      <c r="H242" s="116">
        <v>360435966.03223199</v>
      </c>
      <c r="I242" s="116">
        <v>19743</v>
      </c>
      <c r="J242" s="116">
        <f>IFERROR(H242/G242,"-")</f>
        <v>8120.6706326964513</v>
      </c>
      <c r="K242" s="116">
        <f>IFERROR(H242/I242,"-")</f>
        <v>18256.392951032365</v>
      </c>
      <c r="L242" s="92">
        <f>IFERROR(I242/$D$242,"-")</f>
        <v>0.31001994252783316</v>
      </c>
    </row>
    <row r="243" spans="2:12">
      <c r="B243" s="511"/>
      <c r="C243" s="534"/>
      <c r="D243" s="526"/>
      <c r="E243" s="197">
        <v>1102</v>
      </c>
      <c r="F243" s="211" t="s">
        <v>108</v>
      </c>
      <c r="G243" s="439">
        <v>165771</v>
      </c>
      <c r="H243" s="439">
        <v>1277674174.0585699</v>
      </c>
      <c r="I243" s="439">
        <v>34012</v>
      </c>
      <c r="J243" s="117">
        <f t="shared" ref="J243:J248" si="102">IFERROR(H243/G243,"-")</f>
        <v>7707.4649610521137</v>
      </c>
      <c r="K243" s="117">
        <f t="shared" ref="K243:K248" si="103">IFERROR(H243/I243,"-")</f>
        <v>37565.393803909501</v>
      </c>
      <c r="L243" s="93">
        <f t="shared" ref="L243:L248" si="104">IFERROR(I243/$D$242,"-")</f>
        <v>0.53408287926134135</v>
      </c>
    </row>
    <row r="244" spans="2:12" ht="24">
      <c r="B244" s="511"/>
      <c r="C244" s="534"/>
      <c r="D244" s="526"/>
      <c r="E244" s="197">
        <v>1103</v>
      </c>
      <c r="F244" s="212" t="s">
        <v>109</v>
      </c>
      <c r="G244" s="439">
        <v>65167</v>
      </c>
      <c r="H244" s="439">
        <v>652758734.104707</v>
      </c>
      <c r="I244" s="439">
        <v>20945</v>
      </c>
      <c r="J244" s="117">
        <f t="shared" si="102"/>
        <v>10016.70683175084</v>
      </c>
      <c r="K244" s="117">
        <f t="shared" si="103"/>
        <v>31165.37283861098</v>
      </c>
      <c r="L244" s="93">
        <f t="shared" si="104"/>
        <v>0.32889468146915191</v>
      </c>
    </row>
    <row r="245" spans="2:12" ht="24">
      <c r="B245" s="511"/>
      <c r="C245" s="534"/>
      <c r="D245" s="526"/>
      <c r="E245" s="197">
        <v>1113</v>
      </c>
      <c r="F245" s="212" t="s">
        <v>110</v>
      </c>
      <c r="G245" s="439">
        <v>28289</v>
      </c>
      <c r="H245" s="439">
        <v>148113950.70940101</v>
      </c>
      <c r="I245" s="439">
        <v>8107</v>
      </c>
      <c r="J245" s="117">
        <f t="shared" si="102"/>
        <v>5235.7436003181811</v>
      </c>
      <c r="K245" s="117">
        <f t="shared" si="103"/>
        <v>18269.884138325029</v>
      </c>
      <c r="L245" s="94">
        <f t="shared" si="104"/>
        <v>0.12730241979806228</v>
      </c>
    </row>
    <row r="246" spans="2:12" ht="24">
      <c r="B246" s="511"/>
      <c r="C246" s="534"/>
      <c r="D246" s="526"/>
      <c r="E246" s="197">
        <v>1905</v>
      </c>
      <c r="F246" s="212" t="s">
        <v>111</v>
      </c>
      <c r="G246" s="439">
        <v>67763</v>
      </c>
      <c r="H246" s="439">
        <v>393151213.06202</v>
      </c>
      <c r="I246" s="439">
        <v>19115</v>
      </c>
      <c r="J246" s="117">
        <f t="shared" si="102"/>
        <v>5801.8566631055301</v>
      </c>
      <c r="K246" s="117">
        <f t="shared" si="103"/>
        <v>20567.680515930944</v>
      </c>
      <c r="L246" s="93">
        <f t="shared" si="104"/>
        <v>0.3001585980559961</v>
      </c>
    </row>
    <row r="247" spans="2:12">
      <c r="B247" s="511"/>
      <c r="C247" s="534"/>
      <c r="D247" s="526"/>
      <c r="E247" s="208" t="s">
        <v>206</v>
      </c>
      <c r="F247" s="209" t="s">
        <v>207</v>
      </c>
      <c r="G247" s="118">
        <v>15126</v>
      </c>
      <c r="H247" s="118">
        <v>143612182.033057</v>
      </c>
      <c r="I247" s="118">
        <v>6109</v>
      </c>
      <c r="J247" s="119">
        <f t="shared" si="102"/>
        <v>9494.3925712717846</v>
      </c>
      <c r="K247" s="119">
        <f t="shared" si="103"/>
        <v>23508.296289582093</v>
      </c>
      <c r="L247" s="151">
        <f t="shared" si="104"/>
        <v>9.5928269710911854E-2</v>
      </c>
    </row>
    <row r="248" spans="2:12">
      <c r="B248" s="512"/>
      <c r="C248" s="535"/>
      <c r="D248" s="527"/>
      <c r="E248" s="516" t="s">
        <v>116</v>
      </c>
      <c r="F248" s="517"/>
      <c r="G248" s="438">
        <v>189971</v>
      </c>
      <c r="H248" s="438">
        <v>2975746219.99999</v>
      </c>
      <c r="I248" s="438">
        <v>37332</v>
      </c>
      <c r="J248" s="109">
        <f t="shared" si="102"/>
        <v>15664.213064099205</v>
      </c>
      <c r="K248" s="109">
        <f t="shared" si="103"/>
        <v>79710.334833386645</v>
      </c>
      <c r="L248" s="90">
        <f t="shared" si="104"/>
        <v>0.58621610162837801</v>
      </c>
    </row>
    <row r="249" spans="2:12">
      <c r="B249" s="510">
        <v>36</v>
      </c>
      <c r="C249" s="533" t="s">
        <v>2</v>
      </c>
      <c r="D249" s="525">
        <f>市区町村別_歯科医療費!$D$41</f>
        <v>17589</v>
      </c>
      <c r="E249" s="198">
        <v>1101</v>
      </c>
      <c r="F249" s="210" t="s">
        <v>107</v>
      </c>
      <c r="G249" s="116">
        <v>12083</v>
      </c>
      <c r="H249" s="116">
        <v>89988670.182644799</v>
      </c>
      <c r="I249" s="116">
        <v>5462</v>
      </c>
      <c r="J249" s="116">
        <f>IFERROR(H249/G249,"-")</f>
        <v>7447.5436714925763</v>
      </c>
      <c r="K249" s="116">
        <f>IFERROR(H249/I249,"-")</f>
        <v>16475.406477964996</v>
      </c>
      <c r="L249" s="92">
        <f>IFERROR(I249/$D$249,"-")</f>
        <v>0.31053499346182273</v>
      </c>
    </row>
    <row r="250" spans="2:12">
      <c r="B250" s="511"/>
      <c r="C250" s="534"/>
      <c r="D250" s="526"/>
      <c r="E250" s="197">
        <v>1102</v>
      </c>
      <c r="F250" s="211" t="s">
        <v>108</v>
      </c>
      <c r="G250" s="439">
        <v>46403</v>
      </c>
      <c r="H250" s="439">
        <v>356591990.87464398</v>
      </c>
      <c r="I250" s="439">
        <v>9640</v>
      </c>
      <c r="J250" s="117">
        <f t="shared" ref="J250:J255" si="105">IFERROR(H250/G250,"-")</f>
        <v>7684.6753631154015</v>
      </c>
      <c r="K250" s="117">
        <f t="shared" ref="K250:K255" si="106">IFERROR(H250/I250,"-")</f>
        <v>36990.870422680913</v>
      </c>
      <c r="L250" s="93">
        <f t="shared" ref="L250:L255" si="107">IFERROR(I250/$D$249,"-")</f>
        <v>0.5480698163624993</v>
      </c>
    </row>
    <row r="251" spans="2:12" ht="24">
      <c r="B251" s="511"/>
      <c r="C251" s="534"/>
      <c r="D251" s="526"/>
      <c r="E251" s="197">
        <v>1103</v>
      </c>
      <c r="F251" s="212" t="s">
        <v>109</v>
      </c>
      <c r="G251" s="439">
        <v>17487</v>
      </c>
      <c r="H251" s="439">
        <v>164222883.76087099</v>
      </c>
      <c r="I251" s="439">
        <v>5732</v>
      </c>
      <c r="J251" s="117">
        <f t="shared" si="105"/>
        <v>9391.1410625533827</v>
      </c>
      <c r="K251" s="117">
        <f t="shared" si="106"/>
        <v>28650.189072029134</v>
      </c>
      <c r="L251" s="93">
        <f t="shared" si="107"/>
        <v>0.32588549661720395</v>
      </c>
    </row>
    <row r="252" spans="2:12" ht="24">
      <c r="B252" s="511"/>
      <c r="C252" s="534"/>
      <c r="D252" s="526"/>
      <c r="E252" s="197">
        <v>1113</v>
      </c>
      <c r="F252" s="212" t="s">
        <v>110</v>
      </c>
      <c r="G252" s="439">
        <v>5963</v>
      </c>
      <c r="H252" s="439">
        <v>26651247.375188999</v>
      </c>
      <c r="I252" s="439">
        <v>2042</v>
      </c>
      <c r="J252" s="117">
        <f t="shared" si="105"/>
        <v>4469.4360850560115</v>
      </c>
      <c r="K252" s="117">
        <f t="shared" si="106"/>
        <v>13051.54131987708</v>
      </c>
      <c r="L252" s="94">
        <f t="shared" si="107"/>
        <v>0.11609528682699415</v>
      </c>
    </row>
    <row r="253" spans="2:12" ht="24">
      <c r="B253" s="511"/>
      <c r="C253" s="534"/>
      <c r="D253" s="526"/>
      <c r="E253" s="197">
        <v>1905</v>
      </c>
      <c r="F253" s="212" t="s">
        <v>111</v>
      </c>
      <c r="G253" s="439">
        <v>19033</v>
      </c>
      <c r="H253" s="439">
        <v>105531367.635041</v>
      </c>
      <c r="I253" s="439">
        <v>5477</v>
      </c>
      <c r="J253" s="117">
        <f t="shared" si="105"/>
        <v>5544.6523214964009</v>
      </c>
      <c r="K253" s="117">
        <f t="shared" si="106"/>
        <v>19268.09706683239</v>
      </c>
      <c r="L253" s="93">
        <f t="shared" si="107"/>
        <v>0.31138779919267723</v>
      </c>
    </row>
    <row r="254" spans="2:12">
      <c r="B254" s="511"/>
      <c r="C254" s="534"/>
      <c r="D254" s="526"/>
      <c r="E254" s="208" t="s">
        <v>206</v>
      </c>
      <c r="F254" s="209" t="s">
        <v>207</v>
      </c>
      <c r="G254" s="118">
        <v>3976</v>
      </c>
      <c r="H254" s="118">
        <v>25447280.1716079</v>
      </c>
      <c r="I254" s="118">
        <v>1845</v>
      </c>
      <c r="J254" s="119">
        <f t="shared" si="105"/>
        <v>6400.2213711287477</v>
      </c>
      <c r="K254" s="119">
        <f t="shared" si="106"/>
        <v>13792.563778649268</v>
      </c>
      <c r="L254" s="151">
        <f t="shared" si="107"/>
        <v>0.1048951048951049</v>
      </c>
    </row>
    <row r="255" spans="2:12">
      <c r="B255" s="512"/>
      <c r="C255" s="535"/>
      <c r="D255" s="527"/>
      <c r="E255" s="516" t="s">
        <v>116</v>
      </c>
      <c r="F255" s="517"/>
      <c r="G255" s="438">
        <v>52968</v>
      </c>
      <c r="H255" s="438">
        <v>768433439.99999905</v>
      </c>
      <c r="I255" s="438">
        <v>10598</v>
      </c>
      <c r="J255" s="109">
        <f t="shared" si="105"/>
        <v>14507.503398278188</v>
      </c>
      <c r="K255" s="109">
        <f t="shared" si="106"/>
        <v>72507.401396489819</v>
      </c>
      <c r="L255" s="90">
        <f t="shared" si="107"/>
        <v>0.60253567570640743</v>
      </c>
    </row>
    <row r="256" spans="2:12">
      <c r="B256" s="510">
        <v>37</v>
      </c>
      <c r="C256" s="533" t="s">
        <v>3</v>
      </c>
      <c r="D256" s="525">
        <f>市区町村別_歯科医療費!$D$42</f>
        <v>54245</v>
      </c>
      <c r="E256" s="198">
        <v>1101</v>
      </c>
      <c r="F256" s="210" t="s">
        <v>107</v>
      </c>
      <c r="G256" s="116">
        <v>38081</v>
      </c>
      <c r="H256" s="116">
        <v>294618041.54366201</v>
      </c>
      <c r="I256" s="116">
        <v>17090</v>
      </c>
      <c r="J256" s="116">
        <f>IFERROR(H256/G256,"-")</f>
        <v>7736.6151504336021</v>
      </c>
      <c r="K256" s="116">
        <f>IFERROR(H256/I256,"-")</f>
        <v>17239.206643865535</v>
      </c>
      <c r="L256" s="92">
        <f>IFERROR(I256/$D$256,"-")</f>
        <v>0.31505207853258366</v>
      </c>
    </row>
    <row r="257" spans="2:12">
      <c r="B257" s="511"/>
      <c r="C257" s="534"/>
      <c r="D257" s="526"/>
      <c r="E257" s="197">
        <v>1102</v>
      </c>
      <c r="F257" s="211" t="s">
        <v>108</v>
      </c>
      <c r="G257" s="439">
        <v>143034</v>
      </c>
      <c r="H257" s="439">
        <v>1111527759.98789</v>
      </c>
      <c r="I257" s="439">
        <v>30006</v>
      </c>
      <c r="J257" s="117">
        <f t="shared" ref="J257:J262" si="108">IFERROR(H257/G257,"-")</f>
        <v>7771.0737306367018</v>
      </c>
      <c r="K257" s="117">
        <f t="shared" ref="K257:K262" si="109">IFERROR(H257/I257,"-")</f>
        <v>37043.51662960375</v>
      </c>
      <c r="L257" s="93">
        <f t="shared" ref="L257:L262" si="110">IFERROR(I257/$D$256,"-")</f>
        <v>0.55315697299290256</v>
      </c>
    </row>
    <row r="258" spans="2:12" ht="24">
      <c r="B258" s="511"/>
      <c r="C258" s="534"/>
      <c r="D258" s="526"/>
      <c r="E258" s="197">
        <v>1103</v>
      </c>
      <c r="F258" s="212" t="s">
        <v>109</v>
      </c>
      <c r="G258" s="439">
        <v>56056</v>
      </c>
      <c r="H258" s="439">
        <v>543907933.07063198</v>
      </c>
      <c r="I258" s="439">
        <v>17648</v>
      </c>
      <c r="J258" s="117">
        <f t="shared" si="108"/>
        <v>9702.9387232523186</v>
      </c>
      <c r="K258" s="117">
        <f t="shared" si="109"/>
        <v>30819.805817692202</v>
      </c>
      <c r="L258" s="93">
        <f t="shared" si="110"/>
        <v>0.32533874089777859</v>
      </c>
    </row>
    <row r="259" spans="2:12" ht="24">
      <c r="B259" s="511"/>
      <c r="C259" s="534"/>
      <c r="D259" s="526"/>
      <c r="E259" s="197">
        <v>1113</v>
      </c>
      <c r="F259" s="212" t="s">
        <v>110</v>
      </c>
      <c r="G259" s="439">
        <v>24457</v>
      </c>
      <c r="H259" s="439">
        <v>124520372.676047</v>
      </c>
      <c r="I259" s="439">
        <v>7212</v>
      </c>
      <c r="J259" s="117">
        <f t="shared" si="108"/>
        <v>5091.4001175960666</v>
      </c>
      <c r="K259" s="117">
        <f t="shared" si="109"/>
        <v>17265.720004998198</v>
      </c>
      <c r="L259" s="94">
        <f t="shared" si="110"/>
        <v>0.1329523458383261</v>
      </c>
    </row>
    <row r="260" spans="2:12" ht="24">
      <c r="B260" s="511"/>
      <c r="C260" s="534"/>
      <c r="D260" s="526"/>
      <c r="E260" s="197">
        <v>1905</v>
      </c>
      <c r="F260" s="212" t="s">
        <v>111</v>
      </c>
      <c r="G260" s="439">
        <v>56297</v>
      </c>
      <c r="H260" s="439">
        <v>326530483.39399201</v>
      </c>
      <c r="I260" s="439">
        <v>16468</v>
      </c>
      <c r="J260" s="117">
        <f t="shared" si="108"/>
        <v>5800.1400322218233</v>
      </c>
      <c r="K260" s="117">
        <f t="shared" si="109"/>
        <v>19828.180920208404</v>
      </c>
      <c r="L260" s="93">
        <f t="shared" si="110"/>
        <v>0.30358558392478568</v>
      </c>
    </row>
    <row r="261" spans="2:12">
      <c r="B261" s="511"/>
      <c r="C261" s="534"/>
      <c r="D261" s="526"/>
      <c r="E261" s="208" t="s">
        <v>206</v>
      </c>
      <c r="F261" s="209" t="s">
        <v>207</v>
      </c>
      <c r="G261" s="118">
        <v>14697</v>
      </c>
      <c r="H261" s="118">
        <v>132074639.32777201</v>
      </c>
      <c r="I261" s="118">
        <v>5566</v>
      </c>
      <c r="J261" s="119">
        <f t="shared" si="108"/>
        <v>8986.5033222951624</v>
      </c>
      <c r="K261" s="119">
        <f t="shared" si="109"/>
        <v>23728.824888209128</v>
      </c>
      <c r="L261" s="151">
        <f t="shared" si="110"/>
        <v>0.10260853534888008</v>
      </c>
    </row>
    <row r="262" spans="2:12">
      <c r="B262" s="512"/>
      <c r="C262" s="535"/>
      <c r="D262" s="527"/>
      <c r="E262" s="516" t="s">
        <v>116</v>
      </c>
      <c r="F262" s="517"/>
      <c r="G262" s="438">
        <v>164461</v>
      </c>
      <c r="H262" s="438">
        <v>2533179229.99999</v>
      </c>
      <c r="I262" s="438">
        <v>32820</v>
      </c>
      <c r="J262" s="109">
        <f t="shared" si="108"/>
        <v>15402.917591404588</v>
      </c>
      <c r="K262" s="109">
        <f t="shared" si="109"/>
        <v>77184.01066422883</v>
      </c>
      <c r="L262" s="90">
        <f t="shared" si="110"/>
        <v>0.60503272190985347</v>
      </c>
    </row>
    <row r="263" spans="2:12">
      <c r="B263" s="510">
        <v>38</v>
      </c>
      <c r="C263" s="533" t="s">
        <v>39</v>
      </c>
      <c r="D263" s="525">
        <f>市区町村別_歯科医療費!$D$43</f>
        <v>11343</v>
      </c>
      <c r="E263" s="198">
        <v>1101</v>
      </c>
      <c r="F263" s="210" t="s">
        <v>107</v>
      </c>
      <c r="G263" s="116">
        <v>6955</v>
      </c>
      <c r="H263" s="116">
        <v>54187286.6697191</v>
      </c>
      <c r="I263" s="116">
        <v>3156</v>
      </c>
      <c r="J263" s="116">
        <f>IFERROR(H263/G263,"-")</f>
        <v>7791.1267677525666</v>
      </c>
      <c r="K263" s="116">
        <f>IFERROR(H263/I263,"-")</f>
        <v>17169.609210937611</v>
      </c>
      <c r="L263" s="92">
        <f>IFERROR(I263/$D$263,"-")</f>
        <v>0.27823327162126421</v>
      </c>
    </row>
    <row r="264" spans="2:12">
      <c r="B264" s="511"/>
      <c r="C264" s="534"/>
      <c r="D264" s="526"/>
      <c r="E264" s="197">
        <v>1102</v>
      </c>
      <c r="F264" s="211" t="s">
        <v>108</v>
      </c>
      <c r="G264" s="439">
        <v>26062</v>
      </c>
      <c r="H264" s="439">
        <v>210037189.80061001</v>
      </c>
      <c r="I264" s="439">
        <v>5399</v>
      </c>
      <c r="J264" s="117">
        <f t="shared" ref="J264:J269" si="111">IFERROR(H264/G264,"-")</f>
        <v>8059.1355153330524</v>
      </c>
      <c r="K264" s="117">
        <f t="shared" ref="K264:K269" si="112">IFERROR(H264/I264,"-")</f>
        <v>38902.98014458418</v>
      </c>
      <c r="L264" s="93">
        <f t="shared" ref="L264:L269" si="113">IFERROR(I264/$D$263,"-")</f>
        <v>0.47597637309353785</v>
      </c>
    </row>
    <row r="265" spans="2:12" ht="24">
      <c r="B265" s="511"/>
      <c r="C265" s="534"/>
      <c r="D265" s="526"/>
      <c r="E265" s="197">
        <v>1103</v>
      </c>
      <c r="F265" s="212" t="s">
        <v>109</v>
      </c>
      <c r="G265" s="439">
        <v>10473</v>
      </c>
      <c r="H265" s="439">
        <v>115609111.779471</v>
      </c>
      <c r="I265" s="439">
        <v>3521</v>
      </c>
      <c r="J265" s="117">
        <f t="shared" si="111"/>
        <v>11038.777024679748</v>
      </c>
      <c r="K265" s="117">
        <f t="shared" si="112"/>
        <v>32834.169775481678</v>
      </c>
      <c r="L265" s="93">
        <f t="shared" si="113"/>
        <v>0.31041170766111259</v>
      </c>
    </row>
    <row r="266" spans="2:12" ht="24">
      <c r="B266" s="511"/>
      <c r="C266" s="534"/>
      <c r="D266" s="526"/>
      <c r="E266" s="197">
        <v>1113</v>
      </c>
      <c r="F266" s="212" t="s">
        <v>110</v>
      </c>
      <c r="G266" s="439">
        <v>6786</v>
      </c>
      <c r="H266" s="439">
        <v>35912767.1688575</v>
      </c>
      <c r="I266" s="439">
        <v>1854</v>
      </c>
      <c r="J266" s="117">
        <f t="shared" si="111"/>
        <v>5292.1849644647064</v>
      </c>
      <c r="K266" s="117">
        <f t="shared" si="112"/>
        <v>19370.424578671791</v>
      </c>
      <c r="L266" s="94">
        <f t="shared" si="113"/>
        <v>0.16344882306268183</v>
      </c>
    </row>
    <row r="267" spans="2:12" ht="24">
      <c r="B267" s="511"/>
      <c r="C267" s="534"/>
      <c r="D267" s="526"/>
      <c r="E267" s="197">
        <v>1905</v>
      </c>
      <c r="F267" s="212" t="s">
        <v>111</v>
      </c>
      <c r="G267" s="439">
        <v>12507</v>
      </c>
      <c r="H267" s="439">
        <v>76944299.803491503</v>
      </c>
      <c r="I267" s="439">
        <v>3427</v>
      </c>
      <c r="J267" s="117">
        <f t="shared" si="111"/>
        <v>6152.0988089463099</v>
      </c>
      <c r="K267" s="117">
        <f t="shared" si="112"/>
        <v>22452.378115988184</v>
      </c>
      <c r="L267" s="93">
        <f t="shared" si="113"/>
        <v>0.30212465837961738</v>
      </c>
    </row>
    <row r="268" spans="2:12">
      <c r="B268" s="511"/>
      <c r="C268" s="534"/>
      <c r="D268" s="526"/>
      <c r="E268" s="208" t="s">
        <v>206</v>
      </c>
      <c r="F268" s="209" t="s">
        <v>207</v>
      </c>
      <c r="G268" s="118">
        <v>2343</v>
      </c>
      <c r="H268" s="118">
        <v>22458184.777849399</v>
      </c>
      <c r="I268" s="118">
        <v>1041</v>
      </c>
      <c r="J268" s="119">
        <f t="shared" si="111"/>
        <v>9585.2261109045667</v>
      </c>
      <c r="K268" s="119">
        <f t="shared" si="112"/>
        <v>21573.664532035924</v>
      </c>
      <c r="L268" s="151">
        <f t="shared" si="113"/>
        <v>9.1774662787622321E-2</v>
      </c>
    </row>
    <row r="269" spans="2:12">
      <c r="B269" s="512"/>
      <c r="C269" s="535"/>
      <c r="D269" s="527"/>
      <c r="E269" s="516" t="s">
        <v>116</v>
      </c>
      <c r="F269" s="517"/>
      <c r="G269" s="438">
        <v>30058</v>
      </c>
      <c r="H269" s="438">
        <v>515148839.99999899</v>
      </c>
      <c r="I269" s="438">
        <v>6103</v>
      </c>
      <c r="J269" s="109">
        <f t="shared" si="111"/>
        <v>17138.493579080412</v>
      </c>
      <c r="K269" s="109">
        <f t="shared" si="112"/>
        <v>84409.116827789447</v>
      </c>
      <c r="L269" s="90">
        <f t="shared" si="113"/>
        <v>0.53804108260601247</v>
      </c>
    </row>
    <row r="270" spans="2:12">
      <c r="B270" s="510">
        <v>39</v>
      </c>
      <c r="C270" s="533" t="s">
        <v>7</v>
      </c>
      <c r="D270" s="525">
        <f>市区町村別_歯科医療費!$D$44</f>
        <v>63463</v>
      </c>
      <c r="E270" s="198">
        <v>1101</v>
      </c>
      <c r="F270" s="210" t="s">
        <v>107</v>
      </c>
      <c r="G270" s="116">
        <v>37678</v>
      </c>
      <c r="H270" s="116">
        <v>292618438.91283602</v>
      </c>
      <c r="I270" s="116">
        <v>17920</v>
      </c>
      <c r="J270" s="116">
        <f>IFERROR(H270/G270,"-")</f>
        <v>7766.2943604447164</v>
      </c>
      <c r="K270" s="116">
        <f>IFERROR(H270/I270,"-")</f>
        <v>16329.15395718951</v>
      </c>
      <c r="L270" s="92">
        <f>IFERROR(I270/$D$270,"-")</f>
        <v>0.28236925452625938</v>
      </c>
    </row>
    <row r="271" spans="2:12">
      <c r="B271" s="511"/>
      <c r="C271" s="534"/>
      <c r="D271" s="526"/>
      <c r="E271" s="197">
        <v>1102</v>
      </c>
      <c r="F271" s="211" t="s">
        <v>108</v>
      </c>
      <c r="G271" s="439">
        <v>153911</v>
      </c>
      <c r="H271" s="439">
        <v>1177374514.9221101</v>
      </c>
      <c r="I271" s="439">
        <v>32822</v>
      </c>
      <c r="J271" s="117">
        <f t="shared" ref="J271:J276" si="114">IFERROR(H271/G271,"-")</f>
        <v>7649.709994231147</v>
      </c>
      <c r="K271" s="117">
        <f t="shared" ref="K271:K276" si="115">IFERROR(H271/I271,"-")</f>
        <v>35871.504323993358</v>
      </c>
      <c r="L271" s="93">
        <f t="shared" ref="L271:L276" si="116">IFERROR(I271/$D$270,"-")</f>
        <v>0.5171832406283976</v>
      </c>
    </row>
    <row r="272" spans="2:12" ht="24">
      <c r="B272" s="511"/>
      <c r="C272" s="534"/>
      <c r="D272" s="526"/>
      <c r="E272" s="197">
        <v>1103</v>
      </c>
      <c r="F272" s="212" t="s">
        <v>109</v>
      </c>
      <c r="G272" s="439">
        <v>62631</v>
      </c>
      <c r="H272" s="439">
        <v>619526405.35077798</v>
      </c>
      <c r="I272" s="439">
        <v>20646</v>
      </c>
      <c r="J272" s="117">
        <f t="shared" si="114"/>
        <v>9891.6895044112025</v>
      </c>
      <c r="K272" s="117">
        <f t="shared" si="115"/>
        <v>30007.091221097453</v>
      </c>
      <c r="L272" s="93">
        <f t="shared" si="116"/>
        <v>0.32532341679403748</v>
      </c>
    </row>
    <row r="273" spans="2:12" ht="24">
      <c r="B273" s="511"/>
      <c r="C273" s="534"/>
      <c r="D273" s="526"/>
      <c r="E273" s="197">
        <v>1113</v>
      </c>
      <c r="F273" s="212" t="s">
        <v>110</v>
      </c>
      <c r="G273" s="439">
        <v>17695</v>
      </c>
      <c r="H273" s="439">
        <v>89375415.227805495</v>
      </c>
      <c r="I273" s="439">
        <v>5948</v>
      </c>
      <c r="J273" s="117">
        <f t="shared" si="114"/>
        <v>5050.8852912012144</v>
      </c>
      <c r="K273" s="117">
        <f t="shared" si="115"/>
        <v>15026.12898920738</v>
      </c>
      <c r="L273" s="94">
        <f t="shared" si="116"/>
        <v>9.3723902116193691E-2</v>
      </c>
    </row>
    <row r="274" spans="2:12" ht="24">
      <c r="B274" s="511"/>
      <c r="C274" s="534"/>
      <c r="D274" s="526"/>
      <c r="E274" s="197">
        <v>1905</v>
      </c>
      <c r="F274" s="212" t="s">
        <v>111</v>
      </c>
      <c r="G274" s="439">
        <v>62723</v>
      </c>
      <c r="H274" s="439">
        <v>359313378.41458303</v>
      </c>
      <c r="I274" s="439">
        <v>18541</v>
      </c>
      <c r="J274" s="117">
        <f t="shared" si="114"/>
        <v>5728.5745008144222</v>
      </c>
      <c r="K274" s="117">
        <f t="shared" si="115"/>
        <v>19379.395847828218</v>
      </c>
      <c r="L274" s="93">
        <f t="shared" si="116"/>
        <v>0.29215448371492053</v>
      </c>
    </row>
    <row r="275" spans="2:12">
      <c r="B275" s="511"/>
      <c r="C275" s="534"/>
      <c r="D275" s="526"/>
      <c r="E275" s="208" t="s">
        <v>206</v>
      </c>
      <c r="F275" s="209" t="s">
        <v>207</v>
      </c>
      <c r="G275" s="118">
        <v>12494</v>
      </c>
      <c r="H275" s="118">
        <v>83402867.171883002</v>
      </c>
      <c r="I275" s="118">
        <v>5303</v>
      </c>
      <c r="J275" s="119">
        <f t="shared" si="114"/>
        <v>6675.4335818699374</v>
      </c>
      <c r="K275" s="119">
        <f t="shared" si="115"/>
        <v>15727.487680913257</v>
      </c>
      <c r="L275" s="151">
        <f t="shared" si="116"/>
        <v>8.3560499818792058E-2</v>
      </c>
    </row>
    <row r="276" spans="2:12">
      <c r="B276" s="512"/>
      <c r="C276" s="535"/>
      <c r="D276" s="527"/>
      <c r="E276" s="516" t="s">
        <v>116</v>
      </c>
      <c r="F276" s="517"/>
      <c r="G276" s="438">
        <v>179030</v>
      </c>
      <c r="H276" s="438">
        <v>2621611019.99999</v>
      </c>
      <c r="I276" s="438">
        <v>37111</v>
      </c>
      <c r="J276" s="109">
        <f t="shared" si="114"/>
        <v>14643.417416075463</v>
      </c>
      <c r="K276" s="109">
        <f t="shared" si="115"/>
        <v>70642.424618037505</v>
      </c>
      <c r="L276" s="90">
        <f t="shared" si="116"/>
        <v>0.5847659266029025</v>
      </c>
    </row>
    <row r="277" spans="2:12">
      <c r="B277" s="510">
        <v>40</v>
      </c>
      <c r="C277" s="533" t="s">
        <v>40</v>
      </c>
      <c r="D277" s="525">
        <f>市区町村別_歯科医療費!$D$45</f>
        <v>13721</v>
      </c>
      <c r="E277" s="198">
        <v>1101</v>
      </c>
      <c r="F277" s="210" t="s">
        <v>107</v>
      </c>
      <c r="G277" s="116">
        <v>6425</v>
      </c>
      <c r="H277" s="116">
        <v>52336623.370712601</v>
      </c>
      <c r="I277" s="116">
        <v>3189</v>
      </c>
      <c r="J277" s="116">
        <f>IFERROR(H277/G277,"-")</f>
        <v>8145.7779565311439</v>
      </c>
      <c r="K277" s="116">
        <f>IFERROR(H277/I277,"-")</f>
        <v>16411.609711731766</v>
      </c>
      <c r="L277" s="92">
        <f>IFERROR(I277/$D$277,"-")</f>
        <v>0.23241746228409008</v>
      </c>
    </row>
    <row r="278" spans="2:12">
      <c r="B278" s="511"/>
      <c r="C278" s="534"/>
      <c r="D278" s="526"/>
      <c r="E278" s="197">
        <v>1102</v>
      </c>
      <c r="F278" s="211" t="s">
        <v>108</v>
      </c>
      <c r="G278" s="439">
        <v>24480</v>
      </c>
      <c r="H278" s="439">
        <v>199602597.89754701</v>
      </c>
      <c r="I278" s="439">
        <v>5783</v>
      </c>
      <c r="J278" s="117">
        <f t="shared" ref="J278:J283" si="117">IFERROR(H278/G278,"-")</f>
        <v>8153.7008945076395</v>
      </c>
      <c r="K278" s="117">
        <f t="shared" ref="K278:K283" si="118">IFERROR(H278/I278,"-")</f>
        <v>34515.406864524812</v>
      </c>
      <c r="L278" s="93">
        <f t="shared" ref="L278:L283" si="119">IFERROR(I278/$D$277,"-")</f>
        <v>0.42147073828438159</v>
      </c>
    </row>
    <row r="279" spans="2:12" ht="24">
      <c r="B279" s="511"/>
      <c r="C279" s="534"/>
      <c r="D279" s="526"/>
      <c r="E279" s="197">
        <v>1103</v>
      </c>
      <c r="F279" s="212" t="s">
        <v>109</v>
      </c>
      <c r="G279" s="439">
        <v>12902</v>
      </c>
      <c r="H279" s="439">
        <v>133764098.45839401</v>
      </c>
      <c r="I279" s="439">
        <v>4203</v>
      </c>
      <c r="J279" s="117">
        <f t="shared" si="117"/>
        <v>10367.702562268951</v>
      </c>
      <c r="K279" s="117">
        <f t="shared" si="118"/>
        <v>31825.862112394483</v>
      </c>
      <c r="L279" s="93">
        <f t="shared" si="119"/>
        <v>0.30631878142992491</v>
      </c>
    </row>
    <row r="280" spans="2:12" ht="24">
      <c r="B280" s="511"/>
      <c r="C280" s="534"/>
      <c r="D280" s="526"/>
      <c r="E280" s="197">
        <v>1113</v>
      </c>
      <c r="F280" s="212" t="s">
        <v>110</v>
      </c>
      <c r="G280" s="439">
        <v>5466</v>
      </c>
      <c r="H280" s="439">
        <v>27901677.832605202</v>
      </c>
      <c r="I280" s="439">
        <v>1713</v>
      </c>
      <c r="J280" s="117">
        <f t="shared" si="117"/>
        <v>5104.5879679116724</v>
      </c>
      <c r="K280" s="117">
        <f t="shared" si="118"/>
        <v>16288.194881847754</v>
      </c>
      <c r="L280" s="94">
        <f t="shared" si="119"/>
        <v>0.1248451279061293</v>
      </c>
    </row>
    <row r="281" spans="2:12" ht="24">
      <c r="B281" s="511"/>
      <c r="C281" s="534"/>
      <c r="D281" s="526"/>
      <c r="E281" s="197">
        <v>1905</v>
      </c>
      <c r="F281" s="212" t="s">
        <v>111</v>
      </c>
      <c r="G281" s="439">
        <v>9207</v>
      </c>
      <c r="H281" s="439">
        <v>60227879.803258598</v>
      </c>
      <c r="I281" s="439">
        <v>3384</v>
      </c>
      <c r="J281" s="117">
        <f t="shared" si="117"/>
        <v>6541.5314220982509</v>
      </c>
      <c r="K281" s="117">
        <f t="shared" si="118"/>
        <v>17797.836821293913</v>
      </c>
      <c r="L281" s="93">
        <f t="shared" si="119"/>
        <v>0.24662925442751987</v>
      </c>
    </row>
    <row r="282" spans="2:12">
      <c r="B282" s="511"/>
      <c r="C282" s="534"/>
      <c r="D282" s="526"/>
      <c r="E282" s="208" t="s">
        <v>206</v>
      </c>
      <c r="F282" s="209" t="s">
        <v>207</v>
      </c>
      <c r="G282" s="118">
        <v>2442</v>
      </c>
      <c r="H282" s="118">
        <v>19545562.6374809</v>
      </c>
      <c r="I282" s="118">
        <v>1029</v>
      </c>
      <c r="J282" s="119">
        <f t="shared" si="117"/>
        <v>8003.9159039643328</v>
      </c>
      <c r="K282" s="119">
        <f t="shared" si="118"/>
        <v>18994.71587704655</v>
      </c>
      <c r="L282" s="151">
        <f t="shared" si="119"/>
        <v>7.4994533926098686E-2</v>
      </c>
    </row>
    <row r="283" spans="2:12">
      <c r="B283" s="512"/>
      <c r="C283" s="535"/>
      <c r="D283" s="527"/>
      <c r="E283" s="516" t="s">
        <v>116</v>
      </c>
      <c r="F283" s="517"/>
      <c r="G283" s="438">
        <v>30395</v>
      </c>
      <c r="H283" s="438">
        <v>493378439.99999899</v>
      </c>
      <c r="I283" s="438">
        <v>6779</v>
      </c>
      <c r="J283" s="108">
        <f t="shared" si="117"/>
        <v>16232.223721006711</v>
      </c>
      <c r="K283" s="108">
        <f t="shared" si="118"/>
        <v>72780.415990558933</v>
      </c>
      <c r="L283" s="92">
        <f t="shared" si="119"/>
        <v>0.49406019969389986</v>
      </c>
    </row>
    <row r="284" spans="2:12">
      <c r="B284" s="510">
        <v>41</v>
      </c>
      <c r="C284" s="533" t="s">
        <v>11</v>
      </c>
      <c r="D284" s="525">
        <f>市区町村別_歯科医療費!$D$46</f>
        <v>25327</v>
      </c>
      <c r="E284" s="198">
        <v>1101</v>
      </c>
      <c r="F284" s="210" t="s">
        <v>107</v>
      </c>
      <c r="G284" s="116">
        <v>14168</v>
      </c>
      <c r="H284" s="116">
        <v>120891760.136613</v>
      </c>
      <c r="I284" s="116">
        <v>6408</v>
      </c>
      <c r="J284" s="116">
        <f>IFERROR(H284/G284,"-")</f>
        <v>8532.7329288970213</v>
      </c>
      <c r="K284" s="116">
        <f>IFERROR(H284/I284,"-")</f>
        <v>18865.755327186798</v>
      </c>
      <c r="L284" s="92">
        <f>IFERROR(I284/$D$284,"-")</f>
        <v>0.25301062107632172</v>
      </c>
    </row>
    <row r="285" spans="2:12">
      <c r="B285" s="511"/>
      <c r="C285" s="534"/>
      <c r="D285" s="526"/>
      <c r="E285" s="197">
        <v>1102</v>
      </c>
      <c r="F285" s="211" t="s">
        <v>108</v>
      </c>
      <c r="G285" s="439">
        <v>59289</v>
      </c>
      <c r="H285" s="439">
        <v>486759316.32339102</v>
      </c>
      <c r="I285" s="439">
        <v>12010</v>
      </c>
      <c r="J285" s="117">
        <f t="shared" ref="J285:J290" si="120">IFERROR(H285/G285,"-")</f>
        <v>8209.9430977650318</v>
      </c>
      <c r="K285" s="117">
        <f t="shared" ref="K285:K290" si="121">IFERROR(H285/I285,"-")</f>
        <v>40529.501775469696</v>
      </c>
      <c r="L285" s="93">
        <f t="shared" ref="L285:L290" si="122">IFERROR(I285/$D$284,"-")</f>
        <v>0.47419749674260669</v>
      </c>
    </row>
    <row r="286" spans="2:12" ht="24">
      <c r="B286" s="511"/>
      <c r="C286" s="534"/>
      <c r="D286" s="526"/>
      <c r="E286" s="197">
        <v>1103</v>
      </c>
      <c r="F286" s="212" t="s">
        <v>109</v>
      </c>
      <c r="G286" s="439">
        <v>25101</v>
      </c>
      <c r="H286" s="439">
        <v>268392245.972404</v>
      </c>
      <c r="I286" s="439">
        <v>7885</v>
      </c>
      <c r="J286" s="117">
        <f t="shared" si="120"/>
        <v>10692.49217052723</v>
      </c>
      <c r="K286" s="117">
        <f t="shared" si="121"/>
        <v>34038.331765682182</v>
      </c>
      <c r="L286" s="93">
        <f t="shared" si="122"/>
        <v>0.31132783195798952</v>
      </c>
    </row>
    <row r="287" spans="2:12" ht="24">
      <c r="B287" s="511"/>
      <c r="C287" s="534"/>
      <c r="D287" s="526"/>
      <c r="E287" s="197">
        <v>1113</v>
      </c>
      <c r="F287" s="212" t="s">
        <v>110</v>
      </c>
      <c r="G287" s="439">
        <v>9340</v>
      </c>
      <c r="H287" s="439">
        <v>46978193.345945701</v>
      </c>
      <c r="I287" s="439">
        <v>2776</v>
      </c>
      <c r="J287" s="117">
        <f t="shared" si="120"/>
        <v>5029.7851548121735</v>
      </c>
      <c r="K287" s="117">
        <f t="shared" si="121"/>
        <v>16922.980311940093</v>
      </c>
      <c r="L287" s="94">
        <f t="shared" si="122"/>
        <v>0.10960634895565997</v>
      </c>
    </row>
    <row r="288" spans="2:12" ht="24">
      <c r="B288" s="511"/>
      <c r="C288" s="534"/>
      <c r="D288" s="526"/>
      <c r="E288" s="197">
        <v>1905</v>
      </c>
      <c r="F288" s="212" t="s">
        <v>111</v>
      </c>
      <c r="G288" s="439">
        <v>24827</v>
      </c>
      <c r="H288" s="439">
        <v>145244107.16307899</v>
      </c>
      <c r="I288" s="439">
        <v>6973</v>
      </c>
      <c r="J288" s="117">
        <f t="shared" si="120"/>
        <v>5850.2480027018564</v>
      </c>
      <c r="K288" s="117">
        <f t="shared" si="121"/>
        <v>20829.500525323245</v>
      </c>
      <c r="L288" s="93">
        <f t="shared" si="122"/>
        <v>0.27531882970742688</v>
      </c>
    </row>
    <row r="289" spans="2:12">
      <c r="B289" s="511"/>
      <c r="C289" s="534"/>
      <c r="D289" s="526"/>
      <c r="E289" s="208" t="s">
        <v>206</v>
      </c>
      <c r="F289" s="209" t="s">
        <v>207</v>
      </c>
      <c r="G289" s="118">
        <v>5513</v>
      </c>
      <c r="H289" s="118">
        <v>39659217.058566302</v>
      </c>
      <c r="I289" s="118">
        <v>2215</v>
      </c>
      <c r="J289" s="119">
        <f t="shared" si="120"/>
        <v>7193.7632974000189</v>
      </c>
      <c r="K289" s="119">
        <f t="shared" si="121"/>
        <v>17904.838401158602</v>
      </c>
      <c r="L289" s="151">
        <f t="shared" si="122"/>
        <v>8.7456074544952023E-2</v>
      </c>
    </row>
    <row r="290" spans="2:12">
      <c r="B290" s="512"/>
      <c r="C290" s="535"/>
      <c r="D290" s="527"/>
      <c r="E290" s="516" t="s">
        <v>116</v>
      </c>
      <c r="F290" s="517"/>
      <c r="G290" s="438">
        <v>67836</v>
      </c>
      <c r="H290" s="438">
        <v>1107924839.99999</v>
      </c>
      <c r="I290" s="438">
        <v>13410</v>
      </c>
      <c r="J290" s="108">
        <f t="shared" si="120"/>
        <v>16332.402264284303</v>
      </c>
      <c r="K290" s="108">
        <f t="shared" si="121"/>
        <v>82619.302013422071</v>
      </c>
      <c r="L290" s="149">
        <f t="shared" si="122"/>
        <v>0.52947447388162827</v>
      </c>
    </row>
    <row r="291" spans="2:12">
      <c r="B291" s="510">
        <v>42</v>
      </c>
      <c r="C291" s="533" t="s">
        <v>12</v>
      </c>
      <c r="D291" s="525">
        <f>市区町村別_歯科医療費!$D$47</f>
        <v>66900</v>
      </c>
      <c r="E291" s="198">
        <v>1101</v>
      </c>
      <c r="F291" s="210" t="s">
        <v>107</v>
      </c>
      <c r="G291" s="116">
        <v>42797</v>
      </c>
      <c r="H291" s="116">
        <v>322102560.81795901</v>
      </c>
      <c r="I291" s="116">
        <v>19524</v>
      </c>
      <c r="J291" s="116">
        <f>IFERROR(H291/G291,"-")</f>
        <v>7526.2883103478989</v>
      </c>
      <c r="K291" s="116">
        <f>IFERROR(H291/I291,"-")</f>
        <v>16497.775087992162</v>
      </c>
      <c r="L291" s="92">
        <f>IFERROR(I291/$D$291,"-")</f>
        <v>0.2918385650224215</v>
      </c>
    </row>
    <row r="292" spans="2:12">
      <c r="B292" s="511"/>
      <c r="C292" s="534"/>
      <c r="D292" s="526"/>
      <c r="E292" s="197">
        <v>1102</v>
      </c>
      <c r="F292" s="211" t="s">
        <v>108</v>
      </c>
      <c r="G292" s="439">
        <v>151483</v>
      </c>
      <c r="H292" s="439">
        <v>1117629401.86655</v>
      </c>
      <c r="I292" s="439">
        <v>33440</v>
      </c>
      <c r="J292" s="117">
        <f t="shared" ref="J292:J297" si="123">IFERROR(H292/G292,"-")</f>
        <v>7377.9196468682949</v>
      </c>
      <c r="K292" s="117">
        <f t="shared" ref="K292:K297" si="124">IFERROR(H292/I292,"-")</f>
        <v>33421.931873999703</v>
      </c>
      <c r="L292" s="93">
        <f t="shared" ref="L292:L297" si="125">IFERROR(I292/$D$291,"-")</f>
        <v>0.49985052316890882</v>
      </c>
    </row>
    <row r="293" spans="2:12" ht="24">
      <c r="B293" s="511"/>
      <c r="C293" s="534"/>
      <c r="D293" s="526"/>
      <c r="E293" s="197">
        <v>1103</v>
      </c>
      <c r="F293" s="212" t="s">
        <v>109</v>
      </c>
      <c r="G293" s="439">
        <v>62288</v>
      </c>
      <c r="H293" s="439">
        <v>611791273.094347</v>
      </c>
      <c r="I293" s="439">
        <v>20675</v>
      </c>
      <c r="J293" s="117">
        <f t="shared" si="123"/>
        <v>9821.9765138445127</v>
      </c>
      <c r="K293" s="117">
        <f t="shared" si="124"/>
        <v>29590.871733704811</v>
      </c>
      <c r="L293" s="93">
        <f t="shared" si="125"/>
        <v>0.30904334828101643</v>
      </c>
    </row>
    <row r="294" spans="2:12" ht="24">
      <c r="B294" s="511"/>
      <c r="C294" s="534"/>
      <c r="D294" s="526"/>
      <c r="E294" s="197">
        <v>1113</v>
      </c>
      <c r="F294" s="212" t="s">
        <v>110</v>
      </c>
      <c r="G294" s="439">
        <v>24919</v>
      </c>
      <c r="H294" s="439">
        <v>126061741.651796</v>
      </c>
      <c r="I294" s="439">
        <v>7820</v>
      </c>
      <c r="J294" s="117">
        <f t="shared" si="123"/>
        <v>5058.8603736825717</v>
      </c>
      <c r="K294" s="117">
        <f t="shared" si="124"/>
        <v>16120.427321201534</v>
      </c>
      <c r="L294" s="94">
        <f t="shared" si="125"/>
        <v>0.11689088191330343</v>
      </c>
    </row>
    <row r="295" spans="2:12" ht="24">
      <c r="B295" s="511"/>
      <c r="C295" s="534"/>
      <c r="D295" s="526"/>
      <c r="E295" s="197">
        <v>1905</v>
      </c>
      <c r="F295" s="212" t="s">
        <v>111</v>
      </c>
      <c r="G295" s="439">
        <v>61645</v>
      </c>
      <c r="H295" s="439">
        <v>347043967.35999101</v>
      </c>
      <c r="I295" s="439">
        <v>19190</v>
      </c>
      <c r="J295" s="117">
        <f t="shared" si="123"/>
        <v>5629.7180202772488</v>
      </c>
      <c r="K295" s="117">
        <f t="shared" si="124"/>
        <v>18084.625709223084</v>
      </c>
      <c r="L295" s="93">
        <f t="shared" si="125"/>
        <v>0.28684603886397608</v>
      </c>
    </row>
    <row r="296" spans="2:12">
      <c r="B296" s="511"/>
      <c r="C296" s="534"/>
      <c r="D296" s="526"/>
      <c r="E296" s="208" t="s">
        <v>206</v>
      </c>
      <c r="F296" s="209" t="s">
        <v>207</v>
      </c>
      <c r="G296" s="118">
        <v>13602</v>
      </c>
      <c r="H296" s="118">
        <v>116337495.209351</v>
      </c>
      <c r="I296" s="118">
        <v>5528</v>
      </c>
      <c r="J296" s="119">
        <f t="shared" si="123"/>
        <v>8552.969799246508</v>
      </c>
      <c r="K296" s="119">
        <f t="shared" si="124"/>
        <v>21045.132997350036</v>
      </c>
      <c r="L296" s="151">
        <f t="shared" si="125"/>
        <v>8.2630792227204777E-2</v>
      </c>
    </row>
    <row r="297" spans="2:12">
      <c r="B297" s="512"/>
      <c r="C297" s="535"/>
      <c r="D297" s="527"/>
      <c r="E297" s="516" t="s">
        <v>116</v>
      </c>
      <c r="F297" s="517"/>
      <c r="G297" s="438">
        <v>179287</v>
      </c>
      <c r="H297" s="438">
        <v>2640966439.99999</v>
      </c>
      <c r="I297" s="438">
        <v>37918</v>
      </c>
      <c r="J297" s="109">
        <f t="shared" si="123"/>
        <v>14730.38446736233</v>
      </c>
      <c r="K297" s="109">
        <f t="shared" si="124"/>
        <v>69649.412943720396</v>
      </c>
      <c r="L297" s="90">
        <f t="shared" si="125"/>
        <v>0.56678624813153966</v>
      </c>
    </row>
    <row r="298" spans="2:12">
      <c r="B298" s="510">
        <v>43</v>
      </c>
      <c r="C298" s="533" t="s">
        <v>8</v>
      </c>
      <c r="D298" s="525">
        <f>市区町村別_歯科医療費!$D$48</f>
        <v>41176</v>
      </c>
      <c r="E298" s="198">
        <v>1101</v>
      </c>
      <c r="F298" s="210" t="s">
        <v>107</v>
      </c>
      <c r="G298" s="116">
        <v>27620</v>
      </c>
      <c r="H298" s="116">
        <v>212715008.43494001</v>
      </c>
      <c r="I298" s="116">
        <v>12473</v>
      </c>
      <c r="J298" s="116">
        <f>IFERROR(H298/G298,"-")</f>
        <v>7701.4847369637946</v>
      </c>
      <c r="K298" s="116">
        <f>IFERROR(H298/I298,"-")</f>
        <v>17054.03739556963</v>
      </c>
      <c r="L298" s="92">
        <f>IFERROR(I298/$D$298,"-")</f>
        <v>0.30291917621915682</v>
      </c>
    </row>
    <row r="299" spans="2:12">
      <c r="B299" s="511"/>
      <c r="C299" s="534"/>
      <c r="D299" s="526"/>
      <c r="E299" s="197">
        <v>1102</v>
      </c>
      <c r="F299" s="211" t="s">
        <v>108</v>
      </c>
      <c r="G299" s="439">
        <v>106726</v>
      </c>
      <c r="H299" s="439">
        <v>809648604.52530706</v>
      </c>
      <c r="I299" s="439">
        <v>22292</v>
      </c>
      <c r="J299" s="117">
        <f t="shared" ref="J299:J304" si="126">IFERROR(H299/G299,"-")</f>
        <v>7586.2358237477938</v>
      </c>
      <c r="K299" s="117">
        <f t="shared" ref="K299:K304" si="127">IFERROR(H299/I299,"-")</f>
        <v>36320.141957891043</v>
      </c>
      <c r="L299" s="93">
        <f t="shared" ref="L299:L304" si="128">IFERROR(I299/$D$298,"-")</f>
        <v>0.54138333009520112</v>
      </c>
    </row>
    <row r="300" spans="2:12" ht="24">
      <c r="B300" s="511"/>
      <c r="C300" s="534"/>
      <c r="D300" s="526"/>
      <c r="E300" s="197">
        <v>1103</v>
      </c>
      <c r="F300" s="212" t="s">
        <v>109</v>
      </c>
      <c r="G300" s="439">
        <v>46093</v>
      </c>
      <c r="H300" s="439">
        <v>444814789.64597797</v>
      </c>
      <c r="I300" s="439">
        <v>14027</v>
      </c>
      <c r="J300" s="117">
        <f t="shared" si="126"/>
        <v>9650.3761882710605</v>
      </c>
      <c r="K300" s="117">
        <f t="shared" si="127"/>
        <v>31711.327414698651</v>
      </c>
      <c r="L300" s="93">
        <f t="shared" si="128"/>
        <v>0.34065960753837188</v>
      </c>
    </row>
    <row r="301" spans="2:12" ht="24">
      <c r="B301" s="511"/>
      <c r="C301" s="534"/>
      <c r="D301" s="526"/>
      <c r="E301" s="197">
        <v>1113</v>
      </c>
      <c r="F301" s="212" t="s">
        <v>110</v>
      </c>
      <c r="G301" s="439">
        <v>17410</v>
      </c>
      <c r="H301" s="439">
        <v>82601808.4962814</v>
      </c>
      <c r="I301" s="439">
        <v>5027</v>
      </c>
      <c r="J301" s="117">
        <f t="shared" si="126"/>
        <v>4744.5036471155317</v>
      </c>
      <c r="K301" s="117">
        <f t="shared" si="127"/>
        <v>16431.630892437119</v>
      </c>
      <c r="L301" s="94">
        <f t="shared" si="128"/>
        <v>0.12208568097921119</v>
      </c>
    </row>
    <row r="302" spans="2:12" ht="24">
      <c r="B302" s="511"/>
      <c r="C302" s="534"/>
      <c r="D302" s="526"/>
      <c r="E302" s="197">
        <v>1905</v>
      </c>
      <c r="F302" s="212" t="s">
        <v>111</v>
      </c>
      <c r="G302" s="439">
        <v>41939</v>
      </c>
      <c r="H302" s="439">
        <v>247445086.02575099</v>
      </c>
      <c r="I302" s="439">
        <v>12427</v>
      </c>
      <c r="J302" s="117">
        <f t="shared" si="126"/>
        <v>5900.118887568874</v>
      </c>
      <c r="K302" s="117">
        <f t="shared" si="127"/>
        <v>19911.892333286472</v>
      </c>
      <c r="L302" s="93">
        <f t="shared" si="128"/>
        <v>0.3018020205945211</v>
      </c>
    </row>
    <row r="303" spans="2:12">
      <c r="B303" s="511"/>
      <c r="C303" s="534"/>
      <c r="D303" s="526"/>
      <c r="E303" s="208" t="s">
        <v>206</v>
      </c>
      <c r="F303" s="209" t="s">
        <v>207</v>
      </c>
      <c r="G303" s="118">
        <v>10233</v>
      </c>
      <c r="H303" s="118">
        <v>79265282.871739298</v>
      </c>
      <c r="I303" s="118">
        <v>4243</v>
      </c>
      <c r="J303" s="119">
        <f t="shared" si="126"/>
        <v>7746.0454286855565</v>
      </c>
      <c r="K303" s="119">
        <f t="shared" si="127"/>
        <v>18681.424197911689</v>
      </c>
      <c r="L303" s="151">
        <f t="shared" si="128"/>
        <v>0.10304546337672431</v>
      </c>
    </row>
    <row r="304" spans="2:12">
      <c r="B304" s="512"/>
      <c r="C304" s="535"/>
      <c r="D304" s="527"/>
      <c r="E304" s="516" t="s">
        <v>116</v>
      </c>
      <c r="F304" s="517"/>
      <c r="G304" s="438">
        <v>121154</v>
      </c>
      <c r="H304" s="438">
        <v>1876490579.99999</v>
      </c>
      <c r="I304" s="438">
        <v>24405</v>
      </c>
      <c r="J304" s="108">
        <f t="shared" si="126"/>
        <v>15488.47400828689</v>
      </c>
      <c r="K304" s="108">
        <f t="shared" si="127"/>
        <v>76889.595574676903</v>
      </c>
      <c r="L304" s="149">
        <f t="shared" si="128"/>
        <v>0.59269963085292399</v>
      </c>
    </row>
    <row r="305" spans="2:12">
      <c r="B305" s="510">
        <v>44</v>
      </c>
      <c r="C305" s="533" t="s">
        <v>18</v>
      </c>
      <c r="D305" s="525">
        <f>市区町村別_歯科医療費!$D$49</f>
        <v>44796</v>
      </c>
      <c r="E305" s="198">
        <v>1101</v>
      </c>
      <c r="F305" s="210" t="s">
        <v>107</v>
      </c>
      <c r="G305" s="116">
        <v>29338</v>
      </c>
      <c r="H305" s="116">
        <v>228328436.292041</v>
      </c>
      <c r="I305" s="116">
        <v>12547</v>
      </c>
      <c r="J305" s="116">
        <f>IFERROR(H305/G305,"-")</f>
        <v>7782.6858099407254</v>
      </c>
      <c r="K305" s="116">
        <f>IFERROR(H305/I305,"-")</f>
        <v>18197.850983664703</v>
      </c>
      <c r="L305" s="92">
        <f>IFERROR(I305/$D$305,"-")</f>
        <v>0.28009197249754442</v>
      </c>
    </row>
    <row r="306" spans="2:12">
      <c r="B306" s="511"/>
      <c r="C306" s="534"/>
      <c r="D306" s="526"/>
      <c r="E306" s="197">
        <v>1102</v>
      </c>
      <c r="F306" s="211" t="s">
        <v>108</v>
      </c>
      <c r="G306" s="439">
        <v>117321</v>
      </c>
      <c r="H306" s="439">
        <v>881295501.92516994</v>
      </c>
      <c r="I306" s="439">
        <v>22829</v>
      </c>
      <c r="J306" s="117">
        <f t="shared" ref="J306:J311" si="129">IFERROR(H306/G306,"-")</f>
        <v>7511.8308054412246</v>
      </c>
      <c r="K306" s="117">
        <f t="shared" ref="K306:K311" si="130">IFERROR(H306/I306,"-")</f>
        <v>38604.209642348324</v>
      </c>
      <c r="L306" s="93">
        <f t="shared" ref="L306:L311" si="131">IFERROR(I306/$D$305,"-")</f>
        <v>0.50962139476738999</v>
      </c>
    </row>
    <row r="307" spans="2:12" ht="24">
      <c r="B307" s="511"/>
      <c r="C307" s="534"/>
      <c r="D307" s="526"/>
      <c r="E307" s="197">
        <v>1103</v>
      </c>
      <c r="F307" s="212" t="s">
        <v>109</v>
      </c>
      <c r="G307" s="439">
        <v>50731</v>
      </c>
      <c r="H307" s="439">
        <v>498253266.34713101</v>
      </c>
      <c r="I307" s="439">
        <v>15143</v>
      </c>
      <c r="J307" s="117">
        <f t="shared" si="129"/>
        <v>9821.4753572200625</v>
      </c>
      <c r="K307" s="117">
        <f t="shared" si="130"/>
        <v>32903.207181346566</v>
      </c>
      <c r="L307" s="93">
        <f t="shared" si="131"/>
        <v>0.33804357531922491</v>
      </c>
    </row>
    <row r="308" spans="2:12" ht="24">
      <c r="B308" s="511"/>
      <c r="C308" s="534"/>
      <c r="D308" s="526"/>
      <c r="E308" s="197">
        <v>1113</v>
      </c>
      <c r="F308" s="212" t="s">
        <v>110</v>
      </c>
      <c r="G308" s="439">
        <v>26395</v>
      </c>
      <c r="H308" s="439">
        <v>125374937.759496</v>
      </c>
      <c r="I308" s="439">
        <v>7645</v>
      </c>
      <c r="J308" s="117">
        <f t="shared" si="129"/>
        <v>4749.9502845044899</v>
      </c>
      <c r="K308" s="117">
        <f t="shared" si="130"/>
        <v>16399.59944532322</v>
      </c>
      <c r="L308" s="94">
        <f t="shared" si="131"/>
        <v>0.1706625591570676</v>
      </c>
    </row>
    <row r="309" spans="2:12" ht="24">
      <c r="B309" s="511"/>
      <c r="C309" s="534"/>
      <c r="D309" s="526"/>
      <c r="E309" s="197">
        <v>1905</v>
      </c>
      <c r="F309" s="212" t="s">
        <v>111</v>
      </c>
      <c r="G309" s="439">
        <v>46155</v>
      </c>
      <c r="H309" s="439">
        <v>278399992.51678801</v>
      </c>
      <c r="I309" s="439">
        <v>13152</v>
      </c>
      <c r="J309" s="117">
        <f t="shared" si="129"/>
        <v>6031.849041637699</v>
      </c>
      <c r="K309" s="117">
        <f t="shared" si="130"/>
        <v>21167.882642699817</v>
      </c>
      <c r="L309" s="93">
        <f t="shared" si="131"/>
        <v>0.29359764264666488</v>
      </c>
    </row>
    <row r="310" spans="2:12">
      <c r="B310" s="511"/>
      <c r="C310" s="534"/>
      <c r="D310" s="526"/>
      <c r="E310" s="208" t="s">
        <v>206</v>
      </c>
      <c r="F310" s="209" t="s">
        <v>207</v>
      </c>
      <c r="G310" s="118">
        <v>19645</v>
      </c>
      <c r="H310" s="118">
        <v>140325725.15937099</v>
      </c>
      <c r="I310" s="118">
        <v>6081</v>
      </c>
      <c r="J310" s="119">
        <f t="shared" si="129"/>
        <v>7143.0758543838629</v>
      </c>
      <c r="K310" s="119">
        <f t="shared" si="130"/>
        <v>23076.093596344515</v>
      </c>
      <c r="L310" s="151">
        <f t="shared" si="131"/>
        <v>0.13574872756496115</v>
      </c>
    </row>
    <row r="311" spans="2:12">
      <c r="B311" s="512"/>
      <c r="C311" s="535"/>
      <c r="D311" s="527"/>
      <c r="E311" s="516" t="s">
        <v>116</v>
      </c>
      <c r="F311" s="517"/>
      <c r="G311" s="438">
        <v>132325</v>
      </c>
      <c r="H311" s="438">
        <v>2151977859.99999</v>
      </c>
      <c r="I311" s="438">
        <v>25312</v>
      </c>
      <c r="J311" s="108">
        <f t="shared" si="129"/>
        <v>16262.821537880143</v>
      </c>
      <c r="K311" s="108">
        <f t="shared" si="130"/>
        <v>85018.088653602637</v>
      </c>
      <c r="L311" s="149">
        <f t="shared" si="131"/>
        <v>0.56505045093311901</v>
      </c>
    </row>
    <row r="312" spans="2:12">
      <c r="B312" s="510">
        <v>45</v>
      </c>
      <c r="C312" s="533" t="s">
        <v>41</v>
      </c>
      <c r="D312" s="525">
        <f>市区町村別_歯科医療費!$D$50</f>
        <v>15681</v>
      </c>
      <c r="E312" s="198">
        <v>1101</v>
      </c>
      <c r="F312" s="210" t="s">
        <v>107</v>
      </c>
      <c r="G312" s="116">
        <v>7983</v>
      </c>
      <c r="H312" s="116">
        <v>67230749.080086499</v>
      </c>
      <c r="I312" s="116">
        <v>3993</v>
      </c>
      <c r="J312" s="116">
        <f>IFERROR(H312/G312,"-")</f>
        <v>8421.7398321541405</v>
      </c>
      <c r="K312" s="116">
        <f>IFERROR(H312/I312,"-")</f>
        <v>16837.15228652304</v>
      </c>
      <c r="L312" s="92">
        <f>IFERROR(I312/$D$312,"-")</f>
        <v>0.25463937248899943</v>
      </c>
    </row>
    <row r="313" spans="2:12">
      <c r="B313" s="511"/>
      <c r="C313" s="534"/>
      <c r="D313" s="526"/>
      <c r="E313" s="197">
        <v>1102</v>
      </c>
      <c r="F313" s="211" t="s">
        <v>108</v>
      </c>
      <c r="G313" s="439">
        <v>29316</v>
      </c>
      <c r="H313" s="439">
        <v>240202214.58001801</v>
      </c>
      <c r="I313" s="439">
        <v>6927</v>
      </c>
      <c r="J313" s="117">
        <f t="shared" ref="J313:J318" si="132">IFERROR(H313/G313,"-")</f>
        <v>8193.553505935939</v>
      </c>
      <c r="K313" s="117">
        <f t="shared" ref="K313:K318" si="133">IFERROR(H313/I313,"-")</f>
        <v>34676.22557817497</v>
      </c>
      <c r="L313" s="93">
        <f t="shared" ref="L313:L318" si="134">IFERROR(I313/$D$312,"-")</f>
        <v>0.44174478668452266</v>
      </c>
    </row>
    <row r="314" spans="2:12" ht="24">
      <c r="B314" s="511"/>
      <c r="C314" s="534"/>
      <c r="D314" s="526"/>
      <c r="E314" s="197">
        <v>1103</v>
      </c>
      <c r="F314" s="212" t="s">
        <v>109</v>
      </c>
      <c r="G314" s="439">
        <v>15123</v>
      </c>
      <c r="H314" s="439">
        <v>151631374.52743399</v>
      </c>
      <c r="I314" s="439">
        <v>4928</v>
      </c>
      <c r="J314" s="117">
        <f t="shared" si="132"/>
        <v>10026.540668348476</v>
      </c>
      <c r="K314" s="117">
        <f t="shared" si="133"/>
        <v>30769.353597287743</v>
      </c>
      <c r="L314" s="93">
        <f t="shared" si="134"/>
        <v>0.31426567183215354</v>
      </c>
    </row>
    <row r="315" spans="2:12" ht="24">
      <c r="B315" s="511"/>
      <c r="C315" s="534"/>
      <c r="D315" s="526"/>
      <c r="E315" s="197">
        <v>1113</v>
      </c>
      <c r="F315" s="212" t="s">
        <v>110</v>
      </c>
      <c r="G315" s="439">
        <v>5613</v>
      </c>
      <c r="H315" s="439">
        <v>31584306.123601802</v>
      </c>
      <c r="I315" s="439">
        <v>1730</v>
      </c>
      <c r="J315" s="117">
        <f t="shared" si="132"/>
        <v>5626.992004917478</v>
      </c>
      <c r="K315" s="117">
        <f t="shared" si="133"/>
        <v>18256.824348902777</v>
      </c>
      <c r="L315" s="94">
        <f t="shared" si="134"/>
        <v>0.11032459664562209</v>
      </c>
    </row>
    <row r="316" spans="2:12" ht="24">
      <c r="B316" s="511"/>
      <c r="C316" s="534"/>
      <c r="D316" s="526"/>
      <c r="E316" s="197">
        <v>1905</v>
      </c>
      <c r="F316" s="212" t="s">
        <v>111</v>
      </c>
      <c r="G316" s="439">
        <v>11172</v>
      </c>
      <c r="H316" s="439">
        <v>70529749.869800597</v>
      </c>
      <c r="I316" s="439">
        <v>3851</v>
      </c>
      <c r="J316" s="117">
        <f t="shared" si="132"/>
        <v>6313.0818000179552</v>
      </c>
      <c r="K316" s="117">
        <f t="shared" si="133"/>
        <v>18314.658496442637</v>
      </c>
      <c r="L316" s="93">
        <f t="shared" si="134"/>
        <v>0.24558382756201771</v>
      </c>
    </row>
    <row r="317" spans="2:12">
      <c r="B317" s="511"/>
      <c r="C317" s="534"/>
      <c r="D317" s="526"/>
      <c r="E317" s="208" t="s">
        <v>206</v>
      </c>
      <c r="F317" s="209" t="s">
        <v>207</v>
      </c>
      <c r="G317" s="118">
        <v>5859</v>
      </c>
      <c r="H317" s="118">
        <v>54331125.8190578</v>
      </c>
      <c r="I317" s="118">
        <v>1814</v>
      </c>
      <c r="J317" s="119">
        <f t="shared" si="132"/>
        <v>9273.1056185454509</v>
      </c>
      <c r="K317" s="119">
        <f t="shared" si="133"/>
        <v>29951.006515467365</v>
      </c>
      <c r="L317" s="151">
        <f t="shared" si="134"/>
        <v>0.1156813978700338</v>
      </c>
    </row>
    <row r="318" spans="2:12">
      <c r="B318" s="512"/>
      <c r="C318" s="535"/>
      <c r="D318" s="527"/>
      <c r="E318" s="516" t="s">
        <v>116</v>
      </c>
      <c r="F318" s="517"/>
      <c r="G318" s="438">
        <v>34286</v>
      </c>
      <c r="H318" s="438">
        <v>615509519.99999905</v>
      </c>
      <c r="I318" s="438">
        <v>7891</v>
      </c>
      <c r="J318" s="108">
        <f t="shared" si="132"/>
        <v>17952.21139823832</v>
      </c>
      <c r="K318" s="108">
        <f t="shared" si="133"/>
        <v>78001.459891014965</v>
      </c>
      <c r="L318" s="149">
        <f t="shared" si="134"/>
        <v>0.50322045787896175</v>
      </c>
    </row>
    <row r="319" spans="2:12">
      <c r="B319" s="510">
        <v>46</v>
      </c>
      <c r="C319" s="533" t="s">
        <v>21</v>
      </c>
      <c r="D319" s="525">
        <f>市区町村別_歯科医療費!$D$51</f>
        <v>20155</v>
      </c>
      <c r="E319" s="198">
        <v>1101</v>
      </c>
      <c r="F319" s="210" t="s">
        <v>107</v>
      </c>
      <c r="G319" s="116">
        <v>11992</v>
      </c>
      <c r="H319" s="116">
        <v>90058472.1984898</v>
      </c>
      <c r="I319" s="116">
        <v>5577</v>
      </c>
      <c r="J319" s="116">
        <f>IFERROR(H319/G319,"-")</f>
        <v>7509.8792693870746</v>
      </c>
      <c r="K319" s="116">
        <f>IFERROR(H319/I319,"-")</f>
        <v>16148.192970860642</v>
      </c>
      <c r="L319" s="92">
        <f>IFERROR(I319/$D$319,"-")</f>
        <v>0.27670553212602333</v>
      </c>
    </row>
    <row r="320" spans="2:12">
      <c r="B320" s="511"/>
      <c r="C320" s="534"/>
      <c r="D320" s="526"/>
      <c r="E320" s="197">
        <v>1102</v>
      </c>
      <c r="F320" s="211" t="s">
        <v>108</v>
      </c>
      <c r="G320" s="439">
        <v>46725</v>
      </c>
      <c r="H320" s="439">
        <v>349201479.91422302</v>
      </c>
      <c r="I320" s="439">
        <v>10080</v>
      </c>
      <c r="J320" s="117">
        <f t="shared" ref="J320:J325" si="135">IFERROR(H320/G320,"-")</f>
        <v>7473.5469216527126</v>
      </c>
      <c r="K320" s="117">
        <f t="shared" ref="K320:K325" si="136">IFERROR(H320/I320,"-")</f>
        <v>34643.003959744347</v>
      </c>
      <c r="L320" s="93">
        <f t="shared" ref="L320:L325" si="137">IFERROR(I320/$D$319,"-")</f>
        <v>0.50012403870007438</v>
      </c>
    </row>
    <row r="321" spans="2:12" ht="24">
      <c r="B321" s="511"/>
      <c r="C321" s="534"/>
      <c r="D321" s="526"/>
      <c r="E321" s="197">
        <v>1103</v>
      </c>
      <c r="F321" s="212" t="s">
        <v>109</v>
      </c>
      <c r="G321" s="439">
        <v>21225</v>
      </c>
      <c r="H321" s="439">
        <v>206202246.549032</v>
      </c>
      <c r="I321" s="439">
        <v>6722</v>
      </c>
      <c r="J321" s="117">
        <f t="shared" si="135"/>
        <v>9715.0646195068075</v>
      </c>
      <c r="K321" s="117">
        <f t="shared" si="136"/>
        <v>30675.728436333233</v>
      </c>
      <c r="L321" s="93">
        <f t="shared" si="137"/>
        <v>0.33351525676010918</v>
      </c>
    </row>
    <row r="322" spans="2:12" ht="24">
      <c r="B322" s="511"/>
      <c r="C322" s="534"/>
      <c r="D322" s="526"/>
      <c r="E322" s="197">
        <v>1113</v>
      </c>
      <c r="F322" s="212" t="s">
        <v>110</v>
      </c>
      <c r="G322" s="439">
        <v>8451</v>
      </c>
      <c r="H322" s="439">
        <v>42713398.441031002</v>
      </c>
      <c r="I322" s="439">
        <v>2737</v>
      </c>
      <c r="J322" s="117">
        <f t="shared" si="135"/>
        <v>5054.2419170549047</v>
      </c>
      <c r="K322" s="117">
        <f t="shared" si="136"/>
        <v>15605.918319704422</v>
      </c>
      <c r="L322" s="94">
        <f t="shared" si="137"/>
        <v>0.13579756884147853</v>
      </c>
    </row>
    <row r="323" spans="2:12" ht="24">
      <c r="B323" s="511"/>
      <c r="C323" s="534"/>
      <c r="D323" s="526"/>
      <c r="E323" s="197">
        <v>1905</v>
      </c>
      <c r="F323" s="212" t="s">
        <v>111</v>
      </c>
      <c r="G323" s="439">
        <v>19419</v>
      </c>
      <c r="H323" s="439">
        <v>111882977.38993099</v>
      </c>
      <c r="I323" s="439">
        <v>5855</v>
      </c>
      <c r="J323" s="117">
        <f t="shared" si="135"/>
        <v>5761.5210561785361</v>
      </c>
      <c r="K323" s="117">
        <f t="shared" si="136"/>
        <v>19108.962833463876</v>
      </c>
      <c r="L323" s="93">
        <f t="shared" si="137"/>
        <v>0.29049863557429917</v>
      </c>
    </row>
    <row r="324" spans="2:12">
      <c r="B324" s="511"/>
      <c r="C324" s="534"/>
      <c r="D324" s="526"/>
      <c r="E324" s="208" t="s">
        <v>206</v>
      </c>
      <c r="F324" s="209" t="s">
        <v>207</v>
      </c>
      <c r="G324" s="118">
        <v>4576</v>
      </c>
      <c r="H324" s="118">
        <v>44743385.507291898</v>
      </c>
      <c r="I324" s="118">
        <v>1769</v>
      </c>
      <c r="J324" s="119">
        <f t="shared" si="135"/>
        <v>9777.8377419781245</v>
      </c>
      <c r="K324" s="119">
        <f t="shared" si="136"/>
        <v>25293.038726564104</v>
      </c>
      <c r="L324" s="151">
        <f t="shared" si="137"/>
        <v>8.7769784172661874E-2</v>
      </c>
    </row>
    <row r="325" spans="2:12">
      <c r="B325" s="512"/>
      <c r="C325" s="535"/>
      <c r="D325" s="527"/>
      <c r="E325" s="516" t="s">
        <v>116</v>
      </c>
      <c r="F325" s="517"/>
      <c r="G325" s="438">
        <v>53526</v>
      </c>
      <c r="H325" s="438">
        <v>844801959.99999905</v>
      </c>
      <c r="I325" s="438">
        <v>11307</v>
      </c>
      <c r="J325" s="108">
        <f t="shared" si="135"/>
        <v>15783.020588125379</v>
      </c>
      <c r="K325" s="108">
        <f t="shared" si="136"/>
        <v>74714.951799769973</v>
      </c>
      <c r="L325" s="149">
        <f t="shared" si="137"/>
        <v>0.56100223269660132</v>
      </c>
    </row>
    <row r="326" spans="2:12">
      <c r="B326" s="510">
        <v>47</v>
      </c>
      <c r="C326" s="533" t="s">
        <v>13</v>
      </c>
      <c r="D326" s="525">
        <f>市区町村別_歯科医療費!$D$52</f>
        <v>40830</v>
      </c>
      <c r="E326" s="198">
        <v>1101</v>
      </c>
      <c r="F326" s="210" t="s">
        <v>107</v>
      </c>
      <c r="G326" s="116">
        <v>22005</v>
      </c>
      <c r="H326" s="116">
        <v>174602309.247141</v>
      </c>
      <c r="I326" s="116">
        <v>10632</v>
      </c>
      <c r="J326" s="116">
        <f>IFERROR(H326/G326,"-")</f>
        <v>7934.6652691270619</v>
      </c>
      <c r="K326" s="116">
        <f>IFERROR(H326/I326,"-")</f>
        <v>16422.339093974886</v>
      </c>
      <c r="L326" s="92">
        <f>IFERROR(I326/$D$326,"-")</f>
        <v>0.26039676708302717</v>
      </c>
    </row>
    <row r="327" spans="2:12">
      <c r="B327" s="511"/>
      <c r="C327" s="534"/>
      <c r="D327" s="526"/>
      <c r="E327" s="197">
        <v>1102</v>
      </c>
      <c r="F327" s="211" t="s">
        <v>108</v>
      </c>
      <c r="G327" s="439">
        <v>91089</v>
      </c>
      <c r="H327" s="439">
        <v>690521534.51640403</v>
      </c>
      <c r="I327" s="439">
        <v>19991</v>
      </c>
      <c r="J327" s="117">
        <f t="shared" ref="J327:J332" si="138">IFERROR(H327/G327,"-")</f>
        <v>7580.7346058953772</v>
      </c>
      <c r="K327" s="117">
        <f t="shared" ref="K327:K332" si="139">IFERROR(H327/I327,"-")</f>
        <v>34541.62045502496</v>
      </c>
      <c r="L327" s="93">
        <f t="shared" ref="L327:L332" si="140">IFERROR(I327/$D$326,"-")</f>
        <v>0.4896154788145971</v>
      </c>
    </row>
    <row r="328" spans="2:12" ht="24">
      <c r="B328" s="511"/>
      <c r="C328" s="534"/>
      <c r="D328" s="526"/>
      <c r="E328" s="197">
        <v>1103</v>
      </c>
      <c r="F328" s="212" t="s">
        <v>109</v>
      </c>
      <c r="G328" s="439">
        <v>37785</v>
      </c>
      <c r="H328" s="439">
        <v>388395304.66754699</v>
      </c>
      <c r="I328" s="439">
        <v>12471</v>
      </c>
      <c r="J328" s="117">
        <f t="shared" si="138"/>
        <v>10279.08706279071</v>
      </c>
      <c r="K328" s="117">
        <f t="shared" si="139"/>
        <v>31143.878170759923</v>
      </c>
      <c r="L328" s="93">
        <f t="shared" si="140"/>
        <v>0.30543717854518737</v>
      </c>
    </row>
    <row r="329" spans="2:12" ht="24">
      <c r="B329" s="511"/>
      <c r="C329" s="534"/>
      <c r="D329" s="526"/>
      <c r="E329" s="197">
        <v>1113</v>
      </c>
      <c r="F329" s="212" t="s">
        <v>110</v>
      </c>
      <c r="G329" s="439">
        <v>14703</v>
      </c>
      <c r="H329" s="439">
        <v>68869086.700807393</v>
      </c>
      <c r="I329" s="439">
        <v>4575</v>
      </c>
      <c r="J329" s="117">
        <f t="shared" si="138"/>
        <v>4684.0159627836083</v>
      </c>
      <c r="K329" s="117">
        <f t="shared" si="139"/>
        <v>15053.352284329485</v>
      </c>
      <c r="L329" s="94">
        <f t="shared" si="140"/>
        <v>0.11204996326230712</v>
      </c>
    </row>
    <row r="330" spans="2:12" ht="24">
      <c r="B330" s="511"/>
      <c r="C330" s="534"/>
      <c r="D330" s="526"/>
      <c r="E330" s="197">
        <v>1905</v>
      </c>
      <c r="F330" s="212" t="s">
        <v>111</v>
      </c>
      <c r="G330" s="439">
        <v>37893</v>
      </c>
      <c r="H330" s="439">
        <v>215396470.36375499</v>
      </c>
      <c r="I330" s="439">
        <v>11905</v>
      </c>
      <c r="J330" s="117">
        <f t="shared" si="138"/>
        <v>5684.3340554655206</v>
      </c>
      <c r="K330" s="117">
        <f t="shared" si="139"/>
        <v>18092.941651722384</v>
      </c>
      <c r="L330" s="93">
        <f t="shared" si="140"/>
        <v>0.29157482243448446</v>
      </c>
    </row>
    <row r="331" spans="2:12">
      <c r="B331" s="511"/>
      <c r="C331" s="534"/>
      <c r="D331" s="526"/>
      <c r="E331" s="208" t="s">
        <v>206</v>
      </c>
      <c r="F331" s="209" t="s">
        <v>207</v>
      </c>
      <c r="G331" s="118">
        <v>8286</v>
      </c>
      <c r="H331" s="118">
        <v>70879064.504344001</v>
      </c>
      <c r="I331" s="118">
        <v>3257</v>
      </c>
      <c r="J331" s="119">
        <f t="shared" si="138"/>
        <v>8554.0748858730385</v>
      </c>
      <c r="K331" s="119">
        <f t="shared" si="139"/>
        <v>21762.07077198158</v>
      </c>
      <c r="L331" s="151">
        <f t="shared" si="140"/>
        <v>7.9769777124663238E-2</v>
      </c>
    </row>
    <row r="332" spans="2:12">
      <c r="B332" s="512"/>
      <c r="C332" s="535"/>
      <c r="D332" s="527"/>
      <c r="E332" s="516" t="s">
        <v>116</v>
      </c>
      <c r="F332" s="517"/>
      <c r="G332" s="438">
        <v>104681</v>
      </c>
      <c r="H332" s="438">
        <v>1608663769.99999</v>
      </c>
      <c r="I332" s="438">
        <v>22245</v>
      </c>
      <c r="J332" s="108">
        <f t="shared" si="138"/>
        <v>15367.294637995337</v>
      </c>
      <c r="K332" s="108">
        <f t="shared" si="139"/>
        <v>72315.746010338946</v>
      </c>
      <c r="L332" s="149">
        <f t="shared" si="140"/>
        <v>0.54481998530492282</v>
      </c>
    </row>
    <row r="333" spans="2:12">
      <c r="B333" s="510">
        <v>48</v>
      </c>
      <c r="C333" s="533" t="s">
        <v>22</v>
      </c>
      <c r="D333" s="525">
        <f>市区町村別_歯科医療費!$D$53</f>
        <v>21923</v>
      </c>
      <c r="E333" s="198">
        <v>1101</v>
      </c>
      <c r="F333" s="210" t="s">
        <v>107</v>
      </c>
      <c r="G333" s="116">
        <v>14639</v>
      </c>
      <c r="H333" s="116">
        <v>111901505.489114</v>
      </c>
      <c r="I333" s="116">
        <v>6561</v>
      </c>
      <c r="J333" s="116">
        <f>IFERROR(H333/G333,"-")</f>
        <v>7644.0675926712211</v>
      </c>
      <c r="K333" s="116">
        <f>IFERROR(H333/I333,"-")</f>
        <v>17055.556392183204</v>
      </c>
      <c r="L333" s="92">
        <f>IFERROR(I333/$D$333,"-")</f>
        <v>0.29927473429731333</v>
      </c>
    </row>
    <row r="334" spans="2:12">
      <c r="B334" s="511"/>
      <c r="C334" s="534"/>
      <c r="D334" s="526"/>
      <c r="E334" s="197">
        <v>1102</v>
      </c>
      <c r="F334" s="211" t="s">
        <v>108</v>
      </c>
      <c r="G334" s="439">
        <v>57244</v>
      </c>
      <c r="H334" s="439">
        <v>421770436.03408402</v>
      </c>
      <c r="I334" s="439">
        <v>11716</v>
      </c>
      <c r="J334" s="117">
        <f t="shared" ref="J334:J339" si="141">IFERROR(H334/G334,"-")</f>
        <v>7367.9413743638461</v>
      </c>
      <c r="K334" s="117">
        <f t="shared" ref="K334:K339" si="142">IFERROR(H334/I334,"-")</f>
        <v>35999.525096797886</v>
      </c>
      <c r="L334" s="93">
        <f t="shared" ref="L334:L339" si="143">IFERROR(I334/$D$333,"-")</f>
        <v>0.534415910231264</v>
      </c>
    </row>
    <row r="335" spans="2:12" ht="24">
      <c r="B335" s="511"/>
      <c r="C335" s="534"/>
      <c r="D335" s="526"/>
      <c r="E335" s="197">
        <v>1103</v>
      </c>
      <c r="F335" s="212" t="s">
        <v>109</v>
      </c>
      <c r="G335" s="439">
        <v>25506</v>
      </c>
      <c r="H335" s="439">
        <v>229104505.00147</v>
      </c>
      <c r="I335" s="439">
        <v>7745</v>
      </c>
      <c r="J335" s="117">
        <f t="shared" si="141"/>
        <v>8982.3768917693869</v>
      </c>
      <c r="K335" s="117">
        <f t="shared" si="142"/>
        <v>29580.956100899937</v>
      </c>
      <c r="L335" s="93">
        <f t="shared" si="143"/>
        <v>0.35328194134014507</v>
      </c>
    </row>
    <row r="336" spans="2:12" ht="24">
      <c r="B336" s="511"/>
      <c r="C336" s="534"/>
      <c r="D336" s="526"/>
      <c r="E336" s="197">
        <v>1113</v>
      </c>
      <c r="F336" s="212" t="s">
        <v>110</v>
      </c>
      <c r="G336" s="439">
        <v>11794</v>
      </c>
      <c r="H336" s="439">
        <v>57458363.999241501</v>
      </c>
      <c r="I336" s="439">
        <v>3446</v>
      </c>
      <c r="J336" s="117">
        <f t="shared" si="141"/>
        <v>4871.8300830287862</v>
      </c>
      <c r="K336" s="117">
        <f t="shared" si="142"/>
        <v>16673.930353813554</v>
      </c>
      <c r="L336" s="94">
        <f t="shared" si="143"/>
        <v>0.15718651644391735</v>
      </c>
    </row>
    <row r="337" spans="2:12" ht="24">
      <c r="B337" s="511"/>
      <c r="C337" s="534"/>
      <c r="D337" s="526"/>
      <c r="E337" s="197">
        <v>1905</v>
      </c>
      <c r="F337" s="212" t="s">
        <v>111</v>
      </c>
      <c r="G337" s="439">
        <v>21981</v>
      </c>
      <c r="H337" s="439">
        <v>128875028.546353</v>
      </c>
      <c r="I337" s="439">
        <v>6179</v>
      </c>
      <c r="J337" s="117">
        <f t="shared" si="141"/>
        <v>5863.0193597358175</v>
      </c>
      <c r="K337" s="117">
        <f t="shared" si="142"/>
        <v>20856.939398988994</v>
      </c>
      <c r="L337" s="93">
        <f t="shared" si="143"/>
        <v>0.28185011175477809</v>
      </c>
    </row>
    <row r="338" spans="2:12">
      <c r="B338" s="511"/>
      <c r="C338" s="534"/>
      <c r="D338" s="526"/>
      <c r="E338" s="208" t="s">
        <v>206</v>
      </c>
      <c r="F338" s="209" t="s">
        <v>207</v>
      </c>
      <c r="G338" s="118">
        <v>6514</v>
      </c>
      <c r="H338" s="118">
        <v>44320260.929735303</v>
      </c>
      <c r="I338" s="118">
        <v>2619</v>
      </c>
      <c r="J338" s="119">
        <f t="shared" si="141"/>
        <v>6803.8472412857391</v>
      </c>
      <c r="K338" s="119">
        <f t="shared" si="142"/>
        <v>16922.589129337648</v>
      </c>
      <c r="L338" s="151">
        <f t="shared" si="143"/>
        <v>0.11946357706518268</v>
      </c>
    </row>
    <row r="339" spans="2:12">
      <c r="B339" s="512"/>
      <c r="C339" s="535"/>
      <c r="D339" s="527"/>
      <c r="E339" s="516" t="s">
        <v>116</v>
      </c>
      <c r="F339" s="517"/>
      <c r="G339" s="438">
        <v>65187</v>
      </c>
      <c r="H339" s="438">
        <v>993430099.99999905</v>
      </c>
      <c r="I339" s="438">
        <v>13021</v>
      </c>
      <c r="J339" s="109">
        <f t="shared" si="141"/>
        <v>15239.696565266066</v>
      </c>
      <c r="K339" s="109">
        <f t="shared" si="142"/>
        <v>76294.455110974508</v>
      </c>
      <c r="L339" s="90">
        <f t="shared" si="143"/>
        <v>0.59394243488573639</v>
      </c>
    </row>
    <row r="340" spans="2:12">
      <c r="B340" s="510">
        <v>49</v>
      </c>
      <c r="C340" s="533" t="s">
        <v>23</v>
      </c>
      <c r="D340" s="525">
        <f>市区町村別_歯科医療費!$D$54</f>
        <v>21943</v>
      </c>
      <c r="E340" s="198">
        <v>1101</v>
      </c>
      <c r="F340" s="210" t="s">
        <v>107</v>
      </c>
      <c r="G340" s="116">
        <v>11682</v>
      </c>
      <c r="H340" s="116">
        <v>94475383.338722304</v>
      </c>
      <c r="I340" s="116">
        <v>5707</v>
      </c>
      <c r="J340" s="116">
        <f>IFERROR(H340/G340,"-")</f>
        <v>8087.2610288240285</v>
      </c>
      <c r="K340" s="116">
        <f>IFERROR(H340/I340,"-")</f>
        <v>16554.298815265865</v>
      </c>
      <c r="L340" s="92">
        <f>IFERROR(I340/$D$340,"-")</f>
        <v>0.26008294216834527</v>
      </c>
    </row>
    <row r="341" spans="2:12">
      <c r="B341" s="511"/>
      <c r="C341" s="534"/>
      <c r="D341" s="526"/>
      <c r="E341" s="197">
        <v>1102</v>
      </c>
      <c r="F341" s="211" t="s">
        <v>108</v>
      </c>
      <c r="G341" s="439">
        <v>49705</v>
      </c>
      <c r="H341" s="439">
        <v>393697051.28476202</v>
      </c>
      <c r="I341" s="439">
        <v>10764</v>
      </c>
      <c r="J341" s="117">
        <f t="shared" ref="J341:J346" si="144">IFERROR(H341/G341,"-")</f>
        <v>7920.6729963738462</v>
      </c>
      <c r="K341" s="117">
        <f t="shared" ref="K341:K346" si="145">IFERROR(H341/I341,"-")</f>
        <v>36575.348502857865</v>
      </c>
      <c r="L341" s="93">
        <f t="shared" ref="L341:L346" si="146">IFERROR(I341/$D$340,"-")</f>
        <v>0.49054368135624116</v>
      </c>
    </row>
    <row r="342" spans="2:12" ht="24">
      <c r="B342" s="511"/>
      <c r="C342" s="534"/>
      <c r="D342" s="526"/>
      <c r="E342" s="197">
        <v>1103</v>
      </c>
      <c r="F342" s="212" t="s">
        <v>109</v>
      </c>
      <c r="G342" s="439">
        <v>23127</v>
      </c>
      <c r="H342" s="439">
        <v>242985965.72475699</v>
      </c>
      <c r="I342" s="439">
        <v>7377</v>
      </c>
      <c r="J342" s="117">
        <f t="shared" si="144"/>
        <v>10506.592542256107</v>
      </c>
      <c r="K342" s="117">
        <f t="shared" si="145"/>
        <v>32938.31716480371</v>
      </c>
      <c r="L342" s="93">
        <f t="shared" si="146"/>
        <v>0.33618921751811509</v>
      </c>
    </row>
    <row r="343" spans="2:12" ht="24">
      <c r="B343" s="511"/>
      <c r="C343" s="534"/>
      <c r="D343" s="526"/>
      <c r="E343" s="197">
        <v>1113</v>
      </c>
      <c r="F343" s="212" t="s">
        <v>110</v>
      </c>
      <c r="G343" s="439">
        <v>9628</v>
      </c>
      <c r="H343" s="439">
        <v>52260072.141756997</v>
      </c>
      <c r="I343" s="439">
        <v>2943</v>
      </c>
      <c r="J343" s="117">
        <f t="shared" si="144"/>
        <v>5427.9260637470916</v>
      </c>
      <c r="K343" s="117">
        <f t="shared" si="145"/>
        <v>17757.414930940195</v>
      </c>
      <c r="L343" s="94">
        <f t="shared" si="146"/>
        <v>0.13412022057148065</v>
      </c>
    </row>
    <row r="344" spans="2:12" ht="24">
      <c r="B344" s="511"/>
      <c r="C344" s="534"/>
      <c r="D344" s="526"/>
      <c r="E344" s="197">
        <v>1905</v>
      </c>
      <c r="F344" s="212" t="s">
        <v>111</v>
      </c>
      <c r="G344" s="439">
        <v>19661</v>
      </c>
      <c r="H344" s="439">
        <v>111347196.34900799</v>
      </c>
      <c r="I344" s="439">
        <v>6257</v>
      </c>
      <c r="J344" s="117">
        <f t="shared" si="144"/>
        <v>5663.3536620216673</v>
      </c>
      <c r="K344" s="117">
        <f t="shared" si="145"/>
        <v>17795.620321081667</v>
      </c>
      <c r="L344" s="93">
        <f t="shared" si="146"/>
        <v>0.28514788315180239</v>
      </c>
    </row>
    <row r="345" spans="2:12">
      <c r="B345" s="511"/>
      <c r="C345" s="534"/>
      <c r="D345" s="526"/>
      <c r="E345" s="208" t="s">
        <v>206</v>
      </c>
      <c r="F345" s="209" t="s">
        <v>207</v>
      </c>
      <c r="G345" s="118">
        <v>3825</v>
      </c>
      <c r="H345" s="118">
        <v>31703101.160991699</v>
      </c>
      <c r="I345" s="118">
        <v>1652</v>
      </c>
      <c r="J345" s="119">
        <f t="shared" si="144"/>
        <v>8288.3924603899868</v>
      </c>
      <c r="K345" s="119">
        <f t="shared" si="145"/>
        <v>19190.739201568824</v>
      </c>
      <c r="L345" s="151">
        <f t="shared" si="146"/>
        <v>7.5285968190311262E-2</v>
      </c>
    </row>
    <row r="346" spans="2:12">
      <c r="B346" s="512"/>
      <c r="C346" s="535"/>
      <c r="D346" s="527"/>
      <c r="E346" s="516" t="s">
        <v>116</v>
      </c>
      <c r="F346" s="517"/>
      <c r="G346" s="438">
        <v>57180</v>
      </c>
      <c r="H346" s="438">
        <v>926468769.99999905</v>
      </c>
      <c r="I346" s="438">
        <v>12083</v>
      </c>
      <c r="J346" s="109">
        <f t="shared" si="144"/>
        <v>16202.671738370043</v>
      </c>
      <c r="K346" s="109">
        <f t="shared" si="145"/>
        <v>76675.392700488213</v>
      </c>
      <c r="L346" s="90">
        <f t="shared" si="146"/>
        <v>0.55065396709656833</v>
      </c>
    </row>
    <row r="347" spans="2:12">
      <c r="B347" s="510">
        <v>50</v>
      </c>
      <c r="C347" s="533" t="s">
        <v>14</v>
      </c>
      <c r="D347" s="525">
        <f>市区町村別_歯科医療費!$D$55</f>
        <v>19908</v>
      </c>
      <c r="E347" s="198">
        <v>1101</v>
      </c>
      <c r="F347" s="210" t="s">
        <v>107</v>
      </c>
      <c r="G347" s="116">
        <v>11632</v>
      </c>
      <c r="H347" s="116">
        <v>96440044.047799394</v>
      </c>
      <c r="I347" s="116">
        <v>5439</v>
      </c>
      <c r="J347" s="116">
        <f>IFERROR(H347/G347,"-")</f>
        <v>8290.9253823761519</v>
      </c>
      <c r="K347" s="116">
        <f>IFERROR(H347/I347,"-")</f>
        <v>17731.20868685409</v>
      </c>
      <c r="L347" s="92">
        <f>IFERROR(I347/$D$347,"-")</f>
        <v>0.27320675105485231</v>
      </c>
    </row>
    <row r="348" spans="2:12">
      <c r="B348" s="511"/>
      <c r="C348" s="534"/>
      <c r="D348" s="526"/>
      <c r="E348" s="197">
        <v>1102</v>
      </c>
      <c r="F348" s="211" t="s">
        <v>108</v>
      </c>
      <c r="G348" s="439">
        <v>43025</v>
      </c>
      <c r="H348" s="439">
        <v>349062386.41803098</v>
      </c>
      <c r="I348" s="439">
        <v>9272</v>
      </c>
      <c r="J348" s="117">
        <f t="shared" ref="J348:J353" si="147">IFERROR(H348/G348,"-")</f>
        <v>8113.0130486468561</v>
      </c>
      <c r="K348" s="117">
        <f t="shared" ref="K348:K353" si="148">IFERROR(H348/I348,"-")</f>
        <v>37646.935549830778</v>
      </c>
      <c r="L348" s="93">
        <f t="shared" ref="L348:L353" si="149">IFERROR(I348/$D$347,"-")</f>
        <v>0.4657424151095037</v>
      </c>
    </row>
    <row r="349" spans="2:12" ht="24">
      <c r="B349" s="511"/>
      <c r="C349" s="534"/>
      <c r="D349" s="526"/>
      <c r="E349" s="197">
        <v>1103</v>
      </c>
      <c r="F349" s="212" t="s">
        <v>109</v>
      </c>
      <c r="G349" s="439">
        <v>19277</v>
      </c>
      <c r="H349" s="439">
        <v>205259795.96271399</v>
      </c>
      <c r="I349" s="439">
        <v>6381</v>
      </c>
      <c r="J349" s="117">
        <f t="shared" si="147"/>
        <v>10647.91181006972</v>
      </c>
      <c r="K349" s="117">
        <f t="shared" si="148"/>
        <v>32167.339909530478</v>
      </c>
      <c r="L349" s="93">
        <f t="shared" si="149"/>
        <v>0.3205244122965642</v>
      </c>
    </row>
    <row r="350" spans="2:12" ht="24">
      <c r="B350" s="511"/>
      <c r="C350" s="534"/>
      <c r="D350" s="526"/>
      <c r="E350" s="197">
        <v>1113</v>
      </c>
      <c r="F350" s="212" t="s">
        <v>110</v>
      </c>
      <c r="G350" s="439">
        <v>6671</v>
      </c>
      <c r="H350" s="439">
        <v>37948852.998949103</v>
      </c>
      <c r="I350" s="439">
        <v>2464</v>
      </c>
      <c r="J350" s="117">
        <f t="shared" si="147"/>
        <v>5688.6303401212863</v>
      </c>
      <c r="K350" s="117">
        <f t="shared" si="148"/>
        <v>15401.320210612461</v>
      </c>
      <c r="L350" s="94">
        <f t="shared" si="149"/>
        <v>0.12376933895921238</v>
      </c>
    </row>
    <row r="351" spans="2:12" ht="24">
      <c r="B351" s="511"/>
      <c r="C351" s="534"/>
      <c r="D351" s="526"/>
      <c r="E351" s="197">
        <v>1905</v>
      </c>
      <c r="F351" s="212" t="s">
        <v>111</v>
      </c>
      <c r="G351" s="439">
        <v>18610</v>
      </c>
      <c r="H351" s="439">
        <v>122783912.901362</v>
      </c>
      <c r="I351" s="439">
        <v>5645</v>
      </c>
      <c r="J351" s="117">
        <f t="shared" si="147"/>
        <v>6597.7384686384739</v>
      </c>
      <c r="K351" s="117">
        <f t="shared" si="148"/>
        <v>21750.914597229763</v>
      </c>
      <c r="L351" s="93">
        <f t="shared" si="149"/>
        <v>0.2835543500100462</v>
      </c>
    </row>
    <row r="352" spans="2:12">
      <c r="B352" s="511"/>
      <c r="C352" s="534"/>
      <c r="D352" s="526"/>
      <c r="E352" s="208" t="s">
        <v>206</v>
      </c>
      <c r="F352" s="209" t="s">
        <v>207</v>
      </c>
      <c r="G352" s="118">
        <v>5728</v>
      </c>
      <c r="H352" s="118">
        <v>59244637.671143301</v>
      </c>
      <c r="I352" s="118">
        <v>1902</v>
      </c>
      <c r="J352" s="119">
        <f t="shared" si="147"/>
        <v>10342.988420241498</v>
      </c>
      <c r="K352" s="119">
        <f t="shared" si="148"/>
        <v>31148.600247709412</v>
      </c>
      <c r="L352" s="151">
        <f t="shared" si="149"/>
        <v>9.5539481615430979E-2</v>
      </c>
    </row>
    <row r="353" spans="2:12">
      <c r="B353" s="512"/>
      <c r="C353" s="535"/>
      <c r="D353" s="527"/>
      <c r="E353" s="516" t="s">
        <v>116</v>
      </c>
      <c r="F353" s="517"/>
      <c r="G353" s="438">
        <v>51745</v>
      </c>
      <c r="H353" s="438">
        <v>870739629.99999905</v>
      </c>
      <c r="I353" s="438">
        <v>10814</v>
      </c>
      <c r="J353" s="108">
        <f t="shared" si="147"/>
        <v>16827.512416658596</v>
      </c>
      <c r="K353" s="108">
        <f t="shared" si="148"/>
        <v>80519.662474569908</v>
      </c>
      <c r="L353" s="149">
        <f t="shared" si="149"/>
        <v>0.54319871408479004</v>
      </c>
    </row>
    <row r="354" spans="2:12">
      <c r="B354" s="510">
        <v>51</v>
      </c>
      <c r="C354" s="533" t="s">
        <v>42</v>
      </c>
      <c r="D354" s="525">
        <f>市区町村別_歯科医療費!$D$56</f>
        <v>26891</v>
      </c>
      <c r="E354" s="198">
        <v>1101</v>
      </c>
      <c r="F354" s="210" t="s">
        <v>107</v>
      </c>
      <c r="G354" s="116">
        <v>17096</v>
      </c>
      <c r="H354" s="116">
        <v>142528284.17893201</v>
      </c>
      <c r="I354" s="116">
        <v>7503</v>
      </c>
      <c r="J354" s="116">
        <f>IFERROR(H354/G354,"-")</f>
        <v>8336.9375397129152</v>
      </c>
      <c r="K354" s="116">
        <f>IFERROR(H354/I354,"-")</f>
        <v>18996.172754755698</v>
      </c>
      <c r="L354" s="92">
        <f>IFERROR(I354/$D$354,"-")</f>
        <v>0.27901528392398944</v>
      </c>
    </row>
    <row r="355" spans="2:12">
      <c r="B355" s="511"/>
      <c r="C355" s="534"/>
      <c r="D355" s="526"/>
      <c r="E355" s="197">
        <v>1102</v>
      </c>
      <c r="F355" s="211" t="s">
        <v>108</v>
      </c>
      <c r="G355" s="439">
        <v>60624</v>
      </c>
      <c r="H355" s="439">
        <v>499758435.10128099</v>
      </c>
      <c r="I355" s="439">
        <v>13078</v>
      </c>
      <c r="J355" s="117">
        <f t="shared" ref="J355:J360" si="150">IFERROR(H355/G355,"-")</f>
        <v>8243.5740812430886</v>
      </c>
      <c r="K355" s="117">
        <f t="shared" ref="K355:K360" si="151">IFERROR(H355/I355,"-")</f>
        <v>38213.674499256842</v>
      </c>
      <c r="L355" s="93">
        <f t="shared" ref="L355:L360" si="152">IFERROR(I355/$D$354,"-")</f>
        <v>0.48633371760068422</v>
      </c>
    </row>
    <row r="356" spans="2:12" ht="24">
      <c r="B356" s="511"/>
      <c r="C356" s="534"/>
      <c r="D356" s="526"/>
      <c r="E356" s="197">
        <v>1103</v>
      </c>
      <c r="F356" s="212" t="s">
        <v>109</v>
      </c>
      <c r="G356" s="439">
        <v>27111</v>
      </c>
      <c r="H356" s="439">
        <v>290504858.48664999</v>
      </c>
      <c r="I356" s="439">
        <v>8759</v>
      </c>
      <c r="J356" s="117">
        <f t="shared" si="150"/>
        <v>10715.387056421747</v>
      </c>
      <c r="K356" s="117">
        <f t="shared" si="151"/>
        <v>33166.441201809568</v>
      </c>
      <c r="L356" s="93">
        <f t="shared" si="152"/>
        <v>0.32572236064110671</v>
      </c>
    </row>
    <row r="357" spans="2:12" ht="24">
      <c r="B357" s="511"/>
      <c r="C357" s="534"/>
      <c r="D357" s="526"/>
      <c r="E357" s="197">
        <v>1113</v>
      </c>
      <c r="F357" s="212" t="s">
        <v>110</v>
      </c>
      <c r="G357" s="439">
        <v>12179</v>
      </c>
      <c r="H357" s="439">
        <v>65954934.640928499</v>
      </c>
      <c r="I357" s="439">
        <v>3825</v>
      </c>
      <c r="J357" s="117">
        <f t="shared" si="150"/>
        <v>5415.4638838105348</v>
      </c>
      <c r="K357" s="117">
        <f t="shared" si="151"/>
        <v>17243.120167563007</v>
      </c>
      <c r="L357" s="94">
        <f t="shared" si="152"/>
        <v>0.14224089844185786</v>
      </c>
    </row>
    <row r="358" spans="2:12" ht="24">
      <c r="B358" s="511"/>
      <c r="C358" s="534"/>
      <c r="D358" s="526"/>
      <c r="E358" s="197">
        <v>1905</v>
      </c>
      <c r="F358" s="212" t="s">
        <v>111</v>
      </c>
      <c r="G358" s="439">
        <v>22187</v>
      </c>
      <c r="H358" s="439">
        <v>141595803.670946</v>
      </c>
      <c r="I358" s="439">
        <v>7092</v>
      </c>
      <c r="J358" s="117">
        <f t="shared" si="150"/>
        <v>6381.9265187247493</v>
      </c>
      <c r="K358" s="117">
        <f t="shared" si="151"/>
        <v>19965.567353489285</v>
      </c>
      <c r="L358" s="93">
        <f t="shared" si="152"/>
        <v>0.2637313599345506</v>
      </c>
    </row>
    <row r="359" spans="2:12">
      <c r="B359" s="511"/>
      <c r="C359" s="534"/>
      <c r="D359" s="526"/>
      <c r="E359" s="208" t="s">
        <v>206</v>
      </c>
      <c r="F359" s="209" t="s">
        <v>207</v>
      </c>
      <c r="G359" s="118">
        <v>6627</v>
      </c>
      <c r="H359" s="118">
        <v>49563153.9212602</v>
      </c>
      <c r="I359" s="118">
        <v>2426</v>
      </c>
      <c r="J359" s="119">
        <f t="shared" si="150"/>
        <v>7478.9729774045873</v>
      </c>
      <c r="K359" s="119">
        <f t="shared" si="151"/>
        <v>20429.989250313356</v>
      </c>
      <c r="L359" s="151">
        <f t="shared" si="152"/>
        <v>9.0216057416979661E-2</v>
      </c>
    </row>
    <row r="360" spans="2:12">
      <c r="B360" s="512"/>
      <c r="C360" s="535"/>
      <c r="D360" s="527"/>
      <c r="E360" s="516" t="s">
        <v>116</v>
      </c>
      <c r="F360" s="517"/>
      <c r="G360" s="438">
        <v>71303</v>
      </c>
      <c r="H360" s="438">
        <v>1189905469.99999</v>
      </c>
      <c r="I360" s="438">
        <v>14913</v>
      </c>
      <c r="J360" s="108">
        <f t="shared" si="150"/>
        <v>16688.014108803134</v>
      </c>
      <c r="K360" s="108">
        <f t="shared" si="151"/>
        <v>79789.812244349901</v>
      </c>
      <c r="L360" s="149">
        <f t="shared" si="152"/>
        <v>0.55457216168978474</v>
      </c>
    </row>
    <row r="361" spans="2:12">
      <c r="B361" s="510">
        <v>52</v>
      </c>
      <c r="C361" s="533" t="s">
        <v>4</v>
      </c>
      <c r="D361" s="525">
        <f>市区町村別_歯科医療費!$D$57</f>
        <v>21754</v>
      </c>
      <c r="E361" s="198">
        <v>1101</v>
      </c>
      <c r="F361" s="210" t="s">
        <v>107</v>
      </c>
      <c r="G361" s="116">
        <v>15899</v>
      </c>
      <c r="H361" s="116">
        <v>128704116.439962</v>
      </c>
      <c r="I361" s="116">
        <v>7233</v>
      </c>
      <c r="J361" s="116">
        <f>IFERROR(H361/G361,"-")</f>
        <v>8095.1076445035533</v>
      </c>
      <c r="K361" s="116">
        <f>IFERROR(H361/I361,"-")</f>
        <v>17794.015821922025</v>
      </c>
      <c r="L361" s="92">
        <f>IFERROR(I361/$D$361,"-")</f>
        <v>0.33249057644571112</v>
      </c>
    </row>
    <row r="362" spans="2:12">
      <c r="B362" s="511"/>
      <c r="C362" s="534"/>
      <c r="D362" s="526"/>
      <c r="E362" s="197">
        <v>1102</v>
      </c>
      <c r="F362" s="211" t="s">
        <v>108</v>
      </c>
      <c r="G362" s="439">
        <v>57643</v>
      </c>
      <c r="H362" s="439">
        <v>458019013.296161</v>
      </c>
      <c r="I362" s="439">
        <v>12600</v>
      </c>
      <c r="J362" s="117">
        <f t="shared" ref="J362:J367" si="153">IFERROR(H362/G362,"-")</f>
        <v>7945.7872299526571</v>
      </c>
      <c r="K362" s="117">
        <f t="shared" ref="K362:K367" si="154">IFERROR(H362/I362,"-")</f>
        <v>36350.715340965158</v>
      </c>
      <c r="L362" s="93">
        <f t="shared" ref="L362:L367" si="155">IFERROR(I362/$D$361,"-")</f>
        <v>0.57920382458398456</v>
      </c>
    </row>
    <row r="363" spans="2:12" ht="24">
      <c r="B363" s="511"/>
      <c r="C363" s="534"/>
      <c r="D363" s="526"/>
      <c r="E363" s="197">
        <v>1103</v>
      </c>
      <c r="F363" s="212" t="s">
        <v>109</v>
      </c>
      <c r="G363" s="439">
        <v>22168</v>
      </c>
      <c r="H363" s="439">
        <v>219421789.10675201</v>
      </c>
      <c r="I363" s="439">
        <v>7387</v>
      </c>
      <c r="J363" s="117">
        <f t="shared" si="153"/>
        <v>9898.1319517661505</v>
      </c>
      <c r="K363" s="117">
        <f t="shared" si="154"/>
        <v>29703.775430723163</v>
      </c>
      <c r="L363" s="93">
        <f t="shared" si="155"/>
        <v>0.33956973430173759</v>
      </c>
    </row>
    <row r="364" spans="2:12" ht="24">
      <c r="B364" s="511"/>
      <c r="C364" s="534"/>
      <c r="D364" s="526"/>
      <c r="E364" s="197">
        <v>1113</v>
      </c>
      <c r="F364" s="212" t="s">
        <v>110</v>
      </c>
      <c r="G364" s="439">
        <v>7741</v>
      </c>
      <c r="H364" s="439">
        <v>39590785.012768202</v>
      </c>
      <c r="I364" s="439">
        <v>2380</v>
      </c>
      <c r="J364" s="117">
        <f t="shared" si="153"/>
        <v>5114.4277241658965</v>
      </c>
      <c r="K364" s="117">
        <f t="shared" si="154"/>
        <v>16634.783618810168</v>
      </c>
      <c r="L364" s="94">
        <f t="shared" si="155"/>
        <v>0.10940516686586375</v>
      </c>
    </row>
    <row r="365" spans="2:12" ht="24">
      <c r="B365" s="511"/>
      <c r="C365" s="534"/>
      <c r="D365" s="526"/>
      <c r="E365" s="197">
        <v>1905</v>
      </c>
      <c r="F365" s="212" t="s">
        <v>111</v>
      </c>
      <c r="G365" s="439">
        <v>22486</v>
      </c>
      <c r="H365" s="439">
        <v>130132516.47157</v>
      </c>
      <c r="I365" s="439">
        <v>6809</v>
      </c>
      <c r="J365" s="117">
        <f t="shared" si="153"/>
        <v>5787.2683657195585</v>
      </c>
      <c r="K365" s="117">
        <f t="shared" si="154"/>
        <v>19111.839693283888</v>
      </c>
      <c r="L365" s="93">
        <f t="shared" si="155"/>
        <v>0.31299990806288497</v>
      </c>
    </row>
    <row r="366" spans="2:12">
      <c r="B366" s="511"/>
      <c r="C366" s="534"/>
      <c r="D366" s="526"/>
      <c r="E366" s="208" t="s">
        <v>206</v>
      </c>
      <c r="F366" s="209" t="s">
        <v>207</v>
      </c>
      <c r="G366" s="118">
        <v>4599</v>
      </c>
      <c r="H366" s="118">
        <v>53345909.672783703</v>
      </c>
      <c r="I366" s="118">
        <v>2005</v>
      </c>
      <c r="J366" s="119">
        <f t="shared" si="153"/>
        <v>11599.458506802284</v>
      </c>
      <c r="K366" s="119">
        <f t="shared" si="154"/>
        <v>26606.438739542995</v>
      </c>
      <c r="L366" s="151">
        <f t="shared" si="155"/>
        <v>9.2166957800864202E-2</v>
      </c>
    </row>
    <row r="367" spans="2:12">
      <c r="B367" s="512"/>
      <c r="C367" s="535"/>
      <c r="D367" s="527"/>
      <c r="E367" s="516" t="s">
        <v>116</v>
      </c>
      <c r="F367" s="517"/>
      <c r="G367" s="438">
        <v>65635</v>
      </c>
      <c r="H367" s="438">
        <v>1029214129.99999</v>
      </c>
      <c r="I367" s="438">
        <v>13694</v>
      </c>
      <c r="J367" s="108">
        <f t="shared" si="153"/>
        <v>15680.87346690013</v>
      </c>
      <c r="K367" s="108">
        <f t="shared" si="154"/>
        <v>75158.034905797424</v>
      </c>
      <c r="L367" s="149">
        <f t="shared" si="155"/>
        <v>0.6294934264962766</v>
      </c>
    </row>
    <row r="368" spans="2:12">
      <c r="B368" s="510">
        <v>53</v>
      </c>
      <c r="C368" s="533" t="s">
        <v>19</v>
      </c>
      <c r="D368" s="525">
        <f>市区町村別_歯科医療費!$D$58</f>
        <v>12051</v>
      </c>
      <c r="E368" s="198">
        <v>1101</v>
      </c>
      <c r="F368" s="210" t="s">
        <v>107</v>
      </c>
      <c r="G368" s="116">
        <v>5779</v>
      </c>
      <c r="H368" s="116">
        <v>47462574.322595596</v>
      </c>
      <c r="I368" s="116">
        <v>2811</v>
      </c>
      <c r="J368" s="116">
        <f>IFERROR(H368/G368,"-")</f>
        <v>8212.9389725896508</v>
      </c>
      <c r="K368" s="116">
        <f>IFERROR(H368/I368,"-")</f>
        <v>16884.587094484381</v>
      </c>
      <c r="L368" s="92">
        <f>IFERROR(I368/$D$368,"-")</f>
        <v>0.2332586507343789</v>
      </c>
    </row>
    <row r="369" spans="2:12">
      <c r="B369" s="511"/>
      <c r="C369" s="534"/>
      <c r="D369" s="526"/>
      <c r="E369" s="197">
        <v>1102</v>
      </c>
      <c r="F369" s="211" t="s">
        <v>108</v>
      </c>
      <c r="G369" s="439">
        <v>24639</v>
      </c>
      <c r="H369" s="439">
        <v>190743953.471674</v>
      </c>
      <c r="I369" s="439">
        <v>5333</v>
      </c>
      <c r="J369" s="117">
        <f t="shared" ref="J369:J374" si="156">IFERROR(H369/G369,"-")</f>
        <v>7741.546064031576</v>
      </c>
      <c r="K369" s="117">
        <f t="shared" ref="K369:K374" si="157">IFERROR(H369/I369,"-")</f>
        <v>35766.726696357393</v>
      </c>
      <c r="L369" s="93">
        <f t="shared" ref="L369:L374" si="158">IFERROR(I369/$D$368,"-")</f>
        <v>0.44253588913783087</v>
      </c>
    </row>
    <row r="370" spans="2:12" ht="24">
      <c r="B370" s="511"/>
      <c r="C370" s="534"/>
      <c r="D370" s="526"/>
      <c r="E370" s="197">
        <v>1103</v>
      </c>
      <c r="F370" s="212" t="s">
        <v>109</v>
      </c>
      <c r="G370" s="439">
        <v>12898</v>
      </c>
      <c r="H370" s="439">
        <v>130796173.980323</v>
      </c>
      <c r="I370" s="439">
        <v>3928</v>
      </c>
      <c r="J370" s="117">
        <f t="shared" si="156"/>
        <v>10140.810511732285</v>
      </c>
      <c r="K370" s="117">
        <f t="shared" si="157"/>
        <v>33298.414964440686</v>
      </c>
      <c r="L370" s="93">
        <f t="shared" si="158"/>
        <v>0.32594805410339389</v>
      </c>
    </row>
    <row r="371" spans="2:12" ht="24">
      <c r="B371" s="511"/>
      <c r="C371" s="534"/>
      <c r="D371" s="526"/>
      <c r="E371" s="197">
        <v>1113</v>
      </c>
      <c r="F371" s="212" t="s">
        <v>110</v>
      </c>
      <c r="G371" s="439">
        <v>6621</v>
      </c>
      <c r="H371" s="439">
        <v>31292206.763674799</v>
      </c>
      <c r="I371" s="439">
        <v>1936</v>
      </c>
      <c r="J371" s="117">
        <f t="shared" si="156"/>
        <v>4726.2055223795196</v>
      </c>
      <c r="K371" s="117">
        <f t="shared" si="157"/>
        <v>16163.329939914669</v>
      </c>
      <c r="L371" s="94">
        <f t="shared" si="158"/>
        <v>0.1606505684175587</v>
      </c>
    </row>
    <row r="372" spans="2:12" ht="24">
      <c r="B372" s="511"/>
      <c r="C372" s="534"/>
      <c r="D372" s="526"/>
      <c r="E372" s="197">
        <v>1905</v>
      </c>
      <c r="F372" s="212" t="s">
        <v>111</v>
      </c>
      <c r="G372" s="439">
        <v>8435</v>
      </c>
      <c r="H372" s="439">
        <v>54602628.076939799</v>
      </c>
      <c r="I372" s="439">
        <v>2836</v>
      </c>
      <c r="J372" s="117">
        <f t="shared" si="156"/>
        <v>6473.3406137450856</v>
      </c>
      <c r="K372" s="117">
        <f t="shared" si="157"/>
        <v>19253.394949555641</v>
      </c>
      <c r="L372" s="93">
        <f t="shared" si="158"/>
        <v>0.23533316737200233</v>
      </c>
    </row>
    <row r="373" spans="2:12">
      <c r="B373" s="511"/>
      <c r="C373" s="534"/>
      <c r="D373" s="526"/>
      <c r="E373" s="208" t="s">
        <v>206</v>
      </c>
      <c r="F373" s="209" t="s">
        <v>207</v>
      </c>
      <c r="G373" s="118">
        <v>2397</v>
      </c>
      <c r="H373" s="118">
        <v>24514313.3847914</v>
      </c>
      <c r="I373" s="118">
        <v>1034</v>
      </c>
      <c r="J373" s="119">
        <f t="shared" si="156"/>
        <v>10227.081095031874</v>
      </c>
      <c r="K373" s="119">
        <f t="shared" si="157"/>
        <v>23708.23344757389</v>
      </c>
      <c r="L373" s="151">
        <f t="shared" si="158"/>
        <v>8.5802008132105215E-2</v>
      </c>
    </row>
    <row r="374" spans="2:12">
      <c r="B374" s="512"/>
      <c r="C374" s="535"/>
      <c r="D374" s="527"/>
      <c r="E374" s="516" t="s">
        <v>116</v>
      </c>
      <c r="F374" s="517"/>
      <c r="G374" s="438">
        <v>29853</v>
      </c>
      <c r="H374" s="438">
        <v>479411849.99999899</v>
      </c>
      <c r="I374" s="438">
        <v>6172</v>
      </c>
      <c r="J374" s="108">
        <f t="shared" si="156"/>
        <v>16059.084514119149</v>
      </c>
      <c r="K374" s="108">
        <f t="shared" si="157"/>
        <v>77675.283538561082</v>
      </c>
      <c r="L374" s="149">
        <f t="shared" si="158"/>
        <v>0.51215666749647337</v>
      </c>
    </row>
    <row r="375" spans="2:12">
      <c r="B375" s="510">
        <v>54</v>
      </c>
      <c r="C375" s="533" t="s">
        <v>24</v>
      </c>
      <c r="D375" s="525">
        <f>市区町村別_歯科医療費!$D$59</f>
        <v>20276</v>
      </c>
      <c r="E375" s="198">
        <v>1101</v>
      </c>
      <c r="F375" s="210" t="s">
        <v>107</v>
      </c>
      <c r="G375" s="116">
        <v>14465</v>
      </c>
      <c r="H375" s="116">
        <v>106747668.08802301</v>
      </c>
      <c r="I375" s="116">
        <v>6085</v>
      </c>
      <c r="J375" s="116">
        <f>IFERROR(H375/G375,"-")</f>
        <v>7379.7212642947115</v>
      </c>
      <c r="K375" s="116">
        <f>IFERROR(H375/I375,"-")</f>
        <v>17542.755643060478</v>
      </c>
      <c r="L375" s="92">
        <f>IFERROR(I375/$D$375,"-")</f>
        <v>0.30010850266324718</v>
      </c>
    </row>
    <row r="376" spans="2:12">
      <c r="B376" s="511"/>
      <c r="C376" s="534"/>
      <c r="D376" s="526"/>
      <c r="E376" s="197">
        <v>1102</v>
      </c>
      <c r="F376" s="211" t="s">
        <v>108</v>
      </c>
      <c r="G376" s="439">
        <v>47633</v>
      </c>
      <c r="H376" s="439">
        <v>345144823.60377502</v>
      </c>
      <c r="I376" s="439">
        <v>10148</v>
      </c>
      <c r="J376" s="117">
        <f t="shared" ref="J376:J381" si="159">IFERROR(H376/G376,"-")</f>
        <v>7245.9182416344765</v>
      </c>
      <c r="K376" s="117">
        <f t="shared" ref="K376:K381" si="160">IFERROR(H376/I376,"-")</f>
        <v>34011.117816690487</v>
      </c>
      <c r="L376" s="93">
        <f t="shared" ref="L376:L381" si="161">IFERROR(I376/$D$375,"-")</f>
        <v>0.50049319392385083</v>
      </c>
    </row>
    <row r="377" spans="2:12" ht="24">
      <c r="B377" s="511"/>
      <c r="C377" s="534"/>
      <c r="D377" s="526"/>
      <c r="E377" s="197">
        <v>1103</v>
      </c>
      <c r="F377" s="212" t="s">
        <v>109</v>
      </c>
      <c r="G377" s="439">
        <v>22054</v>
      </c>
      <c r="H377" s="439">
        <v>205793491.41497299</v>
      </c>
      <c r="I377" s="439">
        <v>6904</v>
      </c>
      <c r="J377" s="117">
        <f t="shared" si="159"/>
        <v>9331.3453983392119</v>
      </c>
      <c r="K377" s="117">
        <f t="shared" si="160"/>
        <v>29807.863762307792</v>
      </c>
      <c r="L377" s="93">
        <f t="shared" si="161"/>
        <v>0.34050108502663246</v>
      </c>
    </row>
    <row r="378" spans="2:12" ht="24">
      <c r="B378" s="511"/>
      <c r="C378" s="534"/>
      <c r="D378" s="526"/>
      <c r="E378" s="197">
        <v>1113</v>
      </c>
      <c r="F378" s="212" t="s">
        <v>110</v>
      </c>
      <c r="G378" s="439">
        <v>10380</v>
      </c>
      <c r="H378" s="439">
        <v>55463054.897958599</v>
      </c>
      <c r="I378" s="439">
        <v>2997</v>
      </c>
      <c r="J378" s="117">
        <f t="shared" si="159"/>
        <v>5343.2615508630633</v>
      </c>
      <c r="K378" s="117">
        <f t="shared" si="160"/>
        <v>18506.191157143345</v>
      </c>
      <c r="L378" s="94">
        <f t="shared" si="161"/>
        <v>0.1478102189781022</v>
      </c>
    </row>
    <row r="379" spans="2:12" ht="24">
      <c r="B379" s="511"/>
      <c r="C379" s="534"/>
      <c r="D379" s="526"/>
      <c r="E379" s="197">
        <v>1905</v>
      </c>
      <c r="F379" s="212" t="s">
        <v>111</v>
      </c>
      <c r="G379" s="439">
        <v>21930</v>
      </c>
      <c r="H379" s="439">
        <v>123177032.468504</v>
      </c>
      <c r="I379" s="439">
        <v>6254</v>
      </c>
      <c r="J379" s="117">
        <f t="shared" si="159"/>
        <v>5616.827745941815</v>
      </c>
      <c r="K379" s="117">
        <f t="shared" si="160"/>
        <v>19695.719934202749</v>
      </c>
      <c r="L379" s="93">
        <f t="shared" si="161"/>
        <v>0.30844347997632671</v>
      </c>
    </row>
    <row r="380" spans="2:12">
      <c r="B380" s="511"/>
      <c r="C380" s="534"/>
      <c r="D380" s="526"/>
      <c r="E380" s="208" t="s">
        <v>206</v>
      </c>
      <c r="F380" s="209" t="s">
        <v>207</v>
      </c>
      <c r="G380" s="118">
        <v>4442</v>
      </c>
      <c r="H380" s="118">
        <v>51895899.526764601</v>
      </c>
      <c r="I380" s="118">
        <v>1900</v>
      </c>
      <c r="J380" s="119">
        <f t="shared" si="159"/>
        <v>11683.003045196894</v>
      </c>
      <c r="K380" s="119">
        <f t="shared" si="160"/>
        <v>27313.631329876105</v>
      </c>
      <c r="L380" s="151">
        <f t="shared" si="161"/>
        <v>9.3706845531663044E-2</v>
      </c>
    </row>
    <row r="381" spans="2:12">
      <c r="B381" s="512"/>
      <c r="C381" s="535"/>
      <c r="D381" s="527"/>
      <c r="E381" s="516" t="s">
        <v>116</v>
      </c>
      <c r="F381" s="517"/>
      <c r="G381" s="438">
        <v>55743</v>
      </c>
      <c r="H381" s="438">
        <v>888221969.99999905</v>
      </c>
      <c r="I381" s="438">
        <v>11421</v>
      </c>
      <c r="J381" s="109">
        <f t="shared" si="159"/>
        <v>15934.233356654629</v>
      </c>
      <c r="K381" s="109">
        <f t="shared" si="160"/>
        <v>77770.945626477464</v>
      </c>
      <c r="L381" s="90">
        <f t="shared" si="161"/>
        <v>0.56327678043006513</v>
      </c>
    </row>
    <row r="382" spans="2:12">
      <c r="B382" s="510">
        <v>55</v>
      </c>
      <c r="C382" s="533" t="s">
        <v>15</v>
      </c>
      <c r="D382" s="525">
        <f>市区町村別_歯科医療費!$D$60</f>
        <v>21086</v>
      </c>
      <c r="E382" s="198">
        <v>1101</v>
      </c>
      <c r="F382" s="210" t="s">
        <v>107</v>
      </c>
      <c r="G382" s="116">
        <v>12265</v>
      </c>
      <c r="H382" s="116">
        <v>103095124.07514</v>
      </c>
      <c r="I382" s="116">
        <v>5242</v>
      </c>
      <c r="J382" s="116">
        <f>IFERROR(H382/G382,"-")</f>
        <v>8405.6358805658383</v>
      </c>
      <c r="K382" s="116">
        <f>IFERROR(H382/I382,"-")</f>
        <v>19667.13545882106</v>
      </c>
      <c r="L382" s="92">
        <f>IFERROR(I382/$D$382,"-")</f>
        <v>0.24860096746656549</v>
      </c>
    </row>
    <row r="383" spans="2:12">
      <c r="B383" s="511"/>
      <c r="C383" s="534"/>
      <c r="D383" s="526"/>
      <c r="E383" s="197">
        <v>1102</v>
      </c>
      <c r="F383" s="211" t="s">
        <v>108</v>
      </c>
      <c r="G383" s="439">
        <v>47648</v>
      </c>
      <c r="H383" s="439">
        <v>388292042.69593799</v>
      </c>
      <c r="I383" s="439">
        <v>9716</v>
      </c>
      <c r="J383" s="117">
        <f t="shared" ref="J383:J388" si="162">IFERROR(H383/G383,"-")</f>
        <v>8149.1781962713649</v>
      </c>
      <c r="K383" s="117">
        <f t="shared" ref="K383:K388" si="163">IFERROR(H383/I383,"-")</f>
        <v>39964.187185666735</v>
      </c>
      <c r="L383" s="93">
        <f t="shared" ref="L383:L388" si="164">IFERROR(I383/$D$382,"-")</f>
        <v>0.46077966423219197</v>
      </c>
    </row>
    <row r="384" spans="2:12" ht="24">
      <c r="B384" s="511"/>
      <c r="C384" s="534"/>
      <c r="D384" s="526"/>
      <c r="E384" s="197">
        <v>1103</v>
      </c>
      <c r="F384" s="212" t="s">
        <v>109</v>
      </c>
      <c r="G384" s="439">
        <v>20640</v>
      </c>
      <c r="H384" s="439">
        <v>231927292.48397699</v>
      </c>
      <c r="I384" s="439">
        <v>6450</v>
      </c>
      <c r="J384" s="117">
        <f t="shared" si="162"/>
        <v>11236.787426549272</v>
      </c>
      <c r="K384" s="117">
        <f t="shared" si="163"/>
        <v>35957.71976495767</v>
      </c>
      <c r="L384" s="93">
        <f t="shared" si="164"/>
        <v>0.30589016408991748</v>
      </c>
    </row>
    <row r="385" spans="2:12" ht="24">
      <c r="B385" s="511"/>
      <c r="C385" s="534"/>
      <c r="D385" s="526"/>
      <c r="E385" s="197">
        <v>1113</v>
      </c>
      <c r="F385" s="212" t="s">
        <v>110</v>
      </c>
      <c r="G385" s="439">
        <v>7899</v>
      </c>
      <c r="H385" s="439">
        <v>41353856.129835702</v>
      </c>
      <c r="I385" s="439">
        <v>2307</v>
      </c>
      <c r="J385" s="117">
        <f t="shared" si="162"/>
        <v>5235.3280326415625</v>
      </c>
      <c r="K385" s="117">
        <f t="shared" si="163"/>
        <v>17925.381937510057</v>
      </c>
      <c r="L385" s="94">
        <f t="shared" si="164"/>
        <v>0.10940908659774258</v>
      </c>
    </row>
    <row r="386" spans="2:12" ht="24">
      <c r="B386" s="511"/>
      <c r="C386" s="534"/>
      <c r="D386" s="526"/>
      <c r="E386" s="197">
        <v>1905</v>
      </c>
      <c r="F386" s="212" t="s">
        <v>111</v>
      </c>
      <c r="G386" s="439">
        <v>21064</v>
      </c>
      <c r="H386" s="439">
        <v>125758136.763541</v>
      </c>
      <c r="I386" s="439">
        <v>6061</v>
      </c>
      <c r="J386" s="117">
        <f t="shared" si="162"/>
        <v>5970.2875409960598</v>
      </c>
      <c r="K386" s="117">
        <f t="shared" si="163"/>
        <v>20748.74389763092</v>
      </c>
      <c r="L386" s="93">
        <f t="shared" si="164"/>
        <v>0.28744190458123875</v>
      </c>
    </row>
    <row r="387" spans="2:12">
      <c r="B387" s="511"/>
      <c r="C387" s="534"/>
      <c r="D387" s="526"/>
      <c r="E387" s="208" t="s">
        <v>206</v>
      </c>
      <c r="F387" s="209" t="s">
        <v>207</v>
      </c>
      <c r="G387" s="118">
        <v>5651</v>
      </c>
      <c r="H387" s="118">
        <v>47351967.851566501</v>
      </c>
      <c r="I387" s="118">
        <v>1782</v>
      </c>
      <c r="J387" s="119">
        <f t="shared" si="162"/>
        <v>8379.3961867928683</v>
      </c>
      <c r="K387" s="119">
        <f t="shared" si="163"/>
        <v>26572.372531743265</v>
      </c>
      <c r="L387" s="151">
        <f t="shared" si="164"/>
        <v>8.4511049985772552E-2</v>
      </c>
    </row>
    <row r="388" spans="2:12">
      <c r="B388" s="512"/>
      <c r="C388" s="535"/>
      <c r="D388" s="527"/>
      <c r="E388" s="516" t="s">
        <v>116</v>
      </c>
      <c r="F388" s="517"/>
      <c r="G388" s="438">
        <v>53777</v>
      </c>
      <c r="H388" s="438">
        <v>937778419.99999905</v>
      </c>
      <c r="I388" s="438">
        <v>10833</v>
      </c>
      <c r="J388" s="108">
        <f t="shared" si="162"/>
        <v>17438.280677613089</v>
      </c>
      <c r="K388" s="108">
        <f t="shared" si="163"/>
        <v>86566.825440782704</v>
      </c>
      <c r="L388" s="149">
        <f t="shared" si="164"/>
        <v>0.51375320117613588</v>
      </c>
    </row>
    <row r="389" spans="2:12">
      <c r="B389" s="510">
        <v>56</v>
      </c>
      <c r="C389" s="533" t="s">
        <v>9</v>
      </c>
      <c r="D389" s="525">
        <f>市区町村別_歯科医療費!$D$61</f>
        <v>13466</v>
      </c>
      <c r="E389" s="198">
        <v>1101</v>
      </c>
      <c r="F389" s="210" t="s">
        <v>107</v>
      </c>
      <c r="G389" s="116">
        <v>9091</v>
      </c>
      <c r="H389" s="116">
        <v>71060359.745726407</v>
      </c>
      <c r="I389" s="116">
        <v>3936</v>
      </c>
      <c r="J389" s="116">
        <f>IFERROR(H389/G389,"-")</f>
        <v>7816.5614064158408</v>
      </c>
      <c r="K389" s="116">
        <f>IFERROR(H389/I389,"-")</f>
        <v>18053.953187430488</v>
      </c>
      <c r="L389" s="92">
        <f>IFERROR(I389/$D$389,"-")</f>
        <v>0.29229169760879253</v>
      </c>
    </row>
    <row r="390" spans="2:12">
      <c r="B390" s="511"/>
      <c r="C390" s="534"/>
      <c r="D390" s="526"/>
      <c r="E390" s="197">
        <v>1102</v>
      </c>
      <c r="F390" s="211" t="s">
        <v>108</v>
      </c>
      <c r="G390" s="439">
        <v>26345</v>
      </c>
      <c r="H390" s="439">
        <v>211001259.17015201</v>
      </c>
      <c r="I390" s="439">
        <v>6146</v>
      </c>
      <c r="J390" s="117">
        <f t="shared" ref="J390:J395" si="165">IFERROR(H390/G390,"-")</f>
        <v>8009.1576834371608</v>
      </c>
      <c r="K390" s="117">
        <f t="shared" ref="K390:K395" si="166">IFERROR(H390/I390,"-")</f>
        <v>34331.477248641721</v>
      </c>
      <c r="L390" s="93">
        <f t="shared" ref="L390:L395" si="167">IFERROR(I390/$D$389,"-")</f>
        <v>0.45640873310559926</v>
      </c>
    </row>
    <row r="391" spans="2:12" ht="24">
      <c r="B391" s="511"/>
      <c r="C391" s="534"/>
      <c r="D391" s="526"/>
      <c r="E391" s="197">
        <v>1103</v>
      </c>
      <c r="F391" s="212" t="s">
        <v>109</v>
      </c>
      <c r="G391" s="439">
        <v>13005</v>
      </c>
      <c r="H391" s="439">
        <v>135503015.69484201</v>
      </c>
      <c r="I391" s="439">
        <v>4224</v>
      </c>
      <c r="J391" s="117">
        <f t="shared" si="165"/>
        <v>10419.301475958631</v>
      </c>
      <c r="K391" s="117">
        <f t="shared" si="166"/>
        <v>32079.312427756158</v>
      </c>
      <c r="L391" s="93">
        <f t="shared" si="167"/>
        <v>0.31367889499480173</v>
      </c>
    </row>
    <row r="392" spans="2:12" ht="24">
      <c r="B392" s="511"/>
      <c r="C392" s="534"/>
      <c r="D392" s="526"/>
      <c r="E392" s="197">
        <v>1113</v>
      </c>
      <c r="F392" s="212" t="s">
        <v>110</v>
      </c>
      <c r="G392" s="439">
        <v>5380</v>
      </c>
      <c r="H392" s="439">
        <v>25262452.758368202</v>
      </c>
      <c r="I392" s="439">
        <v>1850</v>
      </c>
      <c r="J392" s="117">
        <f t="shared" si="165"/>
        <v>4695.6231892877695</v>
      </c>
      <c r="K392" s="117">
        <f t="shared" si="166"/>
        <v>13655.379869388216</v>
      </c>
      <c r="L392" s="94">
        <f t="shared" si="167"/>
        <v>0.13738303876429525</v>
      </c>
    </row>
    <row r="393" spans="2:12" ht="24">
      <c r="B393" s="511"/>
      <c r="C393" s="534"/>
      <c r="D393" s="526"/>
      <c r="E393" s="197">
        <v>1905</v>
      </c>
      <c r="F393" s="212" t="s">
        <v>111</v>
      </c>
      <c r="G393" s="439">
        <v>11988</v>
      </c>
      <c r="H393" s="439">
        <v>71381122.414098099</v>
      </c>
      <c r="I393" s="439">
        <v>3856</v>
      </c>
      <c r="J393" s="117">
        <f t="shared" si="165"/>
        <v>5954.3812490905984</v>
      </c>
      <c r="K393" s="117">
        <f t="shared" si="166"/>
        <v>18511.701870876062</v>
      </c>
      <c r="L393" s="93">
        <f t="shared" si="167"/>
        <v>0.28635080944601216</v>
      </c>
    </row>
    <row r="394" spans="2:12">
      <c r="B394" s="511"/>
      <c r="C394" s="534"/>
      <c r="D394" s="526"/>
      <c r="E394" s="208" t="s">
        <v>206</v>
      </c>
      <c r="F394" s="209" t="s">
        <v>207</v>
      </c>
      <c r="G394" s="118">
        <v>2915</v>
      </c>
      <c r="H394" s="118">
        <v>27688860.216811702</v>
      </c>
      <c r="I394" s="118">
        <v>1228</v>
      </c>
      <c r="J394" s="119">
        <f t="shared" si="165"/>
        <v>9498.7513608273421</v>
      </c>
      <c r="K394" s="119">
        <f t="shared" si="166"/>
        <v>22547.931772647964</v>
      </c>
      <c r="L394" s="151">
        <f t="shared" si="167"/>
        <v>9.1192633298678147E-2</v>
      </c>
    </row>
    <row r="395" spans="2:12">
      <c r="B395" s="512"/>
      <c r="C395" s="535"/>
      <c r="D395" s="527"/>
      <c r="E395" s="516" t="s">
        <v>116</v>
      </c>
      <c r="F395" s="517"/>
      <c r="G395" s="438">
        <v>32503</v>
      </c>
      <c r="H395" s="438">
        <v>541897069.99999905</v>
      </c>
      <c r="I395" s="438">
        <v>7114</v>
      </c>
      <c r="J395" s="109">
        <f t="shared" si="165"/>
        <v>16672.217026120637</v>
      </c>
      <c r="K395" s="109">
        <f t="shared" si="166"/>
        <v>76173.330053415659</v>
      </c>
      <c r="L395" s="90">
        <f t="shared" si="167"/>
        <v>0.52829347987524133</v>
      </c>
    </row>
    <row r="396" spans="2:12">
      <c r="B396" s="510">
        <v>57</v>
      </c>
      <c r="C396" s="533" t="s">
        <v>43</v>
      </c>
      <c r="D396" s="525">
        <f>市区町村別_歯科医療費!$D$62</f>
        <v>9612</v>
      </c>
      <c r="E396" s="198">
        <v>1101</v>
      </c>
      <c r="F396" s="210" t="s">
        <v>107</v>
      </c>
      <c r="G396" s="116">
        <v>6144</v>
      </c>
      <c r="H396" s="116">
        <v>49574980.558924697</v>
      </c>
      <c r="I396" s="116">
        <v>2846</v>
      </c>
      <c r="J396" s="116">
        <f>IFERROR(H396/G396,"-")</f>
        <v>8068.844492012483</v>
      </c>
      <c r="K396" s="116">
        <f>IFERROR(H396/I396,"-")</f>
        <v>17419.177989783802</v>
      </c>
      <c r="L396" s="92">
        <f>IFERROR(I396/$D$396,"-")</f>
        <v>0.29608822305451521</v>
      </c>
    </row>
    <row r="397" spans="2:12">
      <c r="B397" s="511"/>
      <c r="C397" s="534"/>
      <c r="D397" s="526"/>
      <c r="E397" s="197">
        <v>1102</v>
      </c>
      <c r="F397" s="211" t="s">
        <v>108</v>
      </c>
      <c r="G397" s="439">
        <v>23792</v>
      </c>
      <c r="H397" s="439">
        <v>178270120.24351901</v>
      </c>
      <c r="I397" s="439">
        <v>4703</v>
      </c>
      <c r="J397" s="117">
        <f t="shared" ref="J397:J402" si="168">IFERROR(H397/G397,"-")</f>
        <v>7492.8597950369458</v>
      </c>
      <c r="K397" s="117">
        <f t="shared" ref="K397:K402" si="169">IFERROR(H397/I397,"-")</f>
        <v>37905.617742615141</v>
      </c>
      <c r="L397" s="93">
        <f t="shared" ref="L397:L402" si="170">IFERROR(I397/$D$396,"-")</f>
        <v>0.48928422804827298</v>
      </c>
    </row>
    <row r="398" spans="2:12" ht="24">
      <c r="B398" s="511"/>
      <c r="C398" s="534"/>
      <c r="D398" s="526"/>
      <c r="E398" s="197">
        <v>1103</v>
      </c>
      <c r="F398" s="212" t="s">
        <v>109</v>
      </c>
      <c r="G398" s="439">
        <v>9428</v>
      </c>
      <c r="H398" s="439">
        <v>103347860.538234</v>
      </c>
      <c r="I398" s="439">
        <v>3179</v>
      </c>
      <c r="J398" s="117">
        <f t="shared" si="168"/>
        <v>10961.801075332414</v>
      </c>
      <c r="K398" s="117">
        <f t="shared" si="169"/>
        <v>32509.550342319595</v>
      </c>
      <c r="L398" s="93">
        <f t="shared" si="170"/>
        <v>0.33073241781106949</v>
      </c>
    </row>
    <row r="399" spans="2:12" ht="24">
      <c r="B399" s="511"/>
      <c r="C399" s="534"/>
      <c r="D399" s="526"/>
      <c r="E399" s="197">
        <v>1113</v>
      </c>
      <c r="F399" s="212" t="s">
        <v>110</v>
      </c>
      <c r="G399" s="439">
        <v>3847</v>
      </c>
      <c r="H399" s="439">
        <v>20717862.640471399</v>
      </c>
      <c r="I399" s="439">
        <v>1200</v>
      </c>
      <c r="J399" s="117">
        <f t="shared" si="168"/>
        <v>5385.4594854357674</v>
      </c>
      <c r="K399" s="117">
        <f t="shared" si="169"/>
        <v>17264.885533726167</v>
      </c>
      <c r="L399" s="94">
        <f t="shared" si="170"/>
        <v>0.12484394506866417</v>
      </c>
    </row>
    <row r="400" spans="2:12" ht="24">
      <c r="B400" s="511"/>
      <c r="C400" s="534"/>
      <c r="D400" s="526"/>
      <c r="E400" s="197">
        <v>1905</v>
      </c>
      <c r="F400" s="212" t="s">
        <v>111</v>
      </c>
      <c r="G400" s="439">
        <v>10093</v>
      </c>
      <c r="H400" s="439">
        <v>62628081.669701099</v>
      </c>
      <c r="I400" s="439">
        <v>2864</v>
      </c>
      <c r="J400" s="117">
        <f t="shared" si="168"/>
        <v>6205.1007301794407</v>
      </c>
      <c r="K400" s="117">
        <f t="shared" si="169"/>
        <v>21867.346951711279</v>
      </c>
      <c r="L400" s="93">
        <f t="shared" si="170"/>
        <v>0.29796088223054518</v>
      </c>
    </row>
    <row r="401" spans="2:12">
      <c r="B401" s="511"/>
      <c r="C401" s="534"/>
      <c r="D401" s="526"/>
      <c r="E401" s="208" t="s">
        <v>206</v>
      </c>
      <c r="F401" s="209" t="s">
        <v>207</v>
      </c>
      <c r="G401" s="118">
        <v>1782</v>
      </c>
      <c r="H401" s="118">
        <v>12026704.3491483</v>
      </c>
      <c r="I401" s="118">
        <v>745</v>
      </c>
      <c r="J401" s="119">
        <f t="shared" si="168"/>
        <v>6748.9923395893939</v>
      </c>
      <c r="K401" s="119">
        <f t="shared" si="169"/>
        <v>16143.227314293019</v>
      </c>
      <c r="L401" s="151">
        <f t="shared" si="170"/>
        <v>7.7507282563462343E-2</v>
      </c>
    </row>
    <row r="402" spans="2:12">
      <c r="B402" s="512"/>
      <c r="C402" s="535"/>
      <c r="D402" s="527"/>
      <c r="E402" s="516" t="s">
        <v>116</v>
      </c>
      <c r="F402" s="517"/>
      <c r="G402" s="438">
        <v>27572</v>
      </c>
      <c r="H402" s="438">
        <v>426565609.99999899</v>
      </c>
      <c r="I402" s="438">
        <v>5447</v>
      </c>
      <c r="J402" s="108">
        <f t="shared" si="168"/>
        <v>15470.970912519912</v>
      </c>
      <c r="K402" s="108">
        <f t="shared" si="169"/>
        <v>78312.026803745001</v>
      </c>
      <c r="L402" s="149">
        <f t="shared" si="170"/>
        <v>0.56668747399084474</v>
      </c>
    </row>
    <row r="403" spans="2:12">
      <c r="B403" s="510">
        <v>58</v>
      </c>
      <c r="C403" s="533" t="s">
        <v>25</v>
      </c>
      <c r="D403" s="525">
        <f>市区町村別_歯科医療費!$D$63</f>
        <v>11221</v>
      </c>
      <c r="E403" s="198">
        <v>1101</v>
      </c>
      <c r="F403" s="210" t="s">
        <v>107</v>
      </c>
      <c r="G403" s="116">
        <v>7397</v>
      </c>
      <c r="H403" s="116">
        <v>62719448.3028915</v>
      </c>
      <c r="I403" s="116">
        <v>3208</v>
      </c>
      <c r="J403" s="116">
        <f>IFERROR(H403/G403,"-")</f>
        <v>8479.0385700813167</v>
      </c>
      <c r="K403" s="116">
        <f>IFERROR(H403/I403,"-")</f>
        <v>19550.950219105831</v>
      </c>
      <c r="L403" s="92">
        <f>IFERROR(I403/$D$403,"-")</f>
        <v>0.28589252294804385</v>
      </c>
    </row>
    <row r="404" spans="2:12">
      <c r="B404" s="511"/>
      <c r="C404" s="534"/>
      <c r="D404" s="526"/>
      <c r="E404" s="197">
        <v>1102</v>
      </c>
      <c r="F404" s="211" t="s">
        <v>108</v>
      </c>
      <c r="G404" s="439">
        <v>26151</v>
      </c>
      <c r="H404" s="439">
        <v>206364292.391307</v>
      </c>
      <c r="I404" s="439">
        <v>5404</v>
      </c>
      <c r="J404" s="117">
        <f t="shared" ref="J404:J409" si="171">IFERROR(H404/G404,"-")</f>
        <v>7891.2581695272456</v>
      </c>
      <c r="K404" s="117">
        <f t="shared" ref="K404:K409" si="172">IFERROR(H404/I404,"-")</f>
        <v>38187.32279631884</v>
      </c>
      <c r="L404" s="93">
        <f t="shared" ref="L404:L409" si="173">IFERROR(I404/$D$403,"-")</f>
        <v>0.48159700561447288</v>
      </c>
    </row>
    <row r="405" spans="2:12" ht="24">
      <c r="B405" s="511"/>
      <c r="C405" s="534"/>
      <c r="D405" s="526"/>
      <c r="E405" s="197">
        <v>1103</v>
      </c>
      <c r="F405" s="212" t="s">
        <v>109</v>
      </c>
      <c r="G405" s="439">
        <v>11455</v>
      </c>
      <c r="H405" s="439">
        <v>120809179.951189</v>
      </c>
      <c r="I405" s="439">
        <v>3535</v>
      </c>
      <c r="J405" s="117">
        <f t="shared" si="171"/>
        <v>10546.41466182357</v>
      </c>
      <c r="K405" s="117">
        <f t="shared" si="172"/>
        <v>34175.156987606504</v>
      </c>
      <c r="L405" s="93">
        <f t="shared" si="173"/>
        <v>0.31503431066749843</v>
      </c>
    </row>
    <row r="406" spans="2:12" ht="24">
      <c r="B406" s="511"/>
      <c r="C406" s="534"/>
      <c r="D406" s="526"/>
      <c r="E406" s="197">
        <v>1113</v>
      </c>
      <c r="F406" s="212" t="s">
        <v>110</v>
      </c>
      <c r="G406" s="439">
        <v>3983</v>
      </c>
      <c r="H406" s="439">
        <v>23134278.321059398</v>
      </c>
      <c r="I406" s="439">
        <v>1255</v>
      </c>
      <c r="J406" s="117">
        <f t="shared" si="171"/>
        <v>5808.2546625808181</v>
      </c>
      <c r="K406" s="117">
        <f t="shared" si="172"/>
        <v>18433.687905226612</v>
      </c>
      <c r="L406" s="94">
        <f t="shared" si="173"/>
        <v>0.11184386418322788</v>
      </c>
    </row>
    <row r="407" spans="2:12" ht="24">
      <c r="B407" s="511"/>
      <c r="C407" s="534"/>
      <c r="D407" s="526"/>
      <c r="E407" s="197">
        <v>1905</v>
      </c>
      <c r="F407" s="212" t="s">
        <v>111</v>
      </c>
      <c r="G407" s="439">
        <v>11749</v>
      </c>
      <c r="H407" s="439">
        <v>70008479.702819705</v>
      </c>
      <c r="I407" s="439">
        <v>3123</v>
      </c>
      <c r="J407" s="117">
        <f t="shared" si="171"/>
        <v>5958.6756066745857</v>
      </c>
      <c r="K407" s="117">
        <f t="shared" si="172"/>
        <v>22417.060423573392</v>
      </c>
      <c r="L407" s="93">
        <f t="shared" si="173"/>
        <v>0.27831744051332324</v>
      </c>
    </row>
    <row r="408" spans="2:12">
      <c r="B408" s="511"/>
      <c r="C408" s="534"/>
      <c r="D408" s="526"/>
      <c r="E408" s="208" t="s">
        <v>206</v>
      </c>
      <c r="F408" s="209" t="s">
        <v>207</v>
      </c>
      <c r="G408" s="118">
        <v>2835</v>
      </c>
      <c r="H408" s="118">
        <v>30003671.330732301</v>
      </c>
      <c r="I408" s="118">
        <v>1022</v>
      </c>
      <c r="J408" s="119">
        <f t="shared" si="171"/>
        <v>10583.305584032558</v>
      </c>
      <c r="K408" s="119">
        <f t="shared" si="172"/>
        <v>29357.799736528672</v>
      </c>
      <c r="L408" s="151">
        <f t="shared" si="173"/>
        <v>9.107922645040549E-2</v>
      </c>
    </row>
    <row r="409" spans="2:12">
      <c r="B409" s="512"/>
      <c r="C409" s="535"/>
      <c r="D409" s="527"/>
      <c r="E409" s="516" t="s">
        <v>116</v>
      </c>
      <c r="F409" s="517"/>
      <c r="G409" s="438">
        <v>30405</v>
      </c>
      <c r="H409" s="438">
        <v>513039349.99999899</v>
      </c>
      <c r="I409" s="438">
        <v>6086</v>
      </c>
      <c r="J409" s="109">
        <f t="shared" si="171"/>
        <v>16873.519158033185</v>
      </c>
      <c r="K409" s="109">
        <f t="shared" si="172"/>
        <v>84298.282944462539</v>
      </c>
      <c r="L409" s="90">
        <f t="shared" si="173"/>
        <v>0.54237590232599586</v>
      </c>
    </row>
    <row r="410" spans="2:12">
      <c r="B410" s="510">
        <v>59</v>
      </c>
      <c r="C410" s="533" t="s">
        <v>20</v>
      </c>
      <c r="D410" s="525">
        <f>市区町村別_歯科医療費!$D$64</f>
        <v>80159</v>
      </c>
      <c r="E410" s="198">
        <v>1101</v>
      </c>
      <c r="F410" s="210" t="s">
        <v>107</v>
      </c>
      <c r="G410" s="116">
        <v>48838</v>
      </c>
      <c r="H410" s="116">
        <v>389035832.90170002</v>
      </c>
      <c r="I410" s="116">
        <v>22317</v>
      </c>
      <c r="J410" s="116">
        <f>IFERROR(H410/G410,"-")</f>
        <v>7965.8428457696882</v>
      </c>
      <c r="K410" s="116">
        <f>IFERROR(H410/I410,"-")</f>
        <v>17432.26387514899</v>
      </c>
      <c r="L410" s="92">
        <f>IFERROR(I410/$D$410,"-")</f>
        <v>0.2784091617909405</v>
      </c>
    </row>
    <row r="411" spans="2:12">
      <c r="B411" s="511"/>
      <c r="C411" s="534"/>
      <c r="D411" s="526"/>
      <c r="E411" s="197">
        <v>1102</v>
      </c>
      <c r="F411" s="211" t="s">
        <v>108</v>
      </c>
      <c r="G411" s="439">
        <v>201939</v>
      </c>
      <c r="H411" s="439">
        <v>1536531175.69063</v>
      </c>
      <c r="I411" s="439">
        <v>40097</v>
      </c>
      <c r="J411" s="117">
        <f t="shared" ref="J411:J416" si="174">IFERROR(H411/G411,"-")</f>
        <v>7608.8877120844909</v>
      </c>
      <c r="K411" s="117">
        <f t="shared" ref="K411:K416" si="175">IFERROR(H411/I411,"-")</f>
        <v>38320.352537362647</v>
      </c>
      <c r="L411" s="93">
        <f t="shared" ref="L411:L416" si="176">IFERROR(I411/$D$410,"-")</f>
        <v>0.50021831609675771</v>
      </c>
    </row>
    <row r="412" spans="2:12" ht="24">
      <c r="B412" s="511"/>
      <c r="C412" s="534"/>
      <c r="D412" s="526"/>
      <c r="E412" s="197">
        <v>1103</v>
      </c>
      <c r="F412" s="212" t="s">
        <v>109</v>
      </c>
      <c r="G412" s="439">
        <v>85088</v>
      </c>
      <c r="H412" s="439">
        <v>860911822.79309404</v>
      </c>
      <c r="I412" s="439">
        <v>26721</v>
      </c>
      <c r="J412" s="117">
        <f t="shared" si="174"/>
        <v>10117.899384085818</v>
      </c>
      <c r="K412" s="117">
        <f t="shared" si="175"/>
        <v>32218.548063062535</v>
      </c>
      <c r="L412" s="93">
        <f t="shared" si="176"/>
        <v>0.33334996694070534</v>
      </c>
    </row>
    <row r="413" spans="2:12" ht="24">
      <c r="B413" s="511"/>
      <c r="C413" s="534"/>
      <c r="D413" s="526"/>
      <c r="E413" s="197">
        <v>1113</v>
      </c>
      <c r="F413" s="212" t="s">
        <v>110</v>
      </c>
      <c r="G413" s="439">
        <v>40458</v>
      </c>
      <c r="H413" s="439">
        <v>191338635.57175601</v>
      </c>
      <c r="I413" s="439">
        <v>11674</v>
      </c>
      <c r="J413" s="117">
        <f t="shared" si="174"/>
        <v>4729.3152299114145</v>
      </c>
      <c r="K413" s="117">
        <f t="shared" si="175"/>
        <v>16390.152096261438</v>
      </c>
      <c r="L413" s="94">
        <f t="shared" si="176"/>
        <v>0.14563554934567546</v>
      </c>
    </row>
    <row r="414" spans="2:12" ht="24">
      <c r="B414" s="511"/>
      <c r="C414" s="534"/>
      <c r="D414" s="526"/>
      <c r="E414" s="197">
        <v>1905</v>
      </c>
      <c r="F414" s="212" t="s">
        <v>111</v>
      </c>
      <c r="G414" s="439">
        <v>84802</v>
      </c>
      <c r="H414" s="439">
        <v>513646305.37185001</v>
      </c>
      <c r="I414" s="439">
        <v>24079</v>
      </c>
      <c r="J414" s="117">
        <f t="shared" si="174"/>
        <v>6057.0069735601755</v>
      </c>
      <c r="K414" s="117">
        <f t="shared" si="175"/>
        <v>21331.712503503051</v>
      </c>
      <c r="L414" s="93">
        <f t="shared" si="176"/>
        <v>0.30039047393305807</v>
      </c>
    </row>
    <row r="415" spans="2:12">
      <c r="B415" s="511"/>
      <c r="C415" s="534"/>
      <c r="D415" s="526"/>
      <c r="E415" s="208" t="s">
        <v>206</v>
      </c>
      <c r="F415" s="209" t="s">
        <v>207</v>
      </c>
      <c r="G415" s="118">
        <v>24420</v>
      </c>
      <c r="H415" s="118">
        <v>212429067.67096499</v>
      </c>
      <c r="I415" s="118">
        <v>9029</v>
      </c>
      <c r="J415" s="119">
        <f t="shared" si="174"/>
        <v>8698.9790201050364</v>
      </c>
      <c r="K415" s="119">
        <f t="shared" si="175"/>
        <v>23527.41916834256</v>
      </c>
      <c r="L415" s="151">
        <f t="shared" si="176"/>
        <v>0.11263863072144113</v>
      </c>
    </row>
    <row r="416" spans="2:12">
      <c r="B416" s="512"/>
      <c r="C416" s="535"/>
      <c r="D416" s="527"/>
      <c r="E416" s="516" t="s">
        <v>116</v>
      </c>
      <c r="F416" s="517"/>
      <c r="G416" s="438">
        <v>229858</v>
      </c>
      <c r="H416" s="438">
        <v>3703892839.99999</v>
      </c>
      <c r="I416" s="438">
        <v>44758</v>
      </c>
      <c r="J416" s="109">
        <f t="shared" si="174"/>
        <v>16113.830451844138</v>
      </c>
      <c r="K416" s="109">
        <f t="shared" si="175"/>
        <v>82753.761115331115</v>
      </c>
      <c r="L416" s="90">
        <f t="shared" si="176"/>
        <v>0.55836524906747842</v>
      </c>
    </row>
    <row r="417" spans="2:12">
      <c r="B417" s="510">
        <v>60</v>
      </c>
      <c r="C417" s="533" t="s">
        <v>44</v>
      </c>
      <c r="D417" s="525">
        <f>市区町村別_歯科医療費!$D$65</f>
        <v>10569</v>
      </c>
      <c r="E417" s="198">
        <v>1101</v>
      </c>
      <c r="F417" s="210" t="s">
        <v>107</v>
      </c>
      <c r="G417" s="116">
        <v>6335</v>
      </c>
      <c r="H417" s="116">
        <v>49966769.487290397</v>
      </c>
      <c r="I417" s="116">
        <v>2759</v>
      </c>
      <c r="J417" s="116">
        <f>IFERROR(H417/G417,"-")</f>
        <v>7887.4142837080344</v>
      </c>
      <c r="K417" s="116">
        <f>IFERROR(H417/I417,"-")</f>
        <v>18110.463750377094</v>
      </c>
      <c r="L417" s="92">
        <f>IFERROR(I417/$D$417,"-")</f>
        <v>0.26104645661841236</v>
      </c>
    </row>
    <row r="418" spans="2:12">
      <c r="B418" s="511"/>
      <c r="C418" s="534"/>
      <c r="D418" s="526"/>
      <c r="E418" s="197">
        <v>1102</v>
      </c>
      <c r="F418" s="211" t="s">
        <v>108</v>
      </c>
      <c r="G418" s="439">
        <v>19821</v>
      </c>
      <c r="H418" s="439">
        <v>148664585.090886</v>
      </c>
      <c r="I418" s="439">
        <v>4425</v>
      </c>
      <c r="J418" s="117">
        <f t="shared" ref="J418:J423" si="177">IFERROR(H418/G418,"-")</f>
        <v>7500.3574537554105</v>
      </c>
      <c r="K418" s="117">
        <f t="shared" ref="K418:K423" si="178">IFERROR(H418/I418,"-")</f>
        <v>33596.516404720001</v>
      </c>
      <c r="L418" s="93">
        <f t="shared" ref="L418:L423" si="179">IFERROR(I418/$D$417,"-")</f>
        <v>0.4186772636957139</v>
      </c>
    </row>
    <row r="419" spans="2:12" ht="24">
      <c r="B419" s="511"/>
      <c r="C419" s="534"/>
      <c r="D419" s="526"/>
      <c r="E419" s="197">
        <v>1103</v>
      </c>
      <c r="F419" s="212" t="s">
        <v>109</v>
      </c>
      <c r="G419" s="439">
        <v>10543</v>
      </c>
      <c r="H419" s="439">
        <v>104024170.944703</v>
      </c>
      <c r="I419" s="439">
        <v>3544</v>
      </c>
      <c r="J419" s="117">
        <f t="shared" si="177"/>
        <v>9866.6575874706432</v>
      </c>
      <c r="K419" s="117">
        <f t="shared" si="178"/>
        <v>29352.192704487301</v>
      </c>
      <c r="L419" s="93">
        <f t="shared" si="179"/>
        <v>0.33532027627968586</v>
      </c>
    </row>
    <row r="420" spans="2:12" ht="24">
      <c r="B420" s="511"/>
      <c r="C420" s="534"/>
      <c r="D420" s="526"/>
      <c r="E420" s="197">
        <v>1113</v>
      </c>
      <c r="F420" s="212" t="s">
        <v>110</v>
      </c>
      <c r="G420" s="439">
        <v>5644</v>
      </c>
      <c r="H420" s="439">
        <v>26915663.989221402</v>
      </c>
      <c r="I420" s="439">
        <v>1808</v>
      </c>
      <c r="J420" s="117">
        <f t="shared" si="177"/>
        <v>4768.8986515275337</v>
      </c>
      <c r="K420" s="117">
        <f t="shared" si="178"/>
        <v>14886.982294923342</v>
      </c>
      <c r="L420" s="94">
        <f t="shared" si="179"/>
        <v>0.17106632604787586</v>
      </c>
    </row>
    <row r="421" spans="2:12" ht="24">
      <c r="B421" s="511"/>
      <c r="C421" s="534"/>
      <c r="D421" s="526"/>
      <c r="E421" s="197">
        <v>1905</v>
      </c>
      <c r="F421" s="212" t="s">
        <v>111</v>
      </c>
      <c r="G421" s="439">
        <v>9121</v>
      </c>
      <c r="H421" s="439">
        <v>52318707.033453397</v>
      </c>
      <c r="I421" s="439">
        <v>2755</v>
      </c>
      <c r="J421" s="117">
        <f t="shared" si="177"/>
        <v>5736.0713774206115</v>
      </c>
      <c r="K421" s="117">
        <f t="shared" si="178"/>
        <v>18990.456273485808</v>
      </c>
      <c r="L421" s="93">
        <f t="shared" si="179"/>
        <v>0.26066799129529755</v>
      </c>
    </row>
    <row r="422" spans="2:12">
      <c r="B422" s="511"/>
      <c r="C422" s="534"/>
      <c r="D422" s="526"/>
      <c r="E422" s="208" t="s">
        <v>206</v>
      </c>
      <c r="F422" s="209" t="s">
        <v>207</v>
      </c>
      <c r="G422" s="118">
        <v>2629</v>
      </c>
      <c r="H422" s="118">
        <v>24467333.4544443</v>
      </c>
      <c r="I422" s="118">
        <v>1195</v>
      </c>
      <c r="J422" s="119">
        <f t="shared" si="177"/>
        <v>9306.7072858289466</v>
      </c>
      <c r="K422" s="119">
        <f t="shared" si="178"/>
        <v>20474.756028823682</v>
      </c>
      <c r="L422" s="151">
        <f t="shared" si="179"/>
        <v>0.11306651528053742</v>
      </c>
    </row>
    <row r="423" spans="2:12">
      <c r="B423" s="512"/>
      <c r="C423" s="535"/>
      <c r="D423" s="527"/>
      <c r="E423" s="516" t="s">
        <v>116</v>
      </c>
      <c r="F423" s="517"/>
      <c r="G423" s="438">
        <v>24262</v>
      </c>
      <c r="H423" s="438">
        <v>406357229.99999899</v>
      </c>
      <c r="I423" s="438">
        <v>5417</v>
      </c>
      <c r="J423" s="109">
        <f t="shared" si="177"/>
        <v>16748.711153243716</v>
      </c>
      <c r="K423" s="109">
        <f t="shared" si="178"/>
        <v>75015.17998892357</v>
      </c>
      <c r="L423" s="90">
        <f t="shared" si="179"/>
        <v>0.51253666382817675</v>
      </c>
    </row>
    <row r="424" spans="2:12">
      <c r="B424" s="510">
        <v>61</v>
      </c>
      <c r="C424" s="533" t="s">
        <v>16</v>
      </c>
      <c r="D424" s="525">
        <f>市区町村別_歯科医療費!$D$66</f>
        <v>9287</v>
      </c>
      <c r="E424" s="198">
        <v>1101</v>
      </c>
      <c r="F424" s="210" t="s">
        <v>107</v>
      </c>
      <c r="G424" s="116">
        <v>5634</v>
      </c>
      <c r="H424" s="116">
        <v>47329389.4341214</v>
      </c>
      <c r="I424" s="116">
        <v>2608</v>
      </c>
      <c r="J424" s="116">
        <f>IFERROR(H424/G424,"-")</f>
        <v>8400.6726010155126</v>
      </c>
      <c r="K424" s="116">
        <f>IFERROR(H424/I424,"-")</f>
        <v>18147.772022285812</v>
      </c>
      <c r="L424" s="92">
        <f>IFERROR(I424/$D$424,"-")</f>
        <v>0.28082265532464734</v>
      </c>
    </row>
    <row r="425" spans="2:12">
      <c r="B425" s="511"/>
      <c r="C425" s="534"/>
      <c r="D425" s="526"/>
      <c r="E425" s="197">
        <v>1102</v>
      </c>
      <c r="F425" s="211" t="s">
        <v>108</v>
      </c>
      <c r="G425" s="439">
        <v>19920</v>
      </c>
      <c r="H425" s="439">
        <v>155273843.52606499</v>
      </c>
      <c r="I425" s="439">
        <v>4395</v>
      </c>
      <c r="J425" s="117">
        <f t="shared" ref="J425:J430" si="180">IFERROR(H425/G425,"-")</f>
        <v>7794.87166295507</v>
      </c>
      <c r="K425" s="117">
        <f t="shared" ref="K425:K430" si="181">IFERROR(H425/I425,"-")</f>
        <v>35329.657230048921</v>
      </c>
      <c r="L425" s="93">
        <f t="shared" ref="L425:L430" si="182">IFERROR(I425/$D$424,"-")</f>
        <v>0.4732421664692581</v>
      </c>
    </row>
    <row r="426" spans="2:12" ht="24">
      <c r="B426" s="511"/>
      <c r="C426" s="534"/>
      <c r="D426" s="526"/>
      <c r="E426" s="197">
        <v>1103</v>
      </c>
      <c r="F426" s="212" t="s">
        <v>109</v>
      </c>
      <c r="G426" s="439">
        <v>8618</v>
      </c>
      <c r="H426" s="439">
        <v>89625793.558660194</v>
      </c>
      <c r="I426" s="439">
        <v>2936</v>
      </c>
      <c r="J426" s="117">
        <f t="shared" si="180"/>
        <v>10399.836801886771</v>
      </c>
      <c r="K426" s="117">
        <f t="shared" si="181"/>
        <v>30526.496443685352</v>
      </c>
      <c r="L426" s="93">
        <f t="shared" si="182"/>
        <v>0.3161408420372564</v>
      </c>
    </row>
    <row r="427" spans="2:12" ht="24">
      <c r="B427" s="511"/>
      <c r="C427" s="534"/>
      <c r="D427" s="526"/>
      <c r="E427" s="197">
        <v>1113</v>
      </c>
      <c r="F427" s="212" t="s">
        <v>110</v>
      </c>
      <c r="G427" s="439">
        <v>2792</v>
      </c>
      <c r="H427" s="439">
        <v>14671328.402760601</v>
      </c>
      <c r="I427" s="439">
        <v>950</v>
      </c>
      <c r="J427" s="117">
        <f t="shared" si="180"/>
        <v>5254.7737832237108</v>
      </c>
      <c r="K427" s="117">
        <f t="shared" si="181"/>
        <v>15443.503581853263</v>
      </c>
      <c r="L427" s="94">
        <f t="shared" si="182"/>
        <v>0.10229352858834931</v>
      </c>
    </row>
    <row r="428" spans="2:12" ht="24">
      <c r="B428" s="511"/>
      <c r="C428" s="534"/>
      <c r="D428" s="526"/>
      <c r="E428" s="197">
        <v>1905</v>
      </c>
      <c r="F428" s="212" t="s">
        <v>111</v>
      </c>
      <c r="G428" s="439">
        <v>7785</v>
      </c>
      <c r="H428" s="439">
        <v>48149959.098287299</v>
      </c>
      <c r="I428" s="439">
        <v>2470</v>
      </c>
      <c r="J428" s="117">
        <f t="shared" si="180"/>
        <v>6184.9658443528961</v>
      </c>
      <c r="K428" s="117">
        <f t="shared" si="181"/>
        <v>19493.910566108218</v>
      </c>
      <c r="L428" s="93">
        <f t="shared" si="182"/>
        <v>0.26596317432970817</v>
      </c>
    </row>
    <row r="429" spans="2:12">
      <c r="B429" s="511"/>
      <c r="C429" s="534"/>
      <c r="D429" s="526"/>
      <c r="E429" s="208" t="s">
        <v>206</v>
      </c>
      <c r="F429" s="209" t="s">
        <v>207</v>
      </c>
      <c r="G429" s="118">
        <v>2321</v>
      </c>
      <c r="H429" s="118">
        <v>22515015.9801048</v>
      </c>
      <c r="I429" s="118">
        <v>885</v>
      </c>
      <c r="J429" s="119">
        <f t="shared" si="180"/>
        <v>9700.5669884122362</v>
      </c>
      <c r="K429" s="119">
        <f t="shared" si="181"/>
        <v>25440.696022717289</v>
      </c>
      <c r="L429" s="151">
        <f t="shared" si="182"/>
        <v>9.5294497684935933E-2</v>
      </c>
    </row>
    <row r="430" spans="2:12">
      <c r="B430" s="512"/>
      <c r="C430" s="535"/>
      <c r="D430" s="527"/>
      <c r="E430" s="516" t="s">
        <v>116</v>
      </c>
      <c r="F430" s="517"/>
      <c r="G430" s="438">
        <v>22731</v>
      </c>
      <c r="H430" s="438">
        <v>377565329.99999899</v>
      </c>
      <c r="I430" s="438">
        <v>4904</v>
      </c>
      <c r="J430" s="109">
        <f t="shared" si="180"/>
        <v>16610.150455325282</v>
      </c>
      <c r="K430" s="109">
        <f t="shared" si="181"/>
        <v>76991.298939640896</v>
      </c>
      <c r="L430" s="90">
        <f t="shared" si="182"/>
        <v>0.52804996231291057</v>
      </c>
    </row>
    <row r="431" spans="2:12">
      <c r="B431" s="510">
        <v>62</v>
      </c>
      <c r="C431" s="533" t="s">
        <v>17</v>
      </c>
      <c r="D431" s="525">
        <f>市区町村別_歯科医療費!$D$67</f>
        <v>13662</v>
      </c>
      <c r="E431" s="198">
        <v>1101</v>
      </c>
      <c r="F431" s="210" t="s">
        <v>107</v>
      </c>
      <c r="G431" s="116">
        <v>8574</v>
      </c>
      <c r="H431" s="116">
        <v>67843716.612914801</v>
      </c>
      <c r="I431" s="116">
        <v>4176</v>
      </c>
      <c r="J431" s="116">
        <f>IFERROR(H431/G431,"-")</f>
        <v>7912.7264535706554</v>
      </c>
      <c r="K431" s="116">
        <f>IFERROR(H431/I431,"-")</f>
        <v>16246.10072148343</v>
      </c>
      <c r="L431" s="92">
        <f>IFERROR(I431/$D$431,"-")</f>
        <v>0.30566534914360999</v>
      </c>
    </row>
    <row r="432" spans="2:12">
      <c r="B432" s="511"/>
      <c r="C432" s="534"/>
      <c r="D432" s="526"/>
      <c r="E432" s="197">
        <v>1102</v>
      </c>
      <c r="F432" s="211" t="s">
        <v>108</v>
      </c>
      <c r="G432" s="439">
        <v>33645</v>
      </c>
      <c r="H432" s="439">
        <v>262995641.051792</v>
      </c>
      <c r="I432" s="439">
        <v>7374</v>
      </c>
      <c r="J432" s="117">
        <f t="shared" ref="J432:J437" si="183">IFERROR(H432/G432,"-")</f>
        <v>7816.7823168908308</v>
      </c>
      <c r="K432" s="117">
        <f t="shared" ref="K432:K437" si="184">IFERROR(H432/I432,"-")</f>
        <v>35665.26187303933</v>
      </c>
      <c r="L432" s="93">
        <f t="shared" ref="L432:L437" si="185">IFERROR(I432/$D$431,"-")</f>
        <v>0.53974527887571366</v>
      </c>
    </row>
    <row r="433" spans="2:12" ht="24">
      <c r="B433" s="511"/>
      <c r="C433" s="534"/>
      <c r="D433" s="526"/>
      <c r="E433" s="197">
        <v>1103</v>
      </c>
      <c r="F433" s="212" t="s">
        <v>109</v>
      </c>
      <c r="G433" s="439">
        <v>13914</v>
      </c>
      <c r="H433" s="439">
        <v>138417541.312507</v>
      </c>
      <c r="I433" s="439">
        <v>4576</v>
      </c>
      <c r="J433" s="117">
        <f t="shared" si="183"/>
        <v>9948.0768515528962</v>
      </c>
      <c r="K433" s="117">
        <f t="shared" si="184"/>
        <v>30248.58857353737</v>
      </c>
      <c r="L433" s="93">
        <f t="shared" si="185"/>
        <v>0.33494363929146537</v>
      </c>
    </row>
    <row r="434" spans="2:12" ht="24">
      <c r="B434" s="511"/>
      <c r="C434" s="534"/>
      <c r="D434" s="526"/>
      <c r="E434" s="197">
        <v>1113</v>
      </c>
      <c r="F434" s="212" t="s">
        <v>110</v>
      </c>
      <c r="G434" s="439">
        <v>3961</v>
      </c>
      <c r="H434" s="439">
        <v>20018570.283952899</v>
      </c>
      <c r="I434" s="439">
        <v>1494</v>
      </c>
      <c r="J434" s="117">
        <f t="shared" si="183"/>
        <v>5053.9182741612976</v>
      </c>
      <c r="K434" s="117">
        <f t="shared" si="184"/>
        <v>13399.310765698059</v>
      </c>
      <c r="L434" s="94">
        <f t="shared" si="185"/>
        <v>0.10935441370223979</v>
      </c>
    </row>
    <row r="435" spans="2:12" ht="24">
      <c r="B435" s="511"/>
      <c r="C435" s="534"/>
      <c r="D435" s="526"/>
      <c r="E435" s="197">
        <v>1905</v>
      </c>
      <c r="F435" s="212" t="s">
        <v>111</v>
      </c>
      <c r="G435" s="439">
        <v>13382</v>
      </c>
      <c r="H435" s="439">
        <v>78397462.092451602</v>
      </c>
      <c r="I435" s="439">
        <v>4139</v>
      </c>
      <c r="J435" s="117">
        <f t="shared" si="183"/>
        <v>5858.4264005717832</v>
      </c>
      <c r="K435" s="117">
        <f t="shared" si="184"/>
        <v>18941.160205955934</v>
      </c>
      <c r="L435" s="93">
        <f t="shared" si="185"/>
        <v>0.30295710730493342</v>
      </c>
    </row>
    <row r="436" spans="2:12">
      <c r="B436" s="511"/>
      <c r="C436" s="534"/>
      <c r="D436" s="526"/>
      <c r="E436" s="208" t="s">
        <v>206</v>
      </c>
      <c r="F436" s="209" t="s">
        <v>207</v>
      </c>
      <c r="G436" s="118">
        <v>2603</v>
      </c>
      <c r="H436" s="118">
        <v>23624438.646379702</v>
      </c>
      <c r="I436" s="118">
        <v>1101</v>
      </c>
      <c r="J436" s="119">
        <f t="shared" si="183"/>
        <v>9075.8504211985019</v>
      </c>
      <c r="K436" s="119">
        <f t="shared" si="184"/>
        <v>21457.255809609174</v>
      </c>
      <c r="L436" s="151">
        <f t="shared" si="185"/>
        <v>8.0588493631971889E-2</v>
      </c>
    </row>
    <row r="437" spans="2:12">
      <c r="B437" s="512"/>
      <c r="C437" s="535"/>
      <c r="D437" s="527"/>
      <c r="E437" s="516" t="s">
        <v>116</v>
      </c>
      <c r="F437" s="517"/>
      <c r="G437" s="438">
        <v>39105</v>
      </c>
      <c r="H437" s="438">
        <v>591297369.99999905</v>
      </c>
      <c r="I437" s="438">
        <v>8234</v>
      </c>
      <c r="J437" s="108">
        <f t="shared" si="183"/>
        <v>15120.761283723285</v>
      </c>
      <c r="K437" s="108">
        <f t="shared" si="184"/>
        <v>71811.679621083196</v>
      </c>
      <c r="L437" s="149">
        <f t="shared" si="185"/>
        <v>0.60269360269360273</v>
      </c>
    </row>
    <row r="438" spans="2:12">
      <c r="B438" s="510">
        <v>63</v>
      </c>
      <c r="C438" s="533" t="s">
        <v>26</v>
      </c>
      <c r="D438" s="525">
        <f>市区町村別_歯科医療費!$D$68</f>
        <v>9933</v>
      </c>
      <c r="E438" s="198">
        <v>1101</v>
      </c>
      <c r="F438" s="210" t="s">
        <v>107</v>
      </c>
      <c r="G438" s="116">
        <v>7463</v>
      </c>
      <c r="H438" s="116">
        <v>59798609.102813803</v>
      </c>
      <c r="I438" s="116">
        <v>3116</v>
      </c>
      <c r="J438" s="116">
        <f>IFERROR(H438/G438,"-")</f>
        <v>8012.6770873393816</v>
      </c>
      <c r="K438" s="116">
        <f>IFERROR(H438/I438,"-")</f>
        <v>19190.824487424197</v>
      </c>
      <c r="L438" s="92">
        <f>IFERROR(I438/$D$438,"-")</f>
        <v>0.31370180207389509</v>
      </c>
    </row>
    <row r="439" spans="2:12">
      <c r="B439" s="511"/>
      <c r="C439" s="534"/>
      <c r="D439" s="526"/>
      <c r="E439" s="197">
        <v>1102</v>
      </c>
      <c r="F439" s="211" t="s">
        <v>108</v>
      </c>
      <c r="G439" s="439">
        <v>25191</v>
      </c>
      <c r="H439" s="439">
        <v>188105717.79789799</v>
      </c>
      <c r="I439" s="439">
        <v>5324</v>
      </c>
      <c r="J439" s="117">
        <f t="shared" ref="J439:J444" si="186">IFERROR(H439/G439,"-")</f>
        <v>7467.1794608351393</v>
      </c>
      <c r="K439" s="117">
        <f t="shared" ref="K439:K444" si="187">IFERROR(H439/I439,"-")</f>
        <v>35331.652478944023</v>
      </c>
      <c r="L439" s="93">
        <f t="shared" ref="L439:L444" si="188">IFERROR(I439/$D$438,"-")</f>
        <v>0.53599114064230347</v>
      </c>
    </row>
    <row r="440" spans="2:12" ht="24">
      <c r="B440" s="511"/>
      <c r="C440" s="534"/>
      <c r="D440" s="526"/>
      <c r="E440" s="197">
        <v>1103</v>
      </c>
      <c r="F440" s="212" t="s">
        <v>109</v>
      </c>
      <c r="G440" s="439">
        <v>11101</v>
      </c>
      <c r="H440" s="439">
        <v>109954309.022429</v>
      </c>
      <c r="I440" s="439">
        <v>3374</v>
      </c>
      <c r="J440" s="117">
        <f t="shared" si="186"/>
        <v>9904.9012721762901</v>
      </c>
      <c r="K440" s="117">
        <f t="shared" si="187"/>
        <v>32588.710439368406</v>
      </c>
      <c r="L440" s="93">
        <f t="shared" si="188"/>
        <v>0.33967582804792107</v>
      </c>
    </row>
    <row r="441" spans="2:12" ht="24">
      <c r="B441" s="511"/>
      <c r="C441" s="534"/>
      <c r="D441" s="526"/>
      <c r="E441" s="197">
        <v>1113</v>
      </c>
      <c r="F441" s="212" t="s">
        <v>110</v>
      </c>
      <c r="G441" s="439">
        <v>4570</v>
      </c>
      <c r="H441" s="439">
        <v>24218341.651586499</v>
      </c>
      <c r="I441" s="439">
        <v>1451</v>
      </c>
      <c r="J441" s="117">
        <f t="shared" si="186"/>
        <v>5299.4183045047048</v>
      </c>
      <c r="K441" s="117">
        <f t="shared" si="187"/>
        <v>16690.79369509752</v>
      </c>
      <c r="L441" s="94">
        <f t="shared" si="188"/>
        <v>0.1460787274740763</v>
      </c>
    </row>
    <row r="442" spans="2:12" ht="24">
      <c r="B442" s="511"/>
      <c r="C442" s="534"/>
      <c r="D442" s="526"/>
      <c r="E442" s="197">
        <v>1905</v>
      </c>
      <c r="F442" s="212" t="s">
        <v>111</v>
      </c>
      <c r="G442" s="439">
        <v>8338</v>
      </c>
      <c r="H442" s="439">
        <v>49077653.114816502</v>
      </c>
      <c r="I442" s="439">
        <v>2677</v>
      </c>
      <c r="J442" s="117">
        <f t="shared" si="186"/>
        <v>5886.0222013452267</v>
      </c>
      <c r="K442" s="117">
        <f t="shared" si="187"/>
        <v>18333.079236016623</v>
      </c>
      <c r="L442" s="93">
        <f t="shared" si="188"/>
        <v>0.26950568811033926</v>
      </c>
    </row>
    <row r="443" spans="2:12">
      <c r="B443" s="511"/>
      <c r="C443" s="534"/>
      <c r="D443" s="526"/>
      <c r="E443" s="208" t="s">
        <v>206</v>
      </c>
      <c r="F443" s="209" t="s">
        <v>207</v>
      </c>
      <c r="G443" s="118">
        <v>3049</v>
      </c>
      <c r="H443" s="118">
        <v>22710059.310455099</v>
      </c>
      <c r="I443" s="441">
        <v>1119</v>
      </c>
      <c r="J443" s="175">
        <f t="shared" si="186"/>
        <v>7448.3631716809114</v>
      </c>
      <c r="K443" s="175">
        <f t="shared" si="187"/>
        <v>20294.959169307505</v>
      </c>
      <c r="L443" s="176">
        <f t="shared" si="188"/>
        <v>0.11265478707339173</v>
      </c>
    </row>
    <row r="444" spans="2:12">
      <c r="B444" s="512"/>
      <c r="C444" s="535"/>
      <c r="D444" s="527"/>
      <c r="E444" s="516" t="s">
        <v>116</v>
      </c>
      <c r="F444" s="517"/>
      <c r="G444" s="438">
        <v>28649</v>
      </c>
      <c r="H444" s="438">
        <v>453864689.99999899</v>
      </c>
      <c r="I444" s="438">
        <v>5857</v>
      </c>
      <c r="J444" s="109">
        <f t="shared" si="186"/>
        <v>15842.252434639917</v>
      </c>
      <c r="K444" s="109">
        <f t="shared" si="187"/>
        <v>77490.983438620286</v>
      </c>
      <c r="L444" s="90">
        <f t="shared" si="188"/>
        <v>0.58965065941810124</v>
      </c>
    </row>
    <row r="445" spans="2:12">
      <c r="B445" s="510">
        <v>64</v>
      </c>
      <c r="C445" s="533" t="s">
        <v>45</v>
      </c>
      <c r="D445" s="525">
        <f>市区町村別_歯科医療費!$D$69</f>
        <v>10465</v>
      </c>
      <c r="E445" s="198">
        <v>1101</v>
      </c>
      <c r="F445" s="210" t="s">
        <v>107</v>
      </c>
      <c r="G445" s="116">
        <v>6166</v>
      </c>
      <c r="H445" s="116">
        <v>46353458.767676704</v>
      </c>
      <c r="I445" s="116">
        <v>2969</v>
      </c>
      <c r="J445" s="116">
        <f>IFERROR(H445/G445,"-")</f>
        <v>7517.5898098729649</v>
      </c>
      <c r="K445" s="116">
        <f>IFERROR(H445/I445,"-")</f>
        <v>15612.481902215124</v>
      </c>
      <c r="L445" s="92">
        <f>IFERROR(I445/$D$445,"-")</f>
        <v>0.28370759675107499</v>
      </c>
    </row>
    <row r="446" spans="2:12">
      <c r="B446" s="511"/>
      <c r="C446" s="534"/>
      <c r="D446" s="526"/>
      <c r="E446" s="197">
        <v>1102</v>
      </c>
      <c r="F446" s="211" t="s">
        <v>108</v>
      </c>
      <c r="G446" s="439">
        <v>23700</v>
      </c>
      <c r="H446" s="439">
        <v>183814719.836968</v>
      </c>
      <c r="I446" s="439">
        <v>4901</v>
      </c>
      <c r="J446" s="117">
        <f t="shared" ref="J446:J451" si="189">IFERROR(H446/G446,"-")</f>
        <v>7755.8953517708023</v>
      </c>
      <c r="K446" s="117">
        <f t="shared" ref="K446:K451" si="190">IFERROR(H446/I446,"-")</f>
        <v>37505.553935312797</v>
      </c>
      <c r="L446" s="93">
        <f t="shared" ref="L446:L451" si="191">IFERROR(I446/$D$445,"-")</f>
        <v>0.46832298136645961</v>
      </c>
    </row>
    <row r="447" spans="2:12" ht="24">
      <c r="B447" s="511"/>
      <c r="C447" s="534"/>
      <c r="D447" s="526"/>
      <c r="E447" s="197">
        <v>1103</v>
      </c>
      <c r="F447" s="212" t="s">
        <v>109</v>
      </c>
      <c r="G447" s="439">
        <v>10214</v>
      </c>
      <c r="H447" s="439">
        <v>98320914.7602119</v>
      </c>
      <c r="I447" s="439">
        <v>3338</v>
      </c>
      <c r="J447" s="117">
        <f t="shared" si="189"/>
        <v>9626.0930840230958</v>
      </c>
      <c r="K447" s="117">
        <f t="shared" si="190"/>
        <v>29455.037375737538</v>
      </c>
      <c r="L447" s="93">
        <f t="shared" si="191"/>
        <v>0.3189679885332059</v>
      </c>
    </row>
    <row r="448" spans="2:12" ht="24">
      <c r="B448" s="511"/>
      <c r="C448" s="534"/>
      <c r="D448" s="526"/>
      <c r="E448" s="197">
        <v>1113</v>
      </c>
      <c r="F448" s="212" t="s">
        <v>110</v>
      </c>
      <c r="G448" s="439">
        <v>6598</v>
      </c>
      <c r="H448" s="439">
        <v>30182653.270562701</v>
      </c>
      <c r="I448" s="439">
        <v>1865</v>
      </c>
      <c r="J448" s="117">
        <f t="shared" si="189"/>
        <v>4574.5155002368447</v>
      </c>
      <c r="K448" s="117">
        <f t="shared" si="190"/>
        <v>16183.728295207882</v>
      </c>
      <c r="L448" s="94">
        <f t="shared" si="191"/>
        <v>0.17821309125656951</v>
      </c>
    </row>
    <row r="449" spans="2:12" ht="24">
      <c r="B449" s="511"/>
      <c r="C449" s="534"/>
      <c r="D449" s="526"/>
      <c r="E449" s="197">
        <v>1905</v>
      </c>
      <c r="F449" s="212" t="s">
        <v>111</v>
      </c>
      <c r="G449" s="439">
        <v>8208</v>
      </c>
      <c r="H449" s="439">
        <v>57976085.155483298</v>
      </c>
      <c r="I449" s="439">
        <v>2690</v>
      </c>
      <c r="J449" s="117">
        <f t="shared" si="189"/>
        <v>7063.3632012041053</v>
      </c>
      <c r="K449" s="117">
        <f t="shared" si="190"/>
        <v>21552.448013190817</v>
      </c>
      <c r="L449" s="93">
        <f t="shared" si="191"/>
        <v>0.25704730052556141</v>
      </c>
    </row>
    <row r="450" spans="2:12">
      <c r="B450" s="511"/>
      <c r="C450" s="534"/>
      <c r="D450" s="526"/>
      <c r="E450" s="208" t="s">
        <v>206</v>
      </c>
      <c r="F450" s="209" t="s">
        <v>207</v>
      </c>
      <c r="G450" s="118">
        <v>2708</v>
      </c>
      <c r="H450" s="118">
        <v>22727008.209096398</v>
      </c>
      <c r="I450" s="118">
        <v>1074</v>
      </c>
      <c r="J450" s="119">
        <f t="shared" si="189"/>
        <v>8392.5436518081242</v>
      </c>
      <c r="K450" s="119">
        <f t="shared" si="190"/>
        <v>21161.08771796685</v>
      </c>
      <c r="L450" s="151">
        <f t="shared" si="191"/>
        <v>0.10262780697563306</v>
      </c>
    </row>
    <row r="451" spans="2:12">
      <c r="B451" s="512"/>
      <c r="C451" s="535"/>
      <c r="D451" s="527"/>
      <c r="E451" s="516" t="s">
        <v>116</v>
      </c>
      <c r="F451" s="517"/>
      <c r="G451" s="438">
        <v>28460</v>
      </c>
      <c r="H451" s="438">
        <v>439374839.99999899</v>
      </c>
      <c r="I451" s="438">
        <v>5770</v>
      </c>
      <c r="J451" s="108">
        <f t="shared" si="189"/>
        <v>15438.328882642269</v>
      </c>
      <c r="K451" s="108">
        <f t="shared" si="190"/>
        <v>76148.152512998087</v>
      </c>
      <c r="L451" s="149">
        <f t="shared" si="191"/>
        <v>0.55136168179646439</v>
      </c>
    </row>
    <row r="452" spans="2:12">
      <c r="B452" s="510">
        <v>65</v>
      </c>
      <c r="C452" s="533" t="s">
        <v>10</v>
      </c>
      <c r="D452" s="525">
        <f>市区町村別_歯科医療費!$D$70</f>
        <v>5213</v>
      </c>
      <c r="E452" s="198">
        <v>1101</v>
      </c>
      <c r="F452" s="210" t="s">
        <v>107</v>
      </c>
      <c r="G452" s="116">
        <v>3005</v>
      </c>
      <c r="H452" s="116">
        <v>24115456.817460299</v>
      </c>
      <c r="I452" s="116">
        <v>1530</v>
      </c>
      <c r="J452" s="116">
        <f>IFERROR(H452/G452,"-")</f>
        <v>8025.1104217837928</v>
      </c>
      <c r="K452" s="116">
        <f>IFERROR(H452/I452,"-")</f>
        <v>15761.736482000195</v>
      </c>
      <c r="L452" s="92">
        <f>IFERROR(I452/$D$452,"-")</f>
        <v>0.29349702666410898</v>
      </c>
    </row>
    <row r="453" spans="2:12">
      <c r="B453" s="511"/>
      <c r="C453" s="534"/>
      <c r="D453" s="526"/>
      <c r="E453" s="197">
        <v>1102</v>
      </c>
      <c r="F453" s="211" t="s">
        <v>108</v>
      </c>
      <c r="G453" s="439">
        <v>11454</v>
      </c>
      <c r="H453" s="439">
        <v>88327138.400793597</v>
      </c>
      <c r="I453" s="439">
        <v>2655</v>
      </c>
      <c r="J453" s="117">
        <f t="shared" ref="J453:J458" si="192">IFERROR(H453/G453,"-")</f>
        <v>7711.4665968913569</v>
      </c>
      <c r="K453" s="117">
        <f t="shared" ref="K453:K458" si="193">IFERROR(H453/I453,"-")</f>
        <v>33268.225386362938</v>
      </c>
      <c r="L453" s="93">
        <f t="shared" ref="L453:L458" si="194">IFERROR(I453/$D$452,"-")</f>
        <v>0.50930366391713022</v>
      </c>
    </row>
    <row r="454" spans="2:12" ht="24">
      <c r="B454" s="511"/>
      <c r="C454" s="534"/>
      <c r="D454" s="526"/>
      <c r="E454" s="197">
        <v>1103</v>
      </c>
      <c r="F454" s="212" t="s">
        <v>109</v>
      </c>
      <c r="G454" s="439">
        <v>4049</v>
      </c>
      <c r="H454" s="439">
        <v>41043702.269841202</v>
      </c>
      <c r="I454" s="439">
        <v>1500</v>
      </c>
      <c r="J454" s="117">
        <f t="shared" si="192"/>
        <v>10136.750375362115</v>
      </c>
      <c r="K454" s="117">
        <f t="shared" si="193"/>
        <v>27362.468179894135</v>
      </c>
      <c r="L454" s="93">
        <f t="shared" si="194"/>
        <v>0.28774218300402837</v>
      </c>
    </row>
    <row r="455" spans="2:12" ht="24">
      <c r="B455" s="511"/>
      <c r="C455" s="534"/>
      <c r="D455" s="526"/>
      <c r="E455" s="197">
        <v>1113</v>
      </c>
      <c r="F455" s="212" t="s">
        <v>110</v>
      </c>
      <c r="G455" s="439">
        <v>2727</v>
      </c>
      <c r="H455" s="439">
        <v>13900387.031746</v>
      </c>
      <c r="I455" s="439">
        <v>765</v>
      </c>
      <c r="J455" s="117">
        <f t="shared" si="192"/>
        <v>5097.3183101378809</v>
      </c>
      <c r="K455" s="117">
        <f t="shared" si="193"/>
        <v>18170.440564373857</v>
      </c>
      <c r="L455" s="94">
        <f t="shared" si="194"/>
        <v>0.14674851333205449</v>
      </c>
    </row>
    <row r="456" spans="2:12" ht="24">
      <c r="B456" s="511"/>
      <c r="C456" s="534"/>
      <c r="D456" s="526"/>
      <c r="E456" s="197">
        <v>1905</v>
      </c>
      <c r="F456" s="212" t="s">
        <v>111</v>
      </c>
      <c r="G456" s="439">
        <v>4738</v>
      </c>
      <c r="H456" s="439">
        <v>29374405.130952299</v>
      </c>
      <c r="I456" s="439">
        <v>1605</v>
      </c>
      <c r="J456" s="117">
        <f t="shared" si="192"/>
        <v>6199.7478115137819</v>
      </c>
      <c r="K456" s="117">
        <f t="shared" si="193"/>
        <v>18301.810050437569</v>
      </c>
      <c r="L456" s="93">
        <f t="shared" si="194"/>
        <v>0.3078841358143104</v>
      </c>
    </row>
    <row r="457" spans="2:12">
      <c r="B457" s="511"/>
      <c r="C457" s="534"/>
      <c r="D457" s="526"/>
      <c r="E457" s="208" t="s">
        <v>206</v>
      </c>
      <c r="F457" s="209" t="s">
        <v>207</v>
      </c>
      <c r="G457" s="118">
        <v>925</v>
      </c>
      <c r="H457" s="118">
        <v>6307630.3492063396</v>
      </c>
      <c r="I457" s="118">
        <v>467</v>
      </c>
      <c r="J457" s="119">
        <f t="shared" si="192"/>
        <v>6819.0598369798263</v>
      </c>
      <c r="K457" s="119">
        <f t="shared" si="193"/>
        <v>13506.703103225567</v>
      </c>
      <c r="L457" s="151">
        <f t="shared" si="194"/>
        <v>8.9583732975254168E-2</v>
      </c>
    </row>
    <row r="458" spans="2:12">
      <c r="B458" s="512"/>
      <c r="C458" s="535"/>
      <c r="D458" s="527"/>
      <c r="E458" s="516" t="s">
        <v>116</v>
      </c>
      <c r="F458" s="517"/>
      <c r="G458" s="438">
        <v>13281</v>
      </c>
      <c r="H458" s="438">
        <v>203068719.99999899</v>
      </c>
      <c r="I458" s="438">
        <v>2970</v>
      </c>
      <c r="J458" s="108">
        <f t="shared" si="192"/>
        <v>15290.167909042917</v>
      </c>
      <c r="K458" s="108">
        <f t="shared" si="193"/>
        <v>68373.306397306049</v>
      </c>
      <c r="L458" s="149">
        <f t="shared" si="194"/>
        <v>0.56972952234797625</v>
      </c>
    </row>
    <row r="459" spans="2:12">
      <c r="B459" s="510">
        <v>66</v>
      </c>
      <c r="C459" s="533" t="s">
        <v>5</v>
      </c>
      <c r="D459" s="525">
        <f>市区町村別_歯科医療費!$D$71</f>
        <v>5354</v>
      </c>
      <c r="E459" s="198">
        <v>1101</v>
      </c>
      <c r="F459" s="210" t="s">
        <v>107</v>
      </c>
      <c r="G459" s="116">
        <v>3205</v>
      </c>
      <c r="H459" s="116">
        <v>27919849.601009998</v>
      </c>
      <c r="I459" s="116">
        <v>1647</v>
      </c>
      <c r="J459" s="116">
        <f>IFERROR(H459/G459,"-")</f>
        <v>8711.3415291762867</v>
      </c>
      <c r="K459" s="116">
        <f>IFERROR(H459/I459,"-")</f>
        <v>16951.942684280508</v>
      </c>
      <c r="L459" s="92">
        <f>IFERROR(I459/$D$459,"-")</f>
        <v>0.30762047067613002</v>
      </c>
    </row>
    <row r="460" spans="2:12">
      <c r="B460" s="511"/>
      <c r="C460" s="534"/>
      <c r="D460" s="526"/>
      <c r="E460" s="197">
        <v>1102</v>
      </c>
      <c r="F460" s="211" t="s">
        <v>108</v>
      </c>
      <c r="G460" s="439">
        <v>13580</v>
      </c>
      <c r="H460" s="439">
        <v>108980104.528267</v>
      </c>
      <c r="I460" s="439">
        <v>3181</v>
      </c>
      <c r="J460" s="117">
        <f t="shared" ref="J460:J465" si="195">IFERROR(H460/G460,"-")</f>
        <v>8025.0445160726804</v>
      </c>
      <c r="K460" s="117">
        <f t="shared" ref="K460:K465" si="196">IFERROR(H460/I460,"-")</f>
        <v>34259.699631646334</v>
      </c>
      <c r="L460" s="93">
        <f t="shared" ref="L460:L465" si="197">IFERROR(I460/$D$459,"-")</f>
        <v>0.59413522599925295</v>
      </c>
    </row>
    <row r="461" spans="2:12" ht="24">
      <c r="B461" s="511"/>
      <c r="C461" s="534"/>
      <c r="D461" s="526"/>
      <c r="E461" s="197">
        <v>1103</v>
      </c>
      <c r="F461" s="212" t="s">
        <v>109</v>
      </c>
      <c r="G461" s="439">
        <v>4830</v>
      </c>
      <c r="H461" s="439">
        <v>55226454.442788102</v>
      </c>
      <c r="I461" s="439">
        <v>1835</v>
      </c>
      <c r="J461" s="117">
        <f t="shared" si="195"/>
        <v>11434.048538879524</v>
      </c>
      <c r="K461" s="117">
        <f t="shared" si="196"/>
        <v>30096.160459285071</v>
      </c>
      <c r="L461" s="93">
        <f t="shared" si="197"/>
        <v>0.34273440418378781</v>
      </c>
    </row>
    <row r="462" spans="2:12" ht="24">
      <c r="B462" s="511"/>
      <c r="C462" s="534"/>
      <c r="D462" s="526"/>
      <c r="E462" s="197">
        <v>1113</v>
      </c>
      <c r="F462" s="212" t="s">
        <v>110</v>
      </c>
      <c r="G462" s="439">
        <v>1114</v>
      </c>
      <c r="H462" s="439">
        <v>4893135.1709401598</v>
      </c>
      <c r="I462" s="439">
        <v>473</v>
      </c>
      <c r="J462" s="117">
        <f t="shared" si="195"/>
        <v>4392.4014101796765</v>
      </c>
      <c r="K462" s="117">
        <f t="shared" si="196"/>
        <v>10344.894653150444</v>
      </c>
      <c r="L462" s="94">
        <f t="shared" si="197"/>
        <v>8.8345162495330601E-2</v>
      </c>
    </row>
    <row r="463" spans="2:12" ht="24">
      <c r="B463" s="511"/>
      <c r="C463" s="534"/>
      <c r="D463" s="526"/>
      <c r="E463" s="197">
        <v>1905</v>
      </c>
      <c r="F463" s="212" t="s">
        <v>111</v>
      </c>
      <c r="G463" s="439">
        <v>6588</v>
      </c>
      <c r="H463" s="439">
        <v>39478317.387529097</v>
      </c>
      <c r="I463" s="439">
        <v>1948</v>
      </c>
      <c r="J463" s="117">
        <f t="shared" si="195"/>
        <v>5992.4586198435181</v>
      </c>
      <c r="K463" s="117">
        <f t="shared" si="196"/>
        <v>20266.076687643275</v>
      </c>
      <c r="L463" s="93">
        <f t="shared" si="197"/>
        <v>0.3638401195367949</v>
      </c>
    </row>
    <row r="464" spans="2:12">
      <c r="B464" s="511"/>
      <c r="C464" s="534"/>
      <c r="D464" s="526"/>
      <c r="E464" s="208" t="s">
        <v>206</v>
      </c>
      <c r="F464" s="209" t="s">
        <v>207</v>
      </c>
      <c r="G464" s="118">
        <v>934</v>
      </c>
      <c r="H464" s="118">
        <v>11442298.869465301</v>
      </c>
      <c r="I464" s="118">
        <v>440</v>
      </c>
      <c r="J464" s="119">
        <f t="shared" si="195"/>
        <v>12250.855320626661</v>
      </c>
      <c r="K464" s="119">
        <f t="shared" si="196"/>
        <v>26005.22470333023</v>
      </c>
      <c r="L464" s="151">
        <f t="shared" si="197"/>
        <v>8.2181546507284278E-2</v>
      </c>
    </row>
    <row r="465" spans="2:12">
      <c r="B465" s="512"/>
      <c r="C465" s="535"/>
      <c r="D465" s="527"/>
      <c r="E465" s="516" t="s">
        <v>116</v>
      </c>
      <c r="F465" s="517"/>
      <c r="G465" s="438">
        <v>15560</v>
      </c>
      <c r="H465" s="438">
        <v>247940159.99999899</v>
      </c>
      <c r="I465" s="438">
        <v>3496</v>
      </c>
      <c r="J465" s="109">
        <f t="shared" si="195"/>
        <v>15934.457583547493</v>
      </c>
      <c r="K465" s="109">
        <f t="shared" si="196"/>
        <v>70921.098398169052</v>
      </c>
      <c r="L465" s="90">
        <f t="shared" si="197"/>
        <v>0.6529697422487859</v>
      </c>
    </row>
    <row r="466" spans="2:12">
      <c r="B466" s="510">
        <v>67</v>
      </c>
      <c r="C466" s="533" t="s">
        <v>6</v>
      </c>
      <c r="D466" s="525">
        <f>市区町村別_歯科医療費!$D$72</f>
        <v>2281</v>
      </c>
      <c r="E466" s="198">
        <v>1101</v>
      </c>
      <c r="F466" s="210" t="s">
        <v>107</v>
      </c>
      <c r="G466" s="116">
        <v>1358</v>
      </c>
      <c r="H466" s="116">
        <v>9885045.9365079291</v>
      </c>
      <c r="I466" s="116">
        <v>597</v>
      </c>
      <c r="J466" s="116">
        <f>IFERROR(H466/G466,"-")</f>
        <v>7279.1207190780042</v>
      </c>
      <c r="K466" s="116">
        <f>IFERROR(H466/I466,"-")</f>
        <v>16557.865890298039</v>
      </c>
      <c r="L466" s="92">
        <f t="shared" ref="L466:L471" si="198">IFERROR(I466/$D$466,"-")</f>
        <v>0.26172731258220078</v>
      </c>
    </row>
    <row r="467" spans="2:12">
      <c r="B467" s="511"/>
      <c r="C467" s="534"/>
      <c r="D467" s="526"/>
      <c r="E467" s="197">
        <v>1102</v>
      </c>
      <c r="F467" s="211" t="s">
        <v>108</v>
      </c>
      <c r="G467" s="439">
        <v>4892</v>
      </c>
      <c r="H467" s="439">
        <v>40860020.158730097</v>
      </c>
      <c r="I467" s="439">
        <v>1002</v>
      </c>
      <c r="J467" s="117">
        <f t="shared" ref="J467:J472" si="199">IFERROR(H467/G467,"-")</f>
        <v>8352.4162221443366</v>
      </c>
      <c r="K467" s="117">
        <f t="shared" ref="K467:K472" si="200">IFERROR(H467/I467,"-")</f>
        <v>40778.463232265567</v>
      </c>
      <c r="L467" s="93">
        <f t="shared" si="198"/>
        <v>0.43928101709776413</v>
      </c>
    </row>
    <row r="468" spans="2:12" ht="24">
      <c r="B468" s="511"/>
      <c r="C468" s="534"/>
      <c r="D468" s="526"/>
      <c r="E468" s="197">
        <v>1103</v>
      </c>
      <c r="F468" s="212" t="s">
        <v>109</v>
      </c>
      <c r="G468" s="439">
        <v>2283</v>
      </c>
      <c r="H468" s="439">
        <v>21347397.166666601</v>
      </c>
      <c r="I468" s="439">
        <v>672</v>
      </c>
      <c r="J468" s="117">
        <f t="shared" si="199"/>
        <v>9350.5900861439331</v>
      </c>
      <c r="K468" s="117">
        <f t="shared" si="200"/>
        <v>31766.960069444347</v>
      </c>
      <c r="L468" s="93">
        <f t="shared" si="198"/>
        <v>0.29460762823323106</v>
      </c>
    </row>
    <row r="469" spans="2:12" ht="24">
      <c r="B469" s="511"/>
      <c r="C469" s="534"/>
      <c r="D469" s="526"/>
      <c r="E469" s="197">
        <v>1113</v>
      </c>
      <c r="F469" s="212" t="s">
        <v>110</v>
      </c>
      <c r="G469" s="439">
        <v>769</v>
      </c>
      <c r="H469" s="439">
        <v>3124587.9140989701</v>
      </c>
      <c r="I469" s="439">
        <v>269</v>
      </c>
      <c r="J469" s="117">
        <f t="shared" si="199"/>
        <v>4063.1832433016516</v>
      </c>
      <c r="K469" s="117">
        <f t="shared" si="200"/>
        <v>11615.568453899517</v>
      </c>
      <c r="L469" s="94">
        <f t="shared" si="198"/>
        <v>0.1179307321350285</v>
      </c>
    </row>
    <row r="470" spans="2:12" ht="24">
      <c r="B470" s="511"/>
      <c r="C470" s="534"/>
      <c r="D470" s="526"/>
      <c r="E470" s="197">
        <v>1905</v>
      </c>
      <c r="F470" s="212" t="s">
        <v>111</v>
      </c>
      <c r="G470" s="439">
        <v>2200</v>
      </c>
      <c r="H470" s="439">
        <v>13839348.9563492</v>
      </c>
      <c r="I470" s="439">
        <v>661</v>
      </c>
      <c r="J470" s="117">
        <f t="shared" si="199"/>
        <v>6290.6131619769085</v>
      </c>
      <c r="K470" s="117">
        <f t="shared" si="200"/>
        <v>20936.987831088049</v>
      </c>
      <c r="L470" s="93">
        <f t="shared" si="198"/>
        <v>0.28978518193774661</v>
      </c>
    </row>
    <row r="471" spans="2:12">
      <c r="B471" s="511"/>
      <c r="C471" s="534"/>
      <c r="D471" s="526"/>
      <c r="E471" s="208" t="s">
        <v>206</v>
      </c>
      <c r="F471" s="209" t="s">
        <v>207</v>
      </c>
      <c r="G471" s="118">
        <v>372</v>
      </c>
      <c r="H471" s="118">
        <v>3647729.8676470499</v>
      </c>
      <c r="I471" s="118">
        <v>150</v>
      </c>
      <c r="J471" s="119">
        <f t="shared" si="199"/>
        <v>9805.7254506641129</v>
      </c>
      <c r="K471" s="119">
        <f t="shared" si="200"/>
        <v>24318.199117647</v>
      </c>
      <c r="L471" s="151">
        <f t="shared" si="198"/>
        <v>6.5760631302060502E-2</v>
      </c>
    </row>
    <row r="472" spans="2:12">
      <c r="B472" s="512"/>
      <c r="C472" s="535"/>
      <c r="D472" s="527"/>
      <c r="E472" s="516" t="s">
        <v>116</v>
      </c>
      <c r="F472" s="517"/>
      <c r="G472" s="438">
        <v>5786</v>
      </c>
      <c r="H472" s="438">
        <v>92704129.999999896</v>
      </c>
      <c r="I472" s="438">
        <v>1152</v>
      </c>
      <c r="J472" s="108">
        <f t="shared" si="199"/>
        <v>16022.144832353939</v>
      </c>
      <c r="K472" s="108">
        <f t="shared" si="200"/>
        <v>80472.335069444351</v>
      </c>
      <c r="L472" s="149">
        <f t="shared" ref="L472" si="201">IFERROR(I472/$D$466,"-")</f>
        <v>0.50504164839982468</v>
      </c>
    </row>
    <row r="473" spans="2:12">
      <c r="B473" s="510">
        <v>68</v>
      </c>
      <c r="C473" s="533" t="s">
        <v>46</v>
      </c>
      <c r="D473" s="525">
        <f>市区町村別_歯科医療費!$D$73</f>
        <v>3064</v>
      </c>
      <c r="E473" s="198">
        <v>1101</v>
      </c>
      <c r="F473" s="210" t="s">
        <v>107</v>
      </c>
      <c r="G473" s="116">
        <v>1885</v>
      </c>
      <c r="H473" s="116">
        <v>15653378.158730101</v>
      </c>
      <c r="I473" s="116">
        <v>804</v>
      </c>
      <c r="J473" s="116">
        <f>IFERROR(H473/G473,"-")</f>
        <v>8304.1793945517784</v>
      </c>
      <c r="K473" s="116">
        <f>IFERROR(H473/I473,"-")</f>
        <v>19469.375819316047</v>
      </c>
      <c r="L473" s="92">
        <f>IFERROR(I473/$D$473,"-")</f>
        <v>0.26240208877284593</v>
      </c>
    </row>
    <row r="474" spans="2:12">
      <c r="B474" s="511"/>
      <c r="C474" s="534"/>
      <c r="D474" s="526"/>
      <c r="E474" s="197">
        <v>1102</v>
      </c>
      <c r="F474" s="211" t="s">
        <v>108</v>
      </c>
      <c r="G474" s="439">
        <v>6235</v>
      </c>
      <c r="H474" s="439">
        <v>53091414.153139099</v>
      </c>
      <c r="I474" s="439">
        <v>1288</v>
      </c>
      <c r="J474" s="117">
        <f t="shared" ref="J474:J479" si="202">IFERROR(H474/G474,"-")</f>
        <v>8515.062414296568</v>
      </c>
      <c r="K474" s="117">
        <f t="shared" ref="K474:K479" si="203">IFERROR(H474/I474,"-")</f>
        <v>41220.042044362657</v>
      </c>
      <c r="L474" s="93">
        <f t="shared" ref="L474:L479" si="204">IFERROR(I474/$D$473,"-")</f>
        <v>0.42036553524804177</v>
      </c>
    </row>
    <row r="475" spans="2:12" ht="24">
      <c r="B475" s="511"/>
      <c r="C475" s="534"/>
      <c r="D475" s="526"/>
      <c r="E475" s="197">
        <v>1103</v>
      </c>
      <c r="F475" s="212" t="s">
        <v>109</v>
      </c>
      <c r="G475" s="439">
        <v>2595</v>
      </c>
      <c r="H475" s="439">
        <v>28444596.186507501</v>
      </c>
      <c r="I475" s="439">
        <v>908</v>
      </c>
      <c r="J475" s="117">
        <f t="shared" si="202"/>
        <v>10961.308742392101</v>
      </c>
      <c r="K475" s="117">
        <f t="shared" si="203"/>
        <v>31326.647782497246</v>
      </c>
      <c r="L475" s="93">
        <f t="shared" si="204"/>
        <v>0.29634464751958223</v>
      </c>
    </row>
    <row r="476" spans="2:12" ht="24">
      <c r="B476" s="511"/>
      <c r="C476" s="534"/>
      <c r="D476" s="526"/>
      <c r="E476" s="197">
        <v>1113</v>
      </c>
      <c r="F476" s="212" t="s">
        <v>110</v>
      </c>
      <c r="G476" s="439">
        <v>1132</v>
      </c>
      <c r="H476" s="439">
        <v>7709400.3145272499</v>
      </c>
      <c r="I476" s="439">
        <v>296</v>
      </c>
      <c r="J476" s="117">
        <f t="shared" si="202"/>
        <v>6810.4243061194784</v>
      </c>
      <c r="K476" s="117">
        <f t="shared" si="203"/>
        <v>26045.271332862332</v>
      </c>
      <c r="L476" s="94">
        <f t="shared" si="204"/>
        <v>9.6605744125326368E-2</v>
      </c>
    </row>
    <row r="477" spans="2:12" ht="24">
      <c r="B477" s="511"/>
      <c r="C477" s="534"/>
      <c r="D477" s="526"/>
      <c r="E477" s="197">
        <v>1905</v>
      </c>
      <c r="F477" s="212" t="s">
        <v>111</v>
      </c>
      <c r="G477" s="439">
        <v>2687</v>
      </c>
      <c r="H477" s="439">
        <v>16813954.2348371</v>
      </c>
      <c r="I477" s="439">
        <v>863</v>
      </c>
      <c r="J477" s="117">
        <f t="shared" si="202"/>
        <v>6257.5192537540379</v>
      </c>
      <c r="K477" s="117">
        <f t="shared" si="203"/>
        <v>19483.145115686097</v>
      </c>
      <c r="L477" s="93">
        <f t="shared" si="204"/>
        <v>0.2816579634464752</v>
      </c>
    </row>
    <row r="478" spans="2:12">
      <c r="B478" s="511"/>
      <c r="C478" s="534"/>
      <c r="D478" s="526"/>
      <c r="E478" s="208" t="s">
        <v>206</v>
      </c>
      <c r="F478" s="209" t="s">
        <v>207</v>
      </c>
      <c r="G478" s="118">
        <v>859</v>
      </c>
      <c r="H478" s="118">
        <v>6341426.9522585999</v>
      </c>
      <c r="I478" s="118">
        <v>362</v>
      </c>
      <c r="J478" s="119">
        <f t="shared" si="202"/>
        <v>7382.3363821403955</v>
      </c>
      <c r="K478" s="119">
        <f t="shared" si="203"/>
        <v>17517.754011764089</v>
      </c>
      <c r="L478" s="151">
        <f t="shared" si="204"/>
        <v>0.1181462140992167</v>
      </c>
    </row>
    <row r="479" spans="2:12">
      <c r="B479" s="512"/>
      <c r="C479" s="535"/>
      <c r="D479" s="527"/>
      <c r="E479" s="516" t="s">
        <v>116</v>
      </c>
      <c r="F479" s="517"/>
      <c r="G479" s="438">
        <v>7420</v>
      </c>
      <c r="H479" s="438">
        <v>128054169.999999</v>
      </c>
      <c r="I479" s="438">
        <v>1560</v>
      </c>
      <c r="J479" s="108">
        <f t="shared" si="202"/>
        <v>17257.974393530862</v>
      </c>
      <c r="K479" s="108">
        <f t="shared" si="203"/>
        <v>82086.006410255766</v>
      </c>
      <c r="L479" s="149">
        <f t="shared" si="204"/>
        <v>0.50913838120104438</v>
      </c>
    </row>
    <row r="480" spans="2:12">
      <c r="B480" s="510">
        <v>69</v>
      </c>
      <c r="C480" s="533" t="s">
        <v>47</v>
      </c>
      <c r="D480" s="525">
        <f>市区町村別_歯科医療費!$D$74</f>
        <v>7345</v>
      </c>
      <c r="E480" s="198">
        <v>1101</v>
      </c>
      <c r="F480" s="210" t="s">
        <v>107</v>
      </c>
      <c r="G480" s="116">
        <v>3585</v>
      </c>
      <c r="H480" s="116">
        <v>29222000.925260998</v>
      </c>
      <c r="I480" s="116">
        <v>1807</v>
      </c>
      <c r="J480" s="116">
        <f>IFERROR(H480/G480,"-")</f>
        <v>8151.1857532108779</v>
      </c>
      <c r="K480" s="116">
        <f>IFERROR(H480/I480,"-")</f>
        <v>16171.555575684006</v>
      </c>
      <c r="L480" s="92">
        <f>IFERROR(I480/$D$480,"-")</f>
        <v>0.24601769911504426</v>
      </c>
    </row>
    <row r="481" spans="2:12">
      <c r="B481" s="511"/>
      <c r="C481" s="534"/>
      <c r="D481" s="526"/>
      <c r="E481" s="197">
        <v>1102</v>
      </c>
      <c r="F481" s="211" t="s">
        <v>108</v>
      </c>
      <c r="G481" s="439">
        <v>13852</v>
      </c>
      <c r="H481" s="439">
        <v>116065762.95303801</v>
      </c>
      <c r="I481" s="439">
        <v>3342</v>
      </c>
      <c r="J481" s="117">
        <f t="shared" ref="J481:J486" si="205">IFERROR(H481/G481,"-")</f>
        <v>8378.9895288072494</v>
      </c>
      <c r="K481" s="117">
        <f t="shared" ref="K481:K486" si="206">IFERROR(H481/I481,"-")</f>
        <v>34729.4323617708</v>
      </c>
      <c r="L481" s="93">
        <f t="shared" ref="L481:L486" si="207">IFERROR(I481/$D$480,"-")</f>
        <v>0.45500340367597003</v>
      </c>
    </row>
    <row r="482" spans="2:12" ht="24">
      <c r="B482" s="511"/>
      <c r="C482" s="534"/>
      <c r="D482" s="526"/>
      <c r="E482" s="197">
        <v>1103</v>
      </c>
      <c r="F482" s="212" t="s">
        <v>109</v>
      </c>
      <c r="G482" s="439">
        <v>5743</v>
      </c>
      <c r="H482" s="439">
        <v>57475331.461455204</v>
      </c>
      <c r="I482" s="439">
        <v>2154</v>
      </c>
      <c r="J482" s="117">
        <f t="shared" si="205"/>
        <v>10007.893341712555</v>
      </c>
      <c r="K482" s="117">
        <f t="shared" si="206"/>
        <v>26683.069387862211</v>
      </c>
      <c r="L482" s="93">
        <f t="shared" si="207"/>
        <v>0.29326072157930566</v>
      </c>
    </row>
    <row r="483" spans="2:12" ht="24">
      <c r="B483" s="511"/>
      <c r="C483" s="534"/>
      <c r="D483" s="526"/>
      <c r="E483" s="197">
        <v>1113</v>
      </c>
      <c r="F483" s="212" t="s">
        <v>110</v>
      </c>
      <c r="G483" s="439">
        <v>2946</v>
      </c>
      <c r="H483" s="439">
        <v>16885118.4642138</v>
      </c>
      <c r="I483" s="439">
        <v>934</v>
      </c>
      <c r="J483" s="117">
        <f t="shared" si="205"/>
        <v>5731.5405513285132</v>
      </c>
      <c r="K483" s="117">
        <f t="shared" si="206"/>
        <v>18078.28529359079</v>
      </c>
      <c r="L483" s="94">
        <f t="shared" si="207"/>
        <v>0.12716133424098025</v>
      </c>
    </row>
    <row r="484" spans="2:12" ht="24">
      <c r="B484" s="511"/>
      <c r="C484" s="534"/>
      <c r="D484" s="526"/>
      <c r="E484" s="197">
        <v>1905</v>
      </c>
      <c r="F484" s="212" t="s">
        <v>111</v>
      </c>
      <c r="G484" s="439">
        <v>5012</v>
      </c>
      <c r="H484" s="439">
        <v>32362936.6290849</v>
      </c>
      <c r="I484" s="439">
        <v>1636</v>
      </c>
      <c r="J484" s="117">
        <f t="shared" si="205"/>
        <v>6457.0903090751999</v>
      </c>
      <c r="K484" s="117">
        <f t="shared" si="206"/>
        <v>19781.746105797618</v>
      </c>
      <c r="L484" s="93">
        <f t="shared" si="207"/>
        <v>0.2227365554799183</v>
      </c>
    </row>
    <row r="485" spans="2:12">
      <c r="B485" s="511"/>
      <c r="C485" s="534"/>
      <c r="D485" s="526"/>
      <c r="E485" s="208" t="s">
        <v>206</v>
      </c>
      <c r="F485" s="209" t="s">
        <v>207</v>
      </c>
      <c r="G485" s="118">
        <v>1936</v>
      </c>
      <c r="H485" s="118">
        <v>16595309.5669461</v>
      </c>
      <c r="I485" s="118">
        <v>758</v>
      </c>
      <c r="J485" s="119">
        <f t="shared" si="205"/>
        <v>8571.957420943234</v>
      </c>
      <c r="K485" s="119">
        <f t="shared" si="206"/>
        <v>21893.548241353696</v>
      </c>
      <c r="L485" s="151">
        <f t="shared" si="207"/>
        <v>0.10319945541184479</v>
      </c>
    </row>
    <row r="486" spans="2:12">
      <c r="B486" s="512"/>
      <c r="C486" s="535"/>
      <c r="D486" s="527"/>
      <c r="E486" s="516" t="s">
        <v>116</v>
      </c>
      <c r="F486" s="517"/>
      <c r="G486" s="438">
        <v>16254</v>
      </c>
      <c r="H486" s="438">
        <v>268606459.99999899</v>
      </c>
      <c r="I486" s="438">
        <v>3759</v>
      </c>
      <c r="J486" s="108">
        <f t="shared" si="205"/>
        <v>16525.56047742088</v>
      </c>
      <c r="K486" s="108">
        <f t="shared" si="206"/>
        <v>71456.892790635538</v>
      </c>
      <c r="L486" s="149">
        <f t="shared" si="207"/>
        <v>0.51177671885636489</v>
      </c>
    </row>
    <row r="487" spans="2:12">
      <c r="B487" s="510">
        <v>70</v>
      </c>
      <c r="C487" s="533" t="s">
        <v>48</v>
      </c>
      <c r="D487" s="525">
        <f>市区町村別_歯科医療費!$D$75</f>
        <v>1234</v>
      </c>
      <c r="E487" s="198">
        <v>1101</v>
      </c>
      <c r="F487" s="210" t="s">
        <v>107</v>
      </c>
      <c r="G487" s="116">
        <v>551</v>
      </c>
      <c r="H487" s="116">
        <v>4876197.8740981203</v>
      </c>
      <c r="I487" s="116">
        <v>266</v>
      </c>
      <c r="J487" s="116">
        <f>IFERROR(H487/G487,"-")</f>
        <v>8849.7239094339748</v>
      </c>
      <c r="K487" s="116">
        <f>IFERROR(H487/I487,"-")</f>
        <v>18331.570955256091</v>
      </c>
      <c r="L487" s="92">
        <f>IFERROR(I487/$D$487,"-")</f>
        <v>0.21555915721231766</v>
      </c>
    </row>
    <row r="488" spans="2:12">
      <c r="B488" s="511"/>
      <c r="C488" s="534"/>
      <c r="D488" s="526"/>
      <c r="E488" s="197">
        <v>1102</v>
      </c>
      <c r="F488" s="211" t="s">
        <v>108</v>
      </c>
      <c r="G488" s="439">
        <v>2567</v>
      </c>
      <c r="H488" s="439">
        <v>21734035.520923499</v>
      </c>
      <c r="I488" s="439">
        <v>577</v>
      </c>
      <c r="J488" s="117">
        <f t="shared" ref="J488:J493" si="208">IFERROR(H488/G488,"-")</f>
        <v>8466.7064748435914</v>
      </c>
      <c r="K488" s="117">
        <f t="shared" ref="K488:K493" si="209">IFERROR(H488/I488,"-")</f>
        <v>37667.305928810223</v>
      </c>
      <c r="L488" s="93">
        <f t="shared" ref="L488:L493" si="210">IFERROR(I488/$D$487,"-")</f>
        <v>0.46758508914100488</v>
      </c>
    </row>
    <row r="489" spans="2:12" ht="24">
      <c r="B489" s="511"/>
      <c r="C489" s="534"/>
      <c r="D489" s="526"/>
      <c r="E489" s="197">
        <v>1103</v>
      </c>
      <c r="F489" s="212" t="s">
        <v>109</v>
      </c>
      <c r="G489" s="439">
        <v>1174</v>
      </c>
      <c r="H489" s="439">
        <v>12988635.041125501</v>
      </c>
      <c r="I489" s="439">
        <v>398</v>
      </c>
      <c r="J489" s="117">
        <f t="shared" si="208"/>
        <v>11063.573288863288</v>
      </c>
      <c r="K489" s="117">
        <f t="shared" si="209"/>
        <v>32634.761409863066</v>
      </c>
      <c r="L489" s="93">
        <f t="shared" si="210"/>
        <v>0.32252836304700161</v>
      </c>
    </row>
    <row r="490" spans="2:12" ht="24">
      <c r="B490" s="511"/>
      <c r="C490" s="534"/>
      <c r="D490" s="526"/>
      <c r="E490" s="197">
        <v>1113</v>
      </c>
      <c r="F490" s="212" t="s">
        <v>110</v>
      </c>
      <c r="G490" s="439">
        <v>661</v>
      </c>
      <c r="H490" s="439">
        <v>2997434.8134920602</v>
      </c>
      <c r="I490" s="439">
        <v>230</v>
      </c>
      <c r="J490" s="117">
        <f t="shared" si="208"/>
        <v>4534.6971459789111</v>
      </c>
      <c r="K490" s="117">
        <f t="shared" si="209"/>
        <v>13032.325276052436</v>
      </c>
      <c r="L490" s="94">
        <f t="shared" si="210"/>
        <v>0.18638573743922204</v>
      </c>
    </row>
    <row r="491" spans="2:12" ht="24">
      <c r="B491" s="511"/>
      <c r="C491" s="534"/>
      <c r="D491" s="526"/>
      <c r="E491" s="197">
        <v>1905</v>
      </c>
      <c r="F491" s="212" t="s">
        <v>111</v>
      </c>
      <c r="G491" s="439">
        <v>895</v>
      </c>
      <c r="H491" s="439">
        <v>6712074.9238816705</v>
      </c>
      <c r="I491" s="439">
        <v>300</v>
      </c>
      <c r="J491" s="117">
        <f t="shared" si="208"/>
        <v>7499.5250546163916</v>
      </c>
      <c r="K491" s="117">
        <f t="shared" si="209"/>
        <v>22373.583079605567</v>
      </c>
      <c r="L491" s="93">
        <f t="shared" si="210"/>
        <v>0.24311183144246354</v>
      </c>
    </row>
    <row r="492" spans="2:12">
      <c r="B492" s="511"/>
      <c r="C492" s="534"/>
      <c r="D492" s="526"/>
      <c r="E492" s="208" t="s">
        <v>206</v>
      </c>
      <c r="F492" s="209" t="s">
        <v>207</v>
      </c>
      <c r="G492" s="118">
        <v>341</v>
      </c>
      <c r="H492" s="118">
        <v>3537361.8264790699</v>
      </c>
      <c r="I492" s="118">
        <v>105</v>
      </c>
      <c r="J492" s="119">
        <f t="shared" si="208"/>
        <v>10373.495092313988</v>
      </c>
      <c r="K492" s="119">
        <f t="shared" si="209"/>
        <v>33689.160252181617</v>
      </c>
      <c r="L492" s="151">
        <f t="shared" si="210"/>
        <v>8.5089141004862243E-2</v>
      </c>
    </row>
    <row r="493" spans="2:12">
      <c r="B493" s="512"/>
      <c r="C493" s="535"/>
      <c r="D493" s="527"/>
      <c r="E493" s="516" t="s">
        <v>116</v>
      </c>
      <c r="F493" s="517"/>
      <c r="G493" s="438">
        <v>3092</v>
      </c>
      <c r="H493" s="438">
        <v>52845739.999999903</v>
      </c>
      <c r="I493" s="438">
        <v>666</v>
      </c>
      <c r="J493" s="109">
        <f t="shared" si="208"/>
        <v>17091.119016817564</v>
      </c>
      <c r="K493" s="109">
        <f t="shared" si="209"/>
        <v>79347.957957957813</v>
      </c>
      <c r="L493" s="90">
        <f t="shared" si="210"/>
        <v>0.53970826580226905</v>
      </c>
    </row>
    <row r="494" spans="2:12">
      <c r="B494" s="510">
        <v>71</v>
      </c>
      <c r="C494" s="533" t="s">
        <v>49</v>
      </c>
      <c r="D494" s="525">
        <f>市区町村別_歯科医療費!$D$76</f>
        <v>3744</v>
      </c>
      <c r="E494" s="198">
        <v>1101</v>
      </c>
      <c r="F494" s="210" t="s">
        <v>107</v>
      </c>
      <c r="G494" s="116">
        <v>2366</v>
      </c>
      <c r="H494" s="116">
        <v>18155571.718253899</v>
      </c>
      <c r="I494" s="116">
        <v>1076</v>
      </c>
      <c r="J494" s="116">
        <f>IFERROR(H494/G494,"-")</f>
        <v>7673.5298893718937</v>
      </c>
      <c r="K494" s="116">
        <f>IFERROR(H494/I494,"-")</f>
        <v>16873.207916592844</v>
      </c>
      <c r="L494" s="92">
        <f>IFERROR(I494/$D$494,"-")</f>
        <v>0.28739316239316237</v>
      </c>
    </row>
    <row r="495" spans="2:12">
      <c r="B495" s="511"/>
      <c r="C495" s="534"/>
      <c r="D495" s="526"/>
      <c r="E495" s="197">
        <v>1102</v>
      </c>
      <c r="F495" s="211" t="s">
        <v>108</v>
      </c>
      <c r="G495" s="439">
        <v>7158</v>
      </c>
      <c r="H495" s="439">
        <v>50342815.612637296</v>
      </c>
      <c r="I495" s="439">
        <v>1585</v>
      </c>
      <c r="J495" s="117">
        <f t="shared" ref="J495:J500" si="211">IFERROR(H495/G495,"-")</f>
        <v>7033.0840475883342</v>
      </c>
      <c r="K495" s="117">
        <f t="shared" ref="K495:K500" si="212">IFERROR(H495/I495,"-")</f>
        <v>31762.028777689145</v>
      </c>
      <c r="L495" s="93">
        <f t="shared" ref="L495:L500" si="213">IFERROR(I495/$D$494,"-")</f>
        <v>0.42334401709401709</v>
      </c>
    </row>
    <row r="496" spans="2:12" ht="24">
      <c r="B496" s="511"/>
      <c r="C496" s="534"/>
      <c r="D496" s="526"/>
      <c r="E496" s="197">
        <v>1103</v>
      </c>
      <c r="F496" s="212" t="s">
        <v>109</v>
      </c>
      <c r="G496" s="439">
        <v>3453</v>
      </c>
      <c r="H496" s="439">
        <v>32582969.147130601</v>
      </c>
      <c r="I496" s="439">
        <v>1128</v>
      </c>
      <c r="J496" s="117">
        <f t="shared" si="211"/>
        <v>9436.1335497047785</v>
      </c>
      <c r="K496" s="117">
        <f t="shared" si="212"/>
        <v>28885.610946037767</v>
      </c>
      <c r="L496" s="93">
        <f t="shared" si="213"/>
        <v>0.30128205128205127</v>
      </c>
    </row>
    <row r="497" spans="2:12" ht="24">
      <c r="B497" s="511"/>
      <c r="C497" s="534"/>
      <c r="D497" s="526"/>
      <c r="E497" s="197">
        <v>1113</v>
      </c>
      <c r="F497" s="212" t="s">
        <v>110</v>
      </c>
      <c r="G497" s="439">
        <v>971</v>
      </c>
      <c r="H497" s="439">
        <v>5183583.0288600205</v>
      </c>
      <c r="I497" s="439">
        <v>335</v>
      </c>
      <c r="J497" s="117">
        <f t="shared" si="211"/>
        <v>5338.396528177158</v>
      </c>
      <c r="K497" s="117">
        <f t="shared" si="212"/>
        <v>15473.382175701554</v>
      </c>
      <c r="L497" s="94">
        <f t="shared" si="213"/>
        <v>8.9476495726495728E-2</v>
      </c>
    </row>
    <row r="498" spans="2:12" ht="24">
      <c r="B498" s="511"/>
      <c r="C498" s="534"/>
      <c r="D498" s="526"/>
      <c r="E498" s="197">
        <v>1905</v>
      </c>
      <c r="F498" s="212" t="s">
        <v>111</v>
      </c>
      <c r="G498" s="439">
        <v>3650</v>
      </c>
      <c r="H498" s="439">
        <v>21197605.861416299</v>
      </c>
      <c r="I498" s="439">
        <v>1116</v>
      </c>
      <c r="J498" s="117">
        <f t="shared" si="211"/>
        <v>5807.5632497030956</v>
      </c>
      <c r="K498" s="117">
        <f t="shared" si="212"/>
        <v>18994.270485140052</v>
      </c>
      <c r="L498" s="93">
        <f t="shared" si="213"/>
        <v>0.29807692307692307</v>
      </c>
    </row>
    <row r="499" spans="2:12">
      <c r="B499" s="511"/>
      <c r="C499" s="534"/>
      <c r="D499" s="526"/>
      <c r="E499" s="208" t="s">
        <v>206</v>
      </c>
      <c r="F499" s="209" t="s">
        <v>207</v>
      </c>
      <c r="G499" s="118">
        <v>529</v>
      </c>
      <c r="H499" s="118">
        <v>8936774.6317016296</v>
      </c>
      <c r="I499" s="118">
        <v>252</v>
      </c>
      <c r="J499" s="119">
        <f t="shared" si="211"/>
        <v>16893.713859549396</v>
      </c>
      <c r="K499" s="119">
        <f t="shared" si="212"/>
        <v>35463.391395641389</v>
      </c>
      <c r="L499" s="151">
        <f t="shared" si="213"/>
        <v>6.7307692307692304E-2</v>
      </c>
    </row>
    <row r="500" spans="2:12">
      <c r="B500" s="512"/>
      <c r="C500" s="535"/>
      <c r="D500" s="527"/>
      <c r="E500" s="516" t="s">
        <v>116</v>
      </c>
      <c r="F500" s="517"/>
      <c r="G500" s="438">
        <v>8660</v>
      </c>
      <c r="H500" s="438">
        <v>136399319.99999899</v>
      </c>
      <c r="I500" s="438">
        <v>1859</v>
      </c>
      <c r="J500" s="108">
        <f t="shared" si="211"/>
        <v>15750.498845265472</v>
      </c>
      <c r="K500" s="108">
        <f t="shared" si="212"/>
        <v>73372.415277030115</v>
      </c>
      <c r="L500" s="149">
        <f t="shared" si="213"/>
        <v>0.49652777777777779</v>
      </c>
    </row>
    <row r="501" spans="2:12">
      <c r="B501" s="510">
        <v>72</v>
      </c>
      <c r="C501" s="533" t="s">
        <v>27</v>
      </c>
      <c r="D501" s="525">
        <f>市区町村別_歯科医療費!$D$77</f>
        <v>2331</v>
      </c>
      <c r="E501" s="198">
        <v>1101</v>
      </c>
      <c r="F501" s="210" t="s">
        <v>107</v>
      </c>
      <c r="G501" s="116">
        <v>1345</v>
      </c>
      <c r="H501" s="116">
        <v>12475182.30106</v>
      </c>
      <c r="I501" s="116">
        <v>643</v>
      </c>
      <c r="J501" s="116">
        <f>IFERROR(H501/G501,"-")</f>
        <v>9275.2284766245357</v>
      </c>
      <c r="K501" s="116">
        <f>IFERROR(H501/I501,"-")</f>
        <v>19401.527684385692</v>
      </c>
      <c r="L501" s="92">
        <f>IFERROR(I501/$D$501,"-")</f>
        <v>0.27584727584727586</v>
      </c>
    </row>
    <row r="502" spans="2:12">
      <c r="B502" s="511"/>
      <c r="C502" s="534"/>
      <c r="D502" s="526"/>
      <c r="E502" s="197">
        <v>1102</v>
      </c>
      <c r="F502" s="211" t="s">
        <v>108</v>
      </c>
      <c r="G502" s="439">
        <v>5105</v>
      </c>
      <c r="H502" s="439">
        <v>43243735.1827894</v>
      </c>
      <c r="I502" s="439">
        <v>1095</v>
      </c>
      <c r="J502" s="117">
        <f t="shared" ref="J502:J507" si="214">IFERROR(H502/G502,"-")</f>
        <v>8470.8589976081093</v>
      </c>
      <c r="K502" s="117">
        <f t="shared" ref="K502:K507" si="215">IFERROR(H502/I502,"-")</f>
        <v>39491.995600720911</v>
      </c>
      <c r="L502" s="93">
        <f t="shared" ref="L502:L507" si="216">IFERROR(I502/$D$501,"-")</f>
        <v>0.46975546975546978</v>
      </c>
    </row>
    <row r="503" spans="2:12" ht="24">
      <c r="B503" s="511"/>
      <c r="C503" s="534"/>
      <c r="D503" s="526"/>
      <c r="E503" s="197">
        <v>1103</v>
      </c>
      <c r="F503" s="212" t="s">
        <v>109</v>
      </c>
      <c r="G503" s="439">
        <v>2273</v>
      </c>
      <c r="H503" s="439">
        <v>26869953.700604901</v>
      </c>
      <c r="I503" s="439">
        <v>771</v>
      </c>
      <c r="J503" s="117">
        <f t="shared" si="214"/>
        <v>11821.361064938365</v>
      </c>
      <c r="K503" s="117">
        <f t="shared" si="215"/>
        <v>34850.783009863684</v>
      </c>
      <c r="L503" s="93">
        <f t="shared" si="216"/>
        <v>0.33075933075933078</v>
      </c>
    </row>
    <row r="504" spans="2:12" ht="24">
      <c r="B504" s="511"/>
      <c r="C504" s="534"/>
      <c r="D504" s="526"/>
      <c r="E504" s="197">
        <v>1113</v>
      </c>
      <c r="F504" s="212" t="s">
        <v>110</v>
      </c>
      <c r="G504" s="439">
        <v>861</v>
      </c>
      <c r="H504" s="439">
        <v>4487661.7417859901</v>
      </c>
      <c r="I504" s="439">
        <v>278</v>
      </c>
      <c r="J504" s="117">
        <f t="shared" si="214"/>
        <v>5212.1506873240305</v>
      </c>
      <c r="K504" s="117">
        <f t="shared" si="215"/>
        <v>16142.668135920827</v>
      </c>
      <c r="L504" s="94">
        <f t="shared" si="216"/>
        <v>0.11926211926211926</v>
      </c>
    </row>
    <row r="505" spans="2:12" ht="24">
      <c r="B505" s="511"/>
      <c r="C505" s="534"/>
      <c r="D505" s="526"/>
      <c r="E505" s="197">
        <v>1905</v>
      </c>
      <c r="F505" s="212" t="s">
        <v>111</v>
      </c>
      <c r="G505" s="439">
        <v>2725</v>
      </c>
      <c r="H505" s="439">
        <v>18085390.258990999</v>
      </c>
      <c r="I505" s="439">
        <v>783</v>
      </c>
      <c r="J505" s="117">
        <f t="shared" si="214"/>
        <v>6636.8404620150459</v>
      </c>
      <c r="K505" s="117">
        <f t="shared" si="215"/>
        <v>23097.560994879947</v>
      </c>
      <c r="L505" s="93">
        <f t="shared" si="216"/>
        <v>0.3359073359073359</v>
      </c>
    </row>
    <row r="506" spans="2:12">
      <c r="B506" s="511"/>
      <c r="C506" s="534"/>
      <c r="D506" s="526"/>
      <c r="E506" s="208" t="s">
        <v>206</v>
      </c>
      <c r="F506" s="209" t="s">
        <v>207</v>
      </c>
      <c r="G506" s="118">
        <v>502</v>
      </c>
      <c r="H506" s="118">
        <v>4309416.8147685602</v>
      </c>
      <c r="I506" s="118">
        <v>224</v>
      </c>
      <c r="J506" s="119">
        <f t="shared" si="214"/>
        <v>8584.4956469493227</v>
      </c>
      <c r="K506" s="119">
        <f t="shared" si="215"/>
        <v>19238.467923073931</v>
      </c>
      <c r="L506" s="151">
        <f t="shared" si="216"/>
        <v>9.6096096096096095E-2</v>
      </c>
    </row>
    <row r="507" spans="2:12">
      <c r="B507" s="512"/>
      <c r="C507" s="535"/>
      <c r="D507" s="527"/>
      <c r="E507" s="516" t="s">
        <v>116</v>
      </c>
      <c r="F507" s="517"/>
      <c r="G507" s="438">
        <v>6050</v>
      </c>
      <c r="H507" s="438">
        <v>109471339.999999</v>
      </c>
      <c r="I507" s="438">
        <v>1255</v>
      </c>
      <c r="J507" s="109">
        <f t="shared" si="214"/>
        <v>18094.4363636362</v>
      </c>
      <c r="K507" s="109">
        <f t="shared" si="215"/>
        <v>87228.159362549006</v>
      </c>
      <c r="L507" s="90">
        <f t="shared" si="216"/>
        <v>0.53839553839553844</v>
      </c>
    </row>
    <row r="508" spans="2:12">
      <c r="B508" s="510">
        <v>73</v>
      </c>
      <c r="C508" s="533" t="s">
        <v>28</v>
      </c>
      <c r="D508" s="525">
        <f>市区町村別_歯科医療費!$D$78</f>
        <v>3173</v>
      </c>
      <c r="E508" s="198">
        <v>1101</v>
      </c>
      <c r="F508" s="210" t="s">
        <v>107</v>
      </c>
      <c r="G508" s="116">
        <v>1750</v>
      </c>
      <c r="H508" s="116">
        <v>13523817.056027301</v>
      </c>
      <c r="I508" s="116">
        <v>843</v>
      </c>
      <c r="J508" s="116">
        <f>IFERROR(H508/G508,"-")</f>
        <v>7727.8954605870285</v>
      </c>
      <c r="K508" s="116">
        <f>IFERROR(H508/I508,"-")</f>
        <v>16042.487610945789</v>
      </c>
      <c r="L508" s="92">
        <f>IFERROR(I508/$D$508,"-")</f>
        <v>0.26567916797982982</v>
      </c>
    </row>
    <row r="509" spans="2:12">
      <c r="B509" s="511"/>
      <c r="C509" s="534"/>
      <c r="D509" s="526"/>
      <c r="E509" s="197">
        <v>1102</v>
      </c>
      <c r="F509" s="211" t="s">
        <v>108</v>
      </c>
      <c r="G509" s="439">
        <v>7484</v>
      </c>
      <c r="H509" s="439">
        <v>56967716.3287545</v>
      </c>
      <c r="I509" s="439">
        <v>1555</v>
      </c>
      <c r="J509" s="117">
        <f t="shared" ref="J509:J514" si="217">IFERROR(H509/G509,"-")</f>
        <v>7611.9343036817882</v>
      </c>
      <c r="K509" s="117">
        <f t="shared" ref="K509:K514" si="218">IFERROR(H509/I509,"-")</f>
        <v>36635.18734968135</v>
      </c>
      <c r="L509" s="93">
        <f t="shared" ref="L509:L514" si="219">IFERROR(I509/$D$508,"-")</f>
        <v>0.49007248660573588</v>
      </c>
    </row>
    <row r="510" spans="2:12" ht="24">
      <c r="B510" s="511"/>
      <c r="C510" s="534"/>
      <c r="D510" s="526"/>
      <c r="E510" s="197">
        <v>1103</v>
      </c>
      <c r="F510" s="212" t="s">
        <v>109</v>
      </c>
      <c r="G510" s="439">
        <v>3282</v>
      </c>
      <c r="H510" s="439">
        <v>32298628.762792699</v>
      </c>
      <c r="I510" s="439">
        <v>1051</v>
      </c>
      <c r="J510" s="117">
        <f t="shared" si="217"/>
        <v>9841.1422190105732</v>
      </c>
      <c r="K510" s="117">
        <f t="shared" si="218"/>
        <v>30731.330887528733</v>
      </c>
      <c r="L510" s="93">
        <f t="shared" si="219"/>
        <v>0.33123227229751023</v>
      </c>
    </row>
    <row r="511" spans="2:12" ht="24">
      <c r="B511" s="511"/>
      <c r="C511" s="534"/>
      <c r="D511" s="526"/>
      <c r="E511" s="197">
        <v>1113</v>
      </c>
      <c r="F511" s="212" t="s">
        <v>110</v>
      </c>
      <c r="G511" s="439">
        <v>1600</v>
      </c>
      <c r="H511" s="439">
        <v>8557515.0235042702</v>
      </c>
      <c r="I511" s="439">
        <v>486</v>
      </c>
      <c r="J511" s="117">
        <f t="shared" si="217"/>
        <v>5348.446889690169</v>
      </c>
      <c r="K511" s="117">
        <f t="shared" si="218"/>
        <v>17608.055603918252</v>
      </c>
      <c r="L511" s="94">
        <f t="shared" si="219"/>
        <v>0.15316734951150332</v>
      </c>
    </row>
    <row r="512" spans="2:12" ht="24">
      <c r="B512" s="511"/>
      <c r="C512" s="534"/>
      <c r="D512" s="526"/>
      <c r="E512" s="197">
        <v>1905</v>
      </c>
      <c r="F512" s="212" t="s">
        <v>111</v>
      </c>
      <c r="G512" s="439">
        <v>3217</v>
      </c>
      <c r="H512" s="439">
        <v>19695106.709096398</v>
      </c>
      <c r="I512" s="439">
        <v>952</v>
      </c>
      <c r="J512" s="117">
        <f t="shared" si="217"/>
        <v>6122.1966767474041</v>
      </c>
      <c r="K512" s="117">
        <f t="shared" si="218"/>
        <v>20688.137299471007</v>
      </c>
      <c r="L512" s="93">
        <f t="shared" si="219"/>
        <v>0.30003151591553734</v>
      </c>
    </row>
    <row r="513" spans="2:12">
      <c r="B513" s="511"/>
      <c r="C513" s="534"/>
      <c r="D513" s="526"/>
      <c r="E513" s="208" t="s">
        <v>206</v>
      </c>
      <c r="F513" s="209" t="s">
        <v>207</v>
      </c>
      <c r="G513" s="118">
        <v>461</v>
      </c>
      <c r="H513" s="118">
        <v>5407036.1198246097</v>
      </c>
      <c r="I513" s="118">
        <v>217</v>
      </c>
      <c r="J513" s="119">
        <f t="shared" si="217"/>
        <v>11728.928676409132</v>
      </c>
      <c r="K513" s="119">
        <f t="shared" si="218"/>
        <v>24917.217142048892</v>
      </c>
      <c r="L513" s="151">
        <f t="shared" si="219"/>
        <v>6.8389536716041602E-2</v>
      </c>
    </row>
    <row r="514" spans="2:12">
      <c r="B514" s="512"/>
      <c r="C514" s="535"/>
      <c r="D514" s="527"/>
      <c r="E514" s="516" t="s">
        <v>116</v>
      </c>
      <c r="F514" s="517"/>
      <c r="G514" s="438">
        <v>8899</v>
      </c>
      <c r="H514" s="438">
        <v>136449819.99999899</v>
      </c>
      <c r="I514" s="438">
        <v>1806</v>
      </c>
      <c r="J514" s="108">
        <f t="shared" si="217"/>
        <v>15333.163276772557</v>
      </c>
      <c r="K514" s="108">
        <f t="shared" si="218"/>
        <v>75553.610188260791</v>
      </c>
      <c r="L514" s="149">
        <f t="shared" si="219"/>
        <v>0.56917743460447523</v>
      </c>
    </row>
    <row r="515" spans="2:12">
      <c r="B515" s="510">
        <v>74</v>
      </c>
      <c r="C515" s="533" t="s">
        <v>29</v>
      </c>
      <c r="D515" s="525">
        <f>市区町村別_歯科医療費!$D$79</f>
        <v>1448</v>
      </c>
      <c r="E515" s="198">
        <v>1101</v>
      </c>
      <c r="F515" s="210" t="s">
        <v>107</v>
      </c>
      <c r="G515" s="116">
        <v>713</v>
      </c>
      <c r="H515" s="116">
        <v>5862488.8153732195</v>
      </c>
      <c r="I515" s="116">
        <v>345</v>
      </c>
      <c r="J515" s="116">
        <f>IFERROR(H515/G515,"-")</f>
        <v>8222.2844535388776</v>
      </c>
      <c r="K515" s="116">
        <f>IFERROR(H515/I515,"-")</f>
        <v>16992.721203980345</v>
      </c>
      <c r="L515" s="92">
        <f>IFERROR(I515/$D$515,"-")</f>
        <v>0.23825966850828728</v>
      </c>
    </row>
    <row r="516" spans="2:12">
      <c r="B516" s="511"/>
      <c r="C516" s="534"/>
      <c r="D516" s="526"/>
      <c r="E516" s="197">
        <v>1102</v>
      </c>
      <c r="F516" s="211" t="s">
        <v>108</v>
      </c>
      <c r="G516" s="439">
        <v>2683</v>
      </c>
      <c r="H516" s="439">
        <v>19894931.981204402</v>
      </c>
      <c r="I516" s="439">
        <v>628</v>
      </c>
      <c r="J516" s="117">
        <f t="shared" ref="J516:J521" si="220">IFERROR(H516/G516,"-")</f>
        <v>7415.1815062260166</v>
      </c>
      <c r="K516" s="117">
        <f t="shared" ref="K516:K521" si="221">IFERROR(H516/I516,"-")</f>
        <v>31679.82799554841</v>
      </c>
      <c r="L516" s="93">
        <f t="shared" ref="L516:L521" si="222">IFERROR(I516/$D$515,"-")</f>
        <v>0.43370165745856354</v>
      </c>
    </row>
    <row r="517" spans="2:12" ht="24">
      <c r="B517" s="511"/>
      <c r="C517" s="534"/>
      <c r="D517" s="526"/>
      <c r="E517" s="197">
        <v>1103</v>
      </c>
      <c r="F517" s="212" t="s">
        <v>109</v>
      </c>
      <c r="G517" s="439">
        <v>1366</v>
      </c>
      <c r="H517" s="439">
        <v>14059043.4537699</v>
      </c>
      <c r="I517" s="439">
        <v>467</v>
      </c>
      <c r="J517" s="117">
        <f t="shared" si="220"/>
        <v>10292.125515204905</v>
      </c>
      <c r="K517" s="117">
        <f t="shared" si="221"/>
        <v>30105.018102291007</v>
      </c>
      <c r="L517" s="93">
        <f t="shared" si="222"/>
        <v>0.32251381215469616</v>
      </c>
    </row>
    <row r="518" spans="2:12" ht="24">
      <c r="B518" s="511"/>
      <c r="C518" s="534"/>
      <c r="D518" s="526"/>
      <c r="E518" s="197">
        <v>1113</v>
      </c>
      <c r="F518" s="212" t="s">
        <v>110</v>
      </c>
      <c r="G518" s="439">
        <v>543</v>
      </c>
      <c r="H518" s="439">
        <v>3093974.9745999598</v>
      </c>
      <c r="I518" s="439">
        <v>175</v>
      </c>
      <c r="J518" s="117">
        <f t="shared" si="220"/>
        <v>5697.928130018342</v>
      </c>
      <c r="K518" s="117">
        <f t="shared" si="221"/>
        <v>17679.856997714054</v>
      </c>
      <c r="L518" s="94">
        <f>IFERROR(I518/$D$515,"-")</f>
        <v>0.12085635359116022</v>
      </c>
    </row>
    <row r="519" spans="2:12" ht="24">
      <c r="B519" s="511"/>
      <c r="C519" s="534"/>
      <c r="D519" s="526"/>
      <c r="E519" s="197">
        <v>1905</v>
      </c>
      <c r="F519" s="212" t="s">
        <v>111</v>
      </c>
      <c r="G519" s="439">
        <v>1156</v>
      </c>
      <c r="H519" s="439">
        <v>6578444.0509986999</v>
      </c>
      <c r="I519" s="439">
        <v>375</v>
      </c>
      <c r="J519" s="117">
        <f t="shared" si="220"/>
        <v>5690.6955458466264</v>
      </c>
      <c r="K519" s="117">
        <f t="shared" si="221"/>
        <v>17542.517469329865</v>
      </c>
      <c r="L519" s="93">
        <f t="shared" si="222"/>
        <v>0.25897790055248621</v>
      </c>
    </row>
    <row r="520" spans="2:12">
      <c r="B520" s="511"/>
      <c r="C520" s="534"/>
      <c r="D520" s="526"/>
      <c r="E520" s="208" t="s">
        <v>206</v>
      </c>
      <c r="F520" s="209" t="s">
        <v>207</v>
      </c>
      <c r="G520" s="118">
        <v>257</v>
      </c>
      <c r="H520" s="118">
        <v>3215736.72405372</v>
      </c>
      <c r="I520" s="118">
        <v>112</v>
      </c>
      <c r="J520" s="119">
        <f t="shared" si="220"/>
        <v>12512.594257018365</v>
      </c>
      <c r="K520" s="119">
        <f t="shared" si="221"/>
        <v>28711.935036193929</v>
      </c>
      <c r="L520" s="151">
        <f t="shared" si="222"/>
        <v>7.7348066298342538E-2</v>
      </c>
    </row>
    <row r="521" spans="2:12" ht="14.25" thickBot="1">
      <c r="B521" s="512"/>
      <c r="C521" s="535"/>
      <c r="D521" s="526"/>
      <c r="E521" s="531" t="s">
        <v>116</v>
      </c>
      <c r="F521" s="532"/>
      <c r="G521" s="438">
        <v>3230</v>
      </c>
      <c r="H521" s="438">
        <v>52704619.999999903</v>
      </c>
      <c r="I521" s="438">
        <v>734</v>
      </c>
      <c r="J521" s="108">
        <f t="shared" si="220"/>
        <v>16317.219814241456</v>
      </c>
      <c r="K521" s="108">
        <f t="shared" si="221"/>
        <v>71804.659400544828</v>
      </c>
      <c r="L521" s="149">
        <f t="shared" si="222"/>
        <v>0.50690607734806625</v>
      </c>
    </row>
    <row r="522" spans="2:12" ht="14.25" thickTop="1">
      <c r="B522" s="536" t="s">
        <v>105</v>
      </c>
      <c r="C522" s="537"/>
      <c r="D522" s="528">
        <f>市区町村別_歯科医療費!$D$80</f>
        <v>1366377</v>
      </c>
      <c r="E522" s="199">
        <v>1101</v>
      </c>
      <c r="F522" s="213" t="s">
        <v>107</v>
      </c>
      <c r="G522" s="120">
        <f>中分類別歯科医療費!D4</f>
        <v>880752</v>
      </c>
      <c r="H522" s="120">
        <f>中分類別歯科医療費!E4</f>
        <v>7086884940.1785097</v>
      </c>
      <c r="I522" s="120">
        <f>中分類別歯科医療費!F4</f>
        <v>393939</v>
      </c>
      <c r="J522" s="120">
        <f>中分類別歯科医療費!G4</f>
        <v>8046.402324580029</v>
      </c>
      <c r="K522" s="120">
        <f>中分類別歯科医療費!H4</f>
        <v>17989.802837948286</v>
      </c>
      <c r="L522" s="96">
        <f>中分類別歯科医療費!I4</f>
        <v>0.28830915625775316</v>
      </c>
    </row>
    <row r="523" spans="2:12">
      <c r="B523" s="538"/>
      <c r="C523" s="539"/>
      <c r="D523" s="529"/>
      <c r="E523" s="197">
        <v>1102</v>
      </c>
      <c r="F523" s="211" t="s">
        <v>108</v>
      </c>
      <c r="G523" s="439">
        <f>中分類別歯科医療費!D5</f>
        <v>3382364</v>
      </c>
      <c r="H523" s="439">
        <f>中分類別歯科医療費!E5</f>
        <v>26376797777.382702</v>
      </c>
      <c r="I523" s="439">
        <f>中分類別歯科医療費!F5</f>
        <v>696377</v>
      </c>
      <c r="J523" s="117">
        <f>中分類別歯科医療費!G5</f>
        <v>7798.3321065925202</v>
      </c>
      <c r="K523" s="117">
        <f>中分類別歯科医療費!H5</f>
        <v>37877.181149553624</v>
      </c>
      <c r="L523" s="93">
        <f>中分類別歯科医療費!I5</f>
        <v>0.50965216773994293</v>
      </c>
    </row>
    <row r="524" spans="2:12" ht="24">
      <c r="B524" s="538"/>
      <c r="C524" s="539"/>
      <c r="D524" s="529"/>
      <c r="E524" s="197">
        <v>1103</v>
      </c>
      <c r="F524" s="212" t="s">
        <v>109</v>
      </c>
      <c r="G524" s="439">
        <f>中分類別歯科医療費!D6</f>
        <v>1428501</v>
      </c>
      <c r="H524" s="439">
        <f>中分類別歯科医療費!E6</f>
        <v>14527331047.3241</v>
      </c>
      <c r="I524" s="439">
        <f>中分類別歯科医療費!F6</f>
        <v>452733</v>
      </c>
      <c r="J524" s="117">
        <f>中分類別歯科医療費!G6</f>
        <v>10169.633096038506</v>
      </c>
      <c r="K524" s="117">
        <f>中分類別歯科医療費!H6</f>
        <v>32088.076299549844</v>
      </c>
      <c r="L524" s="93">
        <f>中分類別歯科医療費!I6</f>
        <v>0.33133827633222751</v>
      </c>
    </row>
    <row r="525" spans="2:12" ht="24">
      <c r="B525" s="538"/>
      <c r="C525" s="539"/>
      <c r="D525" s="529"/>
      <c r="E525" s="197">
        <v>1113</v>
      </c>
      <c r="F525" s="212" t="s">
        <v>110</v>
      </c>
      <c r="G525" s="439">
        <f>中分類別歯科医療費!D7</f>
        <v>606065</v>
      </c>
      <c r="H525" s="439">
        <f>中分類別歯科医療費!E7</f>
        <v>3120878491.9730101</v>
      </c>
      <c r="I525" s="439">
        <f>中分類別歯科医療費!F7</f>
        <v>180755</v>
      </c>
      <c r="J525" s="117">
        <f>中分類別歯科医療費!G7</f>
        <v>5149.4121785171719</v>
      </c>
      <c r="K525" s="117">
        <f>中分類別歯科医療費!H7</f>
        <v>17265.793432950733</v>
      </c>
      <c r="L525" s="94">
        <f>中分類別歯科医療費!I7</f>
        <v>0.13228779465696511</v>
      </c>
    </row>
    <row r="526" spans="2:12" ht="24">
      <c r="B526" s="538"/>
      <c r="C526" s="539"/>
      <c r="D526" s="529"/>
      <c r="E526" s="197">
        <v>1905</v>
      </c>
      <c r="F526" s="212" t="s">
        <v>111</v>
      </c>
      <c r="G526" s="439">
        <f>中分類別歯科医療費!D8</f>
        <v>1383861</v>
      </c>
      <c r="H526" s="439">
        <f>中分類別歯科医療費!E8</f>
        <v>8336925770.5710897</v>
      </c>
      <c r="I526" s="439">
        <f>中分類別歯科医療費!F8</f>
        <v>403185</v>
      </c>
      <c r="J526" s="117">
        <f>中分類別歯科医療費!G8</f>
        <v>6024.395347922291</v>
      </c>
      <c r="K526" s="117">
        <f>中分類別歯科医療費!H8</f>
        <v>20677.668491067598</v>
      </c>
      <c r="L526" s="93">
        <f>中分類別歯科医療費!I8</f>
        <v>0.29507595634294198</v>
      </c>
    </row>
    <row r="527" spans="2:12">
      <c r="B527" s="538"/>
      <c r="C527" s="539"/>
      <c r="D527" s="529"/>
      <c r="E527" s="208" t="s">
        <v>206</v>
      </c>
      <c r="F527" s="209" t="s">
        <v>207</v>
      </c>
      <c r="G527" s="118">
        <f>中分類別歯科医療費!D9</f>
        <v>360030</v>
      </c>
      <c r="H527" s="118">
        <f>中分類別歯科医療費!E9</f>
        <v>3088269072.5704198</v>
      </c>
      <c r="I527" s="118">
        <f>中分類別歯科医療費!F9</f>
        <v>134849</v>
      </c>
      <c r="J527" s="119">
        <f>中分類別歯科医療費!G9</f>
        <v>8577.8103840524946</v>
      </c>
      <c r="K527" s="119">
        <f>中分類別歯科医療費!H9</f>
        <v>22901.683160946093</v>
      </c>
      <c r="L527" s="151">
        <f>中分類別歯科医療費!I9</f>
        <v>9.8690917660352886E-2</v>
      </c>
    </row>
    <row r="528" spans="2:12">
      <c r="B528" s="540"/>
      <c r="C528" s="541"/>
      <c r="D528" s="530"/>
      <c r="E528" s="516" t="s">
        <v>116</v>
      </c>
      <c r="F528" s="517"/>
      <c r="G528" s="438">
        <f>中分類別歯科医療費!D10</f>
        <v>3898514</v>
      </c>
      <c r="H528" s="438">
        <f>中分類別歯科医療費!E10</f>
        <v>62537087099.999901</v>
      </c>
      <c r="I528" s="438">
        <f>中分類別歯科医療費!F10</f>
        <v>780188</v>
      </c>
      <c r="J528" s="109">
        <f>中分類別歯科医療費!G10</f>
        <v>16041.262670853535</v>
      </c>
      <c r="K528" s="109">
        <f>中分類別歯科医療費!H10</f>
        <v>80156.432936676676</v>
      </c>
      <c r="L528" s="90">
        <f>中分類別歯科医療費!I10</f>
        <v>0.57099029038105886</v>
      </c>
    </row>
  </sheetData>
  <mergeCells count="300">
    <mergeCell ref="E3:F3"/>
    <mergeCell ref="B4:B10"/>
    <mergeCell ref="C4:C10"/>
    <mergeCell ref="B11:B17"/>
    <mergeCell ref="C11:C17"/>
    <mergeCell ref="B60:B66"/>
    <mergeCell ref="C60:C66"/>
    <mergeCell ref="B256:B262"/>
    <mergeCell ref="B305:B311"/>
    <mergeCell ref="C305:C311"/>
    <mergeCell ref="B158:B164"/>
    <mergeCell ref="C158:C164"/>
    <mergeCell ref="B165:B171"/>
    <mergeCell ref="C165:C171"/>
    <mergeCell ref="B228:B234"/>
    <mergeCell ref="C228:C234"/>
    <mergeCell ref="B214:B220"/>
    <mergeCell ref="C214:C220"/>
    <mergeCell ref="B221:B227"/>
    <mergeCell ref="C221:C227"/>
    <mergeCell ref="C256:C262"/>
    <mergeCell ref="B263:B269"/>
    <mergeCell ref="C263:C269"/>
    <mergeCell ref="B270:B276"/>
    <mergeCell ref="C270:C276"/>
    <mergeCell ref="B284:B290"/>
    <mergeCell ref="C284:C290"/>
    <mergeCell ref="C494:C500"/>
    <mergeCell ref="B473:B479"/>
    <mergeCell ref="B487:B493"/>
    <mergeCell ref="C487:C493"/>
    <mergeCell ref="B494:B500"/>
    <mergeCell ref="C473:C479"/>
    <mergeCell ref="B480:B486"/>
    <mergeCell ref="C291:C297"/>
    <mergeCell ref="B298:B304"/>
    <mergeCell ref="C298:C304"/>
    <mergeCell ref="C354:C360"/>
    <mergeCell ref="B389:B395"/>
    <mergeCell ref="C389:C395"/>
    <mergeCell ref="B375:B381"/>
    <mergeCell ref="C375:C381"/>
    <mergeCell ref="B382:B388"/>
    <mergeCell ref="C382:C388"/>
    <mergeCell ref="B515:B521"/>
    <mergeCell ref="C515:C521"/>
    <mergeCell ref="B130:B136"/>
    <mergeCell ref="C130:C136"/>
    <mergeCell ref="B137:B143"/>
    <mergeCell ref="C137:C143"/>
    <mergeCell ref="B410:B416"/>
    <mergeCell ref="C410:C416"/>
    <mergeCell ref="B417:B423"/>
    <mergeCell ref="C417:C423"/>
    <mergeCell ref="B242:B248"/>
    <mergeCell ref="C242:C248"/>
    <mergeCell ref="B403:B409"/>
    <mergeCell ref="C403:C409"/>
    <mergeCell ref="B249:B255"/>
    <mergeCell ref="C249:C255"/>
    <mergeCell ref="C179:C185"/>
    <mergeCell ref="B277:B283"/>
    <mergeCell ref="C277:C283"/>
    <mergeCell ref="B235:B241"/>
    <mergeCell ref="C235:C241"/>
    <mergeCell ref="B193:B199"/>
    <mergeCell ref="C193:C199"/>
    <mergeCell ref="B172:B178"/>
    <mergeCell ref="B67:B73"/>
    <mergeCell ref="C67:C73"/>
    <mergeCell ref="B116:B122"/>
    <mergeCell ref="C116:C122"/>
    <mergeCell ref="B123:B129"/>
    <mergeCell ref="C123:C129"/>
    <mergeCell ref="B522:C528"/>
    <mergeCell ref="B424:B430"/>
    <mergeCell ref="C424:C430"/>
    <mergeCell ref="B431:B437"/>
    <mergeCell ref="C431:C437"/>
    <mergeCell ref="B501:B507"/>
    <mergeCell ref="C501:C507"/>
    <mergeCell ref="B445:B451"/>
    <mergeCell ref="C445:C451"/>
    <mergeCell ref="B452:B458"/>
    <mergeCell ref="B508:B514"/>
    <mergeCell ref="C508:C514"/>
    <mergeCell ref="B438:B444"/>
    <mergeCell ref="C438:C444"/>
    <mergeCell ref="C452:C458"/>
    <mergeCell ref="B459:B465"/>
    <mergeCell ref="C459:C465"/>
    <mergeCell ref="B466:B472"/>
    <mergeCell ref="B18:B24"/>
    <mergeCell ref="C18:C24"/>
    <mergeCell ref="B25:B31"/>
    <mergeCell ref="C25:C31"/>
    <mergeCell ref="B46:B52"/>
    <mergeCell ref="C46:C52"/>
    <mergeCell ref="B53:B59"/>
    <mergeCell ref="C53:C59"/>
    <mergeCell ref="B32:B38"/>
    <mergeCell ref="C32:C38"/>
    <mergeCell ref="B39:B45"/>
    <mergeCell ref="C39:C45"/>
    <mergeCell ref="E73:F73"/>
    <mergeCell ref="E80:F80"/>
    <mergeCell ref="E87:F87"/>
    <mergeCell ref="B102:B108"/>
    <mergeCell ref="C102:C108"/>
    <mergeCell ref="B109:B115"/>
    <mergeCell ref="C109:C115"/>
    <mergeCell ref="B88:B94"/>
    <mergeCell ref="C88:C94"/>
    <mergeCell ref="B95:B101"/>
    <mergeCell ref="C95:C101"/>
    <mergeCell ref="E94:F94"/>
    <mergeCell ref="B74:B80"/>
    <mergeCell ref="C74:C80"/>
    <mergeCell ref="B81:B87"/>
    <mergeCell ref="C81:C87"/>
    <mergeCell ref="E115:F115"/>
    <mergeCell ref="E108:F108"/>
    <mergeCell ref="E101:F101"/>
    <mergeCell ref="D67:D73"/>
    <mergeCell ref="D74:D80"/>
    <mergeCell ref="D81:D87"/>
    <mergeCell ref="D88:D94"/>
    <mergeCell ref="D95:D101"/>
    <mergeCell ref="C172:C178"/>
    <mergeCell ref="B179:B185"/>
    <mergeCell ref="B144:B150"/>
    <mergeCell ref="C144:C150"/>
    <mergeCell ref="B151:B157"/>
    <mergeCell ref="C151:C157"/>
    <mergeCell ref="B186:B192"/>
    <mergeCell ref="C186:C192"/>
    <mergeCell ref="B200:B206"/>
    <mergeCell ref="C200:C206"/>
    <mergeCell ref="B207:B213"/>
    <mergeCell ref="C207:C213"/>
    <mergeCell ref="C480:C486"/>
    <mergeCell ref="B396:B402"/>
    <mergeCell ref="C396:C402"/>
    <mergeCell ref="B333:B339"/>
    <mergeCell ref="C333:C339"/>
    <mergeCell ref="B340:B346"/>
    <mergeCell ref="C340:C346"/>
    <mergeCell ref="B347:B353"/>
    <mergeCell ref="C347:C353"/>
    <mergeCell ref="B354:B360"/>
    <mergeCell ref="C466:C472"/>
    <mergeCell ref="B319:B325"/>
    <mergeCell ref="C319:C325"/>
    <mergeCell ref="B326:B332"/>
    <mergeCell ref="C326:C332"/>
    <mergeCell ref="B361:B367"/>
    <mergeCell ref="C361:C367"/>
    <mergeCell ref="B368:B374"/>
    <mergeCell ref="C368:C374"/>
    <mergeCell ref="B312:B318"/>
    <mergeCell ref="C312:C318"/>
    <mergeCell ref="B291:B297"/>
    <mergeCell ref="D375:D381"/>
    <mergeCell ref="D382:D388"/>
    <mergeCell ref="D389:D395"/>
    <mergeCell ref="E283:F283"/>
    <mergeCell ref="E276:F276"/>
    <mergeCell ref="E269:F269"/>
    <mergeCell ref="D284:D290"/>
    <mergeCell ref="D291:D297"/>
    <mergeCell ref="D473:D479"/>
    <mergeCell ref="D347:D353"/>
    <mergeCell ref="D354:D360"/>
    <mergeCell ref="D361:D367"/>
    <mergeCell ref="D403:D409"/>
    <mergeCell ref="D298:D304"/>
    <mergeCell ref="D305:D311"/>
    <mergeCell ref="D312:D318"/>
    <mergeCell ref="E479:F479"/>
    <mergeCell ref="D368:D374"/>
    <mergeCell ref="E262:F262"/>
    <mergeCell ref="D396:D402"/>
    <mergeCell ref="E185:F185"/>
    <mergeCell ref="E178:F178"/>
    <mergeCell ref="E171:F171"/>
    <mergeCell ref="E164:F164"/>
    <mergeCell ref="E199:F199"/>
    <mergeCell ref="E318:F318"/>
    <mergeCell ref="E311:F311"/>
    <mergeCell ref="E304:F304"/>
    <mergeCell ref="E290:F290"/>
    <mergeCell ref="D228:D234"/>
    <mergeCell ref="D235:D241"/>
    <mergeCell ref="D242:D248"/>
    <mergeCell ref="D319:D325"/>
    <mergeCell ref="D326:D332"/>
    <mergeCell ref="D333:D339"/>
    <mergeCell ref="D340:D346"/>
    <mergeCell ref="E297:F297"/>
    <mergeCell ref="D249:D255"/>
    <mergeCell ref="D256:D262"/>
    <mergeCell ref="D263:D269"/>
    <mergeCell ref="D270:D276"/>
    <mergeCell ref="D277:D283"/>
    <mergeCell ref="E10:F10"/>
    <mergeCell ref="E17:F17"/>
    <mergeCell ref="E24:F24"/>
    <mergeCell ref="E31:F31"/>
    <mergeCell ref="E38:F38"/>
    <mergeCell ref="E45:F45"/>
    <mergeCell ref="E52:F52"/>
    <mergeCell ref="E59:F59"/>
    <mergeCell ref="E66:F66"/>
    <mergeCell ref="E157:F157"/>
    <mergeCell ref="E150:F150"/>
    <mergeCell ref="E143:F143"/>
    <mergeCell ref="E136:F136"/>
    <mergeCell ref="E129:F129"/>
    <mergeCell ref="E122:F122"/>
    <mergeCell ref="E192:F192"/>
    <mergeCell ref="E430:F430"/>
    <mergeCell ref="E423:F423"/>
    <mergeCell ref="E416:F416"/>
    <mergeCell ref="E409:F409"/>
    <mergeCell ref="E402:F402"/>
    <mergeCell ref="E395:F395"/>
    <mergeCell ref="E388:F388"/>
    <mergeCell ref="E381:F381"/>
    <mergeCell ref="E374:F374"/>
    <mergeCell ref="E255:F255"/>
    <mergeCell ref="E248:F248"/>
    <mergeCell ref="E241:F241"/>
    <mergeCell ref="E234:F234"/>
    <mergeCell ref="E227:F227"/>
    <mergeCell ref="E220:F220"/>
    <mergeCell ref="E213:F213"/>
    <mergeCell ref="E206:F206"/>
    <mergeCell ref="E514:F514"/>
    <mergeCell ref="E507:F507"/>
    <mergeCell ref="E500:F500"/>
    <mergeCell ref="E346:F346"/>
    <mergeCell ref="E339:F339"/>
    <mergeCell ref="E332:F332"/>
    <mergeCell ref="E325:F325"/>
    <mergeCell ref="E521:F521"/>
    <mergeCell ref="E528:F528"/>
    <mergeCell ref="E353:F353"/>
    <mergeCell ref="E465:F465"/>
    <mergeCell ref="E458:F458"/>
    <mergeCell ref="E451:F451"/>
    <mergeCell ref="E444:F444"/>
    <mergeCell ref="E437:F437"/>
    <mergeCell ref="E367:F367"/>
    <mergeCell ref="E360:F360"/>
    <mergeCell ref="E472:F472"/>
    <mergeCell ref="E493:F493"/>
    <mergeCell ref="E486:F486"/>
    <mergeCell ref="D4:D10"/>
    <mergeCell ref="D11:D17"/>
    <mergeCell ref="D18:D24"/>
    <mergeCell ref="D25:D31"/>
    <mergeCell ref="D32:D38"/>
    <mergeCell ref="D39:D45"/>
    <mergeCell ref="D46:D52"/>
    <mergeCell ref="D53:D59"/>
    <mergeCell ref="D60:D66"/>
    <mergeCell ref="D102:D108"/>
    <mergeCell ref="D109:D115"/>
    <mergeCell ref="D116:D122"/>
    <mergeCell ref="D123:D129"/>
    <mergeCell ref="D130:D136"/>
    <mergeCell ref="D137:D143"/>
    <mergeCell ref="D144:D150"/>
    <mergeCell ref="D151:D157"/>
    <mergeCell ref="D172:D178"/>
    <mergeCell ref="D179:D185"/>
    <mergeCell ref="D186:D192"/>
    <mergeCell ref="D193:D199"/>
    <mergeCell ref="D200:D206"/>
    <mergeCell ref="D207:D213"/>
    <mergeCell ref="D214:D220"/>
    <mergeCell ref="D221:D227"/>
    <mergeCell ref="D158:D164"/>
    <mergeCell ref="D165:D171"/>
    <mergeCell ref="D494:D500"/>
    <mergeCell ref="D501:D507"/>
    <mergeCell ref="D508:D514"/>
    <mergeCell ref="D515:D521"/>
    <mergeCell ref="D522:D528"/>
    <mergeCell ref="D410:D416"/>
    <mergeCell ref="D417:D423"/>
    <mergeCell ref="D424:D430"/>
    <mergeCell ref="D431:D437"/>
    <mergeCell ref="D438:D444"/>
    <mergeCell ref="D445:D451"/>
    <mergeCell ref="D452:D458"/>
    <mergeCell ref="D459:D465"/>
    <mergeCell ref="D466:D472"/>
    <mergeCell ref="D487:D493"/>
    <mergeCell ref="D480:D486"/>
  </mergeCells>
  <phoneticPr fontId="4"/>
  <pageMargins left="0.70866141732283472" right="0.43307086614173229" top="0.74803149606299213" bottom="0.74803149606299213" header="0.31496062992125984" footer="0.31496062992125984"/>
  <pageSetup paperSize="8" scale="70" orientation="landscape" r:id="rId1"/>
  <headerFooter scaleWithDoc="0" alignWithMargins="0">
    <oddHeader>&amp;R&amp;"ＭＳ 明朝,標準"&amp;9 2-5.歯科医療費の状況</oddHeader>
  </headerFooter>
  <rowBreaks count="12" manualBreakCount="12">
    <brk id="45" max="11" man="1"/>
    <brk id="87" max="11" man="1"/>
    <brk id="129" max="11" man="1"/>
    <brk id="171" max="11" man="1"/>
    <brk id="213" max="11" man="1"/>
    <brk id="255" max="11" man="1"/>
    <brk id="297" max="10" man="1"/>
    <brk id="339" max="11" man="1"/>
    <brk id="381" max="11" man="1"/>
    <brk id="423" max="11" man="1"/>
    <brk id="465" max="11" man="1"/>
    <brk id="507" max="11" man="1"/>
  </rowBreaks>
  <ignoredErrors>
    <ignoredError sqref="D4 J4:K10 D11 J11:K17 D18 J18:K24 D25 J25:K31 D32 J32:K38 D39 J39:K45 D46 J46:K52 D53 J53:K59 D60 J60:K66 D67 J67:K73 D74 J74:K80 D81 J81:K87 D88 J88:K94 D95 J95:K101 D102 J102:K108 D109 J109:K115 D116 J116:K122 D123 J123:K129 D130 J130:K136 D137 J137:K143 D144 J144:K150 D151 J151:K157 D158 J158:K164 D165 J165:K171 D172 J172:K178 D179 J179:K185 D186 J186:K192 D193 J193:K199 D200 J200:K206 D207 J207:K213 D214 J214:K220 D221 J221:K227 D228 J228:K234 D235 J235:K241 D242 J242:K248 D249 J249:K255 D256 J256:K262 D263 J263:K269 D270 J270:K276 D277 J277:K283 D284 J284:K290 D291 J291:K297 D298 J298:K304 D305 J305:K311 D312 J312:K318 D319 J319:K325 D326 J326:K332 D333 J333:K339 D340 J340:K346 D347 J347:K353 D354 J354:K360 D361 J361:K367 D368 J368:K374 D375 J375:K381 D382 J382:K388 D389 J389:K395 D396 J396:K402 D403 J403:K409 D410 J410:K416 D417 J417:K423 D424 J424:K430 D431 J431:K437 D438 J438:K444 D445 J445:K451 D452 J452:K458 D459 J459:K465 D466 J466:K472 D473 J473:K479 D480 J480:K486 D487 J487:K493 D494 J494:K500 D501 J501:K507 D508 J508:K514 D515 J515:K521 G522:I528" emptyCellReferenc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0AF13-7AF7-48AB-8F6C-918E4C65E156}">
  <sheetPr codeName="Sheet53"/>
  <dimension ref="B1:G13"/>
  <sheetViews>
    <sheetView showGridLines="0" zoomScaleNormal="100" zoomScaleSheetLayoutView="100" workbookViewId="0"/>
  </sheetViews>
  <sheetFormatPr defaultColWidth="9" defaultRowHeight="13.5"/>
  <cols>
    <col min="1" max="1" width="4.625" style="3" customWidth="1"/>
    <col min="2" max="2" width="30.625" style="3" customWidth="1"/>
    <col min="3" max="7" width="19.625" style="3" customWidth="1"/>
    <col min="8" max="16384" width="9" style="3"/>
  </cols>
  <sheetData>
    <row r="1" spans="2:7" ht="16.5" customHeight="1">
      <c r="B1" s="2" t="s">
        <v>305</v>
      </c>
      <c r="C1" s="253"/>
      <c r="D1" s="253"/>
      <c r="E1" s="253"/>
      <c r="F1" s="253"/>
      <c r="G1" s="253"/>
    </row>
    <row r="2" spans="2:7" ht="16.5" customHeight="1">
      <c r="B2" s="13" t="s">
        <v>213</v>
      </c>
      <c r="C2" s="253"/>
      <c r="D2" s="253"/>
      <c r="E2" s="253"/>
      <c r="F2" s="253"/>
      <c r="G2" s="253"/>
    </row>
    <row r="3" spans="2:7" ht="19.5" customHeight="1">
      <c r="B3" s="238"/>
      <c r="C3" s="254" t="s">
        <v>272</v>
      </c>
      <c r="D3" s="255" t="s">
        <v>273</v>
      </c>
      <c r="E3" s="255" t="s">
        <v>274</v>
      </c>
      <c r="F3" s="255" t="s">
        <v>275</v>
      </c>
      <c r="G3" s="255" t="s">
        <v>276</v>
      </c>
    </row>
    <row r="4" spans="2:7" ht="33" customHeight="1">
      <c r="B4" s="256" t="s">
        <v>277</v>
      </c>
      <c r="C4" s="333" t="s">
        <v>320</v>
      </c>
      <c r="D4" s="333" t="s">
        <v>425</v>
      </c>
      <c r="E4" s="333" t="s">
        <v>426</v>
      </c>
      <c r="F4" s="333" t="s">
        <v>427</v>
      </c>
      <c r="G4" s="333" t="s">
        <v>428</v>
      </c>
    </row>
    <row r="5" spans="2:7" ht="33" customHeight="1">
      <c r="B5" s="256" t="s">
        <v>278</v>
      </c>
      <c r="C5" s="333" t="s">
        <v>429</v>
      </c>
      <c r="D5" s="333" t="s">
        <v>430</v>
      </c>
      <c r="E5" s="333" t="s">
        <v>431</v>
      </c>
      <c r="F5" s="333" t="s">
        <v>432</v>
      </c>
      <c r="G5" s="333" t="s">
        <v>433</v>
      </c>
    </row>
    <row r="6" spans="2:7" ht="33" customHeight="1">
      <c r="B6" s="256" t="s">
        <v>281</v>
      </c>
      <c r="C6" s="333" t="s">
        <v>434</v>
      </c>
      <c r="D6" s="333" t="s">
        <v>435</v>
      </c>
      <c r="E6" s="333" t="s">
        <v>436</v>
      </c>
      <c r="F6" s="333" t="s">
        <v>437</v>
      </c>
      <c r="G6" s="333" t="s">
        <v>438</v>
      </c>
    </row>
    <row r="7" spans="2:7" ht="33" customHeight="1">
      <c r="B7" s="256" t="s">
        <v>114</v>
      </c>
      <c r="C7" s="333" t="s">
        <v>439</v>
      </c>
      <c r="D7" s="333" t="s">
        <v>440</v>
      </c>
      <c r="E7" s="333" t="s">
        <v>441</v>
      </c>
      <c r="F7" s="333" t="s">
        <v>442</v>
      </c>
      <c r="G7" s="333" t="s">
        <v>443</v>
      </c>
    </row>
    <row r="8" spans="2:7" ht="33" customHeight="1">
      <c r="B8" s="256" t="s">
        <v>279</v>
      </c>
      <c r="C8" s="333" t="s">
        <v>444</v>
      </c>
      <c r="D8" s="333" t="s">
        <v>445</v>
      </c>
      <c r="E8" s="333" t="s">
        <v>446</v>
      </c>
      <c r="F8" s="333" t="s">
        <v>447</v>
      </c>
      <c r="G8" s="333" t="s">
        <v>448</v>
      </c>
    </row>
    <row r="9" spans="2:7" ht="33" customHeight="1">
      <c r="B9" s="256" t="s">
        <v>280</v>
      </c>
      <c r="C9" s="334" t="s">
        <v>449</v>
      </c>
      <c r="D9" s="334" t="s">
        <v>450</v>
      </c>
      <c r="E9" s="334" t="s">
        <v>451</v>
      </c>
      <c r="F9" s="334" t="s">
        <v>452</v>
      </c>
      <c r="G9" s="334" t="s">
        <v>453</v>
      </c>
    </row>
    <row r="10" spans="2:7" ht="13.5" customHeight="1">
      <c r="B10" s="21" t="s">
        <v>396</v>
      </c>
    </row>
    <row r="11" spans="2:7" ht="13.5" customHeight="1">
      <c r="B11" s="67" t="s">
        <v>95</v>
      </c>
    </row>
    <row r="12" spans="2:7" ht="13.5" customHeight="1">
      <c r="B12" s="257" t="s">
        <v>395</v>
      </c>
    </row>
    <row r="13" spans="2:7">
      <c r="B13" s="253"/>
    </row>
  </sheetData>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6E30-0103-4E46-A972-66473DBCDC42}">
  <sheetPr codeName="Sheet55"/>
  <dimension ref="B1:J457"/>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3" customWidth="1"/>
    <col min="4" max="4" width="30.625" style="3" customWidth="1"/>
    <col min="5" max="9" width="19.625" style="3" customWidth="1"/>
    <col min="10" max="16384" width="9" style="3"/>
  </cols>
  <sheetData>
    <row r="1" spans="2:9" ht="16.5" customHeight="1">
      <c r="B1" s="2" t="s">
        <v>305</v>
      </c>
      <c r="C1" s="253"/>
      <c r="D1" s="253"/>
      <c r="E1" s="253"/>
      <c r="F1" s="253"/>
      <c r="G1" s="253"/>
      <c r="H1" s="253"/>
      <c r="I1" s="253"/>
    </row>
    <row r="2" spans="2:9" ht="16.5" customHeight="1">
      <c r="B2" s="2" t="s">
        <v>306</v>
      </c>
      <c r="C2" s="253"/>
      <c r="D2" s="253"/>
      <c r="E2" s="253"/>
      <c r="F2" s="253"/>
      <c r="G2" s="253"/>
      <c r="H2" s="253"/>
      <c r="I2" s="253"/>
    </row>
    <row r="3" spans="2:9" ht="19.5" customHeight="1">
      <c r="B3" s="259"/>
      <c r="C3" s="260" t="s">
        <v>262</v>
      </c>
      <c r="D3" s="260"/>
      <c r="E3" s="254" t="s">
        <v>272</v>
      </c>
      <c r="F3" s="255" t="s">
        <v>273</v>
      </c>
      <c r="G3" s="255" t="s">
        <v>274</v>
      </c>
      <c r="H3" s="255" t="s">
        <v>275</v>
      </c>
      <c r="I3" s="255" t="s">
        <v>276</v>
      </c>
    </row>
    <row r="4" spans="2:9" ht="33" customHeight="1">
      <c r="B4" s="542">
        <v>1</v>
      </c>
      <c r="C4" s="545" t="s">
        <v>50</v>
      </c>
      <c r="D4" s="71" t="s">
        <v>277</v>
      </c>
      <c r="E4" s="333" t="s">
        <v>320</v>
      </c>
      <c r="F4" s="333" t="s">
        <v>425</v>
      </c>
      <c r="G4" s="333" t="s">
        <v>426</v>
      </c>
      <c r="H4" s="333" t="s">
        <v>427</v>
      </c>
      <c r="I4" s="333" t="s">
        <v>454</v>
      </c>
    </row>
    <row r="5" spans="2:9" ht="33" customHeight="1">
      <c r="B5" s="543"/>
      <c r="C5" s="546"/>
      <c r="D5" s="269" t="s">
        <v>278</v>
      </c>
      <c r="E5" s="333" t="s">
        <v>429</v>
      </c>
      <c r="F5" s="333" t="s">
        <v>430</v>
      </c>
      <c r="G5" s="333" t="s">
        <v>432</v>
      </c>
      <c r="H5" s="333" t="s">
        <v>431</v>
      </c>
      <c r="I5" s="333" t="s">
        <v>433</v>
      </c>
    </row>
    <row r="6" spans="2:9" ht="33" customHeight="1">
      <c r="B6" s="543"/>
      <c r="C6" s="546"/>
      <c r="D6" s="269" t="s">
        <v>281</v>
      </c>
      <c r="E6" s="333" t="s">
        <v>434</v>
      </c>
      <c r="F6" s="333" t="s">
        <v>435</v>
      </c>
      <c r="G6" s="333" t="s">
        <v>436</v>
      </c>
      <c r="H6" s="333" t="s">
        <v>437</v>
      </c>
      <c r="I6" s="333" t="s">
        <v>438</v>
      </c>
    </row>
    <row r="7" spans="2:9" ht="33" customHeight="1">
      <c r="B7" s="543"/>
      <c r="C7" s="546"/>
      <c r="D7" s="270" t="s">
        <v>114</v>
      </c>
      <c r="E7" s="333" t="s">
        <v>439</v>
      </c>
      <c r="F7" s="333" t="s">
        <v>441</v>
      </c>
      <c r="G7" s="333" t="s">
        <v>440</v>
      </c>
      <c r="H7" s="333" t="s">
        <v>442</v>
      </c>
      <c r="I7" s="333" t="s">
        <v>455</v>
      </c>
    </row>
    <row r="8" spans="2:9" ht="33" customHeight="1">
      <c r="B8" s="543"/>
      <c r="C8" s="546"/>
      <c r="D8" s="271" t="s">
        <v>279</v>
      </c>
      <c r="E8" s="333" t="s">
        <v>444</v>
      </c>
      <c r="F8" s="333" t="s">
        <v>445</v>
      </c>
      <c r="G8" s="333" t="s">
        <v>446</v>
      </c>
      <c r="H8" s="333" t="s">
        <v>447</v>
      </c>
      <c r="I8" s="333" t="s">
        <v>448</v>
      </c>
    </row>
    <row r="9" spans="2:9" ht="33" customHeight="1">
      <c r="B9" s="544"/>
      <c r="C9" s="547"/>
      <c r="D9" s="271" t="s">
        <v>282</v>
      </c>
      <c r="E9" s="333" t="s">
        <v>449</v>
      </c>
      <c r="F9" s="333" t="s">
        <v>450</v>
      </c>
      <c r="G9" s="333" t="s">
        <v>451</v>
      </c>
      <c r="H9" s="333" t="s">
        <v>452</v>
      </c>
      <c r="I9" s="333" t="s">
        <v>453</v>
      </c>
    </row>
    <row r="10" spans="2:9" ht="33" customHeight="1">
      <c r="B10" s="542">
        <v>2</v>
      </c>
      <c r="C10" s="545" t="s">
        <v>67</v>
      </c>
      <c r="D10" s="71" t="s">
        <v>277</v>
      </c>
      <c r="E10" s="333" t="s">
        <v>320</v>
      </c>
      <c r="F10" s="333" t="s">
        <v>425</v>
      </c>
      <c r="G10" s="333" t="s">
        <v>454</v>
      </c>
      <c r="H10" s="333" t="s">
        <v>426</v>
      </c>
      <c r="I10" s="333" t="s">
        <v>428</v>
      </c>
    </row>
    <row r="11" spans="2:9" ht="33" customHeight="1">
      <c r="B11" s="543"/>
      <c r="C11" s="546"/>
      <c r="D11" s="269" t="s">
        <v>278</v>
      </c>
      <c r="E11" s="333" t="s">
        <v>429</v>
      </c>
      <c r="F11" s="333" t="s">
        <v>430</v>
      </c>
      <c r="G11" s="333" t="s">
        <v>431</v>
      </c>
      <c r="H11" s="333" t="s">
        <v>432</v>
      </c>
      <c r="I11" s="333" t="s">
        <v>433</v>
      </c>
    </row>
    <row r="12" spans="2:9" ht="33" customHeight="1">
      <c r="B12" s="543"/>
      <c r="C12" s="546"/>
      <c r="D12" s="269" t="s">
        <v>281</v>
      </c>
      <c r="E12" s="333" t="s">
        <v>434</v>
      </c>
      <c r="F12" s="333" t="s">
        <v>435</v>
      </c>
      <c r="G12" s="333" t="s">
        <v>436</v>
      </c>
      <c r="H12" s="333" t="s">
        <v>456</v>
      </c>
      <c r="I12" s="333" t="s">
        <v>437</v>
      </c>
    </row>
    <row r="13" spans="2:9" ht="33" customHeight="1">
      <c r="B13" s="543"/>
      <c r="C13" s="546"/>
      <c r="D13" s="270" t="s">
        <v>114</v>
      </c>
      <c r="E13" s="333" t="s">
        <v>439</v>
      </c>
      <c r="F13" s="333" t="s">
        <v>440</v>
      </c>
      <c r="G13" s="333" t="s">
        <v>441</v>
      </c>
      <c r="H13" s="333" t="s">
        <v>442</v>
      </c>
      <c r="I13" s="333" t="s">
        <v>443</v>
      </c>
    </row>
    <row r="14" spans="2:9" ht="33" customHeight="1">
      <c r="B14" s="543"/>
      <c r="C14" s="546"/>
      <c r="D14" s="271" t="s">
        <v>279</v>
      </c>
      <c r="E14" s="333" t="s">
        <v>444</v>
      </c>
      <c r="F14" s="333" t="s">
        <v>445</v>
      </c>
      <c r="G14" s="333" t="s">
        <v>457</v>
      </c>
      <c r="H14" s="333" t="s">
        <v>446</v>
      </c>
      <c r="I14" s="333" t="s">
        <v>447</v>
      </c>
    </row>
    <row r="15" spans="2:9" ht="33" customHeight="1">
      <c r="B15" s="544"/>
      <c r="C15" s="547"/>
      <c r="D15" s="271" t="s">
        <v>282</v>
      </c>
      <c r="E15" s="333" t="s">
        <v>449</v>
      </c>
      <c r="F15" s="333" t="s">
        <v>450</v>
      </c>
      <c r="G15" s="333" t="s">
        <v>451</v>
      </c>
      <c r="H15" s="333" t="s">
        <v>458</v>
      </c>
      <c r="I15" s="333" t="s">
        <v>459</v>
      </c>
    </row>
    <row r="16" spans="2:9" ht="33" customHeight="1">
      <c r="B16" s="542">
        <v>3</v>
      </c>
      <c r="C16" s="545" t="s">
        <v>68</v>
      </c>
      <c r="D16" s="71" t="s">
        <v>277</v>
      </c>
      <c r="E16" s="333" t="s">
        <v>320</v>
      </c>
      <c r="F16" s="333" t="s">
        <v>427</v>
      </c>
      <c r="G16" s="333" t="s">
        <v>425</v>
      </c>
      <c r="H16" s="333" t="s">
        <v>426</v>
      </c>
      <c r="I16" s="333" t="s">
        <v>454</v>
      </c>
    </row>
    <row r="17" spans="2:9" ht="33" customHeight="1">
      <c r="B17" s="543"/>
      <c r="C17" s="546"/>
      <c r="D17" s="269" t="s">
        <v>278</v>
      </c>
      <c r="E17" s="333" t="s">
        <v>429</v>
      </c>
      <c r="F17" s="333" t="s">
        <v>430</v>
      </c>
      <c r="G17" s="333" t="s">
        <v>431</v>
      </c>
      <c r="H17" s="333" t="s">
        <v>433</v>
      </c>
      <c r="I17" s="333" t="s">
        <v>432</v>
      </c>
    </row>
    <row r="18" spans="2:9" ht="33" customHeight="1">
      <c r="B18" s="543"/>
      <c r="C18" s="546"/>
      <c r="D18" s="269" t="s">
        <v>281</v>
      </c>
      <c r="E18" s="333" t="s">
        <v>434</v>
      </c>
      <c r="F18" s="333" t="s">
        <v>435</v>
      </c>
      <c r="G18" s="333" t="s">
        <v>460</v>
      </c>
      <c r="H18" s="333" t="s">
        <v>436</v>
      </c>
      <c r="I18" s="333" t="s">
        <v>438</v>
      </c>
    </row>
    <row r="19" spans="2:9" ht="33" customHeight="1">
      <c r="B19" s="543"/>
      <c r="C19" s="546"/>
      <c r="D19" s="270" t="s">
        <v>114</v>
      </c>
      <c r="E19" s="333" t="s">
        <v>439</v>
      </c>
      <c r="F19" s="333" t="s">
        <v>442</v>
      </c>
      <c r="G19" s="333" t="s">
        <v>441</v>
      </c>
      <c r="H19" s="333" t="s">
        <v>440</v>
      </c>
      <c r="I19" s="333" t="s">
        <v>455</v>
      </c>
    </row>
    <row r="20" spans="2:9" ht="33" customHeight="1">
      <c r="B20" s="543"/>
      <c r="C20" s="546"/>
      <c r="D20" s="271" t="s">
        <v>279</v>
      </c>
      <c r="E20" s="333" t="s">
        <v>444</v>
      </c>
      <c r="F20" s="333" t="s">
        <v>445</v>
      </c>
      <c r="G20" s="333" t="s">
        <v>446</v>
      </c>
      <c r="H20" s="333" t="s">
        <v>447</v>
      </c>
      <c r="I20" s="333" t="s">
        <v>457</v>
      </c>
    </row>
    <row r="21" spans="2:9" ht="33" customHeight="1">
      <c r="B21" s="544"/>
      <c r="C21" s="547"/>
      <c r="D21" s="271" t="s">
        <v>282</v>
      </c>
      <c r="E21" s="333" t="s">
        <v>450</v>
      </c>
      <c r="F21" s="333" t="s">
        <v>449</v>
      </c>
      <c r="G21" s="333" t="s">
        <v>451</v>
      </c>
      <c r="H21" s="333" t="s">
        <v>452</v>
      </c>
      <c r="I21" s="333" t="s">
        <v>458</v>
      </c>
    </row>
    <row r="22" spans="2:9" ht="33" customHeight="1">
      <c r="B22" s="542">
        <v>4</v>
      </c>
      <c r="C22" s="545" t="s">
        <v>69</v>
      </c>
      <c r="D22" s="71" t="s">
        <v>277</v>
      </c>
      <c r="E22" s="333" t="s">
        <v>320</v>
      </c>
      <c r="F22" s="333" t="s">
        <v>454</v>
      </c>
      <c r="G22" s="333" t="s">
        <v>425</v>
      </c>
      <c r="H22" s="333" t="s">
        <v>426</v>
      </c>
      <c r="I22" s="333" t="s">
        <v>427</v>
      </c>
    </row>
    <row r="23" spans="2:9" ht="33" customHeight="1">
      <c r="B23" s="543"/>
      <c r="C23" s="546"/>
      <c r="D23" s="269" t="s">
        <v>278</v>
      </c>
      <c r="E23" s="333" t="s">
        <v>429</v>
      </c>
      <c r="F23" s="333" t="s">
        <v>430</v>
      </c>
      <c r="G23" s="333" t="s">
        <v>431</v>
      </c>
      <c r="H23" s="333" t="s">
        <v>433</v>
      </c>
      <c r="I23" s="333" t="s">
        <v>432</v>
      </c>
    </row>
    <row r="24" spans="2:9" ht="33" customHeight="1">
      <c r="B24" s="543"/>
      <c r="C24" s="546"/>
      <c r="D24" s="269" t="s">
        <v>281</v>
      </c>
      <c r="E24" s="333" t="s">
        <v>434</v>
      </c>
      <c r="F24" s="333" t="s">
        <v>436</v>
      </c>
      <c r="G24" s="333" t="s">
        <v>435</v>
      </c>
      <c r="H24" s="333" t="s">
        <v>460</v>
      </c>
      <c r="I24" s="333" t="s">
        <v>456</v>
      </c>
    </row>
    <row r="25" spans="2:9" ht="33" customHeight="1">
      <c r="B25" s="543"/>
      <c r="C25" s="546"/>
      <c r="D25" s="270" t="s">
        <v>114</v>
      </c>
      <c r="E25" s="333" t="s">
        <v>439</v>
      </c>
      <c r="F25" s="333" t="s">
        <v>442</v>
      </c>
      <c r="G25" s="333" t="s">
        <v>455</v>
      </c>
      <c r="H25" s="333" t="s">
        <v>441</v>
      </c>
      <c r="I25" s="333" t="s">
        <v>440</v>
      </c>
    </row>
    <row r="26" spans="2:9" ht="33" customHeight="1">
      <c r="B26" s="543"/>
      <c r="C26" s="546"/>
      <c r="D26" s="271" t="s">
        <v>279</v>
      </c>
      <c r="E26" s="333" t="s">
        <v>444</v>
      </c>
      <c r="F26" s="333" t="s">
        <v>445</v>
      </c>
      <c r="G26" s="333" t="s">
        <v>448</v>
      </c>
      <c r="H26" s="333" t="s">
        <v>457</v>
      </c>
      <c r="I26" s="333" t="s">
        <v>461</v>
      </c>
    </row>
    <row r="27" spans="2:9" ht="33" customHeight="1">
      <c r="B27" s="544"/>
      <c r="C27" s="547"/>
      <c r="D27" s="271" t="s">
        <v>282</v>
      </c>
      <c r="E27" s="333" t="s">
        <v>449</v>
      </c>
      <c r="F27" s="333" t="s">
        <v>450</v>
      </c>
      <c r="G27" s="333" t="s">
        <v>451</v>
      </c>
      <c r="H27" s="333" t="s">
        <v>458</v>
      </c>
      <c r="I27" s="333" t="s">
        <v>453</v>
      </c>
    </row>
    <row r="28" spans="2:9" ht="33" customHeight="1">
      <c r="B28" s="542">
        <v>5</v>
      </c>
      <c r="C28" s="545" t="s">
        <v>70</v>
      </c>
      <c r="D28" s="71" t="s">
        <v>277</v>
      </c>
      <c r="E28" s="333" t="s">
        <v>320</v>
      </c>
      <c r="F28" s="333" t="s">
        <v>425</v>
      </c>
      <c r="G28" s="333" t="s">
        <v>426</v>
      </c>
      <c r="H28" s="333" t="s">
        <v>427</v>
      </c>
      <c r="I28" s="333" t="s">
        <v>428</v>
      </c>
    </row>
    <row r="29" spans="2:9" ht="33" customHeight="1">
      <c r="B29" s="543"/>
      <c r="C29" s="546"/>
      <c r="D29" s="269" t="s">
        <v>278</v>
      </c>
      <c r="E29" s="333" t="s">
        <v>429</v>
      </c>
      <c r="F29" s="333" t="s">
        <v>430</v>
      </c>
      <c r="G29" s="333" t="s">
        <v>432</v>
      </c>
      <c r="H29" s="333" t="s">
        <v>431</v>
      </c>
      <c r="I29" s="333" t="s">
        <v>433</v>
      </c>
    </row>
    <row r="30" spans="2:9" ht="33" customHeight="1">
      <c r="B30" s="543"/>
      <c r="C30" s="546"/>
      <c r="D30" s="269" t="s">
        <v>281</v>
      </c>
      <c r="E30" s="333" t="s">
        <v>434</v>
      </c>
      <c r="F30" s="333" t="s">
        <v>435</v>
      </c>
      <c r="G30" s="333" t="s">
        <v>436</v>
      </c>
      <c r="H30" s="333" t="s">
        <v>437</v>
      </c>
      <c r="I30" s="333" t="s">
        <v>462</v>
      </c>
    </row>
    <row r="31" spans="2:9" ht="33" customHeight="1">
      <c r="B31" s="543"/>
      <c r="C31" s="546"/>
      <c r="D31" s="270" t="s">
        <v>114</v>
      </c>
      <c r="E31" s="333" t="s">
        <v>439</v>
      </c>
      <c r="F31" s="333" t="s">
        <v>442</v>
      </c>
      <c r="G31" s="333" t="s">
        <v>441</v>
      </c>
      <c r="H31" s="333" t="s">
        <v>455</v>
      </c>
      <c r="I31" s="333" t="s">
        <v>440</v>
      </c>
    </row>
    <row r="32" spans="2:9" ht="33" customHeight="1">
      <c r="B32" s="543"/>
      <c r="C32" s="546"/>
      <c r="D32" s="271" t="s">
        <v>279</v>
      </c>
      <c r="E32" s="333" t="s">
        <v>444</v>
      </c>
      <c r="F32" s="333" t="s">
        <v>445</v>
      </c>
      <c r="G32" s="333" t="s">
        <v>447</v>
      </c>
      <c r="H32" s="333" t="s">
        <v>446</v>
      </c>
      <c r="I32" s="333" t="s">
        <v>457</v>
      </c>
    </row>
    <row r="33" spans="2:10" ht="33" customHeight="1">
      <c r="B33" s="544"/>
      <c r="C33" s="547"/>
      <c r="D33" s="273" t="s">
        <v>282</v>
      </c>
      <c r="E33" s="334" t="s">
        <v>449</v>
      </c>
      <c r="F33" s="334" t="s">
        <v>450</v>
      </c>
      <c r="G33" s="334" t="s">
        <v>451</v>
      </c>
      <c r="H33" s="334" t="s">
        <v>458</v>
      </c>
      <c r="I33" s="334" t="s">
        <v>463</v>
      </c>
      <c r="J33" s="38"/>
    </row>
    <row r="34" spans="2:10" ht="33" customHeight="1">
      <c r="B34" s="542">
        <v>6</v>
      </c>
      <c r="C34" s="545" t="s">
        <v>71</v>
      </c>
      <c r="D34" s="384" t="s">
        <v>277</v>
      </c>
      <c r="E34" s="442" t="s">
        <v>320</v>
      </c>
      <c r="F34" s="442" t="s">
        <v>427</v>
      </c>
      <c r="G34" s="442" t="s">
        <v>425</v>
      </c>
      <c r="H34" s="442" t="s">
        <v>426</v>
      </c>
      <c r="I34" s="442" t="s">
        <v>454</v>
      </c>
      <c r="J34" s="265"/>
    </row>
    <row r="35" spans="2:10" ht="33" customHeight="1">
      <c r="B35" s="543"/>
      <c r="C35" s="546"/>
      <c r="D35" s="269" t="s">
        <v>278</v>
      </c>
      <c r="E35" s="333" t="s">
        <v>429</v>
      </c>
      <c r="F35" s="333" t="s">
        <v>430</v>
      </c>
      <c r="G35" s="333" t="s">
        <v>432</v>
      </c>
      <c r="H35" s="333" t="s">
        <v>431</v>
      </c>
      <c r="I35" s="333" t="s">
        <v>433</v>
      </c>
    </row>
    <row r="36" spans="2:10" ht="33" customHeight="1">
      <c r="B36" s="543"/>
      <c r="C36" s="546"/>
      <c r="D36" s="269" t="s">
        <v>281</v>
      </c>
      <c r="E36" s="333" t="s">
        <v>434</v>
      </c>
      <c r="F36" s="333" t="s">
        <v>435</v>
      </c>
      <c r="G36" s="333" t="s">
        <v>460</v>
      </c>
      <c r="H36" s="333" t="s">
        <v>436</v>
      </c>
      <c r="I36" s="333" t="s">
        <v>438</v>
      </c>
    </row>
    <row r="37" spans="2:10" ht="33" customHeight="1">
      <c r="B37" s="543"/>
      <c r="C37" s="546"/>
      <c r="D37" s="270" t="s">
        <v>114</v>
      </c>
      <c r="E37" s="333" t="s">
        <v>439</v>
      </c>
      <c r="F37" s="333" t="s">
        <v>442</v>
      </c>
      <c r="G37" s="333" t="s">
        <v>455</v>
      </c>
      <c r="H37" s="333" t="s">
        <v>440</v>
      </c>
      <c r="I37" s="333" t="s">
        <v>441</v>
      </c>
    </row>
    <row r="38" spans="2:10" ht="33" customHeight="1">
      <c r="B38" s="543"/>
      <c r="C38" s="546"/>
      <c r="D38" s="271" t="s">
        <v>279</v>
      </c>
      <c r="E38" s="333" t="s">
        <v>444</v>
      </c>
      <c r="F38" s="333" t="s">
        <v>445</v>
      </c>
      <c r="G38" s="333" t="s">
        <v>446</v>
      </c>
      <c r="H38" s="333" t="s">
        <v>447</v>
      </c>
      <c r="I38" s="333" t="s">
        <v>464</v>
      </c>
    </row>
    <row r="39" spans="2:10" ht="33" customHeight="1">
      <c r="B39" s="544"/>
      <c r="C39" s="547"/>
      <c r="D39" s="271" t="s">
        <v>282</v>
      </c>
      <c r="E39" s="333" t="s">
        <v>449</v>
      </c>
      <c r="F39" s="333" t="s">
        <v>450</v>
      </c>
      <c r="G39" s="333" t="s">
        <v>451</v>
      </c>
      <c r="H39" s="333" t="s">
        <v>465</v>
      </c>
      <c r="I39" s="333" t="s">
        <v>466</v>
      </c>
    </row>
    <row r="40" spans="2:10" ht="33" customHeight="1">
      <c r="B40" s="542">
        <v>7</v>
      </c>
      <c r="C40" s="545" t="s">
        <v>72</v>
      </c>
      <c r="D40" s="71" t="s">
        <v>277</v>
      </c>
      <c r="E40" s="333" t="s">
        <v>320</v>
      </c>
      <c r="F40" s="333" t="s">
        <v>427</v>
      </c>
      <c r="G40" s="333" t="s">
        <v>425</v>
      </c>
      <c r="H40" s="333" t="s">
        <v>428</v>
      </c>
      <c r="I40" s="333" t="s">
        <v>426</v>
      </c>
    </row>
    <row r="41" spans="2:10" ht="33" customHeight="1">
      <c r="B41" s="543"/>
      <c r="C41" s="546"/>
      <c r="D41" s="269" t="s">
        <v>278</v>
      </c>
      <c r="E41" s="333" t="s">
        <v>429</v>
      </c>
      <c r="F41" s="333" t="s">
        <v>430</v>
      </c>
      <c r="G41" s="333" t="s">
        <v>431</v>
      </c>
      <c r="H41" s="333" t="s">
        <v>432</v>
      </c>
      <c r="I41" s="333" t="s">
        <v>433</v>
      </c>
    </row>
    <row r="42" spans="2:10" ht="33" customHeight="1">
      <c r="B42" s="543"/>
      <c r="C42" s="546"/>
      <c r="D42" s="269" t="s">
        <v>281</v>
      </c>
      <c r="E42" s="333" t="s">
        <v>434</v>
      </c>
      <c r="F42" s="333" t="s">
        <v>436</v>
      </c>
      <c r="G42" s="333" t="s">
        <v>435</v>
      </c>
      <c r="H42" s="333" t="s">
        <v>437</v>
      </c>
      <c r="I42" s="333" t="s">
        <v>438</v>
      </c>
    </row>
    <row r="43" spans="2:10" ht="33" customHeight="1">
      <c r="B43" s="543"/>
      <c r="C43" s="546"/>
      <c r="D43" s="270" t="s">
        <v>114</v>
      </c>
      <c r="E43" s="333" t="s">
        <v>439</v>
      </c>
      <c r="F43" s="333" t="s">
        <v>440</v>
      </c>
      <c r="G43" s="333" t="s">
        <v>442</v>
      </c>
      <c r="H43" s="333" t="s">
        <v>455</v>
      </c>
      <c r="I43" s="333" t="s">
        <v>443</v>
      </c>
    </row>
    <row r="44" spans="2:10" ht="33" customHeight="1">
      <c r="B44" s="543"/>
      <c r="C44" s="546"/>
      <c r="D44" s="271" t="s">
        <v>279</v>
      </c>
      <c r="E44" s="333" t="s">
        <v>444</v>
      </c>
      <c r="F44" s="333" t="s">
        <v>445</v>
      </c>
      <c r="G44" s="333" t="s">
        <v>446</v>
      </c>
      <c r="H44" s="333" t="s">
        <v>447</v>
      </c>
      <c r="I44" s="333" t="s">
        <v>467</v>
      </c>
    </row>
    <row r="45" spans="2:10" ht="33" customHeight="1">
      <c r="B45" s="544"/>
      <c r="C45" s="547"/>
      <c r="D45" s="271" t="s">
        <v>282</v>
      </c>
      <c r="E45" s="333" t="s">
        <v>449</v>
      </c>
      <c r="F45" s="333" t="s">
        <v>468</v>
      </c>
      <c r="G45" s="333" t="s">
        <v>452</v>
      </c>
      <c r="H45" s="333" t="s">
        <v>450</v>
      </c>
      <c r="I45" s="333" t="s">
        <v>451</v>
      </c>
    </row>
    <row r="46" spans="2:10" ht="33" customHeight="1">
      <c r="B46" s="542">
        <v>8</v>
      </c>
      <c r="C46" s="545" t="s">
        <v>51</v>
      </c>
      <c r="D46" s="71" t="s">
        <v>277</v>
      </c>
      <c r="E46" s="333" t="s">
        <v>320</v>
      </c>
      <c r="F46" s="333" t="s">
        <v>425</v>
      </c>
      <c r="G46" s="333" t="s">
        <v>426</v>
      </c>
      <c r="H46" s="333" t="s">
        <v>427</v>
      </c>
      <c r="I46" s="333" t="s">
        <v>454</v>
      </c>
    </row>
    <row r="47" spans="2:10" ht="33" customHeight="1">
      <c r="B47" s="543"/>
      <c r="C47" s="546"/>
      <c r="D47" s="269" t="s">
        <v>278</v>
      </c>
      <c r="E47" s="333" t="s">
        <v>429</v>
      </c>
      <c r="F47" s="333" t="s">
        <v>430</v>
      </c>
      <c r="G47" s="333" t="s">
        <v>431</v>
      </c>
      <c r="H47" s="333" t="s">
        <v>433</v>
      </c>
      <c r="I47" s="333" t="s">
        <v>432</v>
      </c>
    </row>
    <row r="48" spans="2:10" ht="33" customHeight="1">
      <c r="B48" s="543"/>
      <c r="C48" s="546"/>
      <c r="D48" s="269" t="s">
        <v>281</v>
      </c>
      <c r="E48" s="333" t="s">
        <v>434</v>
      </c>
      <c r="F48" s="333" t="s">
        <v>435</v>
      </c>
      <c r="G48" s="333" t="s">
        <v>436</v>
      </c>
      <c r="H48" s="333" t="s">
        <v>437</v>
      </c>
      <c r="I48" s="333" t="s">
        <v>462</v>
      </c>
    </row>
    <row r="49" spans="2:9" ht="33" customHeight="1">
      <c r="B49" s="543"/>
      <c r="C49" s="546"/>
      <c r="D49" s="270" t="s">
        <v>114</v>
      </c>
      <c r="E49" s="333" t="s">
        <v>439</v>
      </c>
      <c r="F49" s="333" t="s">
        <v>442</v>
      </c>
      <c r="G49" s="333" t="s">
        <v>441</v>
      </c>
      <c r="H49" s="333" t="s">
        <v>440</v>
      </c>
      <c r="I49" s="333" t="s">
        <v>455</v>
      </c>
    </row>
    <row r="50" spans="2:9" ht="33" customHeight="1">
      <c r="B50" s="543"/>
      <c r="C50" s="546"/>
      <c r="D50" s="271" t="s">
        <v>279</v>
      </c>
      <c r="E50" s="333" t="s">
        <v>444</v>
      </c>
      <c r="F50" s="333" t="s">
        <v>445</v>
      </c>
      <c r="G50" s="333" t="s">
        <v>446</v>
      </c>
      <c r="H50" s="333" t="s">
        <v>447</v>
      </c>
      <c r="I50" s="333" t="s">
        <v>457</v>
      </c>
    </row>
    <row r="51" spans="2:9" ht="33" customHeight="1">
      <c r="B51" s="544"/>
      <c r="C51" s="547"/>
      <c r="D51" s="271" t="s">
        <v>282</v>
      </c>
      <c r="E51" s="333" t="s">
        <v>449</v>
      </c>
      <c r="F51" s="333" t="s">
        <v>450</v>
      </c>
      <c r="G51" s="333" t="s">
        <v>451</v>
      </c>
      <c r="H51" s="333" t="s">
        <v>452</v>
      </c>
      <c r="I51" s="333" t="s">
        <v>453</v>
      </c>
    </row>
    <row r="52" spans="2:9" ht="33" customHeight="1">
      <c r="B52" s="542">
        <v>9</v>
      </c>
      <c r="C52" s="545" t="s">
        <v>73</v>
      </c>
      <c r="D52" s="71" t="s">
        <v>277</v>
      </c>
      <c r="E52" s="333" t="s">
        <v>320</v>
      </c>
      <c r="F52" s="333" t="s">
        <v>425</v>
      </c>
      <c r="G52" s="333" t="s">
        <v>427</v>
      </c>
      <c r="H52" s="333" t="s">
        <v>428</v>
      </c>
      <c r="I52" s="333" t="s">
        <v>426</v>
      </c>
    </row>
    <row r="53" spans="2:9" ht="33" customHeight="1">
      <c r="B53" s="543"/>
      <c r="C53" s="546"/>
      <c r="D53" s="269" t="s">
        <v>278</v>
      </c>
      <c r="E53" s="333" t="s">
        <v>429</v>
      </c>
      <c r="F53" s="333" t="s">
        <v>430</v>
      </c>
      <c r="G53" s="333" t="s">
        <v>431</v>
      </c>
      <c r="H53" s="333" t="s">
        <v>432</v>
      </c>
      <c r="I53" s="333" t="s">
        <v>433</v>
      </c>
    </row>
    <row r="54" spans="2:9" ht="33" customHeight="1">
      <c r="B54" s="543"/>
      <c r="C54" s="546"/>
      <c r="D54" s="269" t="s">
        <v>281</v>
      </c>
      <c r="E54" s="333" t="s">
        <v>434</v>
      </c>
      <c r="F54" s="333" t="s">
        <v>436</v>
      </c>
      <c r="G54" s="333" t="s">
        <v>435</v>
      </c>
      <c r="H54" s="333" t="s">
        <v>456</v>
      </c>
      <c r="I54" s="333" t="s">
        <v>437</v>
      </c>
    </row>
    <row r="55" spans="2:9" ht="33" customHeight="1">
      <c r="B55" s="543"/>
      <c r="C55" s="546"/>
      <c r="D55" s="270" t="s">
        <v>114</v>
      </c>
      <c r="E55" s="333" t="s">
        <v>439</v>
      </c>
      <c r="F55" s="333" t="s">
        <v>441</v>
      </c>
      <c r="G55" s="333" t="s">
        <v>440</v>
      </c>
      <c r="H55" s="333" t="s">
        <v>442</v>
      </c>
      <c r="I55" s="333" t="s">
        <v>443</v>
      </c>
    </row>
    <row r="56" spans="2:9" ht="33" customHeight="1">
      <c r="B56" s="543"/>
      <c r="C56" s="546"/>
      <c r="D56" s="271" t="s">
        <v>279</v>
      </c>
      <c r="E56" s="333" t="s">
        <v>444</v>
      </c>
      <c r="F56" s="333" t="s">
        <v>445</v>
      </c>
      <c r="G56" s="333" t="s">
        <v>446</v>
      </c>
      <c r="H56" s="333" t="s">
        <v>447</v>
      </c>
      <c r="I56" s="333" t="s">
        <v>469</v>
      </c>
    </row>
    <row r="57" spans="2:9" ht="33" customHeight="1">
      <c r="B57" s="544"/>
      <c r="C57" s="547"/>
      <c r="D57" s="271" t="s">
        <v>282</v>
      </c>
      <c r="E57" s="333" t="s">
        <v>449</v>
      </c>
      <c r="F57" s="333" t="s">
        <v>450</v>
      </c>
      <c r="G57" s="333" t="s">
        <v>451</v>
      </c>
      <c r="H57" s="333" t="s">
        <v>468</v>
      </c>
      <c r="I57" s="333" t="s">
        <v>452</v>
      </c>
    </row>
    <row r="58" spans="2:9" ht="33" customHeight="1">
      <c r="B58" s="542">
        <v>10</v>
      </c>
      <c r="C58" s="545" t="s">
        <v>52</v>
      </c>
      <c r="D58" s="71" t="s">
        <v>277</v>
      </c>
      <c r="E58" s="333" t="s">
        <v>320</v>
      </c>
      <c r="F58" s="333" t="s">
        <v>425</v>
      </c>
      <c r="G58" s="333" t="s">
        <v>426</v>
      </c>
      <c r="H58" s="333" t="s">
        <v>454</v>
      </c>
      <c r="I58" s="333" t="s">
        <v>470</v>
      </c>
    </row>
    <row r="59" spans="2:9" ht="33" customHeight="1">
      <c r="B59" s="543"/>
      <c r="C59" s="546"/>
      <c r="D59" s="269" t="s">
        <v>278</v>
      </c>
      <c r="E59" s="333" t="s">
        <v>429</v>
      </c>
      <c r="F59" s="333" t="s">
        <v>430</v>
      </c>
      <c r="G59" s="333" t="s">
        <v>431</v>
      </c>
      <c r="H59" s="333" t="s">
        <v>432</v>
      </c>
      <c r="I59" s="333" t="s">
        <v>433</v>
      </c>
    </row>
    <row r="60" spans="2:9" ht="33" customHeight="1">
      <c r="B60" s="543"/>
      <c r="C60" s="546"/>
      <c r="D60" s="269" t="s">
        <v>281</v>
      </c>
      <c r="E60" s="333" t="s">
        <v>434</v>
      </c>
      <c r="F60" s="333" t="s">
        <v>436</v>
      </c>
      <c r="G60" s="333" t="s">
        <v>471</v>
      </c>
      <c r="H60" s="333" t="s">
        <v>438</v>
      </c>
      <c r="I60" s="333" t="s">
        <v>437</v>
      </c>
    </row>
    <row r="61" spans="2:9" ht="33" customHeight="1">
      <c r="B61" s="543"/>
      <c r="C61" s="546"/>
      <c r="D61" s="270" t="s">
        <v>114</v>
      </c>
      <c r="E61" s="333" t="s">
        <v>441</v>
      </c>
      <c r="F61" s="333" t="s">
        <v>439</v>
      </c>
      <c r="G61" s="333" t="s">
        <v>442</v>
      </c>
      <c r="H61" s="333" t="s">
        <v>440</v>
      </c>
      <c r="I61" s="333" t="s">
        <v>455</v>
      </c>
    </row>
    <row r="62" spans="2:9" ht="33" customHeight="1">
      <c r="B62" s="543"/>
      <c r="C62" s="546"/>
      <c r="D62" s="271" t="s">
        <v>279</v>
      </c>
      <c r="E62" s="333" t="s">
        <v>444</v>
      </c>
      <c r="F62" s="333" t="s">
        <v>445</v>
      </c>
      <c r="G62" s="333" t="s">
        <v>448</v>
      </c>
      <c r="H62" s="333" t="s">
        <v>446</v>
      </c>
      <c r="I62" s="333" t="s">
        <v>447</v>
      </c>
    </row>
    <row r="63" spans="2:9" ht="33" customHeight="1">
      <c r="B63" s="544"/>
      <c r="C63" s="547"/>
      <c r="D63" s="273" t="s">
        <v>282</v>
      </c>
      <c r="E63" s="334" t="s">
        <v>449</v>
      </c>
      <c r="F63" s="334" t="s">
        <v>450</v>
      </c>
      <c r="G63" s="334" t="s">
        <v>451</v>
      </c>
      <c r="H63" s="334" t="s">
        <v>452</v>
      </c>
      <c r="I63" s="334" t="s">
        <v>458</v>
      </c>
    </row>
    <row r="64" spans="2:9" ht="33" customHeight="1">
      <c r="B64" s="542">
        <v>11</v>
      </c>
      <c r="C64" s="545" t="s">
        <v>53</v>
      </c>
      <c r="D64" s="71" t="s">
        <v>277</v>
      </c>
      <c r="E64" s="333" t="s">
        <v>320</v>
      </c>
      <c r="F64" s="333" t="s">
        <v>425</v>
      </c>
      <c r="G64" s="333" t="s">
        <v>427</v>
      </c>
      <c r="H64" s="333" t="s">
        <v>454</v>
      </c>
      <c r="I64" s="333" t="s">
        <v>426</v>
      </c>
    </row>
    <row r="65" spans="2:9" ht="33" customHeight="1">
      <c r="B65" s="543"/>
      <c r="C65" s="546"/>
      <c r="D65" s="269" t="s">
        <v>278</v>
      </c>
      <c r="E65" s="333" t="s">
        <v>429</v>
      </c>
      <c r="F65" s="333" t="s">
        <v>430</v>
      </c>
      <c r="G65" s="333" t="s">
        <v>431</v>
      </c>
      <c r="H65" s="333" t="s">
        <v>433</v>
      </c>
      <c r="I65" s="333" t="s">
        <v>432</v>
      </c>
    </row>
    <row r="66" spans="2:9" ht="33" customHeight="1">
      <c r="B66" s="543"/>
      <c r="C66" s="546"/>
      <c r="D66" s="269" t="s">
        <v>281</v>
      </c>
      <c r="E66" s="333" t="s">
        <v>434</v>
      </c>
      <c r="F66" s="333" t="s">
        <v>436</v>
      </c>
      <c r="G66" s="333" t="s">
        <v>435</v>
      </c>
      <c r="H66" s="333" t="s">
        <v>456</v>
      </c>
      <c r="I66" s="333" t="s">
        <v>437</v>
      </c>
    </row>
    <row r="67" spans="2:9" ht="33" customHeight="1">
      <c r="B67" s="543"/>
      <c r="C67" s="546"/>
      <c r="D67" s="270" t="s">
        <v>114</v>
      </c>
      <c r="E67" s="333" t="s">
        <v>439</v>
      </c>
      <c r="F67" s="333" t="s">
        <v>440</v>
      </c>
      <c r="G67" s="333" t="s">
        <v>441</v>
      </c>
      <c r="H67" s="333" t="s">
        <v>443</v>
      </c>
      <c r="I67" s="333" t="s">
        <v>455</v>
      </c>
    </row>
    <row r="68" spans="2:9" ht="33" customHeight="1">
      <c r="B68" s="543"/>
      <c r="C68" s="546"/>
      <c r="D68" s="271" t="s">
        <v>279</v>
      </c>
      <c r="E68" s="333" t="s">
        <v>444</v>
      </c>
      <c r="F68" s="333" t="s">
        <v>445</v>
      </c>
      <c r="G68" s="333" t="s">
        <v>457</v>
      </c>
      <c r="H68" s="333" t="s">
        <v>446</v>
      </c>
      <c r="I68" s="333" t="s">
        <v>447</v>
      </c>
    </row>
    <row r="69" spans="2:9" ht="33" customHeight="1">
      <c r="B69" s="544"/>
      <c r="C69" s="547"/>
      <c r="D69" s="271" t="s">
        <v>282</v>
      </c>
      <c r="E69" s="333" t="s">
        <v>449</v>
      </c>
      <c r="F69" s="333" t="s">
        <v>450</v>
      </c>
      <c r="G69" s="333" t="s">
        <v>451</v>
      </c>
      <c r="H69" s="333" t="s">
        <v>458</v>
      </c>
      <c r="I69" s="333" t="s">
        <v>459</v>
      </c>
    </row>
    <row r="70" spans="2:9" ht="33" customHeight="1">
      <c r="B70" s="542">
        <v>12</v>
      </c>
      <c r="C70" s="545" t="s">
        <v>74</v>
      </c>
      <c r="D70" s="71" t="s">
        <v>277</v>
      </c>
      <c r="E70" s="333" t="s">
        <v>320</v>
      </c>
      <c r="F70" s="333" t="s">
        <v>425</v>
      </c>
      <c r="G70" s="333" t="s">
        <v>426</v>
      </c>
      <c r="H70" s="333" t="s">
        <v>428</v>
      </c>
      <c r="I70" s="333" t="s">
        <v>454</v>
      </c>
    </row>
    <row r="71" spans="2:9" ht="33" customHeight="1">
      <c r="B71" s="543"/>
      <c r="C71" s="546"/>
      <c r="D71" s="269" t="s">
        <v>278</v>
      </c>
      <c r="E71" s="333" t="s">
        <v>429</v>
      </c>
      <c r="F71" s="333" t="s">
        <v>430</v>
      </c>
      <c r="G71" s="333" t="s">
        <v>431</v>
      </c>
      <c r="H71" s="333" t="s">
        <v>433</v>
      </c>
      <c r="I71" s="333" t="s">
        <v>432</v>
      </c>
    </row>
    <row r="72" spans="2:9" ht="33" customHeight="1">
      <c r="B72" s="543"/>
      <c r="C72" s="546"/>
      <c r="D72" s="269" t="s">
        <v>281</v>
      </c>
      <c r="E72" s="333" t="s">
        <v>434</v>
      </c>
      <c r="F72" s="333" t="s">
        <v>435</v>
      </c>
      <c r="G72" s="333" t="s">
        <v>436</v>
      </c>
      <c r="H72" s="333" t="s">
        <v>437</v>
      </c>
      <c r="I72" s="333" t="s">
        <v>460</v>
      </c>
    </row>
    <row r="73" spans="2:9" ht="33" customHeight="1">
      <c r="B73" s="543"/>
      <c r="C73" s="546"/>
      <c r="D73" s="270" t="s">
        <v>114</v>
      </c>
      <c r="E73" s="333" t="s">
        <v>439</v>
      </c>
      <c r="F73" s="333" t="s">
        <v>442</v>
      </c>
      <c r="G73" s="333" t="s">
        <v>440</v>
      </c>
      <c r="H73" s="333" t="s">
        <v>441</v>
      </c>
      <c r="I73" s="333" t="s">
        <v>455</v>
      </c>
    </row>
    <row r="74" spans="2:9" ht="33" customHeight="1">
      <c r="B74" s="543"/>
      <c r="C74" s="546"/>
      <c r="D74" s="271" t="s">
        <v>279</v>
      </c>
      <c r="E74" s="333" t="s">
        <v>444</v>
      </c>
      <c r="F74" s="333" t="s">
        <v>445</v>
      </c>
      <c r="G74" s="333" t="s">
        <v>446</v>
      </c>
      <c r="H74" s="333" t="s">
        <v>448</v>
      </c>
      <c r="I74" s="333" t="s">
        <v>447</v>
      </c>
    </row>
    <row r="75" spans="2:9" ht="33" customHeight="1">
      <c r="B75" s="544"/>
      <c r="C75" s="547"/>
      <c r="D75" s="271" t="s">
        <v>282</v>
      </c>
      <c r="E75" s="333" t="s">
        <v>450</v>
      </c>
      <c r="F75" s="333" t="s">
        <v>449</v>
      </c>
      <c r="G75" s="333" t="s">
        <v>451</v>
      </c>
      <c r="H75" s="333" t="s">
        <v>452</v>
      </c>
      <c r="I75" s="333" t="s">
        <v>458</v>
      </c>
    </row>
    <row r="76" spans="2:9" ht="33" customHeight="1">
      <c r="B76" s="542">
        <v>13</v>
      </c>
      <c r="C76" s="545" t="s">
        <v>75</v>
      </c>
      <c r="D76" s="71" t="s">
        <v>277</v>
      </c>
      <c r="E76" s="333" t="s">
        <v>320</v>
      </c>
      <c r="F76" s="333" t="s">
        <v>425</v>
      </c>
      <c r="G76" s="333" t="s">
        <v>427</v>
      </c>
      <c r="H76" s="333" t="s">
        <v>428</v>
      </c>
      <c r="I76" s="333" t="s">
        <v>454</v>
      </c>
    </row>
    <row r="77" spans="2:9" ht="33" customHeight="1">
      <c r="B77" s="543"/>
      <c r="C77" s="546"/>
      <c r="D77" s="269" t="s">
        <v>278</v>
      </c>
      <c r="E77" s="333" t="s">
        <v>429</v>
      </c>
      <c r="F77" s="333" t="s">
        <v>430</v>
      </c>
      <c r="G77" s="333" t="s">
        <v>433</v>
      </c>
      <c r="H77" s="333" t="s">
        <v>431</v>
      </c>
      <c r="I77" s="333" t="s">
        <v>432</v>
      </c>
    </row>
    <row r="78" spans="2:9" ht="33" customHeight="1">
      <c r="B78" s="543"/>
      <c r="C78" s="546"/>
      <c r="D78" s="269" t="s">
        <v>281</v>
      </c>
      <c r="E78" s="333" t="s">
        <v>434</v>
      </c>
      <c r="F78" s="333" t="s">
        <v>435</v>
      </c>
      <c r="G78" s="333" t="s">
        <v>436</v>
      </c>
      <c r="H78" s="333" t="s">
        <v>460</v>
      </c>
      <c r="I78" s="333" t="s">
        <v>437</v>
      </c>
    </row>
    <row r="79" spans="2:9" ht="33" customHeight="1">
      <c r="B79" s="543"/>
      <c r="C79" s="546"/>
      <c r="D79" s="270" t="s">
        <v>114</v>
      </c>
      <c r="E79" s="333" t="s">
        <v>439</v>
      </c>
      <c r="F79" s="333" t="s">
        <v>440</v>
      </c>
      <c r="G79" s="333" t="s">
        <v>441</v>
      </c>
      <c r="H79" s="333" t="s">
        <v>442</v>
      </c>
      <c r="I79" s="333" t="s">
        <v>443</v>
      </c>
    </row>
    <row r="80" spans="2:9" ht="33" customHeight="1">
      <c r="B80" s="543"/>
      <c r="C80" s="546"/>
      <c r="D80" s="271" t="s">
        <v>279</v>
      </c>
      <c r="E80" s="333" t="s">
        <v>444</v>
      </c>
      <c r="F80" s="333" t="s">
        <v>445</v>
      </c>
      <c r="G80" s="333" t="s">
        <v>448</v>
      </c>
      <c r="H80" s="333" t="s">
        <v>446</v>
      </c>
      <c r="I80" s="333" t="s">
        <v>447</v>
      </c>
    </row>
    <row r="81" spans="2:9" ht="33" customHeight="1">
      <c r="B81" s="544"/>
      <c r="C81" s="547"/>
      <c r="D81" s="271" t="s">
        <v>282</v>
      </c>
      <c r="E81" s="333" t="s">
        <v>450</v>
      </c>
      <c r="F81" s="333" t="s">
        <v>449</v>
      </c>
      <c r="G81" s="333" t="s">
        <v>451</v>
      </c>
      <c r="H81" s="333" t="s">
        <v>452</v>
      </c>
      <c r="I81" s="333" t="s">
        <v>472</v>
      </c>
    </row>
    <row r="82" spans="2:9" ht="33" customHeight="1">
      <c r="B82" s="542">
        <v>14</v>
      </c>
      <c r="C82" s="545" t="s">
        <v>76</v>
      </c>
      <c r="D82" s="71" t="s">
        <v>277</v>
      </c>
      <c r="E82" s="333" t="s">
        <v>320</v>
      </c>
      <c r="F82" s="333" t="s">
        <v>426</v>
      </c>
      <c r="G82" s="333" t="s">
        <v>425</v>
      </c>
      <c r="H82" s="333" t="s">
        <v>428</v>
      </c>
      <c r="I82" s="333" t="s">
        <v>454</v>
      </c>
    </row>
    <row r="83" spans="2:9" ht="33" customHeight="1">
      <c r="B83" s="543"/>
      <c r="C83" s="546"/>
      <c r="D83" s="269" t="s">
        <v>278</v>
      </c>
      <c r="E83" s="333" t="s">
        <v>429</v>
      </c>
      <c r="F83" s="333" t="s">
        <v>430</v>
      </c>
      <c r="G83" s="333" t="s">
        <v>432</v>
      </c>
      <c r="H83" s="333" t="s">
        <v>431</v>
      </c>
      <c r="I83" s="333" t="s">
        <v>433</v>
      </c>
    </row>
    <row r="84" spans="2:9" ht="33" customHeight="1">
      <c r="B84" s="543"/>
      <c r="C84" s="546"/>
      <c r="D84" s="269" t="s">
        <v>281</v>
      </c>
      <c r="E84" s="333" t="s">
        <v>434</v>
      </c>
      <c r="F84" s="333" t="s">
        <v>435</v>
      </c>
      <c r="G84" s="333" t="s">
        <v>436</v>
      </c>
      <c r="H84" s="333" t="s">
        <v>437</v>
      </c>
      <c r="I84" s="333" t="s">
        <v>438</v>
      </c>
    </row>
    <row r="85" spans="2:9" ht="33" customHeight="1">
      <c r="B85" s="543"/>
      <c r="C85" s="546"/>
      <c r="D85" s="270" t="s">
        <v>114</v>
      </c>
      <c r="E85" s="333" t="s">
        <v>439</v>
      </c>
      <c r="F85" s="333" t="s">
        <v>441</v>
      </c>
      <c r="G85" s="333" t="s">
        <v>440</v>
      </c>
      <c r="H85" s="333" t="s">
        <v>442</v>
      </c>
      <c r="I85" s="333" t="s">
        <v>443</v>
      </c>
    </row>
    <row r="86" spans="2:9" ht="33" customHeight="1">
      <c r="B86" s="543"/>
      <c r="C86" s="546"/>
      <c r="D86" s="271" t="s">
        <v>279</v>
      </c>
      <c r="E86" s="333" t="s">
        <v>444</v>
      </c>
      <c r="F86" s="333" t="s">
        <v>445</v>
      </c>
      <c r="G86" s="333" t="s">
        <v>446</v>
      </c>
      <c r="H86" s="333" t="s">
        <v>447</v>
      </c>
      <c r="I86" s="333" t="s">
        <v>469</v>
      </c>
    </row>
    <row r="87" spans="2:9" ht="33" customHeight="1">
      <c r="B87" s="544"/>
      <c r="C87" s="547"/>
      <c r="D87" s="271" t="s">
        <v>282</v>
      </c>
      <c r="E87" s="333" t="s">
        <v>449</v>
      </c>
      <c r="F87" s="333" t="s">
        <v>450</v>
      </c>
      <c r="G87" s="333" t="s">
        <v>451</v>
      </c>
      <c r="H87" s="333" t="s">
        <v>458</v>
      </c>
      <c r="I87" s="333" t="s">
        <v>473</v>
      </c>
    </row>
    <row r="88" spans="2:9" ht="33" customHeight="1">
      <c r="B88" s="542">
        <v>15</v>
      </c>
      <c r="C88" s="545" t="s">
        <v>77</v>
      </c>
      <c r="D88" s="71" t="s">
        <v>277</v>
      </c>
      <c r="E88" s="333" t="s">
        <v>320</v>
      </c>
      <c r="F88" s="333" t="s">
        <v>425</v>
      </c>
      <c r="G88" s="333" t="s">
        <v>426</v>
      </c>
      <c r="H88" s="333" t="s">
        <v>428</v>
      </c>
      <c r="I88" s="333" t="s">
        <v>454</v>
      </c>
    </row>
    <row r="89" spans="2:9" ht="33" customHeight="1">
      <c r="B89" s="543"/>
      <c r="C89" s="546"/>
      <c r="D89" s="269" t="s">
        <v>278</v>
      </c>
      <c r="E89" s="333" t="s">
        <v>429</v>
      </c>
      <c r="F89" s="333" t="s">
        <v>430</v>
      </c>
      <c r="G89" s="333" t="s">
        <v>432</v>
      </c>
      <c r="H89" s="333" t="s">
        <v>431</v>
      </c>
      <c r="I89" s="333" t="s">
        <v>433</v>
      </c>
    </row>
    <row r="90" spans="2:9" ht="33" customHeight="1">
      <c r="B90" s="543"/>
      <c r="C90" s="546"/>
      <c r="D90" s="269" t="s">
        <v>281</v>
      </c>
      <c r="E90" s="333" t="s">
        <v>434</v>
      </c>
      <c r="F90" s="333" t="s">
        <v>436</v>
      </c>
      <c r="G90" s="333" t="s">
        <v>435</v>
      </c>
      <c r="H90" s="333" t="s">
        <v>437</v>
      </c>
      <c r="I90" s="333" t="s">
        <v>460</v>
      </c>
    </row>
    <row r="91" spans="2:9" ht="33" customHeight="1">
      <c r="B91" s="543"/>
      <c r="C91" s="546"/>
      <c r="D91" s="270" t="s">
        <v>114</v>
      </c>
      <c r="E91" s="333" t="s">
        <v>439</v>
      </c>
      <c r="F91" s="333" t="s">
        <v>442</v>
      </c>
      <c r="G91" s="333" t="s">
        <v>440</v>
      </c>
      <c r="H91" s="333" t="s">
        <v>441</v>
      </c>
      <c r="I91" s="333" t="s">
        <v>443</v>
      </c>
    </row>
    <row r="92" spans="2:9" ht="33" customHeight="1">
      <c r="B92" s="543"/>
      <c r="C92" s="546"/>
      <c r="D92" s="271" t="s">
        <v>279</v>
      </c>
      <c r="E92" s="333" t="s">
        <v>444</v>
      </c>
      <c r="F92" s="333" t="s">
        <v>445</v>
      </c>
      <c r="G92" s="333" t="s">
        <v>446</v>
      </c>
      <c r="H92" s="333" t="s">
        <v>457</v>
      </c>
      <c r="I92" s="333" t="s">
        <v>447</v>
      </c>
    </row>
    <row r="93" spans="2:9" ht="33" customHeight="1">
      <c r="B93" s="544"/>
      <c r="C93" s="547"/>
      <c r="D93" s="273" t="s">
        <v>282</v>
      </c>
      <c r="E93" s="334" t="s">
        <v>449</v>
      </c>
      <c r="F93" s="334" t="s">
        <v>450</v>
      </c>
      <c r="G93" s="334" t="s">
        <v>451</v>
      </c>
      <c r="H93" s="334" t="s">
        <v>453</v>
      </c>
      <c r="I93" s="334" t="s">
        <v>452</v>
      </c>
    </row>
    <row r="94" spans="2:9" ht="33" customHeight="1">
      <c r="B94" s="542">
        <v>16</v>
      </c>
      <c r="C94" s="545" t="s">
        <v>54</v>
      </c>
      <c r="D94" s="71" t="s">
        <v>277</v>
      </c>
      <c r="E94" s="333" t="s">
        <v>320</v>
      </c>
      <c r="F94" s="333" t="s">
        <v>425</v>
      </c>
      <c r="G94" s="333" t="s">
        <v>427</v>
      </c>
      <c r="H94" s="333" t="s">
        <v>428</v>
      </c>
      <c r="I94" s="333" t="s">
        <v>426</v>
      </c>
    </row>
    <row r="95" spans="2:9" ht="33" customHeight="1">
      <c r="B95" s="543"/>
      <c r="C95" s="546"/>
      <c r="D95" s="269" t="s">
        <v>278</v>
      </c>
      <c r="E95" s="333" t="s">
        <v>429</v>
      </c>
      <c r="F95" s="333" t="s">
        <v>430</v>
      </c>
      <c r="G95" s="333" t="s">
        <v>432</v>
      </c>
      <c r="H95" s="333" t="s">
        <v>431</v>
      </c>
      <c r="I95" s="333" t="s">
        <v>433</v>
      </c>
    </row>
    <row r="96" spans="2:9" ht="33" customHeight="1">
      <c r="B96" s="543"/>
      <c r="C96" s="546"/>
      <c r="D96" s="269" t="s">
        <v>281</v>
      </c>
      <c r="E96" s="333" t="s">
        <v>434</v>
      </c>
      <c r="F96" s="333" t="s">
        <v>435</v>
      </c>
      <c r="G96" s="333" t="s">
        <v>436</v>
      </c>
      <c r="H96" s="333" t="s">
        <v>437</v>
      </c>
      <c r="I96" s="333" t="s">
        <v>438</v>
      </c>
    </row>
    <row r="97" spans="2:9" ht="33" customHeight="1">
      <c r="B97" s="543"/>
      <c r="C97" s="546"/>
      <c r="D97" s="270" t="s">
        <v>114</v>
      </c>
      <c r="E97" s="333" t="s">
        <v>439</v>
      </c>
      <c r="F97" s="333" t="s">
        <v>440</v>
      </c>
      <c r="G97" s="333" t="s">
        <v>442</v>
      </c>
      <c r="H97" s="333" t="s">
        <v>441</v>
      </c>
      <c r="I97" s="333" t="s">
        <v>443</v>
      </c>
    </row>
    <row r="98" spans="2:9" ht="33" customHeight="1">
      <c r="B98" s="543"/>
      <c r="C98" s="546"/>
      <c r="D98" s="271" t="s">
        <v>279</v>
      </c>
      <c r="E98" s="333" t="s">
        <v>444</v>
      </c>
      <c r="F98" s="333" t="s">
        <v>445</v>
      </c>
      <c r="G98" s="333" t="s">
        <v>446</v>
      </c>
      <c r="H98" s="333" t="s">
        <v>447</v>
      </c>
      <c r="I98" s="333" t="s">
        <v>469</v>
      </c>
    </row>
    <row r="99" spans="2:9" ht="33" customHeight="1">
      <c r="B99" s="544"/>
      <c r="C99" s="547"/>
      <c r="D99" s="271" t="s">
        <v>282</v>
      </c>
      <c r="E99" s="333" t="s">
        <v>450</v>
      </c>
      <c r="F99" s="333" t="s">
        <v>449</v>
      </c>
      <c r="G99" s="333" t="s">
        <v>451</v>
      </c>
      <c r="H99" s="333" t="s">
        <v>474</v>
      </c>
      <c r="I99" s="333" t="s">
        <v>475</v>
      </c>
    </row>
    <row r="100" spans="2:9" ht="33" customHeight="1">
      <c r="B100" s="542">
        <v>17</v>
      </c>
      <c r="C100" s="545" t="s">
        <v>78</v>
      </c>
      <c r="D100" s="71" t="s">
        <v>277</v>
      </c>
      <c r="E100" s="333" t="s">
        <v>320</v>
      </c>
      <c r="F100" s="333" t="s">
        <v>425</v>
      </c>
      <c r="G100" s="333" t="s">
        <v>428</v>
      </c>
      <c r="H100" s="333" t="s">
        <v>454</v>
      </c>
      <c r="I100" s="333" t="s">
        <v>426</v>
      </c>
    </row>
    <row r="101" spans="2:9" ht="33" customHeight="1">
      <c r="B101" s="543"/>
      <c r="C101" s="546"/>
      <c r="D101" s="269" t="s">
        <v>278</v>
      </c>
      <c r="E101" s="333" t="s">
        <v>429</v>
      </c>
      <c r="F101" s="333" t="s">
        <v>430</v>
      </c>
      <c r="G101" s="333" t="s">
        <v>432</v>
      </c>
      <c r="H101" s="333" t="s">
        <v>431</v>
      </c>
      <c r="I101" s="333" t="s">
        <v>433</v>
      </c>
    </row>
    <row r="102" spans="2:9" ht="33" customHeight="1">
      <c r="B102" s="543"/>
      <c r="C102" s="546"/>
      <c r="D102" s="269" t="s">
        <v>281</v>
      </c>
      <c r="E102" s="333" t="s">
        <v>434</v>
      </c>
      <c r="F102" s="333" t="s">
        <v>435</v>
      </c>
      <c r="G102" s="333" t="s">
        <v>436</v>
      </c>
      <c r="H102" s="333" t="s">
        <v>437</v>
      </c>
      <c r="I102" s="333" t="s">
        <v>438</v>
      </c>
    </row>
    <row r="103" spans="2:9" ht="33" customHeight="1">
      <c r="B103" s="543"/>
      <c r="C103" s="546"/>
      <c r="D103" s="270" t="s">
        <v>114</v>
      </c>
      <c r="E103" s="333" t="s">
        <v>439</v>
      </c>
      <c r="F103" s="333" t="s">
        <v>440</v>
      </c>
      <c r="G103" s="333" t="s">
        <v>443</v>
      </c>
      <c r="H103" s="333" t="s">
        <v>441</v>
      </c>
      <c r="I103" s="333" t="s">
        <v>455</v>
      </c>
    </row>
    <row r="104" spans="2:9" ht="33" customHeight="1">
      <c r="B104" s="543"/>
      <c r="C104" s="546"/>
      <c r="D104" s="271" t="s">
        <v>279</v>
      </c>
      <c r="E104" s="333" t="s">
        <v>444</v>
      </c>
      <c r="F104" s="333" t="s">
        <v>445</v>
      </c>
      <c r="G104" s="333" t="s">
        <v>446</v>
      </c>
      <c r="H104" s="333" t="s">
        <v>447</v>
      </c>
      <c r="I104" s="333" t="s">
        <v>448</v>
      </c>
    </row>
    <row r="105" spans="2:9" ht="33" customHeight="1">
      <c r="B105" s="544"/>
      <c r="C105" s="547"/>
      <c r="D105" s="271" t="s">
        <v>282</v>
      </c>
      <c r="E105" s="333" t="s">
        <v>449</v>
      </c>
      <c r="F105" s="333" t="s">
        <v>450</v>
      </c>
      <c r="G105" s="333" t="s">
        <v>451</v>
      </c>
      <c r="H105" s="333" t="s">
        <v>472</v>
      </c>
      <c r="I105" s="333" t="s">
        <v>474</v>
      </c>
    </row>
    <row r="106" spans="2:9" ht="33" customHeight="1">
      <c r="B106" s="542">
        <v>18</v>
      </c>
      <c r="C106" s="545" t="s">
        <v>55</v>
      </c>
      <c r="D106" s="71" t="s">
        <v>277</v>
      </c>
      <c r="E106" s="333" t="s">
        <v>320</v>
      </c>
      <c r="F106" s="333" t="s">
        <v>425</v>
      </c>
      <c r="G106" s="333" t="s">
        <v>427</v>
      </c>
      <c r="H106" s="333" t="s">
        <v>428</v>
      </c>
      <c r="I106" s="333" t="s">
        <v>454</v>
      </c>
    </row>
    <row r="107" spans="2:9" ht="33" customHeight="1">
      <c r="B107" s="543"/>
      <c r="C107" s="546"/>
      <c r="D107" s="269" t="s">
        <v>278</v>
      </c>
      <c r="E107" s="333" t="s">
        <v>429</v>
      </c>
      <c r="F107" s="333" t="s">
        <v>430</v>
      </c>
      <c r="G107" s="333" t="s">
        <v>431</v>
      </c>
      <c r="H107" s="333" t="s">
        <v>433</v>
      </c>
      <c r="I107" s="333" t="s">
        <v>432</v>
      </c>
    </row>
    <row r="108" spans="2:9" ht="33" customHeight="1">
      <c r="B108" s="543"/>
      <c r="C108" s="546"/>
      <c r="D108" s="269" t="s">
        <v>281</v>
      </c>
      <c r="E108" s="333" t="s">
        <v>434</v>
      </c>
      <c r="F108" s="333" t="s">
        <v>436</v>
      </c>
      <c r="G108" s="333" t="s">
        <v>435</v>
      </c>
      <c r="H108" s="333" t="s">
        <v>437</v>
      </c>
      <c r="I108" s="333" t="s">
        <v>438</v>
      </c>
    </row>
    <row r="109" spans="2:9" ht="33" customHeight="1">
      <c r="B109" s="543"/>
      <c r="C109" s="546"/>
      <c r="D109" s="270" t="s">
        <v>114</v>
      </c>
      <c r="E109" s="333" t="s">
        <v>439</v>
      </c>
      <c r="F109" s="333" t="s">
        <v>441</v>
      </c>
      <c r="G109" s="333" t="s">
        <v>440</v>
      </c>
      <c r="H109" s="333" t="s">
        <v>455</v>
      </c>
      <c r="I109" s="333" t="s">
        <v>443</v>
      </c>
    </row>
    <row r="110" spans="2:9" ht="33" customHeight="1">
      <c r="B110" s="543"/>
      <c r="C110" s="546"/>
      <c r="D110" s="271" t="s">
        <v>279</v>
      </c>
      <c r="E110" s="333" t="s">
        <v>444</v>
      </c>
      <c r="F110" s="333" t="s">
        <v>445</v>
      </c>
      <c r="G110" s="333" t="s">
        <v>446</v>
      </c>
      <c r="H110" s="333" t="s">
        <v>448</v>
      </c>
      <c r="I110" s="333" t="s">
        <v>447</v>
      </c>
    </row>
    <row r="111" spans="2:9" ht="33" customHeight="1">
      <c r="B111" s="544"/>
      <c r="C111" s="547"/>
      <c r="D111" s="271" t="s">
        <v>282</v>
      </c>
      <c r="E111" s="333" t="s">
        <v>449</v>
      </c>
      <c r="F111" s="333" t="s">
        <v>450</v>
      </c>
      <c r="G111" s="333" t="s">
        <v>451</v>
      </c>
      <c r="H111" s="333" t="s">
        <v>463</v>
      </c>
      <c r="I111" s="333" t="s">
        <v>452</v>
      </c>
    </row>
    <row r="112" spans="2:9" ht="33" customHeight="1">
      <c r="B112" s="542">
        <v>19</v>
      </c>
      <c r="C112" s="545" t="s">
        <v>79</v>
      </c>
      <c r="D112" s="71" t="s">
        <v>277</v>
      </c>
      <c r="E112" s="333" t="s">
        <v>320</v>
      </c>
      <c r="F112" s="333" t="s">
        <v>425</v>
      </c>
      <c r="G112" s="333" t="s">
        <v>428</v>
      </c>
      <c r="H112" s="333" t="s">
        <v>427</v>
      </c>
      <c r="I112" s="333" t="s">
        <v>454</v>
      </c>
    </row>
    <row r="113" spans="2:9" ht="33" customHeight="1">
      <c r="B113" s="543"/>
      <c r="C113" s="546"/>
      <c r="D113" s="269" t="s">
        <v>278</v>
      </c>
      <c r="E113" s="333" t="s">
        <v>429</v>
      </c>
      <c r="F113" s="333" t="s">
        <v>430</v>
      </c>
      <c r="G113" s="333" t="s">
        <v>431</v>
      </c>
      <c r="H113" s="333" t="s">
        <v>433</v>
      </c>
      <c r="I113" s="333" t="s">
        <v>432</v>
      </c>
    </row>
    <row r="114" spans="2:9" ht="33" customHeight="1">
      <c r="B114" s="543"/>
      <c r="C114" s="546"/>
      <c r="D114" s="269" t="s">
        <v>281</v>
      </c>
      <c r="E114" s="333" t="s">
        <v>434</v>
      </c>
      <c r="F114" s="333" t="s">
        <v>435</v>
      </c>
      <c r="G114" s="333" t="s">
        <v>436</v>
      </c>
      <c r="H114" s="333" t="s">
        <v>437</v>
      </c>
      <c r="I114" s="333" t="s">
        <v>462</v>
      </c>
    </row>
    <row r="115" spans="2:9" ht="33" customHeight="1">
      <c r="B115" s="543"/>
      <c r="C115" s="546"/>
      <c r="D115" s="270" t="s">
        <v>114</v>
      </c>
      <c r="E115" s="333" t="s">
        <v>439</v>
      </c>
      <c r="F115" s="333" t="s">
        <v>442</v>
      </c>
      <c r="G115" s="333" t="s">
        <v>440</v>
      </c>
      <c r="H115" s="333" t="s">
        <v>441</v>
      </c>
      <c r="I115" s="333" t="s">
        <v>443</v>
      </c>
    </row>
    <row r="116" spans="2:9" ht="33" customHeight="1">
      <c r="B116" s="543"/>
      <c r="C116" s="546"/>
      <c r="D116" s="271" t="s">
        <v>279</v>
      </c>
      <c r="E116" s="333" t="s">
        <v>444</v>
      </c>
      <c r="F116" s="333" t="s">
        <v>445</v>
      </c>
      <c r="G116" s="333" t="s">
        <v>448</v>
      </c>
      <c r="H116" s="333" t="s">
        <v>446</v>
      </c>
      <c r="I116" s="333" t="s">
        <v>447</v>
      </c>
    </row>
    <row r="117" spans="2:9" ht="33" customHeight="1">
      <c r="B117" s="544"/>
      <c r="C117" s="547"/>
      <c r="D117" s="271" t="s">
        <v>282</v>
      </c>
      <c r="E117" s="333" t="s">
        <v>449</v>
      </c>
      <c r="F117" s="333" t="s">
        <v>450</v>
      </c>
      <c r="G117" s="333" t="s">
        <v>463</v>
      </c>
      <c r="H117" s="333" t="s">
        <v>451</v>
      </c>
      <c r="I117" s="333" t="s">
        <v>452</v>
      </c>
    </row>
    <row r="118" spans="2:9" ht="33" customHeight="1">
      <c r="B118" s="542">
        <v>20</v>
      </c>
      <c r="C118" s="545" t="s">
        <v>80</v>
      </c>
      <c r="D118" s="71" t="s">
        <v>277</v>
      </c>
      <c r="E118" s="333" t="s">
        <v>320</v>
      </c>
      <c r="F118" s="333" t="s">
        <v>425</v>
      </c>
      <c r="G118" s="333" t="s">
        <v>426</v>
      </c>
      <c r="H118" s="333" t="s">
        <v>454</v>
      </c>
      <c r="I118" s="333" t="s">
        <v>428</v>
      </c>
    </row>
    <row r="119" spans="2:9" ht="33" customHeight="1">
      <c r="B119" s="543"/>
      <c r="C119" s="546"/>
      <c r="D119" s="269" t="s">
        <v>278</v>
      </c>
      <c r="E119" s="333" t="s">
        <v>429</v>
      </c>
      <c r="F119" s="333" t="s">
        <v>430</v>
      </c>
      <c r="G119" s="333" t="s">
        <v>432</v>
      </c>
      <c r="H119" s="333" t="s">
        <v>476</v>
      </c>
      <c r="I119" s="333" t="s">
        <v>433</v>
      </c>
    </row>
    <row r="120" spans="2:9" ht="33" customHeight="1">
      <c r="B120" s="543"/>
      <c r="C120" s="546"/>
      <c r="D120" s="269" t="s">
        <v>281</v>
      </c>
      <c r="E120" s="333" t="s">
        <v>434</v>
      </c>
      <c r="F120" s="333" t="s">
        <v>436</v>
      </c>
      <c r="G120" s="333" t="s">
        <v>435</v>
      </c>
      <c r="H120" s="333" t="s">
        <v>438</v>
      </c>
      <c r="I120" s="333" t="s">
        <v>460</v>
      </c>
    </row>
    <row r="121" spans="2:9" ht="33" customHeight="1">
      <c r="B121" s="543"/>
      <c r="C121" s="546"/>
      <c r="D121" s="270" t="s">
        <v>114</v>
      </c>
      <c r="E121" s="333" t="s">
        <v>439</v>
      </c>
      <c r="F121" s="333" t="s">
        <v>442</v>
      </c>
      <c r="G121" s="333" t="s">
        <v>440</v>
      </c>
      <c r="H121" s="333" t="s">
        <v>441</v>
      </c>
      <c r="I121" s="333" t="s">
        <v>443</v>
      </c>
    </row>
    <row r="122" spans="2:9" ht="33" customHeight="1">
      <c r="B122" s="543"/>
      <c r="C122" s="546"/>
      <c r="D122" s="271" t="s">
        <v>279</v>
      </c>
      <c r="E122" s="333" t="s">
        <v>444</v>
      </c>
      <c r="F122" s="333" t="s">
        <v>445</v>
      </c>
      <c r="G122" s="333" t="s">
        <v>446</v>
      </c>
      <c r="H122" s="333" t="s">
        <v>448</v>
      </c>
      <c r="I122" s="333" t="s">
        <v>447</v>
      </c>
    </row>
    <row r="123" spans="2:9" ht="33" customHeight="1">
      <c r="B123" s="544"/>
      <c r="C123" s="547"/>
      <c r="D123" s="273" t="s">
        <v>282</v>
      </c>
      <c r="E123" s="334" t="s">
        <v>449</v>
      </c>
      <c r="F123" s="334" t="s">
        <v>450</v>
      </c>
      <c r="G123" s="334" t="s">
        <v>451</v>
      </c>
      <c r="H123" s="334" t="s">
        <v>452</v>
      </c>
      <c r="I123" s="334" t="s">
        <v>453</v>
      </c>
    </row>
    <row r="124" spans="2:9" ht="33" customHeight="1">
      <c r="B124" s="542">
        <v>21</v>
      </c>
      <c r="C124" s="545" t="s">
        <v>81</v>
      </c>
      <c r="D124" s="71" t="s">
        <v>277</v>
      </c>
      <c r="E124" s="333" t="s">
        <v>320</v>
      </c>
      <c r="F124" s="333" t="s">
        <v>425</v>
      </c>
      <c r="G124" s="333" t="s">
        <v>427</v>
      </c>
      <c r="H124" s="333" t="s">
        <v>426</v>
      </c>
      <c r="I124" s="333" t="s">
        <v>454</v>
      </c>
    </row>
    <row r="125" spans="2:9" ht="33" customHeight="1">
      <c r="B125" s="543"/>
      <c r="C125" s="546"/>
      <c r="D125" s="269" t="s">
        <v>278</v>
      </c>
      <c r="E125" s="333" t="s">
        <v>429</v>
      </c>
      <c r="F125" s="333" t="s">
        <v>430</v>
      </c>
      <c r="G125" s="333" t="s">
        <v>432</v>
      </c>
      <c r="H125" s="333" t="s">
        <v>431</v>
      </c>
      <c r="I125" s="333" t="s">
        <v>433</v>
      </c>
    </row>
    <row r="126" spans="2:9" ht="33" customHeight="1">
      <c r="B126" s="543"/>
      <c r="C126" s="546"/>
      <c r="D126" s="269" t="s">
        <v>281</v>
      </c>
      <c r="E126" s="333" t="s">
        <v>434</v>
      </c>
      <c r="F126" s="333" t="s">
        <v>435</v>
      </c>
      <c r="G126" s="333" t="s">
        <v>436</v>
      </c>
      <c r="H126" s="333" t="s">
        <v>438</v>
      </c>
      <c r="I126" s="333" t="s">
        <v>437</v>
      </c>
    </row>
    <row r="127" spans="2:9" ht="33" customHeight="1">
      <c r="B127" s="543"/>
      <c r="C127" s="546"/>
      <c r="D127" s="270" t="s">
        <v>114</v>
      </c>
      <c r="E127" s="333" t="s">
        <v>439</v>
      </c>
      <c r="F127" s="333" t="s">
        <v>440</v>
      </c>
      <c r="G127" s="333" t="s">
        <v>442</v>
      </c>
      <c r="H127" s="333" t="s">
        <v>441</v>
      </c>
      <c r="I127" s="333" t="s">
        <v>455</v>
      </c>
    </row>
    <row r="128" spans="2:9" ht="33" customHeight="1">
      <c r="B128" s="543"/>
      <c r="C128" s="546"/>
      <c r="D128" s="271" t="s">
        <v>279</v>
      </c>
      <c r="E128" s="333" t="s">
        <v>444</v>
      </c>
      <c r="F128" s="333" t="s">
        <v>445</v>
      </c>
      <c r="G128" s="333" t="s">
        <v>446</v>
      </c>
      <c r="H128" s="333" t="s">
        <v>447</v>
      </c>
      <c r="I128" s="333" t="s">
        <v>469</v>
      </c>
    </row>
    <row r="129" spans="2:9" ht="33" customHeight="1">
      <c r="B129" s="544"/>
      <c r="C129" s="547"/>
      <c r="D129" s="271" t="s">
        <v>282</v>
      </c>
      <c r="E129" s="333" t="s">
        <v>449</v>
      </c>
      <c r="F129" s="333" t="s">
        <v>450</v>
      </c>
      <c r="G129" s="333" t="s">
        <v>451</v>
      </c>
      <c r="H129" s="333" t="s">
        <v>477</v>
      </c>
      <c r="I129" s="333" t="s">
        <v>463</v>
      </c>
    </row>
    <row r="130" spans="2:9" ht="33" customHeight="1">
      <c r="B130" s="542">
        <v>22</v>
      </c>
      <c r="C130" s="545" t="s">
        <v>56</v>
      </c>
      <c r="D130" s="71" t="s">
        <v>277</v>
      </c>
      <c r="E130" s="333" t="s">
        <v>320</v>
      </c>
      <c r="F130" s="333" t="s">
        <v>425</v>
      </c>
      <c r="G130" s="333" t="s">
        <v>426</v>
      </c>
      <c r="H130" s="333" t="s">
        <v>454</v>
      </c>
      <c r="I130" s="333" t="s">
        <v>428</v>
      </c>
    </row>
    <row r="131" spans="2:9" ht="33" customHeight="1">
      <c r="B131" s="543"/>
      <c r="C131" s="546"/>
      <c r="D131" s="269" t="s">
        <v>278</v>
      </c>
      <c r="E131" s="333" t="s">
        <v>429</v>
      </c>
      <c r="F131" s="333" t="s">
        <v>430</v>
      </c>
      <c r="G131" s="333" t="s">
        <v>433</v>
      </c>
      <c r="H131" s="333" t="s">
        <v>431</v>
      </c>
      <c r="I131" s="333" t="s">
        <v>432</v>
      </c>
    </row>
    <row r="132" spans="2:9" ht="33" customHeight="1">
      <c r="B132" s="543"/>
      <c r="C132" s="546"/>
      <c r="D132" s="269" t="s">
        <v>281</v>
      </c>
      <c r="E132" s="333" t="s">
        <v>434</v>
      </c>
      <c r="F132" s="333" t="s">
        <v>436</v>
      </c>
      <c r="G132" s="333" t="s">
        <v>435</v>
      </c>
      <c r="H132" s="333" t="s">
        <v>437</v>
      </c>
      <c r="I132" s="333" t="s">
        <v>438</v>
      </c>
    </row>
    <row r="133" spans="2:9" ht="33" customHeight="1">
      <c r="B133" s="543"/>
      <c r="C133" s="546"/>
      <c r="D133" s="270" t="s">
        <v>114</v>
      </c>
      <c r="E133" s="333" t="s">
        <v>439</v>
      </c>
      <c r="F133" s="333" t="s">
        <v>443</v>
      </c>
      <c r="G133" s="333" t="s">
        <v>440</v>
      </c>
      <c r="H133" s="333" t="s">
        <v>441</v>
      </c>
      <c r="I133" s="333" t="s">
        <v>455</v>
      </c>
    </row>
    <row r="134" spans="2:9" ht="33" customHeight="1">
      <c r="B134" s="543"/>
      <c r="C134" s="546"/>
      <c r="D134" s="271" t="s">
        <v>279</v>
      </c>
      <c r="E134" s="333" t="s">
        <v>444</v>
      </c>
      <c r="F134" s="333" t="s">
        <v>445</v>
      </c>
      <c r="G134" s="333" t="s">
        <v>446</v>
      </c>
      <c r="H134" s="333" t="s">
        <v>447</v>
      </c>
      <c r="I134" s="333" t="s">
        <v>457</v>
      </c>
    </row>
    <row r="135" spans="2:9" ht="33" customHeight="1">
      <c r="B135" s="544"/>
      <c r="C135" s="547"/>
      <c r="D135" s="271" t="s">
        <v>282</v>
      </c>
      <c r="E135" s="333" t="s">
        <v>449</v>
      </c>
      <c r="F135" s="333" t="s">
        <v>450</v>
      </c>
      <c r="G135" s="333" t="s">
        <v>451</v>
      </c>
      <c r="H135" s="333" t="s">
        <v>452</v>
      </c>
      <c r="I135" s="333" t="s">
        <v>463</v>
      </c>
    </row>
    <row r="136" spans="2:9" ht="33" customHeight="1">
      <c r="B136" s="542">
        <v>23</v>
      </c>
      <c r="C136" s="545" t="s">
        <v>82</v>
      </c>
      <c r="D136" s="71" t="s">
        <v>277</v>
      </c>
      <c r="E136" s="333" t="s">
        <v>320</v>
      </c>
      <c r="F136" s="333" t="s">
        <v>425</v>
      </c>
      <c r="G136" s="333" t="s">
        <v>426</v>
      </c>
      <c r="H136" s="333" t="s">
        <v>428</v>
      </c>
      <c r="I136" s="333" t="s">
        <v>427</v>
      </c>
    </row>
    <row r="137" spans="2:9" ht="33" customHeight="1">
      <c r="B137" s="543"/>
      <c r="C137" s="546"/>
      <c r="D137" s="269" t="s">
        <v>278</v>
      </c>
      <c r="E137" s="333" t="s">
        <v>429</v>
      </c>
      <c r="F137" s="333" t="s">
        <v>430</v>
      </c>
      <c r="G137" s="333" t="s">
        <v>432</v>
      </c>
      <c r="H137" s="333" t="s">
        <v>431</v>
      </c>
      <c r="I137" s="333" t="s">
        <v>433</v>
      </c>
    </row>
    <row r="138" spans="2:9" ht="33" customHeight="1">
      <c r="B138" s="543"/>
      <c r="C138" s="546"/>
      <c r="D138" s="269" t="s">
        <v>281</v>
      </c>
      <c r="E138" s="333" t="s">
        <v>434</v>
      </c>
      <c r="F138" s="333" t="s">
        <v>435</v>
      </c>
      <c r="G138" s="333" t="s">
        <v>436</v>
      </c>
      <c r="H138" s="333" t="s">
        <v>437</v>
      </c>
      <c r="I138" s="333" t="s">
        <v>462</v>
      </c>
    </row>
    <row r="139" spans="2:9" ht="33" customHeight="1">
      <c r="B139" s="543"/>
      <c r="C139" s="546"/>
      <c r="D139" s="270" t="s">
        <v>114</v>
      </c>
      <c r="E139" s="333" t="s">
        <v>439</v>
      </c>
      <c r="F139" s="333" t="s">
        <v>440</v>
      </c>
      <c r="G139" s="333" t="s">
        <v>441</v>
      </c>
      <c r="H139" s="333" t="s">
        <v>442</v>
      </c>
      <c r="I139" s="333" t="s">
        <v>443</v>
      </c>
    </row>
    <row r="140" spans="2:9" ht="33" customHeight="1">
      <c r="B140" s="543"/>
      <c r="C140" s="546"/>
      <c r="D140" s="271" t="s">
        <v>279</v>
      </c>
      <c r="E140" s="333" t="s">
        <v>444</v>
      </c>
      <c r="F140" s="333" t="s">
        <v>445</v>
      </c>
      <c r="G140" s="333" t="s">
        <v>446</v>
      </c>
      <c r="H140" s="333" t="s">
        <v>447</v>
      </c>
      <c r="I140" s="333" t="s">
        <v>448</v>
      </c>
    </row>
    <row r="141" spans="2:9" ht="33" customHeight="1">
      <c r="B141" s="544"/>
      <c r="C141" s="547"/>
      <c r="D141" s="271" t="s">
        <v>282</v>
      </c>
      <c r="E141" s="333" t="s">
        <v>449</v>
      </c>
      <c r="F141" s="333" t="s">
        <v>450</v>
      </c>
      <c r="G141" s="333" t="s">
        <v>452</v>
      </c>
      <c r="H141" s="333" t="s">
        <v>451</v>
      </c>
      <c r="I141" s="333" t="s">
        <v>468</v>
      </c>
    </row>
    <row r="142" spans="2:9" ht="33" customHeight="1">
      <c r="B142" s="542">
        <v>24</v>
      </c>
      <c r="C142" s="545" t="s">
        <v>83</v>
      </c>
      <c r="D142" s="71" t="s">
        <v>277</v>
      </c>
      <c r="E142" s="333" t="s">
        <v>320</v>
      </c>
      <c r="F142" s="333" t="s">
        <v>425</v>
      </c>
      <c r="G142" s="333" t="s">
        <v>427</v>
      </c>
      <c r="H142" s="333" t="s">
        <v>426</v>
      </c>
      <c r="I142" s="333" t="s">
        <v>454</v>
      </c>
    </row>
    <row r="143" spans="2:9" ht="33" customHeight="1">
      <c r="B143" s="543"/>
      <c r="C143" s="546"/>
      <c r="D143" s="269" t="s">
        <v>278</v>
      </c>
      <c r="E143" s="333" t="s">
        <v>429</v>
      </c>
      <c r="F143" s="333" t="s">
        <v>430</v>
      </c>
      <c r="G143" s="333" t="s">
        <v>432</v>
      </c>
      <c r="H143" s="333" t="s">
        <v>431</v>
      </c>
      <c r="I143" s="333" t="s">
        <v>433</v>
      </c>
    </row>
    <row r="144" spans="2:9" ht="33" customHeight="1">
      <c r="B144" s="543"/>
      <c r="C144" s="546"/>
      <c r="D144" s="269" t="s">
        <v>281</v>
      </c>
      <c r="E144" s="333" t="s">
        <v>434</v>
      </c>
      <c r="F144" s="333" t="s">
        <v>436</v>
      </c>
      <c r="G144" s="333" t="s">
        <v>435</v>
      </c>
      <c r="H144" s="333" t="s">
        <v>437</v>
      </c>
      <c r="I144" s="333" t="s">
        <v>456</v>
      </c>
    </row>
    <row r="145" spans="2:9" ht="33" customHeight="1">
      <c r="B145" s="543"/>
      <c r="C145" s="546"/>
      <c r="D145" s="270" t="s">
        <v>114</v>
      </c>
      <c r="E145" s="333" t="s">
        <v>439</v>
      </c>
      <c r="F145" s="333" t="s">
        <v>442</v>
      </c>
      <c r="G145" s="333" t="s">
        <v>441</v>
      </c>
      <c r="H145" s="333" t="s">
        <v>440</v>
      </c>
      <c r="I145" s="333" t="s">
        <v>455</v>
      </c>
    </row>
    <row r="146" spans="2:9" ht="33" customHeight="1">
      <c r="B146" s="543"/>
      <c r="C146" s="546"/>
      <c r="D146" s="271" t="s">
        <v>279</v>
      </c>
      <c r="E146" s="333" t="s">
        <v>444</v>
      </c>
      <c r="F146" s="333" t="s">
        <v>445</v>
      </c>
      <c r="G146" s="333" t="s">
        <v>446</v>
      </c>
      <c r="H146" s="333" t="s">
        <v>447</v>
      </c>
      <c r="I146" s="333" t="s">
        <v>448</v>
      </c>
    </row>
    <row r="147" spans="2:9" ht="33" customHeight="1">
      <c r="B147" s="544"/>
      <c r="C147" s="547"/>
      <c r="D147" s="271" t="s">
        <v>282</v>
      </c>
      <c r="E147" s="333" t="s">
        <v>449</v>
      </c>
      <c r="F147" s="333" t="s">
        <v>450</v>
      </c>
      <c r="G147" s="333" t="s">
        <v>451</v>
      </c>
      <c r="H147" s="333" t="s">
        <v>452</v>
      </c>
      <c r="I147" s="333" t="s">
        <v>453</v>
      </c>
    </row>
    <row r="148" spans="2:9" ht="33" customHeight="1">
      <c r="B148" s="542">
        <v>25</v>
      </c>
      <c r="C148" s="545" t="s">
        <v>84</v>
      </c>
      <c r="D148" s="71" t="s">
        <v>277</v>
      </c>
      <c r="E148" s="333" t="s">
        <v>320</v>
      </c>
      <c r="F148" s="333" t="s">
        <v>425</v>
      </c>
      <c r="G148" s="333" t="s">
        <v>426</v>
      </c>
      <c r="H148" s="333" t="s">
        <v>427</v>
      </c>
      <c r="I148" s="333" t="s">
        <v>454</v>
      </c>
    </row>
    <row r="149" spans="2:9" ht="33" customHeight="1">
      <c r="B149" s="543"/>
      <c r="C149" s="546"/>
      <c r="D149" s="269" t="s">
        <v>278</v>
      </c>
      <c r="E149" s="333" t="s">
        <v>429</v>
      </c>
      <c r="F149" s="333" t="s">
        <v>430</v>
      </c>
      <c r="G149" s="333" t="s">
        <v>431</v>
      </c>
      <c r="H149" s="333" t="s">
        <v>432</v>
      </c>
      <c r="I149" s="333" t="s">
        <v>433</v>
      </c>
    </row>
    <row r="150" spans="2:9" ht="33" customHeight="1">
      <c r="B150" s="543"/>
      <c r="C150" s="546"/>
      <c r="D150" s="269" t="s">
        <v>281</v>
      </c>
      <c r="E150" s="333" t="s">
        <v>434</v>
      </c>
      <c r="F150" s="333" t="s">
        <v>435</v>
      </c>
      <c r="G150" s="333" t="s">
        <v>436</v>
      </c>
      <c r="H150" s="333" t="s">
        <v>437</v>
      </c>
      <c r="I150" s="333" t="s">
        <v>462</v>
      </c>
    </row>
    <row r="151" spans="2:9" ht="33" customHeight="1">
      <c r="B151" s="543"/>
      <c r="C151" s="546"/>
      <c r="D151" s="270" t="s">
        <v>114</v>
      </c>
      <c r="E151" s="333" t="s">
        <v>439</v>
      </c>
      <c r="F151" s="333" t="s">
        <v>442</v>
      </c>
      <c r="G151" s="333" t="s">
        <v>441</v>
      </c>
      <c r="H151" s="333" t="s">
        <v>440</v>
      </c>
      <c r="I151" s="333" t="s">
        <v>455</v>
      </c>
    </row>
    <row r="152" spans="2:9" ht="33" customHeight="1">
      <c r="B152" s="543"/>
      <c r="C152" s="546"/>
      <c r="D152" s="271" t="s">
        <v>279</v>
      </c>
      <c r="E152" s="333" t="s">
        <v>444</v>
      </c>
      <c r="F152" s="333" t="s">
        <v>445</v>
      </c>
      <c r="G152" s="333" t="s">
        <v>457</v>
      </c>
      <c r="H152" s="333" t="s">
        <v>446</v>
      </c>
      <c r="I152" s="333" t="s">
        <v>448</v>
      </c>
    </row>
    <row r="153" spans="2:9" ht="33" customHeight="1">
      <c r="B153" s="544"/>
      <c r="C153" s="547"/>
      <c r="D153" s="273" t="s">
        <v>282</v>
      </c>
      <c r="E153" s="334" t="s">
        <v>450</v>
      </c>
      <c r="F153" s="334" t="s">
        <v>449</v>
      </c>
      <c r="G153" s="334" t="s">
        <v>451</v>
      </c>
      <c r="H153" s="334" t="s">
        <v>452</v>
      </c>
      <c r="I153" s="334" t="s">
        <v>104</v>
      </c>
    </row>
    <row r="154" spans="2:9" ht="33" customHeight="1">
      <c r="B154" s="542">
        <v>26</v>
      </c>
      <c r="C154" s="545" t="s">
        <v>30</v>
      </c>
      <c r="D154" s="71" t="s">
        <v>277</v>
      </c>
      <c r="E154" s="333" t="s">
        <v>320</v>
      </c>
      <c r="F154" s="333" t="s">
        <v>425</v>
      </c>
      <c r="G154" s="333" t="s">
        <v>427</v>
      </c>
      <c r="H154" s="333" t="s">
        <v>426</v>
      </c>
      <c r="I154" s="333" t="s">
        <v>428</v>
      </c>
    </row>
    <row r="155" spans="2:9" ht="33" customHeight="1">
      <c r="B155" s="543"/>
      <c r="C155" s="546"/>
      <c r="D155" s="269" t="s">
        <v>278</v>
      </c>
      <c r="E155" s="333" t="s">
        <v>429</v>
      </c>
      <c r="F155" s="333" t="s">
        <v>430</v>
      </c>
      <c r="G155" s="333" t="s">
        <v>431</v>
      </c>
      <c r="H155" s="333" t="s">
        <v>432</v>
      </c>
      <c r="I155" s="333" t="s">
        <v>433</v>
      </c>
    </row>
    <row r="156" spans="2:9" ht="33" customHeight="1">
      <c r="B156" s="543"/>
      <c r="C156" s="546"/>
      <c r="D156" s="269" t="s">
        <v>281</v>
      </c>
      <c r="E156" s="333" t="s">
        <v>434</v>
      </c>
      <c r="F156" s="333" t="s">
        <v>435</v>
      </c>
      <c r="G156" s="333" t="s">
        <v>436</v>
      </c>
      <c r="H156" s="333" t="s">
        <v>437</v>
      </c>
      <c r="I156" s="333" t="s">
        <v>456</v>
      </c>
    </row>
    <row r="157" spans="2:9" ht="33" customHeight="1">
      <c r="B157" s="543"/>
      <c r="C157" s="546"/>
      <c r="D157" s="270" t="s">
        <v>114</v>
      </c>
      <c r="E157" s="333" t="s">
        <v>439</v>
      </c>
      <c r="F157" s="333" t="s">
        <v>440</v>
      </c>
      <c r="G157" s="333" t="s">
        <v>441</v>
      </c>
      <c r="H157" s="333" t="s">
        <v>443</v>
      </c>
      <c r="I157" s="333" t="s">
        <v>455</v>
      </c>
    </row>
    <row r="158" spans="2:9" ht="33" customHeight="1">
      <c r="B158" s="543"/>
      <c r="C158" s="546"/>
      <c r="D158" s="271" t="s">
        <v>279</v>
      </c>
      <c r="E158" s="333" t="s">
        <v>444</v>
      </c>
      <c r="F158" s="333" t="s">
        <v>445</v>
      </c>
      <c r="G158" s="333" t="s">
        <v>448</v>
      </c>
      <c r="H158" s="333" t="s">
        <v>446</v>
      </c>
      <c r="I158" s="333" t="s">
        <v>447</v>
      </c>
    </row>
    <row r="159" spans="2:9" ht="33" customHeight="1">
      <c r="B159" s="544"/>
      <c r="C159" s="547"/>
      <c r="D159" s="271" t="s">
        <v>282</v>
      </c>
      <c r="E159" s="333" t="s">
        <v>449</v>
      </c>
      <c r="F159" s="333" t="s">
        <v>450</v>
      </c>
      <c r="G159" s="333" t="s">
        <v>451</v>
      </c>
      <c r="H159" s="333" t="s">
        <v>452</v>
      </c>
      <c r="I159" s="333" t="s">
        <v>453</v>
      </c>
    </row>
    <row r="160" spans="2:9" ht="33" customHeight="1">
      <c r="B160" s="542">
        <v>27</v>
      </c>
      <c r="C160" s="545" t="s">
        <v>31</v>
      </c>
      <c r="D160" s="71" t="s">
        <v>277</v>
      </c>
      <c r="E160" s="333" t="s">
        <v>320</v>
      </c>
      <c r="F160" s="333" t="s">
        <v>425</v>
      </c>
      <c r="G160" s="333" t="s">
        <v>427</v>
      </c>
      <c r="H160" s="333" t="s">
        <v>454</v>
      </c>
      <c r="I160" s="333" t="s">
        <v>428</v>
      </c>
    </row>
    <row r="161" spans="2:9" ht="33" customHeight="1">
      <c r="B161" s="543"/>
      <c r="C161" s="546"/>
      <c r="D161" s="269" t="s">
        <v>278</v>
      </c>
      <c r="E161" s="333" t="s">
        <v>429</v>
      </c>
      <c r="F161" s="333" t="s">
        <v>430</v>
      </c>
      <c r="G161" s="333" t="s">
        <v>432</v>
      </c>
      <c r="H161" s="333" t="s">
        <v>433</v>
      </c>
      <c r="I161" s="333" t="s">
        <v>431</v>
      </c>
    </row>
    <row r="162" spans="2:9" ht="33" customHeight="1">
      <c r="B162" s="543"/>
      <c r="C162" s="546"/>
      <c r="D162" s="269" t="s">
        <v>281</v>
      </c>
      <c r="E162" s="333" t="s">
        <v>434</v>
      </c>
      <c r="F162" s="333" t="s">
        <v>435</v>
      </c>
      <c r="G162" s="333" t="s">
        <v>436</v>
      </c>
      <c r="H162" s="333" t="s">
        <v>471</v>
      </c>
      <c r="I162" s="333" t="s">
        <v>437</v>
      </c>
    </row>
    <row r="163" spans="2:9" ht="33" customHeight="1">
      <c r="B163" s="543"/>
      <c r="C163" s="546"/>
      <c r="D163" s="270" t="s">
        <v>114</v>
      </c>
      <c r="E163" s="333" t="s">
        <v>439</v>
      </c>
      <c r="F163" s="333" t="s">
        <v>440</v>
      </c>
      <c r="G163" s="333" t="s">
        <v>455</v>
      </c>
      <c r="H163" s="333" t="s">
        <v>441</v>
      </c>
      <c r="I163" s="333" t="s">
        <v>442</v>
      </c>
    </row>
    <row r="164" spans="2:9" ht="33" customHeight="1">
      <c r="B164" s="543"/>
      <c r="C164" s="546"/>
      <c r="D164" s="271" t="s">
        <v>279</v>
      </c>
      <c r="E164" s="333" t="s">
        <v>444</v>
      </c>
      <c r="F164" s="333" t="s">
        <v>445</v>
      </c>
      <c r="G164" s="333" t="s">
        <v>448</v>
      </c>
      <c r="H164" s="333" t="s">
        <v>446</v>
      </c>
      <c r="I164" s="333" t="s">
        <v>447</v>
      </c>
    </row>
    <row r="165" spans="2:9" ht="33" customHeight="1">
      <c r="B165" s="544"/>
      <c r="C165" s="547"/>
      <c r="D165" s="271" t="s">
        <v>282</v>
      </c>
      <c r="E165" s="333" t="s">
        <v>450</v>
      </c>
      <c r="F165" s="333" t="s">
        <v>449</v>
      </c>
      <c r="G165" s="333" t="s">
        <v>452</v>
      </c>
      <c r="H165" s="333" t="s">
        <v>451</v>
      </c>
      <c r="I165" s="333" t="s">
        <v>459</v>
      </c>
    </row>
    <row r="166" spans="2:9" ht="33" customHeight="1">
      <c r="B166" s="542">
        <v>28</v>
      </c>
      <c r="C166" s="545" t="s">
        <v>32</v>
      </c>
      <c r="D166" s="71" t="s">
        <v>277</v>
      </c>
      <c r="E166" s="333" t="s">
        <v>320</v>
      </c>
      <c r="F166" s="333" t="s">
        <v>425</v>
      </c>
      <c r="G166" s="333" t="s">
        <v>427</v>
      </c>
      <c r="H166" s="333" t="s">
        <v>428</v>
      </c>
      <c r="I166" s="333" t="s">
        <v>454</v>
      </c>
    </row>
    <row r="167" spans="2:9" ht="33" customHeight="1">
      <c r="B167" s="543"/>
      <c r="C167" s="546"/>
      <c r="D167" s="269" t="s">
        <v>278</v>
      </c>
      <c r="E167" s="333" t="s">
        <v>429</v>
      </c>
      <c r="F167" s="333" t="s">
        <v>430</v>
      </c>
      <c r="G167" s="333" t="s">
        <v>432</v>
      </c>
      <c r="H167" s="333" t="s">
        <v>431</v>
      </c>
      <c r="I167" s="333" t="s">
        <v>433</v>
      </c>
    </row>
    <row r="168" spans="2:9" ht="33" customHeight="1">
      <c r="B168" s="543"/>
      <c r="C168" s="546"/>
      <c r="D168" s="269" t="s">
        <v>281</v>
      </c>
      <c r="E168" s="333" t="s">
        <v>434</v>
      </c>
      <c r="F168" s="333" t="s">
        <v>435</v>
      </c>
      <c r="G168" s="333" t="s">
        <v>436</v>
      </c>
      <c r="H168" s="333" t="s">
        <v>437</v>
      </c>
      <c r="I168" s="333" t="s">
        <v>456</v>
      </c>
    </row>
    <row r="169" spans="2:9" ht="33" customHeight="1">
      <c r="B169" s="543"/>
      <c r="C169" s="546"/>
      <c r="D169" s="270" t="s">
        <v>114</v>
      </c>
      <c r="E169" s="333" t="s">
        <v>439</v>
      </c>
      <c r="F169" s="333" t="s">
        <v>440</v>
      </c>
      <c r="G169" s="333" t="s">
        <v>442</v>
      </c>
      <c r="H169" s="333" t="s">
        <v>441</v>
      </c>
      <c r="I169" s="333" t="s">
        <v>443</v>
      </c>
    </row>
    <row r="170" spans="2:9" ht="33" customHeight="1">
      <c r="B170" s="543"/>
      <c r="C170" s="546"/>
      <c r="D170" s="271" t="s">
        <v>279</v>
      </c>
      <c r="E170" s="333" t="s">
        <v>444</v>
      </c>
      <c r="F170" s="333" t="s">
        <v>445</v>
      </c>
      <c r="G170" s="333" t="s">
        <v>448</v>
      </c>
      <c r="H170" s="333" t="s">
        <v>446</v>
      </c>
      <c r="I170" s="333" t="s">
        <v>447</v>
      </c>
    </row>
    <row r="171" spans="2:9" ht="33" customHeight="1">
      <c r="B171" s="544"/>
      <c r="C171" s="547"/>
      <c r="D171" s="271" t="s">
        <v>282</v>
      </c>
      <c r="E171" s="333" t="s">
        <v>449</v>
      </c>
      <c r="F171" s="333" t="s">
        <v>450</v>
      </c>
      <c r="G171" s="333" t="s">
        <v>452</v>
      </c>
      <c r="H171" s="333" t="s">
        <v>451</v>
      </c>
      <c r="I171" s="333" t="s">
        <v>468</v>
      </c>
    </row>
    <row r="172" spans="2:9" ht="33" customHeight="1">
      <c r="B172" s="542">
        <v>29</v>
      </c>
      <c r="C172" s="545" t="s">
        <v>33</v>
      </c>
      <c r="D172" s="71" t="s">
        <v>277</v>
      </c>
      <c r="E172" s="333" t="s">
        <v>320</v>
      </c>
      <c r="F172" s="333" t="s">
        <v>426</v>
      </c>
      <c r="G172" s="333" t="s">
        <v>427</v>
      </c>
      <c r="H172" s="333" t="s">
        <v>425</v>
      </c>
      <c r="I172" s="333" t="s">
        <v>428</v>
      </c>
    </row>
    <row r="173" spans="2:9" ht="33" customHeight="1">
      <c r="B173" s="543"/>
      <c r="C173" s="546"/>
      <c r="D173" s="269" t="s">
        <v>278</v>
      </c>
      <c r="E173" s="333" t="s">
        <v>429</v>
      </c>
      <c r="F173" s="333" t="s">
        <v>430</v>
      </c>
      <c r="G173" s="333" t="s">
        <v>431</v>
      </c>
      <c r="H173" s="333" t="s">
        <v>432</v>
      </c>
      <c r="I173" s="333" t="s">
        <v>433</v>
      </c>
    </row>
    <row r="174" spans="2:9" ht="33" customHeight="1">
      <c r="B174" s="543"/>
      <c r="C174" s="546"/>
      <c r="D174" s="269" t="s">
        <v>281</v>
      </c>
      <c r="E174" s="333" t="s">
        <v>434</v>
      </c>
      <c r="F174" s="333" t="s">
        <v>435</v>
      </c>
      <c r="G174" s="333" t="s">
        <v>436</v>
      </c>
      <c r="H174" s="333" t="s">
        <v>437</v>
      </c>
      <c r="I174" s="333" t="s">
        <v>456</v>
      </c>
    </row>
    <row r="175" spans="2:9" ht="33" customHeight="1">
      <c r="B175" s="543"/>
      <c r="C175" s="546"/>
      <c r="D175" s="270" t="s">
        <v>114</v>
      </c>
      <c r="E175" s="333" t="s">
        <v>439</v>
      </c>
      <c r="F175" s="333" t="s">
        <v>440</v>
      </c>
      <c r="G175" s="333" t="s">
        <v>441</v>
      </c>
      <c r="H175" s="333" t="s">
        <v>443</v>
      </c>
      <c r="I175" s="333" t="s">
        <v>442</v>
      </c>
    </row>
    <row r="176" spans="2:9" ht="33" customHeight="1">
      <c r="B176" s="543"/>
      <c r="C176" s="546"/>
      <c r="D176" s="271" t="s">
        <v>279</v>
      </c>
      <c r="E176" s="333" t="s">
        <v>444</v>
      </c>
      <c r="F176" s="333" t="s">
        <v>445</v>
      </c>
      <c r="G176" s="333" t="s">
        <v>448</v>
      </c>
      <c r="H176" s="333" t="s">
        <v>446</v>
      </c>
      <c r="I176" s="333" t="s">
        <v>447</v>
      </c>
    </row>
    <row r="177" spans="2:9" ht="33" customHeight="1">
      <c r="B177" s="544"/>
      <c r="C177" s="547"/>
      <c r="D177" s="271" t="s">
        <v>282</v>
      </c>
      <c r="E177" s="333" t="s">
        <v>449</v>
      </c>
      <c r="F177" s="333" t="s">
        <v>450</v>
      </c>
      <c r="G177" s="333" t="s">
        <v>451</v>
      </c>
      <c r="H177" s="333" t="s">
        <v>452</v>
      </c>
      <c r="I177" s="333" t="s">
        <v>453</v>
      </c>
    </row>
    <row r="178" spans="2:9" ht="33" customHeight="1">
      <c r="B178" s="542">
        <v>30</v>
      </c>
      <c r="C178" s="545" t="s">
        <v>34</v>
      </c>
      <c r="D178" s="71" t="s">
        <v>277</v>
      </c>
      <c r="E178" s="333" t="s">
        <v>320</v>
      </c>
      <c r="F178" s="333" t="s">
        <v>425</v>
      </c>
      <c r="G178" s="333" t="s">
        <v>427</v>
      </c>
      <c r="H178" s="333" t="s">
        <v>428</v>
      </c>
      <c r="I178" s="333" t="s">
        <v>454</v>
      </c>
    </row>
    <row r="179" spans="2:9" ht="33" customHeight="1">
      <c r="B179" s="543"/>
      <c r="C179" s="546"/>
      <c r="D179" s="269" t="s">
        <v>278</v>
      </c>
      <c r="E179" s="333" t="s">
        <v>429</v>
      </c>
      <c r="F179" s="333" t="s">
        <v>430</v>
      </c>
      <c r="G179" s="333" t="s">
        <v>431</v>
      </c>
      <c r="H179" s="333" t="s">
        <v>433</v>
      </c>
      <c r="I179" s="333" t="s">
        <v>432</v>
      </c>
    </row>
    <row r="180" spans="2:9" ht="33" customHeight="1">
      <c r="B180" s="543"/>
      <c r="C180" s="546"/>
      <c r="D180" s="269" t="s">
        <v>281</v>
      </c>
      <c r="E180" s="333" t="s">
        <v>434</v>
      </c>
      <c r="F180" s="333" t="s">
        <v>435</v>
      </c>
      <c r="G180" s="333" t="s">
        <v>436</v>
      </c>
      <c r="H180" s="333" t="s">
        <v>437</v>
      </c>
      <c r="I180" s="333" t="s">
        <v>460</v>
      </c>
    </row>
    <row r="181" spans="2:9" ht="33" customHeight="1">
      <c r="B181" s="543"/>
      <c r="C181" s="546"/>
      <c r="D181" s="270" t="s">
        <v>114</v>
      </c>
      <c r="E181" s="333" t="s">
        <v>439</v>
      </c>
      <c r="F181" s="333" t="s">
        <v>441</v>
      </c>
      <c r="G181" s="333" t="s">
        <v>440</v>
      </c>
      <c r="H181" s="333" t="s">
        <v>443</v>
      </c>
      <c r="I181" s="333" t="s">
        <v>442</v>
      </c>
    </row>
    <row r="182" spans="2:9" ht="33" customHeight="1">
      <c r="B182" s="543"/>
      <c r="C182" s="546"/>
      <c r="D182" s="271" t="s">
        <v>279</v>
      </c>
      <c r="E182" s="333" t="s">
        <v>444</v>
      </c>
      <c r="F182" s="333" t="s">
        <v>445</v>
      </c>
      <c r="G182" s="333" t="s">
        <v>448</v>
      </c>
      <c r="H182" s="333" t="s">
        <v>446</v>
      </c>
      <c r="I182" s="333" t="s">
        <v>457</v>
      </c>
    </row>
    <row r="183" spans="2:9" ht="33" customHeight="1">
      <c r="B183" s="544"/>
      <c r="C183" s="547"/>
      <c r="D183" s="273" t="s">
        <v>282</v>
      </c>
      <c r="E183" s="334" t="s">
        <v>449</v>
      </c>
      <c r="F183" s="334" t="s">
        <v>450</v>
      </c>
      <c r="G183" s="334" t="s">
        <v>452</v>
      </c>
      <c r="H183" s="334" t="s">
        <v>451</v>
      </c>
      <c r="I183" s="334" t="s">
        <v>474</v>
      </c>
    </row>
    <row r="184" spans="2:9" ht="33" customHeight="1">
      <c r="B184" s="542">
        <v>31</v>
      </c>
      <c r="C184" s="545" t="s">
        <v>35</v>
      </c>
      <c r="D184" s="71" t="s">
        <v>277</v>
      </c>
      <c r="E184" s="333" t="s">
        <v>320</v>
      </c>
      <c r="F184" s="333" t="s">
        <v>427</v>
      </c>
      <c r="G184" s="333" t="s">
        <v>425</v>
      </c>
      <c r="H184" s="333" t="s">
        <v>428</v>
      </c>
      <c r="I184" s="333" t="s">
        <v>426</v>
      </c>
    </row>
    <row r="185" spans="2:9" ht="33" customHeight="1">
      <c r="B185" s="543"/>
      <c r="C185" s="546"/>
      <c r="D185" s="269" t="s">
        <v>278</v>
      </c>
      <c r="E185" s="333" t="s">
        <v>429</v>
      </c>
      <c r="F185" s="333" t="s">
        <v>430</v>
      </c>
      <c r="G185" s="333" t="s">
        <v>431</v>
      </c>
      <c r="H185" s="333" t="s">
        <v>432</v>
      </c>
      <c r="I185" s="333" t="s">
        <v>433</v>
      </c>
    </row>
    <row r="186" spans="2:9" ht="33" customHeight="1">
      <c r="B186" s="543"/>
      <c r="C186" s="546"/>
      <c r="D186" s="269" t="s">
        <v>281</v>
      </c>
      <c r="E186" s="333" t="s">
        <v>434</v>
      </c>
      <c r="F186" s="333" t="s">
        <v>435</v>
      </c>
      <c r="G186" s="333" t="s">
        <v>436</v>
      </c>
      <c r="H186" s="333" t="s">
        <v>437</v>
      </c>
      <c r="I186" s="333" t="s">
        <v>471</v>
      </c>
    </row>
    <row r="187" spans="2:9" ht="33" customHeight="1">
      <c r="B187" s="543"/>
      <c r="C187" s="546"/>
      <c r="D187" s="270" t="s">
        <v>114</v>
      </c>
      <c r="E187" s="333" t="s">
        <v>439</v>
      </c>
      <c r="F187" s="333" t="s">
        <v>440</v>
      </c>
      <c r="G187" s="333" t="s">
        <v>441</v>
      </c>
      <c r="H187" s="333" t="s">
        <v>442</v>
      </c>
      <c r="I187" s="333" t="s">
        <v>443</v>
      </c>
    </row>
    <row r="188" spans="2:9" ht="33" customHeight="1">
      <c r="B188" s="543"/>
      <c r="C188" s="546"/>
      <c r="D188" s="271" t="s">
        <v>279</v>
      </c>
      <c r="E188" s="333" t="s">
        <v>444</v>
      </c>
      <c r="F188" s="333" t="s">
        <v>445</v>
      </c>
      <c r="G188" s="333" t="s">
        <v>446</v>
      </c>
      <c r="H188" s="333" t="s">
        <v>447</v>
      </c>
      <c r="I188" s="333" t="s">
        <v>469</v>
      </c>
    </row>
    <row r="189" spans="2:9" ht="33" customHeight="1">
      <c r="B189" s="544"/>
      <c r="C189" s="547"/>
      <c r="D189" s="271" t="s">
        <v>282</v>
      </c>
      <c r="E189" s="333" t="s">
        <v>449</v>
      </c>
      <c r="F189" s="333" t="s">
        <v>451</v>
      </c>
      <c r="G189" s="333" t="s">
        <v>450</v>
      </c>
      <c r="H189" s="333" t="s">
        <v>452</v>
      </c>
      <c r="I189" s="333" t="s">
        <v>478</v>
      </c>
    </row>
    <row r="190" spans="2:9" ht="33" customHeight="1">
      <c r="B190" s="542">
        <v>32</v>
      </c>
      <c r="C190" s="545" t="s">
        <v>36</v>
      </c>
      <c r="D190" s="71" t="s">
        <v>277</v>
      </c>
      <c r="E190" s="333" t="s">
        <v>320</v>
      </c>
      <c r="F190" s="333" t="s">
        <v>425</v>
      </c>
      <c r="G190" s="333" t="s">
        <v>427</v>
      </c>
      <c r="H190" s="333" t="s">
        <v>426</v>
      </c>
      <c r="I190" s="333" t="s">
        <v>428</v>
      </c>
    </row>
    <row r="191" spans="2:9" ht="33" customHeight="1">
      <c r="B191" s="543"/>
      <c r="C191" s="546"/>
      <c r="D191" s="269" t="s">
        <v>278</v>
      </c>
      <c r="E191" s="333" t="s">
        <v>429</v>
      </c>
      <c r="F191" s="333" t="s">
        <v>430</v>
      </c>
      <c r="G191" s="333" t="s">
        <v>432</v>
      </c>
      <c r="H191" s="333" t="s">
        <v>431</v>
      </c>
      <c r="I191" s="333" t="s">
        <v>433</v>
      </c>
    </row>
    <row r="192" spans="2:9" ht="33" customHeight="1">
      <c r="B192" s="543"/>
      <c r="C192" s="546"/>
      <c r="D192" s="269" t="s">
        <v>281</v>
      </c>
      <c r="E192" s="333" t="s">
        <v>434</v>
      </c>
      <c r="F192" s="333" t="s">
        <v>435</v>
      </c>
      <c r="G192" s="333" t="s">
        <v>436</v>
      </c>
      <c r="H192" s="333" t="s">
        <v>437</v>
      </c>
      <c r="I192" s="333" t="s">
        <v>456</v>
      </c>
    </row>
    <row r="193" spans="2:9" ht="33" customHeight="1">
      <c r="B193" s="543"/>
      <c r="C193" s="546"/>
      <c r="D193" s="270" t="s">
        <v>114</v>
      </c>
      <c r="E193" s="333" t="s">
        <v>439</v>
      </c>
      <c r="F193" s="333" t="s">
        <v>455</v>
      </c>
      <c r="G193" s="333" t="s">
        <v>440</v>
      </c>
      <c r="H193" s="333" t="s">
        <v>443</v>
      </c>
      <c r="I193" s="333" t="s">
        <v>441</v>
      </c>
    </row>
    <row r="194" spans="2:9" ht="33" customHeight="1">
      <c r="B194" s="543"/>
      <c r="C194" s="546"/>
      <c r="D194" s="271" t="s">
        <v>279</v>
      </c>
      <c r="E194" s="333" t="s">
        <v>444</v>
      </c>
      <c r="F194" s="333" t="s">
        <v>445</v>
      </c>
      <c r="G194" s="333" t="s">
        <v>446</v>
      </c>
      <c r="H194" s="333" t="s">
        <v>448</v>
      </c>
      <c r="I194" s="333" t="s">
        <v>447</v>
      </c>
    </row>
    <row r="195" spans="2:9" ht="33" customHeight="1">
      <c r="B195" s="544"/>
      <c r="C195" s="547"/>
      <c r="D195" s="271" t="s">
        <v>282</v>
      </c>
      <c r="E195" s="333" t="s">
        <v>449</v>
      </c>
      <c r="F195" s="333" t="s">
        <v>451</v>
      </c>
      <c r="G195" s="333" t="s">
        <v>450</v>
      </c>
      <c r="H195" s="333" t="s">
        <v>452</v>
      </c>
      <c r="I195" s="333" t="s">
        <v>453</v>
      </c>
    </row>
    <row r="196" spans="2:9" ht="33" customHeight="1">
      <c r="B196" s="542">
        <v>33</v>
      </c>
      <c r="C196" s="545" t="s">
        <v>37</v>
      </c>
      <c r="D196" s="71" t="s">
        <v>277</v>
      </c>
      <c r="E196" s="333" t="s">
        <v>320</v>
      </c>
      <c r="F196" s="333" t="s">
        <v>425</v>
      </c>
      <c r="G196" s="333" t="s">
        <v>426</v>
      </c>
      <c r="H196" s="333" t="s">
        <v>427</v>
      </c>
      <c r="I196" s="333" t="s">
        <v>428</v>
      </c>
    </row>
    <row r="197" spans="2:9" ht="33" customHeight="1">
      <c r="B197" s="543"/>
      <c r="C197" s="546"/>
      <c r="D197" s="269" t="s">
        <v>278</v>
      </c>
      <c r="E197" s="333" t="s">
        <v>429</v>
      </c>
      <c r="F197" s="333" t="s">
        <v>430</v>
      </c>
      <c r="G197" s="333" t="s">
        <v>431</v>
      </c>
      <c r="H197" s="333" t="s">
        <v>433</v>
      </c>
      <c r="I197" s="333" t="s">
        <v>432</v>
      </c>
    </row>
    <row r="198" spans="2:9" ht="33" customHeight="1">
      <c r="B198" s="543"/>
      <c r="C198" s="546"/>
      <c r="D198" s="269" t="s">
        <v>281</v>
      </c>
      <c r="E198" s="333" t="s">
        <v>434</v>
      </c>
      <c r="F198" s="333" t="s">
        <v>435</v>
      </c>
      <c r="G198" s="333" t="s">
        <v>436</v>
      </c>
      <c r="H198" s="333" t="s">
        <v>471</v>
      </c>
      <c r="I198" s="333" t="s">
        <v>437</v>
      </c>
    </row>
    <row r="199" spans="2:9" ht="33" customHeight="1">
      <c r="B199" s="543"/>
      <c r="C199" s="546"/>
      <c r="D199" s="270" t="s">
        <v>114</v>
      </c>
      <c r="E199" s="333" t="s">
        <v>439</v>
      </c>
      <c r="F199" s="333" t="s">
        <v>443</v>
      </c>
      <c r="G199" s="333" t="s">
        <v>442</v>
      </c>
      <c r="H199" s="333" t="s">
        <v>440</v>
      </c>
      <c r="I199" s="333" t="s">
        <v>455</v>
      </c>
    </row>
    <row r="200" spans="2:9" ht="33" customHeight="1">
      <c r="B200" s="543"/>
      <c r="C200" s="546"/>
      <c r="D200" s="271" t="s">
        <v>279</v>
      </c>
      <c r="E200" s="333" t="s">
        <v>444</v>
      </c>
      <c r="F200" s="333" t="s">
        <v>445</v>
      </c>
      <c r="G200" s="333" t="s">
        <v>457</v>
      </c>
      <c r="H200" s="333" t="s">
        <v>448</v>
      </c>
      <c r="I200" s="333" t="s">
        <v>446</v>
      </c>
    </row>
    <row r="201" spans="2:9" ht="33" customHeight="1">
      <c r="B201" s="544"/>
      <c r="C201" s="547"/>
      <c r="D201" s="271" t="s">
        <v>282</v>
      </c>
      <c r="E201" s="333" t="s">
        <v>449</v>
      </c>
      <c r="F201" s="333" t="s">
        <v>451</v>
      </c>
      <c r="G201" s="333" t="s">
        <v>450</v>
      </c>
      <c r="H201" s="333" t="s">
        <v>479</v>
      </c>
      <c r="I201" s="333" t="s">
        <v>452</v>
      </c>
    </row>
    <row r="202" spans="2:9" ht="33" customHeight="1">
      <c r="B202" s="542">
        <v>34</v>
      </c>
      <c r="C202" s="545" t="s">
        <v>38</v>
      </c>
      <c r="D202" s="71" t="s">
        <v>277</v>
      </c>
      <c r="E202" s="333" t="s">
        <v>320</v>
      </c>
      <c r="F202" s="333" t="s">
        <v>427</v>
      </c>
      <c r="G202" s="333" t="s">
        <v>425</v>
      </c>
      <c r="H202" s="333" t="s">
        <v>426</v>
      </c>
      <c r="I202" s="333" t="s">
        <v>454</v>
      </c>
    </row>
    <row r="203" spans="2:9" ht="33" customHeight="1">
      <c r="B203" s="543"/>
      <c r="C203" s="546"/>
      <c r="D203" s="269" t="s">
        <v>278</v>
      </c>
      <c r="E203" s="333" t="s">
        <v>429</v>
      </c>
      <c r="F203" s="333" t="s">
        <v>430</v>
      </c>
      <c r="G203" s="333" t="s">
        <v>431</v>
      </c>
      <c r="H203" s="333" t="s">
        <v>433</v>
      </c>
      <c r="I203" s="333" t="s">
        <v>432</v>
      </c>
    </row>
    <row r="204" spans="2:9" ht="33" customHeight="1">
      <c r="B204" s="543"/>
      <c r="C204" s="546"/>
      <c r="D204" s="269" t="s">
        <v>281</v>
      </c>
      <c r="E204" s="333" t="s">
        <v>434</v>
      </c>
      <c r="F204" s="333" t="s">
        <v>436</v>
      </c>
      <c r="G204" s="333" t="s">
        <v>435</v>
      </c>
      <c r="H204" s="333" t="s">
        <v>471</v>
      </c>
      <c r="I204" s="333" t="s">
        <v>437</v>
      </c>
    </row>
    <row r="205" spans="2:9" ht="33" customHeight="1">
      <c r="B205" s="543"/>
      <c r="C205" s="546"/>
      <c r="D205" s="270" t="s">
        <v>114</v>
      </c>
      <c r="E205" s="333" t="s">
        <v>439</v>
      </c>
      <c r="F205" s="333" t="s">
        <v>442</v>
      </c>
      <c r="G205" s="333" t="s">
        <v>441</v>
      </c>
      <c r="H205" s="333" t="s">
        <v>440</v>
      </c>
      <c r="I205" s="333" t="s">
        <v>443</v>
      </c>
    </row>
    <row r="206" spans="2:9" ht="33" customHeight="1">
      <c r="B206" s="543"/>
      <c r="C206" s="546"/>
      <c r="D206" s="271" t="s">
        <v>279</v>
      </c>
      <c r="E206" s="333" t="s">
        <v>444</v>
      </c>
      <c r="F206" s="333" t="s">
        <v>445</v>
      </c>
      <c r="G206" s="333" t="s">
        <v>446</v>
      </c>
      <c r="H206" s="333" t="s">
        <v>447</v>
      </c>
      <c r="I206" s="333" t="s">
        <v>469</v>
      </c>
    </row>
    <row r="207" spans="2:9" ht="33" customHeight="1">
      <c r="B207" s="544"/>
      <c r="C207" s="547"/>
      <c r="D207" s="271" t="s">
        <v>282</v>
      </c>
      <c r="E207" s="333" t="s">
        <v>449</v>
      </c>
      <c r="F207" s="333" t="s">
        <v>450</v>
      </c>
      <c r="G207" s="333" t="s">
        <v>452</v>
      </c>
      <c r="H207" s="333" t="s">
        <v>451</v>
      </c>
      <c r="I207" s="333" t="s">
        <v>474</v>
      </c>
    </row>
    <row r="208" spans="2:9" ht="33" customHeight="1">
      <c r="B208" s="542">
        <v>35</v>
      </c>
      <c r="C208" s="545" t="s">
        <v>1</v>
      </c>
      <c r="D208" s="71" t="s">
        <v>277</v>
      </c>
      <c r="E208" s="333" t="s">
        <v>320</v>
      </c>
      <c r="F208" s="333" t="s">
        <v>425</v>
      </c>
      <c r="G208" s="333" t="s">
        <v>426</v>
      </c>
      <c r="H208" s="333" t="s">
        <v>454</v>
      </c>
      <c r="I208" s="333" t="s">
        <v>428</v>
      </c>
    </row>
    <row r="209" spans="2:9" ht="33" customHeight="1">
      <c r="B209" s="543"/>
      <c r="C209" s="546"/>
      <c r="D209" s="269" t="s">
        <v>278</v>
      </c>
      <c r="E209" s="333" t="s">
        <v>429</v>
      </c>
      <c r="F209" s="333" t="s">
        <v>430</v>
      </c>
      <c r="G209" s="333" t="s">
        <v>431</v>
      </c>
      <c r="H209" s="333" t="s">
        <v>432</v>
      </c>
      <c r="I209" s="333" t="s">
        <v>433</v>
      </c>
    </row>
    <row r="210" spans="2:9" ht="33" customHeight="1">
      <c r="B210" s="543"/>
      <c r="C210" s="546"/>
      <c r="D210" s="269" t="s">
        <v>281</v>
      </c>
      <c r="E210" s="333" t="s">
        <v>434</v>
      </c>
      <c r="F210" s="333" t="s">
        <v>435</v>
      </c>
      <c r="G210" s="333" t="s">
        <v>436</v>
      </c>
      <c r="H210" s="333" t="s">
        <v>437</v>
      </c>
      <c r="I210" s="333" t="s">
        <v>456</v>
      </c>
    </row>
    <row r="211" spans="2:9" ht="33" customHeight="1">
      <c r="B211" s="543"/>
      <c r="C211" s="546"/>
      <c r="D211" s="270" t="s">
        <v>114</v>
      </c>
      <c r="E211" s="333" t="s">
        <v>439</v>
      </c>
      <c r="F211" s="333" t="s">
        <v>442</v>
      </c>
      <c r="G211" s="333" t="s">
        <v>441</v>
      </c>
      <c r="H211" s="333" t="s">
        <v>440</v>
      </c>
      <c r="I211" s="333" t="s">
        <v>455</v>
      </c>
    </row>
    <row r="212" spans="2:9" ht="33" customHeight="1">
      <c r="B212" s="543"/>
      <c r="C212" s="546"/>
      <c r="D212" s="271" t="s">
        <v>279</v>
      </c>
      <c r="E212" s="333" t="s">
        <v>444</v>
      </c>
      <c r="F212" s="333" t="s">
        <v>445</v>
      </c>
      <c r="G212" s="333" t="s">
        <v>446</v>
      </c>
      <c r="H212" s="333" t="s">
        <v>457</v>
      </c>
      <c r="I212" s="333" t="s">
        <v>447</v>
      </c>
    </row>
    <row r="213" spans="2:9" ht="33" customHeight="1">
      <c r="B213" s="544"/>
      <c r="C213" s="547"/>
      <c r="D213" s="273" t="s">
        <v>282</v>
      </c>
      <c r="E213" s="334" t="s">
        <v>449</v>
      </c>
      <c r="F213" s="334" t="s">
        <v>451</v>
      </c>
      <c r="G213" s="334" t="s">
        <v>450</v>
      </c>
      <c r="H213" s="334" t="s">
        <v>452</v>
      </c>
      <c r="I213" s="334" t="s">
        <v>453</v>
      </c>
    </row>
    <row r="214" spans="2:9" ht="33" customHeight="1">
      <c r="B214" s="542">
        <v>36</v>
      </c>
      <c r="C214" s="545" t="s">
        <v>2</v>
      </c>
      <c r="D214" s="71" t="s">
        <v>277</v>
      </c>
      <c r="E214" s="333" t="s">
        <v>320</v>
      </c>
      <c r="F214" s="333" t="s">
        <v>425</v>
      </c>
      <c r="G214" s="333" t="s">
        <v>454</v>
      </c>
      <c r="H214" s="333" t="s">
        <v>427</v>
      </c>
      <c r="I214" s="333" t="s">
        <v>426</v>
      </c>
    </row>
    <row r="215" spans="2:9" ht="33" customHeight="1">
      <c r="B215" s="543"/>
      <c r="C215" s="546"/>
      <c r="D215" s="269" t="s">
        <v>278</v>
      </c>
      <c r="E215" s="333" t="s">
        <v>429</v>
      </c>
      <c r="F215" s="333" t="s">
        <v>430</v>
      </c>
      <c r="G215" s="333" t="s">
        <v>431</v>
      </c>
      <c r="H215" s="333" t="s">
        <v>432</v>
      </c>
      <c r="I215" s="333" t="s">
        <v>433</v>
      </c>
    </row>
    <row r="216" spans="2:9" ht="33" customHeight="1">
      <c r="B216" s="543"/>
      <c r="C216" s="546"/>
      <c r="D216" s="269" t="s">
        <v>281</v>
      </c>
      <c r="E216" s="333" t="s">
        <v>434</v>
      </c>
      <c r="F216" s="333" t="s">
        <v>436</v>
      </c>
      <c r="G216" s="333" t="s">
        <v>435</v>
      </c>
      <c r="H216" s="333" t="s">
        <v>438</v>
      </c>
      <c r="I216" s="333" t="s">
        <v>437</v>
      </c>
    </row>
    <row r="217" spans="2:9" ht="33" customHeight="1">
      <c r="B217" s="543"/>
      <c r="C217" s="546"/>
      <c r="D217" s="270" t="s">
        <v>114</v>
      </c>
      <c r="E217" s="333" t="s">
        <v>439</v>
      </c>
      <c r="F217" s="333" t="s">
        <v>440</v>
      </c>
      <c r="G217" s="333" t="s">
        <v>441</v>
      </c>
      <c r="H217" s="333" t="s">
        <v>455</v>
      </c>
      <c r="I217" s="333" t="s">
        <v>442</v>
      </c>
    </row>
    <row r="218" spans="2:9" ht="33" customHeight="1">
      <c r="B218" s="543"/>
      <c r="C218" s="546"/>
      <c r="D218" s="271" t="s">
        <v>279</v>
      </c>
      <c r="E218" s="333" t="s">
        <v>444</v>
      </c>
      <c r="F218" s="333" t="s">
        <v>445</v>
      </c>
      <c r="G218" s="333" t="s">
        <v>446</v>
      </c>
      <c r="H218" s="333" t="s">
        <v>457</v>
      </c>
      <c r="I218" s="333" t="s">
        <v>447</v>
      </c>
    </row>
    <row r="219" spans="2:9" ht="33" customHeight="1">
      <c r="B219" s="544"/>
      <c r="C219" s="547"/>
      <c r="D219" s="271" t="s">
        <v>282</v>
      </c>
      <c r="E219" s="333" t="s">
        <v>449</v>
      </c>
      <c r="F219" s="333" t="s">
        <v>450</v>
      </c>
      <c r="G219" s="333" t="s">
        <v>451</v>
      </c>
      <c r="H219" s="333" t="s">
        <v>478</v>
      </c>
      <c r="I219" s="333" t="s">
        <v>480</v>
      </c>
    </row>
    <row r="220" spans="2:9" ht="33" customHeight="1">
      <c r="B220" s="542">
        <v>37</v>
      </c>
      <c r="C220" s="545" t="s">
        <v>3</v>
      </c>
      <c r="D220" s="71" t="s">
        <v>277</v>
      </c>
      <c r="E220" s="333" t="s">
        <v>320</v>
      </c>
      <c r="F220" s="333" t="s">
        <v>425</v>
      </c>
      <c r="G220" s="333" t="s">
        <v>426</v>
      </c>
      <c r="H220" s="333" t="s">
        <v>427</v>
      </c>
      <c r="I220" s="333" t="s">
        <v>454</v>
      </c>
    </row>
    <row r="221" spans="2:9" ht="33" customHeight="1">
      <c r="B221" s="543"/>
      <c r="C221" s="546"/>
      <c r="D221" s="269" t="s">
        <v>278</v>
      </c>
      <c r="E221" s="333" t="s">
        <v>429</v>
      </c>
      <c r="F221" s="333" t="s">
        <v>430</v>
      </c>
      <c r="G221" s="333" t="s">
        <v>431</v>
      </c>
      <c r="H221" s="333" t="s">
        <v>433</v>
      </c>
      <c r="I221" s="333" t="s">
        <v>432</v>
      </c>
    </row>
    <row r="222" spans="2:9" ht="33" customHeight="1">
      <c r="B222" s="543"/>
      <c r="C222" s="546"/>
      <c r="D222" s="269" t="s">
        <v>281</v>
      </c>
      <c r="E222" s="333" t="s">
        <v>434</v>
      </c>
      <c r="F222" s="333" t="s">
        <v>435</v>
      </c>
      <c r="G222" s="333" t="s">
        <v>436</v>
      </c>
      <c r="H222" s="333" t="s">
        <v>437</v>
      </c>
      <c r="I222" s="333" t="s">
        <v>462</v>
      </c>
    </row>
    <row r="223" spans="2:9" ht="33" customHeight="1">
      <c r="B223" s="543"/>
      <c r="C223" s="546"/>
      <c r="D223" s="270" t="s">
        <v>114</v>
      </c>
      <c r="E223" s="333" t="s">
        <v>439</v>
      </c>
      <c r="F223" s="333" t="s">
        <v>440</v>
      </c>
      <c r="G223" s="333" t="s">
        <v>441</v>
      </c>
      <c r="H223" s="333" t="s">
        <v>455</v>
      </c>
      <c r="I223" s="333" t="s">
        <v>443</v>
      </c>
    </row>
    <row r="224" spans="2:9" ht="33" customHeight="1">
      <c r="B224" s="543"/>
      <c r="C224" s="546"/>
      <c r="D224" s="271" t="s">
        <v>279</v>
      </c>
      <c r="E224" s="333" t="s">
        <v>444</v>
      </c>
      <c r="F224" s="333" t="s">
        <v>445</v>
      </c>
      <c r="G224" s="333" t="s">
        <v>446</v>
      </c>
      <c r="H224" s="333" t="s">
        <v>457</v>
      </c>
      <c r="I224" s="333" t="s">
        <v>447</v>
      </c>
    </row>
    <row r="225" spans="2:9" ht="33" customHeight="1">
      <c r="B225" s="544"/>
      <c r="C225" s="547"/>
      <c r="D225" s="271" t="s">
        <v>282</v>
      </c>
      <c r="E225" s="333" t="s">
        <v>449</v>
      </c>
      <c r="F225" s="333" t="s">
        <v>450</v>
      </c>
      <c r="G225" s="333" t="s">
        <v>451</v>
      </c>
      <c r="H225" s="333" t="s">
        <v>452</v>
      </c>
      <c r="I225" s="333" t="s">
        <v>458</v>
      </c>
    </row>
    <row r="226" spans="2:9" ht="33" customHeight="1">
      <c r="B226" s="542">
        <v>38</v>
      </c>
      <c r="C226" s="545" t="s">
        <v>39</v>
      </c>
      <c r="D226" s="71" t="s">
        <v>277</v>
      </c>
      <c r="E226" s="333" t="s">
        <v>320</v>
      </c>
      <c r="F226" s="333" t="s">
        <v>425</v>
      </c>
      <c r="G226" s="333" t="s">
        <v>454</v>
      </c>
      <c r="H226" s="333" t="s">
        <v>426</v>
      </c>
      <c r="I226" s="333" t="s">
        <v>428</v>
      </c>
    </row>
    <row r="227" spans="2:9" ht="33" customHeight="1">
      <c r="B227" s="543"/>
      <c r="C227" s="546"/>
      <c r="D227" s="269" t="s">
        <v>278</v>
      </c>
      <c r="E227" s="333" t="s">
        <v>429</v>
      </c>
      <c r="F227" s="333" t="s">
        <v>430</v>
      </c>
      <c r="G227" s="333" t="s">
        <v>432</v>
      </c>
      <c r="H227" s="333" t="s">
        <v>431</v>
      </c>
      <c r="I227" s="333" t="s">
        <v>433</v>
      </c>
    </row>
    <row r="228" spans="2:9" ht="33" customHeight="1">
      <c r="B228" s="543"/>
      <c r="C228" s="546"/>
      <c r="D228" s="269" t="s">
        <v>281</v>
      </c>
      <c r="E228" s="333" t="s">
        <v>434</v>
      </c>
      <c r="F228" s="333" t="s">
        <v>435</v>
      </c>
      <c r="G228" s="333" t="s">
        <v>436</v>
      </c>
      <c r="H228" s="333" t="s">
        <v>437</v>
      </c>
      <c r="I228" s="333" t="s">
        <v>460</v>
      </c>
    </row>
    <row r="229" spans="2:9" ht="33" customHeight="1">
      <c r="B229" s="543"/>
      <c r="C229" s="546"/>
      <c r="D229" s="270" t="s">
        <v>114</v>
      </c>
      <c r="E229" s="333" t="s">
        <v>439</v>
      </c>
      <c r="F229" s="333" t="s">
        <v>441</v>
      </c>
      <c r="G229" s="333" t="s">
        <v>442</v>
      </c>
      <c r="H229" s="333" t="s">
        <v>440</v>
      </c>
      <c r="I229" s="333" t="s">
        <v>455</v>
      </c>
    </row>
    <row r="230" spans="2:9" ht="33" customHeight="1">
      <c r="B230" s="543"/>
      <c r="C230" s="546"/>
      <c r="D230" s="271" t="s">
        <v>279</v>
      </c>
      <c r="E230" s="333" t="s">
        <v>444</v>
      </c>
      <c r="F230" s="333" t="s">
        <v>445</v>
      </c>
      <c r="G230" s="333" t="s">
        <v>481</v>
      </c>
      <c r="H230" s="333" t="s">
        <v>457</v>
      </c>
      <c r="I230" s="333" t="s">
        <v>446</v>
      </c>
    </row>
    <row r="231" spans="2:9" ht="33" customHeight="1">
      <c r="B231" s="544"/>
      <c r="C231" s="547"/>
      <c r="D231" s="271" t="s">
        <v>282</v>
      </c>
      <c r="E231" s="333" t="s">
        <v>449</v>
      </c>
      <c r="F231" s="333" t="s">
        <v>450</v>
      </c>
      <c r="G231" s="333" t="s">
        <v>452</v>
      </c>
      <c r="H231" s="333" t="s">
        <v>451</v>
      </c>
      <c r="I231" s="333" t="s">
        <v>453</v>
      </c>
    </row>
    <row r="232" spans="2:9" ht="33" customHeight="1">
      <c r="B232" s="542">
        <v>39</v>
      </c>
      <c r="C232" s="545" t="s">
        <v>7</v>
      </c>
      <c r="D232" s="71" t="s">
        <v>277</v>
      </c>
      <c r="E232" s="333" t="s">
        <v>320</v>
      </c>
      <c r="F232" s="333" t="s">
        <v>426</v>
      </c>
      <c r="G232" s="333" t="s">
        <v>425</v>
      </c>
      <c r="H232" s="333" t="s">
        <v>428</v>
      </c>
      <c r="I232" s="333" t="s">
        <v>454</v>
      </c>
    </row>
    <row r="233" spans="2:9" ht="33" customHeight="1">
      <c r="B233" s="543"/>
      <c r="C233" s="546"/>
      <c r="D233" s="269" t="s">
        <v>278</v>
      </c>
      <c r="E233" s="333" t="s">
        <v>429</v>
      </c>
      <c r="F233" s="333" t="s">
        <v>430</v>
      </c>
      <c r="G233" s="333" t="s">
        <v>431</v>
      </c>
      <c r="H233" s="333" t="s">
        <v>432</v>
      </c>
      <c r="I233" s="333" t="s">
        <v>433</v>
      </c>
    </row>
    <row r="234" spans="2:9" ht="33" customHeight="1">
      <c r="B234" s="543"/>
      <c r="C234" s="546"/>
      <c r="D234" s="269" t="s">
        <v>281</v>
      </c>
      <c r="E234" s="333" t="s">
        <v>434</v>
      </c>
      <c r="F234" s="333" t="s">
        <v>435</v>
      </c>
      <c r="G234" s="333" t="s">
        <v>436</v>
      </c>
      <c r="H234" s="333" t="s">
        <v>437</v>
      </c>
      <c r="I234" s="333" t="s">
        <v>456</v>
      </c>
    </row>
    <row r="235" spans="2:9" ht="33" customHeight="1">
      <c r="B235" s="543"/>
      <c r="C235" s="546"/>
      <c r="D235" s="270" t="s">
        <v>114</v>
      </c>
      <c r="E235" s="333" t="s">
        <v>439</v>
      </c>
      <c r="F235" s="333" t="s">
        <v>441</v>
      </c>
      <c r="G235" s="333" t="s">
        <v>440</v>
      </c>
      <c r="H235" s="333" t="s">
        <v>443</v>
      </c>
      <c r="I235" s="333" t="s">
        <v>442</v>
      </c>
    </row>
    <row r="236" spans="2:9" ht="33" customHeight="1">
      <c r="B236" s="543"/>
      <c r="C236" s="546"/>
      <c r="D236" s="271" t="s">
        <v>279</v>
      </c>
      <c r="E236" s="333" t="s">
        <v>444</v>
      </c>
      <c r="F236" s="333" t="s">
        <v>445</v>
      </c>
      <c r="G236" s="333" t="s">
        <v>446</v>
      </c>
      <c r="H236" s="333" t="s">
        <v>447</v>
      </c>
      <c r="I236" s="333" t="s">
        <v>448</v>
      </c>
    </row>
    <row r="237" spans="2:9" ht="33" customHeight="1">
      <c r="B237" s="544"/>
      <c r="C237" s="547"/>
      <c r="D237" s="271" t="s">
        <v>282</v>
      </c>
      <c r="E237" s="333" t="s">
        <v>449</v>
      </c>
      <c r="F237" s="333" t="s">
        <v>451</v>
      </c>
      <c r="G237" s="333" t="s">
        <v>452</v>
      </c>
      <c r="H237" s="333" t="s">
        <v>450</v>
      </c>
      <c r="I237" s="333" t="s">
        <v>473</v>
      </c>
    </row>
    <row r="238" spans="2:9" ht="33" customHeight="1">
      <c r="B238" s="542">
        <v>40</v>
      </c>
      <c r="C238" s="545" t="s">
        <v>40</v>
      </c>
      <c r="D238" s="71" t="s">
        <v>277</v>
      </c>
      <c r="E238" s="333" t="s">
        <v>320</v>
      </c>
      <c r="F238" s="333" t="s">
        <v>426</v>
      </c>
      <c r="G238" s="333" t="s">
        <v>425</v>
      </c>
      <c r="H238" s="333" t="s">
        <v>454</v>
      </c>
      <c r="I238" s="333" t="s">
        <v>428</v>
      </c>
    </row>
    <row r="239" spans="2:9" ht="33" customHeight="1">
      <c r="B239" s="543"/>
      <c r="C239" s="546"/>
      <c r="D239" s="269" t="s">
        <v>278</v>
      </c>
      <c r="E239" s="333" t="s">
        <v>429</v>
      </c>
      <c r="F239" s="333" t="s">
        <v>430</v>
      </c>
      <c r="G239" s="333" t="s">
        <v>431</v>
      </c>
      <c r="H239" s="333" t="s">
        <v>433</v>
      </c>
      <c r="I239" s="333" t="s">
        <v>482</v>
      </c>
    </row>
    <row r="240" spans="2:9" ht="33" customHeight="1">
      <c r="B240" s="543"/>
      <c r="C240" s="546"/>
      <c r="D240" s="269" t="s">
        <v>281</v>
      </c>
      <c r="E240" s="333" t="s">
        <v>434</v>
      </c>
      <c r="F240" s="333" t="s">
        <v>483</v>
      </c>
      <c r="G240" s="333" t="s">
        <v>435</v>
      </c>
      <c r="H240" s="333" t="s">
        <v>436</v>
      </c>
      <c r="I240" s="333" t="s">
        <v>437</v>
      </c>
    </row>
    <row r="241" spans="2:9" ht="33" customHeight="1">
      <c r="B241" s="543"/>
      <c r="C241" s="546"/>
      <c r="D241" s="270" t="s">
        <v>114</v>
      </c>
      <c r="E241" s="333" t="s">
        <v>439</v>
      </c>
      <c r="F241" s="333" t="s">
        <v>484</v>
      </c>
      <c r="G241" s="333" t="s">
        <v>440</v>
      </c>
      <c r="H241" s="333" t="s">
        <v>443</v>
      </c>
      <c r="I241" s="333" t="s">
        <v>442</v>
      </c>
    </row>
    <row r="242" spans="2:9" ht="33" customHeight="1">
      <c r="B242" s="543"/>
      <c r="C242" s="546"/>
      <c r="D242" s="271" t="s">
        <v>279</v>
      </c>
      <c r="E242" s="333" t="s">
        <v>444</v>
      </c>
      <c r="F242" s="333" t="s">
        <v>445</v>
      </c>
      <c r="G242" s="333" t="s">
        <v>446</v>
      </c>
      <c r="H242" s="333" t="s">
        <v>469</v>
      </c>
      <c r="I242" s="333" t="s">
        <v>447</v>
      </c>
    </row>
    <row r="243" spans="2:9" ht="33" customHeight="1">
      <c r="B243" s="544"/>
      <c r="C243" s="547"/>
      <c r="D243" s="273" t="s">
        <v>282</v>
      </c>
      <c r="E243" s="334" t="s">
        <v>450</v>
      </c>
      <c r="F243" s="334" t="s">
        <v>449</v>
      </c>
      <c r="G243" s="334" t="s">
        <v>452</v>
      </c>
      <c r="H243" s="334" t="s">
        <v>451</v>
      </c>
      <c r="I243" s="334" t="s">
        <v>453</v>
      </c>
    </row>
    <row r="244" spans="2:9" ht="33" customHeight="1">
      <c r="B244" s="542">
        <v>41</v>
      </c>
      <c r="C244" s="545" t="s">
        <v>11</v>
      </c>
      <c r="D244" s="71" t="s">
        <v>277</v>
      </c>
      <c r="E244" s="333" t="s">
        <v>320</v>
      </c>
      <c r="F244" s="333" t="s">
        <v>425</v>
      </c>
      <c r="G244" s="333" t="s">
        <v>428</v>
      </c>
      <c r="H244" s="333" t="s">
        <v>427</v>
      </c>
      <c r="I244" s="333" t="s">
        <v>454</v>
      </c>
    </row>
    <row r="245" spans="2:9" ht="33" customHeight="1">
      <c r="B245" s="543"/>
      <c r="C245" s="546"/>
      <c r="D245" s="269" t="s">
        <v>278</v>
      </c>
      <c r="E245" s="333" t="s">
        <v>429</v>
      </c>
      <c r="F245" s="333" t="s">
        <v>430</v>
      </c>
      <c r="G245" s="333" t="s">
        <v>431</v>
      </c>
      <c r="H245" s="333" t="s">
        <v>432</v>
      </c>
      <c r="I245" s="333" t="s">
        <v>433</v>
      </c>
    </row>
    <row r="246" spans="2:9" ht="33" customHeight="1">
      <c r="B246" s="543"/>
      <c r="C246" s="546"/>
      <c r="D246" s="269" t="s">
        <v>281</v>
      </c>
      <c r="E246" s="333" t="s">
        <v>434</v>
      </c>
      <c r="F246" s="333" t="s">
        <v>436</v>
      </c>
      <c r="G246" s="333" t="s">
        <v>435</v>
      </c>
      <c r="H246" s="333" t="s">
        <v>437</v>
      </c>
      <c r="I246" s="333" t="s">
        <v>471</v>
      </c>
    </row>
    <row r="247" spans="2:9" ht="33" customHeight="1">
      <c r="B247" s="543"/>
      <c r="C247" s="546"/>
      <c r="D247" s="270" t="s">
        <v>114</v>
      </c>
      <c r="E247" s="333" t="s">
        <v>439</v>
      </c>
      <c r="F247" s="333" t="s">
        <v>441</v>
      </c>
      <c r="G247" s="333" t="s">
        <v>440</v>
      </c>
      <c r="H247" s="333" t="s">
        <v>443</v>
      </c>
      <c r="I247" s="333" t="s">
        <v>485</v>
      </c>
    </row>
    <row r="248" spans="2:9" ht="33" customHeight="1">
      <c r="B248" s="543"/>
      <c r="C248" s="546"/>
      <c r="D248" s="271" t="s">
        <v>279</v>
      </c>
      <c r="E248" s="333" t="s">
        <v>444</v>
      </c>
      <c r="F248" s="333" t="s">
        <v>445</v>
      </c>
      <c r="G248" s="333" t="s">
        <v>446</v>
      </c>
      <c r="H248" s="333" t="s">
        <v>469</v>
      </c>
      <c r="I248" s="333" t="s">
        <v>447</v>
      </c>
    </row>
    <row r="249" spans="2:9" ht="33" customHeight="1">
      <c r="B249" s="544"/>
      <c r="C249" s="547"/>
      <c r="D249" s="271" t="s">
        <v>282</v>
      </c>
      <c r="E249" s="333" t="s">
        <v>449</v>
      </c>
      <c r="F249" s="333" t="s">
        <v>451</v>
      </c>
      <c r="G249" s="333" t="s">
        <v>450</v>
      </c>
      <c r="H249" s="333" t="s">
        <v>473</v>
      </c>
      <c r="I249" s="333" t="s">
        <v>468</v>
      </c>
    </row>
    <row r="250" spans="2:9" ht="33" customHeight="1">
      <c r="B250" s="542">
        <v>42</v>
      </c>
      <c r="C250" s="545" t="s">
        <v>12</v>
      </c>
      <c r="D250" s="71" t="s">
        <v>277</v>
      </c>
      <c r="E250" s="333" t="s">
        <v>320</v>
      </c>
      <c r="F250" s="333" t="s">
        <v>425</v>
      </c>
      <c r="G250" s="333" t="s">
        <v>427</v>
      </c>
      <c r="H250" s="333" t="s">
        <v>428</v>
      </c>
      <c r="I250" s="333" t="s">
        <v>426</v>
      </c>
    </row>
    <row r="251" spans="2:9" ht="33" customHeight="1">
      <c r="B251" s="543"/>
      <c r="C251" s="546"/>
      <c r="D251" s="269" t="s">
        <v>278</v>
      </c>
      <c r="E251" s="333" t="s">
        <v>429</v>
      </c>
      <c r="F251" s="333" t="s">
        <v>430</v>
      </c>
      <c r="G251" s="333" t="s">
        <v>432</v>
      </c>
      <c r="H251" s="333" t="s">
        <v>431</v>
      </c>
      <c r="I251" s="333" t="s">
        <v>433</v>
      </c>
    </row>
    <row r="252" spans="2:9" ht="33" customHeight="1">
      <c r="B252" s="543"/>
      <c r="C252" s="546"/>
      <c r="D252" s="269" t="s">
        <v>281</v>
      </c>
      <c r="E252" s="333" t="s">
        <v>434</v>
      </c>
      <c r="F252" s="333" t="s">
        <v>435</v>
      </c>
      <c r="G252" s="333" t="s">
        <v>436</v>
      </c>
      <c r="H252" s="333" t="s">
        <v>437</v>
      </c>
      <c r="I252" s="333" t="s">
        <v>438</v>
      </c>
    </row>
    <row r="253" spans="2:9" ht="33" customHeight="1">
      <c r="B253" s="543"/>
      <c r="C253" s="546"/>
      <c r="D253" s="270" t="s">
        <v>114</v>
      </c>
      <c r="E253" s="333" t="s">
        <v>439</v>
      </c>
      <c r="F253" s="333" t="s">
        <v>440</v>
      </c>
      <c r="G253" s="333" t="s">
        <v>441</v>
      </c>
      <c r="H253" s="333" t="s">
        <v>442</v>
      </c>
      <c r="I253" s="333" t="s">
        <v>455</v>
      </c>
    </row>
    <row r="254" spans="2:9" ht="33" customHeight="1">
      <c r="B254" s="543"/>
      <c r="C254" s="546"/>
      <c r="D254" s="271" t="s">
        <v>279</v>
      </c>
      <c r="E254" s="333" t="s">
        <v>444</v>
      </c>
      <c r="F254" s="333" t="s">
        <v>445</v>
      </c>
      <c r="G254" s="333" t="s">
        <v>446</v>
      </c>
      <c r="H254" s="333" t="s">
        <v>447</v>
      </c>
      <c r="I254" s="333" t="s">
        <v>457</v>
      </c>
    </row>
    <row r="255" spans="2:9" ht="33" customHeight="1">
      <c r="B255" s="544"/>
      <c r="C255" s="547"/>
      <c r="D255" s="271" t="s">
        <v>282</v>
      </c>
      <c r="E255" s="333" t="s">
        <v>449</v>
      </c>
      <c r="F255" s="333" t="s">
        <v>450</v>
      </c>
      <c r="G255" s="333" t="s">
        <v>451</v>
      </c>
      <c r="H255" s="333" t="s">
        <v>453</v>
      </c>
      <c r="I255" s="333" t="s">
        <v>452</v>
      </c>
    </row>
    <row r="256" spans="2:9" ht="33" customHeight="1">
      <c r="B256" s="542">
        <v>43</v>
      </c>
      <c r="C256" s="545" t="s">
        <v>8</v>
      </c>
      <c r="D256" s="71" t="s">
        <v>277</v>
      </c>
      <c r="E256" s="333" t="s">
        <v>320</v>
      </c>
      <c r="F256" s="333" t="s">
        <v>426</v>
      </c>
      <c r="G256" s="333" t="s">
        <v>425</v>
      </c>
      <c r="H256" s="333" t="s">
        <v>427</v>
      </c>
      <c r="I256" s="333" t="s">
        <v>428</v>
      </c>
    </row>
    <row r="257" spans="2:9" ht="33" customHeight="1">
      <c r="B257" s="543"/>
      <c r="C257" s="546"/>
      <c r="D257" s="269" t="s">
        <v>278</v>
      </c>
      <c r="E257" s="333" t="s">
        <v>429</v>
      </c>
      <c r="F257" s="333" t="s">
        <v>430</v>
      </c>
      <c r="G257" s="333" t="s">
        <v>431</v>
      </c>
      <c r="H257" s="333" t="s">
        <v>433</v>
      </c>
      <c r="I257" s="333" t="s">
        <v>432</v>
      </c>
    </row>
    <row r="258" spans="2:9" ht="33" customHeight="1">
      <c r="B258" s="543"/>
      <c r="C258" s="546"/>
      <c r="D258" s="269" t="s">
        <v>281</v>
      </c>
      <c r="E258" s="333" t="s">
        <v>434</v>
      </c>
      <c r="F258" s="333" t="s">
        <v>435</v>
      </c>
      <c r="G258" s="333" t="s">
        <v>436</v>
      </c>
      <c r="H258" s="333" t="s">
        <v>437</v>
      </c>
      <c r="I258" s="333" t="s">
        <v>456</v>
      </c>
    </row>
    <row r="259" spans="2:9" ht="33" customHeight="1">
      <c r="B259" s="543"/>
      <c r="C259" s="546"/>
      <c r="D259" s="270" t="s">
        <v>114</v>
      </c>
      <c r="E259" s="333" t="s">
        <v>439</v>
      </c>
      <c r="F259" s="333" t="s">
        <v>441</v>
      </c>
      <c r="G259" s="333" t="s">
        <v>440</v>
      </c>
      <c r="H259" s="333" t="s">
        <v>455</v>
      </c>
      <c r="I259" s="333" t="s">
        <v>443</v>
      </c>
    </row>
    <row r="260" spans="2:9" ht="33" customHeight="1">
      <c r="B260" s="543"/>
      <c r="C260" s="546"/>
      <c r="D260" s="271" t="s">
        <v>279</v>
      </c>
      <c r="E260" s="333" t="s">
        <v>444</v>
      </c>
      <c r="F260" s="333" t="s">
        <v>445</v>
      </c>
      <c r="G260" s="333" t="s">
        <v>447</v>
      </c>
      <c r="H260" s="333" t="s">
        <v>446</v>
      </c>
      <c r="I260" s="333" t="s">
        <v>486</v>
      </c>
    </row>
    <row r="261" spans="2:9" ht="33" customHeight="1">
      <c r="B261" s="544"/>
      <c r="C261" s="547"/>
      <c r="D261" s="271" t="s">
        <v>282</v>
      </c>
      <c r="E261" s="333" t="s">
        <v>449</v>
      </c>
      <c r="F261" s="333" t="s">
        <v>450</v>
      </c>
      <c r="G261" s="333" t="s">
        <v>451</v>
      </c>
      <c r="H261" s="333" t="s">
        <v>452</v>
      </c>
      <c r="I261" s="333" t="s">
        <v>480</v>
      </c>
    </row>
    <row r="262" spans="2:9" ht="33" customHeight="1">
      <c r="B262" s="542">
        <v>44</v>
      </c>
      <c r="C262" s="545" t="s">
        <v>18</v>
      </c>
      <c r="D262" s="71" t="s">
        <v>277</v>
      </c>
      <c r="E262" s="333" t="s">
        <v>320</v>
      </c>
      <c r="F262" s="333" t="s">
        <v>425</v>
      </c>
      <c r="G262" s="333" t="s">
        <v>427</v>
      </c>
      <c r="H262" s="333" t="s">
        <v>426</v>
      </c>
      <c r="I262" s="333" t="s">
        <v>428</v>
      </c>
    </row>
    <row r="263" spans="2:9" ht="33" customHeight="1">
      <c r="B263" s="543"/>
      <c r="C263" s="546"/>
      <c r="D263" s="269" t="s">
        <v>278</v>
      </c>
      <c r="E263" s="333" t="s">
        <v>429</v>
      </c>
      <c r="F263" s="333" t="s">
        <v>430</v>
      </c>
      <c r="G263" s="333" t="s">
        <v>432</v>
      </c>
      <c r="H263" s="333" t="s">
        <v>433</v>
      </c>
      <c r="I263" s="333" t="s">
        <v>431</v>
      </c>
    </row>
    <row r="264" spans="2:9" ht="33" customHeight="1">
      <c r="B264" s="543"/>
      <c r="C264" s="546"/>
      <c r="D264" s="269" t="s">
        <v>281</v>
      </c>
      <c r="E264" s="333" t="s">
        <v>434</v>
      </c>
      <c r="F264" s="333" t="s">
        <v>436</v>
      </c>
      <c r="G264" s="333" t="s">
        <v>435</v>
      </c>
      <c r="H264" s="333" t="s">
        <v>437</v>
      </c>
      <c r="I264" s="333" t="s">
        <v>438</v>
      </c>
    </row>
    <row r="265" spans="2:9" ht="33" customHeight="1">
      <c r="B265" s="543"/>
      <c r="C265" s="546"/>
      <c r="D265" s="270" t="s">
        <v>114</v>
      </c>
      <c r="E265" s="333" t="s">
        <v>439</v>
      </c>
      <c r="F265" s="333" t="s">
        <v>440</v>
      </c>
      <c r="G265" s="333" t="s">
        <v>443</v>
      </c>
      <c r="H265" s="333" t="s">
        <v>441</v>
      </c>
      <c r="I265" s="333" t="s">
        <v>442</v>
      </c>
    </row>
    <row r="266" spans="2:9" ht="33" customHeight="1">
      <c r="B266" s="543"/>
      <c r="C266" s="546"/>
      <c r="D266" s="271" t="s">
        <v>279</v>
      </c>
      <c r="E266" s="333" t="s">
        <v>444</v>
      </c>
      <c r="F266" s="333" t="s">
        <v>445</v>
      </c>
      <c r="G266" s="333" t="s">
        <v>446</v>
      </c>
      <c r="H266" s="333" t="s">
        <v>448</v>
      </c>
      <c r="I266" s="333" t="s">
        <v>447</v>
      </c>
    </row>
    <row r="267" spans="2:9" ht="33" customHeight="1">
      <c r="B267" s="544"/>
      <c r="C267" s="547"/>
      <c r="D267" s="271" t="s">
        <v>282</v>
      </c>
      <c r="E267" s="333" t="s">
        <v>449</v>
      </c>
      <c r="F267" s="333" t="s">
        <v>451</v>
      </c>
      <c r="G267" s="333" t="s">
        <v>450</v>
      </c>
      <c r="H267" s="333" t="s">
        <v>452</v>
      </c>
      <c r="I267" s="333" t="s">
        <v>473</v>
      </c>
    </row>
    <row r="268" spans="2:9" ht="33" customHeight="1">
      <c r="B268" s="542">
        <v>45</v>
      </c>
      <c r="C268" s="545" t="s">
        <v>41</v>
      </c>
      <c r="D268" s="71" t="s">
        <v>277</v>
      </c>
      <c r="E268" s="333" t="s">
        <v>320</v>
      </c>
      <c r="F268" s="333" t="s">
        <v>425</v>
      </c>
      <c r="G268" s="333" t="s">
        <v>428</v>
      </c>
      <c r="H268" s="333" t="s">
        <v>426</v>
      </c>
      <c r="I268" s="333" t="s">
        <v>427</v>
      </c>
    </row>
    <row r="269" spans="2:9" ht="33" customHeight="1">
      <c r="B269" s="543"/>
      <c r="C269" s="546"/>
      <c r="D269" s="269" t="s">
        <v>278</v>
      </c>
      <c r="E269" s="333" t="s">
        <v>429</v>
      </c>
      <c r="F269" s="333" t="s">
        <v>430</v>
      </c>
      <c r="G269" s="333" t="s">
        <v>433</v>
      </c>
      <c r="H269" s="333" t="s">
        <v>432</v>
      </c>
      <c r="I269" s="333" t="s">
        <v>431</v>
      </c>
    </row>
    <row r="270" spans="2:9" ht="33" customHeight="1">
      <c r="B270" s="543"/>
      <c r="C270" s="546"/>
      <c r="D270" s="269" t="s">
        <v>281</v>
      </c>
      <c r="E270" s="333" t="s">
        <v>434</v>
      </c>
      <c r="F270" s="333" t="s">
        <v>436</v>
      </c>
      <c r="G270" s="333" t="s">
        <v>435</v>
      </c>
      <c r="H270" s="333" t="s">
        <v>437</v>
      </c>
      <c r="I270" s="333" t="s">
        <v>438</v>
      </c>
    </row>
    <row r="271" spans="2:9" ht="33" customHeight="1">
      <c r="B271" s="543"/>
      <c r="C271" s="546"/>
      <c r="D271" s="270" t="s">
        <v>114</v>
      </c>
      <c r="E271" s="333" t="s">
        <v>439</v>
      </c>
      <c r="F271" s="333" t="s">
        <v>441</v>
      </c>
      <c r="G271" s="333" t="s">
        <v>440</v>
      </c>
      <c r="H271" s="333" t="s">
        <v>442</v>
      </c>
      <c r="I271" s="333" t="s">
        <v>455</v>
      </c>
    </row>
    <row r="272" spans="2:9" ht="33" customHeight="1">
      <c r="B272" s="543"/>
      <c r="C272" s="546"/>
      <c r="D272" s="271" t="s">
        <v>279</v>
      </c>
      <c r="E272" s="333" t="s">
        <v>444</v>
      </c>
      <c r="F272" s="333" t="s">
        <v>445</v>
      </c>
      <c r="G272" s="333" t="s">
        <v>457</v>
      </c>
      <c r="H272" s="333" t="s">
        <v>446</v>
      </c>
      <c r="I272" s="333" t="s">
        <v>487</v>
      </c>
    </row>
    <row r="273" spans="2:10" ht="33" customHeight="1">
      <c r="B273" s="544"/>
      <c r="C273" s="547"/>
      <c r="D273" s="273" t="s">
        <v>282</v>
      </c>
      <c r="E273" s="334" t="s">
        <v>449</v>
      </c>
      <c r="F273" s="334" t="s">
        <v>450</v>
      </c>
      <c r="G273" s="334" t="s">
        <v>488</v>
      </c>
      <c r="H273" s="334" t="s">
        <v>451</v>
      </c>
      <c r="I273" s="334" t="s">
        <v>452</v>
      </c>
      <c r="J273" s="265"/>
    </row>
    <row r="274" spans="2:10" ht="33" customHeight="1">
      <c r="B274" s="542">
        <v>46</v>
      </c>
      <c r="C274" s="545" t="s">
        <v>21</v>
      </c>
      <c r="D274" s="384" t="s">
        <v>277</v>
      </c>
      <c r="E274" s="442" t="s">
        <v>320</v>
      </c>
      <c r="F274" s="442" t="s">
        <v>425</v>
      </c>
      <c r="G274" s="442" t="s">
        <v>426</v>
      </c>
      <c r="H274" s="442" t="s">
        <v>427</v>
      </c>
      <c r="I274" s="442" t="s">
        <v>454</v>
      </c>
    </row>
    <row r="275" spans="2:10" ht="33" customHeight="1">
      <c r="B275" s="543"/>
      <c r="C275" s="546"/>
      <c r="D275" s="269" t="s">
        <v>278</v>
      </c>
      <c r="E275" s="333" t="s">
        <v>429</v>
      </c>
      <c r="F275" s="333" t="s">
        <v>430</v>
      </c>
      <c r="G275" s="333" t="s">
        <v>431</v>
      </c>
      <c r="H275" s="333" t="s">
        <v>433</v>
      </c>
      <c r="I275" s="333" t="s">
        <v>432</v>
      </c>
    </row>
    <row r="276" spans="2:10" ht="33" customHeight="1">
      <c r="B276" s="543"/>
      <c r="C276" s="546"/>
      <c r="D276" s="269" t="s">
        <v>281</v>
      </c>
      <c r="E276" s="333" t="s">
        <v>434</v>
      </c>
      <c r="F276" s="333" t="s">
        <v>435</v>
      </c>
      <c r="G276" s="333" t="s">
        <v>436</v>
      </c>
      <c r="H276" s="333" t="s">
        <v>456</v>
      </c>
      <c r="I276" s="333" t="s">
        <v>460</v>
      </c>
    </row>
    <row r="277" spans="2:10" ht="33" customHeight="1">
      <c r="B277" s="543"/>
      <c r="C277" s="546"/>
      <c r="D277" s="270" t="s">
        <v>114</v>
      </c>
      <c r="E277" s="333" t="s">
        <v>439</v>
      </c>
      <c r="F277" s="333" t="s">
        <v>440</v>
      </c>
      <c r="G277" s="333" t="s">
        <v>441</v>
      </c>
      <c r="H277" s="333" t="s">
        <v>443</v>
      </c>
      <c r="I277" s="333" t="s">
        <v>455</v>
      </c>
    </row>
    <row r="278" spans="2:10" ht="33" customHeight="1">
      <c r="B278" s="543"/>
      <c r="C278" s="546"/>
      <c r="D278" s="271" t="s">
        <v>279</v>
      </c>
      <c r="E278" s="333" t="s">
        <v>444</v>
      </c>
      <c r="F278" s="333" t="s">
        <v>445</v>
      </c>
      <c r="G278" s="333" t="s">
        <v>446</v>
      </c>
      <c r="H278" s="333" t="s">
        <v>447</v>
      </c>
      <c r="I278" s="333" t="s">
        <v>489</v>
      </c>
    </row>
    <row r="279" spans="2:10" ht="33" customHeight="1">
      <c r="B279" s="544"/>
      <c r="C279" s="547"/>
      <c r="D279" s="271" t="s">
        <v>282</v>
      </c>
      <c r="E279" s="333" t="s">
        <v>450</v>
      </c>
      <c r="F279" s="333" t="s">
        <v>449</v>
      </c>
      <c r="G279" s="333" t="s">
        <v>451</v>
      </c>
      <c r="H279" s="333" t="s">
        <v>468</v>
      </c>
      <c r="I279" s="333" t="s">
        <v>452</v>
      </c>
    </row>
    <row r="280" spans="2:10" ht="33" customHeight="1">
      <c r="B280" s="542">
        <v>47</v>
      </c>
      <c r="C280" s="545" t="s">
        <v>13</v>
      </c>
      <c r="D280" s="71" t="s">
        <v>277</v>
      </c>
      <c r="E280" s="333" t="s">
        <v>320</v>
      </c>
      <c r="F280" s="333" t="s">
        <v>425</v>
      </c>
      <c r="G280" s="333" t="s">
        <v>428</v>
      </c>
      <c r="H280" s="333" t="s">
        <v>426</v>
      </c>
      <c r="I280" s="333" t="s">
        <v>427</v>
      </c>
    </row>
    <row r="281" spans="2:10" ht="33" customHeight="1">
      <c r="B281" s="543"/>
      <c r="C281" s="546"/>
      <c r="D281" s="269" t="s">
        <v>278</v>
      </c>
      <c r="E281" s="333" t="s">
        <v>429</v>
      </c>
      <c r="F281" s="333" t="s">
        <v>430</v>
      </c>
      <c r="G281" s="333" t="s">
        <v>433</v>
      </c>
      <c r="H281" s="333" t="s">
        <v>431</v>
      </c>
      <c r="I281" s="333" t="s">
        <v>432</v>
      </c>
    </row>
    <row r="282" spans="2:10" ht="33" customHeight="1">
      <c r="B282" s="543"/>
      <c r="C282" s="546"/>
      <c r="D282" s="269" t="s">
        <v>281</v>
      </c>
      <c r="E282" s="333" t="s">
        <v>434</v>
      </c>
      <c r="F282" s="333" t="s">
        <v>435</v>
      </c>
      <c r="G282" s="333" t="s">
        <v>436</v>
      </c>
      <c r="H282" s="333" t="s">
        <v>437</v>
      </c>
      <c r="I282" s="333" t="s">
        <v>471</v>
      </c>
    </row>
    <row r="283" spans="2:10" ht="33" customHeight="1">
      <c r="B283" s="543"/>
      <c r="C283" s="546"/>
      <c r="D283" s="270" t="s">
        <v>114</v>
      </c>
      <c r="E283" s="333" t="s">
        <v>439</v>
      </c>
      <c r="F283" s="333" t="s">
        <v>440</v>
      </c>
      <c r="G283" s="333" t="s">
        <v>442</v>
      </c>
      <c r="H283" s="333" t="s">
        <v>443</v>
      </c>
      <c r="I283" s="333" t="s">
        <v>441</v>
      </c>
    </row>
    <row r="284" spans="2:10" ht="33" customHeight="1">
      <c r="B284" s="543"/>
      <c r="C284" s="546"/>
      <c r="D284" s="271" t="s">
        <v>279</v>
      </c>
      <c r="E284" s="333" t="s">
        <v>444</v>
      </c>
      <c r="F284" s="333" t="s">
        <v>445</v>
      </c>
      <c r="G284" s="333" t="s">
        <v>446</v>
      </c>
      <c r="H284" s="333" t="s">
        <v>457</v>
      </c>
      <c r="I284" s="333" t="s">
        <v>447</v>
      </c>
    </row>
    <row r="285" spans="2:10" ht="33" customHeight="1">
      <c r="B285" s="544"/>
      <c r="C285" s="547"/>
      <c r="D285" s="271" t="s">
        <v>282</v>
      </c>
      <c r="E285" s="333" t="s">
        <v>449</v>
      </c>
      <c r="F285" s="333" t="s">
        <v>450</v>
      </c>
      <c r="G285" s="333" t="s">
        <v>451</v>
      </c>
      <c r="H285" s="333" t="s">
        <v>466</v>
      </c>
      <c r="I285" s="333" t="s">
        <v>473</v>
      </c>
    </row>
    <row r="286" spans="2:10" ht="33" customHeight="1">
      <c r="B286" s="542">
        <v>48</v>
      </c>
      <c r="C286" s="545" t="s">
        <v>22</v>
      </c>
      <c r="D286" s="71" t="s">
        <v>277</v>
      </c>
      <c r="E286" s="333" t="s">
        <v>320</v>
      </c>
      <c r="F286" s="333" t="s">
        <v>425</v>
      </c>
      <c r="G286" s="333" t="s">
        <v>454</v>
      </c>
      <c r="H286" s="333" t="s">
        <v>427</v>
      </c>
      <c r="I286" s="333" t="s">
        <v>426</v>
      </c>
    </row>
    <row r="287" spans="2:10" ht="33" customHeight="1">
      <c r="B287" s="543"/>
      <c r="C287" s="546"/>
      <c r="D287" s="269" t="s">
        <v>278</v>
      </c>
      <c r="E287" s="333" t="s">
        <v>429</v>
      </c>
      <c r="F287" s="333" t="s">
        <v>430</v>
      </c>
      <c r="G287" s="333" t="s">
        <v>431</v>
      </c>
      <c r="H287" s="333" t="s">
        <v>433</v>
      </c>
      <c r="I287" s="333" t="s">
        <v>432</v>
      </c>
    </row>
    <row r="288" spans="2:10" ht="33" customHeight="1">
      <c r="B288" s="543"/>
      <c r="C288" s="546"/>
      <c r="D288" s="269" t="s">
        <v>281</v>
      </c>
      <c r="E288" s="333" t="s">
        <v>434</v>
      </c>
      <c r="F288" s="333" t="s">
        <v>436</v>
      </c>
      <c r="G288" s="333" t="s">
        <v>435</v>
      </c>
      <c r="H288" s="333" t="s">
        <v>437</v>
      </c>
      <c r="I288" s="333" t="s">
        <v>438</v>
      </c>
    </row>
    <row r="289" spans="2:9" ht="33" customHeight="1">
      <c r="B289" s="543"/>
      <c r="C289" s="546"/>
      <c r="D289" s="270" t="s">
        <v>114</v>
      </c>
      <c r="E289" s="333" t="s">
        <v>439</v>
      </c>
      <c r="F289" s="333" t="s">
        <v>441</v>
      </c>
      <c r="G289" s="333" t="s">
        <v>455</v>
      </c>
      <c r="H289" s="333" t="s">
        <v>440</v>
      </c>
      <c r="I289" s="333" t="s">
        <v>443</v>
      </c>
    </row>
    <row r="290" spans="2:9" ht="33" customHeight="1">
      <c r="B290" s="543"/>
      <c r="C290" s="546"/>
      <c r="D290" s="271" t="s">
        <v>279</v>
      </c>
      <c r="E290" s="333" t="s">
        <v>444</v>
      </c>
      <c r="F290" s="333" t="s">
        <v>445</v>
      </c>
      <c r="G290" s="333" t="s">
        <v>446</v>
      </c>
      <c r="H290" s="333" t="s">
        <v>447</v>
      </c>
      <c r="I290" s="333" t="s">
        <v>469</v>
      </c>
    </row>
    <row r="291" spans="2:9" ht="33" customHeight="1">
      <c r="B291" s="544"/>
      <c r="C291" s="547"/>
      <c r="D291" s="271" t="s">
        <v>282</v>
      </c>
      <c r="E291" s="333" t="s">
        <v>449</v>
      </c>
      <c r="F291" s="333" t="s">
        <v>451</v>
      </c>
      <c r="G291" s="333" t="s">
        <v>450</v>
      </c>
      <c r="H291" s="333" t="s">
        <v>468</v>
      </c>
      <c r="I291" s="333" t="s">
        <v>452</v>
      </c>
    </row>
    <row r="292" spans="2:9" ht="33" customHeight="1">
      <c r="B292" s="542">
        <v>49</v>
      </c>
      <c r="C292" s="545" t="s">
        <v>23</v>
      </c>
      <c r="D292" s="71" t="s">
        <v>277</v>
      </c>
      <c r="E292" s="333" t="s">
        <v>320</v>
      </c>
      <c r="F292" s="333" t="s">
        <v>425</v>
      </c>
      <c r="G292" s="333" t="s">
        <v>426</v>
      </c>
      <c r="H292" s="333" t="s">
        <v>428</v>
      </c>
      <c r="I292" s="333" t="s">
        <v>470</v>
      </c>
    </row>
    <row r="293" spans="2:9" ht="33" customHeight="1">
      <c r="B293" s="543"/>
      <c r="C293" s="546"/>
      <c r="D293" s="269" t="s">
        <v>278</v>
      </c>
      <c r="E293" s="333" t="s">
        <v>429</v>
      </c>
      <c r="F293" s="333" t="s">
        <v>430</v>
      </c>
      <c r="G293" s="333" t="s">
        <v>432</v>
      </c>
      <c r="H293" s="333" t="s">
        <v>431</v>
      </c>
      <c r="I293" s="333" t="s">
        <v>433</v>
      </c>
    </row>
    <row r="294" spans="2:9" ht="33" customHeight="1">
      <c r="B294" s="543"/>
      <c r="C294" s="546"/>
      <c r="D294" s="269" t="s">
        <v>281</v>
      </c>
      <c r="E294" s="333" t="s">
        <v>434</v>
      </c>
      <c r="F294" s="333" t="s">
        <v>436</v>
      </c>
      <c r="G294" s="333" t="s">
        <v>435</v>
      </c>
      <c r="H294" s="333" t="s">
        <v>437</v>
      </c>
      <c r="I294" s="333" t="s">
        <v>471</v>
      </c>
    </row>
    <row r="295" spans="2:9" ht="33" customHeight="1">
      <c r="B295" s="543"/>
      <c r="C295" s="546"/>
      <c r="D295" s="270" t="s">
        <v>114</v>
      </c>
      <c r="E295" s="333" t="s">
        <v>439</v>
      </c>
      <c r="F295" s="333" t="s">
        <v>443</v>
      </c>
      <c r="G295" s="333" t="s">
        <v>440</v>
      </c>
      <c r="H295" s="333" t="s">
        <v>441</v>
      </c>
      <c r="I295" s="333" t="s">
        <v>442</v>
      </c>
    </row>
    <row r="296" spans="2:9" ht="33" customHeight="1">
      <c r="B296" s="543"/>
      <c r="C296" s="546"/>
      <c r="D296" s="271" t="s">
        <v>279</v>
      </c>
      <c r="E296" s="333" t="s">
        <v>444</v>
      </c>
      <c r="F296" s="333" t="s">
        <v>445</v>
      </c>
      <c r="G296" s="333" t="s">
        <v>448</v>
      </c>
      <c r="H296" s="333" t="s">
        <v>446</v>
      </c>
      <c r="I296" s="333" t="s">
        <v>447</v>
      </c>
    </row>
    <row r="297" spans="2:9" ht="33" customHeight="1">
      <c r="B297" s="544"/>
      <c r="C297" s="547"/>
      <c r="D297" s="271" t="s">
        <v>282</v>
      </c>
      <c r="E297" s="333" t="s">
        <v>449</v>
      </c>
      <c r="F297" s="333" t="s">
        <v>450</v>
      </c>
      <c r="G297" s="333" t="s">
        <v>451</v>
      </c>
      <c r="H297" s="333" t="s">
        <v>452</v>
      </c>
      <c r="I297" s="333" t="s">
        <v>490</v>
      </c>
    </row>
    <row r="298" spans="2:9" ht="33" customHeight="1">
      <c r="B298" s="542">
        <v>50</v>
      </c>
      <c r="C298" s="545" t="s">
        <v>14</v>
      </c>
      <c r="D298" s="71" t="s">
        <v>277</v>
      </c>
      <c r="E298" s="333" t="s">
        <v>320</v>
      </c>
      <c r="F298" s="333" t="s">
        <v>425</v>
      </c>
      <c r="G298" s="333" t="s">
        <v>426</v>
      </c>
      <c r="H298" s="333" t="s">
        <v>427</v>
      </c>
      <c r="I298" s="333" t="s">
        <v>454</v>
      </c>
    </row>
    <row r="299" spans="2:9" ht="33" customHeight="1">
      <c r="B299" s="543"/>
      <c r="C299" s="546"/>
      <c r="D299" s="269" t="s">
        <v>278</v>
      </c>
      <c r="E299" s="333" t="s">
        <v>429</v>
      </c>
      <c r="F299" s="333" t="s">
        <v>430</v>
      </c>
      <c r="G299" s="333" t="s">
        <v>431</v>
      </c>
      <c r="H299" s="333" t="s">
        <v>432</v>
      </c>
      <c r="I299" s="333" t="s">
        <v>433</v>
      </c>
    </row>
    <row r="300" spans="2:9" ht="33" customHeight="1">
      <c r="B300" s="543"/>
      <c r="C300" s="546"/>
      <c r="D300" s="269" t="s">
        <v>281</v>
      </c>
      <c r="E300" s="333" t="s">
        <v>434</v>
      </c>
      <c r="F300" s="333" t="s">
        <v>435</v>
      </c>
      <c r="G300" s="333" t="s">
        <v>436</v>
      </c>
      <c r="H300" s="333" t="s">
        <v>437</v>
      </c>
      <c r="I300" s="333" t="s">
        <v>438</v>
      </c>
    </row>
    <row r="301" spans="2:9" ht="33" customHeight="1">
      <c r="B301" s="543"/>
      <c r="C301" s="546"/>
      <c r="D301" s="270" t="s">
        <v>114</v>
      </c>
      <c r="E301" s="333" t="s">
        <v>439</v>
      </c>
      <c r="F301" s="333" t="s">
        <v>440</v>
      </c>
      <c r="G301" s="333" t="s">
        <v>443</v>
      </c>
      <c r="H301" s="333" t="s">
        <v>442</v>
      </c>
      <c r="I301" s="333" t="s">
        <v>455</v>
      </c>
    </row>
    <row r="302" spans="2:9" ht="33" customHeight="1">
      <c r="B302" s="543"/>
      <c r="C302" s="546"/>
      <c r="D302" s="271" t="s">
        <v>279</v>
      </c>
      <c r="E302" s="333" t="s">
        <v>444</v>
      </c>
      <c r="F302" s="333" t="s">
        <v>445</v>
      </c>
      <c r="G302" s="333" t="s">
        <v>446</v>
      </c>
      <c r="H302" s="333" t="s">
        <v>447</v>
      </c>
      <c r="I302" s="333" t="s">
        <v>469</v>
      </c>
    </row>
    <row r="303" spans="2:9" ht="33" customHeight="1">
      <c r="B303" s="544"/>
      <c r="C303" s="547"/>
      <c r="D303" s="273" t="s">
        <v>282</v>
      </c>
      <c r="E303" s="334" t="s">
        <v>450</v>
      </c>
      <c r="F303" s="334" t="s">
        <v>449</v>
      </c>
      <c r="G303" s="334" t="s">
        <v>452</v>
      </c>
      <c r="H303" s="334" t="s">
        <v>453</v>
      </c>
      <c r="I303" s="334" t="s">
        <v>451</v>
      </c>
    </row>
    <row r="304" spans="2:9" ht="33" customHeight="1">
      <c r="B304" s="542">
        <v>51</v>
      </c>
      <c r="C304" s="545" t="s">
        <v>42</v>
      </c>
      <c r="D304" s="71" t="s">
        <v>277</v>
      </c>
      <c r="E304" s="333" t="s">
        <v>320</v>
      </c>
      <c r="F304" s="333" t="s">
        <v>425</v>
      </c>
      <c r="G304" s="333" t="s">
        <v>427</v>
      </c>
      <c r="H304" s="333" t="s">
        <v>428</v>
      </c>
      <c r="I304" s="333" t="s">
        <v>454</v>
      </c>
    </row>
    <row r="305" spans="2:9" ht="33" customHeight="1">
      <c r="B305" s="543"/>
      <c r="C305" s="546"/>
      <c r="D305" s="269" t="s">
        <v>278</v>
      </c>
      <c r="E305" s="333" t="s">
        <v>429</v>
      </c>
      <c r="F305" s="333" t="s">
        <v>430</v>
      </c>
      <c r="G305" s="333" t="s">
        <v>432</v>
      </c>
      <c r="H305" s="333" t="s">
        <v>431</v>
      </c>
      <c r="I305" s="333" t="s">
        <v>433</v>
      </c>
    </row>
    <row r="306" spans="2:9" ht="33" customHeight="1">
      <c r="B306" s="543"/>
      <c r="C306" s="546"/>
      <c r="D306" s="269" t="s">
        <v>281</v>
      </c>
      <c r="E306" s="333" t="s">
        <v>434</v>
      </c>
      <c r="F306" s="333" t="s">
        <v>435</v>
      </c>
      <c r="G306" s="333" t="s">
        <v>436</v>
      </c>
      <c r="H306" s="333" t="s">
        <v>471</v>
      </c>
      <c r="I306" s="333" t="s">
        <v>437</v>
      </c>
    </row>
    <row r="307" spans="2:9" ht="33" customHeight="1">
      <c r="B307" s="543"/>
      <c r="C307" s="546"/>
      <c r="D307" s="270" t="s">
        <v>114</v>
      </c>
      <c r="E307" s="333" t="s">
        <v>439</v>
      </c>
      <c r="F307" s="333" t="s">
        <v>440</v>
      </c>
      <c r="G307" s="333" t="s">
        <v>442</v>
      </c>
      <c r="H307" s="333" t="s">
        <v>443</v>
      </c>
      <c r="I307" s="333" t="s">
        <v>441</v>
      </c>
    </row>
    <row r="308" spans="2:9" ht="33" customHeight="1">
      <c r="B308" s="543"/>
      <c r="C308" s="546"/>
      <c r="D308" s="271" t="s">
        <v>279</v>
      </c>
      <c r="E308" s="333" t="s">
        <v>444</v>
      </c>
      <c r="F308" s="333" t="s">
        <v>445</v>
      </c>
      <c r="G308" s="333" t="s">
        <v>448</v>
      </c>
      <c r="H308" s="333" t="s">
        <v>446</v>
      </c>
      <c r="I308" s="333" t="s">
        <v>447</v>
      </c>
    </row>
    <row r="309" spans="2:9" ht="33" customHeight="1">
      <c r="B309" s="544"/>
      <c r="C309" s="547"/>
      <c r="D309" s="271" t="s">
        <v>282</v>
      </c>
      <c r="E309" s="333" t="s">
        <v>449</v>
      </c>
      <c r="F309" s="333" t="s">
        <v>452</v>
      </c>
      <c r="G309" s="333" t="s">
        <v>450</v>
      </c>
      <c r="H309" s="333" t="s">
        <v>451</v>
      </c>
      <c r="I309" s="333" t="s">
        <v>459</v>
      </c>
    </row>
    <row r="310" spans="2:9" ht="33" customHeight="1">
      <c r="B310" s="542">
        <v>52</v>
      </c>
      <c r="C310" s="545" t="s">
        <v>4</v>
      </c>
      <c r="D310" s="71" t="s">
        <v>277</v>
      </c>
      <c r="E310" s="333" t="s">
        <v>320</v>
      </c>
      <c r="F310" s="333" t="s">
        <v>426</v>
      </c>
      <c r="G310" s="333" t="s">
        <v>425</v>
      </c>
      <c r="H310" s="333" t="s">
        <v>428</v>
      </c>
      <c r="I310" s="333" t="s">
        <v>427</v>
      </c>
    </row>
    <row r="311" spans="2:9" ht="33" customHeight="1">
      <c r="B311" s="543"/>
      <c r="C311" s="546"/>
      <c r="D311" s="269" t="s">
        <v>278</v>
      </c>
      <c r="E311" s="333" t="s">
        <v>429</v>
      </c>
      <c r="F311" s="333" t="s">
        <v>430</v>
      </c>
      <c r="G311" s="333" t="s">
        <v>431</v>
      </c>
      <c r="H311" s="333" t="s">
        <v>433</v>
      </c>
      <c r="I311" s="333" t="s">
        <v>432</v>
      </c>
    </row>
    <row r="312" spans="2:9" ht="33" customHeight="1">
      <c r="B312" s="543"/>
      <c r="C312" s="546"/>
      <c r="D312" s="269" t="s">
        <v>281</v>
      </c>
      <c r="E312" s="333" t="s">
        <v>434</v>
      </c>
      <c r="F312" s="333" t="s">
        <v>436</v>
      </c>
      <c r="G312" s="333" t="s">
        <v>437</v>
      </c>
      <c r="H312" s="333" t="s">
        <v>438</v>
      </c>
      <c r="I312" s="333" t="s">
        <v>435</v>
      </c>
    </row>
    <row r="313" spans="2:9" ht="33" customHeight="1">
      <c r="B313" s="543"/>
      <c r="C313" s="546"/>
      <c r="D313" s="270" t="s">
        <v>114</v>
      </c>
      <c r="E313" s="333" t="s">
        <v>439</v>
      </c>
      <c r="F313" s="333" t="s">
        <v>440</v>
      </c>
      <c r="G313" s="333" t="s">
        <v>455</v>
      </c>
      <c r="H313" s="333" t="s">
        <v>441</v>
      </c>
      <c r="I313" s="333" t="s">
        <v>443</v>
      </c>
    </row>
    <row r="314" spans="2:9" ht="33" customHeight="1">
      <c r="B314" s="543"/>
      <c r="C314" s="546"/>
      <c r="D314" s="271" t="s">
        <v>279</v>
      </c>
      <c r="E314" s="333" t="s">
        <v>444</v>
      </c>
      <c r="F314" s="333" t="s">
        <v>445</v>
      </c>
      <c r="G314" s="333" t="s">
        <v>446</v>
      </c>
      <c r="H314" s="333" t="s">
        <v>447</v>
      </c>
      <c r="I314" s="333" t="s">
        <v>464</v>
      </c>
    </row>
    <row r="315" spans="2:9" ht="33" customHeight="1">
      <c r="B315" s="544"/>
      <c r="C315" s="547"/>
      <c r="D315" s="271" t="s">
        <v>282</v>
      </c>
      <c r="E315" s="333" t="s">
        <v>449</v>
      </c>
      <c r="F315" s="333" t="s">
        <v>450</v>
      </c>
      <c r="G315" s="333" t="s">
        <v>451</v>
      </c>
      <c r="H315" s="333" t="s">
        <v>480</v>
      </c>
      <c r="I315" s="333" t="s">
        <v>474</v>
      </c>
    </row>
    <row r="316" spans="2:9" ht="33" customHeight="1">
      <c r="B316" s="542">
        <v>53</v>
      </c>
      <c r="C316" s="545" t="s">
        <v>19</v>
      </c>
      <c r="D316" s="71" t="s">
        <v>277</v>
      </c>
      <c r="E316" s="333" t="s">
        <v>320</v>
      </c>
      <c r="F316" s="333" t="s">
        <v>425</v>
      </c>
      <c r="G316" s="333" t="s">
        <v>426</v>
      </c>
      <c r="H316" s="333" t="s">
        <v>427</v>
      </c>
      <c r="I316" s="333" t="s">
        <v>454</v>
      </c>
    </row>
    <row r="317" spans="2:9" ht="33" customHeight="1">
      <c r="B317" s="543"/>
      <c r="C317" s="546"/>
      <c r="D317" s="269" t="s">
        <v>278</v>
      </c>
      <c r="E317" s="333" t="s">
        <v>429</v>
      </c>
      <c r="F317" s="333" t="s">
        <v>430</v>
      </c>
      <c r="G317" s="333" t="s">
        <v>432</v>
      </c>
      <c r="H317" s="333" t="s">
        <v>433</v>
      </c>
      <c r="I317" s="333" t="s">
        <v>431</v>
      </c>
    </row>
    <row r="318" spans="2:9" ht="33" customHeight="1">
      <c r="B318" s="543"/>
      <c r="C318" s="546"/>
      <c r="D318" s="269" t="s">
        <v>281</v>
      </c>
      <c r="E318" s="333" t="s">
        <v>434</v>
      </c>
      <c r="F318" s="333" t="s">
        <v>436</v>
      </c>
      <c r="G318" s="333" t="s">
        <v>438</v>
      </c>
      <c r="H318" s="333" t="s">
        <v>462</v>
      </c>
      <c r="I318" s="333" t="s">
        <v>435</v>
      </c>
    </row>
    <row r="319" spans="2:9" ht="33" customHeight="1">
      <c r="B319" s="543"/>
      <c r="C319" s="546"/>
      <c r="D319" s="270" t="s">
        <v>114</v>
      </c>
      <c r="E319" s="333" t="s">
        <v>439</v>
      </c>
      <c r="F319" s="333" t="s">
        <v>442</v>
      </c>
      <c r="G319" s="333" t="s">
        <v>440</v>
      </c>
      <c r="H319" s="333" t="s">
        <v>441</v>
      </c>
      <c r="I319" s="333" t="s">
        <v>455</v>
      </c>
    </row>
    <row r="320" spans="2:9" ht="33" customHeight="1">
      <c r="B320" s="543"/>
      <c r="C320" s="546"/>
      <c r="D320" s="271" t="s">
        <v>279</v>
      </c>
      <c r="E320" s="333" t="s">
        <v>444</v>
      </c>
      <c r="F320" s="333" t="s">
        <v>445</v>
      </c>
      <c r="G320" s="333" t="s">
        <v>448</v>
      </c>
      <c r="H320" s="333" t="s">
        <v>447</v>
      </c>
      <c r="I320" s="333" t="s">
        <v>446</v>
      </c>
    </row>
    <row r="321" spans="2:9" ht="33" customHeight="1">
      <c r="B321" s="544"/>
      <c r="C321" s="547"/>
      <c r="D321" s="271" t="s">
        <v>282</v>
      </c>
      <c r="E321" s="333" t="s">
        <v>449</v>
      </c>
      <c r="F321" s="333" t="s">
        <v>452</v>
      </c>
      <c r="G321" s="333" t="s">
        <v>450</v>
      </c>
      <c r="H321" s="333" t="s">
        <v>104</v>
      </c>
      <c r="I321" s="333" t="s">
        <v>478</v>
      </c>
    </row>
    <row r="322" spans="2:9" ht="33" customHeight="1">
      <c r="B322" s="542">
        <v>54</v>
      </c>
      <c r="C322" s="545" t="s">
        <v>24</v>
      </c>
      <c r="D322" s="71" t="s">
        <v>277</v>
      </c>
      <c r="E322" s="333" t="s">
        <v>320</v>
      </c>
      <c r="F322" s="333" t="s">
        <v>427</v>
      </c>
      <c r="G322" s="333" t="s">
        <v>425</v>
      </c>
      <c r="H322" s="333" t="s">
        <v>454</v>
      </c>
      <c r="I322" s="333" t="s">
        <v>428</v>
      </c>
    </row>
    <row r="323" spans="2:9" ht="33" customHeight="1">
      <c r="B323" s="543"/>
      <c r="C323" s="546"/>
      <c r="D323" s="269" t="s">
        <v>278</v>
      </c>
      <c r="E323" s="333" t="s">
        <v>429</v>
      </c>
      <c r="F323" s="333" t="s">
        <v>430</v>
      </c>
      <c r="G323" s="333" t="s">
        <v>431</v>
      </c>
      <c r="H323" s="333" t="s">
        <v>433</v>
      </c>
      <c r="I323" s="333" t="s">
        <v>432</v>
      </c>
    </row>
    <row r="324" spans="2:9" ht="33" customHeight="1">
      <c r="B324" s="543"/>
      <c r="C324" s="546"/>
      <c r="D324" s="269" t="s">
        <v>281</v>
      </c>
      <c r="E324" s="333" t="s">
        <v>434</v>
      </c>
      <c r="F324" s="333" t="s">
        <v>436</v>
      </c>
      <c r="G324" s="333" t="s">
        <v>435</v>
      </c>
      <c r="H324" s="333" t="s">
        <v>456</v>
      </c>
      <c r="I324" s="333" t="s">
        <v>438</v>
      </c>
    </row>
    <row r="325" spans="2:9" ht="33" customHeight="1">
      <c r="B325" s="543"/>
      <c r="C325" s="546"/>
      <c r="D325" s="270" t="s">
        <v>114</v>
      </c>
      <c r="E325" s="333" t="s">
        <v>439</v>
      </c>
      <c r="F325" s="333" t="s">
        <v>441</v>
      </c>
      <c r="G325" s="333" t="s">
        <v>440</v>
      </c>
      <c r="H325" s="333" t="s">
        <v>443</v>
      </c>
      <c r="I325" s="333" t="s">
        <v>491</v>
      </c>
    </row>
    <row r="326" spans="2:9" ht="33" customHeight="1">
      <c r="B326" s="543"/>
      <c r="C326" s="546"/>
      <c r="D326" s="271" t="s">
        <v>279</v>
      </c>
      <c r="E326" s="333" t="s">
        <v>444</v>
      </c>
      <c r="F326" s="333" t="s">
        <v>445</v>
      </c>
      <c r="G326" s="333" t="s">
        <v>457</v>
      </c>
      <c r="H326" s="333" t="s">
        <v>448</v>
      </c>
      <c r="I326" s="333" t="s">
        <v>446</v>
      </c>
    </row>
    <row r="327" spans="2:9" ht="33" customHeight="1">
      <c r="B327" s="544"/>
      <c r="C327" s="547"/>
      <c r="D327" s="271" t="s">
        <v>282</v>
      </c>
      <c r="E327" s="333" t="s">
        <v>449</v>
      </c>
      <c r="F327" s="333" t="s">
        <v>450</v>
      </c>
      <c r="G327" s="333" t="s">
        <v>468</v>
      </c>
      <c r="H327" s="333" t="s">
        <v>104</v>
      </c>
      <c r="I327" s="333" t="s">
        <v>451</v>
      </c>
    </row>
    <row r="328" spans="2:9" ht="33" customHeight="1">
      <c r="B328" s="542">
        <v>55</v>
      </c>
      <c r="C328" s="545" t="s">
        <v>15</v>
      </c>
      <c r="D328" s="71" t="s">
        <v>277</v>
      </c>
      <c r="E328" s="333" t="s">
        <v>320</v>
      </c>
      <c r="F328" s="333" t="s">
        <v>425</v>
      </c>
      <c r="G328" s="333" t="s">
        <v>427</v>
      </c>
      <c r="H328" s="333" t="s">
        <v>428</v>
      </c>
      <c r="I328" s="333" t="s">
        <v>454</v>
      </c>
    </row>
    <row r="329" spans="2:9" ht="33" customHeight="1">
      <c r="B329" s="543"/>
      <c r="C329" s="546"/>
      <c r="D329" s="269" t="s">
        <v>278</v>
      </c>
      <c r="E329" s="333" t="s">
        <v>429</v>
      </c>
      <c r="F329" s="333" t="s">
        <v>430</v>
      </c>
      <c r="G329" s="333" t="s">
        <v>431</v>
      </c>
      <c r="H329" s="333" t="s">
        <v>433</v>
      </c>
      <c r="I329" s="333" t="s">
        <v>432</v>
      </c>
    </row>
    <row r="330" spans="2:9" ht="33" customHeight="1">
      <c r="B330" s="543"/>
      <c r="C330" s="546"/>
      <c r="D330" s="269" t="s">
        <v>281</v>
      </c>
      <c r="E330" s="333" t="s">
        <v>434</v>
      </c>
      <c r="F330" s="333" t="s">
        <v>436</v>
      </c>
      <c r="G330" s="333" t="s">
        <v>435</v>
      </c>
      <c r="H330" s="333" t="s">
        <v>437</v>
      </c>
      <c r="I330" s="333" t="s">
        <v>471</v>
      </c>
    </row>
    <row r="331" spans="2:9" ht="33" customHeight="1">
      <c r="B331" s="543"/>
      <c r="C331" s="546"/>
      <c r="D331" s="270" t="s">
        <v>114</v>
      </c>
      <c r="E331" s="333" t="s">
        <v>439</v>
      </c>
      <c r="F331" s="333" t="s">
        <v>441</v>
      </c>
      <c r="G331" s="333" t="s">
        <v>440</v>
      </c>
      <c r="H331" s="333" t="s">
        <v>443</v>
      </c>
      <c r="I331" s="333" t="s">
        <v>455</v>
      </c>
    </row>
    <row r="332" spans="2:9" ht="33" customHeight="1">
      <c r="B332" s="543"/>
      <c r="C332" s="546"/>
      <c r="D332" s="271" t="s">
        <v>279</v>
      </c>
      <c r="E332" s="333" t="s">
        <v>444</v>
      </c>
      <c r="F332" s="333" t="s">
        <v>445</v>
      </c>
      <c r="G332" s="333" t="s">
        <v>446</v>
      </c>
      <c r="H332" s="333" t="s">
        <v>448</v>
      </c>
      <c r="I332" s="333" t="s">
        <v>447</v>
      </c>
    </row>
    <row r="333" spans="2:9" ht="33" customHeight="1">
      <c r="B333" s="544"/>
      <c r="C333" s="547"/>
      <c r="D333" s="273" t="s">
        <v>282</v>
      </c>
      <c r="E333" s="334" t="s">
        <v>449</v>
      </c>
      <c r="F333" s="334" t="s">
        <v>451</v>
      </c>
      <c r="G333" s="334" t="s">
        <v>450</v>
      </c>
      <c r="H333" s="334" t="s">
        <v>468</v>
      </c>
      <c r="I333" s="334" t="s">
        <v>463</v>
      </c>
    </row>
    <row r="334" spans="2:9" ht="33" customHeight="1">
      <c r="B334" s="542">
        <v>56</v>
      </c>
      <c r="C334" s="545" t="s">
        <v>9</v>
      </c>
      <c r="D334" s="71" t="s">
        <v>277</v>
      </c>
      <c r="E334" s="333" t="s">
        <v>320</v>
      </c>
      <c r="F334" s="333" t="s">
        <v>425</v>
      </c>
      <c r="G334" s="333" t="s">
        <v>426</v>
      </c>
      <c r="H334" s="333" t="s">
        <v>427</v>
      </c>
      <c r="I334" s="334" t="s">
        <v>470</v>
      </c>
    </row>
    <row r="335" spans="2:9" ht="33" customHeight="1">
      <c r="B335" s="543"/>
      <c r="C335" s="546"/>
      <c r="D335" s="269" t="s">
        <v>278</v>
      </c>
      <c r="E335" s="333" t="s">
        <v>429</v>
      </c>
      <c r="F335" s="333" t="s">
        <v>430</v>
      </c>
      <c r="G335" s="333" t="s">
        <v>431</v>
      </c>
      <c r="H335" s="333" t="s">
        <v>433</v>
      </c>
      <c r="I335" s="333" t="s">
        <v>432</v>
      </c>
    </row>
    <row r="336" spans="2:9" ht="33" customHeight="1">
      <c r="B336" s="543"/>
      <c r="C336" s="546"/>
      <c r="D336" s="269" t="s">
        <v>281</v>
      </c>
      <c r="E336" s="333" t="s">
        <v>434</v>
      </c>
      <c r="F336" s="333" t="s">
        <v>435</v>
      </c>
      <c r="G336" s="333" t="s">
        <v>436</v>
      </c>
      <c r="H336" s="333" t="s">
        <v>437</v>
      </c>
      <c r="I336" s="333" t="s">
        <v>438</v>
      </c>
    </row>
    <row r="337" spans="2:9" ht="33" customHeight="1">
      <c r="B337" s="543"/>
      <c r="C337" s="546"/>
      <c r="D337" s="270" t="s">
        <v>114</v>
      </c>
      <c r="E337" s="333" t="s">
        <v>439</v>
      </c>
      <c r="F337" s="333" t="s">
        <v>440</v>
      </c>
      <c r="G337" s="333" t="s">
        <v>441</v>
      </c>
      <c r="H337" s="333" t="s">
        <v>455</v>
      </c>
      <c r="I337" s="333" t="s">
        <v>442</v>
      </c>
    </row>
    <row r="338" spans="2:9" ht="33" customHeight="1">
      <c r="B338" s="543"/>
      <c r="C338" s="546"/>
      <c r="D338" s="271" t="s">
        <v>279</v>
      </c>
      <c r="E338" s="333" t="s">
        <v>444</v>
      </c>
      <c r="F338" s="333" t="s">
        <v>445</v>
      </c>
      <c r="G338" s="333" t="s">
        <v>446</v>
      </c>
      <c r="H338" s="333" t="s">
        <v>447</v>
      </c>
      <c r="I338" s="333" t="s">
        <v>469</v>
      </c>
    </row>
    <row r="339" spans="2:9" ht="33" customHeight="1">
      <c r="B339" s="544"/>
      <c r="C339" s="547"/>
      <c r="D339" s="271" t="s">
        <v>282</v>
      </c>
      <c r="E339" s="333" t="s">
        <v>449</v>
      </c>
      <c r="F339" s="333" t="s">
        <v>458</v>
      </c>
      <c r="G339" s="333" t="s">
        <v>450</v>
      </c>
      <c r="H339" s="333" t="s">
        <v>452</v>
      </c>
      <c r="I339" s="333" t="s">
        <v>472</v>
      </c>
    </row>
    <row r="340" spans="2:9" ht="33" customHeight="1">
      <c r="B340" s="542">
        <v>57</v>
      </c>
      <c r="C340" s="545" t="s">
        <v>43</v>
      </c>
      <c r="D340" s="71" t="s">
        <v>277</v>
      </c>
      <c r="E340" s="333" t="s">
        <v>320</v>
      </c>
      <c r="F340" s="333" t="s">
        <v>425</v>
      </c>
      <c r="G340" s="333" t="s">
        <v>427</v>
      </c>
      <c r="H340" s="333" t="s">
        <v>428</v>
      </c>
      <c r="I340" s="333" t="s">
        <v>426</v>
      </c>
    </row>
    <row r="341" spans="2:9" ht="33" customHeight="1">
      <c r="B341" s="543"/>
      <c r="C341" s="546"/>
      <c r="D341" s="269" t="s">
        <v>278</v>
      </c>
      <c r="E341" s="333" t="s">
        <v>429</v>
      </c>
      <c r="F341" s="333" t="s">
        <v>430</v>
      </c>
      <c r="G341" s="333" t="s">
        <v>433</v>
      </c>
      <c r="H341" s="333" t="s">
        <v>431</v>
      </c>
      <c r="I341" s="333" t="s">
        <v>432</v>
      </c>
    </row>
    <row r="342" spans="2:9" ht="33" customHeight="1">
      <c r="B342" s="543"/>
      <c r="C342" s="546"/>
      <c r="D342" s="269" t="s">
        <v>281</v>
      </c>
      <c r="E342" s="333" t="s">
        <v>434</v>
      </c>
      <c r="F342" s="333" t="s">
        <v>435</v>
      </c>
      <c r="G342" s="333" t="s">
        <v>436</v>
      </c>
      <c r="H342" s="333" t="s">
        <v>456</v>
      </c>
      <c r="I342" s="333" t="s">
        <v>437</v>
      </c>
    </row>
    <row r="343" spans="2:9" ht="33" customHeight="1">
      <c r="B343" s="543"/>
      <c r="C343" s="546"/>
      <c r="D343" s="270" t="s">
        <v>114</v>
      </c>
      <c r="E343" s="333" t="s">
        <v>439</v>
      </c>
      <c r="F343" s="333" t="s">
        <v>440</v>
      </c>
      <c r="G343" s="333" t="s">
        <v>441</v>
      </c>
      <c r="H343" s="333" t="s">
        <v>455</v>
      </c>
      <c r="I343" s="333" t="s">
        <v>442</v>
      </c>
    </row>
    <row r="344" spans="2:9" ht="33" customHeight="1">
      <c r="B344" s="543"/>
      <c r="C344" s="546"/>
      <c r="D344" s="271" t="s">
        <v>279</v>
      </c>
      <c r="E344" s="333" t="s">
        <v>444</v>
      </c>
      <c r="F344" s="333" t="s">
        <v>445</v>
      </c>
      <c r="G344" s="333" t="s">
        <v>457</v>
      </c>
      <c r="H344" s="333" t="s">
        <v>446</v>
      </c>
      <c r="I344" s="333" t="s">
        <v>448</v>
      </c>
    </row>
    <row r="345" spans="2:9" ht="33" customHeight="1">
      <c r="B345" s="544"/>
      <c r="C345" s="547"/>
      <c r="D345" s="271" t="s">
        <v>282</v>
      </c>
      <c r="E345" s="333" t="s">
        <v>449</v>
      </c>
      <c r="F345" s="333" t="s">
        <v>450</v>
      </c>
      <c r="G345" s="333" t="s">
        <v>452</v>
      </c>
      <c r="H345" s="333" t="s">
        <v>451</v>
      </c>
      <c r="I345" s="333" t="s">
        <v>468</v>
      </c>
    </row>
    <row r="346" spans="2:9" ht="33" customHeight="1">
      <c r="B346" s="542">
        <v>58</v>
      </c>
      <c r="C346" s="545" t="s">
        <v>25</v>
      </c>
      <c r="D346" s="71" t="s">
        <v>277</v>
      </c>
      <c r="E346" s="333" t="s">
        <v>320</v>
      </c>
      <c r="F346" s="333" t="s">
        <v>425</v>
      </c>
      <c r="G346" s="333" t="s">
        <v>426</v>
      </c>
      <c r="H346" s="333" t="s">
        <v>454</v>
      </c>
      <c r="I346" s="333" t="s">
        <v>428</v>
      </c>
    </row>
    <row r="347" spans="2:9" ht="33" customHeight="1">
      <c r="B347" s="543"/>
      <c r="C347" s="546"/>
      <c r="D347" s="269" t="s">
        <v>278</v>
      </c>
      <c r="E347" s="333" t="s">
        <v>429</v>
      </c>
      <c r="F347" s="333" t="s">
        <v>430</v>
      </c>
      <c r="G347" s="333" t="s">
        <v>433</v>
      </c>
      <c r="H347" s="333" t="s">
        <v>432</v>
      </c>
      <c r="I347" s="333" t="s">
        <v>431</v>
      </c>
    </row>
    <row r="348" spans="2:9" ht="33" customHeight="1">
      <c r="B348" s="543"/>
      <c r="C348" s="546"/>
      <c r="D348" s="269" t="s">
        <v>281</v>
      </c>
      <c r="E348" s="333" t="s">
        <v>434</v>
      </c>
      <c r="F348" s="333" t="s">
        <v>435</v>
      </c>
      <c r="G348" s="333" t="s">
        <v>436</v>
      </c>
      <c r="H348" s="333" t="s">
        <v>471</v>
      </c>
      <c r="I348" s="333" t="s">
        <v>456</v>
      </c>
    </row>
    <row r="349" spans="2:9" ht="33" customHeight="1">
      <c r="B349" s="543"/>
      <c r="C349" s="546"/>
      <c r="D349" s="270" t="s">
        <v>114</v>
      </c>
      <c r="E349" s="333" t="s">
        <v>439</v>
      </c>
      <c r="F349" s="333" t="s">
        <v>440</v>
      </c>
      <c r="G349" s="333" t="s">
        <v>441</v>
      </c>
      <c r="H349" s="333" t="s">
        <v>443</v>
      </c>
      <c r="I349" s="333" t="s">
        <v>455</v>
      </c>
    </row>
    <row r="350" spans="2:9" ht="33" customHeight="1">
      <c r="B350" s="543"/>
      <c r="C350" s="546"/>
      <c r="D350" s="271" t="s">
        <v>279</v>
      </c>
      <c r="E350" s="333" t="s">
        <v>444</v>
      </c>
      <c r="F350" s="333" t="s">
        <v>445</v>
      </c>
      <c r="G350" s="333" t="s">
        <v>446</v>
      </c>
      <c r="H350" s="333" t="s">
        <v>447</v>
      </c>
      <c r="I350" s="333" t="s">
        <v>469</v>
      </c>
    </row>
    <row r="351" spans="2:9" ht="33" customHeight="1">
      <c r="B351" s="544"/>
      <c r="C351" s="547"/>
      <c r="D351" s="271" t="s">
        <v>282</v>
      </c>
      <c r="E351" s="333" t="s">
        <v>449</v>
      </c>
      <c r="F351" s="333" t="s">
        <v>468</v>
      </c>
      <c r="G351" s="333" t="s">
        <v>450</v>
      </c>
      <c r="H351" s="333" t="s">
        <v>452</v>
      </c>
      <c r="I351" s="333" t="s">
        <v>104</v>
      </c>
    </row>
    <row r="352" spans="2:9" ht="33" customHeight="1">
      <c r="B352" s="542">
        <v>59</v>
      </c>
      <c r="C352" s="545" t="s">
        <v>20</v>
      </c>
      <c r="D352" s="71" t="s">
        <v>277</v>
      </c>
      <c r="E352" s="333" t="s">
        <v>320</v>
      </c>
      <c r="F352" s="333" t="s">
        <v>425</v>
      </c>
      <c r="G352" s="333" t="s">
        <v>426</v>
      </c>
      <c r="H352" s="333" t="s">
        <v>454</v>
      </c>
      <c r="I352" s="333" t="s">
        <v>427</v>
      </c>
    </row>
    <row r="353" spans="2:9" ht="33" customHeight="1">
      <c r="B353" s="543"/>
      <c r="C353" s="546"/>
      <c r="D353" s="269" t="s">
        <v>278</v>
      </c>
      <c r="E353" s="333" t="s">
        <v>429</v>
      </c>
      <c r="F353" s="333" t="s">
        <v>430</v>
      </c>
      <c r="G353" s="333" t="s">
        <v>431</v>
      </c>
      <c r="H353" s="333" t="s">
        <v>432</v>
      </c>
      <c r="I353" s="333" t="s">
        <v>433</v>
      </c>
    </row>
    <row r="354" spans="2:9" ht="33" customHeight="1">
      <c r="B354" s="543"/>
      <c r="C354" s="546"/>
      <c r="D354" s="269" t="s">
        <v>281</v>
      </c>
      <c r="E354" s="333" t="s">
        <v>434</v>
      </c>
      <c r="F354" s="333" t="s">
        <v>435</v>
      </c>
      <c r="G354" s="333" t="s">
        <v>436</v>
      </c>
      <c r="H354" s="333" t="s">
        <v>437</v>
      </c>
      <c r="I354" s="333" t="s">
        <v>462</v>
      </c>
    </row>
    <row r="355" spans="2:9" ht="33" customHeight="1">
      <c r="B355" s="543"/>
      <c r="C355" s="546"/>
      <c r="D355" s="270" t="s">
        <v>114</v>
      </c>
      <c r="E355" s="333" t="s">
        <v>439</v>
      </c>
      <c r="F355" s="333" t="s">
        <v>441</v>
      </c>
      <c r="G355" s="333" t="s">
        <v>440</v>
      </c>
      <c r="H355" s="333" t="s">
        <v>442</v>
      </c>
      <c r="I355" s="333" t="s">
        <v>443</v>
      </c>
    </row>
    <row r="356" spans="2:9" ht="33" customHeight="1">
      <c r="B356" s="543"/>
      <c r="C356" s="546"/>
      <c r="D356" s="271" t="s">
        <v>279</v>
      </c>
      <c r="E356" s="333" t="s">
        <v>444</v>
      </c>
      <c r="F356" s="333" t="s">
        <v>445</v>
      </c>
      <c r="G356" s="333" t="s">
        <v>446</v>
      </c>
      <c r="H356" s="333" t="s">
        <v>447</v>
      </c>
      <c r="I356" s="333" t="s">
        <v>469</v>
      </c>
    </row>
    <row r="357" spans="2:9" ht="33" customHeight="1">
      <c r="B357" s="544"/>
      <c r="C357" s="547"/>
      <c r="D357" s="271" t="s">
        <v>282</v>
      </c>
      <c r="E357" s="333" t="s">
        <v>449</v>
      </c>
      <c r="F357" s="333" t="s">
        <v>451</v>
      </c>
      <c r="G357" s="333" t="s">
        <v>450</v>
      </c>
      <c r="H357" s="333" t="s">
        <v>478</v>
      </c>
      <c r="I357" s="333" t="s">
        <v>453</v>
      </c>
    </row>
    <row r="358" spans="2:9" ht="33" customHeight="1">
      <c r="B358" s="542">
        <v>60</v>
      </c>
      <c r="C358" s="545" t="s">
        <v>44</v>
      </c>
      <c r="D358" s="71" t="s">
        <v>277</v>
      </c>
      <c r="E358" s="333" t="s">
        <v>320</v>
      </c>
      <c r="F358" s="333" t="s">
        <v>425</v>
      </c>
      <c r="G358" s="333" t="s">
        <v>454</v>
      </c>
      <c r="H358" s="333" t="s">
        <v>426</v>
      </c>
      <c r="I358" s="333" t="s">
        <v>428</v>
      </c>
    </row>
    <row r="359" spans="2:9" ht="33" customHeight="1">
      <c r="B359" s="543"/>
      <c r="C359" s="546"/>
      <c r="D359" s="269" t="s">
        <v>278</v>
      </c>
      <c r="E359" s="333" t="s">
        <v>429</v>
      </c>
      <c r="F359" s="333" t="s">
        <v>430</v>
      </c>
      <c r="G359" s="333" t="s">
        <v>431</v>
      </c>
      <c r="H359" s="333" t="s">
        <v>433</v>
      </c>
      <c r="I359" s="333" t="s">
        <v>476</v>
      </c>
    </row>
    <row r="360" spans="2:9" ht="33" customHeight="1">
      <c r="B360" s="543"/>
      <c r="C360" s="546"/>
      <c r="D360" s="269" t="s">
        <v>281</v>
      </c>
      <c r="E360" s="333" t="s">
        <v>434</v>
      </c>
      <c r="F360" s="333" t="s">
        <v>436</v>
      </c>
      <c r="G360" s="333" t="s">
        <v>437</v>
      </c>
      <c r="H360" s="333" t="s">
        <v>435</v>
      </c>
      <c r="I360" s="333" t="s">
        <v>438</v>
      </c>
    </row>
    <row r="361" spans="2:9" ht="33" customHeight="1">
      <c r="B361" s="543"/>
      <c r="C361" s="546"/>
      <c r="D361" s="270" t="s">
        <v>114</v>
      </c>
      <c r="E361" s="333" t="s">
        <v>439</v>
      </c>
      <c r="F361" s="333" t="s">
        <v>440</v>
      </c>
      <c r="G361" s="333" t="s">
        <v>441</v>
      </c>
      <c r="H361" s="333" t="s">
        <v>442</v>
      </c>
      <c r="I361" s="333" t="s">
        <v>443</v>
      </c>
    </row>
    <row r="362" spans="2:9" ht="33" customHeight="1">
      <c r="B362" s="543"/>
      <c r="C362" s="546"/>
      <c r="D362" s="271" t="s">
        <v>279</v>
      </c>
      <c r="E362" s="333" t="s">
        <v>444</v>
      </c>
      <c r="F362" s="333" t="s">
        <v>445</v>
      </c>
      <c r="G362" s="333" t="s">
        <v>448</v>
      </c>
      <c r="H362" s="333" t="s">
        <v>446</v>
      </c>
      <c r="I362" s="333" t="s">
        <v>447</v>
      </c>
    </row>
    <row r="363" spans="2:9" ht="33" customHeight="1">
      <c r="B363" s="544"/>
      <c r="C363" s="547"/>
      <c r="D363" s="273" t="s">
        <v>282</v>
      </c>
      <c r="E363" s="334" t="s">
        <v>449</v>
      </c>
      <c r="F363" s="334" t="s">
        <v>450</v>
      </c>
      <c r="G363" s="334" t="s">
        <v>451</v>
      </c>
      <c r="H363" s="334" t="s">
        <v>452</v>
      </c>
      <c r="I363" s="334" t="s">
        <v>453</v>
      </c>
    </row>
    <row r="364" spans="2:9" ht="33" customHeight="1">
      <c r="B364" s="542">
        <v>61</v>
      </c>
      <c r="C364" s="545" t="s">
        <v>16</v>
      </c>
      <c r="D364" s="71" t="s">
        <v>277</v>
      </c>
      <c r="E364" s="333" t="s">
        <v>320</v>
      </c>
      <c r="F364" s="333" t="s">
        <v>426</v>
      </c>
      <c r="G364" s="333" t="s">
        <v>425</v>
      </c>
      <c r="H364" s="333" t="s">
        <v>427</v>
      </c>
      <c r="I364" s="333" t="s">
        <v>454</v>
      </c>
    </row>
    <row r="365" spans="2:9" ht="33" customHeight="1">
      <c r="B365" s="543"/>
      <c r="C365" s="546"/>
      <c r="D365" s="269" t="s">
        <v>278</v>
      </c>
      <c r="E365" s="333" t="s">
        <v>429</v>
      </c>
      <c r="F365" s="333" t="s">
        <v>430</v>
      </c>
      <c r="G365" s="333" t="s">
        <v>432</v>
      </c>
      <c r="H365" s="333" t="s">
        <v>431</v>
      </c>
      <c r="I365" s="333" t="s">
        <v>433</v>
      </c>
    </row>
    <row r="366" spans="2:9" ht="33" customHeight="1">
      <c r="B366" s="543"/>
      <c r="C366" s="546"/>
      <c r="D366" s="269" t="s">
        <v>281</v>
      </c>
      <c r="E366" s="333" t="s">
        <v>434</v>
      </c>
      <c r="F366" s="333" t="s">
        <v>436</v>
      </c>
      <c r="G366" s="333" t="s">
        <v>435</v>
      </c>
      <c r="H366" s="333" t="s">
        <v>437</v>
      </c>
      <c r="I366" s="333" t="s">
        <v>438</v>
      </c>
    </row>
    <row r="367" spans="2:9" ht="33" customHeight="1">
      <c r="B367" s="543"/>
      <c r="C367" s="546"/>
      <c r="D367" s="270" t="s">
        <v>114</v>
      </c>
      <c r="E367" s="333" t="s">
        <v>439</v>
      </c>
      <c r="F367" s="333" t="s">
        <v>440</v>
      </c>
      <c r="G367" s="333" t="s">
        <v>443</v>
      </c>
      <c r="H367" s="333" t="s">
        <v>455</v>
      </c>
      <c r="I367" s="333" t="s">
        <v>492</v>
      </c>
    </row>
    <row r="368" spans="2:9" ht="33" customHeight="1">
      <c r="B368" s="543"/>
      <c r="C368" s="546"/>
      <c r="D368" s="271" t="s">
        <v>279</v>
      </c>
      <c r="E368" s="333" t="s">
        <v>444</v>
      </c>
      <c r="F368" s="333" t="s">
        <v>445</v>
      </c>
      <c r="G368" s="333" t="s">
        <v>446</v>
      </c>
      <c r="H368" s="333" t="s">
        <v>447</v>
      </c>
      <c r="I368" s="333" t="s">
        <v>469</v>
      </c>
    </row>
    <row r="369" spans="2:9" ht="33" customHeight="1">
      <c r="B369" s="544"/>
      <c r="C369" s="547"/>
      <c r="D369" s="271" t="s">
        <v>282</v>
      </c>
      <c r="E369" s="333" t="s">
        <v>449</v>
      </c>
      <c r="F369" s="333" t="s">
        <v>450</v>
      </c>
      <c r="G369" s="333" t="s">
        <v>451</v>
      </c>
      <c r="H369" s="333" t="s">
        <v>452</v>
      </c>
      <c r="I369" s="333" t="s">
        <v>453</v>
      </c>
    </row>
    <row r="370" spans="2:9" ht="33" customHeight="1">
      <c r="B370" s="542">
        <v>62</v>
      </c>
      <c r="C370" s="545" t="s">
        <v>17</v>
      </c>
      <c r="D370" s="71" t="s">
        <v>277</v>
      </c>
      <c r="E370" s="333" t="s">
        <v>320</v>
      </c>
      <c r="F370" s="333" t="s">
        <v>425</v>
      </c>
      <c r="G370" s="333" t="s">
        <v>428</v>
      </c>
      <c r="H370" s="333" t="s">
        <v>426</v>
      </c>
      <c r="I370" s="333" t="s">
        <v>427</v>
      </c>
    </row>
    <row r="371" spans="2:9" ht="33" customHeight="1">
      <c r="B371" s="543"/>
      <c r="C371" s="546"/>
      <c r="D371" s="269" t="s">
        <v>278</v>
      </c>
      <c r="E371" s="333" t="s">
        <v>429</v>
      </c>
      <c r="F371" s="333" t="s">
        <v>430</v>
      </c>
      <c r="G371" s="333" t="s">
        <v>432</v>
      </c>
      <c r="H371" s="333" t="s">
        <v>433</v>
      </c>
      <c r="I371" s="333" t="s">
        <v>431</v>
      </c>
    </row>
    <row r="372" spans="2:9" ht="33" customHeight="1">
      <c r="B372" s="543"/>
      <c r="C372" s="546"/>
      <c r="D372" s="269" t="s">
        <v>281</v>
      </c>
      <c r="E372" s="333" t="s">
        <v>434</v>
      </c>
      <c r="F372" s="333" t="s">
        <v>435</v>
      </c>
      <c r="G372" s="333" t="s">
        <v>436</v>
      </c>
      <c r="H372" s="333" t="s">
        <v>437</v>
      </c>
      <c r="I372" s="333" t="s">
        <v>471</v>
      </c>
    </row>
    <row r="373" spans="2:9" ht="33" customHeight="1">
      <c r="B373" s="543"/>
      <c r="C373" s="546"/>
      <c r="D373" s="270" t="s">
        <v>114</v>
      </c>
      <c r="E373" s="333" t="s">
        <v>439</v>
      </c>
      <c r="F373" s="333" t="s">
        <v>440</v>
      </c>
      <c r="G373" s="333" t="s">
        <v>442</v>
      </c>
      <c r="H373" s="333" t="s">
        <v>441</v>
      </c>
      <c r="I373" s="333" t="s">
        <v>443</v>
      </c>
    </row>
    <row r="374" spans="2:9" ht="33" customHeight="1">
      <c r="B374" s="543"/>
      <c r="C374" s="546"/>
      <c r="D374" s="271" t="s">
        <v>279</v>
      </c>
      <c r="E374" s="333" t="s">
        <v>444</v>
      </c>
      <c r="F374" s="333" t="s">
        <v>445</v>
      </c>
      <c r="G374" s="333" t="s">
        <v>446</v>
      </c>
      <c r="H374" s="333" t="s">
        <v>481</v>
      </c>
      <c r="I374" s="333" t="s">
        <v>448</v>
      </c>
    </row>
    <row r="375" spans="2:9" ht="33" customHeight="1">
      <c r="B375" s="544"/>
      <c r="C375" s="547"/>
      <c r="D375" s="271" t="s">
        <v>282</v>
      </c>
      <c r="E375" s="333" t="s">
        <v>449</v>
      </c>
      <c r="F375" s="333" t="s">
        <v>451</v>
      </c>
      <c r="G375" s="333" t="s">
        <v>450</v>
      </c>
      <c r="H375" s="333" t="s">
        <v>453</v>
      </c>
      <c r="I375" s="333" t="s">
        <v>452</v>
      </c>
    </row>
    <row r="376" spans="2:9" ht="33" customHeight="1">
      <c r="B376" s="542">
        <v>63</v>
      </c>
      <c r="C376" s="545" t="s">
        <v>26</v>
      </c>
      <c r="D376" s="71" t="s">
        <v>277</v>
      </c>
      <c r="E376" s="333" t="s">
        <v>320</v>
      </c>
      <c r="F376" s="333" t="s">
        <v>427</v>
      </c>
      <c r="G376" s="333" t="s">
        <v>425</v>
      </c>
      <c r="H376" s="333" t="s">
        <v>428</v>
      </c>
      <c r="I376" s="333" t="s">
        <v>454</v>
      </c>
    </row>
    <row r="377" spans="2:9" ht="33" customHeight="1">
      <c r="B377" s="543"/>
      <c r="C377" s="546"/>
      <c r="D377" s="269" t="s">
        <v>278</v>
      </c>
      <c r="E377" s="333" t="s">
        <v>429</v>
      </c>
      <c r="F377" s="333" t="s">
        <v>430</v>
      </c>
      <c r="G377" s="333" t="s">
        <v>431</v>
      </c>
      <c r="H377" s="333" t="s">
        <v>433</v>
      </c>
      <c r="I377" s="333" t="s">
        <v>432</v>
      </c>
    </row>
    <row r="378" spans="2:9" ht="33" customHeight="1">
      <c r="B378" s="543"/>
      <c r="C378" s="546"/>
      <c r="D378" s="269" t="s">
        <v>281</v>
      </c>
      <c r="E378" s="333" t="s">
        <v>434</v>
      </c>
      <c r="F378" s="333" t="s">
        <v>435</v>
      </c>
      <c r="G378" s="333" t="s">
        <v>436</v>
      </c>
      <c r="H378" s="333" t="s">
        <v>437</v>
      </c>
      <c r="I378" s="333" t="s">
        <v>462</v>
      </c>
    </row>
    <row r="379" spans="2:9" ht="33" customHeight="1">
      <c r="B379" s="543"/>
      <c r="C379" s="546"/>
      <c r="D379" s="270" t="s">
        <v>114</v>
      </c>
      <c r="E379" s="333" t="s">
        <v>439</v>
      </c>
      <c r="F379" s="333" t="s">
        <v>440</v>
      </c>
      <c r="G379" s="333" t="s">
        <v>442</v>
      </c>
      <c r="H379" s="333" t="s">
        <v>443</v>
      </c>
      <c r="I379" s="333" t="s">
        <v>441</v>
      </c>
    </row>
    <row r="380" spans="2:9" ht="33" customHeight="1">
      <c r="B380" s="543"/>
      <c r="C380" s="546"/>
      <c r="D380" s="271" t="s">
        <v>279</v>
      </c>
      <c r="E380" s="333" t="s">
        <v>444</v>
      </c>
      <c r="F380" s="333" t="s">
        <v>445</v>
      </c>
      <c r="G380" s="333" t="s">
        <v>448</v>
      </c>
      <c r="H380" s="333" t="s">
        <v>446</v>
      </c>
      <c r="I380" s="333" t="s">
        <v>457</v>
      </c>
    </row>
    <row r="381" spans="2:9" ht="33" customHeight="1">
      <c r="B381" s="544"/>
      <c r="C381" s="547"/>
      <c r="D381" s="271" t="s">
        <v>282</v>
      </c>
      <c r="E381" s="333" t="s">
        <v>449</v>
      </c>
      <c r="F381" s="333" t="s">
        <v>450</v>
      </c>
      <c r="G381" s="333" t="s">
        <v>451</v>
      </c>
      <c r="H381" s="333" t="s">
        <v>458</v>
      </c>
      <c r="I381" s="333" t="s">
        <v>493</v>
      </c>
    </row>
    <row r="382" spans="2:9" ht="33" customHeight="1">
      <c r="B382" s="542">
        <v>64</v>
      </c>
      <c r="C382" s="545" t="s">
        <v>45</v>
      </c>
      <c r="D382" s="71" t="s">
        <v>277</v>
      </c>
      <c r="E382" s="333" t="s">
        <v>320</v>
      </c>
      <c r="F382" s="333" t="s">
        <v>425</v>
      </c>
      <c r="G382" s="333" t="s">
        <v>428</v>
      </c>
      <c r="H382" s="333" t="s">
        <v>454</v>
      </c>
      <c r="I382" s="333" t="s">
        <v>426</v>
      </c>
    </row>
    <row r="383" spans="2:9" ht="33" customHeight="1">
      <c r="B383" s="543"/>
      <c r="C383" s="546"/>
      <c r="D383" s="269" t="s">
        <v>278</v>
      </c>
      <c r="E383" s="333" t="s">
        <v>429</v>
      </c>
      <c r="F383" s="333" t="s">
        <v>430</v>
      </c>
      <c r="G383" s="333" t="s">
        <v>432</v>
      </c>
      <c r="H383" s="333" t="s">
        <v>433</v>
      </c>
      <c r="I383" s="333" t="s">
        <v>431</v>
      </c>
    </row>
    <row r="384" spans="2:9" ht="33" customHeight="1">
      <c r="B384" s="543"/>
      <c r="C384" s="546"/>
      <c r="D384" s="269" t="s">
        <v>281</v>
      </c>
      <c r="E384" s="333" t="s">
        <v>434</v>
      </c>
      <c r="F384" s="333" t="s">
        <v>436</v>
      </c>
      <c r="G384" s="333" t="s">
        <v>437</v>
      </c>
      <c r="H384" s="333" t="s">
        <v>438</v>
      </c>
      <c r="I384" s="333" t="s">
        <v>462</v>
      </c>
    </row>
    <row r="385" spans="2:9" ht="33" customHeight="1">
      <c r="B385" s="543"/>
      <c r="C385" s="546"/>
      <c r="D385" s="270" t="s">
        <v>114</v>
      </c>
      <c r="E385" s="333" t="s">
        <v>439</v>
      </c>
      <c r="F385" s="333" t="s">
        <v>442</v>
      </c>
      <c r="G385" s="333" t="s">
        <v>440</v>
      </c>
      <c r="H385" s="333" t="s">
        <v>443</v>
      </c>
      <c r="I385" s="333" t="s">
        <v>455</v>
      </c>
    </row>
    <row r="386" spans="2:9" ht="33" customHeight="1">
      <c r="B386" s="543"/>
      <c r="C386" s="546"/>
      <c r="D386" s="271" t="s">
        <v>279</v>
      </c>
      <c r="E386" s="333" t="s">
        <v>444</v>
      </c>
      <c r="F386" s="333" t="s">
        <v>445</v>
      </c>
      <c r="G386" s="333" t="s">
        <v>446</v>
      </c>
      <c r="H386" s="333" t="s">
        <v>494</v>
      </c>
      <c r="I386" s="333" t="s">
        <v>447</v>
      </c>
    </row>
    <row r="387" spans="2:9" ht="33" customHeight="1">
      <c r="B387" s="544"/>
      <c r="C387" s="547"/>
      <c r="D387" s="271" t="s">
        <v>282</v>
      </c>
      <c r="E387" s="333" t="s">
        <v>449</v>
      </c>
      <c r="F387" s="333" t="s">
        <v>450</v>
      </c>
      <c r="G387" s="333" t="s">
        <v>478</v>
      </c>
      <c r="H387" s="333" t="s">
        <v>459</v>
      </c>
      <c r="I387" s="333" t="s">
        <v>451</v>
      </c>
    </row>
    <row r="388" spans="2:9" ht="33" customHeight="1">
      <c r="B388" s="542">
        <v>65</v>
      </c>
      <c r="C388" s="545" t="s">
        <v>10</v>
      </c>
      <c r="D388" s="71" t="s">
        <v>277</v>
      </c>
      <c r="E388" s="333" t="s">
        <v>320</v>
      </c>
      <c r="F388" s="333" t="s">
        <v>425</v>
      </c>
      <c r="G388" s="333" t="s">
        <v>426</v>
      </c>
      <c r="H388" s="333" t="s">
        <v>428</v>
      </c>
      <c r="I388" s="333" t="s">
        <v>470</v>
      </c>
    </row>
    <row r="389" spans="2:9" ht="33" customHeight="1">
      <c r="B389" s="543"/>
      <c r="C389" s="546"/>
      <c r="D389" s="269" t="s">
        <v>278</v>
      </c>
      <c r="E389" s="333" t="s">
        <v>429</v>
      </c>
      <c r="F389" s="333" t="s">
        <v>430</v>
      </c>
      <c r="G389" s="333" t="s">
        <v>431</v>
      </c>
      <c r="H389" s="333" t="s">
        <v>433</v>
      </c>
      <c r="I389" s="333" t="s">
        <v>432</v>
      </c>
    </row>
    <row r="390" spans="2:9" ht="33" customHeight="1">
      <c r="B390" s="543"/>
      <c r="C390" s="546"/>
      <c r="D390" s="269" t="s">
        <v>281</v>
      </c>
      <c r="E390" s="333" t="s">
        <v>434</v>
      </c>
      <c r="F390" s="333" t="s">
        <v>436</v>
      </c>
      <c r="G390" s="333" t="s">
        <v>435</v>
      </c>
      <c r="H390" s="333" t="s">
        <v>437</v>
      </c>
      <c r="I390" s="333" t="s">
        <v>456</v>
      </c>
    </row>
    <row r="391" spans="2:9" ht="33" customHeight="1">
      <c r="B391" s="543"/>
      <c r="C391" s="546"/>
      <c r="D391" s="270" t="s">
        <v>114</v>
      </c>
      <c r="E391" s="333" t="s">
        <v>439</v>
      </c>
      <c r="F391" s="333" t="s">
        <v>442</v>
      </c>
      <c r="G391" s="333" t="s">
        <v>441</v>
      </c>
      <c r="H391" s="333" t="s">
        <v>440</v>
      </c>
      <c r="I391" s="333" t="s">
        <v>485</v>
      </c>
    </row>
    <row r="392" spans="2:9" ht="33" customHeight="1">
      <c r="B392" s="543"/>
      <c r="C392" s="546"/>
      <c r="D392" s="271" t="s">
        <v>279</v>
      </c>
      <c r="E392" s="333" t="s">
        <v>444</v>
      </c>
      <c r="F392" s="333" t="s">
        <v>445</v>
      </c>
      <c r="G392" s="333" t="s">
        <v>467</v>
      </c>
      <c r="H392" s="333" t="s">
        <v>446</v>
      </c>
      <c r="I392" s="333" t="s">
        <v>447</v>
      </c>
    </row>
    <row r="393" spans="2:9" ht="33" customHeight="1">
      <c r="B393" s="544"/>
      <c r="C393" s="547"/>
      <c r="D393" s="273" t="s">
        <v>282</v>
      </c>
      <c r="E393" s="334" t="s">
        <v>450</v>
      </c>
      <c r="F393" s="334" t="s">
        <v>449</v>
      </c>
      <c r="G393" s="334" t="s">
        <v>451</v>
      </c>
      <c r="H393" s="334" t="s">
        <v>452</v>
      </c>
      <c r="I393" s="334" t="s">
        <v>495</v>
      </c>
    </row>
    <row r="394" spans="2:9" ht="33" customHeight="1">
      <c r="B394" s="542">
        <v>66</v>
      </c>
      <c r="C394" s="545" t="s">
        <v>5</v>
      </c>
      <c r="D394" s="71" t="s">
        <v>277</v>
      </c>
      <c r="E394" s="333" t="s">
        <v>320</v>
      </c>
      <c r="F394" s="333" t="s">
        <v>425</v>
      </c>
      <c r="G394" s="333" t="s">
        <v>426</v>
      </c>
      <c r="H394" s="333" t="s">
        <v>428</v>
      </c>
      <c r="I394" s="333" t="s">
        <v>454</v>
      </c>
    </row>
    <row r="395" spans="2:9" ht="33" customHeight="1">
      <c r="B395" s="543"/>
      <c r="C395" s="546"/>
      <c r="D395" s="269" t="s">
        <v>278</v>
      </c>
      <c r="E395" s="333" t="s">
        <v>429</v>
      </c>
      <c r="F395" s="333" t="s">
        <v>430</v>
      </c>
      <c r="G395" s="333" t="s">
        <v>433</v>
      </c>
      <c r="H395" s="333" t="s">
        <v>482</v>
      </c>
      <c r="I395" s="333" t="s">
        <v>431</v>
      </c>
    </row>
    <row r="396" spans="2:9" ht="33" customHeight="1">
      <c r="B396" s="543"/>
      <c r="C396" s="546"/>
      <c r="D396" s="269" t="s">
        <v>281</v>
      </c>
      <c r="E396" s="333" t="s">
        <v>434</v>
      </c>
      <c r="F396" s="333" t="s">
        <v>436</v>
      </c>
      <c r="G396" s="333" t="s">
        <v>438</v>
      </c>
      <c r="H396" s="333" t="s">
        <v>437</v>
      </c>
      <c r="I396" s="333" t="s">
        <v>462</v>
      </c>
    </row>
    <row r="397" spans="2:9" ht="33" customHeight="1">
      <c r="B397" s="543"/>
      <c r="C397" s="546"/>
      <c r="D397" s="270" t="s">
        <v>114</v>
      </c>
      <c r="E397" s="333" t="s">
        <v>439</v>
      </c>
      <c r="F397" s="333" t="s">
        <v>440</v>
      </c>
      <c r="G397" s="333" t="s">
        <v>441</v>
      </c>
      <c r="H397" s="333" t="s">
        <v>455</v>
      </c>
      <c r="I397" s="333" t="s">
        <v>443</v>
      </c>
    </row>
    <row r="398" spans="2:9" ht="33" customHeight="1">
      <c r="B398" s="543"/>
      <c r="C398" s="546"/>
      <c r="D398" s="271" t="s">
        <v>279</v>
      </c>
      <c r="E398" s="333" t="s">
        <v>444</v>
      </c>
      <c r="F398" s="333" t="s">
        <v>445</v>
      </c>
      <c r="G398" s="333" t="s">
        <v>496</v>
      </c>
      <c r="H398" s="333" t="s">
        <v>446</v>
      </c>
      <c r="I398" s="333" t="s">
        <v>464</v>
      </c>
    </row>
    <row r="399" spans="2:9" ht="33" customHeight="1">
      <c r="B399" s="544"/>
      <c r="C399" s="547"/>
      <c r="D399" s="271" t="s">
        <v>282</v>
      </c>
      <c r="E399" s="333" t="s">
        <v>450</v>
      </c>
      <c r="F399" s="333" t="s">
        <v>474</v>
      </c>
      <c r="G399" s="333" t="s">
        <v>449</v>
      </c>
      <c r="H399" s="333" t="s">
        <v>451</v>
      </c>
      <c r="I399" s="333" t="s">
        <v>497</v>
      </c>
    </row>
    <row r="400" spans="2:9" ht="33" customHeight="1">
      <c r="B400" s="542">
        <v>67</v>
      </c>
      <c r="C400" s="545" t="s">
        <v>6</v>
      </c>
      <c r="D400" s="71" t="s">
        <v>277</v>
      </c>
      <c r="E400" s="333" t="s">
        <v>320</v>
      </c>
      <c r="F400" s="333" t="s">
        <v>428</v>
      </c>
      <c r="G400" s="333" t="s">
        <v>425</v>
      </c>
      <c r="H400" s="333" t="s">
        <v>470</v>
      </c>
      <c r="I400" s="333" t="s">
        <v>454</v>
      </c>
    </row>
    <row r="401" spans="2:9" ht="33" customHeight="1">
      <c r="B401" s="543"/>
      <c r="C401" s="546"/>
      <c r="D401" s="269" t="s">
        <v>278</v>
      </c>
      <c r="E401" s="333" t="s">
        <v>429</v>
      </c>
      <c r="F401" s="333" t="s">
        <v>430</v>
      </c>
      <c r="G401" s="333" t="s">
        <v>431</v>
      </c>
      <c r="H401" s="333" t="s">
        <v>433</v>
      </c>
      <c r="I401" s="333" t="s">
        <v>432</v>
      </c>
    </row>
    <row r="402" spans="2:9" ht="33" customHeight="1">
      <c r="B402" s="543"/>
      <c r="C402" s="546"/>
      <c r="D402" s="269" t="s">
        <v>281</v>
      </c>
      <c r="E402" s="333" t="s">
        <v>434</v>
      </c>
      <c r="F402" s="333" t="s">
        <v>438</v>
      </c>
      <c r="G402" s="333" t="s">
        <v>436</v>
      </c>
      <c r="H402" s="333" t="s">
        <v>437</v>
      </c>
      <c r="I402" s="333" t="s">
        <v>462</v>
      </c>
    </row>
    <row r="403" spans="2:9" ht="33" customHeight="1">
      <c r="B403" s="543"/>
      <c r="C403" s="546"/>
      <c r="D403" s="270" t="s">
        <v>114</v>
      </c>
      <c r="E403" s="333" t="s">
        <v>439</v>
      </c>
      <c r="F403" s="333" t="s">
        <v>440</v>
      </c>
      <c r="G403" s="333" t="s">
        <v>498</v>
      </c>
      <c r="H403" s="333" t="s">
        <v>443</v>
      </c>
      <c r="I403" s="333" t="s">
        <v>485</v>
      </c>
    </row>
    <row r="404" spans="2:9" ht="33" customHeight="1">
      <c r="B404" s="543"/>
      <c r="C404" s="546"/>
      <c r="D404" s="271" t="s">
        <v>279</v>
      </c>
      <c r="E404" s="333" t="s">
        <v>444</v>
      </c>
      <c r="F404" s="333" t="s">
        <v>445</v>
      </c>
      <c r="G404" s="333" t="s">
        <v>446</v>
      </c>
      <c r="H404" s="333" t="s">
        <v>457</v>
      </c>
      <c r="I404" s="333" t="s">
        <v>447</v>
      </c>
    </row>
    <row r="405" spans="2:9" ht="33" customHeight="1">
      <c r="B405" s="544"/>
      <c r="C405" s="547"/>
      <c r="D405" s="271" t="s">
        <v>282</v>
      </c>
      <c r="E405" s="333" t="s">
        <v>450</v>
      </c>
      <c r="F405" s="333" t="s">
        <v>449</v>
      </c>
      <c r="G405" s="333" t="s">
        <v>458</v>
      </c>
      <c r="H405" s="333" t="s">
        <v>478</v>
      </c>
      <c r="I405" s="333" t="s">
        <v>499</v>
      </c>
    </row>
    <row r="406" spans="2:9" ht="33" customHeight="1">
      <c r="B406" s="542">
        <v>68</v>
      </c>
      <c r="C406" s="545" t="s">
        <v>46</v>
      </c>
      <c r="D406" s="71" t="s">
        <v>277</v>
      </c>
      <c r="E406" s="333" t="s">
        <v>320</v>
      </c>
      <c r="F406" s="333" t="s">
        <v>425</v>
      </c>
      <c r="G406" s="333" t="s">
        <v>454</v>
      </c>
      <c r="H406" s="333" t="s">
        <v>428</v>
      </c>
      <c r="I406" s="333" t="s">
        <v>426</v>
      </c>
    </row>
    <row r="407" spans="2:9" ht="33" customHeight="1">
      <c r="B407" s="543"/>
      <c r="C407" s="546"/>
      <c r="D407" s="269" t="s">
        <v>278</v>
      </c>
      <c r="E407" s="333" t="s">
        <v>429</v>
      </c>
      <c r="F407" s="333" t="s">
        <v>482</v>
      </c>
      <c r="G407" s="333" t="s">
        <v>430</v>
      </c>
      <c r="H407" s="333" t="s">
        <v>431</v>
      </c>
      <c r="I407" s="333" t="s">
        <v>432</v>
      </c>
    </row>
    <row r="408" spans="2:9" ht="33" customHeight="1">
      <c r="B408" s="543"/>
      <c r="C408" s="546"/>
      <c r="D408" s="269" t="s">
        <v>281</v>
      </c>
      <c r="E408" s="333" t="s">
        <v>434</v>
      </c>
      <c r="F408" s="333" t="s">
        <v>436</v>
      </c>
      <c r="G408" s="333" t="s">
        <v>435</v>
      </c>
      <c r="H408" s="333" t="s">
        <v>438</v>
      </c>
      <c r="I408" s="333" t="s">
        <v>437</v>
      </c>
    </row>
    <row r="409" spans="2:9" ht="33" customHeight="1">
      <c r="B409" s="543"/>
      <c r="C409" s="546"/>
      <c r="D409" s="270" t="s">
        <v>114</v>
      </c>
      <c r="E409" s="333" t="s">
        <v>439</v>
      </c>
      <c r="F409" s="333" t="s">
        <v>442</v>
      </c>
      <c r="G409" s="333" t="s">
        <v>455</v>
      </c>
      <c r="H409" s="333" t="s">
        <v>441</v>
      </c>
      <c r="I409" s="333" t="s">
        <v>440</v>
      </c>
    </row>
    <row r="410" spans="2:9" ht="33" customHeight="1">
      <c r="B410" s="543"/>
      <c r="C410" s="546"/>
      <c r="D410" s="271" t="s">
        <v>279</v>
      </c>
      <c r="E410" s="333" t="s">
        <v>444</v>
      </c>
      <c r="F410" s="333" t="s">
        <v>445</v>
      </c>
      <c r="G410" s="333" t="s">
        <v>457</v>
      </c>
      <c r="H410" s="333" t="s">
        <v>446</v>
      </c>
      <c r="I410" s="333" t="s">
        <v>481</v>
      </c>
    </row>
    <row r="411" spans="2:9" ht="33" customHeight="1">
      <c r="B411" s="544"/>
      <c r="C411" s="547"/>
      <c r="D411" s="271" t="s">
        <v>282</v>
      </c>
      <c r="E411" s="333" t="s">
        <v>450</v>
      </c>
      <c r="F411" s="333" t="s">
        <v>449</v>
      </c>
      <c r="G411" s="333" t="s">
        <v>452</v>
      </c>
      <c r="H411" s="333" t="s">
        <v>451</v>
      </c>
      <c r="I411" s="333" t="s">
        <v>500</v>
      </c>
    </row>
    <row r="412" spans="2:9" ht="33" customHeight="1">
      <c r="B412" s="542">
        <v>69</v>
      </c>
      <c r="C412" s="545" t="s">
        <v>47</v>
      </c>
      <c r="D412" s="71" t="s">
        <v>277</v>
      </c>
      <c r="E412" s="333" t="s">
        <v>320</v>
      </c>
      <c r="F412" s="333" t="s">
        <v>428</v>
      </c>
      <c r="G412" s="333" t="s">
        <v>425</v>
      </c>
      <c r="H412" s="333" t="s">
        <v>426</v>
      </c>
      <c r="I412" s="333" t="s">
        <v>427</v>
      </c>
    </row>
    <row r="413" spans="2:9" ht="33" customHeight="1">
      <c r="B413" s="543"/>
      <c r="C413" s="546"/>
      <c r="D413" s="269" t="s">
        <v>278</v>
      </c>
      <c r="E413" s="333" t="s">
        <v>429</v>
      </c>
      <c r="F413" s="333" t="s">
        <v>430</v>
      </c>
      <c r="G413" s="333" t="s">
        <v>431</v>
      </c>
      <c r="H413" s="333" t="s">
        <v>433</v>
      </c>
      <c r="I413" s="333" t="s">
        <v>432</v>
      </c>
    </row>
    <row r="414" spans="2:9" ht="33" customHeight="1">
      <c r="B414" s="543"/>
      <c r="C414" s="546"/>
      <c r="D414" s="269" t="s">
        <v>281</v>
      </c>
      <c r="E414" s="333" t="s">
        <v>434</v>
      </c>
      <c r="F414" s="333" t="s">
        <v>436</v>
      </c>
      <c r="G414" s="333" t="s">
        <v>435</v>
      </c>
      <c r="H414" s="333" t="s">
        <v>437</v>
      </c>
      <c r="I414" s="333" t="s">
        <v>462</v>
      </c>
    </row>
    <row r="415" spans="2:9" ht="33" customHeight="1">
      <c r="B415" s="543"/>
      <c r="C415" s="546"/>
      <c r="D415" s="270" t="s">
        <v>114</v>
      </c>
      <c r="E415" s="333" t="s">
        <v>439</v>
      </c>
      <c r="F415" s="333" t="s">
        <v>441</v>
      </c>
      <c r="G415" s="333" t="s">
        <v>440</v>
      </c>
      <c r="H415" s="333" t="s">
        <v>442</v>
      </c>
      <c r="I415" s="333" t="s">
        <v>501</v>
      </c>
    </row>
    <row r="416" spans="2:9" ht="33" customHeight="1">
      <c r="B416" s="543"/>
      <c r="C416" s="546"/>
      <c r="D416" s="271" t="s">
        <v>279</v>
      </c>
      <c r="E416" s="333" t="s">
        <v>444</v>
      </c>
      <c r="F416" s="333" t="s">
        <v>445</v>
      </c>
      <c r="G416" s="333" t="s">
        <v>446</v>
      </c>
      <c r="H416" s="333" t="s">
        <v>448</v>
      </c>
      <c r="I416" s="333" t="s">
        <v>447</v>
      </c>
    </row>
    <row r="417" spans="2:9" ht="33" customHeight="1">
      <c r="B417" s="544"/>
      <c r="C417" s="547"/>
      <c r="D417" s="271" t="s">
        <v>282</v>
      </c>
      <c r="E417" s="333" t="s">
        <v>449</v>
      </c>
      <c r="F417" s="333" t="s">
        <v>450</v>
      </c>
      <c r="G417" s="333" t="s">
        <v>488</v>
      </c>
      <c r="H417" s="333" t="s">
        <v>451</v>
      </c>
      <c r="I417" s="333" t="s">
        <v>452</v>
      </c>
    </row>
    <row r="418" spans="2:9" ht="33" customHeight="1">
      <c r="B418" s="542">
        <v>70</v>
      </c>
      <c r="C418" s="545" t="s">
        <v>48</v>
      </c>
      <c r="D418" s="71" t="s">
        <v>277</v>
      </c>
      <c r="E418" s="333" t="s">
        <v>320</v>
      </c>
      <c r="F418" s="333" t="s">
        <v>425</v>
      </c>
      <c r="G418" s="333" t="s">
        <v>426</v>
      </c>
      <c r="H418" s="333" t="s">
        <v>454</v>
      </c>
      <c r="I418" s="333" t="s">
        <v>470</v>
      </c>
    </row>
    <row r="419" spans="2:9" ht="33" customHeight="1">
      <c r="B419" s="543"/>
      <c r="C419" s="546"/>
      <c r="D419" s="269" t="s">
        <v>278</v>
      </c>
      <c r="E419" s="333" t="s">
        <v>429</v>
      </c>
      <c r="F419" s="333" t="s">
        <v>430</v>
      </c>
      <c r="G419" s="333" t="s">
        <v>432</v>
      </c>
      <c r="H419" s="333" t="s">
        <v>433</v>
      </c>
      <c r="I419" s="333" t="s">
        <v>431</v>
      </c>
    </row>
    <row r="420" spans="2:9" ht="33" customHeight="1">
      <c r="B420" s="543"/>
      <c r="C420" s="546"/>
      <c r="D420" s="269" t="s">
        <v>281</v>
      </c>
      <c r="E420" s="333" t="s">
        <v>434</v>
      </c>
      <c r="F420" s="333" t="s">
        <v>435</v>
      </c>
      <c r="G420" s="333" t="s">
        <v>436</v>
      </c>
      <c r="H420" s="333" t="s">
        <v>437</v>
      </c>
      <c r="I420" s="333" t="s">
        <v>483</v>
      </c>
    </row>
    <row r="421" spans="2:9" ht="33" customHeight="1">
      <c r="B421" s="543"/>
      <c r="C421" s="546"/>
      <c r="D421" s="270" t="s">
        <v>114</v>
      </c>
      <c r="E421" s="333" t="s">
        <v>439</v>
      </c>
      <c r="F421" s="333" t="s">
        <v>442</v>
      </c>
      <c r="G421" s="333" t="s">
        <v>440</v>
      </c>
      <c r="H421" s="333" t="s">
        <v>485</v>
      </c>
      <c r="I421" s="333" t="s">
        <v>502</v>
      </c>
    </row>
    <row r="422" spans="2:9" ht="33" customHeight="1">
      <c r="B422" s="543"/>
      <c r="C422" s="546"/>
      <c r="D422" s="271" t="s">
        <v>279</v>
      </c>
      <c r="E422" s="333" t="s">
        <v>444</v>
      </c>
      <c r="F422" s="333" t="s">
        <v>445</v>
      </c>
      <c r="G422" s="333" t="s">
        <v>447</v>
      </c>
      <c r="H422" s="333" t="s">
        <v>467</v>
      </c>
      <c r="I422" s="333" t="s">
        <v>487</v>
      </c>
    </row>
    <row r="423" spans="2:9" ht="33" customHeight="1">
      <c r="B423" s="544"/>
      <c r="C423" s="547"/>
      <c r="D423" s="273" t="s">
        <v>282</v>
      </c>
      <c r="E423" s="334" t="s">
        <v>449</v>
      </c>
      <c r="F423" s="334" t="s">
        <v>450</v>
      </c>
      <c r="G423" s="334" t="s">
        <v>453</v>
      </c>
      <c r="H423" s="334" t="s">
        <v>503</v>
      </c>
      <c r="I423" s="334" t="s">
        <v>104</v>
      </c>
    </row>
    <row r="424" spans="2:9" ht="33" customHeight="1">
      <c r="B424" s="542">
        <v>71</v>
      </c>
      <c r="C424" s="545" t="s">
        <v>49</v>
      </c>
      <c r="D424" s="71" t="s">
        <v>277</v>
      </c>
      <c r="E424" s="333" t="s">
        <v>320</v>
      </c>
      <c r="F424" s="333" t="s">
        <v>425</v>
      </c>
      <c r="G424" s="333" t="s">
        <v>428</v>
      </c>
      <c r="H424" s="333" t="s">
        <v>454</v>
      </c>
      <c r="I424" s="333" t="s">
        <v>470</v>
      </c>
    </row>
    <row r="425" spans="2:9" ht="33" customHeight="1">
      <c r="B425" s="543"/>
      <c r="C425" s="546"/>
      <c r="D425" s="269" t="s">
        <v>278</v>
      </c>
      <c r="E425" s="333" t="s">
        <v>429</v>
      </c>
      <c r="F425" s="333" t="s">
        <v>430</v>
      </c>
      <c r="G425" s="333" t="s">
        <v>433</v>
      </c>
      <c r="H425" s="333" t="s">
        <v>431</v>
      </c>
      <c r="I425" s="333" t="s">
        <v>432</v>
      </c>
    </row>
    <row r="426" spans="2:9" ht="33" customHeight="1">
      <c r="B426" s="543"/>
      <c r="C426" s="546"/>
      <c r="D426" s="269" t="s">
        <v>281</v>
      </c>
      <c r="E426" s="333" t="s">
        <v>434</v>
      </c>
      <c r="F426" s="333" t="s">
        <v>436</v>
      </c>
      <c r="G426" s="333" t="s">
        <v>437</v>
      </c>
      <c r="H426" s="333" t="s">
        <v>462</v>
      </c>
      <c r="I426" s="333" t="s">
        <v>435</v>
      </c>
    </row>
    <row r="427" spans="2:9" ht="33" customHeight="1">
      <c r="B427" s="543"/>
      <c r="C427" s="546"/>
      <c r="D427" s="270" t="s">
        <v>114</v>
      </c>
      <c r="E427" s="333" t="s">
        <v>439</v>
      </c>
      <c r="F427" s="333" t="s">
        <v>440</v>
      </c>
      <c r="G427" s="333" t="s">
        <v>442</v>
      </c>
      <c r="H427" s="333" t="s">
        <v>504</v>
      </c>
      <c r="I427" s="333" t="s">
        <v>441</v>
      </c>
    </row>
    <row r="428" spans="2:9" ht="33" customHeight="1">
      <c r="B428" s="543"/>
      <c r="C428" s="546"/>
      <c r="D428" s="271" t="s">
        <v>279</v>
      </c>
      <c r="E428" s="333" t="s">
        <v>444</v>
      </c>
      <c r="F428" s="333" t="s">
        <v>445</v>
      </c>
      <c r="G428" s="333" t="s">
        <v>446</v>
      </c>
      <c r="H428" s="333" t="s">
        <v>447</v>
      </c>
      <c r="I428" s="333" t="s">
        <v>494</v>
      </c>
    </row>
    <row r="429" spans="2:9" ht="33" customHeight="1">
      <c r="B429" s="544"/>
      <c r="C429" s="547"/>
      <c r="D429" s="271" t="s">
        <v>282</v>
      </c>
      <c r="E429" s="333" t="s">
        <v>449</v>
      </c>
      <c r="F429" s="333" t="s">
        <v>450</v>
      </c>
      <c r="G429" s="333" t="s">
        <v>478</v>
      </c>
      <c r="H429" s="333" t="s">
        <v>104</v>
      </c>
      <c r="I429" s="333" t="s">
        <v>500</v>
      </c>
    </row>
    <row r="430" spans="2:9" ht="33" customHeight="1">
      <c r="B430" s="542">
        <v>72</v>
      </c>
      <c r="C430" s="545" t="s">
        <v>27</v>
      </c>
      <c r="D430" s="71" t="s">
        <v>277</v>
      </c>
      <c r="E430" s="333" t="s">
        <v>320</v>
      </c>
      <c r="F430" s="333" t="s">
        <v>428</v>
      </c>
      <c r="G430" s="333" t="s">
        <v>426</v>
      </c>
      <c r="H430" s="333" t="s">
        <v>425</v>
      </c>
      <c r="I430" s="333" t="s">
        <v>454</v>
      </c>
    </row>
    <row r="431" spans="2:9" ht="33" customHeight="1">
      <c r="B431" s="543"/>
      <c r="C431" s="546"/>
      <c r="D431" s="269" t="s">
        <v>278</v>
      </c>
      <c r="E431" s="333" t="s">
        <v>429</v>
      </c>
      <c r="F431" s="333" t="s">
        <v>432</v>
      </c>
      <c r="G431" s="333" t="s">
        <v>430</v>
      </c>
      <c r="H431" s="333" t="s">
        <v>433</v>
      </c>
      <c r="I431" s="333" t="s">
        <v>431</v>
      </c>
    </row>
    <row r="432" spans="2:9" ht="33" customHeight="1">
      <c r="B432" s="543"/>
      <c r="C432" s="546"/>
      <c r="D432" s="269" t="s">
        <v>281</v>
      </c>
      <c r="E432" s="333" t="s">
        <v>434</v>
      </c>
      <c r="F432" s="333" t="s">
        <v>435</v>
      </c>
      <c r="G432" s="333" t="s">
        <v>436</v>
      </c>
      <c r="H432" s="333" t="s">
        <v>483</v>
      </c>
      <c r="I432" s="333" t="s">
        <v>437</v>
      </c>
    </row>
    <row r="433" spans="2:9" ht="33" customHeight="1">
      <c r="B433" s="543"/>
      <c r="C433" s="546"/>
      <c r="D433" s="270" t="s">
        <v>114</v>
      </c>
      <c r="E433" s="333" t="s">
        <v>439</v>
      </c>
      <c r="F433" s="333" t="s">
        <v>440</v>
      </c>
      <c r="G433" s="333" t="s">
        <v>441</v>
      </c>
      <c r="H433" s="333" t="s">
        <v>443</v>
      </c>
      <c r="I433" s="333" t="s">
        <v>442</v>
      </c>
    </row>
    <row r="434" spans="2:9" ht="33" customHeight="1">
      <c r="B434" s="543"/>
      <c r="C434" s="546"/>
      <c r="D434" s="271" t="s">
        <v>279</v>
      </c>
      <c r="E434" s="333" t="s">
        <v>444</v>
      </c>
      <c r="F434" s="333" t="s">
        <v>445</v>
      </c>
      <c r="G434" s="333" t="s">
        <v>457</v>
      </c>
      <c r="H434" s="333" t="s">
        <v>446</v>
      </c>
      <c r="I434" s="333" t="s">
        <v>467</v>
      </c>
    </row>
    <row r="435" spans="2:9" ht="33" customHeight="1">
      <c r="B435" s="544"/>
      <c r="C435" s="547"/>
      <c r="D435" s="271" t="s">
        <v>282</v>
      </c>
      <c r="E435" s="333" t="s">
        <v>449</v>
      </c>
      <c r="F435" s="333" t="s">
        <v>450</v>
      </c>
      <c r="G435" s="333" t="s">
        <v>451</v>
      </c>
      <c r="H435" s="333" t="s">
        <v>468</v>
      </c>
      <c r="I435" s="333" t="s">
        <v>493</v>
      </c>
    </row>
    <row r="436" spans="2:9" ht="33" customHeight="1">
      <c r="B436" s="542">
        <v>73</v>
      </c>
      <c r="C436" s="545" t="s">
        <v>28</v>
      </c>
      <c r="D436" s="71" t="s">
        <v>277</v>
      </c>
      <c r="E436" s="333" t="s">
        <v>320</v>
      </c>
      <c r="F436" s="333" t="s">
        <v>425</v>
      </c>
      <c r="G436" s="333" t="s">
        <v>470</v>
      </c>
      <c r="H436" s="333" t="s">
        <v>454</v>
      </c>
      <c r="I436" s="333" t="s">
        <v>426</v>
      </c>
    </row>
    <row r="437" spans="2:9" ht="33" customHeight="1">
      <c r="B437" s="543"/>
      <c r="C437" s="546"/>
      <c r="D437" s="269" t="s">
        <v>278</v>
      </c>
      <c r="E437" s="333" t="s">
        <v>429</v>
      </c>
      <c r="F437" s="333" t="s">
        <v>431</v>
      </c>
      <c r="G437" s="333" t="s">
        <v>430</v>
      </c>
      <c r="H437" s="333" t="s">
        <v>433</v>
      </c>
      <c r="I437" s="333" t="s">
        <v>432</v>
      </c>
    </row>
    <row r="438" spans="2:9" ht="33" customHeight="1">
      <c r="B438" s="543"/>
      <c r="C438" s="546"/>
      <c r="D438" s="269" t="s">
        <v>281</v>
      </c>
      <c r="E438" s="333" t="s">
        <v>434</v>
      </c>
      <c r="F438" s="333" t="s">
        <v>436</v>
      </c>
      <c r="G438" s="333" t="s">
        <v>435</v>
      </c>
      <c r="H438" s="333" t="s">
        <v>471</v>
      </c>
      <c r="I438" s="333" t="s">
        <v>437</v>
      </c>
    </row>
    <row r="439" spans="2:9" ht="33" customHeight="1">
      <c r="B439" s="543"/>
      <c r="C439" s="546"/>
      <c r="D439" s="270" t="s">
        <v>114</v>
      </c>
      <c r="E439" s="333" t="s">
        <v>439</v>
      </c>
      <c r="F439" s="333" t="s">
        <v>440</v>
      </c>
      <c r="G439" s="333" t="s">
        <v>441</v>
      </c>
      <c r="H439" s="333" t="s">
        <v>443</v>
      </c>
      <c r="I439" s="333" t="s">
        <v>455</v>
      </c>
    </row>
    <row r="440" spans="2:9" ht="33" customHeight="1">
      <c r="B440" s="543"/>
      <c r="C440" s="546"/>
      <c r="D440" s="271" t="s">
        <v>279</v>
      </c>
      <c r="E440" s="333" t="s">
        <v>444</v>
      </c>
      <c r="F440" s="333" t="s">
        <v>445</v>
      </c>
      <c r="G440" s="333" t="s">
        <v>467</v>
      </c>
      <c r="H440" s="333" t="s">
        <v>446</v>
      </c>
      <c r="I440" s="333" t="s">
        <v>457</v>
      </c>
    </row>
    <row r="441" spans="2:9" ht="33" customHeight="1">
      <c r="B441" s="544"/>
      <c r="C441" s="547"/>
      <c r="D441" s="271" t="s">
        <v>282</v>
      </c>
      <c r="E441" s="333" t="s">
        <v>449</v>
      </c>
      <c r="F441" s="333" t="s">
        <v>505</v>
      </c>
      <c r="G441" s="333" t="s">
        <v>506</v>
      </c>
      <c r="H441" s="333" t="s">
        <v>507</v>
      </c>
      <c r="I441" s="333" t="s">
        <v>450</v>
      </c>
    </row>
    <row r="442" spans="2:9" ht="33" customHeight="1">
      <c r="B442" s="542">
        <v>74</v>
      </c>
      <c r="C442" s="545" t="s">
        <v>29</v>
      </c>
      <c r="D442" s="71" t="s">
        <v>277</v>
      </c>
      <c r="E442" s="333" t="s">
        <v>320</v>
      </c>
      <c r="F442" s="333" t="s">
        <v>425</v>
      </c>
      <c r="G442" s="333" t="s">
        <v>470</v>
      </c>
      <c r="H442" s="333" t="s">
        <v>454</v>
      </c>
      <c r="I442" s="333" t="s">
        <v>428</v>
      </c>
    </row>
    <row r="443" spans="2:9" ht="33" customHeight="1">
      <c r="B443" s="543"/>
      <c r="C443" s="546"/>
      <c r="D443" s="269" t="s">
        <v>278</v>
      </c>
      <c r="E443" s="333" t="s">
        <v>429</v>
      </c>
      <c r="F443" s="333" t="s">
        <v>430</v>
      </c>
      <c r="G443" s="333" t="s">
        <v>432</v>
      </c>
      <c r="H443" s="333" t="s">
        <v>431</v>
      </c>
      <c r="I443" s="333" t="s">
        <v>433</v>
      </c>
    </row>
    <row r="444" spans="2:9" ht="33" customHeight="1">
      <c r="B444" s="543"/>
      <c r="C444" s="546"/>
      <c r="D444" s="269" t="s">
        <v>281</v>
      </c>
      <c r="E444" s="333" t="s">
        <v>434</v>
      </c>
      <c r="F444" s="333" t="s">
        <v>436</v>
      </c>
      <c r="G444" s="333" t="s">
        <v>435</v>
      </c>
      <c r="H444" s="333" t="s">
        <v>437</v>
      </c>
      <c r="I444" s="333" t="s">
        <v>460</v>
      </c>
    </row>
    <row r="445" spans="2:9" ht="33" customHeight="1">
      <c r="B445" s="543"/>
      <c r="C445" s="546"/>
      <c r="D445" s="270" t="s">
        <v>114</v>
      </c>
      <c r="E445" s="333" t="s">
        <v>439</v>
      </c>
      <c r="F445" s="333" t="s">
        <v>441</v>
      </c>
      <c r="G445" s="333" t="s">
        <v>440</v>
      </c>
      <c r="H445" s="333" t="s">
        <v>443</v>
      </c>
      <c r="I445" s="333" t="s">
        <v>455</v>
      </c>
    </row>
    <row r="446" spans="2:9" ht="33" customHeight="1">
      <c r="B446" s="543"/>
      <c r="C446" s="546"/>
      <c r="D446" s="271" t="s">
        <v>279</v>
      </c>
      <c r="E446" s="333" t="s">
        <v>444</v>
      </c>
      <c r="F446" s="333" t="s">
        <v>445</v>
      </c>
      <c r="G446" s="333" t="s">
        <v>487</v>
      </c>
      <c r="H446" s="333" t="s">
        <v>446</v>
      </c>
      <c r="I446" s="333" t="s">
        <v>447</v>
      </c>
    </row>
    <row r="447" spans="2:9" ht="33" customHeight="1" thickBot="1">
      <c r="B447" s="544"/>
      <c r="C447" s="547"/>
      <c r="D447" s="271" t="s">
        <v>282</v>
      </c>
      <c r="E447" s="333" t="s">
        <v>450</v>
      </c>
      <c r="F447" s="333" t="s">
        <v>478</v>
      </c>
      <c r="G447" s="333" t="s">
        <v>449</v>
      </c>
      <c r="H447" s="333" t="s">
        <v>508</v>
      </c>
      <c r="I447" s="333" t="s">
        <v>509</v>
      </c>
    </row>
    <row r="448" spans="2:9" ht="33" customHeight="1" thickTop="1">
      <c r="B448" s="548" t="s">
        <v>283</v>
      </c>
      <c r="C448" s="549"/>
      <c r="D448" s="272" t="s">
        <v>277</v>
      </c>
      <c r="E448" s="332" t="str">
        <f>中分類別歯科医療費上位5疾病!C4</f>
        <v>う蝕</v>
      </c>
      <c r="F448" s="332" t="str">
        <f>中分類別歯科医療費上位5疾病!D4</f>
        <v>う蝕処置済み歯</v>
      </c>
      <c r="G448" s="332" t="str">
        <f>中分類別歯科医療費上位5疾病!E4</f>
        <v>う蝕第２度</v>
      </c>
      <c r="H448" s="332" t="str">
        <f>中分類別歯科医療費上位5疾病!F4</f>
        <v>エナメル質初期う蝕</v>
      </c>
      <c r="I448" s="332" t="str">
        <f>中分類別歯科医療費上位5疾病!G4</f>
        <v>根充済み</v>
      </c>
    </row>
    <row r="449" spans="2:9" ht="33" customHeight="1">
      <c r="B449" s="550"/>
      <c r="C449" s="551"/>
      <c r="D449" s="269" t="s">
        <v>278</v>
      </c>
      <c r="E449" s="333" t="str">
        <f>中分類別歯科医療費上位5疾病!C5</f>
        <v>歯周炎</v>
      </c>
      <c r="F449" s="333" t="str">
        <f>中分類別歯科医療費上位5疾病!D5</f>
        <v>慢性歯周炎</v>
      </c>
      <c r="G449" s="333" t="str">
        <f>中分類別歯科医療費上位5疾病!E5</f>
        <v>慢性辺縁性歯周炎急性発作</v>
      </c>
      <c r="H449" s="333" t="str">
        <f>中分類別歯科医療費上位5疾病!F5</f>
        <v>慢性辺縁性歯周炎中等度</v>
      </c>
      <c r="I449" s="333" t="str">
        <f>中分類別歯科医療費上位5疾病!G5</f>
        <v>歯肉膿瘍</v>
      </c>
    </row>
    <row r="450" spans="2:9" ht="33" customHeight="1">
      <c r="B450" s="550"/>
      <c r="C450" s="551"/>
      <c r="D450" s="269" t="s">
        <v>281</v>
      </c>
      <c r="E450" s="333" t="str">
        <f>中分類別歯科医療費上位5疾病!C6</f>
        <v>欠損歯</v>
      </c>
      <c r="F450" s="333" t="str">
        <f>中分類別歯科医療費上位5疾病!D6</f>
        <v>根尖性歯周炎</v>
      </c>
      <c r="G450" s="333" t="str">
        <f>中分類別歯科医療費上位5疾病!E6</f>
        <v>歯髄炎</v>
      </c>
      <c r="H450" s="333" t="str">
        <f>中分類別歯科医療費上位5疾病!F6</f>
        <v>欠損歯・ブリッジ</v>
      </c>
      <c r="I450" s="333" t="str">
        <f>中分類別歯科医療費上位5疾病!G6</f>
        <v>急性化膿性歯根膜炎</v>
      </c>
    </row>
    <row r="451" spans="2:9" ht="33" customHeight="1">
      <c r="B451" s="550"/>
      <c r="C451" s="551"/>
      <c r="D451" s="270" t="s">
        <v>114</v>
      </c>
      <c r="E451" s="333" t="str">
        <f>中分類別歯科医療費上位5疾病!C7</f>
        <v>口腔褥瘡性潰瘍</v>
      </c>
      <c r="F451" s="333" t="str">
        <f>中分類別歯科医療費上位5疾病!D7</f>
        <v>口内炎</v>
      </c>
      <c r="G451" s="333" t="str">
        <f>中分類別歯科医療費上位5疾病!E7</f>
        <v>口腔乾燥症</v>
      </c>
      <c r="H451" s="333" t="str">
        <f>中分類別歯科医療費上位5疾病!F7</f>
        <v>義歯性潰瘍</v>
      </c>
      <c r="I451" s="333" t="str">
        <f>中分類別歯科医療費上位5疾病!G7</f>
        <v>アフタ性口内炎</v>
      </c>
    </row>
    <row r="452" spans="2:9" ht="33" customHeight="1">
      <c r="B452" s="550"/>
      <c r="C452" s="551"/>
      <c r="D452" s="271" t="s">
        <v>279</v>
      </c>
      <c r="E452" s="333" t="str">
        <f>中分類別歯科医療費上位5疾病!C8</f>
        <v>義歯不適合</v>
      </c>
      <c r="F452" s="333" t="str">
        <f>中分類別歯科医療費上位5疾病!D8</f>
        <v>義歯破損</v>
      </c>
      <c r="G452" s="333" t="str">
        <f>中分類別歯科医療費上位5疾病!E8</f>
        <v>全部金属冠不適合</v>
      </c>
      <c r="H452" s="333" t="str">
        <f>中分類別歯科医療費上位5疾病!F8</f>
        <v>ブリッジ不適合</v>
      </c>
      <c r="I452" s="333" t="str">
        <f>中分類別歯科医療費上位5疾病!G8</f>
        <v>義歯床不適合</v>
      </c>
    </row>
    <row r="453" spans="2:9" ht="33" customHeight="1">
      <c r="B453" s="552"/>
      <c r="C453" s="553"/>
      <c r="D453" s="273" t="s">
        <v>282</v>
      </c>
      <c r="E453" s="334" t="str">
        <f>中分類別歯科医療費上位5疾病!C9</f>
        <v>口腔機能低下症</v>
      </c>
      <c r="F453" s="334" t="str">
        <f>中分類別歯科医療費上位5疾病!D9</f>
        <v>摂食機能障害</v>
      </c>
      <c r="G453" s="334" t="str">
        <f>中分類別歯科医療費上位5疾病!E9</f>
        <v>歯ぎしり</v>
      </c>
      <c r="H453" s="334" t="str">
        <f>中分類別歯科医療費上位5疾病!F9</f>
        <v>周術期口腔機能管理中</v>
      </c>
      <c r="I453" s="334" t="str">
        <f>中分類別歯科医療費上位5疾病!G9</f>
        <v>ＣＯＶＩＤ－１９</v>
      </c>
    </row>
    <row r="454" spans="2:9">
      <c r="B454" s="257"/>
    </row>
    <row r="455" spans="2:9">
      <c r="B455" s="257"/>
    </row>
    <row r="456" spans="2:9">
      <c r="B456" s="258"/>
    </row>
    <row r="457" spans="2:9">
      <c r="B457" s="253"/>
    </row>
  </sheetData>
  <mergeCells count="149">
    <mergeCell ref="B448:C453"/>
    <mergeCell ref="B22:B27"/>
    <mergeCell ref="C22:C27"/>
    <mergeCell ref="B28:B33"/>
    <mergeCell ref="C28:C33"/>
    <mergeCell ref="B34:B39"/>
    <mergeCell ref="C34:C39"/>
    <mergeCell ref="B4:B9"/>
    <mergeCell ref="C4:C9"/>
    <mergeCell ref="B10:B15"/>
    <mergeCell ref="C10:C15"/>
    <mergeCell ref="B16:B21"/>
    <mergeCell ref="C16:C21"/>
    <mergeCell ref="B442:B447"/>
    <mergeCell ref="C442:C447"/>
    <mergeCell ref="B424:B429"/>
    <mergeCell ref="C424:C429"/>
    <mergeCell ref="B430:B435"/>
    <mergeCell ref="C430:C435"/>
    <mergeCell ref="B436:B441"/>
    <mergeCell ref="C436:C441"/>
    <mergeCell ref="B40:B45"/>
    <mergeCell ref="C40:C45"/>
    <mergeCell ref="B406:B411"/>
    <mergeCell ref="C406:C411"/>
    <mergeCell ref="B412:B417"/>
    <mergeCell ref="C412:C417"/>
    <mergeCell ref="B418:B423"/>
    <mergeCell ref="C418:C423"/>
    <mergeCell ref="B382:B387"/>
    <mergeCell ref="C382:C387"/>
    <mergeCell ref="B388:B393"/>
    <mergeCell ref="C388:C393"/>
    <mergeCell ref="B394:B399"/>
    <mergeCell ref="C394:C399"/>
    <mergeCell ref="B400:B405"/>
    <mergeCell ref="C400:C405"/>
    <mergeCell ref="B376:B381"/>
    <mergeCell ref="C376:C381"/>
    <mergeCell ref="B298:B303"/>
    <mergeCell ref="C298:C303"/>
    <mergeCell ref="B304:B309"/>
    <mergeCell ref="C304:C309"/>
    <mergeCell ref="B310:B315"/>
    <mergeCell ref="C310:C315"/>
    <mergeCell ref="B316:B321"/>
    <mergeCell ref="C316:C321"/>
    <mergeCell ref="B358:B363"/>
    <mergeCell ref="C358:C363"/>
    <mergeCell ref="B364:B369"/>
    <mergeCell ref="C364:C369"/>
    <mergeCell ref="B370:B375"/>
    <mergeCell ref="C370:C375"/>
    <mergeCell ref="B340:B345"/>
    <mergeCell ref="C340:C345"/>
    <mergeCell ref="B346:B351"/>
    <mergeCell ref="C346:C351"/>
    <mergeCell ref="B352:B357"/>
    <mergeCell ref="C352:C357"/>
    <mergeCell ref="B262:B267"/>
    <mergeCell ref="C262:C267"/>
    <mergeCell ref="B268:B273"/>
    <mergeCell ref="C268:C273"/>
    <mergeCell ref="B322:B327"/>
    <mergeCell ref="C322:C327"/>
    <mergeCell ref="B328:B333"/>
    <mergeCell ref="C328:C333"/>
    <mergeCell ref="B334:B339"/>
    <mergeCell ref="C334:C339"/>
    <mergeCell ref="B238:B243"/>
    <mergeCell ref="C238:C243"/>
    <mergeCell ref="B244:B249"/>
    <mergeCell ref="C244:C249"/>
    <mergeCell ref="B250:B255"/>
    <mergeCell ref="C250:C255"/>
    <mergeCell ref="B292:B297"/>
    <mergeCell ref="C292:C297"/>
    <mergeCell ref="B214:B219"/>
    <mergeCell ref="C214:C219"/>
    <mergeCell ref="B220:B225"/>
    <mergeCell ref="C220:C225"/>
    <mergeCell ref="B226:B231"/>
    <mergeCell ref="C226:C231"/>
    <mergeCell ref="B232:B237"/>
    <mergeCell ref="C232:C237"/>
    <mergeCell ref="B274:B279"/>
    <mergeCell ref="C274:C279"/>
    <mergeCell ref="B280:B285"/>
    <mergeCell ref="C280:C285"/>
    <mergeCell ref="B286:B291"/>
    <mergeCell ref="C286:C291"/>
    <mergeCell ref="B256:B261"/>
    <mergeCell ref="C256:C261"/>
    <mergeCell ref="B208:B213"/>
    <mergeCell ref="C208:C213"/>
    <mergeCell ref="B130:B135"/>
    <mergeCell ref="C130:C135"/>
    <mergeCell ref="B136:B141"/>
    <mergeCell ref="C136:C141"/>
    <mergeCell ref="B142:B147"/>
    <mergeCell ref="C142:C147"/>
    <mergeCell ref="B148:B153"/>
    <mergeCell ref="C148:C153"/>
    <mergeCell ref="B190:B195"/>
    <mergeCell ref="C190:C195"/>
    <mergeCell ref="B196:B201"/>
    <mergeCell ref="C196:C201"/>
    <mergeCell ref="B202:B207"/>
    <mergeCell ref="C202:C207"/>
    <mergeCell ref="B172:B177"/>
    <mergeCell ref="C172:C177"/>
    <mergeCell ref="B178:B183"/>
    <mergeCell ref="C178:C183"/>
    <mergeCell ref="B184:B189"/>
    <mergeCell ref="C184:C189"/>
    <mergeCell ref="B94:B99"/>
    <mergeCell ref="C94:C99"/>
    <mergeCell ref="B100:B105"/>
    <mergeCell ref="C100:C105"/>
    <mergeCell ref="B154:B159"/>
    <mergeCell ref="C154:C159"/>
    <mergeCell ref="B160:B165"/>
    <mergeCell ref="C160:C165"/>
    <mergeCell ref="B166:B171"/>
    <mergeCell ref="C166:C171"/>
    <mergeCell ref="B70:B75"/>
    <mergeCell ref="C70:C75"/>
    <mergeCell ref="B76:B81"/>
    <mergeCell ref="C76:C81"/>
    <mergeCell ref="B82:B87"/>
    <mergeCell ref="C82:C87"/>
    <mergeCell ref="B124:B129"/>
    <mergeCell ref="C124:C129"/>
    <mergeCell ref="B46:B51"/>
    <mergeCell ref="C46:C51"/>
    <mergeCell ref="B52:B57"/>
    <mergeCell ref="C52:C57"/>
    <mergeCell ref="B58:B63"/>
    <mergeCell ref="C58:C63"/>
    <mergeCell ref="B64:B69"/>
    <mergeCell ref="C64:C69"/>
    <mergeCell ref="B106:B111"/>
    <mergeCell ref="C106:C111"/>
    <mergeCell ref="B112:B117"/>
    <mergeCell ref="C112:C117"/>
    <mergeCell ref="B118:B123"/>
    <mergeCell ref="C118:C123"/>
    <mergeCell ref="B88:B93"/>
    <mergeCell ref="C88:C93"/>
  </mergeCells>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rowBreaks count="14" manualBreakCount="14">
    <brk id="33" max="16383" man="1"/>
    <brk id="63" max="16383" man="1"/>
    <brk id="93" max="16383" man="1"/>
    <brk id="123" max="16383" man="1"/>
    <brk id="153" max="16383" man="1"/>
    <brk id="183" max="16383" man="1"/>
    <brk id="213" max="16383" man="1"/>
    <brk id="243" max="16383" man="1"/>
    <brk id="273" max="16383" man="1"/>
    <brk id="303" max="16383" man="1"/>
    <brk id="333" max="16383" man="1"/>
    <brk id="363" max="16383" man="1"/>
    <brk id="393" max="16383" man="1"/>
    <brk id="423" max="16383" man="1"/>
  </rowBreaks>
  <ignoredErrors>
    <ignoredError sqref="E448:I453"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1B4EC-E45F-4AA9-8307-B1F98CC3E674}">
  <sheetPr codeName="Sheet36"/>
  <dimension ref="B1:U162"/>
  <sheetViews>
    <sheetView showGridLines="0" zoomScaleNormal="100" zoomScaleSheetLayoutView="100" workbookViewId="0"/>
  </sheetViews>
  <sheetFormatPr defaultColWidth="9" defaultRowHeight="13.5"/>
  <cols>
    <col min="1" max="1" width="4.625" style="3" customWidth="1"/>
    <col min="2" max="2" width="3.375" style="3" customWidth="1"/>
    <col min="3" max="3" width="10.375" style="3" customWidth="1"/>
    <col min="4" max="10" width="12.625" style="3" customWidth="1"/>
    <col min="11" max="12" width="9" style="3"/>
    <col min="13" max="18" width="12.625" style="13" customWidth="1"/>
    <col min="19" max="21" width="12.625" style="3" customWidth="1"/>
    <col min="22" max="16384" width="9" style="3"/>
  </cols>
  <sheetData>
    <row r="1" spans="2:21" ht="16.5" customHeight="1">
      <c r="B1" s="4" t="s">
        <v>239</v>
      </c>
    </row>
    <row r="2" spans="2:21" ht="16.5" customHeight="1">
      <c r="B2" s="4" t="s">
        <v>217</v>
      </c>
    </row>
    <row r="3" spans="2:21" s="14" customFormat="1" ht="18" customHeight="1">
      <c r="B3" s="463"/>
      <c r="C3" s="463" t="s">
        <v>85</v>
      </c>
      <c r="D3" s="233" t="s">
        <v>58</v>
      </c>
      <c r="E3" s="233" t="s">
        <v>59</v>
      </c>
      <c r="F3" s="233" t="s">
        <v>60</v>
      </c>
      <c r="G3" s="233" t="s">
        <v>227</v>
      </c>
      <c r="H3" s="233" t="s">
        <v>148</v>
      </c>
      <c r="I3" s="233" t="s">
        <v>228</v>
      </c>
      <c r="J3" s="233" t="s">
        <v>229</v>
      </c>
      <c r="M3" s="15" t="s">
        <v>94</v>
      </c>
      <c r="N3" s="15"/>
      <c r="O3" s="15"/>
      <c r="P3" s="15"/>
      <c r="Q3" s="15"/>
      <c r="R3" s="15"/>
    </row>
    <row r="4" spans="2:21" s="14" customFormat="1" ht="26.25" customHeight="1">
      <c r="B4" s="463"/>
      <c r="C4" s="463"/>
      <c r="D4" s="461" t="s">
        <v>230</v>
      </c>
      <c r="E4" s="463" t="s">
        <v>390</v>
      </c>
      <c r="F4" s="463"/>
      <c r="G4" s="463"/>
      <c r="H4" s="461" t="s">
        <v>231</v>
      </c>
      <c r="I4" s="461" t="s">
        <v>232</v>
      </c>
      <c r="J4" s="456" t="s">
        <v>369</v>
      </c>
      <c r="M4" s="470" t="s">
        <v>242</v>
      </c>
      <c r="N4" s="470"/>
      <c r="O4" s="470"/>
      <c r="P4" s="470"/>
      <c r="Q4" s="16"/>
      <c r="R4" s="471" t="s">
        <v>242</v>
      </c>
      <c r="S4" s="472"/>
      <c r="T4" s="473"/>
      <c r="U4" s="475"/>
    </row>
    <row r="5" spans="2:21" s="14" customFormat="1" ht="26.25" customHeight="1">
      <c r="B5" s="463"/>
      <c r="C5" s="463"/>
      <c r="D5" s="462"/>
      <c r="E5" s="389" t="s">
        <v>236</v>
      </c>
      <c r="F5" s="389" t="s">
        <v>391</v>
      </c>
      <c r="G5" s="389" t="s">
        <v>233</v>
      </c>
      <c r="H5" s="462"/>
      <c r="I5" s="462"/>
      <c r="J5" s="457"/>
      <c r="M5" s="399" t="s">
        <v>400</v>
      </c>
      <c r="N5" s="399" t="s">
        <v>401</v>
      </c>
      <c r="O5" s="399" t="s">
        <v>402</v>
      </c>
      <c r="P5" s="397" t="s">
        <v>407</v>
      </c>
      <c r="Q5" s="16"/>
      <c r="R5" s="397" t="s">
        <v>401</v>
      </c>
      <c r="S5" s="397" t="s">
        <v>402</v>
      </c>
      <c r="T5" s="397" t="s">
        <v>404</v>
      </c>
      <c r="U5" s="476"/>
    </row>
    <row r="6" spans="2:21" s="14" customFormat="1" ht="13.5" customHeight="1">
      <c r="B6" s="235">
        <v>1</v>
      </c>
      <c r="C6" s="11" t="s">
        <v>50</v>
      </c>
      <c r="D6" s="108">
        <f>市区町村別_歯科医療費!F6</f>
        <v>17868107780</v>
      </c>
      <c r="E6" s="346">
        <v>167662752230</v>
      </c>
      <c r="F6" s="433">
        <v>111965333510</v>
      </c>
      <c r="G6" s="433">
        <f>SUM(E6:F6)</f>
        <v>279628085740</v>
      </c>
      <c r="H6" s="113">
        <v>51030538350</v>
      </c>
      <c r="I6" s="113">
        <f>SUM(D6,E6,F6,H6)</f>
        <v>348526731870</v>
      </c>
      <c r="J6" s="242">
        <f>IFERROR(D6/I6,"-")</f>
        <v>5.1267538888996267E-2</v>
      </c>
      <c r="M6" s="189" t="str">
        <f>INDEX($C$6:$C$79,MATCH(N6,J$6:J$79,0))</f>
        <v>太子町</v>
      </c>
      <c r="N6" s="416">
        <f>LARGE(J$6:J$79,ROW(A1))</f>
        <v>5.870408272271941E-2</v>
      </c>
      <c r="O6" s="416">
        <f t="shared" ref="O6:O37" si="0">VLOOKUP(M6,$N$88:$U$161,8,FALSE)</f>
        <v>5.663837901961883E-2</v>
      </c>
      <c r="P6" s="453">
        <f>(ROUND(N6,3)-ROUND(O6,3))*100</f>
        <v>0.19999999999999948</v>
      </c>
      <c r="Q6" s="415"/>
      <c r="R6" s="90">
        <f>$J$80</f>
        <v>5.0764546987047236E-2</v>
      </c>
      <c r="S6" s="90">
        <f>$U$162</f>
        <v>4.9790623415706288E-2</v>
      </c>
      <c r="T6" s="344">
        <f>(ROUND(R6,3)-ROUND(S6,3))*100</f>
        <v>9.9999999999999395E-2</v>
      </c>
      <c r="U6" s="106">
        <v>0</v>
      </c>
    </row>
    <row r="7" spans="2:21" s="14" customFormat="1" ht="13.5" customHeight="1">
      <c r="B7" s="235">
        <v>2</v>
      </c>
      <c r="C7" s="11" t="s">
        <v>67</v>
      </c>
      <c r="D7" s="108">
        <f>市区町村別_歯科医療費!F7</f>
        <v>697591410</v>
      </c>
      <c r="E7" s="346">
        <v>5980496850</v>
      </c>
      <c r="F7" s="433">
        <v>3868491290</v>
      </c>
      <c r="G7" s="433">
        <f t="shared" ref="G7:G70" si="1">SUM(E7:F7)</f>
        <v>9848988140</v>
      </c>
      <c r="H7" s="113">
        <v>1855994640</v>
      </c>
      <c r="I7" s="113">
        <f t="shared" ref="I7:I70" si="2">SUM(D7,E7,F7,H7)</f>
        <v>12402574190</v>
      </c>
      <c r="J7" s="242">
        <f t="shared" ref="J7:J70" si="3">IFERROR(D7/I7,"-")</f>
        <v>5.6245695394626781E-2</v>
      </c>
      <c r="M7" s="189" t="str">
        <f t="shared" ref="M7:M70" si="4">INDEX($C$6:$C$79,MATCH(N7,J$6:J$79,0))</f>
        <v>北区</v>
      </c>
      <c r="N7" s="416">
        <f>LARGE(J$6:J$79,ROW(A2))</f>
        <v>5.8227124562351212E-2</v>
      </c>
      <c r="O7" s="416">
        <f t="shared" si="0"/>
        <v>5.6783734010473312E-2</v>
      </c>
      <c r="P7" s="453">
        <f t="shared" ref="P7:P70" si="5">(ROUND(N7,3)-ROUND(O7,3))*100</f>
        <v>0.10000000000000009</v>
      </c>
      <c r="Q7" s="415"/>
      <c r="R7" s="90">
        <f t="shared" ref="R7:R70" si="6">$J$80</f>
        <v>5.0764546987047236E-2</v>
      </c>
      <c r="S7" s="90">
        <f t="shared" ref="S7:S70" si="7">$U$162</f>
        <v>4.9790623415706288E-2</v>
      </c>
      <c r="T7" s="344">
        <f t="shared" ref="T7:T70" si="8">(ROUND(R7,3)-ROUND(S7,3))*100</f>
        <v>9.9999999999999395E-2</v>
      </c>
      <c r="U7" s="106">
        <v>0</v>
      </c>
    </row>
    <row r="8" spans="2:21" s="14" customFormat="1" ht="13.5" customHeight="1">
      <c r="B8" s="235">
        <v>3</v>
      </c>
      <c r="C8" s="12" t="s">
        <v>68</v>
      </c>
      <c r="D8" s="108">
        <f>市区町村別_歯科医療費!F8</f>
        <v>466616690</v>
      </c>
      <c r="E8" s="346">
        <v>4393874040</v>
      </c>
      <c r="F8" s="433">
        <v>2579022740</v>
      </c>
      <c r="G8" s="433">
        <f t="shared" si="1"/>
        <v>6972896780</v>
      </c>
      <c r="H8" s="113">
        <v>1207984840</v>
      </c>
      <c r="I8" s="113">
        <f t="shared" si="2"/>
        <v>8647498310</v>
      </c>
      <c r="J8" s="242">
        <f t="shared" si="3"/>
        <v>5.3959731852205477E-2</v>
      </c>
      <c r="M8" s="189" t="str">
        <f t="shared" si="4"/>
        <v>八尾市</v>
      </c>
      <c r="N8" s="416">
        <f t="shared" ref="N8:N70" si="9">LARGE(J$6:J$79,ROW(A3))</f>
        <v>5.6844166893064582E-2</v>
      </c>
      <c r="O8" s="416">
        <f t="shared" si="0"/>
        <v>5.7153123823880672E-2</v>
      </c>
      <c r="P8" s="453">
        <f t="shared" si="5"/>
        <v>0</v>
      </c>
      <c r="Q8" s="415"/>
      <c r="R8" s="90">
        <f t="shared" si="6"/>
        <v>5.0764546987047236E-2</v>
      </c>
      <c r="S8" s="90">
        <f t="shared" si="7"/>
        <v>4.9790623415706288E-2</v>
      </c>
      <c r="T8" s="344">
        <f t="shared" si="8"/>
        <v>9.9999999999999395E-2</v>
      </c>
      <c r="U8" s="106">
        <v>0</v>
      </c>
    </row>
    <row r="9" spans="2:21" s="14" customFormat="1" ht="13.5" customHeight="1">
      <c r="B9" s="235">
        <v>4</v>
      </c>
      <c r="C9" s="12" t="s">
        <v>69</v>
      </c>
      <c r="D9" s="108">
        <f>市区町村別_歯科医療費!F9</f>
        <v>490216080</v>
      </c>
      <c r="E9" s="346">
        <v>5198438190</v>
      </c>
      <c r="F9" s="433">
        <v>2870457480</v>
      </c>
      <c r="G9" s="433">
        <f t="shared" si="1"/>
        <v>8068895670</v>
      </c>
      <c r="H9" s="113">
        <v>1262286280</v>
      </c>
      <c r="I9" s="113">
        <f t="shared" si="2"/>
        <v>9821398030</v>
      </c>
      <c r="J9" s="242">
        <f t="shared" si="3"/>
        <v>4.9913065176933877E-2</v>
      </c>
      <c r="M9" s="189" t="str">
        <f t="shared" si="4"/>
        <v>豊能町</v>
      </c>
      <c r="N9" s="416">
        <f t="shared" si="9"/>
        <v>5.662993315456704E-2</v>
      </c>
      <c r="O9" s="416">
        <f t="shared" si="0"/>
        <v>6.1662844390775746E-2</v>
      </c>
      <c r="P9" s="453">
        <f t="shared" si="5"/>
        <v>-0.49999999999999978</v>
      </c>
      <c r="Q9" s="415"/>
      <c r="R9" s="90">
        <f t="shared" si="6"/>
        <v>5.0764546987047236E-2</v>
      </c>
      <c r="S9" s="90">
        <f t="shared" si="7"/>
        <v>4.9790623415706288E-2</v>
      </c>
      <c r="T9" s="344">
        <f t="shared" si="8"/>
        <v>9.9999999999999395E-2</v>
      </c>
      <c r="U9" s="106">
        <v>0</v>
      </c>
    </row>
    <row r="10" spans="2:21" s="14" customFormat="1" ht="13.5" customHeight="1">
      <c r="B10" s="235">
        <v>5</v>
      </c>
      <c r="C10" s="12" t="s">
        <v>70</v>
      </c>
      <c r="D10" s="108">
        <f>市区町村別_歯科医療費!F10</f>
        <v>400780860</v>
      </c>
      <c r="E10" s="346">
        <v>3430237920</v>
      </c>
      <c r="F10" s="433">
        <v>2308574030</v>
      </c>
      <c r="G10" s="433">
        <f t="shared" si="1"/>
        <v>5738811950</v>
      </c>
      <c r="H10" s="113">
        <v>1249575600</v>
      </c>
      <c r="I10" s="113">
        <f t="shared" si="2"/>
        <v>7389168410</v>
      </c>
      <c r="J10" s="242">
        <f t="shared" si="3"/>
        <v>5.4238966790580968E-2</v>
      </c>
      <c r="M10" s="189" t="str">
        <f t="shared" si="4"/>
        <v>東住吉区</v>
      </c>
      <c r="N10" s="416">
        <f t="shared" si="9"/>
        <v>5.6418296499216126E-2</v>
      </c>
      <c r="O10" s="416">
        <f t="shared" si="0"/>
        <v>5.4429991876160246E-2</v>
      </c>
      <c r="P10" s="453">
        <f t="shared" si="5"/>
        <v>0.20000000000000018</v>
      </c>
      <c r="Q10" s="415"/>
      <c r="R10" s="90">
        <f t="shared" si="6"/>
        <v>5.0764546987047236E-2</v>
      </c>
      <c r="S10" s="90">
        <f t="shared" si="7"/>
        <v>4.9790623415706288E-2</v>
      </c>
      <c r="T10" s="344">
        <f t="shared" si="8"/>
        <v>9.9999999999999395E-2</v>
      </c>
      <c r="U10" s="106">
        <v>0</v>
      </c>
    </row>
    <row r="11" spans="2:21" s="14" customFormat="1" ht="13.5" customHeight="1">
      <c r="B11" s="235">
        <v>6</v>
      </c>
      <c r="C11" s="12" t="s">
        <v>71</v>
      </c>
      <c r="D11" s="108">
        <f>市区町村別_歯科医療費!F11</f>
        <v>535597630</v>
      </c>
      <c r="E11" s="346">
        <v>5702781120</v>
      </c>
      <c r="F11" s="433">
        <v>3460106430</v>
      </c>
      <c r="G11" s="433">
        <f t="shared" si="1"/>
        <v>9162887550</v>
      </c>
      <c r="H11" s="113">
        <v>1677993440</v>
      </c>
      <c r="I11" s="113">
        <f t="shared" si="2"/>
        <v>11376478620</v>
      </c>
      <c r="J11" s="242">
        <f t="shared" si="3"/>
        <v>4.7079386151916314E-2</v>
      </c>
      <c r="M11" s="189" t="str">
        <f t="shared" si="4"/>
        <v>都島区</v>
      </c>
      <c r="N11" s="416">
        <f t="shared" si="9"/>
        <v>5.6245695394626781E-2</v>
      </c>
      <c r="O11" s="416">
        <f t="shared" si="0"/>
        <v>5.5291660834534948E-2</v>
      </c>
      <c r="P11" s="453">
        <f t="shared" si="5"/>
        <v>0.10000000000000009</v>
      </c>
      <c r="Q11" s="415"/>
      <c r="R11" s="90">
        <f t="shared" si="6"/>
        <v>5.0764546987047236E-2</v>
      </c>
      <c r="S11" s="90">
        <f t="shared" si="7"/>
        <v>4.9790623415706288E-2</v>
      </c>
      <c r="T11" s="344">
        <f t="shared" si="8"/>
        <v>9.9999999999999395E-2</v>
      </c>
      <c r="U11" s="106">
        <v>0</v>
      </c>
    </row>
    <row r="12" spans="2:21" s="14" customFormat="1" ht="13.5" customHeight="1">
      <c r="B12" s="235">
        <v>7</v>
      </c>
      <c r="C12" s="12" t="s">
        <v>72</v>
      </c>
      <c r="D12" s="108">
        <f>市区町村別_歯科医療費!F12</f>
        <v>468975990</v>
      </c>
      <c r="E12" s="347">
        <v>5403741540</v>
      </c>
      <c r="F12" s="438">
        <v>3707199050</v>
      </c>
      <c r="G12" s="438">
        <f t="shared" si="1"/>
        <v>9110940590</v>
      </c>
      <c r="H12" s="113">
        <v>1327434540</v>
      </c>
      <c r="I12" s="113">
        <f t="shared" si="2"/>
        <v>10907351120</v>
      </c>
      <c r="J12" s="242">
        <f t="shared" si="3"/>
        <v>4.2996322832229497E-2</v>
      </c>
      <c r="M12" s="189" t="str">
        <f t="shared" si="4"/>
        <v>堺市南区</v>
      </c>
      <c r="N12" s="416">
        <f t="shared" si="9"/>
        <v>5.5466410589408044E-2</v>
      </c>
      <c r="O12" s="416">
        <f t="shared" si="0"/>
        <v>5.416459480586891E-2</v>
      </c>
      <c r="P12" s="453">
        <f t="shared" si="5"/>
        <v>0.10000000000000009</v>
      </c>
      <c r="Q12" s="415"/>
      <c r="R12" s="90">
        <f t="shared" si="6"/>
        <v>5.0764546987047236E-2</v>
      </c>
      <c r="S12" s="90">
        <f t="shared" si="7"/>
        <v>4.9790623415706288E-2</v>
      </c>
      <c r="T12" s="344">
        <f t="shared" si="8"/>
        <v>9.9999999999999395E-2</v>
      </c>
      <c r="U12" s="106">
        <v>0</v>
      </c>
    </row>
    <row r="13" spans="2:21" s="14" customFormat="1" ht="13.5" customHeight="1">
      <c r="B13" s="235">
        <v>8</v>
      </c>
      <c r="C13" s="12" t="s">
        <v>51</v>
      </c>
      <c r="D13" s="108">
        <f>市区町村別_歯科医療費!F13</f>
        <v>426153890</v>
      </c>
      <c r="E13" s="347">
        <v>3616017780</v>
      </c>
      <c r="F13" s="438">
        <v>2645858490</v>
      </c>
      <c r="G13" s="438">
        <f t="shared" si="1"/>
        <v>6261876270</v>
      </c>
      <c r="H13" s="113">
        <v>1224351710</v>
      </c>
      <c r="I13" s="113">
        <f t="shared" si="2"/>
        <v>7912381870</v>
      </c>
      <c r="J13" s="242">
        <f t="shared" si="3"/>
        <v>5.3859115624306945E-2</v>
      </c>
      <c r="M13" s="189" t="str">
        <f t="shared" si="4"/>
        <v>交野市</v>
      </c>
      <c r="N13" s="416">
        <f t="shared" si="9"/>
        <v>5.4924831619948392E-2</v>
      </c>
      <c r="O13" s="416">
        <f t="shared" si="0"/>
        <v>5.1522656865276226E-2</v>
      </c>
      <c r="P13" s="453">
        <f t="shared" si="5"/>
        <v>0.30000000000000027</v>
      </c>
      <c r="Q13" s="415"/>
      <c r="R13" s="90">
        <f t="shared" si="6"/>
        <v>5.0764546987047236E-2</v>
      </c>
      <c r="S13" s="90">
        <f t="shared" si="7"/>
        <v>4.9790623415706288E-2</v>
      </c>
      <c r="T13" s="344">
        <f t="shared" si="8"/>
        <v>9.9999999999999395E-2</v>
      </c>
      <c r="U13" s="106">
        <v>0</v>
      </c>
    </row>
    <row r="14" spans="2:21" s="14" customFormat="1" ht="13.5" customHeight="1">
      <c r="B14" s="235">
        <v>9</v>
      </c>
      <c r="C14" s="12" t="s">
        <v>73</v>
      </c>
      <c r="D14" s="108">
        <f>市区町村別_歯科医療費!F14</f>
        <v>235290670</v>
      </c>
      <c r="E14" s="346">
        <v>2660966070</v>
      </c>
      <c r="F14" s="433">
        <v>1488595900</v>
      </c>
      <c r="G14" s="433">
        <f t="shared" si="1"/>
        <v>4149561970</v>
      </c>
      <c r="H14" s="113">
        <v>766655110</v>
      </c>
      <c r="I14" s="113">
        <f t="shared" si="2"/>
        <v>5151507750</v>
      </c>
      <c r="J14" s="242">
        <f t="shared" si="3"/>
        <v>4.5674136858281929E-2</v>
      </c>
      <c r="M14" s="189" t="str">
        <f t="shared" si="4"/>
        <v>箕面市</v>
      </c>
      <c r="N14" s="416">
        <f t="shared" si="9"/>
        <v>5.4885957342924153E-2</v>
      </c>
      <c r="O14" s="416">
        <f t="shared" si="0"/>
        <v>5.5071547659887525E-2</v>
      </c>
      <c r="P14" s="453">
        <f t="shared" si="5"/>
        <v>0</v>
      </c>
      <c r="Q14" s="415"/>
      <c r="R14" s="90">
        <f t="shared" si="6"/>
        <v>5.0764546987047236E-2</v>
      </c>
      <c r="S14" s="90">
        <f t="shared" si="7"/>
        <v>4.9790623415706288E-2</v>
      </c>
      <c r="T14" s="344">
        <f t="shared" si="8"/>
        <v>9.9999999999999395E-2</v>
      </c>
      <c r="U14" s="106">
        <v>0</v>
      </c>
    </row>
    <row r="15" spans="2:21" s="14" customFormat="1" ht="13.5" customHeight="1">
      <c r="B15" s="235">
        <v>10</v>
      </c>
      <c r="C15" s="12" t="s">
        <v>52</v>
      </c>
      <c r="D15" s="108">
        <f>市区町村別_歯科医療費!F15</f>
        <v>612696460</v>
      </c>
      <c r="E15" s="346">
        <v>5750319590</v>
      </c>
      <c r="F15" s="433">
        <v>3711078650</v>
      </c>
      <c r="G15" s="433">
        <f t="shared" si="1"/>
        <v>9461398240</v>
      </c>
      <c r="H15" s="113">
        <v>1888692800</v>
      </c>
      <c r="I15" s="113">
        <f t="shared" si="2"/>
        <v>11962787500</v>
      </c>
      <c r="J15" s="242">
        <f t="shared" si="3"/>
        <v>5.1216863962517095E-2</v>
      </c>
      <c r="M15" s="189" t="str">
        <f t="shared" si="4"/>
        <v>大阪狭山市</v>
      </c>
      <c r="N15" s="416">
        <f t="shared" si="9"/>
        <v>5.4553266402089622E-2</v>
      </c>
      <c r="O15" s="416">
        <f t="shared" si="0"/>
        <v>5.1470255458279247E-2</v>
      </c>
      <c r="P15" s="453">
        <f t="shared" si="5"/>
        <v>0.40000000000000036</v>
      </c>
      <c r="Q15" s="415"/>
      <c r="R15" s="90">
        <f t="shared" si="6"/>
        <v>5.0764546987047236E-2</v>
      </c>
      <c r="S15" s="90">
        <f t="shared" si="7"/>
        <v>4.9790623415706288E-2</v>
      </c>
      <c r="T15" s="344">
        <f t="shared" si="8"/>
        <v>9.9999999999999395E-2</v>
      </c>
      <c r="U15" s="106">
        <v>0</v>
      </c>
    </row>
    <row r="16" spans="2:21" s="14" customFormat="1" ht="13.5" customHeight="1">
      <c r="B16" s="235">
        <v>11</v>
      </c>
      <c r="C16" s="12" t="s">
        <v>53</v>
      </c>
      <c r="D16" s="108">
        <f>市区町村別_歯科医療費!F16</f>
        <v>1044101260</v>
      </c>
      <c r="E16" s="346">
        <v>10820263410</v>
      </c>
      <c r="F16" s="433">
        <v>6593385170</v>
      </c>
      <c r="G16" s="433">
        <f t="shared" si="1"/>
        <v>17413648580</v>
      </c>
      <c r="H16" s="113">
        <v>3218863030</v>
      </c>
      <c r="I16" s="113">
        <f t="shared" si="2"/>
        <v>21676612870</v>
      </c>
      <c r="J16" s="242">
        <f t="shared" si="3"/>
        <v>4.8167177513467309E-2</v>
      </c>
      <c r="M16" s="189" t="str">
        <f t="shared" si="4"/>
        <v>阿倍野区</v>
      </c>
      <c r="N16" s="416">
        <f t="shared" si="9"/>
        <v>5.4544050843066544E-2</v>
      </c>
      <c r="O16" s="416">
        <f t="shared" si="0"/>
        <v>5.1649109662403686E-2</v>
      </c>
      <c r="P16" s="453">
        <f t="shared" si="5"/>
        <v>0.30000000000000027</v>
      </c>
      <c r="Q16" s="415"/>
      <c r="R16" s="90">
        <f t="shared" si="6"/>
        <v>5.0764546987047236E-2</v>
      </c>
      <c r="S16" s="90">
        <f t="shared" si="7"/>
        <v>4.9790623415706288E-2</v>
      </c>
      <c r="T16" s="344">
        <f t="shared" si="8"/>
        <v>9.9999999999999395E-2</v>
      </c>
      <c r="U16" s="106">
        <v>0</v>
      </c>
    </row>
    <row r="17" spans="2:21" s="14" customFormat="1" ht="13.5" customHeight="1">
      <c r="B17" s="235">
        <v>12</v>
      </c>
      <c r="C17" s="12" t="s">
        <v>74</v>
      </c>
      <c r="D17" s="108">
        <f>市区町村別_歯科医療費!F17</f>
        <v>543102150</v>
      </c>
      <c r="E17" s="346">
        <v>5322821160</v>
      </c>
      <c r="F17" s="433">
        <v>3413631190</v>
      </c>
      <c r="G17" s="433">
        <f t="shared" si="1"/>
        <v>8736452350</v>
      </c>
      <c r="H17" s="113">
        <v>1652411920</v>
      </c>
      <c r="I17" s="113">
        <f t="shared" si="2"/>
        <v>10931966420</v>
      </c>
      <c r="J17" s="242">
        <f t="shared" si="3"/>
        <v>4.968018827851467E-2</v>
      </c>
      <c r="M17" s="189" t="str">
        <f t="shared" si="4"/>
        <v>河南町</v>
      </c>
      <c r="N17" s="416">
        <f t="shared" si="9"/>
        <v>5.4413129557349865E-2</v>
      </c>
      <c r="O17" s="416">
        <f t="shared" si="0"/>
        <v>5.2464514718839901E-2</v>
      </c>
      <c r="P17" s="453">
        <f t="shared" si="5"/>
        <v>0.20000000000000018</v>
      </c>
      <c r="Q17" s="415"/>
      <c r="R17" s="90">
        <f t="shared" si="6"/>
        <v>5.0764546987047236E-2</v>
      </c>
      <c r="S17" s="90">
        <f t="shared" si="7"/>
        <v>4.9790623415706288E-2</v>
      </c>
      <c r="T17" s="344">
        <f t="shared" si="8"/>
        <v>9.9999999999999395E-2</v>
      </c>
      <c r="U17" s="106">
        <v>0</v>
      </c>
    </row>
    <row r="18" spans="2:21" s="14" customFormat="1" ht="13.5" customHeight="1">
      <c r="B18" s="235">
        <v>13</v>
      </c>
      <c r="C18" s="12" t="s">
        <v>75</v>
      </c>
      <c r="D18" s="108">
        <f>市区町村別_歯科医療費!F18</f>
        <v>1008873470</v>
      </c>
      <c r="E18" s="346">
        <v>9587305700</v>
      </c>
      <c r="F18" s="433">
        <v>6287576410</v>
      </c>
      <c r="G18" s="433">
        <f t="shared" si="1"/>
        <v>15874882110</v>
      </c>
      <c r="H18" s="113">
        <v>2571938060</v>
      </c>
      <c r="I18" s="113">
        <f t="shared" si="2"/>
        <v>19455693640</v>
      </c>
      <c r="J18" s="242">
        <f t="shared" si="3"/>
        <v>5.1854921683481034E-2</v>
      </c>
      <c r="M18" s="189" t="str">
        <f t="shared" si="4"/>
        <v>豊中市</v>
      </c>
      <c r="N18" s="416">
        <f t="shared" si="9"/>
        <v>5.426606142374496E-2</v>
      </c>
      <c r="O18" s="416">
        <f t="shared" si="0"/>
        <v>5.3220515364792186E-2</v>
      </c>
      <c r="P18" s="453">
        <f t="shared" si="5"/>
        <v>0.10000000000000009</v>
      </c>
      <c r="Q18" s="415"/>
      <c r="R18" s="90">
        <f t="shared" si="6"/>
        <v>5.0764546987047236E-2</v>
      </c>
      <c r="S18" s="90">
        <f t="shared" si="7"/>
        <v>4.9790623415706288E-2</v>
      </c>
      <c r="T18" s="344">
        <f t="shared" si="8"/>
        <v>9.9999999999999395E-2</v>
      </c>
      <c r="U18" s="106">
        <v>0</v>
      </c>
    </row>
    <row r="19" spans="2:21" s="14" customFormat="1" ht="13.5" customHeight="1">
      <c r="B19" s="235">
        <v>14</v>
      </c>
      <c r="C19" s="12" t="s">
        <v>76</v>
      </c>
      <c r="D19" s="108">
        <f>市区町村別_歯科医療費!F19</f>
        <v>711367650</v>
      </c>
      <c r="E19" s="346">
        <v>6608520590</v>
      </c>
      <c r="F19" s="433">
        <v>4987511380</v>
      </c>
      <c r="G19" s="433">
        <f t="shared" si="1"/>
        <v>11596031970</v>
      </c>
      <c r="H19" s="113">
        <v>1712425640</v>
      </c>
      <c r="I19" s="113">
        <f t="shared" si="2"/>
        <v>14019825260</v>
      </c>
      <c r="J19" s="242">
        <f t="shared" si="3"/>
        <v>5.0740122420042201E-2</v>
      </c>
      <c r="M19" s="189" t="str">
        <f t="shared" si="4"/>
        <v>西区</v>
      </c>
      <c r="N19" s="416">
        <f t="shared" si="9"/>
        <v>5.4238966790580968E-2</v>
      </c>
      <c r="O19" s="416">
        <f t="shared" si="0"/>
        <v>5.1047022046961744E-2</v>
      </c>
      <c r="P19" s="453">
        <f t="shared" si="5"/>
        <v>0.30000000000000027</v>
      </c>
      <c r="Q19" s="415"/>
      <c r="R19" s="90">
        <f t="shared" si="6"/>
        <v>5.0764546987047236E-2</v>
      </c>
      <c r="S19" s="90">
        <f t="shared" si="7"/>
        <v>4.9790623415706288E-2</v>
      </c>
      <c r="T19" s="344">
        <f t="shared" si="8"/>
        <v>9.9999999999999395E-2</v>
      </c>
      <c r="U19" s="106">
        <v>0</v>
      </c>
    </row>
    <row r="20" spans="2:21" s="14" customFormat="1" ht="13.5" customHeight="1">
      <c r="B20" s="235">
        <v>15</v>
      </c>
      <c r="C20" s="12" t="s">
        <v>77</v>
      </c>
      <c r="D20" s="108">
        <f>市区町村別_歯科医療費!F20</f>
        <v>1159380500</v>
      </c>
      <c r="E20" s="347">
        <v>10733062700</v>
      </c>
      <c r="F20" s="438">
        <v>7696243080</v>
      </c>
      <c r="G20" s="438">
        <f t="shared" si="1"/>
        <v>18429305780</v>
      </c>
      <c r="H20" s="113">
        <v>3051821020</v>
      </c>
      <c r="I20" s="113">
        <f t="shared" si="2"/>
        <v>22640507300</v>
      </c>
      <c r="J20" s="242">
        <f t="shared" si="3"/>
        <v>5.1208238606914959E-2</v>
      </c>
      <c r="M20" s="189" t="str">
        <f t="shared" si="4"/>
        <v>堺市東区</v>
      </c>
      <c r="N20" s="416">
        <f t="shared" si="9"/>
        <v>5.4028120104302808E-2</v>
      </c>
      <c r="O20" s="416">
        <f t="shared" si="0"/>
        <v>5.2978194227759082E-2</v>
      </c>
      <c r="P20" s="453">
        <f t="shared" si="5"/>
        <v>0.10000000000000009</v>
      </c>
      <c r="Q20" s="415"/>
      <c r="R20" s="90">
        <f t="shared" si="6"/>
        <v>5.0764546987047236E-2</v>
      </c>
      <c r="S20" s="90">
        <f t="shared" si="7"/>
        <v>4.9790623415706288E-2</v>
      </c>
      <c r="T20" s="344">
        <f t="shared" si="8"/>
        <v>9.9999999999999395E-2</v>
      </c>
      <c r="U20" s="106">
        <v>0</v>
      </c>
    </row>
    <row r="21" spans="2:21" s="14" customFormat="1" ht="13.5" customHeight="1">
      <c r="B21" s="235">
        <v>16</v>
      </c>
      <c r="C21" s="12" t="s">
        <v>54</v>
      </c>
      <c r="D21" s="108">
        <f>市区町村別_歯科医療費!F21</f>
        <v>812011090</v>
      </c>
      <c r="E21" s="347">
        <v>6705468160</v>
      </c>
      <c r="F21" s="438">
        <v>5051339900</v>
      </c>
      <c r="G21" s="438">
        <f t="shared" si="1"/>
        <v>11756808060</v>
      </c>
      <c r="H21" s="113">
        <v>2318433950</v>
      </c>
      <c r="I21" s="113">
        <f t="shared" si="2"/>
        <v>14887253100</v>
      </c>
      <c r="J21" s="242">
        <f t="shared" si="3"/>
        <v>5.4544050843066544E-2</v>
      </c>
      <c r="M21" s="189" t="str">
        <f t="shared" si="4"/>
        <v>福島区</v>
      </c>
      <c r="N21" s="416">
        <f t="shared" si="9"/>
        <v>5.3959731852205477E-2</v>
      </c>
      <c r="O21" s="416">
        <f t="shared" si="0"/>
        <v>5.4740849359626573E-2</v>
      </c>
      <c r="P21" s="453">
        <f t="shared" si="5"/>
        <v>-0.10000000000000009</v>
      </c>
      <c r="Q21" s="415"/>
      <c r="R21" s="90">
        <f t="shared" si="6"/>
        <v>5.0764546987047236E-2</v>
      </c>
      <c r="S21" s="90">
        <f t="shared" si="7"/>
        <v>4.9790623415706288E-2</v>
      </c>
      <c r="T21" s="344">
        <f t="shared" si="8"/>
        <v>9.9999999999999395E-2</v>
      </c>
      <c r="U21" s="106">
        <v>0</v>
      </c>
    </row>
    <row r="22" spans="2:21" s="14" customFormat="1" ht="13.5" customHeight="1">
      <c r="B22" s="235">
        <v>17</v>
      </c>
      <c r="C22" s="12" t="s">
        <v>78</v>
      </c>
      <c r="D22" s="108">
        <f>市区町村別_歯科医療費!F22</f>
        <v>1131421790</v>
      </c>
      <c r="E22" s="346">
        <v>10725714700</v>
      </c>
      <c r="F22" s="433">
        <v>7000122040</v>
      </c>
      <c r="G22" s="433">
        <f t="shared" si="1"/>
        <v>17725836740</v>
      </c>
      <c r="H22" s="113">
        <v>3546523780</v>
      </c>
      <c r="I22" s="113">
        <f t="shared" si="2"/>
        <v>22403782310</v>
      </c>
      <c r="J22" s="242">
        <f t="shared" si="3"/>
        <v>5.050137402446489E-2</v>
      </c>
      <c r="M22" s="189" t="str">
        <f t="shared" si="4"/>
        <v>藤井寺市</v>
      </c>
      <c r="N22" s="416">
        <f t="shared" si="9"/>
        <v>5.3956386840767707E-2</v>
      </c>
      <c r="O22" s="416">
        <f t="shared" si="0"/>
        <v>5.2922919769895681E-2</v>
      </c>
      <c r="P22" s="453">
        <f t="shared" si="5"/>
        <v>0.10000000000000009</v>
      </c>
      <c r="Q22" s="415"/>
      <c r="R22" s="90">
        <f t="shared" si="6"/>
        <v>5.0764546987047236E-2</v>
      </c>
      <c r="S22" s="90">
        <f t="shared" si="7"/>
        <v>4.9790623415706288E-2</v>
      </c>
      <c r="T22" s="344">
        <f t="shared" si="8"/>
        <v>9.9999999999999395E-2</v>
      </c>
      <c r="U22" s="106">
        <v>0</v>
      </c>
    </row>
    <row r="23" spans="2:21" s="14" customFormat="1" ht="13.5" customHeight="1">
      <c r="B23" s="235">
        <v>18</v>
      </c>
      <c r="C23" s="12" t="s">
        <v>55</v>
      </c>
      <c r="D23" s="108">
        <f>市区町村別_歯科医療費!F23</f>
        <v>1117047240</v>
      </c>
      <c r="E23" s="346">
        <v>9115569170</v>
      </c>
      <c r="F23" s="433">
        <v>6693275480</v>
      </c>
      <c r="G23" s="433">
        <f t="shared" si="1"/>
        <v>15808844650</v>
      </c>
      <c r="H23" s="113">
        <v>2873487200</v>
      </c>
      <c r="I23" s="113">
        <f t="shared" si="2"/>
        <v>19799379090</v>
      </c>
      <c r="J23" s="242">
        <f t="shared" si="3"/>
        <v>5.6418296499216126E-2</v>
      </c>
      <c r="M23" s="189" t="str">
        <f t="shared" si="4"/>
        <v>天王寺区</v>
      </c>
      <c r="N23" s="416">
        <f t="shared" si="9"/>
        <v>5.3859115624306945E-2</v>
      </c>
      <c r="O23" s="416">
        <f t="shared" si="0"/>
        <v>5.0797152655242282E-2</v>
      </c>
      <c r="P23" s="453">
        <f t="shared" si="5"/>
        <v>0.30000000000000027</v>
      </c>
      <c r="Q23" s="415"/>
      <c r="R23" s="90">
        <f t="shared" si="6"/>
        <v>5.0764546987047236E-2</v>
      </c>
      <c r="S23" s="90">
        <f t="shared" si="7"/>
        <v>4.9790623415706288E-2</v>
      </c>
      <c r="T23" s="344">
        <f t="shared" si="8"/>
        <v>9.9999999999999395E-2</v>
      </c>
      <c r="U23" s="106">
        <v>0</v>
      </c>
    </row>
    <row r="24" spans="2:21" s="14" customFormat="1" ht="13.5" customHeight="1">
      <c r="B24" s="235">
        <v>19</v>
      </c>
      <c r="C24" s="12" t="s">
        <v>79</v>
      </c>
      <c r="D24" s="108">
        <f>市区町村別_歯科医療費!F24</f>
        <v>618589760</v>
      </c>
      <c r="E24" s="346">
        <v>6782605190</v>
      </c>
      <c r="F24" s="433">
        <v>4012217000</v>
      </c>
      <c r="G24" s="433">
        <f t="shared" si="1"/>
        <v>10794822190</v>
      </c>
      <c r="H24" s="113">
        <v>2039140820</v>
      </c>
      <c r="I24" s="113">
        <f t="shared" si="2"/>
        <v>13452552770</v>
      </c>
      <c r="J24" s="242">
        <f t="shared" si="3"/>
        <v>4.5983076266349412E-2</v>
      </c>
      <c r="M24" s="189" t="str">
        <f t="shared" si="4"/>
        <v>門真市</v>
      </c>
      <c r="N24" s="416">
        <f t="shared" si="9"/>
        <v>5.3276745121236396E-2</v>
      </c>
      <c r="O24" s="416">
        <f t="shared" si="0"/>
        <v>5.0552888076133277E-2</v>
      </c>
      <c r="P24" s="453">
        <f t="shared" si="5"/>
        <v>0.20000000000000018</v>
      </c>
      <c r="Q24" s="415"/>
      <c r="R24" s="90">
        <f t="shared" si="6"/>
        <v>5.0764546987047236E-2</v>
      </c>
      <c r="S24" s="90">
        <f t="shared" si="7"/>
        <v>4.9790623415706288E-2</v>
      </c>
      <c r="T24" s="344">
        <f t="shared" si="8"/>
        <v>9.9999999999999395E-2</v>
      </c>
      <c r="U24" s="106">
        <v>0</v>
      </c>
    </row>
    <row r="25" spans="2:21" s="14" customFormat="1" ht="13.5" customHeight="1">
      <c r="B25" s="235">
        <v>20</v>
      </c>
      <c r="C25" s="12" t="s">
        <v>80</v>
      </c>
      <c r="D25" s="108">
        <f>市区町村別_歯科医療費!F25</f>
        <v>1085978670</v>
      </c>
      <c r="E25" s="346">
        <v>10362253260</v>
      </c>
      <c r="F25" s="433">
        <v>6686785430</v>
      </c>
      <c r="G25" s="433">
        <f t="shared" si="1"/>
        <v>17049038690</v>
      </c>
      <c r="H25" s="113">
        <v>3237829710</v>
      </c>
      <c r="I25" s="113">
        <f t="shared" si="2"/>
        <v>21372847070</v>
      </c>
      <c r="J25" s="242">
        <f t="shared" si="3"/>
        <v>5.0811137441971133E-2</v>
      </c>
      <c r="M25" s="189" t="str">
        <f t="shared" si="4"/>
        <v>堺市堺区</v>
      </c>
      <c r="N25" s="416">
        <f t="shared" si="9"/>
        <v>5.3180297152129734E-2</v>
      </c>
      <c r="O25" s="416">
        <f t="shared" si="0"/>
        <v>5.1885704634387547E-2</v>
      </c>
      <c r="P25" s="453">
        <f t="shared" si="5"/>
        <v>0.10000000000000009</v>
      </c>
      <c r="Q25" s="415"/>
      <c r="R25" s="90">
        <f t="shared" si="6"/>
        <v>5.0764546987047236E-2</v>
      </c>
      <c r="S25" s="90">
        <f t="shared" si="7"/>
        <v>4.9790623415706288E-2</v>
      </c>
      <c r="T25" s="344">
        <f t="shared" si="8"/>
        <v>9.9999999999999395E-2</v>
      </c>
      <c r="U25" s="106">
        <v>0</v>
      </c>
    </row>
    <row r="26" spans="2:21" s="14" customFormat="1" ht="13.5" customHeight="1">
      <c r="B26" s="235">
        <v>21</v>
      </c>
      <c r="C26" s="12" t="s">
        <v>81</v>
      </c>
      <c r="D26" s="108">
        <f>市区町村別_歯科医療費!F26</f>
        <v>703226150</v>
      </c>
      <c r="E26" s="346">
        <v>6556762720</v>
      </c>
      <c r="F26" s="433">
        <v>4927200180</v>
      </c>
      <c r="G26" s="433">
        <f t="shared" si="1"/>
        <v>11483962900</v>
      </c>
      <c r="H26" s="113">
        <v>1908069540</v>
      </c>
      <c r="I26" s="113">
        <f t="shared" si="2"/>
        <v>14095258590</v>
      </c>
      <c r="J26" s="242">
        <f t="shared" si="3"/>
        <v>4.9890971883191255E-2</v>
      </c>
      <c r="M26" s="189" t="str">
        <f t="shared" si="4"/>
        <v>東大阪市</v>
      </c>
      <c r="N26" s="416">
        <f t="shared" si="9"/>
        <v>5.3150182622588228E-2</v>
      </c>
      <c r="O26" s="416">
        <f t="shared" si="0"/>
        <v>5.266086499416011E-2</v>
      </c>
      <c r="P26" s="453">
        <f t="shared" si="5"/>
        <v>0</v>
      </c>
      <c r="Q26" s="415"/>
      <c r="R26" s="90">
        <f t="shared" si="6"/>
        <v>5.0764546987047236E-2</v>
      </c>
      <c r="S26" s="90">
        <f t="shared" si="7"/>
        <v>4.9790623415706288E-2</v>
      </c>
      <c r="T26" s="344">
        <f t="shared" si="8"/>
        <v>9.9999999999999395E-2</v>
      </c>
      <c r="U26" s="106">
        <v>0</v>
      </c>
    </row>
    <row r="27" spans="2:21" s="14" customFormat="1" ht="13.5" customHeight="1">
      <c r="B27" s="235">
        <v>22</v>
      </c>
      <c r="C27" s="12" t="s">
        <v>56</v>
      </c>
      <c r="D27" s="108">
        <f>市区町村別_歯科医療費!F27</f>
        <v>935656020</v>
      </c>
      <c r="E27" s="346">
        <v>8635508540</v>
      </c>
      <c r="F27" s="433">
        <v>5501358820</v>
      </c>
      <c r="G27" s="433">
        <f t="shared" si="1"/>
        <v>14136867360</v>
      </c>
      <c r="H27" s="113">
        <v>2977797670</v>
      </c>
      <c r="I27" s="113">
        <f t="shared" si="2"/>
        <v>18050321050</v>
      </c>
      <c r="J27" s="242">
        <f t="shared" si="3"/>
        <v>5.1835976623806367E-2</v>
      </c>
      <c r="M27" s="189" t="str">
        <f t="shared" si="4"/>
        <v>吹田市</v>
      </c>
      <c r="N27" s="416">
        <f t="shared" si="9"/>
        <v>5.3141327934454606E-2</v>
      </c>
      <c r="O27" s="416">
        <f t="shared" si="0"/>
        <v>5.3276947739573761E-2</v>
      </c>
      <c r="P27" s="453">
        <f t="shared" si="5"/>
        <v>0</v>
      </c>
      <c r="Q27" s="415"/>
      <c r="R27" s="90">
        <f t="shared" si="6"/>
        <v>5.0764546987047236E-2</v>
      </c>
      <c r="S27" s="90">
        <f t="shared" si="7"/>
        <v>4.9790623415706288E-2</v>
      </c>
      <c r="T27" s="344">
        <f t="shared" si="8"/>
        <v>9.9999999999999395E-2</v>
      </c>
      <c r="U27" s="106">
        <v>0</v>
      </c>
    </row>
    <row r="28" spans="2:21" s="14" customFormat="1" ht="13.5" customHeight="1">
      <c r="B28" s="235">
        <v>23</v>
      </c>
      <c r="C28" s="12" t="s">
        <v>82</v>
      </c>
      <c r="D28" s="108">
        <f>市区町村別_歯科医療費!F28</f>
        <v>1504958520</v>
      </c>
      <c r="E28" s="347">
        <v>13592180420</v>
      </c>
      <c r="F28" s="438">
        <v>10042701740</v>
      </c>
      <c r="G28" s="438">
        <f t="shared" si="1"/>
        <v>23634882160</v>
      </c>
      <c r="H28" s="113">
        <v>4147949180</v>
      </c>
      <c r="I28" s="113">
        <f t="shared" si="2"/>
        <v>29287789860</v>
      </c>
      <c r="J28" s="242">
        <f t="shared" si="3"/>
        <v>5.1385185676144425E-2</v>
      </c>
      <c r="M28" s="189" t="str">
        <f t="shared" si="4"/>
        <v>河内長野市</v>
      </c>
      <c r="N28" s="416">
        <f t="shared" si="9"/>
        <v>5.2861929702756771E-2</v>
      </c>
      <c r="O28" s="416">
        <f t="shared" si="0"/>
        <v>5.0949318449378736E-2</v>
      </c>
      <c r="P28" s="453">
        <f t="shared" si="5"/>
        <v>0.20000000000000018</v>
      </c>
      <c r="Q28" s="415"/>
      <c r="R28" s="90">
        <f t="shared" si="6"/>
        <v>5.0764546987047236E-2</v>
      </c>
      <c r="S28" s="90">
        <f t="shared" si="7"/>
        <v>4.9790623415706288E-2</v>
      </c>
      <c r="T28" s="344">
        <f t="shared" si="8"/>
        <v>9.9999999999999395E-2</v>
      </c>
      <c r="U28" s="106">
        <v>0</v>
      </c>
    </row>
    <row r="29" spans="2:21" s="14" customFormat="1" ht="13.5" customHeight="1">
      <c r="B29" s="235">
        <v>24</v>
      </c>
      <c r="C29" s="12" t="s">
        <v>83</v>
      </c>
      <c r="D29" s="108">
        <f>市区町村別_歯科医療費!F29</f>
        <v>732369440</v>
      </c>
      <c r="E29" s="347">
        <v>5935736990</v>
      </c>
      <c r="F29" s="438">
        <v>3891756290</v>
      </c>
      <c r="G29" s="438">
        <f t="shared" si="1"/>
        <v>9827493280</v>
      </c>
      <c r="H29" s="113">
        <v>2017942650</v>
      </c>
      <c r="I29" s="113">
        <f t="shared" si="2"/>
        <v>12577805370</v>
      </c>
      <c r="J29" s="242">
        <f t="shared" si="3"/>
        <v>5.8227124562351212E-2</v>
      </c>
      <c r="M29" s="189" t="str">
        <f t="shared" si="4"/>
        <v>堺市西区</v>
      </c>
      <c r="N29" s="416">
        <f t="shared" si="9"/>
        <v>5.2806474519359173E-2</v>
      </c>
      <c r="O29" s="416">
        <f t="shared" si="0"/>
        <v>5.3750580977207738E-2</v>
      </c>
      <c r="P29" s="453">
        <f t="shared" si="5"/>
        <v>-0.10000000000000009</v>
      </c>
      <c r="Q29" s="415"/>
      <c r="R29" s="90">
        <f t="shared" si="6"/>
        <v>5.0764546987047236E-2</v>
      </c>
      <c r="S29" s="90">
        <f t="shared" si="7"/>
        <v>4.9790623415706288E-2</v>
      </c>
      <c r="T29" s="344">
        <f t="shared" si="8"/>
        <v>9.9999999999999395E-2</v>
      </c>
      <c r="U29" s="106">
        <v>0</v>
      </c>
    </row>
    <row r="30" spans="2:21" s="14" customFormat="1" ht="13.5" customHeight="1">
      <c r="B30" s="235">
        <v>25</v>
      </c>
      <c r="C30" s="12" t="s">
        <v>84</v>
      </c>
      <c r="D30" s="108">
        <f>市区町村別_歯科医療費!F30</f>
        <v>426104390</v>
      </c>
      <c r="E30" s="346">
        <v>4042106420</v>
      </c>
      <c r="F30" s="433">
        <v>2540845340</v>
      </c>
      <c r="G30" s="433">
        <f t="shared" si="1"/>
        <v>6582951760</v>
      </c>
      <c r="H30" s="113">
        <v>1294935220</v>
      </c>
      <c r="I30" s="113">
        <f t="shared" si="2"/>
        <v>8303991370</v>
      </c>
      <c r="J30" s="242">
        <f t="shared" si="3"/>
        <v>5.131320241244422E-2</v>
      </c>
      <c r="M30" s="189" t="str">
        <f t="shared" si="4"/>
        <v>羽曳野市</v>
      </c>
      <c r="N30" s="416">
        <f t="shared" si="9"/>
        <v>5.2523399846524529E-2</v>
      </c>
      <c r="O30" s="416">
        <f t="shared" si="0"/>
        <v>5.3186843559850303E-2</v>
      </c>
      <c r="P30" s="453">
        <f t="shared" si="5"/>
        <v>0</v>
      </c>
      <c r="Q30" s="415"/>
      <c r="R30" s="90">
        <f t="shared" si="6"/>
        <v>5.0764546987047236E-2</v>
      </c>
      <c r="S30" s="90">
        <f t="shared" si="7"/>
        <v>4.9790623415706288E-2</v>
      </c>
      <c r="T30" s="344">
        <f t="shared" si="8"/>
        <v>9.9999999999999395E-2</v>
      </c>
      <c r="U30" s="106">
        <v>0</v>
      </c>
    </row>
    <row r="31" spans="2:21" s="14" customFormat="1" ht="13.5" customHeight="1">
      <c r="B31" s="235">
        <v>26</v>
      </c>
      <c r="C31" s="12" t="s">
        <v>30</v>
      </c>
      <c r="D31" s="108">
        <f>市区町村別_歯科医療費!F31</f>
        <v>6509604440</v>
      </c>
      <c r="E31" s="346">
        <v>63147458930</v>
      </c>
      <c r="F31" s="433">
        <v>38196826070</v>
      </c>
      <c r="G31" s="433">
        <f t="shared" si="1"/>
        <v>101344285000</v>
      </c>
      <c r="H31" s="113">
        <v>16647012990</v>
      </c>
      <c r="I31" s="113">
        <f t="shared" si="2"/>
        <v>124500902430</v>
      </c>
      <c r="J31" s="242">
        <f t="shared" si="3"/>
        <v>5.2285600449040855E-2</v>
      </c>
      <c r="M31" s="189" t="str">
        <f t="shared" si="4"/>
        <v>堺市</v>
      </c>
      <c r="N31" s="416">
        <f t="shared" si="9"/>
        <v>5.2285600449040855E-2</v>
      </c>
      <c r="O31" s="416">
        <f t="shared" si="0"/>
        <v>5.149389773452661E-2</v>
      </c>
      <c r="P31" s="453">
        <f t="shared" si="5"/>
        <v>0.10000000000000009</v>
      </c>
      <c r="Q31" s="415"/>
      <c r="R31" s="90">
        <f t="shared" si="6"/>
        <v>5.0764546987047236E-2</v>
      </c>
      <c r="S31" s="90">
        <f t="shared" si="7"/>
        <v>4.9790623415706288E-2</v>
      </c>
      <c r="T31" s="344">
        <f t="shared" si="8"/>
        <v>9.9999999999999395E-2</v>
      </c>
      <c r="U31" s="106">
        <v>0</v>
      </c>
    </row>
    <row r="32" spans="2:21" s="14" customFormat="1" ht="13.5" customHeight="1">
      <c r="B32" s="235">
        <v>27</v>
      </c>
      <c r="C32" s="12" t="s">
        <v>31</v>
      </c>
      <c r="D32" s="108">
        <f>市区町村別_歯科医療費!F32</f>
        <v>1079575990</v>
      </c>
      <c r="E32" s="346">
        <v>10496099380</v>
      </c>
      <c r="F32" s="433">
        <v>5922989220</v>
      </c>
      <c r="G32" s="433">
        <f t="shared" si="1"/>
        <v>16419088600</v>
      </c>
      <c r="H32" s="113">
        <v>2801635480</v>
      </c>
      <c r="I32" s="113">
        <f t="shared" si="2"/>
        <v>20300300070</v>
      </c>
      <c r="J32" s="242">
        <f t="shared" si="3"/>
        <v>5.3180297152129734E-2</v>
      </c>
      <c r="M32" s="189" t="str">
        <f t="shared" si="4"/>
        <v>生野区</v>
      </c>
      <c r="N32" s="416">
        <f t="shared" si="9"/>
        <v>5.1854921683481034E-2</v>
      </c>
      <c r="O32" s="416">
        <f t="shared" si="0"/>
        <v>5.1910493577728908E-2</v>
      </c>
      <c r="P32" s="453">
        <f t="shared" si="5"/>
        <v>0</v>
      </c>
      <c r="Q32" s="415"/>
      <c r="R32" s="90">
        <f t="shared" si="6"/>
        <v>5.0764546987047236E-2</v>
      </c>
      <c r="S32" s="90">
        <f t="shared" si="7"/>
        <v>4.9790623415706288E-2</v>
      </c>
      <c r="T32" s="344">
        <f t="shared" si="8"/>
        <v>9.9999999999999395E-2</v>
      </c>
      <c r="U32" s="106">
        <v>0</v>
      </c>
    </row>
    <row r="33" spans="2:21" s="14" customFormat="1" ht="13.5" customHeight="1">
      <c r="B33" s="235">
        <v>28</v>
      </c>
      <c r="C33" s="12" t="s">
        <v>32</v>
      </c>
      <c r="D33" s="108">
        <f>市区町村別_歯科医療費!F33</f>
        <v>884872140</v>
      </c>
      <c r="E33" s="346">
        <v>8828195110</v>
      </c>
      <c r="F33" s="433">
        <v>5152745580</v>
      </c>
      <c r="G33" s="433">
        <f t="shared" si="1"/>
        <v>13980940690</v>
      </c>
      <c r="H33" s="113">
        <v>2339066910</v>
      </c>
      <c r="I33" s="113">
        <f t="shared" si="2"/>
        <v>17204879740</v>
      </c>
      <c r="J33" s="242">
        <f t="shared" si="3"/>
        <v>5.1431463246019757E-2</v>
      </c>
      <c r="M33" s="189" t="str">
        <f t="shared" si="4"/>
        <v>住之江区</v>
      </c>
      <c r="N33" s="416">
        <f t="shared" si="9"/>
        <v>5.1835976623806367E-2</v>
      </c>
      <c r="O33" s="416">
        <f t="shared" si="0"/>
        <v>5.11052276519132E-2</v>
      </c>
      <c r="P33" s="453">
        <f t="shared" si="5"/>
        <v>0.10000000000000009</v>
      </c>
      <c r="Q33" s="415"/>
      <c r="R33" s="90">
        <f t="shared" si="6"/>
        <v>5.0764546987047236E-2</v>
      </c>
      <c r="S33" s="90">
        <f t="shared" si="7"/>
        <v>4.9790623415706288E-2</v>
      </c>
      <c r="T33" s="344">
        <f t="shared" si="8"/>
        <v>9.9999999999999395E-2</v>
      </c>
      <c r="U33" s="106">
        <v>0</v>
      </c>
    </row>
    <row r="34" spans="2:21" s="14" customFormat="1" ht="13.5" customHeight="1">
      <c r="B34" s="235">
        <v>29</v>
      </c>
      <c r="C34" s="12" t="s">
        <v>33</v>
      </c>
      <c r="D34" s="108">
        <f>市区町村別_歯科医療費!F34</f>
        <v>783355150</v>
      </c>
      <c r="E34" s="346">
        <v>7312726660</v>
      </c>
      <c r="F34" s="433">
        <v>4646416250</v>
      </c>
      <c r="G34" s="433">
        <f t="shared" si="1"/>
        <v>11959142910</v>
      </c>
      <c r="H34" s="113">
        <v>1756528530</v>
      </c>
      <c r="I34" s="113">
        <f t="shared" si="2"/>
        <v>14499026590</v>
      </c>
      <c r="J34" s="242">
        <f t="shared" si="3"/>
        <v>5.4028120104302808E-2</v>
      </c>
      <c r="M34" s="189" t="str">
        <f t="shared" si="4"/>
        <v>大東市</v>
      </c>
      <c r="N34" s="416">
        <f t="shared" si="9"/>
        <v>5.1761851409062441E-2</v>
      </c>
      <c r="O34" s="416">
        <f t="shared" si="0"/>
        <v>5.2613898927342834E-2</v>
      </c>
      <c r="P34" s="453">
        <f t="shared" si="5"/>
        <v>-0.10000000000000009</v>
      </c>
      <c r="Q34" s="415"/>
      <c r="R34" s="90">
        <f t="shared" si="6"/>
        <v>5.0764546987047236E-2</v>
      </c>
      <c r="S34" s="90">
        <f t="shared" si="7"/>
        <v>4.9790623415706288E-2</v>
      </c>
      <c r="T34" s="344">
        <f t="shared" si="8"/>
        <v>9.9999999999999395E-2</v>
      </c>
      <c r="U34" s="106">
        <v>0</v>
      </c>
    </row>
    <row r="35" spans="2:21" s="14" customFormat="1" ht="13.5" customHeight="1">
      <c r="B35" s="235">
        <v>30</v>
      </c>
      <c r="C35" s="12" t="s">
        <v>34</v>
      </c>
      <c r="D35" s="108">
        <f>市区町村別_歯科医療費!F35</f>
        <v>1032894000</v>
      </c>
      <c r="E35" s="346">
        <v>9716646240</v>
      </c>
      <c r="F35" s="433">
        <v>5936504440</v>
      </c>
      <c r="G35" s="433">
        <f t="shared" si="1"/>
        <v>15653150680</v>
      </c>
      <c r="H35" s="113">
        <v>2873943170</v>
      </c>
      <c r="I35" s="113">
        <f t="shared" si="2"/>
        <v>19559987850</v>
      </c>
      <c r="J35" s="242">
        <f t="shared" si="3"/>
        <v>5.2806474519359173E-2</v>
      </c>
      <c r="M35" s="189" t="str">
        <f t="shared" si="4"/>
        <v>茨木市</v>
      </c>
      <c r="N35" s="416">
        <f t="shared" si="9"/>
        <v>5.1698791259744754E-2</v>
      </c>
      <c r="O35" s="416">
        <f t="shared" si="0"/>
        <v>4.9695829099713082E-2</v>
      </c>
      <c r="P35" s="453">
        <f t="shared" si="5"/>
        <v>0.19999999999999948</v>
      </c>
      <c r="Q35" s="415"/>
      <c r="R35" s="90">
        <f t="shared" si="6"/>
        <v>5.0764546987047236E-2</v>
      </c>
      <c r="S35" s="90">
        <f t="shared" si="7"/>
        <v>4.9790623415706288E-2</v>
      </c>
      <c r="T35" s="344">
        <f t="shared" si="8"/>
        <v>9.9999999999999395E-2</v>
      </c>
      <c r="U35" s="106">
        <v>0</v>
      </c>
    </row>
    <row r="36" spans="2:21" s="14" customFormat="1" ht="13.5" customHeight="1">
      <c r="B36" s="235">
        <v>31</v>
      </c>
      <c r="C36" s="12" t="s">
        <v>35</v>
      </c>
      <c r="D36" s="108">
        <f>市区町村別_歯科医療費!F36</f>
        <v>1372639410</v>
      </c>
      <c r="E36" s="347">
        <v>12122562440</v>
      </c>
      <c r="F36" s="438">
        <v>8124179610</v>
      </c>
      <c r="G36" s="438">
        <f t="shared" si="1"/>
        <v>20246742050</v>
      </c>
      <c r="H36" s="113">
        <v>3127837540</v>
      </c>
      <c r="I36" s="113">
        <f t="shared" si="2"/>
        <v>24747219000</v>
      </c>
      <c r="J36" s="242">
        <f t="shared" si="3"/>
        <v>5.5466410589408044E-2</v>
      </c>
      <c r="M36" s="189" t="str">
        <f t="shared" si="4"/>
        <v>堺市中区</v>
      </c>
      <c r="N36" s="416">
        <f t="shared" si="9"/>
        <v>5.1431463246019757E-2</v>
      </c>
      <c r="O36" s="416">
        <f t="shared" si="0"/>
        <v>5.0795956836766493E-2</v>
      </c>
      <c r="P36" s="453">
        <f t="shared" si="5"/>
        <v>0</v>
      </c>
      <c r="Q36" s="415"/>
      <c r="R36" s="90">
        <f t="shared" si="6"/>
        <v>5.0764546987047236E-2</v>
      </c>
      <c r="S36" s="90">
        <f t="shared" si="7"/>
        <v>4.9790623415706288E-2</v>
      </c>
      <c r="T36" s="344">
        <f t="shared" si="8"/>
        <v>9.9999999999999395E-2</v>
      </c>
      <c r="U36" s="106">
        <v>0</v>
      </c>
    </row>
    <row r="37" spans="2:21" s="14" customFormat="1" ht="13.5" customHeight="1">
      <c r="B37" s="235">
        <v>32</v>
      </c>
      <c r="C37" s="12" t="s">
        <v>36</v>
      </c>
      <c r="D37" s="108">
        <f>市区町村別_歯科医療費!F37</f>
        <v>1056070630</v>
      </c>
      <c r="E37" s="347">
        <v>11414799380</v>
      </c>
      <c r="F37" s="438">
        <v>6390676730</v>
      </c>
      <c r="G37" s="438">
        <f t="shared" si="1"/>
        <v>17805476110</v>
      </c>
      <c r="H37" s="113">
        <v>2958490210</v>
      </c>
      <c r="I37" s="113">
        <f t="shared" si="2"/>
        <v>21820036950</v>
      </c>
      <c r="J37" s="242">
        <f t="shared" si="3"/>
        <v>4.839912198223844E-2</v>
      </c>
      <c r="M37" s="189" t="str">
        <f t="shared" si="4"/>
        <v>平野区</v>
      </c>
      <c r="N37" s="416">
        <f t="shared" si="9"/>
        <v>5.1385185676144425E-2</v>
      </c>
      <c r="O37" s="416">
        <f t="shared" si="0"/>
        <v>4.891933144150306E-2</v>
      </c>
      <c r="P37" s="453">
        <f t="shared" si="5"/>
        <v>0.19999999999999948</v>
      </c>
      <c r="Q37" s="415"/>
      <c r="R37" s="90">
        <f t="shared" si="6"/>
        <v>5.0764546987047236E-2</v>
      </c>
      <c r="S37" s="90">
        <f t="shared" si="7"/>
        <v>4.9790623415706288E-2</v>
      </c>
      <c r="T37" s="344">
        <f t="shared" si="8"/>
        <v>9.9999999999999395E-2</v>
      </c>
      <c r="U37" s="106">
        <v>0</v>
      </c>
    </row>
    <row r="38" spans="2:21" s="14" customFormat="1" ht="13.5" customHeight="1">
      <c r="B38" s="235">
        <v>33</v>
      </c>
      <c r="C38" s="12" t="s">
        <v>37</v>
      </c>
      <c r="D38" s="108">
        <f>市区町村別_歯科医療費!F38</f>
        <v>300197120</v>
      </c>
      <c r="E38" s="346">
        <v>3256429720</v>
      </c>
      <c r="F38" s="433">
        <v>2023314240</v>
      </c>
      <c r="G38" s="433">
        <f t="shared" si="1"/>
        <v>5279743960</v>
      </c>
      <c r="H38" s="113">
        <v>789511150</v>
      </c>
      <c r="I38" s="113">
        <f t="shared" si="2"/>
        <v>6369452230</v>
      </c>
      <c r="J38" s="242">
        <f t="shared" si="3"/>
        <v>4.7130759311778368E-2</v>
      </c>
      <c r="M38" s="189" t="str">
        <f t="shared" si="4"/>
        <v>松原市</v>
      </c>
      <c r="N38" s="416">
        <f t="shared" si="9"/>
        <v>5.1323970459712161E-2</v>
      </c>
      <c r="O38" s="416">
        <f t="shared" ref="O38:O69" si="10">VLOOKUP(M38,$N$88:$U$161,8,FALSE)</f>
        <v>5.0452906919763646E-2</v>
      </c>
      <c r="P38" s="453">
        <f t="shared" si="5"/>
        <v>9.9999999999999395E-2</v>
      </c>
      <c r="Q38" s="415"/>
      <c r="R38" s="90">
        <f t="shared" si="6"/>
        <v>5.0764546987047236E-2</v>
      </c>
      <c r="S38" s="90">
        <f t="shared" si="7"/>
        <v>4.9790623415706288E-2</v>
      </c>
      <c r="T38" s="344">
        <f t="shared" si="8"/>
        <v>9.9999999999999395E-2</v>
      </c>
      <c r="U38" s="106">
        <v>0</v>
      </c>
    </row>
    <row r="39" spans="2:21" s="14" customFormat="1" ht="13.5" customHeight="1">
      <c r="B39" s="235">
        <v>34</v>
      </c>
      <c r="C39" s="12" t="s">
        <v>38</v>
      </c>
      <c r="D39" s="108">
        <f>市区町村別_歯科医療費!F39</f>
        <v>1208273570</v>
      </c>
      <c r="E39" s="346">
        <v>16403122300</v>
      </c>
      <c r="F39" s="433">
        <v>8006839600</v>
      </c>
      <c r="G39" s="433">
        <f t="shared" si="1"/>
        <v>24409961900</v>
      </c>
      <c r="H39" s="113">
        <v>3764381290</v>
      </c>
      <c r="I39" s="113">
        <f t="shared" si="2"/>
        <v>29382616760</v>
      </c>
      <c r="J39" s="242">
        <f t="shared" si="3"/>
        <v>4.1122054576326304E-2</v>
      </c>
      <c r="M39" s="189" t="str">
        <f t="shared" si="4"/>
        <v>中央区</v>
      </c>
      <c r="N39" s="416">
        <f t="shared" si="9"/>
        <v>5.131320241244422E-2</v>
      </c>
      <c r="O39" s="416">
        <f t="shared" si="10"/>
        <v>4.9674120029944396E-2</v>
      </c>
      <c r="P39" s="453">
        <f t="shared" si="5"/>
        <v>9.9999999999999395E-2</v>
      </c>
      <c r="Q39" s="415"/>
      <c r="R39" s="90">
        <f t="shared" si="6"/>
        <v>5.0764546987047236E-2</v>
      </c>
      <c r="S39" s="90">
        <f t="shared" si="7"/>
        <v>4.9790623415706288E-2</v>
      </c>
      <c r="T39" s="344">
        <f t="shared" si="8"/>
        <v>9.9999999999999395E-2</v>
      </c>
      <c r="U39" s="106">
        <v>0</v>
      </c>
    </row>
    <row r="40" spans="2:21" s="14" customFormat="1" ht="13.5" customHeight="1">
      <c r="B40" s="235">
        <v>35</v>
      </c>
      <c r="C40" s="12" t="s">
        <v>1</v>
      </c>
      <c r="D40" s="108">
        <f>市区町村別_歯科医療費!F40</f>
        <v>2975746220</v>
      </c>
      <c r="E40" s="346">
        <v>26072872930</v>
      </c>
      <c r="F40" s="433">
        <v>17245872790</v>
      </c>
      <c r="G40" s="433">
        <f t="shared" si="1"/>
        <v>43318745720</v>
      </c>
      <c r="H40" s="113">
        <v>8541737960</v>
      </c>
      <c r="I40" s="113">
        <f t="shared" si="2"/>
        <v>54836229900</v>
      </c>
      <c r="J40" s="242">
        <f t="shared" si="3"/>
        <v>5.426606142374496E-2</v>
      </c>
      <c r="M40" s="189" t="str">
        <f t="shared" si="4"/>
        <v>大阪市</v>
      </c>
      <c r="N40" s="416">
        <f t="shared" si="9"/>
        <v>5.1267538888996267E-2</v>
      </c>
      <c r="O40" s="416">
        <f t="shared" si="10"/>
        <v>4.9969711760472303E-2</v>
      </c>
      <c r="P40" s="453">
        <f t="shared" si="5"/>
        <v>9.9999999999999395E-2</v>
      </c>
      <c r="Q40" s="415"/>
      <c r="R40" s="90">
        <f t="shared" si="6"/>
        <v>5.0764546987047236E-2</v>
      </c>
      <c r="S40" s="90">
        <f t="shared" si="7"/>
        <v>4.9790623415706288E-2</v>
      </c>
      <c r="T40" s="344">
        <f t="shared" si="8"/>
        <v>9.9999999999999395E-2</v>
      </c>
      <c r="U40" s="106">
        <v>0</v>
      </c>
    </row>
    <row r="41" spans="2:21" s="14" customFormat="1" ht="13.5" customHeight="1">
      <c r="B41" s="235">
        <v>36</v>
      </c>
      <c r="C41" s="12" t="s">
        <v>2</v>
      </c>
      <c r="D41" s="108">
        <f>市区町村別_歯科医療費!F41</f>
        <v>768433440</v>
      </c>
      <c r="E41" s="346">
        <v>7398305240</v>
      </c>
      <c r="F41" s="433">
        <v>4871270430</v>
      </c>
      <c r="G41" s="433">
        <f t="shared" si="1"/>
        <v>12269575670</v>
      </c>
      <c r="H41" s="113">
        <v>2098286470</v>
      </c>
      <c r="I41" s="113">
        <f t="shared" si="2"/>
        <v>15136295580</v>
      </c>
      <c r="J41" s="242">
        <f t="shared" si="3"/>
        <v>5.0767602676532825E-2</v>
      </c>
      <c r="M41" s="189" t="str">
        <f t="shared" si="4"/>
        <v>西淀川区</v>
      </c>
      <c r="N41" s="416">
        <f t="shared" si="9"/>
        <v>5.1216863962517095E-2</v>
      </c>
      <c r="O41" s="416">
        <f t="shared" si="10"/>
        <v>4.9715818364127334E-2</v>
      </c>
      <c r="P41" s="453">
        <f t="shared" si="5"/>
        <v>9.9999999999999395E-2</v>
      </c>
      <c r="Q41" s="415"/>
      <c r="R41" s="90">
        <f t="shared" si="6"/>
        <v>5.0764546987047236E-2</v>
      </c>
      <c r="S41" s="90">
        <f t="shared" si="7"/>
        <v>4.9790623415706288E-2</v>
      </c>
      <c r="T41" s="344">
        <f t="shared" si="8"/>
        <v>9.9999999999999395E-2</v>
      </c>
      <c r="U41" s="106">
        <v>0</v>
      </c>
    </row>
    <row r="42" spans="2:21" s="14" customFormat="1" ht="13.5" customHeight="1">
      <c r="B42" s="235">
        <v>37</v>
      </c>
      <c r="C42" s="12" t="s">
        <v>3</v>
      </c>
      <c r="D42" s="108">
        <f>市区町村別_歯科医療費!F42</f>
        <v>2533179230</v>
      </c>
      <c r="E42" s="346">
        <v>23105386080</v>
      </c>
      <c r="F42" s="433">
        <v>14377834300</v>
      </c>
      <c r="G42" s="433">
        <f t="shared" si="1"/>
        <v>37483220380</v>
      </c>
      <c r="H42" s="113">
        <v>7652323180</v>
      </c>
      <c r="I42" s="113">
        <f t="shared" si="2"/>
        <v>47668722790</v>
      </c>
      <c r="J42" s="242">
        <f t="shared" si="3"/>
        <v>5.3141327934454606E-2</v>
      </c>
      <c r="M42" s="189" t="str">
        <f t="shared" si="4"/>
        <v>城東区</v>
      </c>
      <c r="N42" s="416">
        <f t="shared" si="9"/>
        <v>5.1208238606914959E-2</v>
      </c>
      <c r="O42" s="416">
        <f t="shared" si="10"/>
        <v>4.9514017796655985E-2</v>
      </c>
      <c r="P42" s="453">
        <f t="shared" si="5"/>
        <v>9.9999999999999395E-2</v>
      </c>
      <c r="Q42" s="415"/>
      <c r="R42" s="90">
        <f t="shared" si="6"/>
        <v>5.0764546987047236E-2</v>
      </c>
      <c r="S42" s="90">
        <f t="shared" si="7"/>
        <v>4.9790623415706288E-2</v>
      </c>
      <c r="T42" s="344">
        <f t="shared" si="8"/>
        <v>9.9999999999999395E-2</v>
      </c>
      <c r="U42" s="106">
        <v>0</v>
      </c>
    </row>
    <row r="43" spans="2:21" s="14" customFormat="1" ht="13.5" customHeight="1">
      <c r="B43" s="235">
        <v>38</v>
      </c>
      <c r="C43" s="22" t="s">
        <v>39</v>
      </c>
      <c r="D43" s="108">
        <f>市区町村別_歯科医療費!F43</f>
        <v>515148840</v>
      </c>
      <c r="E43" s="346">
        <v>5588436380</v>
      </c>
      <c r="F43" s="433">
        <v>3061976110</v>
      </c>
      <c r="G43" s="433">
        <f t="shared" si="1"/>
        <v>8650412490</v>
      </c>
      <c r="H43" s="113">
        <v>1563289360</v>
      </c>
      <c r="I43" s="113">
        <f t="shared" si="2"/>
        <v>10728850690</v>
      </c>
      <c r="J43" s="242">
        <f t="shared" si="3"/>
        <v>4.8015286528328038E-2</v>
      </c>
      <c r="M43" s="189" t="str">
        <f t="shared" si="4"/>
        <v>淀川区</v>
      </c>
      <c r="N43" s="416">
        <f t="shared" si="9"/>
        <v>5.0811137441971133E-2</v>
      </c>
      <c r="O43" s="416">
        <f t="shared" si="10"/>
        <v>4.9957942853805906E-2</v>
      </c>
      <c r="P43" s="453">
        <f t="shared" si="5"/>
        <v>9.9999999999999395E-2</v>
      </c>
      <c r="Q43" s="415"/>
      <c r="R43" s="90">
        <f t="shared" si="6"/>
        <v>5.0764546987047236E-2</v>
      </c>
      <c r="S43" s="90">
        <f t="shared" si="7"/>
        <v>4.9790623415706288E-2</v>
      </c>
      <c r="T43" s="344">
        <f t="shared" si="8"/>
        <v>9.9999999999999395E-2</v>
      </c>
      <c r="U43" s="106">
        <v>0</v>
      </c>
    </row>
    <row r="44" spans="2:21" s="14" customFormat="1" ht="13.5" customHeight="1">
      <c r="B44" s="235">
        <v>39</v>
      </c>
      <c r="C44" s="22" t="s">
        <v>7</v>
      </c>
      <c r="D44" s="108">
        <f>市区町村別_歯科医療費!F44</f>
        <v>2621611020</v>
      </c>
      <c r="E44" s="347">
        <v>26556229060</v>
      </c>
      <c r="F44" s="438">
        <v>15822722860</v>
      </c>
      <c r="G44" s="438">
        <f t="shared" si="1"/>
        <v>42378951920</v>
      </c>
      <c r="H44" s="113">
        <v>9380048190</v>
      </c>
      <c r="I44" s="113">
        <f t="shared" si="2"/>
        <v>54380611130</v>
      </c>
      <c r="J44" s="242">
        <f t="shared" si="3"/>
        <v>4.8208561204523555E-2</v>
      </c>
      <c r="M44" s="189" t="str">
        <f t="shared" si="4"/>
        <v>池田市</v>
      </c>
      <c r="N44" s="416">
        <f t="shared" si="9"/>
        <v>5.0767602676532825E-2</v>
      </c>
      <c r="O44" s="416">
        <f t="shared" si="10"/>
        <v>5.123001159437067E-2</v>
      </c>
      <c r="P44" s="453">
        <f t="shared" si="5"/>
        <v>0</v>
      </c>
      <c r="Q44" s="415"/>
      <c r="R44" s="90">
        <f t="shared" si="6"/>
        <v>5.0764546987047236E-2</v>
      </c>
      <c r="S44" s="90">
        <f t="shared" si="7"/>
        <v>4.9790623415706288E-2</v>
      </c>
      <c r="T44" s="344">
        <f t="shared" si="8"/>
        <v>9.9999999999999395E-2</v>
      </c>
      <c r="U44" s="106">
        <v>0</v>
      </c>
    </row>
    <row r="45" spans="2:21" s="14" customFormat="1" ht="13.5" customHeight="1">
      <c r="B45" s="235">
        <v>40</v>
      </c>
      <c r="C45" s="22" t="s">
        <v>40</v>
      </c>
      <c r="D45" s="108">
        <f>市区町村別_歯科医療費!F45</f>
        <v>493378440</v>
      </c>
      <c r="E45" s="347">
        <v>7299961170</v>
      </c>
      <c r="F45" s="438">
        <v>3420417180</v>
      </c>
      <c r="G45" s="438">
        <f t="shared" si="1"/>
        <v>10720378350</v>
      </c>
      <c r="H45" s="113">
        <v>1697159360</v>
      </c>
      <c r="I45" s="113">
        <f t="shared" si="2"/>
        <v>12910916150</v>
      </c>
      <c r="J45" s="242">
        <f t="shared" si="3"/>
        <v>3.8214053462038787E-2</v>
      </c>
      <c r="M45" s="189" t="str">
        <f t="shared" si="4"/>
        <v>旭区</v>
      </c>
      <c r="N45" s="416">
        <f t="shared" si="9"/>
        <v>5.0740122420042201E-2</v>
      </c>
      <c r="O45" s="416">
        <f t="shared" si="10"/>
        <v>4.9750786143757449E-2</v>
      </c>
      <c r="P45" s="453">
        <f t="shared" si="5"/>
        <v>9.9999999999999395E-2</v>
      </c>
      <c r="Q45" s="415"/>
      <c r="R45" s="90">
        <f t="shared" si="6"/>
        <v>5.0764546987047236E-2</v>
      </c>
      <c r="S45" s="90">
        <f t="shared" si="7"/>
        <v>4.9790623415706288E-2</v>
      </c>
      <c r="T45" s="344">
        <f t="shared" si="8"/>
        <v>9.9999999999999395E-2</v>
      </c>
      <c r="U45" s="106">
        <v>0</v>
      </c>
    </row>
    <row r="46" spans="2:21" s="14" customFormat="1" ht="13.5" customHeight="1">
      <c r="B46" s="235">
        <v>41</v>
      </c>
      <c r="C46" s="22" t="s">
        <v>11</v>
      </c>
      <c r="D46" s="108">
        <f>市区町村別_歯科医療費!F46</f>
        <v>1107924840</v>
      </c>
      <c r="E46" s="346">
        <v>10423049970</v>
      </c>
      <c r="F46" s="433">
        <v>7435335110</v>
      </c>
      <c r="G46" s="433">
        <f t="shared" si="1"/>
        <v>17858385080</v>
      </c>
      <c r="H46" s="113">
        <v>3046733640</v>
      </c>
      <c r="I46" s="113">
        <f t="shared" si="2"/>
        <v>22013043560</v>
      </c>
      <c r="J46" s="242">
        <f t="shared" si="3"/>
        <v>5.0330379666954153E-2</v>
      </c>
      <c r="M46" s="189" t="str">
        <f t="shared" si="4"/>
        <v>住吉区</v>
      </c>
      <c r="N46" s="416">
        <f t="shared" si="9"/>
        <v>5.050137402446489E-2</v>
      </c>
      <c r="O46" s="416">
        <f t="shared" si="10"/>
        <v>4.8809261505761141E-2</v>
      </c>
      <c r="P46" s="453">
        <f t="shared" si="5"/>
        <v>0.19999999999999948</v>
      </c>
      <c r="Q46" s="415"/>
      <c r="R46" s="90">
        <f t="shared" si="6"/>
        <v>5.0764546987047236E-2</v>
      </c>
      <c r="S46" s="90">
        <f t="shared" si="7"/>
        <v>4.9790623415706288E-2</v>
      </c>
      <c r="T46" s="344">
        <f t="shared" si="8"/>
        <v>9.9999999999999395E-2</v>
      </c>
      <c r="U46" s="106">
        <v>0</v>
      </c>
    </row>
    <row r="47" spans="2:21" s="14" customFormat="1" ht="13.5" customHeight="1">
      <c r="B47" s="235">
        <v>42</v>
      </c>
      <c r="C47" s="22" t="s">
        <v>12</v>
      </c>
      <c r="D47" s="108">
        <f>市区町村別_歯科医療費!F47</f>
        <v>2640966440</v>
      </c>
      <c r="E47" s="346">
        <v>26367637320</v>
      </c>
      <c r="F47" s="433">
        <v>16904750450</v>
      </c>
      <c r="G47" s="433">
        <f t="shared" si="1"/>
        <v>43272387770</v>
      </c>
      <c r="H47" s="113">
        <v>8900891110</v>
      </c>
      <c r="I47" s="113">
        <f t="shared" si="2"/>
        <v>54814245320</v>
      </c>
      <c r="J47" s="242">
        <f t="shared" si="3"/>
        <v>4.8180293728068424E-2</v>
      </c>
      <c r="M47" s="189" t="str">
        <f t="shared" si="4"/>
        <v>守口市</v>
      </c>
      <c r="N47" s="416">
        <f t="shared" si="9"/>
        <v>5.0330379666954153E-2</v>
      </c>
      <c r="O47" s="416">
        <f t="shared" si="10"/>
        <v>4.964136063494317E-2</v>
      </c>
      <c r="P47" s="453">
        <f t="shared" si="5"/>
        <v>0</v>
      </c>
      <c r="Q47" s="415"/>
      <c r="R47" s="90">
        <f t="shared" si="6"/>
        <v>5.0764546987047236E-2</v>
      </c>
      <c r="S47" s="90">
        <f t="shared" si="7"/>
        <v>4.9790623415706288E-2</v>
      </c>
      <c r="T47" s="344">
        <f t="shared" si="8"/>
        <v>9.9999999999999395E-2</v>
      </c>
      <c r="U47" s="106">
        <v>0</v>
      </c>
    </row>
    <row r="48" spans="2:21" s="14" customFormat="1" ht="13.5" customHeight="1">
      <c r="B48" s="235">
        <v>43</v>
      </c>
      <c r="C48" s="22" t="s">
        <v>8</v>
      </c>
      <c r="D48" s="108">
        <f>市区町村別_歯科医療費!F48</f>
        <v>1876490580</v>
      </c>
      <c r="E48" s="346">
        <v>18212322290</v>
      </c>
      <c r="F48" s="433">
        <v>10427669280</v>
      </c>
      <c r="G48" s="433">
        <f t="shared" si="1"/>
        <v>28639991570</v>
      </c>
      <c r="H48" s="113">
        <v>5780122360</v>
      </c>
      <c r="I48" s="113">
        <f t="shared" si="2"/>
        <v>36296604510</v>
      </c>
      <c r="J48" s="242">
        <f t="shared" si="3"/>
        <v>5.1698791259744754E-2</v>
      </c>
      <c r="M48" s="189" t="str">
        <f t="shared" si="4"/>
        <v>此花区</v>
      </c>
      <c r="N48" s="416">
        <f t="shared" si="9"/>
        <v>4.9913065176933877E-2</v>
      </c>
      <c r="O48" s="416">
        <f t="shared" si="10"/>
        <v>4.7181159974223785E-2</v>
      </c>
      <c r="P48" s="453">
        <f t="shared" si="5"/>
        <v>0.30000000000000027</v>
      </c>
      <c r="Q48" s="415"/>
      <c r="R48" s="90">
        <f t="shared" si="6"/>
        <v>5.0764546987047236E-2</v>
      </c>
      <c r="S48" s="90">
        <f t="shared" si="7"/>
        <v>4.9790623415706288E-2</v>
      </c>
      <c r="T48" s="344">
        <f t="shared" si="8"/>
        <v>9.9999999999999395E-2</v>
      </c>
      <c r="U48" s="106">
        <v>0</v>
      </c>
    </row>
    <row r="49" spans="2:21" s="14" customFormat="1" ht="13.5" customHeight="1">
      <c r="B49" s="235">
        <v>44</v>
      </c>
      <c r="C49" s="22" t="s">
        <v>18</v>
      </c>
      <c r="D49" s="108">
        <f>市区町村別_歯科医療費!F49</f>
        <v>2151977860</v>
      </c>
      <c r="E49" s="346">
        <v>17342861840</v>
      </c>
      <c r="F49" s="433">
        <v>12476263400</v>
      </c>
      <c r="G49" s="433">
        <f t="shared" si="1"/>
        <v>29819125240</v>
      </c>
      <c r="H49" s="113">
        <v>5886393590</v>
      </c>
      <c r="I49" s="113">
        <f t="shared" si="2"/>
        <v>37857496690</v>
      </c>
      <c r="J49" s="242">
        <f t="shared" si="3"/>
        <v>5.6844166893064582E-2</v>
      </c>
      <c r="M49" s="189" t="str">
        <f t="shared" si="4"/>
        <v>鶴見区</v>
      </c>
      <c r="N49" s="416">
        <f t="shared" si="9"/>
        <v>4.9890971883191255E-2</v>
      </c>
      <c r="O49" s="416">
        <f t="shared" si="10"/>
        <v>5.0772042355521706E-2</v>
      </c>
      <c r="P49" s="453">
        <f t="shared" si="5"/>
        <v>-9.9999999999999395E-2</v>
      </c>
      <c r="Q49" s="415"/>
      <c r="R49" s="90">
        <f t="shared" si="6"/>
        <v>5.0764546987047236E-2</v>
      </c>
      <c r="S49" s="90">
        <f t="shared" si="7"/>
        <v>4.9790623415706288E-2</v>
      </c>
      <c r="T49" s="344">
        <f t="shared" si="8"/>
        <v>9.9999999999999395E-2</v>
      </c>
      <c r="U49" s="106">
        <v>0</v>
      </c>
    </row>
    <row r="50" spans="2:21" s="14" customFormat="1" ht="13.5" customHeight="1">
      <c r="B50" s="235">
        <v>45</v>
      </c>
      <c r="C50" s="22" t="s">
        <v>41</v>
      </c>
      <c r="D50" s="108">
        <f>市区町村別_歯科医療費!F50</f>
        <v>615509520</v>
      </c>
      <c r="E50" s="346">
        <v>7732936260</v>
      </c>
      <c r="F50" s="433">
        <v>4210958270</v>
      </c>
      <c r="G50" s="433">
        <f t="shared" si="1"/>
        <v>11943894530</v>
      </c>
      <c r="H50" s="113">
        <v>2009248510</v>
      </c>
      <c r="I50" s="113">
        <f t="shared" si="2"/>
        <v>14568652560</v>
      </c>
      <c r="J50" s="242">
        <f t="shared" si="3"/>
        <v>4.2248898274227224E-2</v>
      </c>
      <c r="M50" s="189" t="str">
        <f t="shared" si="4"/>
        <v>東成区</v>
      </c>
      <c r="N50" s="416">
        <f t="shared" si="9"/>
        <v>4.968018827851467E-2</v>
      </c>
      <c r="O50" s="416">
        <f t="shared" si="10"/>
        <v>4.883064348585036E-2</v>
      </c>
      <c r="P50" s="453">
        <f t="shared" si="5"/>
        <v>0.10000000000000009</v>
      </c>
      <c r="Q50" s="415"/>
      <c r="R50" s="90">
        <f t="shared" si="6"/>
        <v>5.0764546987047236E-2</v>
      </c>
      <c r="S50" s="90">
        <f t="shared" si="7"/>
        <v>4.9790623415706288E-2</v>
      </c>
      <c r="T50" s="344">
        <f t="shared" si="8"/>
        <v>9.9999999999999395E-2</v>
      </c>
      <c r="U50" s="106">
        <v>0</v>
      </c>
    </row>
    <row r="51" spans="2:21" s="14" customFormat="1" ht="13.5" customHeight="1">
      <c r="B51" s="235">
        <v>46</v>
      </c>
      <c r="C51" s="22" t="s">
        <v>21</v>
      </c>
      <c r="D51" s="108">
        <f>市区町村別_歯科医療費!F51</f>
        <v>844801960</v>
      </c>
      <c r="E51" s="346">
        <v>8703741710</v>
      </c>
      <c r="F51" s="433">
        <v>5367245480</v>
      </c>
      <c r="G51" s="433">
        <f t="shared" si="1"/>
        <v>14070987190</v>
      </c>
      <c r="H51" s="113">
        <v>2250498140</v>
      </c>
      <c r="I51" s="113">
        <f t="shared" si="2"/>
        <v>17166287290</v>
      </c>
      <c r="J51" s="242">
        <f t="shared" si="3"/>
        <v>4.9212852245117004E-2</v>
      </c>
      <c r="M51" s="189" t="str">
        <f t="shared" si="4"/>
        <v>和泉市</v>
      </c>
      <c r="N51" s="416">
        <f t="shared" si="9"/>
        <v>4.9344293286766094E-2</v>
      </c>
      <c r="O51" s="416">
        <f t="shared" si="10"/>
        <v>4.8798064406498032E-2</v>
      </c>
      <c r="P51" s="453">
        <f t="shared" si="5"/>
        <v>0</v>
      </c>
      <c r="Q51" s="415"/>
      <c r="R51" s="90">
        <f t="shared" si="6"/>
        <v>5.0764546987047236E-2</v>
      </c>
      <c r="S51" s="90">
        <f t="shared" si="7"/>
        <v>4.9790623415706288E-2</v>
      </c>
      <c r="T51" s="344">
        <f t="shared" si="8"/>
        <v>9.9999999999999395E-2</v>
      </c>
      <c r="U51" s="106">
        <v>0</v>
      </c>
    </row>
    <row r="52" spans="2:21" s="14" customFormat="1" ht="13.5" customHeight="1">
      <c r="B52" s="235">
        <v>47</v>
      </c>
      <c r="C52" s="22" t="s">
        <v>13</v>
      </c>
      <c r="D52" s="108">
        <f>市区町村別_歯科医療費!F52</f>
        <v>1608663770</v>
      </c>
      <c r="E52" s="347">
        <v>16734188550</v>
      </c>
      <c r="F52" s="438">
        <v>10375814370</v>
      </c>
      <c r="G52" s="438">
        <f t="shared" si="1"/>
        <v>27110002920</v>
      </c>
      <c r="H52" s="113">
        <v>5579578640</v>
      </c>
      <c r="I52" s="113">
        <f t="shared" si="2"/>
        <v>34298245330</v>
      </c>
      <c r="J52" s="242">
        <f t="shared" si="3"/>
        <v>4.6902217723451101E-2</v>
      </c>
      <c r="M52" s="189" t="str">
        <f t="shared" si="4"/>
        <v>富田林市</v>
      </c>
      <c r="N52" s="416">
        <f t="shared" si="9"/>
        <v>4.9212852245117004E-2</v>
      </c>
      <c r="O52" s="416">
        <f t="shared" si="10"/>
        <v>4.9323639411884702E-2</v>
      </c>
      <c r="P52" s="453">
        <f t="shared" si="5"/>
        <v>0</v>
      </c>
      <c r="Q52" s="415"/>
      <c r="R52" s="90">
        <f t="shared" si="6"/>
        <v>5.0764546987047236E-2</v>
      </c>
      <c r="S52" s="90">
        <f t="shared" si="7"/>
        <v>4.9790623415706288E-2</v>
      </c>
      <c r="T52" s="344">
        <f t="shared" si="8"/>
        <v>9.9999999999999395E-2</v>
      </c>
      <c r="U52" s="106">
        <v>0</v>
      </c>
    </row>
    <row r="53" spans="2:21" s="14" customFormat="1" ht="13.5" customHeight="1">
      <c r="B53" s="235">
        <v>48</v>
      </c>
      <c r="C53" s="22" t="s">
        <v>22</v>
      </c>
      <c r="D53" s="108">
        <f>市区町村別_歯科医療費!F53</f>
        <v>993430100</v>
      </c>
      <c r="E53" s="347">
        <v>9151277670</v>
      </c>
      <c r="F53" s="438">
        <v>5919910230</v>
      </c>
      <c r="G53" s="438">
        <f t="shared" si="1"/>
        <v>15071187900</v>
      </c>
      <c r="H53" s="113">
        <v>2728303590</v>
      </c>
      <c r="I53" s="113">
        <f t="shared" si="2"/>
        <v>18792921590</v>
      </c>
      <c r="J53" s="242">
        <f t="shared" si="3"/>
        <v>5.2861929702756771E-2</v>
      </c>
      <c r="M53" s="189" t="str">
        <f t="shared" si="4"/>
        <v>柏原市</v>
      </c>
      <c r="N53" s="416">
        <f t="shared" si="9"/>
        <v>4.8843864851881628E-2</v>
      </c>
      <c r="O53" s="416">
        <f t="shared" si="10"/>
        <v>4.7050679181606284E-2</v>
      </c>
      <c r="P53" s="453">
        <f t="shared" si="5"/>
        <v>0.20000000000000018</v>
      </c>
      <c r="Q53" s="415"/>
      <c r="R53" s="90">
        <f t="shared" si="6"/>
        <v>5.0764546987047236E-2</v>
      </c>
      <c r="S53" s="90">
        <f t="shared" si="7"/>
        <v>4.9790623415706288E-2</v>
      </c>
      <c r="T53" s="344">
        <f t="shared" si="8"/>
        <v>9.9999999999999395E-2</v>
      </c>
      <c r="U53" s="106">
        <v>0</v>
      </c>
    </row>
    <row r="54" spans="2:21" s="14" customFormat="1" ht="13.5" customHeight="1">
      <c r="B54" s="235">
        <v>49</v>
      </c>
      <c r="C54" s="22" t="s">
        <v>23</v>
      </c>
      <c r="D54" s="108">
        <f>市区町村別_歯科医療費!F54</f>
        <v>926468770</v>
      </c>
      <c r="E54" s="346">
        <v>8347676440</v>
      </c>
      <c r="F54" s="433">
        <v>5832144900</v>
      </c>
      <c r="G54" s="433">
        <f t="shared" si="1"/>
        <v>14179821340</v>
      </c>
      <c r="H54" s="113">
        <v>2945095270</v>
      </c>
      <c r="I54" s="113">
        <f t="shared" si="2"/>
        <v>18051385380</v>
      </c>
      <c r="J54" s="242">
        <f t="shared" si="3"/>
        <v>5.1323970459712161E-2</v>
      </c>
      <c r="M54" s="189" t="str">
        <f t="shared" si="4"/>
        <v>堺市北区</v>
      </c>
      <c r="N54" s="416">
        <f t="shared" si="9"/>
        <v>4.839912198223844E-2</v>
      </c>
      <c r="O54" s="416">
        <f t="shared" si="10"/>
        <v>4.7454248859395018E-2</v>
      </c>
      <c r="P54" s="453">
        <f t="shared" si="5"/>
        <v>0.10000000000000009</v>
      </c>
      <c r="Q54" s="415"/>
      <c r="R54" s="90">
        <f t="shared" si="6"/>
        <v>5.0764546987047236E-2</v>
      </c>
      <c r="S54" s="90">
        <f t="shared" si="7"/>
        <v>4.9790623415706288E-2</v>
      </c>
      <c r="T54" s="344">
        <f t="shared" si="8"/>
        <v>9.9999999999999395E-2</v>
      </c>
      <c r="U54" s="106">
        <v>0</v>
      </c>
    </row>
    <row r="55" spans="2:21" s="14" customFormat="1" ht="13.5" customHeight="1">
      <c r="B55" s="235">
        <v>50</v>
      </c>
      <c r="C55" s="22" t="s">
        <v>14</v>
      </c>
      <c r="D55" s="108">
        <f>市区町村別_歯科医療費!F55</f>
        <v>870739630</v>
      </c>
      <c r="E55" s="346">
        <v>8246852770</v>
      </c>
      <c r="F55" s="433">
        <v>5840026450</v>
      </c>
      <c r="G55" s="433">
        <f t="shared" si="1"/>
        <v>14086879220</v>
      </c>
      <c r="H55" s="113">
        <v>1864415260</v>
      </c>
      <c r="I55" s="113">
        <f t="shared" si="2"/>
        <v>16822034110</v>
      </c>
      <c r="J55" s="242">
        <f t="shared" si="3"/>
        <v>5.1761851409062441E-2</v>
      </c>
      <c r="M55" s="189" t="str">
        <f t="shared" si="4"/>
        <v>高槻市</v>
      </c>
      <c r="N55" s="416">
        <f t="shared" si="9"/>
        <v>4.8208561204523555E-2</v>
      </c>
      <c r="O55" s="416">
        <f t="shared" si="10"/>
        <v>4.7026074510741041E-2</v>
      </c>
      <c r="P55" s="453">
        <f t="shared" si="5"/>
        <v>0.10000000000000009</v>
      </c>
      <c r="Q55" s="415"/>
      <c r="R55" s="90">
        <f t="shared" si="6"/>
        <v>5.0764546987047236E-2</v>
      </c>
      <c r="S55" s="90">
        <f t="shared" si="7"/>
        <v>4.9790623415706288E-2</v>
      </c>
      <c r="T55" s="344">
        <f t="shared" si="8"/>
        <v>9.9999999999999395E-2</v>
      </c>
      <c r="U55" s="106">
        <v>0</v>
      </c>
    </row>
    <row r="56" spans="2:21" s="14" customFormat="1" ht="13.5" customHeight="1">
      <c r="B56" s="235">
        <v>51</v>
      </c>
      <c r="C56" s="22" t="s">
        <v>42</v>
      </c>
      <c r="D56" s="108">
        <f>市区町村別_歯科医療費!F56</f>
        <v>1189905470</v>
      </c>
      <c r="E56" s="346">
        <v>12473042800</v>
      </c>
      <c r="F56" s="433">
        <v>7168900100</v>
      </c>
      <c r="G56" s="433">
        <f t="shared" si="1"/>
        <v>19641942900</v>
      </c>
      <c r="H56" s="113">
        <v>3282499830</v>
      </c>
      <c r="I56" s="113">
        <f t="shared" si="2"/>
        <v>24114348200</v>
      </c>
      <c r="J56" s="242">
        <f t="shared" si="3"/>
        <v>4.9344293286766094E-2</v>
      </c>
      <c r="M56" s="189" t="str">
        <f t="shared" si="4"/>
        <v>枚方市</v>
      </c>
      <c r="N56" s="416">
        <f t="shared" si="9"/>
        <v>4.8180293728068424E-2</v>
      </c>
      <c r="O56" s="416">
        <f t="shared" si="10"/>
        <v>4.6561436481586574E-2</v>
      </c>
      <c r="P56" s="453">
        <f t="shared" si="5"/>
        <v>0.10000000000000009</v>
      </c>
      <c r="Q56" s="415"/>
      <c r="R56" s="90">
        <f t="shared" si="6"/>
        <v>5.0764546987047236E-2</v>
      </c>
      <c r="S56" s="90">
        <f t="shared" si="7"/>
        <v>4.9790623415706288E-2</v>
      </c>
      <c r="T56" s="344">
        <f t="shared" si="8"/>
        <v>9.9999999999999395E-2</v>
      </c>
      <c r="U56" s="106">
        <v>0</v>
      </c>
    </row>
    <row r="57" spans="2:21" s="14" customFormat="1" ht="13.5" customHeight="1">
      <c r="B57" s="235">
        <v>52</v>
      </c>
      <c r="C57" s="22" t="s">
        <v>4</v>
      </c>
      <c r="D57" s="108">
        <f>市区町村別_歯科医療費!F57</f>
        <v>1029214130</v>
      </c>
      <c r="E57" s="346">
        <v>9412571970</v>
      </c>
      <c r="F57" s="433">
        <v>5455702270</v>
      </c>
      <c r="G57" s="433">
        <f t="shared" si="1"/>
        <v>14868274240</v>
      </c>
      <c r="H57" s="113">
        <v>2854377860</v>
      </c>
      <c r="I57" s="113">
        <f t="shared" si="2"/>
        <v>18751866230</v>
      </c>
      <c r="J57" s="242">
        <f t="shared" si="3"/>
        <v>5.4885957342924153E-2</v>
      </c>
      <c r="M57" s="189" t="str">
        <f t="shared" si="4"/>
        <v>東淀川区</v>
      </c>
      <c r="N57" s="416">
        <f t="shared" si="9"/>
        <v>4.8167177513467309E-2</v>
      </c>
      <c r="O57" s="416">
        <f t="shared" si="10"/>
        <v>4.8056206399988283E-2</v>
      </c>
      <c r="P57" s="453">
        <f t="shared" si="5"/>
        <v>0</v>
      </c>
      <c r="Q57" s="415"/>
      <c r="R57" s="90">
        <f t="shared" si="6"/>
        <v>5.0764546987047236E-2</v>
      </c>
      <c r="S57" s="90">
        <f t="shared" si="7"/>
        <v>4.9790623415706288E-2</v>
      </c>
      <c r="T57" s="344">
        <f t="shared" si="8"/>
        <v>9.9999999999999395E-2</v>
      </c>
      <c r="U57" s="106">
        <v>0</v>
      </c>
    </row>
    <row r="58" spans="2:21" s="14" customFormat="1" ht="13.5" customHeight="1">
      <c r="B58" s="235">
        <v>53</v>
      </c>
      <c r="C58" s="22" t="s">
        <v>19</v>
      </c>
      <c r="D58" s="108">
        <f>市区町村別_歯科医療費!F58</f>
        <v>479411850</v>
      </c>
      <c r="E58" s="346">
        <v>4536452600</v>
      </c>
      <c r="F58" s="433">
        <v>3043944010</v>
      </c>
      <c r="G58" s="433">
        <f t="shared" si="1"/>
        <v>7580396610</v>
      </c>
      <c r="H58" s="113">
        <v>1755382280</v>
      </c>
      <c r="I58" s="113">
        <f t="shared" si="2"/>
        <v>9815190740</v>
      </c>
      <c r="J58" s="242">
        <f t="shared" si="3"/>
        <v>4.8843864851881628E-2</v>
      </c>
      <c r="M58" s="189" t="str">
        <f t="shared" si="4"/>
        <v>泉大津市</v>
      </c>
      <c r="N58" s="416">
        <f t="shared" si="9"/>
        <v>4.8015286528328038E-2</v>
      </c>
      <c r="O58" s="416">
        <f t="shared" si="10"/>
        <v>4.868171308588045E-2</v>
      </c>
      <c r="P58" s="453">
        <f t="shared" si="5"/>
        <v>-0.10000000000000009</v>
      </c>
      <c r="Q58" s="415"/>
      <c r="R58" s="90">
        <f t="shared" si="6"/>
        <v>5.0764546987047236E-2</v>
      </c>
      <c r="S58" s="90">
        <f t="shared" si="7"/>
        <v>4.9790623415706288E-2</v>
      </c>
      <c r="T58" s="344">
        <f t="shared" si="8"/>
        <v>9.9999999999999395E-2</v>
      </c>
      <c r="U58" s="106">
        <v>0</v>
      </c>
    </row>
    <row r="59" spans="2:21" s="14" customFormat="1" ht="13.5" customHeight="1">
      <c r="B59" s="235">
        <v>54</v>
      </c>
      <c r="C59" s="22" t="s">
        <v>24</v>
      </c>
      <c r="D59" s="108">
        <f>市区町村別_歯科医療費!F59</f>
        <v>888221970</v>
      </c>
      <c r="E59" s="346">
        <v>8021874530</v>
      </c>
      <c r="F59" s="433">
        <v>5277883790</v>
      </c>
      <c r="G59" s="433">
        <f t="shared" si="1"/>
        <v>13299758320</v>
      </c>
      <c r="H59" s="113">
        <v>2722996010</v>
      </c>
      <c r="I59" s="113">
        <f t="shared" si="2"/>
        <v>16910976300</v>
      </c>
      <c r="J59" s="242">
        <f t="shared" si="3"/>
        <v>5.2523399846524529E-2</v>
      </c>
      <c r="M59" s="189" t="str">
        <f t="shared" si="4"/>
        <v>堺市美原区</v>
      </c>
      <c r="N59" s="416">
        <f t="shared" si="9"/>
        <v>4.7130759311778368E-2</v>
      </c>
      <c r="O59" s="416">
        <f t="shared" si="10"/>
        <v>4.574325050928478E-2</v>
      </c>
      <c r="P59" s="453">
        <f t="shared" si="5"/>
        <v>0.10000000000000009</v>
      </c>
      <c r="Q59" s="415"/>
      <c r="R59" s="90">
        <f t="shared" si="6"/>
        <v>5.0764546987047236E-2</v>
      </c>
      <c r="S59" s="90">
        <f t="shared" si="7"/>
        <v>4.9790623415706288E-2</v>
      </c>
      <c r="T59" s="344">
        <f t="shared" si="8"/>
        <v>9.9999999999999395E-2</v>
      </c>
      <c r="U59" s="106">
        <v>0</v>
      </c>
    </row>
    <row r="60" spans="2:21" s="14" customFormat="1" ht="13.5" customHeight="1">
      <c r="B60" s="235">
        <v>55</v>
      </c>
      <c r="C60" s="22" t="s">
        <v>15</v>
      </c>
      <c r="D60" s="108">
        <f>市区町村別_歯科医療費!F60</f>
        <v>937778420</v>
      </c>
      <c r="E60" s="347">
        <v>8346755920</v>
      </c>
      <c r="F60" s="438">
        <v>5732122930</v>
      </c>
      <c r="G60" s="438">
        <f t="shared" si="1"/>
        <v>14078878850</v>
      </c>
      <c r="H60" s="113">
        <v>2585364360</v>
      </c>
      <c r="I60" s="113">
        <f t="shared" si="2"/>
        <v>17602021630</v>
      </c>
      <c r="J60" s="242">
        <f t="shared" si="3"/>
        <v>5.3276745121236396E-2</v>
      </c>
      <c r="M60" s="189" t="str">
        <f t="shared" si="4"/>
        <v>港区</v>
      </c>
      <c r="N60" s="416">
        <f t="shared" si="9"/>
        <v>4.7079386151916314E-2</v>
      </c>
      <c r="O60" s="416">
        <f t="shared" si="10"/>
        <v>4.5007744186501684E-2</v>
      </c>
      <c r="P60" s="453">
        <f t="shared" si="5"/>
        <v>0.20000000000000018</v>
      </c>
      <c r="Q60" s="415"/>
      <c r="R60" s="90">
        <f t="shared" si="6"/>
        <v>5.0764546987047236E-2</v>
      </c>
      <c r="S60" s="90">
        <f t="shared" si="7"/>
        <v>4.9790623415706288E-2</v>
      </c>
      <c r="T60" s="344">
        <f t="shared" si="8"/>
        <v>9.9999999999999395E-2</v>
      </c>
      <c r="U60" s="106">
        <v>0</v>
      </c>
    </row>
    <row r="61" spans="2:21" s="14" customFormat="1" ht="13.5" customHeight="1">
      <c r="B61" s="235">
        <v>56</v>
      </c>
      <c r="C61" s="22" t="s">
        <v>9</v>
      </c>
      <c r="D61" s="108">
        <f>市区町村別_歯科医療費!F61</f>
        <v>541897070</v>
      </c>
      <c r="E61" s="347">
        <v>5643811320</v>
      </c>
      <c r="F61" s="438">
        <v>3558178000</v>
      </c>
      <c r="G61" s="438">
        <f t="shared" si="1"/>
        <v>9201989320</v>
      </c>
      <c r="H61" s="113">
        <v>1801836200</v>
      </c>
      <c r="I61" s="113">
        <f t="shared" si="2"/>
        <v>11545722590</v>
      </c>
      <c r="J61" s="242">
        <f t="shared" si="3"/>
        <v>4.6934877031373397E-2</v>
      </c>
      <c r="M61" s="189" t="str">
        <f t="shared" si="4"/>
        <v>四條畷市</v>
      </c>
      <c r="N61" s="416">
        <f t="shared" si="9"/>
        <v>4.6979815841821197E-2</v>
      </c>
      <c r="O61" s="416">
        <f t="shared" si="10"/>
        <v>4.4827048686260654E-2</v>
      </c>
      <c r="P61" s="453">
        <f t="shared" si="5"/>
        <v>0.20000000000000018</v>
      </c>
      <c r="Q61" s="415"/>
      <c r="R61" s="90">
        <f t="shared" si="6"/>
        <v>5.0764546987047236E-2</v>
      </c>
      <c r="S61" s="90">
        <f t="shared" si="7"/>
        <v>4.9790623415706288E-2</v>
      </c>
      <c r="T61" s="344">
        <f t="shared" si="8"/>
        <v>9.9999999999999395E-2</v>
      </c>
      <c r="U61" s="106">
        <v>0</v>
      </c>
    </row>
    <row r="62" spans="2:21" s="14" customFormat="1" ht="13.5" customHeight="1">
      <c r="B62" s="235">
        <v>57</v>
      </c>
      <c r="C62" s="22" t="s">
        <v>43</v>
      </c>
      <c r="D62" s="108">
        <f>市区町村別_歯科医療費!F62</f>
        <v>426565610</v>
      </c>
      <c r="E62" s="346">
        <v>4914838300</v>
      </c>
      <c r="F62" s="433">
        <v>2580767800</v>
      </c>
      <c r="G62" s="433">
        <f t="shared" si="1"/>
        <v>7495606100</v>
      </c>
      <c r="H62" s="113">
        <v>1168572670</v>
      </c>
      <c r="I62" s="113">
        <f t="shared" si="2"/>
        <v>9090744380</v>
      </c>
      <c r="J62" s="242">
        <f t="shared" si="3"/>
        <v>4.6923067261517258E-2</v>
      </c>
      <c r="M62" s="189" t="str">
        <f t="shared" si="4"/>
        <v>田尻町</v>
      </c>
      <c r="N62" s="416">
        <f t="shared" si="9"/>
        <v>4.6951900763489672E-2</v>
      </c>
      <c r="O62" s="416">
        <f t="shared" si="10"/>
        <v>4.3522955229482393E-2</v>
      </c>
      <c r="P62" s="453">
        <f t="shared" si="5"/>
        <v>0.30000000000000027</v>
      </c>
      <c r="Q62" s="415"/>
      <c r="R62" s="90">
        <f t="shared" si="6"/>
        <v>5.0764546987047236E-2</v>
      </c>
      <c r="S62" s="90">
        <f t="shared" si="7"/>
        <v>4.9790623415706288E-2</v>
      </c>
      <c r="T62" s="344">
        <f t="shared" si="8"/>
        <v>9.9999999999999395E-2</v>
      </c>
      <c r="U62" s="106">
        <v>0</v>
      </c>
    </row>
    <row r="63" spans="2:21" s="14" customFormat="1" ht="13.5" customHeight="1">
      <c r="B63" s="235">
        <v>58</v>
      </c>
      <c r="C63" s="22" t="s">
        <v>25</v>
      </c>
      <c r="D63" s="108">
        <f>市区町村別_歯科医療費!F63</f>
        <v>513039350</v>
      </c>
      <c r="E63" s="346">
        <v>4397131570</v>
      </c>
      <c r="F63" s="433">
        <v>3066512760</v>
      </c>
      <c r="G63" s="433">
        <f t="shared" si="1"/>
        <v>7463644330</v>
      </c>
      <c r="H63" s="113">
        <v>1531724500</v>
      </c>
      <c r="I63" s="113">
        <f t="shared" si="2"/>
        <v>9508408180</v>
      </c>
      <c r="J63" s="242">
        <f t="shared" si="3"/>
        <v>5.3956386840767707E-2</v>
      </c>
      <c r="M63" s="189" t="str">
        <f t="shared" si="4"/>
        <v>摂津市</v>
      </c>
      <c r="N63" s="416">
        <f t="shared" si="9"/>
        <v>4.6934877031373397E-2</v>
      </c>
      <c r="O63" s="416">
        <f t="shared" si="10"/>
        <v>4.650653578069975E-2</v>
      </c>
      <c r="P63" s="453">
        <f t="shared" si="5"/>
        <v>0</v>
      </c>
      <c r="Q63" s="415"/>
      <c r="R63" s="90">
        <f t="shared" si="6"/>
        <v>5.0764546987047236E-2</v>
      </c>
      <c r="S63" s="90">
        <f t="shared" si="7"/>
        <v>4.9790623415706288E-2</v>
      </c>
      <c r="T63" s="344">
        <f t="shared" si="8"/>
        <v>9.9999999999999395E-2</v>
      </c>
      <c r="U63" s="106">
        <v>0</v>
      </c>
    </row>
    <row r="64" spans="2:21" s="14" customFormat="1" ht="13.5" customHeight="1">
      <c r="B64" s="235">
        <v>59</v>
      </c>
      <c r="C64" s="22" t="s">
        <v>20</v>
      </c>
      <c r="D64" s="108">
        <f>市区町村別_歯科医療費!F64</f>
        <v>3703892840</v>
      </c>
      <c r="E64" s="346">
        <v>33632985420</v>
      </c>
      <c r="F64" s="433">
        <v>22611460000</v>
      </c>
      <c r="G64" s="433">
        <f t="shared" si="1"/>
        <v>56244445420</v>
      </c>
      <c r="H64" s="113">
        <v>9738963970</v>
      </c>
      <c r="I64" s="113">
        <f t="shared" si="2"/>
        <v>69687302230</v>
      </c>
      <c r="J64" s="242">
        <f t="shared" si="3"/>
        <v>5.3150182622588228E-2</v>
      </c>
      <c r="M64" s="189" t="str">
        <f t="shared" si="4"/>
        <v>高石市</v>
      </c>
      <c r="N64" s="416">
        <f t="shared" si="9"/>
        <v>4.6923067261517258E-2</v>
      </c>
      <c r="O64" s="416">
        <f t="shared" si="10"/>
        <v>4.689943628773429E-2</v>
      </c>
      <c r="P64" s="453">
        <f t="shared" si="5"/>
        <v>0</v>
      </c>
      <c r="Q64" s="415"/>
      <c r="R64" s="90">
        <f t="shared" si="6"/>
        <v>5.0764546987047236E-2</v>
      </c>
      <c r="S64" s="90">
        <f t="shared" si="7"/>
        <v>4.9790623415706288E-2</v>
      </c>
      <c r="T64" s="344">
        <f t="shared" si="8"/>
        <v>9.9999999999999395E-2</v>
      </c>
      <c r="U64" s="106">
        <v>0</v>
      </c>
    </row>
    <row r="65" spans="2:21" s="14" customFormat="1" ht="13.5" customHeight="1">
      <c r="B65" s="235">
        <v>60</v>
      </c>
      <c r="C65" s="22" t="s">
        <v>44</v>
      </c>
      <c r="D65" s="108">
        <f>市区町村別_歯科医療費!F65</f>
        <v>406357230</v>
      </c>
      <c r="E65" s="346">
        <v>5049399200</v>
      </c>
      <c r="F65" s="433">
        <v>2670610330</v>
      </c>
      <c r="G65" s="433">
        <f t="shared" si="1"/>
        <v>7720009530</v>
      </c>
      <c r="H65" s="113">
        <v>1064184870</v>
      </c>
      <c r="I65" s="113">
        <f t="shared" si="2"/>
        <v>9190551630</v>
      </c>
      <c r="J65" s="242">
        <f t="shared" si="3"/>
        <v>4.4214672454867654E-2</v>
      </c>
      <c r="M65" s="189" t="str">
        <f t="shared" si="4"/>
        <v>寝屋川市</v>
      </c>
      <c r="N65" s="416">
        <f t="shared" si="9"/>
        <v>4.6902217723451101E-2</v>
      </c>
      <c r="O65" s="416">
        <f t="shared" si="10"/>
        <v>4.6051106692634028E-2</v>
      </c>
      <c r="P65" s="453">
        <f t="shared" si="5"/>
        <v>0.10000000000000009</v>
      </c>
      <c r="Q65" s="415"/>
      <c r="R65" s="90">
        <f t="shared" si="6"/>
        <v>5.0764546987047236E-2</v>
      </c>
      <c r="S65" s="90">
        <f t="shared" si="7"/>
        <v>4.9790623415706288E-2</v>
      </c>
      <c r="T65" s="344">
        <f t="shared" si="8"/>
        <v>9.9999999999999395E-2</v>
      </c>
      <c r="U65" s="106">
        <v>0</v>
      </c>
    </row>
    <row r="66" spans="2:21" s="14" customFormat="1" ht="13.5" customHeight="1">
      <c r="B66" s="235">
        <v>61</v>
      </c>
      <c r="C66" s="22" t="s">
        <v>16</v>
      </c>
      <c r="D66" s="108">
        <f>市区町村別_歯科医療費!F66</f>
        <v>377565330</v>
      </c>
      <c r="E66" s="346">
        <v>4032397800</v>
      </c>
      <c r="F66" s="433">
        <v>2506774440</v>
      </c>
      <c r="G66" s="433">
        <f t="shared" si="1"/>
        <v>6539172240</v>
      </c>
      <c r="H66" s="113">
        <v>1120018710</v>
      </c>
      <c r="I66" s="113">
        <f t="shared" si="2"/>
        <v>8036756280</v>
      </c>
      <c r="J66" s="242">
        <f t="shared" si="3"/>
        <v>4.6979815841821197E-2</v>
      </c>
      <c r="M66" s="189" t="str">
        <f t="shared" si="4"/>
        <v>能勢町</v>
      </c>
      <c r="N66" s="416">
        <f t="shared" si="9"/>
        <v>4.6587915389903076E-2</v>
      </c>
      <c r="O66" s="416">
        <f t="shared" si="10"/>
        <v>4.05944898757198E-2</v>
      </c>
      <c r="P66" s="453">
        <f t="shared" si="5"/>
        <v>0.59999999999999987</v>
      </c>
      <c r="Q66" s="415"/>
      <c r="R66" s="90">
        <f t="shared" si="6"/>
        <v>5.0764546987047236E-2</v>
      </c>
      <c r="S66" s="90">
        <f t="shared" si="7"/>
        <v>4.9790623415706288E-2</v>
      </c>
      <c r="T66" s="344">
        <f t="shared" si="8"/>
        <v>9.9999999999999395E-2</v>
      </c>
      <c r="U66" s="106">
        <v>0</v>
      </c>
    </row>
    <row r="67" spans="2:21" s="14" customFormat="1" ht="13.5" customHeight="1">
      <c r="B67" s="235">
        <v>62</v>
      </c>
      <c r="C67" s="22" t="s">
        <v>17</v>
      </c>
      <c r="D67" s="108">
        <f>市区町村別_歯科医療費!F67</f>
        <v>591297370</v>
      </c>
      <c r="E67" s="346">
        <v>4894731860</v>
      </c>
      <c r="F67" s="433">
        <v>3377310910</v>
      </c>
      <c r="G67" s="433">
        <f t="shared" si="1"/>
        <v>8272042770</v>
      </c>
      <c r="H67" s="113">
        <v>1902234420</v>
      </c>
      <c r="I67" s="113">
        <f t="shared" si="2"/>
        <v>10765574560</v>
      </c>
      <c r="J67" s="242">
        <f t="shared" si="3"/>
        <v>5.4924831619948392E-2</v>
      </c>
      <c r="M67" s="189" t="str">
        <f t="shared" si="4"/>
        <v>阪南市</v>
      </c>
      <c r="N67" s="416">
        <f t="shared" si="9"/>
        <v>4.6493189029709142E-2</v>
      </c>
      <c r="O67" s="416">
        <f t="shared" si="10"/>
        <v>4.5522879593510659E-2</v>
      </c>
      <c r="P67" s="453">
        <f t="shared" si="5"/>
        <v>0</v>
      </c>
      <c r="Q67" s="415"/>
      <c r="R67" s="90">
        <f t="shared" si="6"/>
        <v>5.0764546987047236E-2</v>
      </c>
      <c r="S67" s="90">
        <f t="shared" si="7"/>
        <v>4.9790623415706288E-2</v>
      </c>
      <c r="T67" s="344">
        <f t="shared" si="8"/>
        <v>9.9999999999999395E-2</v>
      </c>
      <c r="U67" s="106">
        <v>0</v>
      </c>
    </row>
    <row r="68" spans="2:21" s="14" customFormat="1" ht="13.5" customHeight="1">
      <c r="B68" s="235">
        <v>63</v>
      </c>
      <c r="C68" s="22" t="s">
        <v>26</v>
      </c>
      <c r="D68" s="108">
        <f>市区町村別_歯科医療費!F68</f>
        <v>453864690</v>
      </c>
      <c r="E68" s="347">
        <v>4037438480</v>
      </c>
      <c r="F68" s="438">
        <v>2840447020</v>
      </c>
      <c r="G68" s="438">
        <f t="shared" si="1"/>
        <v>6877885500</v>
      </c>
      <c r="H68" s="113">
        <v>987910940</v>
      </c>
      <c r="I68" s="113">
        <f t="shared" si="2"/>
        <v>8319661130</v>
      </c>
      <c r="J68" s="242">
        <f t="shared" si="3"/>
        <v>5.4553266402089622E-2</v>
      </c>
      <c r="M68" s="189" t="str">
        <f t="shared" si="4"/>
        <v>西成区</v>
      </c>
      <c r="N68" s="416">
        <f t="shared" si="9"/>
        <v>4.5983076266349412E-2</v>
      </c>
      <c r="O68" s="416">
        <f t="shared" si="10"/>
        <v>4.5982003213145516E-2</v>
      </c>
      <c r="P68" s="453">
        <f t="shared" si="5"/>
        <v>0</v>
      </c>
      <c r="Q68" s="415"/>
      <c r="R68" s="90">
        <f t="shared" si="6"/>
        <v>5.0764546987047236E-2</v>
      </c>
      <c r="S68" s="90">
        <f t="shared" si="7"/>
        <v>4.9790623415706288E-2</v>
      </c>
      <c r="T68" s="344">
        <f t="shared" si="8"/>
        <v>9.9999999999999395E-2</v>
      </c>
      <c r="U68" s="106">
        <v>0</v>
      </c>
    </row>
    <row r="69" spans="2:21" s="14" customFormat="1" ht="13.5" customHeight="1">
      <c r="B69" s="235">
        <v>64</v>
      </c>
      <c r="C69" s="22" t="s">
        <v>45</v>
      </c>
      <c r="D69" s="108">
        <f>市区町村別_歯科医療費!F69</f>
        <v>439374840</v>
      </c>
      <c r="E69" s="347">
        <v>4924213130</v>
      </c>
      <c r="F69" s="438">
        <v>2919325030</v>
      </c>
      <c r="G69" s="438">
        <f t="shared" si="1"/>
        <v>7843538160</v>
      </c>
      <c r="H69" s="113">
        <v>1167392500</v>
      </c>
      <c r="I69" s="113">
        <f t="shared" si="2"/>
        <v>9450305500</v>
      </c>
      <c r="J69" s="242">
        <f t="shared" si="3"/>
        <v>4.6493189029709142E-2</v>
      </c>
      <c r="M69" s="189" t="str">
        <f t="shared" si="4"/>
        <v>浪速区</v>
      </c>
      <c r="N69" s="416">
        <f t="shared" si="9"/>
        <v>4.5674136858281929E-2</v>
      </c>
      <c r="O69" s="416">
        <f t="shared" si="10"/>
        <v>4.5528241601766127E-2</v>
      </c>
      <c r="P69" s="453">
        <f t="shared" si="5"/>
        <v>0</v>
      </c>
      <c r="Q69" s="415"/>
      <c r="R69" s="90">
        <f t="shared" si="6"/>
        <v>5.0764546987047236E-2</v>
      </c>
      <c r="S69" s="90">
        <f t="shared" si="7"/>
        <v>4.9790623415706288E-2</v>
      </c>
      <c r="T69" s="344">
        <f t="shared" si="8"/>
        <v>9.9999999999999395E-2</v>
      </c>
      <c r="U69" s="106">
        <v>0</v>
      </c>
    </row>
    <row r="70" spans="2:21" s="14" customFormat="1" ht="13.5" customHeight="1">
      <c r="B70" s="235">
        <v>65</v>
      </c>
      <c r="C70" s="22" t="s">
        <v>10</v>
      </c>
      <c r="D70" s="108">
        <f>市区町村別_歯科医療費!F70</f>
        <v>203068720</v>
      </c>
      <c r="E70" s="346">
        <v>2365605520</v>
      </c>
      <c r="F70" s="433">
        <v>1191806980</v>
      </c>
      <c r="G70" s="433">
        <f t="shared" si="1"/>
        <v>3557412500</v>
      </c>
      <c r="H70" s="113">
        <v>702849580</v>
      </c>
      <c r="I70" s="113">
        <f t="shared" si="2"/>
        <v>4463330800</v>
      </c>
      <c r="J70" s="242">
        <f t="shared" si="3"/>
        <v>4.5497125151467602E-2</v>
      </c>
      <c r="M70" s="189" t="str">
        <f t="shared" si="4"/>
        <v>島本町</v>
      </c>
      <c r="N70" s="416">
        <f t="shared" si="9"/>
        <v>4.5497125151467602E-2</v>
      </c>
      <c r="O70" s="416">
        <f t="shared" ref="O70:O79" si="11">VLOOKUP(M70,$N$88:$U$161,8,FALSE)</f>
        <v>4.5398483959446179E-2</v>
      </c>
      <c r="P70" s="453">
        <f t="shared" si="5"/>
        <v>0</v>
      </c>
      <c r="Q70" s="415"/>
      <c r="R70" s="90">
        <f t="shared" si="6"/>
        <v>5.0764546987047236E-2</v>
      </c>
      <c r="S70" s="90">
        <f t="shared" si="7"/>
        <v>4.9790623415706288E-2</v>
      </c>
      <c r="T70" s="344">
        <f t="shared" si="8"/>
        <v>9.9999999999999395E-2</v>
      </c>
      <c r="U70" s="106">
        <v>0</v>
      </c>
    </row>
    <row r="71" spans="2:21" s="14" customFormat="1" ht="13.5" customHeight="1">
      <c r="B71" s="235">
        <v>66</v>
      </c>
      <c r="C71" s="22" t="s">
        <v>5</v>
      </c>
      <c r="D71" s="108">
        <f>市区町村別_歯科医療費!F71</f>
        <v>247940160</v>
      </c>
      <c r="E71" s="346">
        <v>2163668950</v>
      </c>
      <c r="F71" s="433">
        <v>1245773350</v>
      </c>
      <c r="G71" s="433">
        <f t="shared" ref="G71:G79" si="12">SUM(E71:F71)</f>
        <v>3409442300</v>
      </c>
      <c r="H71" s="113">
        <v>720870280</v>
      </c>
      <c r="I71" s="113">
        <f t="shared" ref="I71:I79" si="13">SUM(D71,E71,F71,H71)</f>
        <v>4378252740</v>
      </c>
      <c r="J71" s="242">
        <f t="shared" ref="J71:J79" si="14">IFERROR(D71/I71,"-")</f>
        <v>5.662993315456704E-2</v>
      </c>
      <c r="M71" s="189" t="str">
        <f t="shared" ref="M71:M78" si="15">INDEX($C$6:$C$79,MATCH(N71,J$6:J$79,0))</f>
        <v>泉南市</v>
      </c>
      <c r="N71" s="416">
        <f t="shared" ref="N71:N79" si="16">LARGE(J$6:J$79,ROW(A66))</f>
        <v>4.4214672454867654E-2</v>
      </c>
      <c r="O71" s="416">
        <f t="shared" si="11"/>
        <v>4.0473734624229513E-2</v>
      </c>
      <c r="P71" s="453">
        <f t="shared" ref="P71:P78" si="17">(ROUND(N71,3)-ROUND(O71,3))*100</f>
        <v>0.39999999999999969</v>
      </c>
      <c r="Q71" s="415"/>
      <c r="R71" s="90">
        <f t="shared" ref="R71:R79" si="18">$J$80</f>
        <v>5.0764546987047236E-2</v>
      </c>
      <c r="S71" s="90">
        <f t="shared" ref="S71:S78" si="19">$U$162</f>
        <v>4.9790623415706288E-2</v>
      </c>
      <c r="T71" s="344">
        <f t="shared" ref="T71:T79" si="20">(ROUND(R71,3)-ROUND(S71,3))*100</f>
        <v>9.9999999999999395E-2</v>
      </c>
      <c r="U71" s="106">
        <v>0</v>
      </c>
    </row>
    <row r="72" spans="2:21" s="14" customFormat="1" ht="13.5" customHeight="1">
      <c r="B72" s="235">
        <v>67</v>
      </c>
      <c r="C72" s="22" t="s">
        <v>6</v>
      </c>
      <c r="D72" s="108">
        <f>市区町村別_歯科医療費!F72</f>
        <v>92704130</v>
      </c>
      <c r="E72" s="346">
        <v>1076413840</v>
      </c>
      <c r="F72" s="433">
        <v>577132820</v>
      </c>
      <c r="G72" s="433">
        <f t="shared" si="12"/>
        <v>1653546660</v>
      </c>
      <c r="H72" s="113">
        <v>243624250</v>
      </c>
      <c r="I72" s="113">
        <f t="shared" si="13"/>
        <v>1989875040</v>
      </c>
      <c r="J72" s="242">
        <f t="shared" si="14"/>
        <v>4.6587915389903076E-2</v>
      </c>
      <c r="M72" s="189" t="str">
        <f t="shared" si="15"/>
        <v>熊取町</v>
      </c>
      <c r="N72" s="416">
        <f t="shared" si="16"/>
        <v>4.3043823288759768E-2</v>
      </c>
      <c r="O72" s="416">
        <f t="shared" si="11"/>
        <v>4.1398761285909864E-2</v>
      </c>
      <c r="P72" s="453">
        <f t="shared" si="17"/>
        <v>0.19999999999999948</v>
      </c>
      <c r="Q72" s="415"/>
      <c r="R72" s="90">
        <f t="shared" si="18"/>
        <v>5.0764546987047236E-2</v>
      </c>
      <c r="S72" s="90">
        <f t="shared" si="19"/>
        <v>4.9790623415706288E-2</v>
      </c>
      <c r="T72" s="344">
        <f t="shared" si="20"/>
        <v>9.9999999999999395E-2</v>
      </c>
      <c r="U72" s="106">
        <v>0</v>
      </c>
    </row>
    <row r="73" spans="2:21" s="14" customFormat="1" ht="13.5" customHeight="1">
      <c r="B73" s="235">
        <v>68</v>
      </c>
      <c r="C73" s="22" t="s">
        <v>46</v>
      </c>
      <c r="D73" s="108">
        <f>市区町村別_歯科医療費!F73</f>
        <v>128054170</v>
      </c>
      <c r="E73" s="346">
        <v>1669020660</v>
      </c>
      <c r="F73" s="433">
        <v>861024360</v>
      </c>
      <c r="G73" s="433">
        <f t="shared" si="12"/>
        <v>2530045020</v>
      </c>
      <c r="H73" s="113">
        <v>367000440</v>
      </c>
      <c r="I73" s="113">
        <f t="shared" si="13"/>
        <v>3025099630</v>
      </c>
      <c r="J73" s="242">
        <f t="shared" si="14"/>
        <v>4.2330562844966529E-2</v>
      </c>
      <c r="M73" s="189" t="str">
        <f t="shared" si="15"/>
        <v>大正区</v>
      </c>
      <c r="N73" s="416">
        <f t="shared" si="16"/>
        <v>4.2996322832229497E-2</v>
      </c>
      <c r="O73" s="416">
        <f t="shared" si="11"/>
        <v>4.0866351667006008E-2</v>
      </c>
      <c r="P73" s="453">
        <f t="shared" si="17"/>
        <v>0.19999999999999948</v>
      </c>
      <c r="Q73" s="415"/>
      <c r="R73" s="90">
        <f t="shared" si="18"/>
        <v>5.0764546987047236E-2</v>
      </c>
      <c r="S73" s="90">
        <f t="shared" si="19"/>
        <v>4.9790623415706288E-2</v>
      </c>
      <c r="T73" s="344">
        <f t="shared" si="20"/>
        <v>9.9999999999999395E-2</v>
      </c>
      <c r="U73" s="106">
        <v>0</v>
      </c>
    </row>
    <row r="74" spans="2:21" s="14" customFormat="1" ht="13.5" customHeight="1">
      <c r="B74" s="235">
        <v>69</v>
      </c>
      <c r="C74" s="22" t="s">
        <v>47</v>
      </c>
      <c r="D74" s="108">
        <f>市区町村別_歯科医療費!F74</f>
        <v>268606460</v>
      </c>
      <c r="E74" s="346">
        <v>3145895230</v>
      </c>
      <c r="F74" s="433">
        <v>1790314830</v>
      </c>
      <c r="G74" s="433">
        <f t="shared" si="12"/>
        <v>4936210060</v>
      </c>
      <c r="H74" s="113">
        <v>1035485560</v>
      </c>
      <c r="I74" s="113">
        <f t="shared" si="13"/>
        <v>6240302080</v>
      </c>
      <c r="J74" s="242">
        <f t="shared" si="14"/>
        <v>4.3043823288759768E-2</v>
      </c>
      <c r="M74" s="189" t="str">
        <f t="shared" si="15"/>
        <v>千早赤阪村</v>
      </c>
      <c r="N74" s="416">
        <f t="shared" si="16"/>
        <v>4.2577123273152169E-2</v>
      </c>
      <c r="O74" s="416">
        <f t="shared" si="11"/>
        <v>3.7350511337189876E-2</v>
      </c>
      <c r="P74" s="453">
        <f t="shared" si="17"/>
        <v>0.59999999999999987</v>
      </c>
      <c r="Q74" s="415"/>
      <c r="R74" s="90">
        <f t="shared" si="18"/>
        <v>5.0764546987047236E-2</v>
      </c>
      <c r="S74" s="90">
        <f t="shared" si="19"/>
        <v>4.9790623415706288E-2</v>
      </c>
      <c r="T74" s="344">
        <f t="shared" si="20"/>
        <v>9.9999999999999395E-2</v>
      </c>
      <c r="U74" s="106">
        <v>0</v>
      </c>
    </row>
    <row r="75" spans="2:21" s="14" customFormat="1" ht="13.5" customHeight="1">
      <c r="B75" s="235">
        <v>70</v>
      </c>
      <c r="C75" s="22" t="s">
        <v>48</v>
      </c>
      <c r="D75" s="108">
        <f>市区町村別_歯科医療費!F75</f>
        <v>52845740</v>
      </c>
      <c r="E75" s="346">
        <v>551639190</v>
      </c>
      <c r="F75" s="433">
        <v>357699780</v>
      </c>
      <c r="G75" s="433">
        <f t="shared" si="12"/>
        <v>909338970</v>
      </c>
      <c r="H75" s="113">
        <v>163344590</v>
      </c>
      <c r="I75" s="113">
        <f t="shared" si="13"/>
        <v>1125529300</v>
      </c>
      <c r="J75" s="242">
        <f t="shared" si="14"/>
        <v>4.6951900763489672E-2</v>
      </c>
      <c r="M75" s="189" t="str">
        <f t="shared" si="15"/>
        <v>忠岡町</v>
      </c>
      <c r="N75" s="416">
        <f t="shared" si="16"/>
        <v>4.2330562844966529E-2</v>
      </c>
      <c r="O75" s="416">
        <f t="shared" si="11"/>
        <v>4.695995526665591E-2</v>
      </c>
      <c r="P75" s="453">
        <f t="shared" si="17"/>
        <v>-0.49999999999999978</v>
      </c>
      <c r="Q75" s="415"/>
      <c r="R75" s="90">
        <f t="shared" si="18"/>
        <v>5.0764546987047236E-2</v>
      </c>
      <c r="S75" s="90">
        <f t="shared" si="19"/>
        <v>4.9790623415706288E-2</v>
      </c>
      <c r="T75" s="344">
        <f t="shared" si="20"/>
        <v>9.9999999999999395E-2</v>
      </c>
      <c r="U75" s="106">
        <v>0</v>
      </c>
    </row>
    <row r="76" spans="2:21" s="14" customFormat="1" ht="13.5" customHeight="1">
      <c r="B76" s="235">
        <v>71</v>
      </c>
      <c r="C76" s="22" t="s">
        <v>49</v>
      </c>
      <c r="D76" s="108">
        <f>市区町村別_歯科医療費!F76</f>
        <v>136399320</v>
      </c>
      <c r="E76" s="347">
        <v>1896013760</v>
      </c>
      <c r="F76" s="438">
        <v>1044737600</v>
      </c>
      <c r="G76" s="438">
        <f t="shared" si="12"/>
        <v>2940751360</v>
      </c>
      <c r="H76" s="113">
        <v>452671700</v>
      </c>
      <c r="I76" s="113">
        <f t="shared" si="13"/>
        <v>3529822380</v>
      </c>
      <c r="J76" s="242">
        <f t="shared" si="14"/>
        <v>3.8641978353596361E-2</v>
      </c>
      <c r="M76" s="189" t="str">
        <f t="shared" si="15"/>
        <v>泉佐野市</v>
      </c>
      <c r="N76" s="416">
        <f t="shared" si="16"/>
        <v>4.2248898274227224E-2</v>
      </c>
      <c r="O76" s="416">
        <f t="shared" si="11"/>
        <v>4.1329513748362412E-2</v>
      </c>
      <c r="P76" s="453">
        <f t="shared" si="17"/>
        <v>0.10000000000000009</v>
      </c>
      <c r="Q76" s="415"/>
      <c r="R76" s="90">
        <f t="shared" si="18"/>
        <v>5.0764546987047236E-2</v>
      </c>
      <c r="S76" s="90">
        <f t="shared" si="19"/>
        <v>4.9790623415706288E-2</v>
      </c>
      <c r="T76" s="344">
        <f t="shared" si="20"/>
        <v>9.9999999999999395E-2</v>
      </c>
      <c r="U76" s="106">
        <v>0</v>
      </c>
    </row>
    <row r="77" spans="2:21" s="14" customFormat="1" ht="13.5" customHeight="1">
      <c r="B77" s="235">
        <v>72</v>
      </c>
      <c r="C77" s="22" t="s">
        <v>27</v>
      </c>
      <c r="D77" s="108">
        <f>市区町村別_歯科医療費!F77</f>
        <v>109471340</v>
      </c>
      <c r="E77" s="347">
        <v>938028420</v>
      </c>
      <c r="F77" s="438">
        <v>572496680</v>
      </c>
      <c r="G77" s="438">
        <f t="shared" si="12"/>
        <v>1510525100</v>
      </c>
      <c r="H77" s="113">
        <v>244802990</v>
      </c>
      <c r="I77" s="113">
        <f t="shared" si="13"/>
        <v>1864799430</v>
      </c>
      <c r="J77" s="242">
        <f t="shared" si="14"/>
        <v>5.870408272271941E-2</v>
      </c>
      <c r="M77" s="189" t="str">
        <f t="shared" si="15"/>
        <v>岸和田市</v>
      </c>
      <c r="N77" s="416">
        <f t="shared" si="16"/>
        <v>4.1122054576326304E-2</v>
      </c>
      <c r="O77" s="416">
        <f t="shared" si="11"/>
        <v>3.9854359280254506E-2</v>
      </c>
      <c r="P77" s="453">
        <f t="shared" si="17"/>
        <v>0.10000000000000009</v>
      </c>
      <c r="Q77" s="415"/>
      <c r="R77" s="90">
        <f t="shared" si="18"/>
        <v>5.0764546987047236E-2</v>
      </c>
      <c r="S77" s="90">
        <f t="shared" si="19"/>
        <v>4.9790623415706288E-2</v>
      </c>
      <c r="T77" s="344">
        <f t="shared" si="20"/>
        <v>9.9999999999999395E-2</v>
      </c>
      <c r="U77" s="106">
        <v>0</v>
      </c>
    </row>
    <row r="78" spans="2:21" s="14" customFormat="1" ht="13.5" customHeight="1">
      <c r="B78" s="235">
        <v>73</v>
      </c>
      <c r="C78" s="22" t="s">
        <v>28</v>
      </c>
      <c r="D78" s="108">
        <f>市区町村別_歯科医療費!F78</f>
        <v>136449820</v>
      </c>
      <c r="E78" s="347">
        <v>1122389240</v>
      </c>
      <c r="F78" s="438">
        <v>914848940</v>
      </c>
      <c r="G78" s="438">
        <f t="shared" si="12"/>
        <v>2037238180</v>
      </c>
      <c r="H78" s="113">
        <v>333975520</v>
      </c>
      <c r="I78" s="113">
        <f t="shared" si="13"/>
        <v>2507663520</v>
      </c>
      <c r="J78" s="242">
        <f t="shared" si="14"/>
        <v>5.4413129557349865E-2</v>
      </c>
      <c r="M78" s="189" t="str">
        <f t="shared" si="15"/>
        <v>岬町</v>
      </c>
      <c r="N78" s="416">
        <f t="shared" si="16"/>
        <v>3.8641978353596361E-2</v>
      </c>
      <c r="O78" s="416">
        <f t="shared" si="11"/>
        <v>3.7270133136741782E-2</v>
      </c>
      <c r="P78" s="453">
        <f t="shared" si="17"/>
        <v>0.20000000000000018</v>
      </c>
      <c r="Q78" s="415"/>
      <c r="R78" s="90">
        <f t="shared" si="18"/>
        <v>5.0764546987047236E-2</v>
      </c>
      <c r="S78" s="90">
        <f t="shared" si="19"/>
        <v>4.9790623415706288E-2</v>
      </c>
      <c r="T78" s="344">
        <f t="shared" si="20"/>
        <v>9.9999999999999395E-2</v>
      </c>
      <c r="U78" s="106">
        <v>0</v>
      </c>
    </row>
    <row r="79" spans="2:21" s="14" customFormat="1" ht="13.5" customHeight="1" thickBot="1">
      <c r="B79" s="235">
        <v>74</v>
      </c>
      <c r="C79" s="22" t="s">
        <v>29</v>
      </c>
      <c r="D79" s="108">
        <f>市区町村別_歯科医療費!F79</f>
        <v>52704620</v>
      </c>
      <c r="E79" s="347">
        <v>638825990</v>
      </c>
      <c r="F79" s="438">
        <v>425882480</v>
      </c>
      <c r="G79" s="438">
        <f t="shared" si="12"/>
        <v>1064708470</v>
      </c>
      <c r="H79" s="113">
        <v>120449310</v>
      </c>
      <c r="I79" s="113">
        <f t="shared" si="13"/>
        <v>1237862400</v>
      </c>
      <c r="J79" s="242">
        <f t="shared" si="14"/>
        <v>4.2577123273152169E-2</v>
      </c>
      <c r="M79" s="189" t="str">
        <f>INDEX($C$6:$C$79,MATCH(N79,J$6:J$79,0))</f>
        <v>貝塚市</v>
      </c>
      <c r="N79" s="416">
        <f t="shared" si="16"/>
        <v>3.8214053462038787E-2</v>
      </c>
      <c r="O79" s="416">
        <f t="shared" si="11"/>
        <v>3.8645554922725922E-2</v>
      </c>
      <c r="P79" s="453">
        <f>(ROUND(N79,3)-ROUND(O79,3))*100</f>
        <v>-0.10000000000000009</v>
      </c>
      <c r="Q79" s="415"/>
      <c r="R79" s="90">
        <f t="shared" si="18"/>
        <v>5.0764546987047236E-2</v>
      </c>
      <c r="S79" s="90">
        <f>$U$162</f>
        <v>4.9790623415706288E-2</v>
      </c>
      <c r="T79" s="344">
        <f t="shared" si="20"/>
        <v>9.9999999999999395E-2</v>
      </c>
      <c r="U79" s="106">
        <v>999</v>
      </c>
    </row>
    <row r="80" spans="2:21" s="14" customFormat="1" ht="13.5" customHeight="1" thickTop="1">
      <c r="B80" s="477" t="s">
        <v>0</v>
      </c>
      <c r="C80" s="478"/>
      <c r="D80" s="111">
        <f>年齢階層別_医療費全体における歯科医療費!C13</f>
        <v>62537087100</v>
      </c>
      <c r="E80" s="112">
        <f>年齢階層別_医療費全体における歯科医療費!D13</f>
        <v>604382214840</v>
      </c>
      <c r="F80" s="112">
        <f>年齢階層別_医療費全体における歯科医療費!E13</f>
        <v>383550868000</v>
      </c>
      <c r="G80" s="112">
        <f>年齢階層別_医療費全体における歯科医療費!F13</f>
        <v>987933082840</v>
      </c>
      <c r="H80" s="114">
        <f>年齢階層別_医療費全体における歯科医療費!G13</f>
        <v>181434590600</v>
      </c>
      <c r="I80" s="114">
        <f>年齢階層別_医療費全体における歯科医療費!H13</f>
        <v>1231904760540</v>
      </c>
      <c r="J80" s="243">
        <f>年齢階層別_医療費全体における歯科医療費!I13</f>
        <v>5.0764546987047236E-2</v>
      </c>
      <c r="M80" s="15"/>
      <c r="N80" s="15"/>
      <c r="O80" s="15"/>
      <c r="P80" s="15"/>
      <c r="Q80" s="18"/>
      <c r="R80" s="19"/>
    </row>
    <row r="84" spans="6:21">
      <c r="M84" s="13" t="s">
        <v>403</v>
      </c>
    </row>
    <row r="85" spans="6:21">
      <c r="M85" s="474"/>
      <c r="N85" s="474" t="s">
        <v>85</v>
      </c>
      <c r="O85" s="400" t="s">
        <v>58</v>
      </c>
      <c r="P85" s="400" t="s">
        <v>59</v>
      </c>
      <c r="Q85" s="400" t="s">
        <v>60</v>
      </c>
      <c r="R85" s="400" t="s">
        <v>227</v>
      </c>
      <c r="S85" s="400" t="s">
        <v>148</v>
      </c>
      <c r="T85" s="400" t="s">
        <v>228</v>
      </c>
      <c r="U85" s="400" t="s">
        <v>229</v>
      </c>
    </row>
    <row r="86" spans="6:21">
      <c r="M86" s="474"/>
      <c r="N86" s="474"/>
      <c r="O86" s="464" t="s">
        <v>230</v>
      </c>
      <c r="P86" s="474" t="s">
        <v>390</v>
      </c>
      <c r="Q86" s="474"/>
      <c r="R86" s="474"/>
      <c r="S86" s="464" t="s">
        <v>231</v>
      </c>
      <c r="T86" s="464" t="s">
        <v>232</v>
      </c>
      <c r="U86" s="466" t="s">
        <v>369</v>
      </c>
    </row>
    <row r="87" spans="6:21">
      <c r="M87" s="474"/>
      <c r="N87" s="474"/>
      <c r="O87" s="465"/>
      <c r="P87" s="398" t="s">
        <v>236</v>
      </c>
      <c r="Q87" s="398" t="s">
        <v>391</v>
      </c>
      <c r="R87" s="398" t="s">
        <v>233</v>
      </c>
      <c r="S87" s="465"/>
      <c r="T87" s="465"/>
      <c r="U87" s="467"/>
    </row>
    <row r="88" spans="6:21">
      <c r="F88" s="20"/>
      <c r="M88" s="318">
        <v>1</v>
      </c>
      <c r="N88" s="11" t="s">
        <v>50</v>
      </c>
      <c r="O88" s="401">
        <v>16652422410</v>
      </c>
      <c r="P88" s="346">
        <v>157194038530</v>
      </c>
      <c r="Q88" s="401">
        <v>107895969140</v>
      </c>
      <c r="R88" s="401">
        <v>265090007670</v>
      </c>
      <c r="S88" s="113">
        <v>51507889430</v>
      </c>
      <c r="T88" s="113">
        <v>333250319510</v>
      </c>
      <c r="U88" s="402">
        <v>4.9969711760472303E-2</v>
      </c>
    </row>
    <row r="89" spans="6:21">
      <c r="M89" s="318">
        <v>2</v>
      </c>
      <c r="N89" s="11" t="s">
        <v>67</v>
      </c>
      <c r="O89" s="401">
        <v>651627970</v>
      </c>
      <c r="P89" s="346">
        <v>5555727250</v>
      </c>
      <c r="Q89" s="401">
        <v>3646737110</v>
      </c>
      <c r="R89" s="401">
        <v>9202464360</v>
      </c>
      <c r="S89" s="113">
        <v>1931192470</v>
      </c>
      <c r="T89" s="113">
        <v>11785284800</v>
      </c>
      <c r="U89" s="402">
        <v>5.5291660834534948E-2</v>
      </c>
    </row>
    <row r="90" spans="6:21">
      <c r="M90" s="318">
        <v>3</v>
      </c>
      <c r="N90" s="12" t="s">
        <v>68</v>
      </c>
      <c r="O90" s="401">
        <v>434369140</v>
      </c>
      <c r="P90" s="346">
        <v>3787805290</v>
      </c>
      <c r="Q90" s="401">
        <v>2487280160</v>
      </c>
      <c r="R90" s="401">
        <v>6275085450</v>
      </c>
      <c r="S90" s="113">
        <v>1225554550</v>
      </c>
      <c r="T90" s="113">
        <v>7935009140</v>
      </c>
      <c r="U90" s="402">
        <v>5.4740849359626573E-2</v>
      </c>
    </row>
    <row r="91" spans="6:21">
      <c r="M91" s="318">
        <v>4</v>
      </c>
      <c r="N91" s="12" t="s">
        <v>69</v>
      </c>
      <c r="O91" s="401">
        <v>448117710</v>
      </c>
      <c r="P91" s="346">
        <v>4945087810</v>
      </c>
      <c r="Q91" s="401">
        <v>2815374440</v>
      </c>
      <c r="R91" s="401">
        <v>7760462250</v>
      </c>
      <c r="S91" s="113">
        <v>1289230400</v>
      </c>
      <c r="T91" s="113">
        <v>9497810360</v>
      </c>
      <c r="U91" s="402">
        <v>4.7181159974223785E-2</v>
      </c>
    </row>
    <row r="92" spans="6:21">
      <c r="M92" s="318">
        <v>5</v>
      </c>
      <c r="N92" s="12" t="s">
        <v>70</v>
      </c>
      <c r="O92" s="401">
        <v>365647580</v>
      </c>
      <c r="P92" s="346">
        <v>3336889060</v>
      </c>
      <c r="Q92" s="401">
        <v>2194609090</v>
      </c>
      <c r="R92" s="401">
        <v>5531498150</v>
      </c>
      <c r="S92" s="113">
        <v>1265810410</v>
      </c>
      <c r="T92" s="113">
        <v>7162956140</v>
      </c>
      <c r="U92" s="402">
        <v>5.1047022046961744E-2</v>
      </c>
    </row>
    <row r="93" spans="6:21">
      <c r="M93" s="318">
        <v>6</v>
      </c>
      <c r="N93" s="12" t="s">
        <v>71</v>
      </c>
      <c r="O93" s="401">
        <v>490357560</v>
      </c>
      <c r="P93" s="346">
        <v>5401872410</v>
      </c>
      <c r="Q93" s="401">
        <v>3327411190</v>
      </c>
      <c r="R93" s="401">
        <v>8729283600</v>
      </c>
      <c r="S93" s="113">
        <v>1675318560</v>
      </c>
      <c r="T93" s="113">
        <v>10894959720</v>
      </c>
      <c r="U93" s="402">
        <v>4.5007744186501684E-2</v>
      </c>
    </row>
    <row r="94" spans="6:21">
      <c r="M94" s="318">
        <v>7</v>
      </c>
      <c r="N94" s="12" t="s">
        <v>72</v>
      </c>
      <c r="O94" s="401">
        <v>430543090</v>
      </c>
      <c r="P94" s="347">
        <v>5153095070</v>
      </c>
      <c r="Q94" s="404">
        <v>3606805900</v>
      </c>
      <c r="R94" s="404">
        <v>8759900970</v>
      </c>
      <c r="S94" s="113">
        <v>1344949300</v>
      </c>
      <c r="T94" s="113">
        <v>10535393360</v>
      </c>
      <c r="U94" s="402">
        <v>4.0866351667006008E-2</v>
      </c>
    </row>
    <row r="95" spans="6:21">
      <c r="M95" s="318">
        <v>8</v>
      </c>
      <c r="N95" s="12" t="s">
        <v>51</v>
      </c>
      <c r="O95" s="401">
        <v>380853020</v>
      </c>
      <c r="P95" s="347">
        <v>3336344390</v>
      </c>
      <c r="Q95" s="404">
        <v>2535961670</v>
      </c>
      <c r="R95" s="404">
        <v>5872306060</v>
      </c>
      <c r="S95" s="113">
        <v>1244367850</v>
      </c>
      <c r="T95" s="113">
        <v>7497526930</v>
      </c>
      <c r="U95" s="402">
        <v>5.0797152655242282E-2</v>
      </c>
    </row>
    <row r="96" spans="6:21">
      <c r="M96" s="318">
        <v>9</v>
      </c>
      <c r="N96" s="12" t="s">
        <v>73</v>
      </c>
      <c r="O96" s="401">
        <v>215943590</v>
      </c>
      <c r="P96" s="346">
        <v>2300136020</v>
      </c>
      <c r="Q96" s="401">
        <v>1407771250</v>
      </c>
      <c r="R96" s="401">
        <v>3707907270</v>
      </c>
      <c r="S96" s="113">
        <v>819218110</v>
      </c>
      <c r="T96" s="113">
        <v>4743068970</v>
      </c>
      <c r="U96" s="402">
        <v>4.5528241601766127E-2</v>
      </c>
    </row>
    <row r="97" spans="13:21">
      <c r="M97" s="318">
        <v>10</v>
      </c>
      <c r="N97" s="12" t="s">
        <v>52</v>
      </c>
      <c r="O97" s="401">
        <v>571627590</v>
      </c>
      <c r="P97" s="346">
        <v>5434515930</v>
      </c>
      <c r="Q97" s="401">
        <v>3625232390</v>
      </c>
      <c r="R97" s="401">
        <v>9059748320</v>
      </c>
      <c r="S97" s="113">
        <v>1866525740</v>
      </c>
      <c r="T97" s="113">
        <v>11497901650</v>
      </c>
      <c r="U97" s="402">
        <v>4.9715818364127334E-2</v>
      </c>
    </row>
    <row r="98" spans="13:21">
      <c r="M98" s="318">
        <v>11</v>
      </c>
      <c r="N98" s="12" t="s">
        <v>53</v>
      </c>
      <c r="O98" s="401">
        <v>962028850</v>
      </c>
      <c r="P98" s="346">
        <v>9548496050</v>
      </c>
      <c r="Q98" s="401">
        <v>6317323060</v>
      </c>
      <c r="R98" s="401">
        <v>15865819110</v>
      </c>
      <c r="S98" s="113">
        <v>3190978370</v>
      </c>
      <c r="T98" s="113">
        <v>20018826330</v>
      </c>
      <c r="U98" s="402">
        <v>4.8056206399988283E-2</v>
      </c>
    </row>
    <row r="99" spans="13:21">
      <c r="M99" s="318">
        <v>12</v>
      </c>
      <c r="N99" s="12" t="s">
        <v>74</v>
      </c>
      <c r="O99" s="401">
        <v>505735700</v>
      </c>
      <c r="P99" s="346">
        <v>4963119250</v>
      </c>
      <c r="Q99" s="401">
        <v>3258163040</v>
      </c>
      <c r="R99" s="401">
        <v>8221282290</v>
      </c>
      <c r="S99" s="113">
        <v>1629914950</v>
      </c>
      <c r="T99" s="113">
        <v>10356932940</v>
      </c>
      <c r="U99" s="402">
        <v>4.883064348585036E-2</v>
      </c>
    </row>
    <row r="100" spans="13:21">
      <c r="M100" s="318">
        <v>13</v>
      </c>
      <c r="N100" s="12" t="s">
        <v>75</v>
      </c>
      <c r="O100" s="401">
        <v>962924430</v>
      </c>
      <c r="P100" s="346">
        <v>8783445540</v>
      </c>
      <c r="Q100" s="401">
        <v>6212430940</v>
      </c>
      <c r="R100" s="401">
        <v>14995876480</v>
      </c>
      <c r="S100" s="113">
        <v>2590905780</v>
      </c>
      <c r="T100" s="113">
        <v>18549706690</v>
      </c>
      <c r="U100" s="402">
        <v>5.1910493577728908E-2</v>
      </c>
    </row>
    <row r="101" spans="13:21">
      <c r="M101" s="318">
        <v>14</v>
      </c>
      <c r="N101" s="12" t="s">
        <v>76</v>
      </c>
      <c r="O101" s="401">
        <v>672393400</v>
      </c>
      <c r="P101" s="346">
        <v>6210737800</v>
      </c>
      <c r="Q101" s="401">
        <v>4793701850</v>
      </c>
      <c r="R101" s="401">
        <v>11004439650</v>
      </c>
      <c r="S101" s="113">
        <v>1838398610</v>
      </c>
      <c r="T101" s="113">
        <v>13515231660</v>
      </c>
      <c r="U101" s="402">
        <v>4.9750786143757449E-2</v>
      </c>
    </row>
    <row r="102" spans="13:21">
      <c r="M102" s="318">
        <v>15</v>
      </c>
      <c r="N102" s="12" t="s">
        <v>77</v>
      </c>
      <c r="O102" s="401">
        <v>1084989870</v>
      </c>
      <c r="P102" s="347">
        <v>10396222800</v>
      </c>
      <c r="Q102" s="404">
        <v>7342279920</v>
      </c>
      <c r="R102" s="404">
        <v>17738502720</v>
      </c>
      <c r="S102" s="113">
        <v>3089289250</v>
      </c>
      <c r="T102" s="113">
        <v>21912781840</v>
      </c>
      <c r="U102" s="402">
        <v>4.9514017796655985E-2</v>
      </c>
    </row>
    <row r="103" spans="13:21">
      <c r="M103" s="318">
        <v>16</v>
      </c>
      <c r="N103" s="12" t="s">
        <v>54</v>
      </c>
      <c r="O103" s="401">
        <v>748496870</v>
      </c>
      <c r="P103" s="347">
        <v>6491608280</v>
      </c>
      <c r="Q103" s="404">
        <v>4929837340</v>
      </c>
      <c r="R103" s="404">
        <v>11421445620</v>
      </c>
      <c r="S103" s="113">
        <v>2322018260</v>
      </c>
      <c r="T103" s="113">
        <v>14491960750</v>
      </c>
      <c r="U103" s="402">
        <v>5.1649109662403686E-2</v>
      </c>
    </row>
    <row r="104" spans="13:21">
      <c r="M104" s="318">
        <v>17</v>
      </c>
      <c r="N104" s="12" t="s">
        <v>78</v>
      </c>
      <c r="O104" s="401">
        <v>1056942870</v>
      </c>
      <c r="P104" s="346">
        <v>10314042960</v>
      </c>
      <c r="Q104" s="401">
        <v>6694312760</v>
      </c>
      <c r="R104" s="401">
        <v>17008355720</v>
      </c>
      <c r="S104" s="113">
        <v>3589257070</v>
      </c>
      <c r="T104" s="113">
        <v>21654555660</v>
      </c>
      <c r="U104" s="402">
        <v>4.8809261505761141E-2</v>
      </c>
    </row>
    <row r="105" spans="13:21">
      <c r="M105" s="318">
        <v>18</v>
      </c>
      <c r="N105" s="12" t="s">
        <v>55</v>
      </c>
      <c r="O105" s="401">
        <v>1049611710</v>
      </c>
      <c r="P105" s="346">
        <v>8731974970</v>
      </c>
      <c r="Q105" s="401">
        <v>6549141180</v>
      </c>
      <c r="R105" s="401">
        <v>15281116150</v>
      </c>
      <c r="S105" s="113">
        <v>2952973530</v>
      </c>
      <c r="T105" s="113">
        <v>19283701390</v>
      </c>
      <c r="U105" s="402">
        <v>5.4429991876160246E-2</v>
      </c>
    </row>
    <row r="106" spans="13:21">
      <c r="M106" s="318">
        <v>19</v>
      </c>
      <c r="N106" s="12" t="s">
        <v>79</v>
      </c>
      <c r="O106" s="401">
        <v>596145630</v>
      </c>
      <c r="P106" s="346">
        <v>6358970550</v>
      </c>
      <c r="Q106" s="401">
        <v>3927775700</v>
      </c>
      <c r="R106" s="401">
        <v>10286746250</v>
      </c>
      <c r="S106" s="113">
        <v>2081867990</v>
      </c>
      <c r="T106" s="113">
        <v>12964759870</v>
      </c>
      <c r="U106" s="402">
        <v>4.5982003213145516E-2</v>
      </c>
    </row>
    <row r="107" spans="13:21">
      <c r="M107" s="318">
        <v>20</v>
      </c>
      <c r="N107" s="12" t="s">
        <v>80</v>
      </c>
      <c r="O107" s="401">
        <v>997709760</v>
      </c>
      <c r="P107" s="346">
        <v>9517105820</v>
      </c>
      <c r="Q107" s="401">
        <v>6276951310</v>
      </c>
      <c r="R107" s="401">
        <v>15794057130</v>
      </c>
      <c r="S107" s="113">
        <v>3179226770</v>
      </c>
      <c r="T107" s="113">
        <v>19970993660</v>
      </c>
      <c r="U107" s="402">
        <v>4.9957942853805906E-2</v>
      </c>
    </row>
    <row r="108" spans="13:21">
      <c r="M108" s="318">
        <v>21</v>
      </c>
      <c r="N108" s="12" t="s">
        <v>81</v>
      </c>
      <c r="O108" s="401">
        <v>680446310</v>
      </c>
      <c r="P108" s="346">
        <v>6251523330</v>
      </c>
      <c r="Q108" s="401">
        <v>4578744390</v>
      </c>
      <c r="R108" s="401">
        <v>10830267720</v>
      </c>
      <c r="S108" s="113">
        <v>1891274120</v>
      </c>
      <c r="T108" s="113">
        <v>13401988150</v>
      </c>
      <c r="U108" s="402">
        <v>5.0772042355521706E-2</v>
      </c>
    </row>
    <row r="109" spans="13:21">
      <c r="M109" s="318">
        <v>22</v>
      </c>
      <c r="N109" s="12" t="s">
        <v>56</v>
      </c>
      <c r="O109" s="401">
        <v>883704080</v>
      </c>
      <c r="P109" s="346">
        <v>8110947500</v>
      </c>
      <c r="Q109" s="401">
        <v>5353098790</v>
      </c>
      <c r="R109" s="401">
        <v>13464046290</v>
      </c>
      <c r="S109" s="113">
        <v>2944102550</v>
      </c>
      <c r="T109" s="113">
        <v>17291852920</v>
      </c>
      <c r="U109" s="402">
        <v>5.11052276519132E-2</v>
      </c>
    </row>
    <row r="110" spans="13:21">
      <c r="M110" s="318">
        <v>23</v>
      </c>
      <c r="N110" s="12" t="s">
        <v>82</v>
      </c>
      <c r="O110" s="401">
        <v>1386186900</v>
      </c>
      <c r="P110" s="347">
        <v>12778035590</v>
      </c>
      <c r="Q110" s="404">
        <v>9901542130</v>
      </c>
      <c r="R110" s="404">
        <v>22679577720</v>
      </c>
      <c r="S110" s="113">
        <v>4270413720</v>
      </c>
      <c r="T110" s="113">
        <v>28336178340</v>
      </c>
      <c r="U110" s="402">
        <v>4.891933144150306E-2</v>
      </c>
    </row>
    <row r="111" spans="13:21">
      <c r="M111" s="318">
        <v>24</v>
      </c>
      <c r="N111" s="12" t="s">
        <v>83</v>
      </c>
      <c r="O111" s="401">
        <v>678674180</v>
      </c>
      <c r="P111" s="347">
        <v>5580830960</v>
      </c>
      <c r="Q111" s="404">
        <v>3664203010</v>
      </c>
      <c r="R111" s="404">
        <v>9245033970</v>
      </c>
      <c r="S111" s="113">
        <v>2028203640</v>
      </c>
      <c r="T111" s="113">
        <v>11951911790</v>
      </c>
      <c r="U111" s="402">
        <v>5.6783734010473312E-2</v>
      </c>
    </row>
    <row r="112" spans="13:21">
      <c r="M112" s="318">
        <v>25</v>
      </c>
      <c r="N112" s="12" t="s">
        <v>84</v>
      </c>
      <c r="O112" s="401">
        <v>397344600</v>
      </c>
      <c r="P112" s="346">
        <v>3905503900</v>
      </c>
      <c r="Q112" s="401">
        <v>2449280520</v>
      </c>
      <c r="R112" s="401">
        <v>6354784420</v>
      </c>
      <c r="S112" s="113">
        <v>1246897430</v>
      </c>
      <c r="T112" s="113">
        <v>7999026450</v>
      </c>
      <c r="U112" s="402">
        <v>4.9674120029944396E-2</v>
      </c>
    </row>
    <row r="113" spans="13:21">
      <c r="M113" s="318">
        <v>26</v>
      </c>
      <c r="N113" s="12" t="s">
        <v>30</v>
      </c>
      <c r="O113" s="401">
        <v>6040239900</v>
      </c>
      <c r="P113" s="346">
        <v>58861930370</v>
      </c>
      <c r="Q113" s="401">
        <v>35995571040</v>
      </c>
      <c r="R113" s="401">
        <v>94857501410</v>
      </c>
      <c r="S113" s="113">
        <v>16402369300</v>
      </c>
      <c r="T113" s="113">
        <v>117300110610</v>
      </c>
      <c r="U113" s="402">
        <v>5.149389773452661E-2</v>
      </c>
    </row>
    <row r="114" spans="13:21">
      <c r="M114" s="318">
        <v>27</v>
      </c>
      <c r="N114" s="12" t="s">
        <v>31</v>
      </c>
      <c r="O114" s="401">
        <v>1016036650</v>
      </c>
      <c r="P114" s="346">
        <v>10243975790</v>
      </c>
      <c r="Q114" s="401">
        <v>5550319580</v>
      </c>
      <c r="R114" s="401">
        <v>15794295370</v>
      </c>
      <c r="S114" s="113">
        <v>2771875780</v>
      </c>
      <c r="T114" s="113">
        <v>19582207800</v>
      </c>
      <c r="U114" s="402">
        <v>5.1885704634387547E-2</v>
      </c>
    </row>
    <row r="115" spans="13:21">
      <c r="M115" s="318">
        <v>28</v>
      </c>
      <c r="N115" s="12" t="s">
        <v>32</v>
      </c>
      <c r="O115" s="401">
        <v>817998280</v>
      </c>
      <c r="P115" s="346">
        <v>8160440110</v>
      </c>
      <c r="Q115" s="401">
        <v>4838095350</v>
      </c>
      <c r="R115" s="401">
        <v>12998535460</v>
      </c>
      <c r="S115" s="113">
        <v>2287076290</v>
      </c>
      <c r="T115" s="113">
        <v>16103610030</v>
      </c>
      <c r="U115" s="402">
        <v>5.0795956836766493E-2</v>
      </c>
    </row>
    <row r="116" spans="13:21">
      <c r="M116" s="318">
        <v>29</v>
      </c>
      <c r="N116" s="12" t="s">
        <v>33</v>
      </c>
      <c r="O116" s="401">
        <v>710780380</v>
      </c>
      <c r="P116" s="346">
        <v>6598492190</v>
      </c>
      <c r="Q116" s="401">
        <v>4356558950</v>
      </c>
      <c r="R116" s="401">
        <v>10955051140</v>
      </c>
      <c r="S116" s="113">
        <v>1750638980</v>
      </c>
      <c r="T116" s="113">
        <v>13416470500</v>
      </c>
      <c r="U116" s="402">
        <v>5.2978194227759082E-2</v>
      </c>
    </row>
    <row r="117" spans="13:21">
      <c r="M117" s="318">
        <v>30</v>
      </c>
      <c r="N117" s="12" t="s">
        <v>34</v>
      </c>
      <c r="O117" s="401">
        <v>970363260</v>
      </c>
      <c r="P117" s="346">
        <v>8747434390</v>
      </c>
      <c r="Q117" s="401">
        <v>5527588030</v>
      </c>
      <c r="R117" s="401">
        <v>14275022420</v>
      </c>
      <c r="S117" s="113">
        <v>2807689140</v>
      </c>
      <c r="T117" s="113">
        <v>18053074820</v>
      </c>
      <c r="U117" s="402">
        <v>5.3750580977207738E-2</v>
      </c>
    </row>
    <row r="118" spans="13:21">
      <c r="M118" s="318">
        <v>31</v>
      </c>
      <c r="N118" s="12" t="s">
        <v>35</v>
      </c>
      <c r="O118" s="401">
        <v>1256171890</v>
      </c>
      <c r="P118" s="347">
        <v>11270069730</v>
      </c>
      <c r="Q118" s="404">
        <v>7581605060</v>
      </c>
      <c r="R118" s="404">
        <v>18851674790</v>
      </c>
      <c r="S118" s="113">
        <v>3083906060</v>
      </c>
      <c r="T118" s="113">
        <v>23191752740</v>
      </c>
      <c r="U118" s="402">
        <v>5.416459480586891E-2</v>
      </c>
    </row>
    <row r="119" spans="13:21">
      <c r="M119" s="318">
        <v>32</v>
      </c>
      <c r="N119" s="12" t="s">
        <v>36</v>
      </c>
      <c r="O119" s="401">
        <v>997673170</v>
      </c>
      <c r="P119" s="347">
        <v>10864571300</v>
      </c>
      <c r="Q119" s="404">
        <v>6238499760</v>
      </c>
      <c r="R119" s="404">
        <v>17103071060</v>
      </c>
      <c r="S119" s="113">
        <v>2923151290</v>
      </c>
      <c r="T119" s="113">
        <v>21023895520</v>
      </c>
      <c r="U119" s="402">
        <v>4.7454248859395018E-2</v>
      </c>
    </row>
    <row r="120" spans="13:21">
      <c r="M120" s="318">
        <v>33</v>
      </c>
      <c r="N120" s="12" t="s">
        <v>37</v>
      </c>
      <c r="O120" s="401">
        <v>271216270</v>
      </c>
      <c r="P120" s="346">
        <v>2976946860</v>
      </c>
      <c r="Q120" s="401">
        <v>1902904310</v>
      </c>
      <c r="R120" s="401">
        <v>4879851170</v>
      </c>
      <c r="S120" s="113">
        <v>778031760</v>
      </c>
      <c r="T120" s="113">
        <v>5929099200</v>
      </c>
      <c r="U120" s="402">
        <v>4.574325050928478E-2</v>
      </c>
    </row>
    <row r="121" spans="13:21">
      <c r="M121" s="318">
        <v>34</v>
      </c>
      <c r="N121" s="12" t="s">
        <v>38</v>
      </c>
      <c r="O121" s="401">
        <v>1119790860</v>
      </c>
      <c r="P121" s="346">
        <v>15619335510</v>
      </c>
      <c r="Q121" s="401">
        <v>7704894140</v>
      </c>
      <c r="R121" s="401">
        <v>23324229650</v>
      </c>
      <c r="S121" s="113">
        <v>3653052940</v>
      </c>
      <c r="T121" s="113">
        <v>28097073450</v>
      </c>
      <c r="U121" s="402">
        <v>3.9854359280254506E-2</v>
      </c>
    </row>
    <row r="122" spans="13:21">
      <c r="M122" s="318">
        <v>35</v>
      </c>
      <c r="N122" s="12" t="s">
        <v>1</v>
      </c>
      <c r="O122" s="401">
        <v>2717513920</v>
      </c>
      <c r="P122" s="346">
        <v>23965901470</v>
      </c>
      <c r="Q122" s="401">
        <v>16082038660</v>
      </c>
      <c r="R122" s="401">
        <v>40047940130</v>
      </c>
      <c r="S122" s="113">
        <v>8295944010</v>
      </c>
      <c r="T122" s="113">
        <v>51061398060</v>
      </c>
      <c r="U122" s="402">
        <v>5.3220515364792186E-2</v>
      </c>
    </row>
    <row r="123" spans="13:21">
      <c r="M123" s="318">
        <v>36</v>
      </c>
      <c r="N123" s="12" t="s">
        <v>2</v>
      </c>
      <c r="O123" s="401">
        <v>712767220</v>
      </c>
      <c r="P123" s="346">
        <v>6548990810</v>
      </c>
      <c r="Q123" s="401">
        <v>4593330070</v>
      </c>
      <c r="R123" s="401">
        <v>11142320880</v>
      </c>
      <c r="S123" s="113">
        <v>2057991320</v>
      </c>
      <c r="T123" s="113">
        <v>13913079420</v>
      </c>
      <c r="U123" s="402">
        <v>5.123001159437067E-2</v>
      </c>
    </row>
    <row r="124" spans="13:21">
      <c r="M124" s="318">
        <v>37</v>
      </c>
      <c r="N124" s="12" t="s">
        <v>3</v>
      </c>
      <c r="O124" s="401">
        <v>2339659160</v>
      </c>
      <c r="P124" s="346">
        <v>20667214560</v>
      </c>
      <c r="Q124" s="401">
        <v>13428101510</v>
      </c>
      <c r="R124" s="401">
        <v>34095316070</v>
      </c>
      <c r="S124" s="113">
        <v>7480062310</v>
      </c>
      <c r="T124" s="113">
        <v>43915037540</v>
      </c>
      <c r="U124" s="402">
        <v>5.3276947739573761E-2</v>
      </c>
    </row>
    <row r="125" spans="13:21">
      <c r="M125" s="318">
        <v>38</v>
      </c>
      <c r="N125" s="22" t="s">
        <v>39</v>
      </c>
      <c r="O125" s="401">
        <v>469651620</v>
      </c>
      <c r="P125" s="346">
        <v>4781258340</v>
      </c>
      <c r="Q125" s="401">
        <v>2875449470</v>
      </c>
      <c r="R125" s="401">
        <v>7656707810</v>
      </c>
      <c r="S125" s="113">
        <v>1521033610</v>
      </c>
      <c r="T125" s="113">
        <v>9647393040</v>
      </c>
      <c r="U125" s="402">
        <v>4.868171308588045E-2</v>
      </c>
    </row>
    <row r="126" spans="13:21">
      <c r="M126" s="318">
        <v>39</v>
      </c>
      <c r="N126" s="22" t="s">
        <v>7</v>
      </c>
      <c r="O126" s="401">
        <v>2429700220</v>
      </c>
      <c r="P126" s="347">
        <v>24736171360</v>
      </c>
      <c r="Q126" s="404">
        <v>15144524300</v>
      </c>
      <c r="R126" s="404">
        <v>39880695660</v>
      </c>
      <c r="S126" s="113">
        <v>9356689780</v>
      </c>
      <c r="T126" s="113">
        <v>51667085660</v>
      </c>
      <c r="U126" s="402">
        <v>4.7026074510741041E-2</v>
      </c>
    </row>
    <row r="127" spans="13:21">
      <c r="M127" s="318">
        <v>40</v>
      </c>
      <c r="N127" s="22" t="s">
        <v>40</v>
      </c>
      <c r="O127" s="401">
        <v>478256380</v>
      </c>
      <c r="P127" s="347">
        <v>6906178410</v>
      </c>
      <c r="Q127" s="404">
        <v>3234843670</v>
      </c>
      <c r="R127" s="404">
        <v>10141022080</v>
      </c>
      <c r="S127" s="113">
        <v>1756177940</v>
      </c>
      <c r="T127" s="113">
        <v>12375456400</v>
      </c>
      <c r="U127" s="402">
        <v>3.8645554922725922E-2</v>
      </c>
    </row>
    <row r="128" spans="13:21">
      <c r="M128" s="318">
        <v>41</v>
      </c>
      <c r="N128" s="22" t="s">
        <v>11</v>
      </c>
      <c r="O128" s="401">
        <v>1029405350</v>
      </c>
      <c r="P128" s="346">
        <v>9488606730</v>
      </c>
      <c r="Q128" s="401">
        <v>7066421420</v>
      </c>
      <c r="R128" s="401">
        <v>16555028150</v>
      </c>
      <c r="S128" s="113">
        <v>3152414500</v>
      </c>
      <c r="T128" s="113">
        <v>20736848000</v>
      </c>
      <c r="U128" s="402">
        <v>4.964136063494317E-2</v>
      </c>
    </row>
    <row r="129" spans="13:21">
      <c r="M129" s="318">
        <v>42</v>
      </c>
      <c r="N129" s="22" t="s">
        <v>12</v>
      </c>
      <c r="O129" s="401">
        <v>2415516440</v>
      </c>
      <c r="P129" s="346">
        <v>24504435180</v>
      </c>
      <c r="Q129" s="401">
        <v>16168857570</v>
      </c>
      <c r="R129" s="401">
        <v>40673292750</v>
      </c>
      <c r="S129" s="113">
        <v>8789238880</v>
      </c>
      <c r="T129" s="113">
        <v>51878048070</v>
      </c>
      <c r="U129" s="402">
        <v>4.6561436481586574E-2</v>
      </c>
    </row>
    <row r="130" spans="13:21">
      <c r="M130" s="318">
        <v>43</v>
      </c>
      <c r="N130" s="22" t="s">
        <v>8</v>
      </c>
      <c r="O130" s="401">
        <v>1720154920</v>
      </c>
      <c r="P130" s="346">
        <v>17664069100</v>
      </c>
      <c r="Q130" s="401">
        <v>9568436260</v>
      </c>
      <c r="R130" s="401">
        <v>27232505360</v>
      </c>
      <c r="S130" s="113">
        <v>5661007530</v>
      </c>
      <c r="T130" s="113">
        <v>34613667810</v>
      </c>
      <c r="U130" s="402">
        <v>4.9695829099713082E-2</v>
      </c>
    </row>
    <row r="131" spans="13:21">
      <c r="M131" s="318">
        <v>44</v>
      </c>
      <c r="N131" s="22" t="s">
        <v>18</v>
      </c>
      <c r="O131" s="401">
        <v>2015492550</v>
      </c>
      <c r="P131" s="346">
        <v>15795044060</v>
      </c>
      <c r="Q131" s="401">
        <v>11695326040</v>
      </c>
      <c r="R131" s="401">
        <v>27490370100</v>
      </c>
      <c r="S131" s="113">
        <v>5758921060</v>
      </c>
      <c r="T131" s="113">
        <v>35264783710</v>
      </c>
      <c r="U131" s="402">
        <v>5.7153123823880672E-2</v>
      </c>
    </row>
    <row r="132" spans="13:21">
      <c r="M132" s="318">
        <v>45</v>
      </c>
      <c r="N132" s="22" t="s">
        <v>41</v>
      </c>
      <c r="O132" s="401">
        <v>562421340</v>
      </c>
      <c r="P132" s="346">
        <v>7136663690</v>
      </c>
      <c r="Q132" s="401">
        <v>3957036880</v>
      </c>
      <c r="R132" s="401">
        <v>11093700570</v>
      </c>
      <c r="S132" s="113">
        <v>1952103520</v>
      </c>
      <c r="T132" s="113">
        <v>13608225430</v>
      </c>
      <c r="U132" s="402">
        <v>4.1329513748362412E-2</v>
      </c>
    </row>
    <row r="133" spans="13:21">
      <c r="M133" s="318">
        <v>46</v>
      </c>
      <c r="N133" s="22" t="s">
        <v>21</v>
      </c>
      <c r="O133" s="401">
        <v>792008860</v>
      </c>
      <c r="P133" s="346">
        <v>8077530490</v>
      </c>
      <c r="Q133" s="401">
        <v>4983450990</v>
      </c>
      <c r="R133" s="401">
        <v>13060981480</v>
      </c>
      <c r="S133" s="113">
        <v>2204398560</v>
      </c>
      <c r="T133" s="113">
        <v>16057388900</v>
      </c>
      <c r="U133" s="402">
        <v>4.9323639411884702E-2</v>
      </c>
    </row>
    <row r="134" spans="13:21">
      <c r="M134" s="318">
        <v>47</v>
      </c>
      <c r="N134" s="22" t="s">
        <v>13</v>
      </c>
      <c r="O134" s="401">
        <v>1491751850</v>
      </c>
      <c r="P134" s="347">
        <v>15554963080</v>
      </c>
      <c r="Q134" s="404">
        <v>9781197980</v>
      </c>
      <c r="R134" s="404">
        <v>25336161060</v>
      </c>
      <c r="S134" s="113">
        <v>5565485580</v>
      </c>
      <c r="T134" s="113">
        <v>32393398490</v>
      </c>
      <c r="U134" s="402">
        <v>4.6051106692634028E-2</v>
      </c>
    </row>
    <row r="135" spans="13:21">
      <c r="M135" s="318">
        <v>48</v>
      </c>
      <c r="N135" s="22" t="s">
        <v>22</v>
      </c>
      <c r="O135" s="401">
        <v>907256090</v>
      </c>
      <c r="P135" s="347">
        <v>8689810430</v>
      </c>
      <c r="Q135" s="404">
        <v>5518730800</v>
      </c>
      <c r="R135" s="404">
        <v>14208541230</v>
      </c>
      <c r="S135" s="113">
        <v>2691233620</v>
      </c>
      <c r="T135" s="113">
        <v>17807030940</v>
      </c>
      <c r="U135" s="402">
        <v>5.0949318449378736E-2</v>
      </c>
    </row>
    <row r="136" spans="13:21">
      <c r="M136" s="318">
        <v>49</v>
      </c>
      <c r="N136" s="22" t="s">
        <v>23</v>
      </c>
      <c r="O136" s="401">
        <v>865163400</v>
      </c>
      <c r="P136" s="346">
        <v>8050901900</v>
      </c>
      <c r="Q136" s="401">
        <v>5376227030</v>
      </c>
      <c r="R136" s="401">
        <v>13427128930</v>
      </c>
      <c r="S136" s="113">
        <v>2855647260</v>
      </c>
      <c r="T136" s="113">
        <v>17147939590</v>
      </c>
      <c r="U136" s="402">
        <v>5.0452906919763646E-2</v>
      </c>
    </row>
    <row r="137" spans="13:21">
      <c r="M137" s="318">
        <v>50</v>
      </c>
      <c r="N137" s="22" t="s">
        <v>14</v>
      </c>
      <c r="O137" s="401">
        <v>817520890</v>
      </c>
      <c r="P137" s="346">
        <v>7453253320</v>
      </c>
      <c r="Q137" s="401">
        <v>5500983570</v>
      </c>
      <c r="R137" s="401">
        <v>12954236890</v>
      </c>
      <c r="S137" s="113">
        <v>1766358700</v>
      </c>
      <c r="T137" s="113">
        <v>15538116480</v>
      </c>
      <c r="U137" s="402">
        <v>5.2613898927342834E-2</v>
      </c>
    </row>
    <row r="138" spans="13:21">
      <c r="M138" s="318">
        <v>51</v>
      </c>
      <c r="N138" s="22" t="s">
        <v>42</v>
      </c>
      <c r="O138" s="401">
        <v>1092387920</v>
      </c>
      <c r="P138" s="346">
        <v>11351056040</v>
      </c>
      <c r="Q138" s="401">
        <v>6738401480</v>
      </c>
      <c r="R138" s="401">
        <v>18089457520</v>
      </c>
      <c r="S138" s="113">
        <v>3204040830</v>
      </c>
      <c r="T138" s="113">
        <v>22385886270</v>
      </c>
      <c r="U138" s="402">
        <v>4.8798064406498032E-2</v>
      </c>
    </row>
    <row r="139" spans="13:21">
      <c r="M139" s="318">
        <v>52</v>
      </c>
      <c r="N139" s="22" t="s">
        <v>4</v>
      </c>
      <c r="O139" s="401">
        <v>944450320</v>
      </c>
      <c r="P139" s="346">
        <v>8340448180</v>
      </c>
      <c r="Q139" s="401">
        <v>5092531670</v>
      </c>
      <c r="R139" s="401">
        <v>13432979850</v>
      </c>
      <c r="S139" s="113">
        <v>2772084600</v>
      </c>
      <c r="T139" s="113">
        <v>17149514770</v>
      </c>
      <c r="U139" s="402">
        <v>5.5071547659887525E-2</v>
      </c>
    </row>
    <row r="140" spans="13:21">
      <c r="M140" s="318">
        <v>53</v>
      </c>
      <c r="N140" s="22" t="s">
        <v>19</v>
      </c>
      <c r="O140" s="401">
        <v>432885280</v>
      </c>
      <c r="P140" s="346">
        <v>4169207130</v>
      </c>
      <c r="Q140" s="401">
        <v>2845009890</v>
      </c>
      <c r="R140" s="401">
        <v>7014217020</v>
      </c>
      <c r="S140" s="113">
        <v>1753302190</v>
      </c>
      <c r="T140" s="113">
        <v>9200404490</v>
      </c>
      <c r="U140" s="402">
        <v>4.7050679181606284E-2</v>
      </c>
    </row>
    <row r="141" spans="13:21">
      <c r="M141" s="318">
        <v>54</v>
      </c>
      <c r="N141" s="22" t="s">
        <v>24</v>
      </c>
      <c r="O141" s="401">
        <v>852637820</v>
      </c>
      <c r="P141" s="346">
        <v>7588824270</v>
      </c>
      <c r="Q141" s="401">
        <v>4867702410</v>
      </c>
      <c r="R141" s="401">
        <v>12456526680</v>
      </c>
      <c r="S141" s="113">
        <v>2721826680</v>
      </c>
      <c r="T141" s="113">
        <v>16030991180</v>
      </c>
      <c r="U141" s="402">
        <v>5.3186843559850303E-2</v>
      </c>
    </row>
    <row r="142" spans="13:21">
      <c r="M142" s="318">
        <v>55</v>
      </c>
      <c r="N142" s="22" t="s">
        <v>15</v>
      </c>
      <c r="O142" s="401">
        <v>842894920</v>
      </c>
      <c r="P142" s="347">
        <v>7752804850</v>
      </c>
      <c r="Q142" s="404">
        <v>5459053580</v>
      </c>
      <c r="R142" s="404">
        <v>13211858430</v>
      </c>
      <c r="S142" s="113">
        <v>2618773170</v>
      </c>
      <c r="T142" s="113">
        <v>16673526520</v>
      </c>
      <c r="U142" s="402">
        <v>5.0552888076133277E-2</v>
      </c>
    </row>
    <row r="143" spans="13:21">
      <c r="M143" s="318">
        <v>56</v>
      </c>
      <c r="N143" s="22" t="s">
        <v>9</v>
      </c>
      <c r="O143" s="401">
        <v>487716480</v>
      </c>
      <c r="P143" s="347">
        <v>4949824450</v>
      </c>
      <c r="Q143" s="404">
        <v>3324030850</v>
      </c>
      <c r="R143" s="404">
        <v>8273855300</v>
      </c>
      <c r="S143" s="113">
        <v>1725480670</v>
      </c>
      <c r="T143" s="113">
        <v>10487052450</v>
      </c>
      <c r="U143" s="402">
        <v>4.650653578069975E-2</v>
      </c>
    </row>
    <row r="144" spans="13:21">
      <c r="M144" s="318">
        <v>57</v>
      </c>
      <c r="N144" s="22" t="s">
        <v>43</v>
      </c>
      <c r="O144" s="401">
        <v>404695640</v>
      </c>
      <c r="P144" s="346">
        <v>4531279770</v>
      </c>
      <c r="Q144" s="401">
        <v>2536709180</v>
      </c>
      <c r="R144" s="401">
        <v>7067988950</v>
      </c>
      <c r="S144" s="113">
        <v>1156324030</v>
      </c>
      <c r="T144" s="113">
        <v>8629008620</v>
      </c>
      <c r="U144" s="402">
        <v>4.689943628773429E-2</v>
      </c>
    </row>
    <row r="145" spans="13:21">
      <c r="M145" s="318">
        <v>58</v>
      </c>
      <c r="N145" s="22" t="s">
        <v>25</v>
      </c>
      <c r="O145" s="401">
        <v>473712650</v>
      </c>
      <c r="P145" s="346">
        <v>4155480250</v>
      </c>
      <c r="Q145" s="401">
        <v>2840659530</v>
      </c>
      <c r="R145" s="401">
        <v>6996139780</v>
      </c>
      <c r="S145" s="113">
        <v>1481139920</v>
      </c>
      <c r="T145" s="113">
        <v>8950992350</v>
      </c>
      <c r="U145" s="402">
        <v>5.2922919769895681E-2</v>
      </c>
    </row>
    <row r="146" spans="13:21">
      <c r="M146" s="318">
        <v>59</v>
      </c>
      <c r="N146" s="22" t="s">
        <v>20</v>
      </c>
      <c r="O146" s="401">
        <v>3464476790</v>
      </c>
      <c r="P146" s="346">
        <v>31297121790</v>
      </c>
      <c r="Q146" s="401">
        <v>21434315520</v>
      </c>
      <c r="R146" s="401">
        <v>52731437310</v>
      </c>
      <c r="S146" s="113">
        <v>9592537920</v>
      </c>
      <c r="T146" s="113">
        <v>65788452020</v>
      </c>
      <c r="U146" s="402">
        <v>5.266086499416011E-2</v>
      </c>
    </row>
    <row r="147" spans="13:21">
      <c r="M147" s="318">
        <v>60</v>
      </c>
      <c r="N147" s="22" t="s">
        <v>44</v>
      </c>
      <c r="O147" s="401">
        <v>359447750</v>
      </c>
      <c r="P147" s="346">
        <v>4981274380</v>
      </c>
      <c r="Q147" s="401">
        <v>2565879570</v>
      </c>
      <c r="R147" s="401">
        <v>7547153950</v>
      </c>
      <c r="S147" s="113">
        <v>974410970</v>
      </c>
      <c r="T147" s="113">
        <v>8881012670</v>
      </c>
      <c r="U147" s="402">
        <v>4.0473734624229513E-2</v>
      </c>
    </row>
    <row r="148" spans="13:21">
      <c r="M148" s="318">
        <v>61</v>
      </c>
      <c r="N148" s="22" t="s">
        <v>16</v>
      </c>
      <c r="O148" s="401">
        <v>337963560</v>
      </c>
      <c r="P148" s="346">
        <v>3763784340</v>
      </c>
      <c r="Q148" s="401">
        <v>2327764270</v>
      </c>
      <c r="R148" s="401">
        <v>6091548610</v>
      </c>
      <c r="S148" s="113">
        <v>1109765340</v>
      </c>
      <c r="T148" s="113">
        <v>7539277510</v>
      </c>
      <c r="U148" s="402">
        <v>4.4827048686260654E-2</v>
      </c>
    </row>
    <row r="149" spans="13:21">
      <c r="M149" s="318">
        <v>62</v>
      </c>
      <c r="N149" s="22" t="s">
        <v>17</v>
      </c>
      <c r="O149" s="401">
        <v>523874220</v>
      </c>
      <c r="P149" s="346">
        <v>4554883500</v>
      </c>
      <c r="Q149" s="401">
        <v>3215552750</v>
      </c>
      <c r="R149" s="401">
        <v>7770436250</v>
      </c>
      <c r="S149" s="113">
        <v>1873531250</v>
      </c>
      <c r="T149" s="113">
        <v>10167841720</v>
      </c>
      <c r="U149" s="402">
        <v>5.1522656865276226E-2</v>
      </c>
    </row>
    <row r="150" spans="13:21">
      <c r="M150" s="318">
        <v>63</v>
      </c>
      <c r="N150" s="22" t="s">
        <v>26</v>
      </c>
      <c r="O150" s="401">
        <v>416537000</v>
      </c>
      <c r="P150" s="347">
        <v>3966919290</v>
      </c>
      <c r="Q150" s="404">
        <v>2689964530</v>
      </c>
      <c r="R150" s="404">
        <v>6656883820</v>
      </c>
      <c r="S150" s="113">
        <v>1019350360</v>
      </c>
      <c r="T150" s="113">
        <v>8092771180</v>
      </c>
      <c r="U150" s="402">
        <v>5.1470255458279247E-2</v>
      </c>
    </row>
    <row r="151" spans="13:21">
      <c r="M151" s="318">
        <v>64</v>
      </c>
      <c r="N151" s="22" t="s">
        <v>45</v>
      </c>
      <c r="O151" s="401">
        <v>414349210</v>
      </c>
      <c r="P151" s="347">
        <v>4710108620</v>
      </c>
      <c r="Q151" s="404">
        <v>2829119590</v>
      </c>
      <c r="R151" s="404">
        <v>7539228210</v>
      </c>
      <c r="S151" s="113">
        <v>1148421700</v>
      </c>
      <c r="T151" s="113">
        <v>9101999120</v>
      </c>
      <c r="U151" s="402">
        <v>4.5522879593510659E-2</v>
      </c>
    </row>
    <row r="152" spans="13:21">
      <c r="M152" s="318">
        <v>65</v>
      </c>
      <c r="N152" s="22" t="s">
        <v>10</v>
      </c>
      <c r="O152" s="401">
        <v>187492520</v>
      </c>
      <c r="P152" s="346">
        <v>2129517760</v>
      </c>
      <c r="Q152" s="401">
        <v>1142080050</v>
      </c>
      <c r="R152" s="401">
        <v>3271597810</v>
      </c>
      <c r="S152" s="113">
        <v>670838770</v>
      </c>
      <c r="T152" s="113">
        <v>4129929100</v>
      </c>
      <c r="U152" s="402">
        <v>4.5398483959446179E-2</v>
      </c>
    </row>
    <row r="153" spans="13:21">
      <c r="M153" s="318">
        <v>66</v>
      </c>
      <c r="N153" s="22" t="s">
        <v>5</v>
      </c>
      <c r="O153" s="401">
        <v>234623470</v>
      </c>
      <c r="P153" s="346">
        <v>1793974440</v>
      </c>
      <c r="Q153" s="401">
        <v>1087423840</v>
      </c>
      <c r="R153" s="401">
        <v>2881398280</v>
      </c>
      <c r="S153" s="113">
        <v>688919010</v>
      </c>
      <c r="T153" s="113">
        <v>3804940760</v>
      </c>
      <c r="U153" s="402">
        <v>6.1662844390775746E-2</v>
      </c>
    </row>
    <row r="154" spans="13:21">
      <c r="M154" s="318">
        <v>67</v>
      </c>
      <c r="N154" s="22" t="s">
        <v>6</v>
      </c>
      <c r="O154" s="401">
        <v>81936030</v>
      </c>
      <c r="P154" s="346">
        <v>1128505680</v>
      </c>
      <c r="Q154" s="401">
        <v>572165970</v>
      </c>
      <c r="R154" s="401">
        <v>1700671650</v>
      </c>
      <c r="S154" s="113">
        <v>235795070</v>
      </c>
      <c r="T154" s="113">
        <v>2018402750</v>
      </c>
      <c r="U154" s="402">
        <v>4.05944898757198E-2</v>
      </c>
    </row>
    <row r="155" spans="13:21">
      <c r="M155" s="318">
        <v>68</v>
      </c>
      <c r="N155" s="22" t="s">
        <v>46</v>
      </c>
      <c r="O155" s="401">
        <v>123937300</v>
      </c>
      <c r="P155" s="346">
        <v>1313649170</v>
      </c>
      <c r="Q155" s="401">
        <v>846225150</v>
      </c>
      <c r="R155" s="401">
        <v>2159874320</v>
      </c>
      <c r="S155" s="113">
        <v>355400860</v>
      </c>
      <c r="T155" s="113">
        <v>2639212480</v>
      </c>
      <c r="U155" s="402">
        <v>4.695995526665591E-2</v>
      </c>
    </row>
    <row r="156" spans="13:21">
      <c r="M156" s="318">
        <v>69</v>
      </c>
      <c r="N156" s="22" t="s">
        <v>47</v>
      </c>
      <c r="O156" s="401">
        <v>243134930</v>
      </c>
      <c r="P156" s="346">
        <v>2989887570</v>
      </c>
      <c r="Q156" s="401">
        <v>1657982180</v>
      </c>
      <c r="R156" s="401">
        <v>4647869750</v>
      </c>
      <c r="S156" s="113">
        <v>981995440</v>
      </c>
      <c r="T156" s="113">
        <v>5873000120</v>
      </c>
      <c r="U156" s="402">
        <v>4.1398761285909864E-2</v>
      </c>
    </row>
    <row r="157" spans="13:21">
      <c r="M157" s="318">
        <v>70</v>
      </c>
      <c r="N157" s="22" t="s">
        <v>48</v>
      </c>
      <c r="O157" s="401">
        <v>45823630</v>
      </c>
      <c r="P157" s="346">
        <v>517580340</v>
      </c>
      <c r="Q157" s="401">
        <v>335830590</v>
      </c>
      <c r="R157" s="401">
        <v>853410930</v>
      </c>
      <c r="S157" s="113">
        <v>153626620</v>
      </c>
      <c r="T157" s="113">
        <v>1052861180</v>
      </c>
      <c r="U157" s="402">
        <v>4.3522955229482393E-2</v>
      </c>
    </row>
    <row r="158" spans="13:21">
      <c r="M158" s="318">
        <v>71</v>
      </c>
      <c r="N158" s="22" t="s">
        <v>49</v>
      </c>
      <c r="O158" s="401">
        <v>127433690</v>
      </c>
      <c r="P158" s="347">
        <v>1846883450</v>
      </c>
      <c r="Q158" s="404">
        <v>1003168140</v>
      </c>
      <c r="R158" s="404">
        <v>2850051590</v>
      </c>
      <c r="S158" s="113">
        <v>441705350</v>
      </c>
      <c r="T158" s="113">
        <v>3419190630</v>
      </c>
      <c r="U158" s="402">
        <v>3.7270133136741782E-2</v>
      </c>
    </row>
    <row r="159" spans="13:21">
      <c r="M159" s="318">
        <v>72</v>
      </c>
      <c r="N159" s="22" t="s">
        <v>27</v>
      </c>
      <c r="O159" s="401">
        <v>94820880</v>
      </c>
      <c r="P159" s="347">
        <v>819590330</v>
      </c>
      <c r="Q159" s="404">
        <v>536419320</v>
      </c>
      <c r="R159" s="404">
        <v>1356009650</v>
      </c>
      <c r="S159" s="113">
        <v>223314840</v>
      </c>
      <c r="T159" s="113">
        <v>1674145370</v>
      </c>
      <c r="U159" s="402">
        <v>5.663837901961883E-2</v>
      </c>
    </row>
    <row r="160" spans="13:21">
      <c r="M160" s="318">
        <v>73</v>
      </c>
      <c r="N160" s="22" t="s">
        <v>28</v>
      </c>
      <c r="O160" s="401">
        <v>123939060</v>
      </c>
      <c r="P160" s="347">
        <v>1123930100</v>
      </c>
      <c r="Q160" s="404">
        <v>795179530</v>
      </c>
      <c r="R160" s="404">
        <v>1919109630</v>
      </c>
      <c r="S160" s="113">
        <v>319292040</v>
      </c>
      <c r="T160" s="113">
        <v>2362340730</v>
      </c>
      <c r="U160" s="402">
        <v>5.2464514718839901E-2</v>
      </c>
    </row>
    <row r="161" spans="13:21">
      <c r="M161" s="318">
        <v>74</v>
      </c>
      <c r="N161" s="22" t="s">
        <v>29</v>
      </c>
      <c r="O161" s="404">
        <v>44947410</v>
      </c>
      <c r="P161" s="347">
        <v>638966860</v>
      </c>
      <c r="Q161" s="404">
        <v>401065190</v>
      </c>
      <c r="R161" s="404">
        <v>1040032050</v>
      </c>
      <c r="S161" s="200">
        <v>118415310</v>
      </c>
      <c r="T161" s="200">
        <v>1203394770</v>
      </c>
      <c r="U161" s="405">
        <v>3.7350511337189876E-2</v>
      </c>
    </row>
    <row r="162" spans="13:21">
      <c r="M162" s="468" t="s">
        <v>0</v>
      </c>
      <c r="N162" s="469"/>
      <c r="O162" s="410">
        <v>57932811860</v>
      </c>
      <c r="P162" s="411">
        <v>562111799900</v>
      </c>
      <c r="Q162" s="411">
        <v>363715625320</v>
      </c>
      <c r="R162" s="411">
        <v>925827425220</v>
      </c>
      <c r="S162" s="374">
        <v>179768312790</v>
      </c>
      <c r="T162" s="374">
        <v>1163528549870</v>
      </c>
      <c r="U162" s="403">
        <v>4.9790623415706288E-2</v>
      </c>
    </row>
  </sheetData>
  <mergeCells count="19">
    <mergeCell ref="J4:J5"/>
    <mergeCell ref="U4:U5"/>
    <mergeCell ref="B80:C80"/>
    <mergeCell ref="B3:B5"/>
    <mergeCell ref="C3:C5"/>
    <mergeCell ref="D4:D5"/>
    <mergeCell ref="E4:G4"/>
    <mergeCell ref="H4:H5"/>
    <mergeCell ref="I4:I5"/>
    <mergeCell ref="T86:T87"/>
    <mergeCell ref="U86:U87"/>
    <mergeCell ref="M162:N162"/>
    <mergeCell ref="M4:P4"/>
    <mergeCell ref="R4:T4"/>
    <mergeCell ref="M85:M87"/>
    <mergeCell ref="N85:N87"/>
    <mergeCell ref="O86:O87"/>
    <mergeCell ref="P86:R86"/>
    <mergeCell ref="S86:S87"/>
  </mergeCells>
  <phoneticPr fontId="4"/>
  <pageMargins left="0.70866141732283472" right="0.43307086614173229" top="0.74803149606299213" bottom="0.74803149606299213" header="0.31496062992125984" footer="0.31496062992125984"/>
  <pageSetup paperSize="8" scale="72" fitToHeight="0" orientation="landscape" r:id="rId1"/>
  <headerFooter scaleWithDoc="0" alignWithMargins="0">
    <oddHeader>&amp;R&amp;"ＭＳ 明朝,標準"&amp;9 2-5.歯科医療費の状況</oddHeader>
  </headerFooter>
  <ignoredErrors>
    <ignoredError sqref="D6:D79 G6:G79 I6:I79" emptyCellReference="1"/>
    <ignoredError sqref="M7:M78" evalError="1"/>
    <ignoredError sqref="N6:N79" evalError="1"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01AA-49C8-47D1-874B-A239D635A186}">
  <sheetPr codeName="Sheet56"/>
  <dimension ref="B1:G13"/>
  <sheetViews>
    <sheetView showGridLines="0" zoomScaleNormal="100" zoomScaleSheetLayoutView="100" workbookViewId="0"/>
  </sheetViews>
  <sheetFormatPr defaultColWidth="9" defaultRowHeight="13.5"/>
  <cols>
    <col min="1" max="1" width="4.625" style="3" customWidth="1"/>
    <col min="2" max="2" width="30.625" style="3" customWidth="1"/>
    <col min="3" max="7" width="19.625" style="3" customWidth="1"/>
    <col min="8" max="16384" width="9" style="3"/>
  </cols>
  <sheetData>
    <row r="1" spans="2:7" ht="16.5" customHeight="1">
      <c r="B1" s="2" t="s">
        <v>307</v>
      </c>
      <c r="C1" s="253"/>
      <c r="D1" s="253"/>
      <c r="E1" s="253"/>
      <c r="F1" s="253"/>
      <c r="G1" s="253"/>
    </row>
    <row r="2" spans="2:7" ht="16.5" customHeight="1">
      <c r="B2" s="13" t="s">
        <v>213</v>
      </c>
      <c r="C2" s="253"/>
      <c r="D2" s="253"/>
      <c r="E2" s="253"/>
      <c r="F2" s="253"/>
      <c r="G2" s="253"/>
    </row>
    <row r="3" spans="2:7" ht="19.5" customHeight="1">
      <c r="B3" s="238"/>
      <c r="C3" s="254" t="s">
        <v>272</v>
      </c>
      <c r="D3" s="255" t="s">
        <v>273</v>
      </c>
      <c r="E3" s="255" t="s">
        <v>274</v>
      </c>
      <c r="F3" s="255" t="s">
        <v>275</v>
      </c>
      <c r="G3" s="255" t="s">
        <v>276</v>
      </c>
    </row>
    <row r="4" spans="2:7" ht="33" customHeight="1">
      <c r="B4" s="256" t="s">
        <v>277</v>
      </c>
      <c r="C4" s="333" t="s">
        <v>320</v>
      </c>
      <c r="D4" s="333" t="s">
        <v>425</v>
      </c>
      <c r="E4" s="333" t="s">
        <v>426</v>
      </c>
      <c r="F4" s="333" t="s">
        <v>454</v>
      </c>
      <c r="G4" s="333" t="s">
        <v>427</v>
      </c>
    </row>
    <row r="5" spans="2:7" ht="33" customHeight="1">
      <c r="B5" s="256" t="s">
        <v>278</v>
      </c>
      <c r="C5" s="333" t="s">
        <v>429</v>
      </c>
      <c r="D5" s="333" t="s">
        <v>431</v>
      </c>
      <c r="E5" s="333" t="s">
        <v>430</v>
      </c>
      <c r="F5" s="333" t="s">
        <v>433</v>
      </c>
      <c r="G5" s="333" t="s">
        <v>432</v>
      </c>
    </row>
    <row r="6" spans="2:7" ht="33" customHeight="1">
      <c r="B6" s="256" t="s">
        <v>281</v>
      </c>
      <c r="C6" s="333" t="s">
        <v>434</v>
      </c>
      <c r="D6" s="333" t="s">
        <v>435</v>
      </c>
      <c r="E6" s="333" t="s">
        <v>436</v>
      </c>
      <c r="F6" s="333" t="s">
        <v>456</v>
      </c>
      <c r="G6" s="333" t="s">
        <v>460</v>
      </c>
    </row>
    <row r="7" spans="2:7" ht="33" customHeight="1">
      <c r="B7" s="256" t="s">
        <v>114</v>
      </c>
      <c r="C7" s="333" t="s">
        <v>439</v>
      </c>
      <c r="D7" s="333" t="s">
        <v>440</v>
      </c>
      <c r="E7" s="333" t="s">
        <v>443</v>
      </c>
      <c r="F7" s="333" t="s">
        <v>442</v>
      </c>
      <c r="G7" s="333" t="s">
        <v>441</v>
      </c>
    </row>
    <row r="8" spans="2:7" ht="33" customHeight="1">
      <c r="B8" s="256" t="s">
        <v>279</v>
      </c>
      <c r="C8" s="333" t="s">
        <v>444</v>
      </c>
      <c r="D8" s="333" t="s">
        <v>445</v>
      </c>
      <c r="E8" s="333" t="s">
        <v>446</v>
      </c>
      <c r="F8" s="333" t="s">
        <v>464</v>
      </c>
      <c r="G8" s="333" t="s">
        <v>447</v>
      </c>
    </row>
    <row r="9" spans="2:7" ht="33" customHeight="1">
      <c r="B9" s="256" t="s">
        <v>280</v>
      </c>
      <c r="C9" s="334" t="s">
        <v>449</v>
      </c>
      <c r="D9" s="334" t="s">
        <v>451</v>
      </c>
      <c r="E9" s="334" t="s">
        <v>452</v>
      </c>
      <c r="F9" s="334" t="s">
        <v>450</v>
      </c>
      <c r="G9" s="334" t="s">
        <v>463</v>
      </c>
    </row>
    <row r="10" spans="2:7" ht="13.5" customHeight="1">
      <c r="B10" s="21" t="s">
        <v>396</v>
      </c>
    </row>
    <row r="11" spans="2:7" ht="13.5" customHeight="1">
      <c r="B11" s="67" t="s">
        <v>95</v>
      </c>
    </row>
    <row r="12" spans="2:7" ht="13.5" customHeight="1">
      <c r="B12" s="257" t="s">
        <v>395</v>
      </c>
    </row>
    <row r="13" spans="2:7">
      <c r="B13" s="253"/>
    </row>
  </sheetData>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26C79-B527-4B07-A2CC-D73C6706B5D9}">
  <sheetPr codeName="Sheet58"/>
  <dimension ref="B1:J457"/>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3" customWidth="1"/>
    <col min="4" max="4" width="30.625" style="3" customWidth="1"/>
    <col min="5" max="9" width="19.625" style="3" customWidth="1"/>
    <col min="10" max="16384" width="9" style="3"/>
  </cols>
  <sheetData>
    <row r="1" spans="2:9" ht="16.5" customHeight="1">
      <c r="B1" s="2" t="s">
        <v>307</v>
      </c>
      <c r="C1" s="253"/>
      <c r="D1" s="253"/>
      <c r="E1" s="253"/>
      <c r="F1" s="253"/>
      <c r="G1" s="253"/>
      <c r="H1" s="253"/>
      <c r="I1" s="253"/>
    </row>
    <row r="2" spans="2:9" ht="16.5" customHeight="1">
      <c r="B2" s="2" t="s">
        <v>306</v>
      </c>
      <c r="C2" s="253"/>
      <c r="D2" s="253"/>
      <c r="E2" s="253"/>
      <c r="F2" s="253"/>
      <c r="G2" s="253"/>
      <c r="H2" s="253"/>
      <c r="I2" s="253"/>
    </row>
    <row r="3" spans="2:9" ht="19.5" customHeight="1">
      <c r="B3" s="259"/>
      <c r="C3" s="260" t="s">
        <v>262</v>
      </c>
      <c r="D3" s="260"/>
      <c r="E3" s="254" t="s">
        <v>272</v>
      </c>
      <c r="F3" s="255" t="s">
        <v>273</v>
      </c>
      <c r="G3" s="255" t="s">
        <v>274</v>
      </c>
      <c r="H3" s="255" t="s">
        <v>275</v>
      </c>
      <c r="I3" s="255" t="s">
        <v>276</v>
      </c>
    </row>
    <row r="4" spans="2:9" ht="33" customHeight="1">
      <c r="B4" s="542">
        <v>1</v>
      </c>
      <c r="C4" s="545" t="s">
        <v>50</v>
      </c>
      <c r="D4" s="71" t="s">
        <v>277</v>
      </c>
      <c r="E4" s="333" t="s">
        <v>320</v>
      </c>
      <c r="F4" s="333" t="s">
        <v>425</v>
      </c>
      <c r="G4" s="333" t="s">
        <v>426</v>
      </c>
      <c r="H4" s="333" t="s">
        <v>454</v>
      </c>
      <c r="I4" s="333" t="s">
        <v>427</v>
      </c>
    </row>
    <row r="5" spans="2:9" ht="33" customHeight="1">
      <c r="B5" s="543"/>
      <c r="C5" s="546"/>
      <c r="D5" s="269" t="s">
        <v>278</v>
      </c>
      <c r="E5" s="333" t="s">
        <v>429</v>
      </c>
      <c r="F5" s="333" t="s">
        <v>430</v>
      </c>
      <c r="G5" s="333" t="s">
        <v>431</v>
      </c>
      <c r="H5" s="333" t="s">
        <v>433</v>
      </c>
      <c r="I5" s="333" t="s">
        <v>432</v>
      </c>
    </row>
    <row r="6" spans="2:9" ht="33" customHeight="1">
      <c r="B6" s="543"/>
      <c r="C6" s="546"/>
      <c r="D6" s="269" t="s">
        <v>281</v>
      </c>
      <c r="E6" s="333" t="s">
        <v>434</v>
      </c>
      <c r="F6" s="333" t="s">
        <v>435</v>
      </c>
      <c r="G6" s="333" t="s">
        <v>460</v>
      </c>
      <c r="H6" s="333" t="s">
        <v>456</v>
      </c>
      <c r="I6" s="333" t="s">
        <v>462</v>
      </c>
    </row>
    <row r="7" spans="2:9" ht="33" customHeight="1">
      <c r="B7" s="543"/>
      <c r="C7" s="546"/>
      <c r="D7" s="270" t="s">
        <v>114</v>
      </c>
      <c r="E7" s="333" t="s">
        <v>439</v>
      </c>
      <c r="F7" s="333" t="s">
        <v>440</v>
      </c>
      <c r="G7" s="333" t="s">
        <v>443</v>
      </c>
      <c r="H7" s="333" t="s">
        <v>442</v>
      </c>
      <c r="I7" s="333" t="s">
        <v>441</v>
      </c>
    </row>
    <row r="8" spans="2:9" ht="33" customHeight="1">
      <c r="B8" s="543"/>
      <c r="C8" s="546"/>
      <c r="D8" s="271" t="s">
        <v>279</v>
      </c>
      <c r="E8" s="333" t="s">
        <v>444</v>
      </c>
      <c r="F8" s="333" t="s">
        <v>445</v>
      </c>
      <c r="G8" s="333" t="s">
        <v>446</v>
      </c>
      <c r="H8" s="333" t="s">
        <v>464</v>
      </c>
      <c r="I8" s="333" t="s">
        <v>447</v>
      </c>
    </row>
    <row r="9" spans="2:9" ht="33" customHeight="1">
      <c r="B9" s="544"/>
      <c r="C9" s="547"/>
      <c r="D9" s="271" t="s">
        <v>282</v>
      </c>
      <c r="E9" s="333" t="s">
        <v>449</v>
      </c>
      <c r="F9" s="333" t="s">
        <v>451</v>
      </c>
      <c r="G9" s="333" t="s">
        <v>450</v>
      </c>
      <c r="H9" s="333" t="s">
        <v>452</v>
      </c>
      <c r="I9" s="333" t="s">
        <v>463</v>
      </c>
    </row>
    <row r="10" spans="2:9" ht="33" customHeight="1">
      <c r="B10" s="542">
        <v>2</v>
      </c>
      <c r="C10" s="545" t="s">
        <v>67</v>
      </c>
      <c r="D10" s="71" t="s">
        <v>277</v>
      </c>
      <c r="E10" s="333" t="s">
        <v>320</v>
      </c>
      <c r="F10" s="333" t="s">
        <v>454</v>
      </c>
      <c r="G10" s="333" t="s">
        <v>425</v>
      </c>
      <c r="H10" s="333" t="s">
        <v>426</v>
      </c>
      <c r="I10" s="333" t="s">
        <v>428</v>
      </c>
    </row>
    <row r="11" spans="2:9" ht="33" customHeight="1">
      <c r="B11" s="543"/>
      <c r="C11" s="546"/>
      <c r="D11" s="269" t="s">
        <v>278</v>
      </c>
      <c r="E11" s="333" t="s">
        <v>429</v>
      </c>
      <c r="F11" s="333" t="s">
        <v>431</v>
      </c>
      <c r="G11" s="333" t="s">
        <v>430</v>
      </c>
      <c r="H11" s="333" t="s">
        <v>433</v>
      </c>
      <c r="I11" s="333" t="s">
        <v>432</v>
      </c>
    </row>
    <row r="12" spans="2:9" ht="33" customHeight="1">
      <c r="B12" s="543"/>
      <c r="C12" s="546"/>
      <c r="D12" s="269" t="s">
        <v>281</v>
      </c>
      <c r="E12" s="333" t="s">
        <v>434</v>
      </c>
      <c r="F12" s="333" t="s">
        <v>435</v>
      </c>
      <c r="G12" s="333" t="s">
        <v>456</v>
      </c>
      <c r="H12" s="333" t="s">
        <v>436</v>
      </c>
      <c r="I12" s="333" t="s">
        <v>460</v>
      </c>
    </row>
    <row r="13" spans="2:9" ht="33" customHeight="1">
      <c r="B13" s="543"/>
      <c r="C13" s="546"/>
      <c r="D13" s="270" t="s">
        <v>114</v>
      </c>
      <c r="E13" s="333" t="s">
        <v>439</v>
      </c>
      <c r="F13" s="333" t="s">
        <v>440</v>
      </c>
      <c r="G13" s="333" t="s">
        <v>443</v>
      </c>
      <c r="H13" s="333" t="s">
        <v>441</v>
      </c>
      <c r="I13" s="333" t="s">
        <v>510</v>
      </c>
    </row>
    <row r="14" spans="2:9" ht="33" customHeight="1">
      <c r="B14" s="543"/>
      <c r="C14" s="546"/>
      <c r="D14" s="271" t="s">
        <v>279</v>
      </c>
      <c r="E14" s="333" t="s">
        <v>444</v>
      </c>
      <c r="F14" s="333" t="s">
        <v>445</v>
      </c>
      <c r="G14" s="333" t="s">
        <v>446</v>
      </c>
      <c r="H14" s="333" t="s">
        <v>464</v>
      </c>
      <c r="I14" s="333" t="s">
        <v>489</v>
      </c>
    </row>
    <row r="15" spans="2:9" ht="33" customHeight="1">
      <c r="B15" s="544"/>
      <c r="C15" s="547"/>
      <c r="D15" s="271" t="s">
        <v>282</v>
      </c>
      <c r="E15" s="333" t="s">
        <v>449</v>
      </c>
      <c r="F15" s="333" t="s">
        <v>451</v>
      </c>
      <c r="G15" s="333" t="s">
        <v>450</v>
      </c>
      <c r="H15" s="333" t="s">
        <v>452</v>
      </c>
      <c r="I15" s="333" t="s">
        <v>463</v>
      </c>
    </row>
    <row r="16" spans="2:9" ht="33" customHeight="1">
      <c r="B16" s="542">
        <v>3</v>
      </c>
      <c r="C16" s="545" t="s">
        <v>68</v>
      </c>
      <c r="D16" s="71" t="s">
        <v>277</v>
      </c>
      <c r="E16" s="333" t="s">
        <v>320</v>
      </c>
      <c r="F16" s="333" t="s">
        <v>425</v>
      </c>
      <c r="G16" s="333" t="s">
        <v>426</v>
      </c>
      <c r="H16" s="333" t="s">
        <v>427</v>
      </c>
      <c r="I16" s="333" t="s">
        <v>454</v>
      </c>
    </row>
    <row r="17" spans="2:9" ht="33" customHeight="1">
      <c r="B17" s="543"/>
      <c r="C17" s="546"/>
      <c r="D17" s="269" t="s">
        <v>278</v>
      </c>
      <c r="E17" s="333" t="s">
        <v>429</v>
      </c>
      <c r="F17" s="333" t="s">
        <v>431</v>
      </c>
      <c r="G17" s="333" t="s">
        <v>430</v>
      </c>
      <c r="H17" s="333" t="s">
        <v>433</v>
      </c>
      <c r="I17" s="333" t="s">
        <v>482</v>
      </c>
    </row>
    <row r="18" spans="2:9" ht="33" customHeight="1">
      <c r="B18" s="543"/>
      <c r="C18" s="546"/>
      <c r="D18" s="269" t="s">
        <v>281</v>
      </c>
      <c r="E18" s="333" t="s">
        <v>434</v>
      </c>
      <c r="F18" s="333" t="s">
        <v>460</v>
      </c>
      <c r="G18" s="333" t="s">
        <v>435</v>
      </c>
      <c r="H18" s="333" t="s">
        <v>456</v>
      </c>
      <c r="I18" s="333" t="s">
        <v>462</v>
      </c>
    </row>
    <row r="19" spans="2:9" ht="33" customHeight="1">
      <c r="B19" s="543"/>
      <c r="C19" s="546"/>
      <c r="D19" s="270" t="s">
        <v>114</v>
      </c>
      <c r="E19" s="333" t="s">
        <v>439</v>
      </c>
      <c r="F19" s="333" t="s">
        <v>440</v>
      </c>
      <c r="G19" s="333" t="s">
        <v>443</v>
      </c>
      <c r="H19" s="333" t="s">
        <v>442</v>
      </c>
      <c r="I19" s="333" t="s">
        <v>441</v>
      </c>
    </row>
    <row r="20" spans="2:9" ht="33" customHeight="1">
      <c r="B20" s="543"/>
      <c r="C20" s="546"/>
      <c r="D20" s="271" t="s">
        <v>279</v>
      </c>
      <c r="E20" s="333" t="s">
        <v>444</v>
      </c>
      <c r="F20" s="333" t="s">
        <v>445</v>
      </c>
      <c r="G20" s="333" t="s">
        <v>464</v>
      </c>
      <c r="H20" s="333" t="s">
        <v>446</v>
      </c>
      <c r="I20" s="333" t="s">
        <v>447</v>
      </c>
    </row>
    <row r="21" spans="2:9" ht="33" customHeight="1">
      <c r="B21" s="544"/>
      <c r="C21" s="547"/>
      <c r="D21" s="271" t="s">
        <v>282</v>
      </c>
      <c r="E21" s="333" t="s">
        <v>449</v>
      </c>
      <c r="F21" s="333" t="s">
        <v>451</v>
      </c>
      <c r="G21" s="333" t="s">
        <v>452</v>
      </c>
      <c r="H21" s="333" t="s">
        <v>450</v>
      </c>
      <c r="I21" s="333" t="s">
        <v>511</v>
      </c>
    </row>
    <row r="22" spans="2:9" ht="33" customHeight="1">
      <c r="B22" s="542">
        <v>4</v>
      </c>
      <c r="C22" s="545" t="s">
        <v>69</v>
      </c>
      <c r="D22" s="71" t="s">
        <v>277</v>
      </c>
      <c r="E22" s="333" t="s">
        <v>320</v>
      </c>
      <c r="F22" s="333" t="s">
        <v>425</v>
      </c>
      <c r="G22" s="333" t="s">
        <v>426</v>
      </c>
      <c r="H22" s="333" t="s">
        <v>427</v>
      </c>
      <c r="I22" s="333" t="s">
        <v>454</v>
      </c>
    </row>
    <row r="23" spans="2:9" ht="33" customHeight="1">
      <c r="B23" s="543"/>
      <c r="C23" s="546"/>
      <c r="D23" s="269" t="s">
        <v>278</v>
      </c>
      <c r="E23" s="333" t="s">
        <v>429</v>
      </c>
      <c r="F23" s="333" t="s">
        <v>431</v>
      </c>
      <c r="G23" s="333" t="s">
        <v>433</v>
      </c>
      <c r="H23" s="333" t="s">
        <v>430</v>
      </c>
      <c r="I23" s="333" t="s">
        <v>432</v>
      </c>
    </row>
    <row r="24" spans="2:9" ht="33" customHeight="1">
      <c r="B24" s="543"/>
      <c r="C24" s="546"/>
      <c r="D24" s="269" t="s">
        <v>281</v>
      </c>
      <c r="E24" s="333" t="s">
        <v>434</v>
      </c>
      <c r="F24" s="333" t="s">
        <v>456</v>
      </c>
      <c r="G24" s="333" t="s">
        <v>460</v>
      </c>
      <c r="H24" s="333" t="s">
        <v>435</v>
      </c>
      <c r="I24" s="333" t="s">
        <v>438</v>
      </c>
    </row>
    <row r="25" spans="2:9" ht="33" customHeight="1">
      <c r="B25" s="543"/>
      <c r="C25" s="546"/>
      <c r="D25" s="270" t="s">
        <v>114</v>
      </c>
      <c r="E25" s="333" t="s">
        <v>439</v>
      </c>
      <c r="F25" s="333" t="s">
        <v>440</v>
      </c>
      <c r="G25" s="333" t="s">
        <v>442</v>
      </c>
      <c r="H25" s="333" t="s">
        <v>443</v>
      </c>
      <c r="I25" s="333" t="s">
        <v>441</v>
      </c>
    </row>
    <row r="26" spans="2:9" ht="33" customHeight="1">
      <c r="B26" s="543"/>
      <c r="C26" s="546"/>
      <c r="D26" s="271" t="s">
        <v>279</v>
      </c>
      <c r="E26" s="333" t="s">
        <v>444</v>
      </c>
      <c r="F26" s="333" t="s">
        <v>445</v>
      </c>
      <c r="G26" s="333" t="s">
        <v>447</v>
      </c>
      <c r="H26" s="333" t="s">
        <v>446</v>
      </c>
      <c r="I26" s="333" t="s">
        <v>464</v>
      </c>
    </row>
    <row r="27" spans="2:9" ht="33" customHeight="1">
      <c r="B27" s="544"/>
      <c r="C27" s="547"/>
      <c r="D27" s="271" t="s">
        <v>282</v>
      </c>
      <c r="E27" s="333" t="s">
        <v>449</v>
      </c>
      <c r="F27" s="333" t="s">
        <v>451</v>
      </c>
      <c r="G27" s="333" t="s">
        <v>450</v>
      </c>
      <c r="H27" s="333" t="s">
        <v>452</v>
      </c>
      <c r="I27" s="333" t="s">
        <v>463</v>
      </c>
    </row>
    <row r="28" spans="2:9" ht="33" customHeight="1">
      <c r="B28" s="542">
        <v>5</v>
      </c>
      <c r="C28" s="545" t="s">
        <v>70</v>
      </c>
      <c r="D28" s="71" t="s">
        <v>277</v>
      </c>
      <c r="E28" s="333" t="s">
        <v>320</v>
      </c>
      <c r="F28" s="333" t="s">
        <v>425</v>
      </c>
      <c r="G28" s="333" t="s">
        <v>426</v>
      </c>
      <c r="H28" s="333" t="s">
        <v>427</v>
      </c>
      <c r="I28" s="333" t="s">
        <v>454</v>
      </c>
    </row>
    <row r="29" spans="2:9" ht="33" customHeight="1">
      <c r="B29" s="543"/>
      <c r="C29" s="546"/>
      <c r="D29" s="269" t="s">
        <v>278</v>
      </c>
      <c r="E29" s="333" t="s">
        <v>429</v>
      </c>
      <c r="F29" s="333" t="s">
        <v>433</v>
      </c>
      <c r="G29" s="333" t="s">
        <v>430</v>
      </c>
      <c r="H29" s="333" t="s">
        <v>431</v>
      </c>
      <c r="I29" s="333" t="s">
        <v>432</v>
      </c>
    </row>
    <row r="30" spans="2:9" ht="33" customHeight="1">
      <c r="B30" s="543"/>
      <c r="C30" s="546"/>
      <c r="D30" s="269" t="s">
        <v>281</v>
      </c>
      <c r="E30" s="333" t="s">
        <v>434</v>
      </c>
      <c r="F30" s="333" t="s">
        <v>435</v>
      </c>
      <c r="G30" s="333" t="s">
        <v>462</v>
      </c>
      <c r="H30" s="333" t="s">
        <v>436</v>
      </c>
      <c r="I30" s="333" t="s">
        <v>456</v>
      </c>
    </row>
    <row r="31" spans="2:9" ht="33" customHeight="1">
      <c r="B31" s="543"/>
      <c r="C31" s="546"/>
      <c r="D31" s="270" t="s">
        <v>114</v>
      </c>
      <c r="E31" s="333" t="s">
        <v>439</v>
      </c>
      <c r="F31" s="333" t="s">
        <v>442</v>
      </c>
      <c r="G31" s="333" t="s">
        <v>440</v>
      </c>
      <c r="H31" s="333" t="s">
        <v>443</v>
      </c>
      <c r="I31" s="333" t="s">
        <v>441</v>
      </c>
    </row>
    <row r="32" spans="2:9" ht="33" customHeight="1">
      <c r="B32" s="543"/>
      <c r="C32" s="546"/>
      <c r="D32" s="271" t="s">
        <v>279</v>
      </c>
      <c r="E32" s="333" t="s">
        <v>444</v>
      </c>
      <c r="F32" s="333" t="s">
        <v>445</v>
      </c>
      <c r="G32" s="333" t="s">
        <v>446</v>
      </c>
      <c r="H32" s="333" t="s">
        <v>464</v>
      </c>
      <c r="I32" s="333" t="s">
        <v>447</v>
      </c>
    </row>
    <row r="33" spans="2:9" ht="33" customHeight="1">
      <c r="B33" s="544"/>
      <c r="C33" s="547"/>
      <c r="D33" s="273" t="s">
        <v>282</v>
      </c>
      <c r="E33" s="334" t="s">
        <v>449</v>
      </c>
      <c r="F33" s="334" t="s">
        <v>451</v>
      </c>
      <c r="G33" s="334" t="s">
        <v>450</v>
      </c>
      <c r="H33" s="334" t="s">
        <v>452</v>
      </c>
      <c r="I33" s="334" t="s">
        <v>463</v>
      </c>
    </row>
    <row r="34" spans="2:9" ht="33" customHeight="1">
      <c r="B34" s="542">
        <v>6</v>
      </c>
      <c r="C34" s="545" t="s">
        <v>71</v>
      </c>
      <c r="D34" s="71" t="s">
        <v>277</v>
      </c>
      <c r="E34" s="333" t="s">
        <v>320</v>
      </c>
      <c r="F34" s="333" t="s">
        <v>426</v>
      </c>
      <c r="G34" s="333" t="s">
        <v>425</v>
      </c>
      <c r="H34" s="333" t="s">
        <v>427</v>
      </c>
      <c r="I34" s="333" t="s">
        <v>454</v>
      </c>
    </row>
    <row r="35" spans="2:9" ht="33" customHeight="1">
      <c r="B35" s="543"/>
      <c r="C35" s="546"/>
      <c r="D35" s="269" t="s">
        <v>278</v>
      </c>
      <c r="E35" s="333" t="s">
        <v>429</v>
      </c>
      <c r="F35" s="333" t="s">
        <v>433</v>
      </c>
      <c r="G35" s="333" t="s">
        <v>430</v>
      </c>
      <c r="H35" s="333" t="s">
        <v>431</v>
      </c>
      <c r="I35" s="333" t="s">
        <v>432</v>
      </c>
    </row>
    <row r="36" spans="2:9" ht="33" customHeight="1">
      <c r="B36" s="543"/>
      <c r="C36" s="546"/>
      <c r="D36" s="269" t="s">
        <v>281</v>
      </c>
      <c r="E36" s="333" t="s">
        <v>434</v>
      </c>
      <c r="F36" s="333" t="s">
        <v>460</v>
      </c>
      <c r="G36" s="333" t="s">
        <v>435</v>
      </c>
      <c r="H36" s="333" t="s">
        <v>462</v>
      </c>
      <c r="I36" s="333" t="s">
        <v>456</v>
      </c>
    </row>
    <row r="37" spans="2:9" ht="33" customHeight="1">
      <c r="B37" s="543"/>
      <c r="C37" s="546"/>
      <c r="D37" s="270" t="s">
        <v>114</v>
      </c>
      <c r="E37" s="333" t="s">
        <v>439</v>
      </c>
      <c r="F37" s="333" t="s">
        <v>440</v>
      </c>
      <c r="G37" s="333" t="s">
        <v>443</v>
      </c>
      <c r="H37" s="333" t="s">
        <v>441</v>
      </c>
      <c r="I37" s="333" t="s">
        <v>455</v>
      </c>
    </row>
    <row r="38" spans="2:9" ht="33" customHeight="1">
      <c r="B38" s="543"/>
      <c r="C38" s="546"/>
      <c r="D38" s="271" t="s">
        <v>279</v>
      </c>
      <c r="E38" s="333" t="s">
        <v>444</v>
      </c>
      <c r="F38" s="333" t="s">
        <v>445</v>
      </c>
      <c r="G38" s="333" t="s">
        <v>464</v>
      </c>
      <c r="H38" s="333" t="s">
        <v>446</v>
      </c>
      <c r="I38" s="333" t="s">
        <v>447</v>
      </c>
    </row>
    <row r="39" spans="2:9" ht="33" customHeight="1">
      <c r="B39" s="544"/>
      <c r="C39" s="547"/>
      <c r="D39" s="271" t="s">
        <v>282</v>
      </c>
      <c r="E39" s="333" t="s">
        <v>449</v>
      </c>
      <c r="F39" s="333" t="s">
        <v>450</v>
      </c>
      <c r="G39" s="333" t="s">
        <v>451</v>
      </c>
      <c r="H39" s="333" t="s">
        <v>465</v>
      </c>
      <c r="I39" s="333" t="s">
        <v>452</v>
      </c>
    </row>
    <row r="40" spans="2:9" ht="33" customHeight="1">
      <c r="B40" s="542">
        <v>7</v>
      </c>
      <c r="C40" s="545" t="s">
        <v>72</v>
      </c>
      <c r="D40" s="71" t="s">
        <v>277</v>
      </c>
      <c r="E40" s="333" t="s">
        <v>320</v>
      </c>
      <c r="F40" s="333" t="s">
        <v>427</v>
      </c>
      <c r="G40" s="333" t="s">
        <v>426</v>
      </c>
      <c r="H40" s="333" t="s">
        <v>425</v>
      </c>
      <c r="I40" s="333" t="s">
        <v>428</v>
      </c>
    </row>
    <row r="41" spans="2:9" ht="33" customHeight="1">
      <c r="B41" s="543"/>
      <c r="C41" s="546"/>
      <c r="D41" s="269" t="s">
        <v>278</v>
      </c>
      <c r="E41" s="333" t="s">
        <v>429</v>
      </c>
      <c r="F41" s="333" t="s">
        <v>431</v>
      </c>
      <c r="G41" s="333" t="s">
        <v>433</v>
      </c>
      <c r="H41" s="333" t="s">
        <v>432</v>
      </c>
      <c r="I41" s="333" t="s">
        <v>430</v>
      </c>
    </row>
    <row r="42" spans="2:9" ht="33" customHeight="1">
      <c r="B42" s="543"/>
      <c r="C42" s="546"/>
      <c r="D42" s="269" t="s">
        <v>281</v>
      </c>
      <c r="E42" s="333" t="s">
        <v>434</v>
      </c>
      <c r="F42" s="333" t="s">
        <v>435</v>
      </c>
      <c r="G42" s="333" t="s">
        <v>462</v>
      </c>
      <c r="H42" s="333" t="s">
        <v>438</v>
      </c>
      <c r="I42" s="333" t="s">
        <v>436</v>
      </c>
    </row>
    <row r="43" spans="2:9" ht="33" customHeight="1">
      <c r="B43" s="543"/>
      <c r="C43" s="546"/>
      <c r="D43" s="270" t="s">
        <v>114</v>
      </c>
      <c r="E43" s="333" t="s">
        <v>439</v>
      </c>
      <c r="F43" s="333" t="s">
        <v>440</v>
      </c>
      <c r="G43" s="333" t="s">
        <v>443</v>
      </c>
      <c r="H43" s="333" t="s">
        <v>442</v>
      </c>
      <c r="I43" s="333" t="s">
        <v>455</v>
      </c>
    </row>
    <row r="44" spans="2:9" ht="33" customHeight="1">
      <c r="B44" s="543"/>
      <c r="C44" s="546"/>
      <c r="D44" s="271" t="s">
        <v>279</v>
      </c>
      <c r="E44" s="333" t="s">
        <v>444</v>
      </c>
      <c r="F44" s="333" t="s">
        <v>445</v>
      </c>
      <c r="G44" s="333" t="s">
        <v>446</v>
      </c>
      <c r="H44" s="333" t="s">
        <v>447</v>
      </c>
      <c r="I44" s="333" t="s">
        <v>464</v>
      </c>
    </row>
    <row r="45" spans="2:9" ht="33" customHeight="1">
      <c r="B45" s="544"/>
      <c r="C45" s="547"/>
      <c r="D45" s="271" t="s">
        <v>282</v>
      </c>
      <c r="E45" s="333" t="s">
        <v>449</v>
      </c>
      <c r="F45" s="333" t="s">
        <v>452</v>
      </c>
      <c r="G45" s="333" t="s">
        <v>468</v>
      </c>
      <c r="H45" s="333" t="s">
        <v>450</v>
      </c>
      <c r="I45" s="333" t="s">
        <v>451</v>
      </c>
    </row>
    <row r="46" spans="2:9" ht="33" customHeight="1">
      <c r="B46" s="542">
        <v>8</v>
      </c>
      <c r="C46" s="545" t="s">
        <v>51</v>
      </c>
      <c r="D46" s="71" t="s">
        <v>277</v>
      </c>
      <c r="E46" s="333" t="s">
        <v>320</v>
      </c>
      <c r="F46" s="333" t="s">
        <v>426</v>
      </c>
      <c r="G46" s="333" t="s">
        <v>425</v>
      </c>
      <c r="H46" s="333" t="s">
        <v>454</v>
      </c>
      <c r="I46" s="333" t="s">
        <v>428</v>
      </c>
    </row>
    <row r="47" spans="2:9" ht="33" customHeight="1">
      <c r="B47" s="543"/>
      <c r="C47" s="546"/>
      <c r="D47" s="269" t="s">
        <v>278</v>
      </c>
      <c r="E47" s="333" t="s">
        <v>429</v>
      </c>
      <c r="F47" s="333" t="s">
        <v>430</v>
      </c>
      <c r="G47" s="333" t="s">
        <v>431</v>
      </c>
      <c r="H47" s="333" t="s">
        <v>433</v>
      </c>
      <c r="I47" s="333" t="s">
        <v>482</v>
      </c>
    </row>
    <row r="48" spans="2:9" ht="33" customHeight="1">
      <c r="B48" s="543"/>
      <c r="C48" s="546"/>
      <c r="D48" s="269" t="s">
        <v>281</v>
      </c>
      <c r="E48" s="333" t="s">
        <v>434</v>
      </c>
      <c r="F48" s="333" t="s">
        <v>435</v>
      </c>
      <c r="G48" s="333" t="s">
        <v>462</v>
      </c>
      <c r="H48" s="333" t="s">
        <v>460</v>
      </c>
      <c r="I48" s="333" t="s">
        <v>456</v>
      </c>
    </row>
    <row r="49" spans="2:9" ht="33" customHeight="1">
      <c r="B49" s="543"/>
      <c r="C49" s="546"/>
      <c r="D49" s="270" t="s">
        <v>114</v>
      </c>
      <c r="E49" s="333" t="s">
        <v>439</v>
      </c>
      <c r="F49" s="333" t="s">
        <v>442</v>
      </c>
      <c r="G49" s="333" t="s">
        <v>440</v>
      </c>
      <c r="H49" s="333" t="s">
        <v>441</v>
      </c>
      <c r="I49" s="333" t="s">
        <v>443</v>
      </c>
    </row>
    <row r="50" spans="2:9" ht="33" customHeight="1">
      <c r="B50" s="543"/>
      <c r="C50" s="546"/>
      <c r="D50" s="271" t="s">
        <v>279</v>
      </c>
      <c r="E50" s="333" t="s">
        <v>444</v>
      </c>
      <c r="F50" s="333" t="s">
        <v>445</v>
      </c>
      <c r="G50" s="333" t="s">
        <v>447</v>
      </c>
      <c r="H50" s="333" t="s">
        <v>446</v>
      </c>
      <c r="I50" s="333" t="s">
        <v>464</v>
      </c>
    </row>
    <row r="51" spans="2:9" ht="33" customHeight="1">
      <c r="B51" s="544"/>
      <c r="C51" s="547"/>
      <c r="D51" s="271" t="s">
        <v>282</v>
      </c>
      <c r="E51" s="333" t="s">
        <v>449</v>
      </c>
      <c r="F51" s="333" t="s">
        <v>452</v>
      </c>
      <c r="G51" s="333" t="s">
        <v>451</v>
      </c>
      <c r="H51" s="333" t="s">
        <v>463</v>
      </c>
      <c r="I51" s="333" t="s">
        <v>473</v>
      </c>
    </row>
    <row r="52" spans="2:9" ht="33" customHeight="1">
      <c r="B52" s="542">
        <v>9</v>
      </c>
      <c r="C52" s="545" t="s">
        <v>73</v>
      </c>
      <c r="D52" s="71" t="s">
        <v>277</v>
      </c>
      <c r="E52" s="333" t="s">
        <v>320</v>
      </c>
      <c r="F52" s="333" t="s">
        <v>425</v>
      </c>
      <c r="G52" s="333" t="s">
        <v>426</v>
      </c>
      <c r="H52" s="333" t="s">
        <v>428</v>
      </c>
      <c r="I52" s="333" t="s">
        <v>470</v>
      </c>
    </row>
    <row r="53" spans="2:9" ht="33" customHeight="1">
      <c r="B53" s="543"/>
      <c r="C53" s="546"/>
      <c r="D53" s="269" t="s">
        <v>278</v>
      </c>
      <c r="E53" s="333" t="s">
        <v>429</v>
      </c>
      <c r="F53" s="333" t="s">
        <v>433</v>
      </c>
      <c r="G53" s="333" t="s">
        <v>430</v>
      </c>
      <c r="H53" s="333" t="s">
        <v>431</v>
      </c>
      <c r="I53" s="333" t="s">
        <v>482</v>
      </c>
    </row>
    <row r="54" spans="2:9" ht="33" customHeight="1">
      <c r="B54" s="543"/>
      <c r="C54" s="546"/>
      <c r="D54" s="269" t="s">
        <v>281</v>
      </c>
      <c r="E54" s="333" t="s">
        <v>434</v>
      </c>
      <c r="F54" s="333" t="s">
        <v>435</v>
      </c>
      <c r="G54" s="333" t="s">
        <v>460</v>
      </c>
      <c r="H54" s="333" t="s">
        <v>456</v>
      </c>
      <c r="I54" s="333" t="s">
        <v>462</v>
      </c>
    </row>
    <row r="55" spans="2:9" ht="33" customHeight="1">
      <c r="B55" s="543"/>
      <c r="C55" s="546"/>
      <c r="D55" s="270" t="s">
        <v>114</v>
      </c>
      <c r="E55" s="333" t="s">
        <v>439</v>
      </c>
      <c r="F55" s="333" t="s">
        <v>440</v>
      </c>
      <c r="G55" s="333" t="s">
        <v>443</v>
      </c>
      <c r="H55" s="333" t="s">
        <v>442</v>
      </c>
      <c r="I55" s="333" t="s">
        <v>441</v>
      </c>
    </row>
    <row r="56" spans="2:9" ht="33" customHeight="1">
      <c r="B56" s="543"/>
      <c r="C56" s="546"/>
      <c r="D56" s="271" t="s">
        <v>279</v>
      </c>
      <c r="E56" s="333" t="s">
        <v>444</v>
      </c>
      <c r="F56" s="333" t="s">
        <v>445</v>
      </c>
      <c r="G56" s="333" t="s">
        <v>489</v>
      </c>
      <c r="H56" s="333" t="s">
        <v>464</v>
      </c>
      <c r="I56" s="333" t="s">
        <v>447</v>
      </c>
    </row>
    <row r="57" spans="2:9" ht="33" customHeight="1">
      <c r="B57" s="544"/>
      <c r="C57" s="547"/>
      <c r="D57" s="271" t="s">
        <v>282</v>
      </c>
      <c r="E57" s="333" t="s">
        <v>449</v>
      </c>
      <c r="F57" s="333" t="s">
        <v>451</v>
      </c>
      <c r="G57" s="333" t="s">
        <v>450</v>
      </c>
      <c r="H57" s="333" t="s">
        <v>452</v>
      </c>
      <c r="I57" s="333" t="s">
        <v>463</v>
      </c>
    </row>
    <row r="58" spans="2:9" ht="33" customHeight="1">
      <c r="B58" s="542">
        <v>10</v>
      </c>
      <c r="C58" s="545" t="s">
        <v>52</v>
      </c>
      <c r="D58" s="71" t="s">
        <v>277</v>
      </c>
      <c r="E58" s="333" t="s">
        <v>320</v>
      </c>
      <c r="F58" s="333" t="s">
        <v>425</v>
      </c>
      <c r="G58" s="333" t="s">
        <v>426</v>
      </c>
      <c r="H58" s="333" t="s">
        <v>454</v>
      </c>
      <c r="I58" s="333" t="s">
        <v>470</v>
      </c>
    </row>
    <row r="59" spans="2:9" ht="33" customHeight="1">
      <c r="B59" s="543"/>
      <c r="C59" s="546"/>
      <c r="D59" s="269" t="s">
        <v>278</v>
      </c>
      <c r="E59" s="333" t="s">
        <v>429</v>
      </c>
      <c r="F59" s="333" t="s">
        <v>431</v>
      </c>
      <c r="G59" s="333" t="s">
        <v>433</v>
      </c>
      <c r="H59" s="333" t="s">
        <v>430</v>
      </c>
      <c r="I59" s="333" t="s">
        <v>432</v>
      </c>
    </row>
    <row r="60" spans="2:9" ht="33" customHeight="1">
      <c r="B60" s="543"/>
      <c r="C60" s="546"/>
      <c r="D60" s="269" t="s">
        <v>281</v>
      </c>
      <c r="E60" s="333" t="s">
        <v>434</v>
      </c>
      <c r="F60" s="333" t="s">
        <v>471</v>
      </c>
      <c r="G60" s="333" t="s">
        <v>436</v>
      </c>
      <c r="H60" s="333" t="s">
        <v>438</v>
      </c>
      <c r="I60" s="333" t="s">
        <v>462</v>
      </c>
    </row>
    <row r="61" spans="2:9" ht="33" customHeight="1">
      <c r="B61" s="543"/>
      <c r="C61" s="546"/>
      <c r="D61" s="270" t="s">
        <v>114</v>
      </c>
      <c r="E61" s="333" t="s">
        <v>439</v>
      </c>
      <c r="F61" s="333" t="s">
        <v>441</v>
      </c>
      <c r="G61" s="333" t="s">
        <v>440</v>
      </c>
      <c r="H61" s="333" t="s">
        <v>443</v>
      </c>
      <c r="I61" s="333" t="s">
        <v>442</v>
      </c>
    </row>
    <row r="62" spans="2:9" ht="33" customHeight="1">
      <c r="B62" s="543"/>
      <c r="C62" s="546"/>
      <c r="D62" s="271" t="s">
        <v>279</v>
      </c>
      <c r="E62" s="333" t="s">
        <v>444</v>
      </c>
      <c r="F62" s="333" t="s">
        <v>445</v>
      </c>
      <c r="G62" s="333" t="s">
        <v>448</v>
      </c>
      <c r="H62" s="333" t="s">
        <v>446</v>
      </c>
      <c r="I62" s="333" t="s">
        <v>464</v>
      </c>
    </row>
    <row r="63" spans="2:9" ht="33" customHeight="1">
      <c r="B63" s="544"/>
      <c r="C63" s="547"/>
      <c r="D63" s="273" t="s">
        <v>282</v>
      </c>
      <c r="E63" s="334" t="s">
        <v>449</v>
      </c>
      <c r="F63" s="334" t="s">
        <v>452</v>
      </c>
      <c r="G63" s="334" t="s">
        <v>451</v>
      </c>
      <c r="H63" s="334" t="s">
        <v>450</v>
      </c>
      <c r="I63" s="334" t="s">
        <v>463</v>
      </c>
    </row>
    <row r="64" spans="2:9" ht="33" customHeight="1">
      <c r="B64" s="542">
        <v>11</v>
      </c>
      <c r="C64" s="545" t="s">
        <v>53</v>
      </c>
      <c r="D64" s="71" t="s">
        <v>277</v>
      </c>
      <c r="E64" s="333" t="s">
        <v>320</v>
      </c>
      <c r="F64" s="333" t="s">
        <v>425</v>
      </c>
      <c r="G64" s="333" t="s">
        <v>454</v>
      </c>
      <c r="H64" s="333" t="s">
        <v>426</v>
      </c>
      <c r="I64" s="333" t="s">
        <v>427</v>
      </c>
    </row>
    <row r="65" spans="2:9" ht="33" customHeight="1">
      <c r="B65" s="543"/>
      <c r="C65" s="546"/>
      <c r="D65" s="269" t="s">
        <v>278</v>
      </c>
      <c r="E65" s="333" t="s">
        <v>429</v>
      </c>
      <c r="F65" s="333" t="s">
        <v>430</v>
      </c>
      <c r="G65" s="333" t="s">
        <v>433</v>
      </c>
      <c r="H65" s="333" t="s">
        <v>431</v>
      </c>
      <c r="I65" s="333" t="s">
        <v>482</v>
      </c>
    </row>
    <row r="66" spans="2:9" ht="33" customHeight="1">
      <c r="B66" s="543"/>
      <c r="C66" s="546"/>
      <c r="D66" s="269" t="s">
        <v>281</v>
      </c>
      <c r="E66" s="333" t="s">
        <v>434</v>
      </c>
      <c r="F66" s="333" t="s">
        <v>435</v>
      </c>
      <c r="G66" s="333" t="s">
        <v>456</v>
      </c>
      <c r="H66" s="333" t="s">
        <v>460</v>
      </c>
      <c r="I66" s="333" t="s">
        <v>436</v>
      </c>
    </row>
    <row r="67" spans="2:9" ht="33" customHeight="1">
      <c r="B67" s="543"/>
      <c r="C67" s="546"/>
      <c r="D67" s="270" t="s">
        <v>114</v>
      </c>
      <c r="E67" s="333" t="s">
        <v>439</v>
      </c>
      <c r="F67" s="333" t="s">
        <v>440</v>
      </c>
      <c r="G67" s="333" t="s">
        <v>443</v>
      </c>
      <c r="H67" s="333" t="s">
        <v>441</v>
      </c>
      <c r="I67" s="333" t="s">
        <v>504</v>
      </c>
    </row>
    <row r="68" spans="2:9" ht="33" customHeight="1">
      <c r="B68" s="543"/>
      <c r="C68" s="546"/>
      <c r="D68" s="271" t="s">
        <v>279</v>
      </c>
      <c r="E68" s="333" t="s">
        <v>444</v>
      </c>
      <c r="F68" s="333" t="s">
        <v>445</v>
      </c>
      <c r="G68" s="333" t="s">
        <v>464</v>
      </c>
      <c r="H68" s="333" t="s">
        <v>446</v>
      </c>
      <c r="I68" s="333" t="s">
        <v>447</v>
      </c>
    </row>
    <row r="69" spans="2:9" ht="33" customHeight="1">
      <c r="B69" s="544"/>
      <c r="C69" s="547"/>
      <c r="D69" s="271" t="s">
        <v>282</v>
      </c>
      <c r="E69" s="333" t="s">
        <v>449</v>
      </c>
      <c r="F69" s="333" t="s">
        <v>451</v>
      </c>
      <c r="G69" s="333" t="s">
        <v>452</v>
      </c>
      <c r="H69" s="333" t="s">
        <v>463</v>
      </c>
      <c r="I69" s="333" t="s">
        <v>450</v>
      </c>
    </row>
    <row r="70" spans="2:9" ht="33" customHeight="1">
      <c r="B70" s="542">
        <v>12</v>
      </c>
      <c r="C70" s="545" t="s">
        <v>74</v>
      </c>
      <c r="D70" s="71" t="s">
        <v>277</v>
      </c>
      <c r="E70" s="333" t="s">
        <v>320</v>
      </c>
      <c r="F70" s="333" t="s">
        <v>425</v>
      </c>
      <c r="G70" s="333" t="s">
        <v>426</v>
      </c>
      <c r="H70" s="333" t="s">
        <v>454</v>
      </c>
      <c r="I70" s="333" t="s">
        <v>470</v>
      </c>
    </row>
    <row r="71" spans="2:9" ht="33" customHeight="1">
      <c r="B71" s="543"/>
      <c r="C71" s="546"/>
      <c r="D71" s="269" t="s">
        <v>278</v>
      </c>
      <c r="E71" s="333" t="s">
        <v>429</v>
      </c>
      <c r="F71" s="333" t="s">
        <v>430</v>
      </c>
      <c r="G71" s="333" t="s">
        <v>431</v>
      </c>
      <c r="H71" s="333" t="s">
        <v>433</v>
      </c>
      <c r="I71" s="333" t="s">
        <v>476</v>
      </c>
    </row>
    <row r="72" spans="2:9" ht="33" customHeight="1">
      <c r="B72" s="543"/>
      <c r="C72" s="546"/>
      <c r="D72" s="269" t="s">
        <v>281</v>
      </c>
      <c r="E72" s="333" t="s">
        <v>434</v>
      </c>
      <c r="F72" s="333" t="s">
        <v>435</v>
      </c>
      <c r="G72" s="333" t="s">
        <v>460</v>
      </c>
      <c r="H72" s="333" t="s">
        <v>456</v>
      </c>
      <c r="I72" s="333" t="s">
        <v>462</v>
      </c>
    </row>
    <row r="73" spans="2:9" ht="33" customHeight="1">
      <c r="B73" s="543"/>
      <c r="C73" s="546"/>
      <c r="D73" s="270" t="s">
        <v>114</v>
      </c>
      <c r="E73" s="333" t="s">
        <v>439</v>
      </c>
      <c r="F73" s="333" t="s">
        <v>442</v>
      </c>
      <c r="G73" s="333" t="s">
        <v>440</v>
      </c>
      <c r="H73" s="333" t="s">
        <v>443</v>
      </c>
      <c r="I73" s="333" t="s">
        <v>441</v>
      </c>
    </row>
    <row r="74" spans="2:9" ht="33" customHeight="1">
      <c r="B74" s="543"/>
      <c r="C74" s="546"/>
      <c r="D74" s="271" t="s">
        <v>279</v>
      </c>
      <c r="E74" s="333" t="s">
        <v>444</v>
      </c>
      <c r="F74" s="333" t="s">
        <v>445</v>
      </c>
      <c r="G74" s="333" t="s">
        <v>446</v>
      </c>
      <c r="H74" s="333" t="s">
        <v>464</v>
      </c>
      <c r="I74" s="333" t="s">
        <v>447</v>
      </c>
    </row>
    <row r="75" spans="2:9" ht="33" customHeight="1">
      <c r="B75" s="544"/>
      <c r="C75" s="547"/>
      <c r="D75" s="271" t="s">
        <v>282</v>
      </c>
      <c r="E75" s="333" t="s">
        <v>449</v>
      </c>
      <c r="F75" s="333" t="s">
        <v>450</v>
      </c>
      <c r="G75" s="333" t="s">
        <v>451</v>
      </c>
      <c r="H75" s="333" t="s">
        <v>452</v>
      </c>
      <c r="I75" s="333" t="s">
        <v>463</v>
      </c>
    </row>
    <row r="76" spans="2:9" ht="33" customHeight="1">
      <c r="B76" s="542">
        <v>13</v>
      </c>
      <c r="C76" s="545" t="s">
        <v>75</v>
      </c>
      <c r="D76" s="71" t="s">
        <v>277</v>
      </c>
      <c r="E76" s="333" t="s">
        <v>320</v>
      </c>
      <c r="F76" s="333" t="s">
        <v>425</v>
      </c>
      <c r="G76" s="333" t="s">
        <v>454</v>
      </c>
      <c r="H76" s="333" t="s">
        <v>470</v>
      </c>
      <c r="I76" s="333" t="s">
        <v>427</v>
      </c>
    </row>
    <row r="77" spans="2:9" ht="33" customHeight="1">
      <c r="B77" s="543"/>
      <c r="C77" s="546"/>
      <c r="D77" s="269" t="s">
        <v>278</v>
      </c>
      <c r="E77" s="333" t="s">
        <v>429</v>
      </c>
      <c r="F77" s="333" t="s">
        <v>430</v>
      </c>
      <c r="G77" s="333" t="s">
        <v>433</v>
      </c>
      <c r="H77" s="333" t="s">
        <v>431</v>
      </c>
      <c r="I77" s="333" t="s">
        <v>482</v>
      </c>
    </row>
    <row r="78" spans="2:9" ht="33" customHeight="1">
      <c r="B78" s="543"/>
      <c r="C78" s="546"/>
      <c r="D78" s="269" t="s">
        <v>281</v>
      </c>
      <c r="E78" s="333" t="s">
        <v>434</v>
      </c>
      <c r="F78" s="333" t="s">
        <v>435</v>
      </c>
      <c r="G78" s="333" t="s">
        <v>460</v>
      </c>
      <c r="H78" s="333" t="s">
        <v>436</v>
      </c>
      <c r="I78" s="333" t="s">
        <v>456</v>
      </c>
    </row>
    <row r="79" spans="2:9" ht="33" customHeight="1">
      <c r="B79" s="543"/>
      <c r="C79" s="546"/>
      <c r="D79" s="270" t="s">
        <v>114</v>
      </c>
      <c r="E79" s="333" t="s">
        <v>439</v>
      </c>
      <c r="F79" s="333" t="s">
        <v>440</v>
      </c>
      <c r="G79" s="333" t="s">
        <v>443</v>
      </c>
      <c r="H79" s="333" t="s">
        <v>441</v>
      </c>
      <c r="I79" s="333" t="s">
        <v>442</v>
      </c>
    </row>
    <row r="80" spans="2:9" ht="33" customHeight="1">
      <c r="B80" s="543"/>
      <c r="C80" s="546"/>
      <c r="D80" s="271" t="s">
        <v>279</v>
      </c>
      <c r="E80" s="333" t="s">
        <v>444</v>
      </c>
      <c r="F80" s="333" t="s">
        <v>445</v>
      </c>
      <c r="G80" s="333" t="s">
        <v>446</v>
      </c>
      <c r="H80" s="333" t="s">
        <v>464</v>
      </c>
      <c r="I80" s="333" t="s">
        <v>489</v>
      </c>
    </row>
    <row r="81" spans="2:9" ht="33" customHeight="1">
      <c r="B81" s="544"/>
      <c r="C81" s="547"/>
      <c r="D81" s="271" t="s">
        <v>282</v>
      </c>
      <c r="E81" s="333" t="s">
        <v>449</v>
      </c>
      <c r="F81" s="333" t="s">
        <v>452</v>
      </c>
      <c r="G81" s="333" t="s">
        <v>450</v>
      </c>
      <c r="H81" s="333" t="s">
        <v>451</v>
      </c>
      <c r="I81" s="333" t="s">
        <v>473</v>
      </c>
    </row>
    <row r="82" spans="2:9" ht="33" customHeight="1">
      <c r="B82" s="542">
        <v>14</v>
      </c>
      <c r="C82" s="545" t="s">
        <v>76</v>
      </c>
      <c r="D82" s="71" t="s">
        <v>277</v>
      </c>
      <c r="E82" s="333" t="s">
        <v>320</v>
      </c>
      <c r="F82" s="333" t="s">
        <v>426</v>
      </c>
      <c r="G82" s="333" t="s">
        <v>425</v>
      </c>
      <c r="H82" s="333" t="s">
        <v>454</v>
      </c>
      <c r="I82" s="333" t="s">
        <v>470</v>
      </c>
    </row>
    <row r="83" spans="2:9" ht="33" customHeight="1">
      <c r="B83" s="543"/>
      <c r="C83" s="546"/>
      <c r="D83" s="269" t="s">
        <v>278</v>
      </c>
      <c r="E83" s="333" t="s">
        <v>429</v>
      </c>
      <c r="F83" s="333" t="s">
        <v>430</v>
      </c>
      <c r="G83" s="333" t="s">
        <v>433</v>
      </c>
      <c r="H83" s="333" t="s">
        <v>431</v>
      </c>
      <c r="I83" s="333" t="s">
        <v>432</v>
      </c>
    </row>
    <row r="84" spans="2:9" ht="33" customHeight="1">
      <c r="B84" s="543"/>
      <c r="C84" s="546"/>
      <c r="D84" s="269" t="s">
        <v>281</v>
      </c>
      <c r="E84" s="333" t="s">
        <v>434</v>
      </c>
      <c r="F84" s="333" t="s">
        <v>435</v>
      </c>
      <c r="G84" s="333" t="s">
        <v>456</v>
      </c>
      <c r="H84" s="333" t="s">
        <v>460</v>
      </c>
      <c r="I84" s="333" t="s">
        <v>462</v>
      </c>
    </row>
    <row r="85" spans="2:9" ht="33" customHeight="1">
      <c r="B85" s="543"/>
      <c r="C85" s="546"/>
      <c r="D85" s="270" t="s">
        <v>114</v>
      </c>
      <c r="E85" s="333" t="s">
        <v>439</v>
      </c>
      <c r="F85" s="333" t="s">
        <v>440</v>
      </c>
      <c r="G85" s="333" t="s">
        <v>443</v>
      </c>
      <c r="H85" s="333" t="s">
        <v>441</v>
      </c>
      <c r="I85" s="333" t="s">
        <v>442</v>
      </c>
    </row>
    <row r="86" spans="2:9" ht="33" customHeight="1">
      <c r="B86" s="543"/>
      <c r="C86" s="546"/>
      <c r="D86" s="271" t="s">
        <v>279</v>
      </c>
      <c r="E86" s="333" t="s">
        <v>444</v>
      </c>
      <c r="F86" s="333" t="s">
        <v>445</v>
      </c>
      <c r="G86" s="333" t="s">
        <v>446</v>
      </c>
      <c r="H86" s="333" t="s">
        <v>464</v>
      </c>
      <c r="I86" s="333" t="s">
        <v>496</v>
      </c>
    </row>
    <row r="87" spans="2:9" ht="33" customHeight="1">
      <c r="B87" s="544"/>
      <c r="C87" s="547"/>
      <c r="D87" s="271" t="s">
        <v>282</v>
      </c>
      <c r="E87" s="333" t="s">
        <v>449</v>
      </c>
      <c r="F87" s="333" t="s">
        <v>451</v>
      </c>
      <c r="G87" s="333" t="s">
        <v>450</v>
      </c>
      <c r="H87" s="333" t="s">
        <v>452</v>
      </c>
      <c r="I87" s="333" t="s">
        <v>473</v>
      </c>
    </row>
    <row r="88" spans="2:9" ht="33" customHeight="1">
      <c r="B88" s="542">
        <v>15</v>
      </c>
      <c r="C88" s="545" t="s">
        <v>77</v>
      </c>
      <c r="D88" s="71" t="s">
        <v>277</v>
      </c>
      <c r="E88" s="333" t="s">
        <v>320</v>
      </c>
      <c r="F88" s="333" t="s">
        <v>425</v>
      </c>
      <c r="G88" s="333" t="s">
        <v>426</v>
      </c>
      <c r="H88" s="333" t="s">
        <v>454</v>
      </c>
      <c r="I88" s="333" t="s">
        <v>428</v>
      </c>
    </row>
    <row r="89" spans="2:9" ht="33" customHeight="1">
      <c r="B89" s="543"/>
      <c r="C89" s="546"/>
      <c r="D89" s="269" t="s">
        <v>278</v>
      </c>
      <c r="E89" s="333" t="s">
        <v>429</v>
      </c>
      <c r="F89" s="333" t="s">
        <v>433</v>
      </c>
      <c r="G89" s="333" t="s">
        <v>430</v>
      </c>
      <c r="H89" s="333" t="s">
        <v>431</v>
      </c>
      <c r="I89" s="333" t="s">
        <v>432</v>
      </c>
    </row>
    <row r="90" spans="2:9" ht="33" customHeight="1">
      <c r="B90" s="543"/>
      <c r="C90" s="546"/>
      <c r="D90" s="269" t="s">
        <v>281</v>
      </c>
      <c r="E90" s="333" t="s">
        <v>434</v>
      </c>
      <c r="F90" s="333" t="s">
        <v>435</v>
      </c>
      <c r="G90" s="333" t="s">
        <v>456</v>
      </c>
      <c r="H90" s="333" t="s">
        <v>460</v>
      </c>
      <c r="I90" s="333" t="s">
        <v>436</v>
      </c>
    </row>
    <row r="91" spans="2:9" ht="33" customHeight="1">
      <c r="B91" s="543"/>
      <c r="C91" s="546"/>
      <c r="D91" s="270" t="s">
        <v>114</v>
      </c>
      <c r="E91" s="333" t="s">
        <v>439</v>
      </c>
      <c r="F91" s="333" t="s">
        <v>440</v>
      </c>
      <c r="G91" s="333" t="s">
        <v>443</v>
      </c>
      <c r="H91" s="333" t="s">
        <v>442</v>
      </c>
      <c r="I91" s="333" t="s">
        <v>441</v>
      </c>
    </row>
    <row r="92" spans="2:9" ht="33" customHeight="1">
      <c r="B92" s="543"/>
      <c r="C92" s="546"/>
      <c r="D92" s="271" t="s">
        <v>279</v>
      </c>
      <c r="E92" s="333" t="s">
        <v>444</v>
      </c>
      <c r="F92" s="333" t="s">
        <v>445</v>
      </c>
      <c r="G92" s="333" t="s">
        <v>464</v>
      </c>
      <c r="H92" s="333" t="s">
        <v>446</v>
      </c>
      <c r="I92" s="333" t="s">
        <v>447</v>
      </c>
    </row>
    <row r="93" spans="2:9" ht="33" customHeight="1">
      <c r="B93" s="544"/>
      <c r="C93" s="547"/>
      <c r="D93" s="273" t="s">
        <v>282</v>
      </c>
      <c r="E93" s="334" t="s">
        <v>449</v>
      </c>
      <c r="F93" s="334" t="s">
        <v>451</v>
      </c>
      <c r="G93" s="334" t="s">
        <v>450</v>
      </c>
      <c r="H93" s="334" t="s">
        <v>452</v>
      </c>
      <c r="I93" s="334" t="s">
        <v>463</v>
      </c>
    </row>
    <row r="94" spans="2:9" ht="33" customHeight="1">
      <c r="B94" s="542">
        <v>16</v>
      </c>
      <c r="C94" s="545" t="s">
        <v>54</v>
      </c>
      <c r="D94" s="71" t="s">
        <v>277</v>
      </c>
      <c r="E94" s="333" t="s">
        <v>320</v>
      </c>
      <c r="F94" s="333" t="s">
        <v>425</v>
      </c>
      <c r="G94" s="333" t="s">
        <v>427</v>
      </c>
      <c r="H94" s="333" t="s">
        <v>428</v>
      </c>
      <c r="I94" s="333" t="s">
        <v>426</v>
      </c>
    </row>
    <row r="95" spans="2:9" ht="33" customHeight="1">
      <c r="B95" s="543"/>
      <c r="C95" s="546"/>
      <c r="D95" s="269" t="s">
        <v>278</v>
      </c>
      <c r="E95" s="333" t="s">
        <v>429</v>
      </c>
      <c r="F95" s="333" t="s">
        <v>430</v>
      </c>
      <c r="G95" s="333" t="s">
        <v>431</v>
      </c>
      <c r="H95" s="333" t="s">
        <v>433</v>
      </c>
      <c r="I95" s="333" t="s">
        <v>432</v>
      </c>
    </row>
    <row r="96" spans="2:9" ht="33" customHeight="1">
      <c r="B96" s="543"/>
      <c r="C96" s="546"/>
      <c r="D96" s="269" t="s">
        <v>281</v>
      </c>
      <c r="E96" s="333" t="s">
        <v>434</v>
      </c>
      <c r="F96" s="333" t="s">
        <v>435</v>
      </c>
      <c r="G96" s="333" t="s">
        <v>436</v>
      </c>
      <c r="H96" s="333" t="s">
        <v>456</v>
      </c>
      <c r="I96" s="333" t="s">
        <v>462</v>
      </c>
    </row>
    <row r="97" spans="2:9" ht="33" customHeight="1">
      <c r="B97" s="543"/>
      <c r="C97" s="546"/>
      <c r="D97" s="270" t="s">
        <v>114</v>
      </c>
      <c r="E97" s="333" t="s">
        <v>439</v>
      </c>
      <c r="F97" s="333" t="s">
        <v>440</v>
      </c>
      <c r="G97" s="333" t="s">
        <v>443</v>
      </c>
      <c r="H97" s="333" t="s">
        <v>442</v>
      </c>
      <c r="I97" s="333" t="s">
        <v>441</v>
      </c>
    </row>
    <row r="98" spans="2:9" ht="33" customHeight="1">
      <c r="B98" s="543"/>
      <c r="C98" s="546"/>
      <c r="D98" s="271" t="s">
        <v>279</v>
      </c>
      <c r="E98" s="333" t="s">
        <v>444</v>
      </c>
      <c r="F98" s="333" t="s">
        <v>445</v>
      </c>
      <c r="G98" s="333" t="s">
        <v>446</v>
      </c>
      <c r="H98" s="333" t="s">
        <v>447</v>
      </c>
      <c r="I98" s="333" t="s">
        <v>464</v>
      </c>
    </row>
    <row r="99" spans="2:9" ht="33" customHeight="1">
      <c r="B99" s="544"/>
      <c r="C99" s="547"/>
      <c r="D99" s="271" t="s">
        <v>282</v>
      </c>
      <c r="E99" s="333" t="s">
        <v>449</v>
      </c>
      <c r="F99" s="333" t="s">
        <v>451</v>
      </c>
      <c r="G99" s="333" t="s">
        <v>450</v>
      </c>
      <c r="H99" s="333" t="s">
        <v>452</v>
      </c>
      <c r="I99" s="333" t="s">
        <v>463</v>
      </c>
    </row>
    <row r="100" spans="2:9" ht="33" customHeight="1">
      <c r="B100" s="542">
        <v>17</v>
      </c>
      <c r="C100" s="545" t="s">
        <v>78</v>
      </c>
      <c r="D100" s="71" t="s">
        <v>277</v>
      </c>
      <c r="E100" s="333" t="s">
        <v>320</v>
      </c>
      <c r="F100" s="333" t="s">
        <v>425</v>
      </c>
      <c r="G100" s="333" t="s">
        <v>454</v>
      </c>
      <c r="H100" s="333" t="s">
        <v>426</v>
      </c>
      <c r="I100" s="333" t="s">
        <v>428</v>
      </c>
    </row>
    <row r="101" spans="2:9" ht="33" customHeight="1">
      <c r="B101" s="543"/>
      <c r="C101" s="546"/>
      <c r="D101" s="269" t="s">
        <v>278</v>
      </c>
      <c r="E101" s="333" t="s">
        <v>429</v>
      </c>
      <c r="F101" s="333" t="s">
        <v>431</v>
      </c>
      <c r="G101" s="333" t="s">
        <v>433</v>
      </c>
      <c r="H101" s="333" t="s">
        <v>430</v>
      </c>
      <c r="I101" s="333" t="s">
        <v>432</v>
      </c>
    </row>
    <row r="102" spans="2:9" ht="33" customHeight="1">
      <c r="B102" s="543"/>
      <c r="C102" s="546"/>
      <c r="D102" s="269" t="s">
        <v>281</v>
      </c>
      <c r="E102" s="333" t="s">
        <v>434</v>
      </c>
      <c r="F102" s="333" t="s">
        <v>435</v>
      </c>
      <c r="G102" s="333" t="s">
        <v>436</v>
      </c>
      <c r="H102" s="333" t="s">
        <v>462</v>
      </c>
      <c r="I102" s="333" t="s">
        <v>456</v>
      </c>
    </row>
    <row r="103" spans="2:9" ht="33" customHeight="1">
      <c r="B103" s="543"/>
      <c r="C103" s="546"/>
      <c r="D103" s="270" t="s">
        <v>114</v>
      </c>
      <c r="E103" s="333" t="s">
        <v>439</v>
      </c>
      <c r="F103" s="333" t="s">
        <v>440</v>
      </c>
      <c r="G103" s="333" t="s">
        <v>443</v>
      </c>
      <c r="H103" s="333" t="s">
        <v>441</v>
      </c>
      <c r="I103" s="333" t="s">
        <v>442</v>
      </c>
    </row>
    <row r="104" spans="2:9" ht="33" customHeight="1">
      <c r="B104" s="543"/>
      <c r="C104" s="546"/>
      <c r="D104" s="271" t="s">
        <v>279</v>
      </c>
      <c r="E104" s="333" t="s">
        <v>444</v>
      </c>
      <c r="F104" s="333" t="s">
        <v>445</v>
      </c>
      <c r="G104" s="333" t="s">
        <v>446</v>
      </c>
      <c r="H104" s="333" t="s">
        <v>447</v>
      </c>
      <c r="I104" s="333" t="s">
        <v>464</v>
      </c>
    </row>
    <row r="105" spans="2:9" ht="33" customHeight="1">
      <c r="B105" s="544"/>
      <c r="C105" s="547"/>
      <c r="D105" s="271" t="s">
        <v>282</v>
      </c>
      <c r="E105" s="333" t="s">
        <v>449</v>
      </c>
      <c r="F105" s="333" t="s">
        <v>451</v>
      </c>
      <c r="G105" s="333" t="s">
        <v>452</v>
      </c>
      <c r="H105" s="333" t="s">
        <v>450</v>
      </c>
      <c r="I105" s="333" t="s">
        <v>463</v>
      </c>
    </row>
    <row r="106" spans="2:9" ht="33" customHeight="1">
      <c r="B106" s="542">
        <v>18</v>
      </c>
      <c r="C106" s="545" t="s">
        <v>55</v>
      </c>
      <c r="D106" s="71" t="s">
        <v>277</v>
      </c>
      <c r="E106" s="333" t="s">
        <v>320</v>
      </c>
      <c r="F106" s="333" t="s">
        <v>425</v>
      </c>
      <c r="G106" s="333" t="s">
        <v>454</v>
      </c>
      <c r="H106" s="333" t="s">
        <v>427</v>
      </c>
      <c r="I106" s="333" t="s">
        <v>428</v>
      </c>
    </row>
    <row r="107" spans="2:9" ht="33" customHeight="1">
      <c r="B107" s="543"/>
      <c r="C107" s="546"/>
      <c r="D107" s="269" t="s">
        <v>278</v>
      </c>
      <c r="E107" s="333" t="s">
        <v>429</v>
      </c>
      <c r="F107" s="333" t="s">
        <v>430</v>
      </c>
      <c r="G107" s="333" t="s">
        <v>431</v>
      </c>
      <c r="H107" s="333" t="s">
        <v>433</v>
      </c>
      <c r="I107" s="333" t="s">
        <v>482</v>
      </c>
    </row>
    <row r="108" spans="2:9" ht="33" customHeight="1">
      <c r="B108" s="543"/>
      <c r="C108" s="546"/>
      <c r="D108" s="269" t="s">
        <v>281</v>
      </c>
      <c r="E108" s="333" t="s">
        <v>434</v>
      </c>
      <c r="F108" s="333" t="s">
        <v>435</v>
      </c>
      <c r="G108" s="333" t="s">
        <v>438</v>
      </c>
      <c r="H108" s="333" t="s">
        <v>436</v>
      </c>
      <c r="I108" s="333" t="s">
        <v>462</v>
      </c>
    </row>
    <row r="109" spans="2:9" ht="33" customHeight="1">
      <c r="B109" s="543"/>
      <c r="C109" s="546"/>
      <c r="D109" s="270" t="s">
        <v>114</v>
      </c>
      <c r="E109" s="333" t="s">
        <v>439</v>
      </c>
      <c r="F109" s="333" t="s">
        <v>440</v>
      </c>
      <c r="G109" s="333" t="s">
        <v>443</v>
      </c>
      <c r="H109" s="333" t="s">
        <v>441</v>
      </c>
      <c r="I109" s="333" t="s">
        <v>442</v>
      </c>
    </row>
    <row r="110" spans="2:9" ht="33" customHeight="1">
      <c r="B110" s="543"/>
      <c r="C110" s="546"/>
      <c r="D110" s="271" t="s">
        <v>279</v>
      </c>
      <c r="E110" s="333" t="s">
        <v>444</v>
      </c>
      <c r="F110" s="333" t="s">
        <v>445</v>
      </c>
      <c r="G110" s="333" t="s">
        <v>446</v>
      </c>
      <c r="H110" s="333" t="s">
        <v>447</v>
      </c>
      <c r="I110" s="333" t="s">
        <v>448</v>
      </c>
    </row>
    <row r="111" spans="2:9" ht="33" customHeight="1">
      <c r="B111" s="544"/>
      <c r="C111" s="547"/>
      <c r="D111" s="271" t="s">
        <v>282</v>
      </c>
      <c r="E111" s="333" t="s">
        <v>449</v>
      </c>
      <c r="F111" s="333" t="s">
        <v>451</v>
      </c>
      <c r="G111" s="333" t="s">
        <v>452</v>
      </c>
      <c r="H111" s="333" t="s">
        <v>450</v>
      </c>
      <c r="I111" s="333" t="s">
        <v>463</v>
      </c>
    </row>
    <row r="112" spans="2:9" ht="33" customHeight="1">
      <c r="B112" s="542">
        <v>19</v>
      </c>
      <c r="C112" s="545" t="s">
        <v>79</v>
      </c>
      <c r="D112" s="71" t="s">
        <v>277</v>
      </c>
      <c r="E112" s="333" t="s">
        <v>320</v>
      </c>
      <c r="F112" s="333" t="s">
        <v>425</v>
      </c>
      <c r="G112" s="333" t="s">
        <v>428</v>
      </c>
      <c r="H112" s="333" t="s">
        <v>470</v>
      </c>
      <c r="I112" s="333" t="s">
        <v>454</v>
      </c>
    </row>
    <row r="113" spans="2:9" ht="33" customHeight="1">
      <c r="B113" s="543"/>
      <c r="C113" s="546"/>
      <c r="D113" s="269" t="s">
        <v>278</v>
      </c>
      <c r="E113" s="333" t="s">
        <v>429</v>
      </c>
      <c r="F113" s="333" t="s">
        <v>430</v>
      </c>
      <c r="G113" s="333" t="s">
        <v>431</v>
      </c>
      <c r="H113" s="333" t="s">
        <v>433</v>
      </c>
      <c r="I113" s="333" t="s">
        <v>432</v>
      </c>
    </row>
    <row r="114" spans="2:9" ht="33" customHeight="1">
      <c r="B114" s="543"/>
      <c r="C114" s="546"/>
      <c r="D114" s="269" t="s">
        <v>281</v>
      </c>
      <c r="E114" s="333" t="s">
        <v>434</v>
      </c>
      <c r="F114" s="333" t="s">
        <v>435</v>
      </c>
      <c r="G114" s="333" t="s">
        <v>460</v>
      </c>
      <c r="H114" s="333" t="s">
        <v>462</v>
      </c>
      <c r="I114" s="333" t="s">
        <v>436</v>
      </c>
    </row>
    <row r="115" spans="2:9" ht="33" customHeight="1">
      <c r="B115" s="543"/>
      <c r="C115" s="546"/>
      <c r="D115" s="270" t="s">
        <v>114</v>
      </c>
      <c r="E115" s="333" t="s">
        <v>439</v>
      </c>
      <c r="F115" s="333" t="s">
        <v>440</v>
      </c>
      <c r="G115" s="333" t="s">
        <v>443</v>
      </c>
      <c r="H115" s="333" t="s">
        <v>441</v>
      </c>
      <c r="I115" s="333" t="s">
        <v>442</v>
      </c>
    </row>
    <row r="116" spans="2:9" ht="33" customHeight="1">
      <c r="B116" s="543"/>
      <c r="C116" s="546"/>
      <c r="D116" s="271" t="s">
        <v>279</v>
      </c>
      <c r="E116" s="333" t="s">
        <v>444</v>
      </c>
      <c r="F116" s="333" t="s">
        <v>445</v>
      </c>
      <c r="G116" s="333" t="s">
        <v>446</v>
      </c>
      <c r="H116" s="333" t="s">
        <v>447</v>
      </c>
      <c r="I116" s="333" t="s">
        <v>464</v>
      </c>
    </row>
    <row r="117" spans="2:9" ht="33" customHeight="1">
      <c r="B117" s="544"/>
      <c r="C117" s="547"/>
      <c r="D117" s="271" t="s">
        <v>282</v>
      </c>
      <c r="E117" s="333" t="s">
        <v>449</v>
      </c>
      <c r="F117" s="333" t="s">
        <v>450</v>
      </c>
      <c r="G117" s="333" t="s">
        <v>463</v>
      </c>
      <c r="H117" s="333" t="s">
        <v>451</v>
      </c>
      <c r="I117" s="333" t="s">
        <v>452</v>
      </c>
    </row>
    <row r="118" spans="2:9" ht="33" customHeight="1">
      <c r="B118" s="542">
        <v>20</v>
      </c>
      <c r="C118" s="545" t="s">
        <v>80</v>
      </c>
      <c r="D118" s="71" t="s">
        <v>277</v>
      </c>
      <c r="E118" s="333" t="s">
        <v>320</v>
      </c>
      <c r="F118" s="333" t="s">
        <v>426</v>
      </c>
      <c r="G118" s="333" t="s">
        <v>425</v>
      </c>
      <c r="H118" s="333" t="s">
        <v>454</v>
      </c>
      <c r="I118" s="333" t="s">
        <v>428</v>
      </c>
    </row>
    <row r="119" spans="2:9" ht="33" customHeight="1">
      <c r="B119" s="543"/>
      <c r="C119" s="546"/>
      <c r="D119" s="269" t="s">
        <v>278</v>
      </c>
      <c r="E119" s="333" t="s">
        <v>429</v>
      </c>
      <c r="F119" s="333" t="s">
        <v>430</v>
      </c>
      <c r="G119" s="333" t="s">
        <v>433</v>
      </c>
      <c r="H119" s="333" t="s">
        <v>431</v>
      </c>
      <c r="I119" s="333" t="s">
        <v>432</v>
      </c>
    </row>
    <row r="120" spans="2:9" ht="33" customHeight="1">
      <c r="B120" s="543"/>
      <c r="C120" s="546"/>
      <c r="D120" s="269" t="s">
        <v>281</v>
      </c>
      <c r="E120" s="333" t="s">
        <v>434</v>
      </c>
      <c r="F120" s="333" t="s">
        <v>460</v>
      </c>
      <c r="G120" s="333" t="s">
        <v>462</v>
      </c>
      <c r="H120" s="333" t="s">
        <v>435</v>
      </c>
      <c r="I120" s="333" t="s">
        <v>456</v>
      </c>
    </row>
    <row r="121" spans="2:9" ht="33" customHeight="1">
      <c r="B121" s="543"/>
      <c r="C121" s="546"/>
      <c r="D121" s="270" t="s">
        <v>114</v>
      </c>
      <c r="E121" s="333" t="s">
        <v>439</v>
      </c>
      <c r="F121" s="333" t="s">
        <v>440</v>
      </c>
      <c r="G121" s="333" t="s">
        <v>443</v>
      </c>
      <c r="H121" s="333" t="s">
        <v>442</v>
      </c>
      <c r="I121" s="333" t="s">
        <v>441</v>
      </c>
    </row>
    <row r="122" spans="2:9" ht="33" customHeight="1">
      <c r="B122" s="543"/>
      <c r="C122" s="546"/>
      <c r="D122" s="271" t="s">
        <v>279</v>
      </c>
      <c r="E122" s="333" t="s">
        <v>444</v>
      </c>
      <c r="F122" s="333" t="s">
        <v>445</v>
      </c>
      <c r="G122" s="333" t="s">
        <v>446</v>
      </c>
      <c r="H122" s="333" t="s">
        <v>447</v>
      </c>
      <c r="I122" s="333" t="s">
        <v>464</v>
      </c>
    </row>
    <row r="123" spans="2:9" ht="33" customHeight="1">
      <c r="B123" s="544"/>
      <c r="C123" s="547"/>
      <c r="D123" s="273" t="s">
        <v>282</v>
      </c>
      <c r="E123" s="334" t="s">
        <v>449</v>
      </c>
      <c r="F123" s="334" t="s">
        <v>451</v>
      </c>
      <c r="G123" s="334" t="s">
        <v>452</v>
      </c>
      <c r="H123" s="334" t="s">
        <v>450</v>
      </c>
      <c r="I123" s="334" t="s">
        <v>473</v>
      </c>
    </row>
    <row r="124" spans="2:9" ht="33" customHeight="1">
      <c r="B124" s="542">
        <v>21</v>
      </c>
      <c r="C124" s="545" t="s">
        <v>81</v>
      </c>
      <c r="D124" s="71" t="s">
        <v>277</v>
      </c>
      <c r="E124" s="333" t="s">
        <v>320</v>
      </c>
      <c r="F124" s="333" t="s">
        <v>425</v>
      </c>
      <c r="G124" s="333" t="s">
        <v>426</v>
      </c>
      <c r="H124" s="333" t="s">
        <v>454</v>
      </c>
      <c r="I124" s="333" t="s">
        <v>427</v>
      </c>
    </row>
    <row r="125" spans="2:9" ht="33" customHeight="1">
      <c r="B125" s="543"/>
      <c r="C125" s="546"/>
      <c r="D125" s="269" t="s">
        <v>278</v>
      </c>
      <c r="E125" s="333" t="s">
        <v>429</v>
      </c>
      <c r="F125" s="333" t="s">
        <v>430</v>
      </c>
      <c r="G125" s="333" t="s">
        <v>433</v>
      </c>
      <c r="H125" s="333" t="s">
        <v>431</v>
      </c>
      <c r="I125" s="333" t="s">
        <v>432</v>
      </c>
    </row>
    <row r="126" spans="2:9" ht="33" customHeight="1">
      <c r="B126" s="543"/>
      <c r="C126" s="546"/>
      <c r="D126" s="269" t="s">
        <v>281</v>
      </c>
      <c r="E126" s="333" t="s">
        <v>434</v>
      </c>
      <c r="F126" s="333" t="s">
        <v>435</v>
      </c>
      <c r="G126" s="333" t="s">
        <v>456</v>
      </c>
      <c r="H126" s="333" t="s">
        <v>438</v>
      </c>
      <c r="I126" s="333" t="s">
        <v>462</v>
      </c>
    </row>
    <row r="127" spans="2:9" ht="33" customHeight="1">
      <c r="B127" s="543"/>
      <c r="C127" s="546"/>
      <c r="D127" s="270" t="s">
        <v>114</v>
      </c>
      <c r="E127" s="333" t="s">
        <v>439</v>
      </c>
      <c r="F127" s="333" t="s">
        <v>440</v>
      </c>
      <c r="G127" s="333" t="s">
        <v>442</v>
      </c>
      <c r="H127" s="333" t="s">
        <v>443</v>
      </c>
      <c r="I127" s="333" t="s">
        <v>441</v>
      </c>
    </row>
    <row r="128" spans="2:9" ht="33" customHeight="1">
      <c r="B128" s="543"/>
      <c r="C128" s="546"/>
      <c r="D128" s="271" t="s">
        <v>279</v>
      </c>
      <c r="E128" s="333" t="s">
        <v>444</v>
      </c>
      <c r="F128" s="333" t="s">
        <v>445</v>
      </c>
      <c r="G128" s="333" t="s">
        <v>446</v>
      </c>
      <c r="H128" s="333" t="s">
        <v>496</v>
      </c>
      <c r="I128" s="333" t="s">
        <v>447</v>
      </c>
    </row>
    <row r="129" spans="2:9" ht="33" customHeight="1">
      <c r="B129" s="544"/>
      <c r="C129" s="547"/>
      <c r="D129" s="271" t="s">
        <v>282</v>
      </c>
      <c r="E129" s="333" t="s">
        <v>449</v>
      </c>
      <c r="F129" s="333" t="s">
        <v>451</v>
      </c>
      <c r="G129" s="333" t="s">
        <v>450</v>
      </c>
      <c r="H129" s="333" t="s">
        <v>452</v>
      </c>
      <c r="I129" s="333" t="s">
        <v>463</v>
      </c>
    </row>
    <row r="130" spans="2:9" ht="33" customHeight="1">
      <c r="B130" s="542">
        <v>22</v>
      </c>
      <c r="C130" s="545" t="s">
        <v>56</v>
      </c>
      <c r="D130" s="71" t="s">
        <v>277</v>
      </c>
      <c r="E130" s="333" t="s">
        <v>320</v>
      </c>
      <c r="F130" s="333" t="s">
        <v>425</v>
      </c>
      <c r="G130" s="333" t="s">
        <v>454</v>
      </c>
      <c r="H130" s="333" t="s">
        <v>428</v>
      </c>
      <c r="I130" s="333" t="s">
        <v>426</v>
      </c>
    </row>
    <row r="131" spans="2:9" ht="33" customHeight="1">
      <c r="B131" s="543"/>
      <c r="C131" s="546"/>
      <c r="D131" s="269" t="s">
        <v>278</v>
      </c>
      <c r="E131" s="333" t="s">
        <v>429</v>
      </c>
      <c r="F131" s="333" t="s">
        <v>433</v>
      </c>
      <c r="G131" s="333" t="s">
        <v>431</v>
      </c>
      <c r="H131" s="333" t="s">
        <v>430</v>
      </c>
      <c r="I131" s="333" t="s">
        <v>482</v>
      </c>
    </row>
    <row r="132" spans="2:9" ht="33" customHeight="1">
      <c r="B132" s="543"/>
      <c r="C132" s="546"/>
      <c r="D132" s="269" t="s">
        <v>281</v>
      </c>
      <c r="E132" s="333" t="s">
        <v>434</v>
      </c>
      <c r="F132" s="333" t="s">
        <v>435</v>
      </c>
      <c r="G132" s="333" t="s">
        <v>436</v>
      </c>
      <c r="H132" s="333" t="s">
        <v>460</v>
      </c>
      <c r="I132" s="333" t="s">
        <v>438</v>
      </c>
    </row>
    <row r="133" spans="2:9" ht="33" customHeight="1">
      <c r="B133" s="543"/>
      <c r="C133" s="546"/>
      <c r="D133" s="270" t="s">
        <v>114</v>
      </c>
      <c r="E133" s="333" t="s">
        <v>439</v>
      </c>
      <c r="F133" s="333" t="s">
        <v>440</v>
      </c>
      <c r="G133" s="333" t="s">
        <v>443</v>
      </c>
      <c r="H133" s="333" t="s">
        <v>441</v>
      </c>
      <c r="I133" s="333" t="s">
        <v>442</v>
      </c>
    </row>
    <row r="134" spans="2:9" ht="33" customHeight="1">
      <c r="B134" s="543"/>
      <c r="C134" s="546"/>
      <c r="D134" s="271" t="s">
        <v>279</v>
      </c>
      <c r="E134" s="333" t="s">
        <v>444</v>
      </c>
      <c r="F134" s="333" t="s">
        <v>445</v>
      </c>
      <c r="G134" s="333" t="s">
        <v>446</v>
      </c>
      <c r="H134" s="333" t="s">
        <v>447</v>
      </c>
      <c r="I134" s="333" t="s">
        <v>464</v>
      </c>
    </row>
    <row r="135" spans="2:9" ht="33" customHeight="1">
      <c r="B135" s="544"/>
      <c r="C135" s="547"/>
      <c r="D135" s="271" t="s">
        <v>282</v>
      </c>
      <c r="E135" s="333" t="s">
        <v>449</v>
      </c>
      <c r="F135" s="333" t="s">
        <v>451</v>
      </c>
      <c r="G135" s="333" t="s">
        <v>452</v>
      </c>
      <c r="H135" s="333" t="s">
        <v>450</v>
      </c>
      <c r="I135" s="333" t="s">
        <v>463</v>
      </c>
    </row>
    <row r="136" spans="2:9" ht="33" customHeight="1">
      <c r="B136" s="542">
        <v>23</v>
      </c>
      <c r="C136" s="545" t="s">
        <v>82</v>
      </c>
      <c r="D136" s="71" t="s">
        <v>277</v>
      </c>
      <c r="E136" s="333" t="s">
        <v>320</v>
      </c>
      <c r="F136" s="333" t="s">
        <v>425</v>
      </c>
      <c r="G136" s="333" t="s">
        <v>426</v>
      </c>
      <c r="H136" s="333" t="s">
        <v>454</v>
      </c>
      <c r="I136" s="333" t="s">
        <v>470</v>
      </c>
    </row>
    <row r="137" spans="2:9" ht="33" customHeight="1">
      <c r="B137" s="543"/>
      <c r="C137" s="546"/>
      <c r="D137" s="269" t="s">
        <v>278</v>
      </c>
      <c r="E137" s="333" t="s">
        <v>429</v>
      </c>
      <c r="F137" s="333" t="s">
        <v>430</v>
      </c>
      <c r="G137" s="333" t="s">
        <v>431</v>
      </c>
      <c r="H137" s="333" t="s">
        <v>433</v>
      </c>
      <c r="I137" s="333" t="s">
        <v>432</v>
      </c>
    </row>
    <row r="138" spans="2:9" ht="33" customHeight="1">
      <c r="B138" s="543"/>
      <c r="C138" s="546"/>
      <c r="D138" s="269" t="s">
        <v>281</v>
      </c>
      <c r="E138" s="333" t="s">
        <v>434</v>
      </c>
      <c r="F138" s="333" t="s">
        <v>435</v>
      </c>
      <c r="G138" s="333" t="s">
        <v>436</v>
      </c>
      <c r="H138" s="333" t="s">
        <v>462</v>
      </c>
      <c r="I138" s="333" t="s">
        <v>460</v>
      </c>
    </row>
    <row r="139" spans="2:9" ht="33" customHeight="1">
      <c r="B139" s="543"/>
      <c r="C139" s="546"/>
      <c r="D139" s="270" t="s">
        <v>114</v>
      </c>
      <c r="E139" s="333" t="s">
        <v>439</v>
      </c>
      <c r="F139" s="333" t="s">
        <v>440</v>
      </c>
      <c r="G139" s="333" t="s">
        <v>443</v>
      </c>
      <c r="H139" s="333" t="s">
        <v>441</v>
      </c>
      <c r="I139" s="333" t="s">
        <v>442</v>
      </c>
    </row>
    <row r="140" spans="2:9" ht="33" customHeight="1">
      <c r="B140" s="543"/>
      <c r="C140" s="546"/>
      <c r="D140" s="271" t="s">
        <v>279</v>
      </c>
      <c r="E140" s="333" t="s">
        <v>444</v>
      </c>
      <c r="F140" s="333" t="s">
        <v>445</v>
      </c>
      <c r="G140" s="333" t="s">
        <v>446</v>
      </c>
      <c r="H140" s="333" t="s">
        <v>447</v>
      </c>
      <c r="I140" s="333" t="s">
        <v>464</v>
      </c>
    </row>
    <row r="141" spans="2:9" ht="33" customHeight="1">
      <c r="B141" s="544"/>
      <c r="C141" s="547"/>
      <c r="D141" s="271" t="s">
        <v>282</v>
      </c>
      <c r="E141" s="333" t="s">
        <v>449</v>
      </c>
      <c r="F141" s="333" t="s">
        <v>452</v>
      </c>
      <c r="G141" s="333" t="s">
        <v>451</v>
      </c>
      <c r="H141" s="333" t="s">
        <v>473</v>
      </c>
      <c r="I141" s="333" t="s">
        <v>450</v>
      </c>
    </row>
    <row r="142" spans="2:9" ht="33" customHeight="1">
      <c r="B142" s="542">
        <v>24</v>
      </c>
      <c r="C142" s="545" t="s">
        <v>83</v>
      </c>
      <c r="D142" s="71" t="s">
        <v>277</v>
      </c>
      <c r="E142" s="333" t="s">
        <v>320</v>
      </c>
      <c r="F142" s="333" t="s">
        <v>426</v>
      </c>
      <c r="G142" s="333" t="s">
        <v>425</v>
      </c>
      <c r="H142" s="333" t="s">
        <v>454</v>
      </c>
      <c r="I142" s="333" t="s">
        <v>427</v>
      </c>
    </row>
    <row r="143" spans="2:9" ht="33" customHeight="1">
      <c r="B143" s="543"/>
      <c r="C143" s="546"/>
      <c r="D143" s="269" t="s">
        <v>278</v>
      </c>
      <c r="E143" s="333" t="s">
        <v>429</v>
      </c>
      <c r="F143" s="333" t="s">
        <v>433</v>
      </c>
      <c r="G143" s="333" t="s">
        <v>430</v>
      </c>
      <c r="H143" s="333" t="s">
        <v>431</v>
      </c>
      <c r="I143" s="333" t="s">
        <v>432</v>
      </c>
    </row>
    <row r="144" spans="2:9" ht="33" customHeight="1">
      <c r="B144" s="543"/>
      <c r="C144" s="546"/>
      <c r="D144" s="269" t="s">
        <v>281</v>
      </c>
      <c r="E144" s="333" t="s">
        <v>434</v>
      </c>
      <c r="F144" s="333" t="s">
        <v>435</v>
      </c>
      <c r="G144" s="333" t="s">
        <v>456</v>
      </c>
      <c r="H144" s="333" t="s">
        <v>460</v>
      </c>
      <c r="I144" s="333" t="s">
        <v>436</v>
      </c>
    </row>
    <row r="145" spans="2:9" ht="33" customHeight="1">
      <c r="B145" s="543"/>
      <c r="C145" s="546"/>
      <c r="D145" s="270" t="s">
        <v>114</v>
      </c>
      <c r="E145" s="333" t="s">
        <v>439</v>
      </c>
      <c r="F145" s="333" t="s">
        <v>440</v>
      </c>
      <c r="G145" s="333" t="s">
        <v>443</v>
      </c>
      <c r="H145" s="333" t="s">
        <v>442</v>
      </c>
      <c r="I145" s="333" t="s">
        <v>441</v>
      </c>
    </row>
    <row r="146" spans="2:9" ht="33" customHeight="1">
      <c r="B146" s="543"/>
      <c r="C146" s="546"/>
      <c r="D146" s="271" t="s">
        <v>279</v>
      </c>
      <c r="E146" s="333" t="s">
        <v>444</v>
      </c>
      <c r="F146" s="333" t="s">
        <v>445</v>
      </c>
      <c r="G146" s="333" t="s">
        <v>446</v>
      </c>
      <c r="H146" s="333" t="s">
        <v>464</v>
      </c>
      <c r="I146" s="333" t="s">
        <v>447</v>
      </c>
    </row>
    <row r="147" spans="2:9" ht="33" customHeight="1">
      <c r="B147" s="544"/>
      <c r="C147" s="547"/>
      <c r="D147" s="271" t="s">
        <v>282</v>
      </c>
      <c r="E147" s="333" t="s">
        <v>451</v>
      </c>
      <c r="F147" s="333" t="s">
        <v>449</v>
      </c>
      <c r="G147" s="333" t="s">
        <v>450</v>
      </c>
      <c r="H147" s="333" t="s">
        <v>452</v>
      </c>
      <c r="I147" s="333" t="s">
        <v>463</v>
      </c>
    </row>
    <row r="148" spans="2:9" ht="33" customHeight="1">
      <c r="B148" s="542">
        <v>25</v>
      </c>
      <c r="C148" s="545" t="s">
        <v>84</v>
      </c>
      <c r="D148" s="71" t="s">
        <v>277</v>
      </c>
      <c r="E148" s="333" t="s">
        <v>320</v>
      </c>
      <c r="F148" s="333" t="s">
        <v>426</v>
      </c>
      <c r="G148" s="333" t="s">
        <v>454</v>
      </c>
      <c r="H148" s="333" t="s">
        <v>425</v>
      </c>
      <c r="I148" s="333" t="s">
        <v>427</v>
      </c>
    </row>
    <row r="149" spans="2:9" ht="33" customHeight="1">
      <c r="B149" s="543"/>
      <c r="C149" s="546"/>
      <c r="D149" s="269" t="s">
        <v>278</v>
      </c>
      <c r="E149" s="333" t="s">
        <v>429</v>
      </c>
      <c r="F149" s="333" t="s">
        <v>431</v>
      </c>
      <c r="G149" s="333" t="s">
        <v>430</v>
      </c>
      <c r="H149" s="333" t="s">
        <v>433</v>
      </c>
      <c r="I149" s="333" t="s">
        <v>432</v>
      </c>
    </row>
    <row r="150" spans="2:9" ht="33" customHeight="1">
      <c r="B150" s="543"/>
      <c r="C150" s="546"/>
      <c r="D150" s="269" t="s">
        <v>281</v>
      </c>
      <c r="E150" s="333" t="s">
        <v>434</v>
      </c>
      <c r="F150" s="333" t="s">
        <v>435</v>
      </c>
      <c r="G150" s="333" t="s">
        <v>462</v>
      </c>
      <c r="H150" s="333" t="s">
        <v>456</v>
      </c>
      <c r="I150" s="333" t="s">
        <v>460</v>
      </c>
    </row>
    <row r="151" spans="2:9" ht="33" customHeight="1">
      <c r="B151" s="543"/>
      <c r="C151" s="546"/>
      <c r="D151" s="270" t="s">
        <v>114</v>
      </c>
      <c r="E151" s="333" t="s">
        <v>439</v>
      </c>
      <c r="F151" s="333" t="s">
        <v>440</v>
      </c>
      <c r="G151" s="333" t="s">
        <v>443</v>
      </c>
      <c r="H151" s="333" t="s">
        <v>442</v>
      </c>
      <c r="I151" s="333" t="s">
        <v>441</v>
      </c>
    </row>
    <row r="152" spans="2:9" ht="33" customHeight="1">
      <c r="B152" s="543"/>
      <c r="C152" s="546"/>
      <c r="D152" s="271" t="s">
        <v>279</v>
      </c>
      <c r="E152" s="333" t="s">
        <v>444</v>
      </c>
      <c r="F152" s="333" t="s">
        <v>445</v>
      </c>
      <c r="G152" s="333" t="s">
        <v>446</v>
      </c>
      <c r="H152" s="333" t="s">
        <v>447</v>
      </c>
      <c r="I152" s="333" t="s">
        <v>496</v>
      </c>
    </row>
    <row r="153" spans="2:9" ht="33" customHeight="1">
      <c r="B153" s="544"/>
      <c r="C153" s="547"/>
      <c r="D153" s="273" t="s">
        <v>282</v>
      </c>
      <c r="E153" s="334" t="s">
        <v>449</v>
      </c>
      <c r="F153" s="334" t="s">
        <v>451</v>
      </c>
      <c r="G153" s="334" t="s">
        <v>450</v>
      </c>
      <c r="H153" s="334" t="s">
        <v>452</v>
      </c>
      <c r="I153" s="334" t="s">
        <v>473</v>
      </c>
    </row>
    <row r="154" spans="2:9" ht="33" customHeight="1">
      <c r="B154" s="542">
        <v>26</v>
      </c>
      <c r="C154" s="545" t="s">
        <v>30</v>
      </c>
      <c r="D154" s="71" t="s">
        <v>277</v>
      </c>
      <c r="E154" s="333" t="s">
        <v>320</v>
      </c>
      <c r="F154" s="333" t="s">
        <v>425</v>
      </c>
      <c r="G154" s="333" t="s">
        <v>427</v>
      </c>
      <c r="H154" s="333" t="s">
        <v>454</v>
      </c>
      <c r="I154" s="333" t="s">
        <v>426</v>
      </c>
    </row>
    <row r="155" spans="2:9" ht="33" customHeight="1">
      <c r="B155" s="543"/>
      <c r="C155" s="546"/>
      <c r="D155" s="269" t="s">
        <v>278</v>
      </c>
      <c r="E155" s="333" t="s">
        <v>429</v>
      </c>
      <c r="F155" s="333" t="s">
        <v>431</v>
      </c>
      <c r="G155" s="333" t="s">
        <v>433</v>
      </c>
      <c r="H155" s="333" t="s">
        <v>430</v>
      </c>
      <c r="I155" s="333" t="s">
        <v>432</v>
      </c>
    </row>
    <row r="156" spans="2:9" ht="33" customHeight="1">
      <c r="B156" s="543"/>
      <c r="C156" s="546"/>
      <c r="D156" s="269" t="s">
        <v>281</v>
      </c>
      <c r="E156" s="333" t="s">
        <v>434</v>
      </c>
      <c r="F156" s="333" t="s">
        <v>435</v>
      </c>
      <c r="G156" s="333" t="s">
        <v>456</v>
      </c>
      <c r="H156" s="333" t="s">
        <v>436</v>
      </c>
      <c r="I156" s="333" t="s">
        <v>460</v>
      </c>
    </row>
    <row r="157" spans="2:9" ht="33" customHeight="1">
      <c r="B157" s="543"/>
      <c r="C157" s="546"/>
      <c r="D157" s="270" t="s">
        <v>114</v>
      </c>
      <c r="E157" s="333" t="s">
        <v>439</v>
      </c>
      <c r="F157" s="333" t="s">
        <v>440</v>
      </c>
      <c r="G157" s="333" t="s">
        <v>443</v>
      </c>
      <c r="H157" s="333" t="s">
        <v>442</v>
      </c>
      <c r="I157" s="333" t="s">
        <v>441</v>
      </c>
    </row>
    <row r="158" spans="2:9" ht="33" customHeight="1">
      <c r="B158" s="543"/>
      <c r="C158" s="546"/>
      <c r="D158" s="271" t="s">
        <v>279</v>
      </c>
      <c r="E158" s="333" t="s">
        <v>444</v>
      </c>
      <c r="F158" s="333" t="s">
        <v>445</v>
      </c>
      <c r="G158" s="333" t="s">
        <v>446</v>
      </c>
      <c r="H158" s="333" t="s">
        <v>447</v>
      </c>
      <c r="I158" s="333" t="s">
        <v>464</v>
      </c>
    </row>
    <row r="159" spans="2:9" ht="33" customHeight="1">
      <c r="B159" s="544"/>
      <c r="C159" s="547"/>
      <c r="D159" s="271" t="s">
        <v>282</v>
      </c>
      <c r="E159" s="333" t="s">
        <v>449</v>
      </c>
      <c r="F159" s="333" t="s">
        <v>452</v>
      </c>
      <c r="G159" s="333" t="s">
        <v>451</v>
      </c>
      <c r="H159" s="333" t="s">
        <v>450</v>
      </c>
      <c r="I159" s="333" t="s">
        <v>463</v>
      </c>
    </row>
    <row r="160" spans="2:9" ht="33" customHeight="1">
      <c r="B160" s="542">
        <v>27</v>
      </c>
      <c r="C160" s="545" t="s">
        <v>31</v>
      </c>
      <c r="D160" s="71" t="s">
        <v>277</v>
      </c>
      <c r="E160" s="333" t="s">
        <v>320</v>
      </c>
      <c r="F160" s="333" t="s">
        <v>425</v>
      </c>
      <c r="G160" s="333" t="s">
        <v>454</v>
      </c>
      <c r="H160" s="333" t="s">
        <v>427</v>
      </c>
      <c r="I160" s="333" t="s">
        <v>426</v>
      </c>
    </row>
    <row r="161" spans="2:9" ht="33" customHeight="1">
      <c r="B161" s="543"/>
      <c r="C161" s="546"/>
      <c r="D161" s="269" t="s">
        <v>278</v>
      </c>
      <c r="E161" s="333" t="s">
        <v>429</v>
      </c>
      <c r="F161" s="333" t="s">
        <v>433</v>
      </c>
      <c r="G161" s="333" t="s">
        <v>431</v>
      </c>
      <c r="H161" s="333" t="s">
        <v>430</v>
      </c>
      <c r="I161" s="333" t="s">
        <v>432</v>
      </c>
    </row>
    <row r="162" spans="2:9" ht="33" customHeight="1">
      <c r="B162" s="543"/>
      <c r="C162" s="546"/>
      <c r="D162" s="269" t="s">
        <v>281</v>
      </c>
      <c r="E162" s="333" t="s">
        <v>434</v>
      </c>
      <c r="F162" s="333" t="s">
        <v>435</v>
      </c>
      <c r="G162" s="333" t="s">
        <v>456</v>
      </c>
      <c r="H162" s="333" t="s">
        <v>460</v>
      </c>
      <c r="I162" s="333" t="s">
        <v>462</v>
      </c>
    </row>
    <row r="163" spans="2:9" ht="33" customHeight="1">
      <c r="B163" s="543"/>
      <c r="C163" s="546"/>
      <c r="D163" s="270" t="s">
        <v>114</v>
      </c>
      <c r="E163" s="333" t="s">
        <v>439</v>
      </c>
      <c r="F163" s="333" t="s">
        <v>440</v>
      </c>
      <c r="G163" s="333" t="s">
        <v>443</v>
      </c>
      <c r="H163" s="333" t="s">
        <v>442</v>
      </c>
      <c r="I163" s="333" t="s">
        <v>441</v>
      </c>
    </row>
    <row r="164" spans="2:9" ht="33" customHeight="1">
      <c r="B164" s="543"/>
      <c r="C164" s="546"/>
      <c r="D164" s="271" t="s">
        <v>279</v>
      </c>
      <c r="E164" s="333" t="s">
        <v>444</v>
      </c>
      <c r="F164" s="333" t="s">
        <v>445</v>
      </c>
      <c r="G164" s="333" t="s">
        <v>448</v>
      </c>
      <c r="H164" s="333" t="s">
        <v>446</v>
      </c>
      <c r="I164" s="333" t="s">
        <v>464</v>
      </c>
    </row>
    <row r="165" spans="2:9" ht="33" customHeight="1">
      <c r="B165" s="544"/>
      <c r="C165" s="547"/>
      <c r="D165" s="271" t="s">
        <v>282</v>
      </c>
      <c r="E165" s="333" t="s">
        <v>449</v>
      </c>
      <c r="F165" s="333" t="s">
        <v>452</v>
      </c>
      <c r="G165" s="333" t="s">
        <v>451</v>
      </c>
      <c r="H165" s="333" t="s">
        <v>450</v>
      </c>
      <c r="I165" s="333" t="s">
        <v>463</v>
      </c>
    </row>
    <row r="166" spans="2:9" ht="33" customHeight="1">
      <c r="B166" s="542">
        <v>28</v>
      </c>
      <c r="C166" s="545" t="s">
        <v>32</v>
      </c>
      <c r="D166" s="71" t="s">
        <v>277</v>
      </c>
      <c r="E166" s="333" t="s">
        <v>320</v>
      </c>
      <c r="F166" s="333" t="s">
        <v>425</v>
      </c>
      <c r="G166" s="333" t="s">
        <v>427</v>
      </c>
      <c r="H166" s="333" t="s">
        <v>454</v>
      </c>
      <c r="I166" s="333" t="s">
        <v>428</v>
      </c>
    </row>
    <row r="167" spans="2:9" ht="33" customHeight="1">
      <c r="B167" s="543"/>
      <c r="C167" s="546"/>
      <c r="D167" s="269" t="s">
        <v>278</v>
      </c>
      <c r="E167" s="333" t="s">
        <v>429</v>
      </c>
      <c r="F167" s="333" t="s">
        <v>433</v>
      </c>
      <c r="G167" s="333" t="s">
        <v>431</v>
      </c>
      <c r="H167" s="333" t="s">
        <v>430</v>
      </c>
      <c r="I167" s="333" t="s">
        <v>432</v>
      </c>
    </row>
    <row r="168" spans="2:9" ht="33" customHeight="1">
      <c r="B168" s="543"/>
      <c r="C168" s="546"/>
      <c r="D168" s="269" t="s">
        <v>281</v>
      </c>
      <c r="E168" s="333" t="s">
        <v>434</v>
      </c>
      <c r="F168" s="333" t="s">
        <v>435</v>
      </c>
      <c r="G168" s="333" t="s">
        <v>456</v>
      </c>
      <c r="H168" s="333" t="s">
        <v>436</v>
      </c>
      <c r="I168" s="333" t="s">
        <v>460</v>
      </c>
    </row>
    <row r="169" spans="2:9" ht="33" customHeight="1">
      <c r="B169" s="543"/>
      <c r="C169" s="546"/>
      <c r="D169" s="270" t="s">
        <v>114</v>
      </c>
      <c r="E169" s="333" t="s">
        <v>439</v>
      </c>
      <c r="F169" s="333" t="s">
        <v>440</v>
      </c>
      <c r="G169" s="333" t="s">
        <v>442</v>
      </c>
      <c r="H169" s="333" t="s">
        <v>443</v>
      </c>
      <c r="I169" s="333" t="s">
        <v>441</v>
      </c>
    </row>
    <row r="170" spans="2:9" ht="33" customHeight="1">
      <c r="B170" s="543"/>
      <c r="C170" s="546"/>
      <c r="D170" s="271" t="s">
        <v>279</v>
      </c>
      <c r="E170" s="333" t="s">
        <v>444</v>
      </c>
      <c r="F170" s="333" t="s">
        <v>445</v>
      </c>
      <c r="G170" s="333" t="s">
        <v>446</v>
      </c>
      <c r="H170" s="333" t="s">
        <v>447</v>
      </c>
      <c r="I170" s="333" t="s">
        <v>464</v>
      </c>
    </row>
    <row r="171" spans="2:9" ht="33" customHeight="1">
      <c r="B171" s="544"/>
      <c r="C171" s="547"/>
      <c r="D171" s="271" t="s">
        <v>282</v>
      </c>
      <c r="E171" s="333" t="s">
        <v>449</v>
      </c>
      <c r="F171" s="333" t="s">
        <v>452</v>
      </c>
      <c r="G171" s="333" t="s">
        <v>450</v>
      </c>
      <c r="H171" s="333" t="s">
        <v>451</v>
      </c>
      <c r="I171" s="333" t="s">
        <v>468</v>
      </c>
    </row>
    <row r="172" spans="2:9" ht="33" customHeight="1">
      <c r="B172" s="542">
        <v>29</v>
      </c>
      <c r="C172" s="545" t="s">
        <v>33</v>
      </c>
      <c r="D172" s="71" t="s">
        <v>277</v>
      </c>
      <c r="E172" s="333" t="s">
        <v>320</v>
      </c>
      <c r="F172" s="333" t="s">
        <v>426</v>
      </c>
      <c r="G172" s="333" t="s">
        <v>427</v>
      </c>
      <c r="H172" s="333" t="s">
        <v>425</v>
      </c>
      <c r="I172" s="333" t="s">
        <v>454</v>
      </c>
    </row>
    <row r="173" spans="2:9" ht="33" customHeight="1">
      <c r="B173" s="543"/>
      <c r="C173" s="546"/>
      <c r="D173" s="269" t="s">
        <v>278</v>
      </c>
      <c r="E173" s="333" t="s">
        <v>429</v>
      </c>
      <c r="F173" s="333" t="s">
        <v>431</v>
      </c>
      <c r="G173" s="333" t="s">
        <v>433</v>
      </c>
      <c r="H173" s="333" t="s">
        <v>432</v>
      </c>
      <c r="I173" s="333" t="s">
        <v>430</v>
      </c>
    </row>
    <row r="174" spans="2:9" ht="33" customHeight="1">
      <c r="B174" s="543"/>
      <c r="C174" s="546"/>
      <c r="D174" s="269" t="s">
        <v>281</v>
      </c>
      <c r="E174" s="333" t="s">
        <v>434</v>
      </c>
      <c r="F174" s="333" t="s">
        <v>435</v>
      </c>
      <c r="G174" s="333" t="s">
        <v>456</v>
      </c>
      <c r="H174" s="333" t="s">
        <v>460</v>
      </c>
      <c r="I174" s="333" t="s">
        <v>436</v>
      </c>
    </row>
    <row r="175" spans="2:9" ht="33" customHeight="1">
      <c r="B175" s="543"/>
      <c r="C175" s="546"/>
      <c r="D175" s="270" t="s">
        <v>114</v>
      </c>
      <c r="E175" s="333" t="s">
        <v>439</v>
      </c>
      <c r="F175" s="333" t="s">
        <v>440</v>
      </c>
      <c r="G175" s="333" t="s">
        <v>443</v>
      </c>
      <c r="H175" s="333" t="s">
        <v>441</v>
      </c>
      <c r="I175" s="333" t="s">
        <v>442</v>
      </c>
    </row>
    <row r="176" spans="2:9" ht="33" customHeight="1">
      <c r="B176" s="543"/>
      <c r="C176" s="546"/>
      <c r="D176" s="271" t="s">
        <v>279</v>
      </c>
      <c r="E176" s="333" t="s">
        <v>444</v>
      </c>
      <c r="F176" s="333" t="s">
        <v>445</v>
      </c>
      <c r="G176" s="333" t="s">
        <v>446</v>
      </c>
      <c r="H176" s="333" t="s">
        <v>447</v>
      </c>
      <c r="I176" s="333" t="s">
        <v>464</v>
      </c>
    </row>
    <row r="177" spans="2:9" ht="33" customHeight="1">
      <c r="B177" s="544"/>
      <c r="C177" s="547"/>
      <c r="D177" s="271" t="s">
        <v>282</v>
      </c>
      <c r="E177" s="333" t="s">
        <v>449</v>
      </c>
      <c r="F177" s="333" t="s">
        <v>452</v>
      </c>
      <c r="G177" s="333" t="s">
        <v>451</v>
      </c>
      <c r="H177" s="333" t="s">
        <v>450</v>
      </c>
      <c r="I177" s="333" t="s">
        <v>463</v>
      </c>
    </row>
    <row r="178" spans="2:9" ht="33" customHeight="1">
      <c r="B178" s="542">
        <v>30</v>
      </c>
      <c r="C178" s="545" t="s">
        <v>34</v>
      </c>
      <c r="D178" s="71" t="s">
        <v>277</v>
      </c>
      <c r="E178" s="333" t="s">
        <v>320</v>
      </c>
      <c r="F178" s="333" t="s">
        <v>425</v>
      </c>
      <c r="G178" s="333" t="s">
        <v>454</v>
      </c>
      <c r="H178" s="333" t="s">
        <v>427</v>
      </c>
      <c r="I178" s="333" t="s">
        <v>428</v>
      </c>
    </row>
    <row r="179" spans="2:9" ht="33" customHeight="1">
      <c r="B179" s="543"/>
      <c r="C179" s="546"/>
      <c r="D179" s="269" t="s">
        <v>278</v>
      </c>
      <c r="E179" s="333" t="s">
        <v>429</v>
      </c>
      <c r="F179" s="333" t="s">
        <v>431</v>
      </c>
      <c r="G179" s="333" t="s">
        <v>430</v>
      </c>
      <c r="H179" s="333" t="s">
        <v>433</v>
      </c>
      <c r="I179" s="333" t="s">
        <v>482</v>
      </c>
    </row>
    <row r="180" spans="2:9" ht="33" customHeight="1">
      <c r="B180" s="543"/>
      <c r="C180" s="546"/>
      <c r="D180" s="269" t="s">
        <v>281</v>
      </c>
      <c r="E180" s="333" t="s">
        <v>434</v>
      </c>
      <c r="F180" s="333" t="s">
        <v>435</v>
      </c>
      <c r="G180" s="333" t="s">
        <v>436</v>
      </c>
      <c r="H180" s="333" t="s">
        <v>456</v>
      </c>
      <c r="I180" s="333" t="s">
        <v>460</v>
      </c>
    </row>
    <row r="181" spans="2:9" ht="33" customHeight="1">
      <c r="B181" s="543"/>
      <c r="C181" s="546"/>
      <c r="D181" s="270" t="s">
        <v>114</v>
      </c>
      <c r="E181" s="333" t="s">
        <v>439</v>
      </c>
      <c r="F181" s="333" t="s">
        <v>440</v>
      </c>
      <c r="G181" s="333" t="s">
        <v>443</v>
      </c>
      <c r="H181" s="333" t="s">
        <v>441</v>
      </c>
      <c r="I181" s="333" t="s">
        <v>442</v>
      </c>
    </row>
    <row r="182" spans="2:9" ht="33" customHeight="1">
      <c r="B182" s="543"/>
      <c r="C182" s="546"/>
      <c r="D182" s="271" t="s">
        <v>279</v>
      </c>
      <c r="E182" s="333" t="s">
        <v>444</v>
      </c>
      <c r="F182" s="333" t="s">
        <v>445</v>
      </c>
      <c r="G182" s="333" t="s">
        <v>446</v>
      </c>
      <c r="H182" s="333" t="s">
        <v>464</v>
      </c>
      <c r="I182" s="333" t="s">
        <v>447</v>
      </c>
    </row>
    <row r="183" spans="2:9" ht="33" customHeight="1">
      <c r="B183" s="544"/>
      <c r="C183" s="547"/>
      <c r="D183" s="273" t="s">
        <v>282</v>
      </c>
      <c r="E183" s="334" t="s">
        <v>449</v>
      </c>
      <c r="F183" s="334" t="s">
        <v>452</v>
      </c>
      <c r="G183" s="334" t="s">
        <v>451</v>
      </c>
      <c r="H183" s="334" t="s">
        <v>450</v>
      </c>
      <c r="I183" s="334" t="s">
        <v>473</v>
      </c>
    </row>
    <row r="184" spans="2:9" ht="33" customHeight="1">
      <c r="B184" s="542">
        <v>31</v>
      </c>
      <c r="C184" s="545" t="s">
        <v>35</v>
      </c>
      <c r="D184" s="71" t="s">
        <v>277</v>
      </c>
      <c r="E184" s="333" t="s">
        <v>320</v>
      </c>
      <c r="F184" s="333" t="s">
        <v>427</v>
      </c>
      <c r="G184" s="333" t="s">
        <v>425</v>
      </c>
      <c r="H184" s="333" t="s">
        <v>426</v>
      </c>
      <c r="I184" s="333" t="s">
        <v>454</v>
      </c>
    </row>
    <row r="185" spans="2:9" ht="33" customHeight="1">
      <c r="B185" s="543"/>
      <c r="C185" s="546"/>
      <c r="D185" s="269" t="s">
        <v>278</v>
      </c>
      <c r="E185" s="333" t="s">
        <v>429</v>
      </c>
      <c r="F185" s="333" t="s">
        <v>431</v>
      </c>
      <c r="G185" s="333" t="s">
        <v>430</v>
      </c>
      <c r="H185" s="333" t="s">
        <v>433</v>
      </c>
      <c r="I185" s="333" t="s">
        <v>482</v>
      </c>
    </row>
    <row r="186" spans="2:9" ht="33" customHeight="1">
      <c r="B186" s="543"/>
      <c r="C186" s="546"/>
      <c r="D186" s="269" t="s">
        <v>281</v>
      </c>
      <c r="E186" s="333" t="s">
        <v>434</v>
      </c>
      <c r="F186" s="333" t="s">
        <v>435</v>
      </c>
      <c r="G186" s="333" t="s">
        <v>436</v>
      </c>
      <c r="H186" s="333" t="s">
        <v>456</v>
      </c>
      <c r="I186" s="333" t="s">
        <v>462</v>
      </c>
    </row>
    <row r="187" spans="2:9" ht="33" customHeight="1">
      <c r="B187" s="543"/>
      <c r="C187" s="546"/>
      <c r="D187" s="270" t="s">
        <v>114</v>
      </c>
      <c r="E187" s="333" t="s">
        <v>439</v>
      </c>
      <c r="F187" s="333" t="s">
        <v>440</v>
      </c>
      <c r="G187" s="333" t="s">
        <v>443</v>
      </c>
      <c r="H187" s="333" t="s">
        <v>442</v>
      </c>
      <c r="I187" s="333" t="s">
        <v>441</v>
      </c>
    </row>
    <row r="188" spans="2:9" ht="33" customHeight="1">
      <c r="B188" s="543"/>
      <c r="C188" s="546"/>
      <c r="D188" s="271" t="s">
        <v>279</v>
      </c>
      <c r="E188" s="333" t="s">
        <v>444</v>
      </c>
      <c r="F188" s="333" t="s">
        <v>445</v>
      </c>
      <c r="G188" s="333" t="s">
        <v>446</v>
      </c>
      <c r="H188" s="333" t="s">
        <v>447</v>
      </c>
      <c r="I188" s="333" t="s">
        <v>464</v>
      </c>
    </row>
    <row r="189" spans="2:9" ht="33" customHeight="1">
      <c r="B189" s="544"/>
      <c r="C189" s="547"/>
      <c r="D189" s="271" t="s">
        <v>282</v>
      </c>
      <c r="E189" s="333" t="s">
        <v>451</v>
      </c>
      <c r="F189" s="333" t="s">
        <v>449</v>
      </c>
      <c r="G189" s="333" t="s">
        <v>452</v>
      </c>
      <c r="H189" s="333" t="s">
        <v>450</v>
      </c>
      <c r="I189" s="333" t="s">
        <v>463</v>
      </c>
    </row>
    <row r="190" spans="2:9" ht="33" customHeight="1">
      <c r="B190" s="542">
        <v>32</v>
      </c>
      <c r="C190" s="545" t="s">
        <v>36</v>
      </c>
      <c r="D190" s="71" t="s">
        <v>277</v>
      </c>
      <c r="E190" s="333" t="s">
        <v>320</v>
      </c>
      <c r="F190" s="333" t="s">
        <v>454</v>
      </c>
      <c r="G190" s="333" t="s">
        <v>425</v>
      </c>
      <c r="H190" s="333" t="s">
        <v>426</v>
      </c>
      <c r="I190" s="333" t="s">
        <v>427</v>
      </c>
    </row>
    <row r="191" spans="2:9" ht="33" customHeight="1">
      <c r="B191" s="543"/>
      <c r="C191" s="546"/>
      <c r="D191" s="269" t="s">
        <v>278</v>
      </c>
      <c r="E191" s="333" t="s">
        <v>429</v>
      </c>
      <c r="F191" s="333" t="s">
        <v>430</v>
      </c>
      <c r="G191" s="333" t="s">
        <v>431</v>
      </c>
      <c r="H191" s="333" t="s">
        <v>433</v>
      </c>
      <c r="I191" s="333" t="s">
        <v>432</v>
      </c>
    </row>
    <row r="192" spans="2:9" ht="33" customHeight="1">
      <c r="B192" s="543"/>
      <c r="C192" s="546"/>
      <c r="D192" s="269" t="s">
        <v>281</v>
      </c>
      <c r="E192" s="333" t="s">
        <v>434</v>
      </c>
      <c r="F192" s="333" t="s">
        <v>435</v>
      </c>
      <c r="G192" s="333" t="s">
        <v>456</v>
      </c>
      <c r="H192" s="333" t="s">
        <v>460</v>
      </c>
      <c r="I192" s="333" t="s">
        <v>436</v>
      </c>
    </row>
    <row r="193" spans="2:9" ht="33" customHeight="1">
      <c r="B193" s="543"/>
      <c r="C193" s="546"/>
      <c r="D193" s="270" t="s">
        <v>114</v>
      </c>
      <c r="E193" s="333" t="s">
        <v>439</v>
      </c>
      <c r="F193" s="333" t="s">
        <v>440</v>
      </c>
      <c r="G193" s="333" t="s">
        <v>443</v>
      </c>
      <c r="H193" s="333" t="s">
        <v>441</v>
      </c>
      <c r="I193" s="333" t="s">
        <v>455</v>
      </c>
    </row>
    <row r="194" spans="2:9" ht="33" customHeight="1">
      <c r="B194" s="543"/>
      <c r="C194" s="546"/>
      <c r="D194" s="271" t="s">
        <v>279</v>
      </c>
      <c r="E194" s="333" t="s">
        <v>444</v>
      </c>
      <c r="F194" s="333" t="s">
        <v>445</v>
      </c>
      <c r="G194" s="333" t="s">
        <v>446</v>
      </c>
      <c r="H194" s="333" t="s">
        <v>447</v>
      </c>
      <c r="I194" s="333" t="s">
        <v>464</v>
      </c>
    </row>
    <row r="195" spans="2:9" ht="33" customHeight="1">
      <c r="B195" s="544"/>
      <c r="C195" s="547"/>
      <c r="D195" s="271" t="s">
        <v>282</v>
      </c>
      <c r="E195" s="333" t="s">
        <v>449</v>
      </c>
      <c r="F195" s="333" t="s">
        <v>451</v>
      </c>
      <c r="G195" s="333" t="s">
        <v>452</v>
      </c>
      <c r="H195" s="333" t="s">
        <v>453</v>
      </c>
      <c r="I195" s="333" t="s">
        <v>450</v>
      </c>
    </row>
    <row r="196" spans="2:9" ht="33" customHeight="1">
      <c r="B196" s="542">
        <v>33</v>
      </c>
      <c r="C196" s="545" t="s">
        <v>37</v>
      </c>
      <c r="D196" s="71" t="s">
        <v>277</v>
      </c>
      <c r="E196" s="333" t="s">
        <v>320</v>
      </c>
      <c r="F196" s="333" t="s">
        <v>425</v>
      </c>
      <c r="G196" s="333" t="s">
        <v>426</v>
      </c>
      <c r="H196" s="333" t="s">
        <v>427</v>
      </c>
      <c r="I196" s="333" t="s">
        <v>454</v>
      </c>
    </row>
    <row r="197" spans="2:9" ht="33" customHeight="1">
      <c r="B197" s="543"/>
      <c r="C197" s="546"/>
      <c r="D197" s="269" t="s">
        <v>278</v>
      </c>
      <c r="E197" s="333" t="s">
        <v>429</v>
      </c>
      <c r="F197" s="333" t="s">
        <v>430</v>
      </c>
      <c r="G197" s="333" t="s">
        <v>431</v>
      </c>
      <c r="H197" s="333" t="s">
        <v>433</v>
      </c>
      <c r="I197" s="333" t="s">
        <v>482</v>
      </c>
    </row>
    <row r="198" spans="2:9" ht="33" customHeight="1">
      <c r="B198" s="543"/>
      <c r="C198" s="546"/>
      <c r="D198" s="269" t="s">
        <v>281</v>
      </c>
      <c r="E198" s="333" t="s">
        <v>434</v>
      </c>
      <c r="F198" s="333" t="s">
        <v>435</v>
      </c>
      <c r="G198" s="333" t="s">
        <v>436</v>
      </c>
      <c r="H198" s="333" t="s">
        <v>471</v>
      </c>
      <c r="I198" s="333" t="s">
        <v>462</v>
      </c>
    </row>
    <row r="199" spans="2:9" ht="33" customHeight="1">
      <c r="B199" s="543"/>
      <c r="C199" s="546"/>
      <c r="D199" s="270" t="s">
        <v>114</v>
      </c>
      <c r="E199" s="333" t="s">
        <v>439</v>
      </c>
      <c r="F199" s="333" t="s">
        <v>440</v>
      </c>
      <c r="G199" s="333" t="s">
        <v>443</v>
      </c>
      <c r="H199" s="333" t="s">
        <v>442</v>
      </c>
      <c r="I199" s="333" t="s">
        <v>441</v>
      </c>
    </row>
    <row r="200" spans="2:9" ht="33" customHeight="1">
      <c r="B200" s="543"/>
      <c r="C200" s="546"/>
      <c r="D200" s="271" t="s">
        <v>279</v>
      </c>
      <c r="E200" s="333" t="s">
        <v>444</v>
      </c>
      <c r="F200" s="333" t="s">
        <v>445</v>
      </c>
      <c r="G200" s="333" t="s">
        <v>457</v>
      </c>
      <c r="H200" s="333" t="s">
        <v>464</v>
      </c>
      <c r="I200" s="333" t="s">
        <v>446</v>
      </c>
    </row>
    <row r="201" spans="2:9" ht="33" customHeight="1">
      <c r="B201" s="544"/>
      <c r="C201" s="547"/>
      <c r="D201" s="271" t="s">
        <v>282</v>
      </c>
      <c r="E201" s="333" t="s">
        <v>449</v>
      </c>
      <c r="F201" s="333" t="s">
        <v>452</v>
      </c>
      <c r="G201" s="333" t="s">
        <v>451</v>
      </c>
      <c r="H201" s="333" t="s">
        <v>450</v>
      </c>
      <c r="I201" s="333" t="s">
        <v>468</v>
      </c>
    </row>
    <row r="202" spans="2:9" ht="33" customHeight="1">
      <c r="B202" s="542">
        <v>34</v>
      </c>
      <c r="C202" s="545" t="s">
        <v>38</v>
      </c>
      <c r="D202" s="71" t="s">
        <v>277</v>
      </c>
      <c r="E202" s="333" t="s">
        <v>320</v>
      </c>
      <c r="F202" s="333" t="s">
        <v>427</v>
      </c>
      <c r="G202" s="333" t="s">
        <v>426</v>
      </c>
      <c r="H202" s="333" t="s">
        <v>425</v>
      </c>
      <c r="I202" s="333" t="s">
        <v>470</v>
      </c>
    </row>
    <row r="203" spans="2:9" ht="33" customHeight="1">
      <c r="B203" s="543"/>
      <c r="C203" s="546"/>
      <c r="D203" s="269" t="s">
        <v>278</v>
      </c>
      <c r="E203" s="333" t="s">
        <v>429</v>
      </c>
      <c r="F203" s="333" t="s">
        <v>430</v>
      </c>
      <c r="G203" s="333" t="s">
        <v>431</v>
      </c>
      <c r="H203" s="333" t="s">
        <v>433</v>
      </c>
      <c r="I203" s="333" t="s">
        <v>482</v>
      </c>
    </row>
    <row r="204" spans="2:9" ht="33" customHeight="1">
      <c r="B204" s="543"/>
      <c r="C204" s="546"/>
      <c r="D204" s="269" t="s">
        <v>281</v>
      </c>
      <c r="E204" s="333" t="s">
        <v>434</v>
      </c>
      <c r="F204" s="333" t="s">
        <v>435</v>
      </c>
      <c r="G204" s="333" t="s">
        <v>436</v>
      </c>
      <c r="H204" s="333" t="s">
        <v>471</v>
      </c>
      <c r="I204" s="333" t="s">
        <v>462</v>
      </c>
    </row>
    <row r="205" spans="2:9" ht="33" customHeight="1">
      <c r="B205" s="543"/>
      <c r="C205" s="546"/>
      <c r="D205" s="270" t="s">
        <v>114</v>
      </c>
      <c r="E205" s="333" t="s">
        <v>439</v>
      </c>
      <c r="F205" s="333" t="s">
        <v>440</v>
      </c>
      <c r="G205" s="333" t="s">
        <v>443</v>
      </c>
      <c r="H205" s="333" t="s">
        <v>442</v>
      </c>
      <c r="I205" s="333" t="s">
        <v>441</v>
      </c>
    </row>
    <row r="206" spans="2:9" ht="33" customHeight="1">
      <c r="B206" s="543"/>
      <c r="C206" s="546"/>
      <c r="D206" s="271" t="s">
        <v>279</v>
      </c>
      <c r="E206" s="333" t="s">
        <v>444</v>
      </c>
      <c r="F206" s="333" t="s">
        <v>445</v>
      </c>
      <c r="G206" s="333" t="s">
        <v>446</v>
      </c>
      <c r="H206" s="333" t="s">
        <v>447</v>
      </c>
      <c r="I206" s="333" t="s">
        <v>464</v>
      </c>
    </row>
    <row r="207" spans="2:9" ht="33" customHeight="1">
      <c r="B207" s="544"/>
      <c r="C207" s="547"/>
      <c r="D207" s="271" t="s">
        <v>282</v>
      </c>
      <c r="E207" s="333" t="s">
        <v>449</v>
      </c>
      <c r="F207" s="333" t="s">
        <v>452</v>
      </c>
      <c r="G207" s="333" t="s">
        <v>451</v>
      </c>
      <c r="H207" s="333" t="s">
        <v>463</v>
      </c>
      <c r="I207" s="333" t="s">
        <v>450</v>
      </c>
    </row>
    <row r="208" spans="2:9" ht="33" customHeight="1">
      <c r="B208" s="542">
        <v>35</v>
      </c>
      <c r="C208" s="545" t="s">
        <v>1</v>
      </c>
      <c r="D208" s="71" t="s">
        <v>277</v>
      </c>
      <c r="E208" s="333" t="s">
        <v>320</v>
      </c>
      <c r="F208" s="333" t="s">
        <v>426</v>
      </c>
      <c r="G208" s="333" t="s">
        <v>425</v>
      </c>
      <c r="H208" s="333" t="s">
        <v>454</v>
      </c>
      <c r="I208" s="333" t="s">
        <v>428</v>
      </c>
    </row>
    <row r="209" spans="2:9" ht="33" customHeight="1">
      <c r="B209" s="543"/>
      <c r="C209" s="546"/>
      <c r="D209" s="269" t="s">
        <v>278</v>
      </c>
      <c r="E209" s="333" t="s">
        <v>429</v>
      </c>
      <c r="F209" s="333" t="s">
        <v>431</v>
      </c>
      <c r="G209" s="333" t="s">
        <v>430</v>
      </c>
      <c r="H209" s="333" t="s">
        <v>433</v>
      </c>
      <c r="I209" s="333" t="s">
        <v>432</v>
      </c>
    </row>
    <row r="210" spans="2:9" ht="33" customHeight="1">
      <c r="B210" s="543"/>
      <c r="C210" s="546"/>
      <c r="D210" s="269" t="s">
        <v>281</v>
      </c>
      <c r="E210" s="333" t="s">
        <v>434</v>
      </c>
      <c r="F210" s="333" t="s">
        <v>435</v>
      </c>
      <c r="G210" s="333" t="s">
        <v>456</v>
      </c>
      <c r="H210" s="333" t="s">
        <v>460</v>
      </c>
      <c r="I210" s="333" t="s">
        <v>462</v>
      </c>
    </row>
    <row r="211" spans="2:9" ht="33" customHeight="1">
      <c r="B211" s="543"/>
      <c r="C211" s="546"/>
      <c r="D211" s="270" t="s">
        <v>114</v>
      </c>
      <c r="E211" s="333" t="s">
        <v>439</v>
      </c>
      <c r="F211" s="333" t="s">
        <v>440</v>
      </c>
      <c r="G211" s="333" t="s">
        <v>443</v>
      </c>
      <c r="H211" s="333" t="s">
        <v>442</v>
      </c>
      <c r="I211" s="333" t="s">
        <v>441</v>
      </c>
    </row>
    <row r="212" spans="2:9" ht="33" customHeight="1">
      <c r="B212" s="543"/>
      <c r="C212" s="546"/>
      <c r="D212" s="271" t="s">
        <v>279</v>
      </c>
      <c r="E212" s="333" t="s">
        <v>444</v>
      </c>
      <c r="F212" s="333" t="s">
        <v>445</v>
      </c>
      <c r="G212" s="333" t="s">
        <v>446</v>
      </c>
      <c r="H212" s="333" t="s">
        <v>464</v>
      </c>
      <c r="I212" s="333" t="s">
        <v>447</v>
      </c>
    </row>
    <row r="213" spans="2:9" ht="33" customHeight="1">
      <c r="B213" s="544"/>
      <c r="C213" s="547"/>
      <c r="D213" s="273" t="s">
        <v>282</v>
      </c>
      <c r="E213" s="334" t="s">
        <v>449</v>
      </c>
      <c r="F213" s="334" t="s">
        <v>451</v>
      </c>
      <c r="G213" s="334" t="s">
        <v>452</v>
      </c>
      <c r="H213" s="334" t="s">
        <v>450</v>
      </c>
      <c r="I213" s="334" t="s">
        <v>463</v>
      </c>
    </row>
    <row r="214" spans="2:9" ht="33" customHeight="1">
      <c r="B214" s="542">
        <v>36</v>
      </c>
      <c r="C214" s="545" t="s">
        <v>2</v>
      </c>
      <c r="D214" s="71" t="s">
        <v>277</v>
      </c>
      <c r="E214" s="333" t="s">
        <v>320</v>
      </c>
      <c r="F214" s="333" t="s">
        <v>454</v>
      </c>
      <c r="G214" s="333" t="s">
        <v>425</v>
      </c>
      <c r="H214" s="333" t="s">
        <v>426</v>
      </c>
      <c r="I214" s="333" t="s">
        <v>427</v>
      </c>
    </row>
    <row r="215" spans="2:9" ht="33" customHeight="1">
      <c r="B215" s="543"/>
      <c r="C215" s="546"/>
      <c r="D215" s="269" t="s">
        <v>278</v>
      </c>
      <c r="E215" s="333" t="s">
        <v>429</v>
      </c>
      <c r="F215" s="333" t="s">
        <v>431</v>
      </c>
      <c r="G215" s="333" t="s">
        <v>430</v>
      </c>
      <c r="H215" s="333" t="s">
        <v>433</v>
      </c>
      <c r="I215" s="333" t="s">
        <v>432</v>
      </c>
    </row>
    <row r="216" spans="2:9" ht="33" customHeight="1">
      <c r="B216" s="543"/>
      <c r="C216" s="546"/>
      <c r="D216" s="269" t="s">
        <v>281</v>
      </c>
      <c r="E216" s="333" t="s">
        <v>434</v>
      </c>
      <c r="F216" s="333" t="s">
        <v>438</v>
      </c>
      <c r="G216" s="333" t="s">
        <v>435</v>
      </c>
      <c r="H216" s="333" t="s">
        <v>436</v>
      </c>
      <c r="I216" s="333" t="s">
        <v>456</v>
      </c>
    </row>
    <row r="217" spans="2:9" ht="33" customHeight="1">
      <c r="B217" s="543"/>
      <c r="C217" s="546"/>
      <c r="D217" s="270" t="s">
        <v>114</v>
      </c>
      <c r="E217" s="333" t="s">
        <v>439</v>
      </c>
      <c r="F217" s="333" t="s">
        <v>440</v>
      </c>
      <c r="G217" s="333" t="s">
        <v>443</v>
      </c>
      <c r="H217" s="333" t="s">
        <v>442</v>
      </c>
      <c r="I217" s="333" t="s">
        <v>441</v>
      </c>
    </row>
    <row r="218" spans="2:9" ht="33" customHeight="1">
      <c r="B218" s="543"/>
      <c r="C218" s="546"/>
      <c r="D218" s="271" t="s">
        <v>279</v>
      </c>
      <c r="E218" s="333" t="s">
        <v>444</v>
      </c>
      <c r="F218" s="333" t="s">
        <v>445</v>
      </c>
      <c r="G218" s="333" t="s">
        <v>464</v>
      </c>
      <c r="H218" s="333" t="s">
        <v>446</v>
      </c>
      <c r="I218" s="333" t="s">
        <v>496</v>
      </c>
    </row>
    <row r="219" spans="2:9" ht="33" customHeight="1">
      <c r="B219" s="544"/>
      <c r="C219" s="547"/>
      <c r="D219" s="271" t="s">
        <v>282</v>
      </c>
      <c r="E219" s="333" t="s">
        <v>451</v>
      </c>
      <c r="F219" s="333" t="s">
        <v>449</v>
      </c>
      <c r="G219" s="333" t="s">
        <v>450</v>
      </c>
      <c r="H219" s="333" t="s">
        <v>478</v>
      </c>
      <c r="I219" s="333" t="s">
        <v>512</v>
      </c>
    </row>
    <row r="220" spans="2:9" ht="33" customHeight="1">
      <c r="B220" s="542">
        <v>37</v>
      </c>
      <c r="C220" s="545" t="s">
        <v>3</v>
      </c>
      <c r="D220" s="71" t="s">
        <v>277</v>
      </c>
      <c r="E220" s="333" t="s">
        <v>320</v>
      </c>
      <c r="F220" s="333" t="s">
        <v>454</v>
      </c>
      <c r="G220" s="333" t="s">
        <v>426</v>
      </c>
      <c r="H220" s="333" t="s">
        <v>425</v>
      </c>
      <c r="I220" s="333" t="s">
        <v>427</v>
      </c>
    </row>
    <row r="221" spans="2:9" ht="33" customHeight="1">
      <c r="B221" s="543"/>
      <c r="C221" s="546"/>
      <c r="D221" s="269" t="s">
        <v>278</v>
      </c>
      <c r="E221" s="333" t="s">
        <v>429</v>
      </c>
      <c r="F221" s="333" t="s">
        <v>431</v>
      </c>
      <c r="G221" s="333" t="s">
        <v>433</v>
      </c>
      <c r="H221" s="333" t="s">
        <v>430</v>
      </c>
      <c r="I221" s="333" t="s">
        <v>432</v>
      </c>
    </row>
    <row r="222" spans="2:9" ht="33" customHeight="1">
      <c r="B222" s="543"/>
      <c r="C222" s="546"/>
      <c r="D222" s="269" t="s">
        <v>281</v>
      </c>
      <c r="E222" s="333" t="s">
        <v>434</v>
      </c>
      <c r="F222" s="333" t="s">
        <v>435</v>
      </c>
      <c r="G222" s="333" t="s">
        <v>462</v>
      </c>
      <c r="H222" s="333" t="s">
        <v>456</v>
      </c>
      <c r="I222" s="333" t="s">
        <v>436</v>
      </c>
    </row>
    <row r="223" spans="2:9" ht="33" customHeight="1">
      <c r="B223" s="543"/>
      <c r="C223" s="546"/>
      <c r="D223" s="270" t="s">
        <v>114</v>
      </c>
      <c r="E223" s="333" t="s">
        <v>439</v>
      </c>
      <c r="F223" s="333" t="s">
        <v>440</v>
      </c>
      <c r="G223" s="333" t="s">
        <v>443</v>
      </c>
      <c r="H223" s="333" t="s">
        <v>441</v>
      </c>
      <c r="I223" s="333" t="s">
        <v>504</v>
      </c>
    </row>
    <row r="224" spans="2:9" ht="33" customHeight="1">
      <c r="B224" s="543"/>
      <c r="C224" s="546"/>
      <c r="D224" s="271" t="s">
        <v>279</v>
      </c>
      <c r="E224" s="333" t="s">
        <v>444</v>
      </c>
      <c r="F224" s="333" t="s">
        <v>445</v>
      </c>
      <c r="G224" s="333" t="s">
        <v>446</v>
      </c>
      <c r="H224" s="333" t="s">
        <v>464</v>
      </c>
      <c r="I224" s="333" t="s">
        <v>496</v>
      </c>
    </row>
    <row r="225" spans="2:9" ht="33" customHeight="1">
      <c r="B225" s="544"/>
      <c r="C225" s="547"/>
      <c r="D225" s="271" t="s">
        <v>282</v>
      </c>
      <c r="E225" s="333" t="s">
        <v>449</v>
      </c>
      <c r="F225" s="333" t="s">
        <v>451</v>
      </c>
      <c r="G225" s="333" t="s">
        <v>452</v>
      </c>
      <c r="H225" s="333" t="s">
        <v>468</v>
      </c>
      <c r="I225" s="333" t="s">
        <v>450</v>
      </c>
    </row>
    <row r="226" spans="2:9" ht="33" customHeight="1">
      <c r="B226" s="542">
        <v>38</v>
      </c>
      <c r="C226" s="545" t="s">
        <v>39</v>
      </c>
      <c r="D226" s="71" t="s">
        <v>277</v>
      </c>
      <c r="E226" s="333" t="s">
        <v>320</v>
      </c>
      <c r="F226" s="333" t="s">
        <v>454</v>
      </c>
      <c r="G226" s="333" t="s">
        <v>425</v>
      </c>
      <c r="H226" s="333" t="s">
        <v>426</v>
      </c>
      <c r="I226" s="333" t="s">
        <v>428</v>
      </c>
    </row>
    <row r="227" spans="2:9" ht="33" customHeight="1">
      <c r="B227" s="543"/>
      <c r="C227" s="546"/>
      <c r="D227" s="269" t="s">
        <v>278</v>
      </c>
      <c r="E227" s="333" t="s">
        <v>429</v>
      </c>
      <c r="F227" s="333" t="s">
        <v>431</v>
      </c>
      <c r="G227" s="333" t="s">
        <v>433</v>
      </c>
      <c r="H227" s="333" t="s">
        <v>430</v>
      </c>
      <c r="I227" s="333" t="s">
        <v>432</v>
      </c>
    </row>
    <row r="228" spans="2:9" ht="33" customHeight="1">
      <c r="B228" s="543"/>
      <c r="C228" s="546"/>
      <c r="D228" s="269" t="s">
        <v>281</v>
      </c>
      <c r="E228" s="333" t="s">
        <v>434</v>
      </c>
      <c r="F228" s="333" t="s">
        <v>435</v>
      </c>
      <c r="G228" s="333" t="s">
        <v>460</v>
      </c>
      <c r="H228" s="333" t="s">
        <v>456</v>
      </c>
      <c r="I228" s="333" t="s">
        <v>436</v>
      </c>
    </row>
    <row r="229" spans="2:9" ht="33" customHeight="1">
      <c r="B229" s="543"/>
      <c r="C229" s="546"/>
      <c r="D229" s="270" t="s">
        <v>114</v>
      </c>
      <c r="E229" s="333" t="s">
        <v>439</v>
      </c>
      <c r="F229" s="333" t="s">
        <v>443</v>
      </c>
      <c r="G229" s="333" t="s">
        <v>440</v>
      </c>
      <c r="H229" s="333" t="s">
        <v>442</v>
      </c>
      <c r="I229" s="333" t="s">
        <v>441</v>
      </c>
    </row>
    <row r="230" spans="2:9" ht="33" customHeight="1">
      <c r="B230" s="543"/>
      <c r="C230" s="546"/>
      <c r="D230" s="271" t="s">
        <v>279</v>
      </c>
      <c r="E230" s="333" t="s">
        <v>444</v>
      </c>
      <c r="F230" s="333" t="s">
        <v>445</v>
      </c>
      <c r="G230" s="333" t="s">
        <v>446</v>
      </c>
      <c r="H230" s="333" t="s">
        <v>464</v>
      </c>
      <c r="I230" s="333" t="s">
        <v>489</v>
      </c>
    </row>
    <row r="231" spans="2:9" ht="33" customHeight="1">
      <c r="B231" s="544"/>
      <c r="C231" s="547"/>
      <c r="D231" s="271" t="s">
        <v>282</v>
      </c>
      <c r="E231" s="333" t="s">
        <v>449</v>
      </c>
      <c r="F231" s="333" t="s">
        <v>452</v>
      </c>
      <c r="G231" s="333" t="s">
        <v>451</v>
      </c>
      <c r="H231" s="333" t="s">
        <v>463</v>
      </c>
      <c r="I231" s="333" t="s">
        <v>450</v>
      </c>
    </row>
    <row r="232" spans="2:9" ht="33" customHeight="1">
      <c r="B232" s="542">
        <v>39</v>
      </c>
      <c r="C232" s="545" t="s">
        <v>7</v>
      </c>
      <c r="D232" s="71" t="s">
        <v>277</v>
      </c>
      <c r="E232" s="333" t="s">
        <v>320</v>
      </c>
      <c r="F232" s="333" t="s">
        <v>426</v>
      </c>
      <c r="G232" s="333" t="s">
        <v>425</v>
      </c>
      <c r="H232" s="333" t="s">
        <v>428</v>
      </c>
      <c r="I232" s="333" t="s">
        <v>454</v>
      </c>
    </row>
    <row r="233" spans="2:9" ht="33" customHeight="1">
      <c r="B233" s="543"/>
      <c r="C233" s="546"/>
      <c r="D233" s="269" t="s">
        <v>278</v>
      </c>
      <c r="E233" s="333" t="s">
        <v>429</v>
      </c>
      <c r="F233" s="333" t="s">
        <v>431</v>
      </c>
      <c r="G233" s="333" t="s">
        <v>430</v>
      </c>
      <c r="H233" s="333" t="s">
        <v>433</v>
      </c>
      <c r="I233" s="333" t="s">
        <v>432</v>
      </c>
    </row>
    <row r="234" spans="2:9" ht="33" customHeight="1">
      <c r="B234" s="543"/>
      <c r="C234" s="546"/>
      <c r="D234" s="269" t="s">
        <v>281</v>
      </c>
      <c r="E234" s="333" t="s">
        <v>434</v>
      </c>
      <c r="F234" s="333" t="s">
        <v>435</v>
      </c>
      <c r="G234" s="333" t="s">
        <v>456</v>
      </c>
      <c r="H234" s="333" t="s">
        <v>436</v>
      </c>
      <c r="I234" s="333" t="s">
        <v>460</v>
      </c>
    </row>
    <row r="235" spans="2:9" ht="33" customHeight="1">
      <c r="B235" s="543"/>
      <c r="C235" s="546"/>
      <c r="D235" s="270" t="s">
        <v>114</v>
      </c>
      <c r="E235" s="333" t="s">
        <v>439</v>
      </c>
      <c r="F235" s="333" t="s">
        <v>443</v>
      </c>
      <c r="G235" s="333" t="s">
        <v>440</v>
      </c>
      <c r="H235" s="333" t="s">
        <v>442</v>
      </c>
      <c r="I235" s="333" t="s">
        <v>441</v>
      </c>
    </row>
    <row r="236" spans="2:9" ht="33" customHeight="1">
      <c r="B236" s="543"/>
      <c r="C236" s="546"/>
      <c r="D236" s="271" t="s">
        <v>279</v>
      </c>
      <c r="E236" s="333" t="s">
        <v>444</v>
      </c>
      <c r="F236" s="333" t="s">
        <v>445</v>
      </c>
      <c r="G236" s="333" t="s">
        <v>464</v>
      </c>
      <c r="H236" s="333" t="s">
        <v>446</v>
      </c>
      <c r="I236" s="333" t="s">
        <v>489</v>
      </c>
    </row>
    <row r="237" spans="2:9" ht="33" customHeight="1">
      <c r="B237" s="544"/>
      <c r="C237" s="547"/>
      <c r="D237" s="271" t="s">
        <v>282</v>
      </c>
      <c r="E237" s="333" t="s">
        <v>449</v>
      </c>
      <c r="F237" s="333" t="s">
        <v>452</v>
      </c>
      <c r="G237" s="333" t="s">
        <v>451</v>
      </c>
      <c r="H237" s="333" t="s">
        <v>473</v>
      </c>
      <c r="I237" s="333" t="s">
        <v>463</v>
      </c>
    </row>
    <row r="238" spans="2:9" ht="33" customHeight="1">
      <c r="B238" s="542">
        <v>40</v>
      </c>
      <c r="C238" s="545" t="s">
        <v>40</v>
      </c>
      <c r="D238" s="71" t="s">
        <v>277</v>
      </c>
      <c r="E238" s="333" t="s">
        <v>320</v>
      </c>
      <c r="F238" s="333" t="s">
        <v>426</v>
      </c>
      <c r="G238" s="333" t="s">
        <v>454</v>
      </c>
      <c r="H238" s="333" t="s">
        <v>425</v>
      </c>
      <c r="I238" s="333" t="s">
        <v>470</v>
      </c>
    </row>
    <row r="239" spans="2:9" ht="33" customHeight="1">
      <c r="B239" s="543"/>
      <c r="C239" s="546"/>
      <c r="D239" s="269" t="s">
        <v>278</v>
      </c>
      <c r="E239" s="333" t="s">
        <v>429</v>
      </c>
      <c r="F239" s="333" t="s">
        <v>431</v>
      </c>
      <c r="G239" s="333" t="s">
        <v>433</v>
      </c>
      <c r="H239" s="333" t="s">
        <v>430</v>
      </c>
      <c r="I239" s="333" t="s">
        <v>482</v>
      </c>
    </row>
    <row r="240" spans="2:9" ht="33" customHeight="1">
      <c r="B240" s="543"/>
      <c r="C240" s="546"/>
      <c r="D240" s="269" t="s">
        <v>281</v>
      </c>
      <c r="E240" s="333" t="s">
        <v>434</v>
      </c>
      <c r="F240" s="333" t="s">
        <v>435</v>
      </c>
      <c r="G240" s="333" t="s">
        <v>456</v>
      </c>
      <c r="H240" s="333" t="s">
        <v>436</v>
      </c>
      <c r="I240" s="333" t="s">
        <v>438</v>
      </c>
    </row>
    <row r="241" spans="2:9" ht="33" customHeight="1">
      <c r="B241" s="543"/>
      <c r="C241" s="546"/>
      <c r="D241" s="270" t="s">
        <v>114</v>
      </c>
      <c r="E241" s="333" t="s">
        <v>439</v>
      </c>
      <c r="F241" s="333" t="s">
        <v>440</v>
      </c>
      <c r="G241" s="333" t="s">
        <v>443</v>
      </c>
      <c r="H241" s="333" t="s">
        <v>441</v>
      </c>
      <c r="I241" s="333" t="s">
        <v>442</v>
      </c>
    </row>
    <row r="242" spans="2:9" ht="33" customHeight="1">
      <c r="B242" s="543"/>
      <c r="C242" s="546"/>
      <c r="D242" s="271" t="s">
        <v>279</v>
      </c>
      <c r="E242" s="333" t="s">
        <v>444</v>
      </c>
      <c r="F242" s="333" t="s">
        <v>445</v>
      </c>
      <c r="G242" s="333" t="s">
        <v>446</v>
      </c>
      <c r="H242" s="333" t="s">
        <v>489</v>
      </c>
      <c r="I242" s="333" t="s">
        <v>464</v>
      </c>
    </row>
    <row r="243" spans="2:9" ht="33" customHeight="1">
      <c r="B243" s="544"/>
      <c r="C243" s="547"/>
      <c r="D243" s="273" t="s">
        <v>282</v>
      </c>
      <c r="E243" s="334" t="s">
        <v>449</v>
      </c>
      <c r="F243" s="334" t="s">
        <v>452</v>
      </c>
      <c r="G243" s="334" t="s">
        <v>451</v>
      </c>
      <c r="H243" s="334" t="s">
        <v>450</v>
      </c>
      <c r="I243" s="334" t="s">
        <v>463</v>
      </c>
    </row>
    <row r="244" spans="2:9" ht="33" customHeight="1">
      <c r="B244" s="542">
        <v>41</v>
      </c>
      <c r="C244" s="545" t="s">
        <v>11</v>
      </c>
      <c r="D244" s="71" t="s">
        <v>277</v>
      </c>
      <c r="E244" s="333" t="s">
        <v>320</v>
      </c>
      <c r="F244" s="333" t="s">
        <v>425</v>
      </c>
      <c r="G244" s="333" t="s">
        <v>454</v>
      </c>
      <c r="H244" s="333" t="s">
        <v>428</v>
      </c>
      <c r="I244" s="333" t="s">
        <v>470</v>
      </c>
    </row>
    <row r="245" spans="2:9" ht="33" customHeight="1">
      <c r="B245" s="543"/>
      <c r="C245" s="546"/>
      <c r="D245" s="269" t="s">
        <v>278</v>
      </c>
      <c r="E245" s="333" t="s">
        <v>429</v>
      </c>
      <c r="F245" s="333" t="s">
        <v>431</v>
      </c>
      <c r="G245" s="333" t="s">
        <v>433</v>
      </c>
      <c r="H245" s="333" t="s">
        <v>430</v>
      </c>
      <c r="I245" s="333" t="s">
        <v>432</v>
      </c>
    </row>
    <row r="246" spans="2:9" ht="33" customHeight="1">
      <c r="B246" s="543"/>
      <c r="C246" s="546"/>
      <c r="D246" s="269" t="s">
        <v>281</v>
      </c>
      <c r="E246" s="333" t="s">
        <v>434</v>
      </c>
      <c r="F246" s="333" t="s">
        <v>435</v>
      </c>
      <c r="G246" s="333" t="s">
        <v>436</v>
      </c>
      <c r="H246" s="333" t="s">
        <v>460</v>
      </c>
      <c r="I246" s="333" t="s">
        <v>456</v>
      </c>
    </row>
    <row r="247" spans="2:9" ht="33" customHeight="1">
      <c r="B247" s="543"/>
      <c r="C247" s="546"/>
      <c r="D247" s="270" t="s">
        <v>114</v>
      </c>
      <c r="E247" s="333" t="s">
        <v>439</v>
      </c>
      <c r="F247" s="333" t="s">
        <v>440</v>
      </c>
      <c r="G247" s="333" t="s">
        <v>443</v>
      </c>
      <c r="H247" s="333" t="s">
        <v>441</v>
      </c>
      <c r="I247" s="333" t="s">
        <v>513</v>
      </c>
    </row>
    <row r="248" spans="2:9" ht="33" customHeight="1">
      <c r="B248" s="543"/>
      <c r="C248" s="546"/>
      <c r="D248" s="271" t="s">
        <v>279</v>
      </c>
      <c r="E248" s="333" t="s">
        <v>444</v>
      </c>
      <c r="F248" s="333" t="s">
        <v>445</v>
      </c>
      <c r="G248" s="333" t="s">
        <v>446</v>
      </c>
      <c r="H248" s="333" t="s">
        <v>464</v>
      </c>
      <c r="I248" s="333" t="s">
        <v>447</v>
      </c>
    </row>
    <row r="249" spans="2:9" ht="33" customHeight="1">
      <c r="B249" s="544"/>
      <c r="C249" s="547"/>
      <c r="D249" s="271" t="s">
        <v>282</v>
      </c>
      <c r="E249" s="333" t="s">
        <v>449</v>
      </c>
      <c r="F249" s="333" t="s">
        <v>451</v>
      </c>
      <c r="G249" s="333" t="s">
        <v>473</v>
      </c>
      <c r="H249" s="333" t="s">
        <v>468</v>
      </c>
      <c r="I249" s="333" t="s">
        <v>452</v>
      </c>
    </row>
    <row r="250" spans="2:9" ht="33" customHeight="1">
      <c r="B250" s="542">
        <v>42</v>
      </c>
      <c r="C250" s="545" t="s">
        <v>12</v>
      </c>
      <c r="D250" s="71" t="s">
        <v>277</v>
      </c>
      <c r="E250" s="333" t="s">
        <v>320</v>
      </c>
      <c r="F250" s="333" t="s">
        <v>425</v>
      </c>
      <c r="G250" s="333" t="s">
        <v>454</v>
      </c>
      <c r="H250" s="333" t="s">
        <v>426</v>
      </c>
      <c r="I250" s="333" t="s">
        <v>427</v>
      </c>
    </row>
    <row r="251" spans="2:9" ht="33" customHeight="1">
      <c r="B251" s="543"/>
      <c r="C251" s="546"/>
      <c r="D251" s="269" t="s">
        <v>278</v>
      </c>
      <c r="E251" s="333" t="s">
        <v>429</v>
      </c>
      <c r="F251" s="333" t="s">
        <v>430</v>
      </c>
      <c r="G251" s="333" t="s">
        <v>431</v>
      </c>
      <c r="H251" s="333" t="s">
        <v>433</v>
      </c>
      <c r="I251" s="333" t="s">
        <v>432</v>
      </c>
    </row>
    <row r="252" spans="2:9" ht="33" customHeight="1">
      <c r="B252" s="543"/>
      <c r="C252" s="546"/>
      <c r="D252" s="269" t="s">
        <v>281</v>
      </c>
      <c r="E252" s="333" t="s">
        <v>434</v>
      </c>
      <c r="F252" s="333" t="s">
        <v>435</v>
      </c>
      <c r="G252" s="333" t="s">
        <v>436</v>
      </c>
      <c r="H252" s="333" t="s">
        <v>456</v>
      </c>
      <c r="I252" s="333" t="s">
        <v>462</v>
      </c>
    </row>
    <row r="253" spans="2:9" ht="33" customHeight="1">
      <c r="B253" s="543"/>
      <c r="C253" s="546"/>
      <c r="D253" s="270" t="s">
        <v>114</v>
      </c>
      <c r="E253" s="333" t="s">
        <v>439</v>
      </c>
      <c r="F253" s="333" t="s">
        <v>440</v>
      </c>
      <c r="G253" s="333" t="s">
        <v>442</v>
      </c>
      <c r="H253" s="333" t="s">
        <v>443</v>
      </c>
      <c r="I253" s="333" t="s">
        <v>441</v>
      </c>
    </row>
    <row r="254" spans="2:9" ht="33" customHeight="1">
      <c r="B254" s="543"/>
      <c r="C254" s="546"/>
      <c r="D254" s="271" t="s">
        <v>279</v>
      </c>
      <c r="E254" s="333" t="s">
        <v>444</v>
      </c>
      <c r="F254" s="333" t="s">
        <v>445</v>
      </c>
      <c r="G254" s="333" t="s">
        <v>464</v>
      </c>
      <c r="H254" s="333" t="s">
        <v>496</v>
      </c>
      <c r="I254" s="333" t="s">
        <v>489</v>
      </c>
    </row>
    <row r="255" spans="2:9" ht="33" customHeight="1">
      <c r="B255" s="544"/>
      <c r="C255" s="547"/>
      <c r="D255" s="271" t="s">
        <v>282</v>
      </c>
      <c r="E255" s="333" t="s">
        <v>449</v>
      </c>
      <c r="F255" s="333" t="s">
        <v>451</v>
      </c>
      <c r="G255" s="333" t="s">
        <v>452</v>
      </c>
      <c r="H255" s="333" t="s">
        <v>468</v>
      </c>
      <c r="I255" s="333" t="s">
        <v>450</v>
      </c>
    </row>
    <row r="256" spans="2:9" ht="33" customHeight="1">
      <c r="B256" s="542">
        <v>43</v>
      </c>
      <c r="C256" s="545" t="s">
        <v>8</v>
      </c>
      <c r="D256" s="71" t="s">
        <v>277</v>
      </c>
      <c r="E256" s="333" t="s">
        <v>320</v>
      </c>
      <c r="F256" s="333" t="s">
        <v>426</v>
      </c>
      <c r="G256" s="333" t="s">
        <v>454</v>
      </c>
      <c r="H256" s="333" t="s">
        <v>425</v>
      </c>
      <c r="I256" s="333" t="s">
        <v>428</v>
      </c>
    </row>
    <row r="257" spans="2:9" ht="33" customHeight="1">
      <c r="B257" s="543"/>
      <c r="C257" s="546"/>
      <c r="D257" s="269" t="s">
        <v>278</v>
      </c>
      <c r="E257" s="333" t="s">
        <v>429</v>
      </c>
      <c r="F257" s="333" t="s">
        <v>431</v>
      </c>
      <c r="G257" s="333" t="s">
        <v>430</v>
      </c>
      <c r="H257" s="333" t="s">
        <v>433</v>
      </c>
      <c r="I257" s="333" t="s">
        <v>432</v>
      </c>
    </row>
    <row r="258" spans="2:9" ht="33" customHeight="1">
      <c r="B258" s="543"/>
      <c r="C258" s="546"/>
      <c r="D258" s="269" t="s">
        <v>281</v>
      </c>
      <c r="E258" s="333" t="s">
        <v>434</v>
      </c>
      <c r="F258" s="333" t="s">
        <v>435</v>
      </c>
      <c r="G258" s="333" t="s">
        <v>456</v>
      </c>
      <c r="H258" s="333" t="s">
        <v>462</v>
      </c>
      <c r="I258" s="333" t="s">
        <v>436</v>
      </c>
    </row>
    <row r="259" spans="2:9" ht="33" customHeight="1">
      <c r="B259" s="543"/>
      <c r="C259" s="546"/>
      <c r="D259" s="270" t="s">
        <v>114</v>
      </c>
      <c r="E259" s="333" t="s">
        <v>439</v>
      </c>
      <c r="F259" s="333" t="s">
        <v>440</v>
      </c>
      <c r="G259" s="333" t="s">
        <v>443</v>
      </c>
      <c r="H259" s="333" t="s">
        <v>441</v>
      </c>
      <c r="I259" s="333" t="s">
        <v>442</v>
      </c>
    </row>
    <row r="260" spans="2:9" ht="33" customHeight="1">
      <c r="B260" s="543"/>
      <c r="C260" s="546"/>
      <c r="D260" s="271" t="s">
        <v>279</v>
      </c>
      <c r="E260" s="333" t="s">
        <v>444</v>
      </c>
      <c r="F260" s="333" t="s">
        <v>445</v>
      </c>
      <c r="G260" s="333" t="s">
        <v>446</v>
      </c>
      <c r="H260" s="333" t="s">
        <v>447</v>
      </c>
      <c r="I260" s="333" t="s">
        <v>464</v>
      </c>
    </row>
    <row r="261" spans="2:9" ht="33" customHeight="1">
      <c r="B261" s="544"/>
      <c r="C261" s="547"/>
      <c r="D261" s="271" t="s">
        <v>282</v>
      </c>
      <c r="E261" s="333" t="s">
        <v>449</v>
      </c>
      <c r="F261" s="333" t="s">
        <v>451</v>
      </c>
      <c r="G261" s="333" t="s">
        <v>452</v>
      </c>
      <c r="H261" s="333" t="s">
        <v>450</v>
      </c>
      <c r="I261" s="333" t="s">
        <v>463</v>
      </c>
    </row>
    <row r="262" spans="2:9" ht="33" customHeight="1">
      <c r="B262" s="542">
        <v>44</v>
      </c>
      <c r="C262" s="545" t="s">
        <v>18</v>
      </c>
      <c r="D262" s="71" t="s">
        <v>277</v>
      </c>
      <c r="E262" s="333" t="s">
        <v>320</v>
      </c>
      <c r="F262" s="333" t="s">
        <v>426</v>
      </c>
      <c r="G262" s="333" t="s">
        <v>425</v>
      </c>
      <c r="H262" s="333" t="s">
        <v>427</v>
      </c>
      <c r="I262" s="333" t="s">
        <v>454</v>
      </c>
    </row>
    <row r="263" spans="2:9" ht="33" customHeight="1">
      <c r="B263" s="543"/>
      <c r="C263" s="546"/>
      <c r="D263" s="269" t="s">
        <v>278</v>
      </c>
      <c r="E263" s="333" t="s">
        <v>429</v>
      </c>
      <c r="F263" s="333" t="s">
        <v>433</v>
      </c>
      <c r="G263" s="333" t="s">
        <v>431</v>
      </c>
      <c r="H263" s="333" t="s">
        <v>430</v>
      </c>
      <c r="I263" s="333" t="s">
        <v>482</v>
      </c>
    </row>
    <row r="264" spans="2:9" ht="33" customHeight="1">
      <c r="B264" s="543"/>
      <c r="C264" s="546"/>
      <c r="D264" s="269" t="s">
        <v>281</v>
      </c>
      <c r="E264" s="333" t="s">
        <v>434</v>
      </c>
      <c r="F264" s="333" t="s">
        <v>435</v>
      </c>
      <c r="G264" s="333" t="s">
        <v>456</v>
      </c>
      <c r="H264" s="333" t="s">
        <v>438</v>
      </c>
      <c r="I264" s="333" t="s">
        <v>460</v>
      </c>
    </row>
    <row r="265" spans="2:9" ht="33" customHeight="1">
      <c r="B265" s="543"/>
      <c r="C265" s="546"/>
      <c r="D265" s="270" t="s">
        <v>114</v>
      </c>
      <c r="E265" s="333" t="s">
        <v>439</v>
      </c>
      <c r="F265" s="333" t="s">
        <v>440</v>
      </c>
      <c r="G265" s="333" t="s">
        <v>443</v>
      </c>
      <c r="H265" s="333" t="s">
        <v>441</v>
      </c>
      <c r="I265" s="333" t="s">
        <v>442</v>
      </c>
    </row>
    <row r="266" spans="2:9" ht="33" customHeight="1">
      <c r="B266" s="543"/>
      <c r="C266" s="546"/>
      <c r="D266" s="271" t="s">
        <v>279</v>
      </c>
      <c r="E266" s="333" t="s">
        <v>444</v>
      </c>
      <c r="F266" s="333" t="s">
        <v>445</v>
      </c>
      <c r="G266" s="333" t="s">
        <v>446</v>
      </c>
      <c r="H266" s="333" t="s">
        <v>447</v>
      </c>
      <c r="I266" s="333" t="s">
        <v>464</v>
      </c>
    </row>
    <row r="267" spans="2:9" ht="33" customHeight="1">
      <c r="B267" s="544"/>
      <c r="C267" s="547"/>
      <c r="D267" s="271" t="s">
        <v>282</v>
      </c>
      <c r="E267" s="333" t="s">
        <v>449</v>
      </c>
      <c r="F267" s="333" t="s">
        <v>452</v>
      </c>
      <c r="G267" s="333" t="s">
        <v>451</v>
      </c>
      <c r="H267" s="333" t="s">
        <v>473</v>
      </c>
      <c r="I267" s="333" t="s">
        <v>463</v>
      </c>
    </row>
    <row r="268" spans="2:9" ht="33" customHeight="1">
      <c r="B268" s="542">
        <v>45</v>
      </c>
      <c r="C268" s="545" t="s">
        <v>41</v>
      </c>
      <c r="D268" s="71" t="s">
        <v>277</v>
      </c>
      <c r="E268" s="333" t="s">
        <v>320</v>
      </c>
      <c r="F268" s="333" t="s">
        <v>425</v>
      </c>
      <c r="G268" s="333" t="s">
        <v>426</v>
      </c>
      <c r="H268" s="333" t="s">
        <v>428</v>
      </c>
      <c r="I268" s="333" t="s">
        <v>427</v>
      </c>
    </row>
    <row r="269" spans="2:9" ht="33" customHeight="1">
      <c r="B269" s="543"/>
      <c r="C269" s="546"/>
      <c r="D269" s="269" t="s">
        <v>278</v>
      </c>
      <c r="E269" s="333" t="s">
        <v>429</v>
      </c>
      <c r="F269" s="333" t="s">
        <v>433</v>
      </c>
      <c r="G269" s="333" t="s">
        <v>430</v>
      </c>
      <c r="H269" s="333" t="s">
        <v>431</v>
      </c>
      <c r="I269" s="333" t="s">
        <v>432</v>
      </c>
    </row>
    <row r="270" spans="2:9" ht="33" customHeight="1">
      <c r="B270" s="543"/>
      <c r="C270" s="546"/>
      <c r="D270" s="269" t="s">
        <v>281</v>
      </c>
      <c r="E270" s="333" t="s">
        <v>434</v>
      </c>
      <c r="F270" s="333" t="s">
        <v>435</v>
      </c>
      <c r="G270" s="333" t="s">
        <v>456</v>
      </c>
      <c r="H270" s="333" t="s">
        <v>462</v>
      </c>
      <c r="I270" s="333" t="s">
        <v>460</v>
      </c>
    </row>
    <row r="271" spans="2:9" ht="33" customHeight="1">
      <c r="B271" s="543"/>
      <c r="C271" s="546"/>
      <c r="D271" s="270" t="s">
        <v>114</v>
      </c>
      <c r="E271" s="333" t="s">
        <v>439</v>
      </c>
      <c r="F271" s="333" t="s">
        <v>440</v>
      </c>
      <c r="G271" s="333" t="s">
        <v>441</v>
      </c>
      <c r="H271" s="333" t="s">
        <v>443</v>
      </c>
      <c r="I271" s="333" t="s">
        <v>442</v>
      </c>
    </row>
    <row r="272" spans="2:9" ht="33" customHeight="1">
      <c r="B272" s="543"/>
      <c r="C272" s="546"/>
      <c r="D272" s="271" t="s">
        <v>279</v>
      </c>
      <c r="E272" s="333" t="s">
        <v>444</v>
      </c>
      <c r="F272" s="333" t="s">
        <v>445</v>
      </c>
      <c r="G272" s="333" t="s">
        <v>446</v>
      </c>
      <c r="H272" s="333" t="s">
        <v>457</v>
      </c>
      <c r="I272" s="333" t="s">
        <v>447</v>
      </c>
    </row>
    <row r="273" spans="2:10" ht="33" customHeight="1">
      <c r="B273" s="544"/>
      <c r="C273" s="547"/>
      <c r="D273" s="273" t="s">
        <v>282</v>
      </c>
      <c r="E273" s="334" t="s">
        <v>449</v>
      </c>
      <c r="F273" s="334" t="s">
        <v>450</v>
      </c>
      <c r="G273" s="334" t="s">
        <v>451</v>
      </c>
      <c r="H273" s="334" t="s">
        <v>452</v>
      </c>
      <c r="I273" s="334" t="s">
        <v>488</v>
      </c>
      <c r="J273" s="38"/>
    </row>
    <row r="274" spans="2:10" ht="33" customHeight="1">
      <c r="B274" s="542">
        <v>46</v>
      </c>
      <c r="C274" s="545" t="s">
        <v>21</v>
      </c>
      <c r="D274" s="384" t="s">
        <v>277</v>
      </c>
      <c r="E274" s="442" t="s">
        <v>320</v>
      </c>
      <c r="F274" s="442" t="s">
        <v>425</v>
      </c>
      <c r="G274" s="442" t="s">
        <v>454</v>
      </c>
      <c r="H274" s="442" t="s">
        <v>426</v>
      </c>
      <c r="I274" s="442" t="s">
        <v>470</v>
      </c>
      <c r="J274" s="265"/>
    </row>
    <row r="275" spans="2:10" ht="33" customHeight="1">
      <c r="B275" s="543"/>
      <c r="C275" s="546"/>
      <c r="D275" s="269" t="s">
        <v>278</v>
      </c>
      <c r="E275" s="333" t="s">
        <v>429</v>
      </c>
      <c r="F275" s="333" t="s">
        <v>433</v>
      </c>
      <c r="G275" s="333" t="s">
        <v>431</v>
      </c>
      <c r="H275" s="333" t="s">
        <v>430</v>
      </c>
      <c r="I275" s="333" t="s">
        <v>482</v>
      </c>
    </row>
    <row r="276" spans="2:10" ht="33" customHeight="1">
      <c r="B276" s="543"/>
      <c r="C276" s="546"/>
      <c r="D276" s="269" t="s">
        <v>281</v>
      </c>
      <c r="E276" s="333" t="s">
        <v>434</v>
      </c>
      <c r="F276" s="333" t="s">
        <v>435</v>
      </c>
      <c r="G276" s="333" t="s">
        <v>456</v>
      </c>
      <c r="H276" s="333" t="s">
        <v>460</v>
      </c>
      <c r="I276" s="333" t="s">
        <v>436</v>
      </c>
    </row>
    <row r="277" spans="2:10" ht="33" customHeight="1">
      <c r="B277" s="543"/>
      <c r="C277" s="546"/>
      <c r="D277" s="270" t="s">
        <v>114</v>
      </c>
      <c r="E277" s="333" t="s">
        <v>439</v>
      </c>
      <c r="F277" s="333" t="s">
        <v>440</v>
      </c>
      <c r="G277" s="333" t="s">
        <v>443</v>
      </c>
      <c r="H277" s="333" t="s">
        <v>441</v>
      </c>
      <c r="I277" s="333" t="s">
        <v>442</v>
      </c>
    </row>
    <row r="278" spans="2:10" ht="33" customHeight="1">
      <c r="B278" s="543"/>
      <c r="C278" s="546"/>
      <c r="D278" s="271" t="s">
        <v>279</v>
      </c>
      <c r="E278" s="333" t="s">
        <v>444</v>
      </c>
      <c r="F278" s="333" t="s">
        <v>445</v>
      </c>
      <c r="G278" s="333" t="s">
        <v>446</v>
      </c>
      <c r="H278" s="333" t="s">
        <v>447</v>
      </c>
      <c r="I278" s="333" t="s">
        <v>464</v>
      </c>
    </row>
    <row r="279" spans="2:10" ht="33" customHeight="1">
      <c r="B279" s="544"/>
      <c r="C279" s="547"/>
      <c r="D279" s="271" t="s">
        <v>282</v>
      </c>
      <c r="E279" s="333" t="s">
        <v>449</v>
      </c>
      <c r="F279" s="333" t="s">
        <v>450</v>
      </c>
      <c r="G279" s="333" t="s">
        <v>451</v>
      </c>
      <c r="H279" s="333" t="s">
        <v>468</v>
      </c>
      <c r="I279" s="333" t="s">
        <v>452</v>
      </c>
    </row>
    <row r="280" spans="2:10" ht="33" customHeight="1">
      <c r="B280" s="542">
        <v>47</v>
      </c>
      <c r="C280" s="545" t="s">
        <v>13</v>
      </c>
      <c r="D280" s="71" t="s">
        <v>277</v>
      </c>
      <c r="E280" s="333" t="s">
        <v>320</v>
      </c>
      <c r="F280" s="333" t="s">
        <v>425</v>
      </c>
      <c r="G280" s="333" t="s">
        <v>428</v>
      </c>
      <c r="H280" s="333" t="s">
        <v>426</v>
      </c>
      <c r="I280" s="333" t="s">
        <v>470</v>
      </c>
    </row>
    <row r="281" spans="2:10" ht="33" customHeight="1">
      <c r="B281" s="543"/>
      <c r="C281" s="546"/>
      <c r="D281" s="269" t="s">
        <v>278</v>
      </c>
      <c r="E281" s="333" t="s">
        <v>429</v>
      </c>
      <c r="F281" s="333" t="s">
        <v>431</v>
      </c>
      <c r="G281" s="333" t="s">
        <v>430</v>
      </c>
      <c r="H281" s="333" t="s">
        <v>433</v>
      </c>
      <c r="I281" s="333" t="s">
        <v>432</v>
      </c>
    </row>
    <row r="282" spans="2:10" ht="33" customHeight="1">
      <c r="B282" s="543"/>
      <c r="C282" s="546"/>
      <c r="D282" s="269" t="s">
        <v>281</v>
      </c>
      <c r="E282" s="333" t="s">
        <v>434</v>
      </c>
      <c r="F282" s="333" t="s">
        <v>435</v>
      </c>
      <c r="G282" s="333" t="s">
        <v>436</v>
      </c>
      <c r="H282" s="333" t="s">
        <v>460</v>
      </c>
      <c r="I282" s="333" t="s">
        <v>462</v>
      </c>
    </row>
    <row r="283" spans="2:10" ht="33" customHeight="1">
      <c r="B283" s="543"/>
      <c r="C283" s="546"/>
      <c r="D283" s="270" t="s">
        <v>114</v>
      </c>
      <c r="E283" s="333" t="s">
        <v>439</v>
      </c>
      <c r="F283" s="333" t="s">
        <v>440</v>
      </c>
      <c r="G283" s="333" t="s">
        <v>443</v>
      </c>
      <c r="H283" s="333" t="s">
        <v>442</v>
      </c>
      <c r="I283" s="333" t="s">
        <v>441</v>
      </c>
    </row>
    <row r="284" spans="2:10" ht="33" customHeight="1">
      <c r="B284" s="543"/>
      <c r="C284" s="546"/>
      <c r="D284" s="271" t="s">
        <v>279</v>
      </c>
      <c r="E284" s="333" t="s">
        <v>444</v>
      </c>
      <c r="F284" s="333" t="s">
        <v>445</v>
      </c>
      <c r="G284" s="333" t="s">
        <v>464</v>
      </c>
      <c r="H284" s="333" t="s">
        <v>446</v>
      </c>
      <c r="I284" s="333" t="s">
        <v>489</v>
      </c>
    </row>
    <row r="285" spans="2:10" ht="33" customHeight="1">
      <c r="B285" s="544"/>
      <c r="C285" s="547"/>
      <c r="D285" s="271" t="s">
        <v>282</v>
      </c>
      <c r="E285" s="333" t="s">
        <v>449</v>
      </c>
      <c r="F285" s="333" t="s">
        <v>451</v>
      </c>
      <c r="G285" s="333" t="s">
        <v>450</v>
      </c>
      <c r="H285" s="333" t="s">
        <v>466</v>
      </c>
      <c r="I285" s="333" t="s">
        <v>463</v>
      </c>
    </row>
    <row r="286" spans="2:10" ht="33" customHeight="1">
      <c r="B286" s="542">
        <v>48</v>
      </c>
      <c r="C286" s="545" t="s">
        <v>22</v>
      </c>
      <c r="D286" s="71" t="s">
        <v>277</v>
      </c>
      <c r="E286" s="333" t="s">
        <v>320</v>
      </c>
      <c r="F286" s="333" t="s">
        <v>454</v>
      </c>
      <c r="G286" s="333" t="s">
        <v>425</v>
      </c>
      <c r="H286" s="333" t="s">
        <v>426</v>
      </c>
      <c r="I286" s="333" t="s">
        <v>470</v>
      </c>
    </row>
    <row r="287" spans="2:10" ht="33" customHeight="1">
      <c r="B287" s="543"/>
      <c r="C287" s="546"/>
      <c r="D287" s="269" t="s">
        <v>278</v>
      </c>
      <c r="E287" s="333" t="s">
        <v>429</v>
      </c>
      <c r="F287" s="333" t="s">
        <v>433</v>
      </c>
      <c r="G287" s="333" t="s">
        <v>430</v>
      </c>
      <c r="H287" s="333" t="s">
        <v>431</v>
      </c>
      <c r="I287" s="333" t="s">
        <v>432</v>
      </c>
    </row>
    <row r="288" spans="2:10" ht="33" customHeight="1">
      <c r="B288" s="543"/>
      <c r="C288" s="546"/>
      <c r="D288" s="269" t="s">
        <v>281</v>
      </c>
      <c r="E288" s="333" t="s">
        <v>434</v>
      </c>
      <c r="F288" s="333" t="s">
        <v>436</v>
      </c>
      <c r="G288" s="333" t="s">
        <v>435</v>
      </c>
      <c r="H288" s="333" t="s">
        <v>438</v>
      </c>
      <c r="I288" s="333" t="s">
        <v>456</v>
      </c>
    </row>
    <row r="289" spans="2:9" ht="33" customHeight="1">
      <c r="B289" s="543"/>
      <c r="C289" s="546"/>
      <c r="D289" s="270" t="s">
        <v>114</v>
      </c>
      <c r="E289" s="333" t="s">
        <v>439</v>
      </c>
      <c r="F289" s="333" t="s">
        <v>440</v>
      </c>
      <c r="G289" s="333" t="s">
        <v>441</v>
      </c>
      <c r="H289" s="333" t="s">
        <v>443</v>
      </c>
      <c r="I289" s="333" t="s">
        <v>455</v>
      </c>
    </row>
    <row r="290" spans="2:9" ht="33" customHeight="1">
      <c r="B290" s="543"/>
      <c r="C290" s="546"/>
      <c r="D290" s="271" t="s">
        <v>279</v>
      </c>
      <c r="E290" s="333" t="s">
        <v>444</v>
      </c>
      <c r="F290" s="333" t="s">
        <v>445</v>
      </c>
      <c r="G290" s="333" t="s">
        <v>446</v>
      </c>
      <c r="H290" s="333" t="s">
        <v>447</v>
      </c>
      <c r="I290" s="333" t="s">
        <v>464</v>
      </c>
    </row>
    <row r="291" spans="2:9" ht="33" customHeight="1">
      <c r="B291" s="544"/>
      <c r="C291" s="547"/>
      <c r="D291" s="271" t="s">
        <v>282</v>
      </c>
      <c r="E291" s="333" t="s">
        <v>449</v>
      </c>
      <c r="F291" s="333" t="s">
        <v>451</v>
      </c>
      <c r="G291" s="333" t="s">
        <v>452</v>
      </c>
      <c r="H291" s="333" t="s">
        <v>463</v>
      </c>
      <c r="I291" s="333" t="s">
        <v>468</v>
      </c>
    </row>
    <row r="292" spans="2:9" ht="33" customHeight="1">
      <c r="B292" s="542">
        <v>49</v>
      </c>
      <c r="C292" s="545" t="s">
        <v>23</v>
      </c>
      <c r="D292" s="71" t="s">
        <v>277</v>
      </c>
      <c r="E292" s="333" t="s">
        <v>320</v>
      </c>
      <c r="F292" s="333" t="s">
        <v>426</v>
      </c>
      <c r="G292" s="333" t="s">
        <v>425</v>
      </c>
      <c r="H292" s="333" t="s">
        <v>470</v>
      </c>
      <c r="I292" s="333" t="s">
        <v>428</v>
      </c>
    </row>
    <row r="293" spans="2:9" ht="33" customHeight="1">
      <c r="B293" s="543"/>
      <c r="C293" s="546"/>
      <c r="D293" s="269" t="s">
        <v>278</v>
      </c>
      <c r="E293" s="333" t="s">
        <v>429</v>
      </c>
      <c r="F293" s="333" t="s">
        <v>430</v>
      </c>
      <c r="G293" s="333" t="s">
        <v>431</v>
      </c>
      <c r="H293" s="333" t="s">
        <v>432</v>
      </c>
      <c r="I293" s="333" t="s">
        <v>433</v>
      </c>
    </row>
    <row r="294" spans="2:9" ht="33" customHeight="1">
      <c r="B294" s="543"/>
      <c r="C294" s="546"/>
      <c r="D294" s="269" t="s">
        <v>281</v>
      </c>
      <c r="E294" s="333" t="s">
        <v>434</v>
      </c>
      <c r="F294" s="333" t="s">
        <v>460</v>
      </c>
      <c r="G294" s="333" t="s">
        <v>435</v>
      </c>
      <c r="H294" s="333" t="s">
        <v>436</v>
      </c>
      <c r="I294" s="333" t="s">
        <v>471</v>
      </c>
    </row>
    <row r="295" spans="2:9" ht="33" customHeight="1">
      <c r="B295" s="543"/>
      <c r="C295" s="546"/>
      <c r="D295" s="270" t="s">
        <v>114</v>
      </c>
      <c r="E295" s="333" t="s">
        <v>439</v>
      </c>
      <c r="F295" s="333" t="s">
        <v>443</v>
      </c>
      <c r="G295" s="333" t="s">
        <v>440</v>
      </c>
      <c r="H295" s="333" t="s">
        <v>442</v>
      </c>
      <c r="I295" s="333" t="s">
        <v>441</v>
      </c>
    </row>
    <row r="296" spans="2:9" ht="33" customHeight="1">
      <c r="B296" s="543"/>
      <c r="C296" s="546"/>
      <c r="D296" s="271" t="s">
        <v>279</v>
      </c>
      <c r="E296" s="333" t="s">
        <v>444</v>
      </c>
      <c r="F296" s="333" t="s">
        <v>445</v>
      </c>
      <c r="G296" s="333" t="s">
        <v>464</v>
      </c>
      <c r="H296" s="333" t="s">
        <v>446</v>
      </c>
      <c r="I296" s="333" t="s">
        <v>489</v>
      </c>
    </row>
    <row r="297" spans="2:9" ht="33" customHeight="1">
      <c r="B297" s="544"/>
      <c r="C297" s="547"/>
      <c r="D297" s="271" t="s">
        <v>282</v>
      </c>
      <c r="E297" s="333" t="s">
        <v>449</v>
      </c>
      <c r="F297" s="333" t="s">
        <v>452</v>
      </c>
      <c r="G297" s="333" t="s">
        <v>451</v>
      </c>
      <c r="H297" s="333" t="s">
        <v>450</v>
      </c>
      <c r="I297" s="333" t="s">
        <v>463</v>
      </c>
    </row>
    <row r="298" spans="2:9" ht="33" customHeight="1">
      <c r="B298" s="542">
        <v>50</v>
      </c>
      <c r="C298" s="545" t="s">
        <v>14</v>
      </c>
      <c r="D298" s="71" t="s">
        <v>277</v>
      </c>
      <c r="E298" s="333" t="s">
        <v>320</v>
      </c>
      <c r="F298" s="333" t="s">
        <v>425</v>
      </c>
      <c r="G298" s="333" t="s">
        <v>454</v>
      </c>
      <c r="H298" s="333" t="s">
        <v>426</v>
      </c>
      <c r="I298" s="333" t="s">
        <v>470</v>
      </c>
    </row>
    <row r="299" spans="2:9" ht="33" customHeight="1">
      <c r="B299" s="543"/>
      <c r="C299" s="546"/>
      <c r="D299" s="269" t="s">
        <v>278</v>
      </c>
      <c r="E299" s="333" t="s">
        <v>429</v>
      </c>
      <c r="F299" s="333" t="s">
        <v>430</v>
      </c>
      <c r="G299" s="333" t="s">
        <v>431</v>
      </c>
      <c r="H299" s="333" t="s">
        <v>433</v>
      </c>
      <c r="I299" s="333" t="s">
        <v>432</v>
      </c>
    </row>
    <row r="300" spans="2:9" ht="33" customHeight="1">
      <c r="B300" s="543"/>
      <c r="C300" s="546"/>
      <c r="D300" s="269" t="s">
        <v>281</v>
      </c>
      <c r="E300" s="333" t="s">
        <v>434</v>
      </c>
      <c r="F300" s="333" t="s">
        <v>435</v>
      </c>
      <c r="G300" s="333" t="s">
        <v>456</v>
      </c>
      <c r="H300" s="333" t="s">
        <v>436</v>
      </c>
      <c r="I300" s="333" t="s">
        <v>460</v>
      </c>
    </row>
    <row r="301" spans="2:9" ht="33" customHeight="1">
      <c r="B301" s="543"/>
      <c r="C301" s="546"/>
      <c r="D301" s="270" t="s">
        <v>114</v>
      </c>
      <c r="E301" s="333" t="s">
        <v>439</v>
      </c>
      <c r="F301" s="333" t="s">
        <v>440</v>
      </c>
      <c r="G301" s="333" t="s">
        <v>443</v>
      </c>
      <c r="H301" s="333" t="s">
        <v>442</v>
      </c>
      <c r="I301" s="333" t="s">
        <v>492</v>
      </c>
    </row>
    <row r="302" spans="2:9" ht="33" customHeight="1">
      <c r="B302" s="543"/>
      <c r="C302" s="546"/>
      <c r="D302" s="271" t="s">
        <v>279</v>
      </c>
      <c r="E302" s="333" t="s">
        <v>444</v>
      </c>
      <c r="F302" s="333" t="s">
        <v>445</v>
      </c>
      <c r="G302" s="333" t="s">
        <v>464</v>
      </c>
      <c r="H302" s="333" t="s">
        <v>446</v>
      </c>
      <c r="I302" s="333" t="s">
        <v>489</v>
      </c>
    </row>
    <row r="303" spans="2:9" ht="33" customHeight="1">
      <c r="B303" s="544"/>
      <c r="C303" s="547"/>
      <c r="D303" s="273" t="s">
        <v>282</v>
      </c>
      <c r="E303" s="334" t="s">
        <v>449</v>
      </c>
      <c r="F303" s="334" t="s">
        <v>450</v>
      </c>
      <c r="G303" s="334" t="s">
        <v>452</v>
      </c>
      <c r="H303" s="334" t="s">
        <v>451</v>
      </c>
      <c r="I303" s="334" t="s">
        <v>463</v>
      </c>
    </row>
    <row r="304" spans="2:9" ht="33" customHeight="1">
      <c r="B304" s="542">
        <v>51</v>
      </c>
      <c r="C304" s="545" t="s">
        <v>42</v>
      </c>
      <c r="D304" s="71" t="s">
        <v>277</v>
      </c>
      <c r="E304" s="333" t="s">
        <v>320</v>
      </c>
      <c r="F304" s="333" t="s">
        <v>425</v>
      </c>
      <c r="G304" s="333" t="s">
        <v>427</v>
      </c>
      <c r="H304" s="333" t="s">
        <v>454</v>
      </c>
      <c r="I304" s="333" t="s">
        <v>426</v>
      </c>
    </row>
    <row r="305" spans="2:9" ht="33" customHeight="1">
      <c r="B305" s="543"/>
      <c r="C305" s="546"/>
      <c r="D305" s="269" t="s">
        <v>278</v>
      </c>
      <c r="E305" s="333" t="s">
        <v>429</v>
      </c>
      <c r="F305" s="333" t="s">
        <v>430</v>
      </c>
      <c r="G305" s="333" t="s">
        <v>432</v>
      </c>
      <c r="H305" s="333" t="s">
        <v>431</v>
      </c>
      <c r="I305" s="333" t="s">
        <v>433</v>
      </c>
    </row>
    <row r="306" spans="2:9" ht="33" customHeight="1">
      <c r="B306" s="543"/>
      <c r="C306" s="546"/>
      <c r="D306" s="269" t="s">
        <v>281</v>
      </c>
      <c r="E306" s="333" t="s">
        <v>434</v>
      </c>
      <c r="F306" s="333" t="s">
        <v>435</v>
      </c>
      <c r="G306" s="333" t="s">
        <v>436</v>
      </c>
      <c r="H306" s="333" t="s">
        <v>460</v>
      </c>
      <c r="I306" s="333" t="s">
        <v>462</v>
      </c>
    </row>
    <row r="307" spans="2:9" ht="33" customHeight="1">
      <c r="B307" s="543"/>
      <c r="C307" s="546"/>
      <c r="D307" s="270" t="s">
        <v>114</v>
      </c>
      <c r="E307" s="333" t="s">
        <v>439</v>
      </c>
      <c r="F307" s="333" t="s">
        <v>440</v>
      </c>
      <c r="G307" s="333" t="s">
        <v>443</v>
      </c>
      <c r="H307" s="333" t="s">
        <v>442</v>
      </c>
      <c r="I307" s="333" t="s">
        <v>441</v>
      </c>
    </row>
    <row r="308" spans="2:9" ht="33" customHeight="1">
      <c r="B308" s="543"/>
      <c r="C308" s="546"/>
      <c r="D308" s="271" t="s">
        <v>279</v>
      </c>
      <c r="E308" s="333" t="s">
        <v>444</v>
      </c>
      <c r="F308" s="333" t="s">
        <v>445</v>
      </c>
      <c r="G308" s="333" t="s">
        <v>448</v>
      </c>
      <c r="H308" s="333" t="s">
        <v>464</v>
      </c>
      <c r="I308" s="333" t="s">
        <v>489</v>
      </c>
    </row>
    <row r="309" spans="2:9" ht="33" customHeight="1">
      <c r="B309" s="544"/>
      <c r="C309" s="547"/>
      <c r="D309" s="271" t="s">
        <v>282</v>
      </c>
      <c r="E309" s="333" t="s">
        <v>449</v>
      </c>
      <c r="F309" s="333" t="s">
        <v>452</v>
      </c>
      <c r="G309" s="333" t="s">
        <v>451</v>
      </c>
      <c r="H309" s="333" t="s">
        <v>463</v>
      </c>
      <c r="I309" s="333" t="s">
        <v>450</v>
      </c>
    </row>
    <row r="310" spans="2:9" ht="33" customHeight="1">
      <c r="B310" s="542">
        <v>52</v>
      </c>
      <c r="C310" s="545" t="s">
        <v>4</v>
      </c>
      <c r="D310" s="71" t="s">
        <v>277</v>
      </c>
      <c r="E310" s="333" t="s">
        <v>320</v>
      </c>
      <c r="F310" s="333" t="s">
        <v>426</v>
      </c>
      <c r="G310" s="333" t="s">
        <v>425</v>
      </c>
      <c r="H310" s="333" t="s">
        <v>454</v>
      </c>
      <c r="I310" s="333" t="s">
        <v>428</v>
      </c>
    </row>
    <row r="311" spans="2:9" ht="33" customHeight="1">
      <c r="B311" s="543"/>
      <c r="C311" s="546"/>
      <c r="D311" s="269" t="s">
        <v>278</v>
      </c>
      <c r="E311" s="333" t="s">
        <v>429</v>
      </c>
      <c r="F311" s="333" t="s">
        <v>431</v>
      </c>
      <c r="G311" s="333" t="s">
        <v>433</v>
      </c>
      <c r="H311" s="333" t="s">
        <v>430</v>
      </c>
      <c r="I311" s="333" t="s">
        <v>482</v>
      </c>
    </row>
    <row r="312" spans="2:9" ht="33" customHeight="1">
      <c r="B312" s="543"/>
      <c r="C312" s="546"/>
      <c r="D312" s="269" t="s">
        <v>281</v>
      </c>
      <c r="E312" s="333" t="s">
        <v>434</v>
      </c>
      <c r="F312" s="333" t="s">
        <v>462</v>
      </c>
      <c r="G312" s="333" t="s">
        <v>436</v>
      </c>
      <c r="H312" s="333" t="s">
        <v>438</v>
      </c>
      <c r="I312" s="333" t="s">
        <v>435</v>
      </c>
    </row>
    <row r="313" spans="2:9" ht="33" customHeight="1">
      <c r="B313" s="543"/>
      <c r="C313" s="546"/>
      <c r="D313" s="270" t="s">
        <v>114</v>
      </c>
      <c r="E313" s="333" t="s">
        <v>439</v>
      </c>
      <c r="F313" s="333" t="s">
        <v>440</v>
      </c>
      <c r="G313" s="333" t="s">
        <v>443</v>
      </c>
      <c r="H313" s="333" t="s">
        <v>441</v>
      </c>
      <c r="I313" s="333" t="s">
        <v>442</v>
      </c>
    </row>
    <row r="314" spans="2:9" ht="33" customHeight="1">
      <c r="B314" s="543"/>
      <c r="C314" s="546"/>
      <c r="D314" s="271" t="s">
        <v>279</v>
      </c>
      <c r="E314" s="333" t="s">
        <v>444</v>
      </c>
      <c r="F314" s="333" t="s">
        <v>445</v>
      </c>
      <c r="G314" s="333" t="s">
        <v>446</v>
      </c>
      <c r="H314" s="333" t="s">
        <v>464</v>
      </c>
      <c r="I314" s="333" t="s">
        <v>447</v>
      </c>
    </row>
    <row r="315" spans="2:9" ht="33" customHeight="1">
      <c r="B315" s="544"/>
      <c r="C315" s="547"/>
      <c r="D315" s="271" t="s">
        <v>282</v>
      </c>
      <c r="E315" s="333" t="s">
        <v>449</v>
      </c>
      <c r="F315" s="333" t="s">
        <v>451</v>
      </c>
      <c r="G315" s="333" t="s">
        <v>450</v>
      </c>
      <c r="H315" s="333" t="s">
        <v>480</v>
      </c>
      <c r="I315" s="333" t="s">
        <v>463</v>
      </c>
    </row>
    <row r="316" spans="2:9" ht="33" customHeight="1">
      <c r="B316" s="542">
        <v>53</v>
      </c>
      <c r="C316" s="545" t="s">
        <v>19</v>
      </c>
      <c r="D316" s="71" t="s">
        <v>277</v>
      </c>
      <c r="E316" s="333" t="s">
        <v>320</v>
      </c>
      <c r="F316" s="333" t="s">
        <v>425</v>
      </c>
      <c r="G316" s="333" t="s">
        <v>426</v>
      </c>
      <c r="H316" s="333" t="s">
        <v>454</v>
      </c>
      <c r="I316" s="333" t="s">
        <v>427</v>
      </c>
    </row>
    <row r="317" spans="2:9" ht="33" customHeight="1">
      <c r="B317" s="543"/>
      <c r="C317" s="546"/>
      <c r="D317" s="269" t="s">
        <v>278</v>
      </c>
      <c r="E317" s="333" t="s">
        <v>429</v>
      </c>
      <c r="F317" s="333" t="s">
        <v>433</v>
      </c>
      <c r="G317" s="333" t="s">
        <v>430</v>
      </c>
      <c r="H317" s="333" t="s">
        <v>431</v>
      </c>
      <c r="I317" s="333" t="s">
        <v>432</v>
      </c>
    </row>
    <row r="318" spans="2:9" ht="33" customHeight="1">
      <c r="B318" s="543"/>
      <c r="C318" s="546"/>
      <c r="D318" s="269" t="s">
        <v>281</v>
      </c>
      <c r="E318" s="333" t="s">
        <v>434</v>
      </c>
      <c r="F318" s="333" t="s">
        <v>438</v>
      </c>
      <c r="G318" s="333" t="s">
        <v>462</v>
      </c>
      <c r="H318" s="333" t="s">
        <v>436</v>
      </c>
      <c r="I318" s="333" t="s">
        <v>435</v>
      </c>
    </row>
    <row r="319" spans="2:9" ht="33" customHeight="1">
      <c r="B319" s="543"/>
      <c r="C319" s="546"/>
      <c r="D319" s="270" t="s">
        <v>114</v>
      </c>
      <c r="E319" s="333" t="s">
        <v>439</v>
      </c>
      <c r="F319" s="333" t="s">
        <v>440</v>
      </c>
      <c r="G319" s="333" t="s">
        <v>442</v>
      </c>
      <c r="H319" s="333" t="s">
        <v>443</v>
      </c>
      <c r="I319" s="333" t="s">
        <v>441</v>
      </c>
    </row>
    <row r="320" spans="2:9" ht="33" customHeight="1">
      <c r="B320" s="543"/>
      <c r="C320" s="546"/>
      <c r="D320" s="271" t="s">
        <v>279</v>
      </c>
      <c r="E320" s="333" t="s">
        <v>444</v>
      </c>
      <c r="F320" s="333" t="s">
        <v>445</v>
      </c>
      <c r="G320" s="333" t="s">
        <v>448</v>
      </c>
      <c r="H320" s="333" t="s">
        <v>447</v>
      </c>
      <c r="I320" s="333" t="s">
        <v>446</v>
      </c>
    </row>
    <row r="321" spans="2:9" ht="33" customHeight="1">
      <c r="B321" s="544"/>
      <c r="C321" s="547"/>
      <c r="D321" s="271" t="s">
        <v>282</v>
      </c>
      <c r="E321" s="333" t="s">
        <v>449</v>
      </c>
      <c r="F321" s="333" t="s">
        <v>452</v>
      </c>
      <c r="G321" s="333" t="s">
        <v>451</v>
      </c>
      <c r="H321" s="333" t="s">
        <v>473</v>
      </c>
      <c r="I321" s="333" t="s">
        <v>463</v>
      </c>
    </row>
    <row r="322" spans="2:9" ht="33" customHeight="1">
      <c r="B322" s="542">
        <v>54</v>
      </c>
      <c r="C322" s="545" t="s">
        <v>24</v>
      </c>
      <c r="D322" s="71" t="s">
        <v>277</v>
      </c>
      <c r="E322" s="333" t="s">
        <v>320</v>
      </c>
      <c r="F322" s="333" t="s">
        <v>454</v>
      </c>
      <c r="G322" s="333" t="s">
        <v>425</v>
      </c>
      <c r="H322" s="333" t="s">
        <v>428</v>
      </c>
      <c r="I322" s="333" t="s">
        <v>427</v>
      </c>
    </row>
    <row r="323" spans="2:9" ht="33" customHeight="1">
      <c r="B323" s="543"/>
      <c r="C323" s="546"/>
      <c r="D323" s="269" t="s">
        <v>278</v>
      </c>
      <c r="E323" s="333" t="s">
        <v>429</v>
      </c>
      <c r="F323" s="333" t="s">
        <v>431</v>
      </c>
      <c r="G323" s="333" t="s">
        <v>433</v>
      </c>
      <c r="H323" s="333" t="s">
        <v>430</v>
      </c>
      <c r="I323" s="333" t="s">
        <v>482</v>
      </c>
    </row>
    <row r="324" spans="2:9" ht="33" customHeight="1">
      <c r="B324" s="543"/>
      <c r="C324" s="546"/>
      <c r="D324" s="269" t="s">
        <v>281</v>
      </c>
      <c r="E324" s="333" t="s">
        <v>434</v>
      </c>
      <c r="F324" s="333" t="s">
        <v>435</v>
      </c>
      <c r="G324" s="333" t="s">
        <v>456</v>
      </c>
      <c r="H324" s="333" t="s">
        <v>436</v>
      </c>
      <c r="I324" s="333" t="s">
        <v>438</v>
      </c>
    </row>
    <row r="325" spans="2:9" ht="33" customHeight="1">
      <c r="B325" s="543"/>
      <c r="C325" s="546"/>
      <c r="D325" s="270" t="s">
        <v>114</v>
      </c>
      <c r="E325" s="333" t="s">
        <v>439</v>
      </c>
      <c r="F325" s="333" t="s">
        <v>440</v>
      </c>
      <c r="G325" s="333" t="s">
        <v>443</v>
      </c>
      <c r="H325" s="333" t="s">
        <v>441</v>
      </c>
      <c r="I325" s="333" t="s">
        <v>492</v>
      </c>
    </row>
    <row r="326" spans="2:9" ht="33" customHeight="1">
      <c r="B326" s="543"/>
      <c r="C326" s="546"/>
      <c r="D326" s="271" t="s">
        <v>279</v>
      </c>
      <c r="E326" s="333" t="s">
        <v>444</v>
      </c>
      <c r="F326" s="333" t="s">
        <v>445</v>
      </c>
      <c r="G326" s="333" t="s">
        <v>457</v>
      </c>
      <c r="H326" s="333" t="s">
        <v>448</v>
      </c>
      <c r="I326" s="333" t="s">
        <v>464</v>
      </c>
    </row>
    <row r="327" spans="2:9" ht="33" customHeight="1">
      <c r="B327" s="544"/>
      <c r="C327" s="547"/>
      <c r="D327" s="271" t="s">
        <v>282</v>
      </c>
      <c r="E327" s="333" t="s">
        <v>449</v>
      </c>
      <c r="F327" s="333" t="s">
        <v>468</v>
      </c>
      <c r="G327" s="333" t="s">
        <v>452</v>
      </c>
      <c r="H327" s="333" t="s">
        <v>463</v>
      </c>
      <c r="I327" s="333" t="s">
        <v>451</v>
      </c>
    </row>
    <row r="328" spans="2:9" ht="33" customHeight="1">
      <c r="B328" s="542">
        <v>55</v>
      </c>
      <c r="C328" s="545" t="s">
        <v>15</v>
      </c>
      <c r="D328" s="71" t="s">
        <v>277</v>
      </c>
      <c r="E328" s="333" t="s">
        <v>320</v>
      </c>
      <c r="F328" s="333" t="s">
        <v>425</v>
      </c>
      <c r="G328" s="333" t="s">
        <v>427</v>
      </c>
      <c r="H328" s="333" t="s">
        <v>454</v>
      </c>
      <c r="I328" s="333" t="s">
        <v>426</v>
      </c>
    </row>
    <row r="329" spans="2:9" ht="33" customHeight="1">
      <c r="B329" s="543"/>
      <c r="C329" s="546"/>
      <c r="D329" s="269" t="s">
        <v>278</v>
      </c>
      <c r="E329" s="333" t="s">
        <v>429</v>
      </c>
      <c r="F329" s="333" t="s">
        <v>430</v>
      </c>
      <c r="G329" s="333" t="s">
        <v>431</v>
      </c>
      <c r="H329" s="333" t="s">
        <v>433</v>
      </c>
      <c r="I329" s="333" t="s">
        <v>482</v>
      </c>
    </row>
    <row r="330" spans="2:9" ht="33" customHeight="1">
      <c r="B330" s="543"/>
      <c r="C330" s="546"/>
      <c r="D330" s="269" t="s">
        <v>281</v>
      </c>
      <c r="E330" s="333" t="s">
        <v>434</v>
      </c>
      <c r="F330" s="333" t="s">
        <v>435</v>
      </c>
      <c r="G330" s="333" t="s">
        <v>436</v>
      </c>
      <c r="H330" s="333" t="s">
        <v>460</v>
      </c>
      <c r="I330" s="333" t="s">
        <v>438</v>
      </c>
    </row>
    <row r="331" spans="2:9" ht="33" customHeight="1">
      <c r="B331" s="543"/>
      <c r="C331" s="546"/>
      <c r="D331" s="270" t="s">
        <v>114</v>
      </c>
      <c r="E331" s="333" t="s">
        <v>439</v>
      </c>
      <c r="F331" s="333" t="s">
        <v>440</v>
      </c>
      <c r="G331" s="333" t="s">
        <v>443</v>
      </c>
      <c r="H331" s="333" t="s">
        <v>441</v>
      </c>
      <c r="I331" s="333" t="s">
        <v>504</v>
      </c>
    </row>
    <row r="332" spans="2:9" ht="33" customHeight="1">
      <c r="B332" s="543"/>
      <c r="C332" s="546"/>
      <c r="D332" s="271" t="s">
        <v>279</v>
      </c>
      <c r="E332" s="333" t="s">
        <v>444</v>
      </c>
      <c r="F332" s="333" t="s">
        <v>445</v>
      </c>
      <c r="G332" s="333" t="s">
        <v>446</v>
      </c>
      <c r="H332" s="333" t="s">
        <v>448</v>
      </c>
      <c r="I332" s="333" t="s">
        <v>464</v>
      </c>
    </row>
    <row r="333" spans="2:9" ht="33" customHeight="1">
      <c r="B333" s="544"/>
      <c r="C333" s="547"/>
      <c r="D333" s="273" t="s">
        <v>282</v>
      </c>
      <c r="E333" s="334" t="s">
        <v>449</v>
      </c>
      <c r="F333" s="334" t="s">
        <v>468</v>
      </c>
      <c r="G333" s="334" t="s">
        <v>451</v>
      </c>
      <c r="H333" s="334" t="s">
        <v>463</v>
      </c>
      <c r="I333" s="334" t="s">
        <v>473</v>
      </c>
    </row>
    <row r="334" spans="2:9" ht="33" customHeight="1">
      <c r="B334" s="542">
        <v>56</v>
      </c>
      <c r="C334" s="545" t="s">
        <v>9</v>
      </c>
      <c r="D334" s="71" t="s">
        <v>277</v>
      </c>
      <c r="E334" s="333" t="s">
        <v>320</v>
      </c>
      <c r="F334" s="333" t="s">
        <v>425</v>
      </c>
      <c r="G334" s="333" t="s">
        <v>426</v>
      </c>
      <c r="H334" s="333" t="s">
        <v>470</v>
      </c>
      <c r="I334" s="333" t="s">
        <v>454</v>
      </c>
    </row>
    <row r="335" spans="2:9" ht="33" customHeight="1">
      <c r="B335" s="543"/>
      <c r="C335" s="546"/>
      <c r="D335" s="269" t="s">
        <v>278</v>
      </c>
      <c r="E335" s="333" t="s">
        <v>429</v>
      </c>
      <c r="F335" s="333" t="s">
        <v>431</v>
      </c>
      <c r="G335" s="333" t="s">
        <v>433</v>
      </c>
      <c r="H335" s="333" t="s">
        <v>430</v>
      </c>
      <c r="I335" s="333" t="s">
        <v>482</v>
      </c>
    </row>
    <row r="336" spans="2:9" ht="33" customHeight="1">
      <c r="B336" s="543"/>
      <c r="C336" s="546"/>
      <c r="D336" s="269" t="s">
        <v>281</v>
      </c>
      <c r="E336" s="333" t="s">
        <v>434</v>
      </c>
      <c r="F336" s="333" t="s">
        <v>435</v>
      </c>
      <c r="G336" s="333" t="s">
        <v>436</v>
      </c>
      <c r="H336" s="333" t="s">
        <v>462</v>
      </c>
      <c r="I336" s="333" t="s">
        <v>438</v>
      </c>
    </row>
    <row r="337" spans="2:9" ht="33" customHeight="1">
      <c r="B337" s="543"/>
      <c r="C337" s="546"/>
      <c r="D337" s="270" t="s">
        <v>114</v>
      </c>
      <c r="E337" s="333" t="s">
        <v>439</v>
      </c>
      <c r="F337" s="333" t="s">
        <v>440</v>
      </c>
      <c r="G337" s="333" t="s">
        <v>441</v>
      </c>
      <c r="H337" s="333" t="s">
        <v>443</v>
      </c>
      <c r="I337" s="333" t="s">
        <v>504</v>
      </c>
    </row>
    <row r="338" spans="2:9" ht="33" customHeight="1">
      <c r="B338" s="543"/>
      <c r="C338" s="546"/>
      <c r="D338" s="271" t="s">
        <v>279</v>
      </c>
      <c r="E338" s="333" t="s">
        <v>444</v>
      </c>
      <c r="F338" s="333" t="s">
        <v>445</v>
      </c>
      <c r="G338" s="333" t="s">
        <v>446</v>
      </c>
      <c r="H338" s="333" t="s">
        <v>464</v>
      </c>
      <c r="I338" s="333" t="s">
        <v>489</v>
      </c>
    </row>
    <row r="339" spans="2:9" ht="33" customHeight="1">
      <c r="B339" s="544"/>
      <c r="C339" s="547"/>
      <c r="D339" s="271" t="s">
        <v>282</v>
      </c>
      <c r="E339" s="333" t="s">
        <v>449</v>
      </c>
      <c r="F339" s="333" t="s">
        <v>452</v>
      </c>
      <c r="G339" s="333" t="s">
        <v>451</v>
      </c>
      <c r="H339" s="333" t="s">
        <v>104</v>
      </c>
      <c r="I339" s="333" t="s">
        <v>463</v>
      </c>
    </row>
    <row r="340" spans="2:9" ht="33" customHeight="1">
      <c r="B340" s="542">
        <v>57</v>
      </c>
      <c r="C340" s="545" t="s">
        <v>43</v>
      </c>
      <c r="D340" s="71" t="s">
        <v>277</v>
      </c>
      <c r="E340" s="333" t="s">
        <v>320</v>
      </c>
      <c r="F340" s="333" t="s">
        <v>427</v>
      </c>
      <c r="G340" s="333" t="s">
        <v>425</v>
      </c>
      <c r="H340" s="333" t="s">
        <v>428</v>
      </c>
      <c r="I340" s="333" t="s">
        <v>426</v>
      </c>
    </row>
    <row r="341" spans="2:9" ht="33" customHeight="1">
      <c r="B341" s="543"/>
      <c r="C341" s="546"/>
      <c r="D341" s="269" t="s">
        <v>278</v>
      </c>
      <c r="E341" s="333" t="s">
        <v>429</v>
      </c>
      <c r="F341" s="333" t="s">
        <v>433</v>
      </c>
      <c r="G341" s="333" t="s">
        <v>431</v>
      </c>
      <c r="H341" s="333" t="s">
        <v>430</v>
      </c>
      <c r="I341" s="333" t="s">
        <v>432</v>
      </c>
    </row>
    <row r="342" spans="2:9" ht="33" customHeight="1">
      <c r="B342" s="543"/>
      <c r="C342" s="546"/>
      <c r="D342" s="269" t="s">
        <v>281</v>
      </c>
      <c r="E342" s="333" t="s">
        <v>434</v>
      </c>
      <c r="F342" s="333" t="s">
        <v>435</v>
      </c>
      <c r="G342" s="333" t="s">
        <v>436</v>
      </c>
      <c r="H342" s="333" t="s">
        <v>456</v>
      </c>
      <c r="I342" s="333" t="s">
        <v>460</v>
      </c>
    </row>
    <row r="343" spans="2:9" ht="33" customHeight="1">
      <c r="B343" s="543"/>
      <c r="C343" s="546"/>
      <c r="D343" s="270" t="s">
        <v>114</v>
      </c>
      <c r="E343" s="333" t="s">
        <v>439</v>
      </c>
      <c r="F343" s="333" t="s">
        <v>440</v>
      </c>
      <c r="G343" s="333" t="s">
        <v>443</v>
      </c>
      <c r="H343" s="333" t="s">
        <v>441</v>
      </c>
      <c r="I343" s="333" t="s">
        <v>442</v>
      </c>
    </row>
    <row r="344" spans="2:9" ht="33" customHeight="1">
      <c r="B344" s="543"/>
      <c r="C344" s="546"/>
      <c r="D344" s="271" t="s">
        <v>279</v>
      </c>
      <c r="E344" s="333" t="s">
        <v>444</v>
      </c>
      <c r="F344" s="333" t="s">
        <v>445</v>
      </c>
      <c r="G344" s="333" t="s">
        <v>446</v>
      </c>
      <c r="H344" s="333" t="s">
        <v>464</v>
      </c>
      <c r="I344" s="333" t="s">
        <v>489</v>
      </c>
    </row>
    <row r="345" spans="2:9" ht="33" customHeight="1">
      <c r="B345" s="544"/>
      <c r="C345" s="547"/>
      <c r="D345" s="271" t="s">
        <v>282</v>
      </c>
      <c r="E345" s="333" t="s">
        <v>449</v>
      </c>
      <c r="F345" s="333" t="s">
        <v>452</v>
      </c>
      <c r="G345" s="333" t="s">
        <v>451</v>
      </c>
      <c r="H345" s="333" t="s">
        <v>450</v>
      </c>
      <c r="I345" s="333" t="s">
        <v>463</v>
      </c>
    </row>
    <row r="346" spans="2:9" ht="33" customHeight="1">
      <c r="B346" s="542">
        <v>58</v>
      </c>
      <c r="C346" s="545" t="s">
        <v>25</v>
      </c>
      <c r="D346" s="71" t="s">
        <v>277</v>
      </c>
      <c r="E346" s="333" t="s">
        <v>320</v>
      </c>
      <c r="F346" s="333" t="s">
        <v>426</v>
      </c>
      <c r="G346" s="333" t="s">
        <v>425</v>
      </c>
      <c r="H346" s="333" t="s">
        <v>454</v>
      </c>
      <c r="I346" s="333" t="s">
        <v>428</v>
      </c>
    </row>
    <row r="347" spans="2:9" ht="33" customHeight="1">
      <c r="B347" s="543"/>
      <c r="C347" s="546"/>
      <c r="D347" s="269" t="s">
        <v>278</v>
      </c>
      <c r="E347" s="333" t="s">
        <v>429</v>
      </c>
      <c r="F347" s="333" t="s">
        <v>433</v>
      </c>
      <c r="G347" s="333" t="s">
        <v>431</v>
      </c>
      <c r="H347" s="333" t="s">
        <v>430</v>
      </c>
      <c r="I347" s="333" t="s">
        <v>432</v>
      </c>
    </row>
    <row r="348" spans="2:9" ht="33" customHeight="1">
      <c r="B348" s="543"/>
      <c r="C348" s="546"/>
      <c r="D348" s="269" t="s">
        <v>281</v>
      </c>
      <c r="E348" s="333" t="s">
        <v>434</v>
      </c>
      <c r="F348" s="333" t="s">
        <v>435</v>
      </c>
      <c r="G348" s="333" t="s">
        <v>456</v>
      </c>
      <c r="H348" s="333" t="s">
        <v>436</v>
      </c>
      <c r="I348" s="333" t="s">
        <v>471</v>
      </c>
    </row>
    <row r="349" spans="2:9" ht="33" customHeight="1">
      <c r="B349" s="543"/>
      <c r="C349" s="546"/>
      <c r="D349" s="270" t="s">
        <v>114</v>
      </c>
      <c r="E349" s="333" t="s">
        <v>439</v>
      </c>
      <c r="F349" s="333" t="s">
        <v>440</v>
      </c>
      <c r="G349" s="333" t="s">
        <v>443</v>
      </c>
      <c r="H349" s="333" t="s">
        <v>441</v>
      </c>
      <c r="I349" s="333" t="s">
        <v>455</v>
      </c>
    </row>
    <row r="350" spans="2:9" ht="33" customHeight="1">
      <c r="B350" s="543"/>
      <c r="C350" s="546"/>
      <c r="D350" s="271" t="s">
        <v>279</v>
      </c>
      <c r="E350" s="333" t="s">
        <v>444</v>
      </c>
      <c r="F350" s="333" t="s">
        <v>445</v>
      </c>
      <c r="G350" s="333" t="s">
        <v>464</v>
      </c>
      <c r="H350" s="333" t="s">
        <v>446</v>
      </c>
      <c r="I350" s="333" t="s">
        <v>489</v>
      </c>
    </row>
    <row r="351" spans="2:9" ht="33" customHeight="1">
      <c r="B351" s="544"/>
      <c r="C351" s="547"/>
      <c r="D351" s="271" t="s">
        <v>282</v>
      </c>
      <c r="E351" s="333" t="s">
        <v>449</v>
      </c>
      <c r="F351" s="333" t="s">
        <v>468</v>
      </c>
      <c r="G351" s="333" t="s">
        <v>452</v>
      </c>
      <c r="H351" s="333" t="s">
        <v>493</v>
      </c>
      <c r="I351" s="333" t="s">
        <v>104</v>
      </c>
    </row>
    <row r="352" spans="2:9" ht="33" customHeight="1">
      <c r="B352" s="542">
        <v>59</v>
      </c>
      <c r="C352" s="545" t="s">
        <v>20</v>
      </c>
      <c r="D352" s="71" t="s">
        <v>277</v>
      </c>
      <c r="E352" s="333" t="s">
        <v>320</v>
      </c>
      <c r="F352" s="333" t="s">
        <v>425</v>
      </c>
      <c r="G352" s="333" t="s">
        <v>426</v>
      </c>
      <c r="H352" s="333" t="s">
        <v>454</v>
      </c>
      <c r="I352" s="333" t="s">
        <v>427</v>
      </c>
    </row>
    <row r="353" spans="2:9" ht="33" customHeight="1">
      <c r="B353" s="543"/>
      <c r="C353" s="546"/>
      <c r="D353" s="269" t="s">
        <v>278</v>
      </c>
      <c r="E353" s="333" t="s">
        <v>429</v>
      </c>
      <c r="F353" s="333" t="s">
        <v>431</v>
      </c>
      <c r="G353" s="333" t="s">
        <v>433</v>
      </c>
      <c r="H353" s="333" t="s">
        <v>430</v>
      </c>
      <c r="I353" s="333" t="s">
        <v>432</v>
      </c>
    </row>
    <row r="354" spans="2:9" ht="33" customHeight="1">
      <c r="B354" s="543"/>
      <c r="C354" s="546"/>
      <c r="D354" s="269" t="s">
        <v>281</v>
      </c>
      <c r="E354" s="333" t="s">
        <v>434</v>
      </c>
      <c r="F354" s="333" t="s">
        <v>435</v>
      </c>
      <c r="G354" s="333" t="s">
        <v>462</v>
      </c>
      <c r="H354" s="333" t="s">
        <v>460</v>
      </c>
      <c r="I354" s="333" t="s">
        <v>436</v>
      </c>
    </row>
    <row r="355" spans="2:9" ht="33" customHeight="1">
      <c r="B355" s="543"/>
      <c r="C355" s="546"/>
      <c r="D355" s="270" t="s">
        <v>114</v>
      </c>
      <c r="E355" s="333" t="s">
        <v>439</v>
      </c>
      <c r="F355" s="333" t="s">
        <v>440</v>
      </c>
      <c r="G355" s="333" t="s">
        <v>443</v>
      </c>
      <c r="H355" s="333" t="s">
        <v>442</v>
      </c>
      <c r="I355" s="333" t="s">
        <v>441</v>
      </c>
    </row>
    <row r="356" spans="2:9" ht="33" customHeight="1">
      <c r="B356" s="543"/>
      <c r="C356" s="546"/>
      <c r="D356" s="271" t="s">
        <v>279</v>
      </c>
      <c r="E356" s="333" t="s">
        <v>444</v>
      </c>
      <c r="F356" s="333" t="s">
        <v>445</v>
      </c>
      <c r="G356" s="333" t="s">
        <v>446</v>
      </c>
      <c r="H356" s="333" t="s">
        <v>464</v>
      </c>
      <c r="I356" s="333" t="s">
        <v>447</v>
      </c>
    </row>
    <row r="357" spans="2:9" ht="33" customHeight="1">
      <c r="B357" s="544"/>
      <c r="C357" s="547"/>
      <c r="D357" s="271" t="s">
        <v>282</v>
      </c>
      <c r="E357" s="333" t="s">
        <v>449</v>
      </c>
      <c r="F357" s="333" t="s">
        <v>451</v>
      </c>
      <c r="G357" s="333" t="s">
        <v>478</v>
      </c>
      <c r="H357" s="333" t="s">
        <v>452</v>
      </c>
      <c r="I357" s="333" t="s">
        <v>104</v>
      </c>
    </row>
    <row r="358" spans="2:9" ht="33" customHeight="1">
      <c r="B358" s="542">
        <v>60</v>
      </c>
      <c r="C358" s="545" t="s">
        <v>44</v>
      </c>
      <c r="D358" s="71" t="s">
        <v>277</v>
      </c>
      <c r="E358" s="333" t="s">
        <v>320</v>
      </c>
      <c r="F358" s="333" t="s">
        <v>454</v>
      </c>
      <c r="G358" s="333" t="s">
        <v>425</v>
      </c>
      <c r="H358" s="333" t="s">
        <v>426</v>
      </c>
      <c r="I358" s="333" t="s">
        <v>470</v>
      </c>
    </row>
    <row r="359" spans="2:9" ht="33" customHeight="1">
      <c r="B359" s="543"/>
      <c r="C359" s="546"/>
      <c r="D359" s="269" t="s">
        <v>278</v>
      </c>
      <c r="E359" s="333" t="s">
        <v>429</v>
      </c>
      <c r="F359" s="333" t="s">
        <v>431</v>
      </c>
      <c r="G359" s="333" t="s">
        <v>433</v>
      </c>
      <c r="H359" s="333" t="s">
        <v>430</v>
      </c>
      <c r="I359" s="333" t="s">
        <v>476</v>
      </c>
    </row>
    <row r="360" spans="2:9" ht="33" customHeight="1">
      <c r="B360" s="543"/>
      <c r="C360" s="546"/>
      <c r="D360" s="269" t="s">
        <v>281</v>
      </c>
      <c r="E360" s="333" t="s">
        <v>434</v>
      </c>
      <c r="F360" s="333" t="s">
        <v>435</v>
      </c>
      <c r="G360" s="333" t="s">
        <v>436</v>
      </c>
      <c r="H360" s="333" t="s">
        <v>438</v>
      </c>
      <c r="I360" s="333" t="s">
        <v>460</v>
      </c>
    </row>
    <row r="361" spans="2:9" ht="33" customHeight="1">
      <c r="B361" s="543"/>
      <c r="C361" s="546"/>
      <c r="D361" s="270" t="s">
        <v>114</v>
      </c>
      <c r="E361" s="333" t="s">
        <v>439</v>
      </c>
      <c r="F361" s="333" t="s">
        <v>440</v>
      </c>
      <c r="G361" s="333" t="s">
        <v>443</v>
      </c>
      <c r="H361" s="333" t="s">
        <v>442</v>
      </c>
      <c r="I361" s="333" t="s">
        <v>441</v>
      </c>
    </row>
    <row r="362" spans="2:9" ht="33" customHeight="1">
      <c r="B362" s="543"/>
      <c r="C362" s="546"/>
      <c r="D362" s="271" t="s">
        <v>279</v>
      </c>
      <c r="E362" s="333" t="s">
        <v>444</v>
      </c>
      <c r="F362" s="333" t="s">
        <v>445</v>
      </c>
      <c r="G362" s="333" t="s">
        <v>448</v>
      </c>
      <c r="H362" s="333" t="s">
        <v>446</v>
      </c>
      <c r="I362" s="333" t="s">
        <v>447</v>
      </c>
    </row>
    <row r="363" spans="2:9" ht="33" customHeight="1">
      <c r="B363" s="544"/>
      <c r="C363" s="547"/>
      <c r="D363" s="273" t="s">
        <v>282</v>
      </c>
      <c r="E363" s="334" t="s">
        <v>449</v>
      </c>
      <c r="F363" s="334" t="s">
        <v>452</v>
      </c>
      <c r="G363" s="334" t="s">
        <v>478</v>
      </c>
      <c r="H363" s="334" t="s">
        <v>451</v>
      </c>
      <c r="I363" s="334" t="s">
        <v>493</v>
      </c>
    </row>
    <row r="364" spans="2:9" ht="33" customHeight="1">
      <c r="B364" s="542">
        <v>61</v>
      </c>
      <c r="C364" s="545" t="s">
        <v>16</v>
      </c>
      <c r="D364" s="71" t="s">
        <v>277</v>
      </c>
      <c r="E364" s="333" t="s">
        <v>320</v>
      </c>
      <c r="F364" s="333" t="s">
        <v>426</v>
      </c>
      <c r="G364" s="333" t="s">
        <v>425</v>
      </c>
      <c r="H364" s="333" t="s">
        <v>427</v>
      </c>
      <c r="I364" s="333" t="s">
        <v>454</v>
      </c>
    </row>
    <row r="365" spans="2:9" ht="33" customHeight="1">
      <c r="B365" s="543"/>
      <c r="C365" s="546"/>
      <c r="D365" s="269" t="s">
        <v>278</v>
      </c>
      <c r="E365" s="333" t="s">
        <v>429</v>
      </c>
      <c r="F365" s="333" t="s">
        <v>431</v>
      </c>
      <c r="G365" s="333" t="s">
        <v>433</v>
      </c>
      <c r="H365" s="333" t="s">
        <v>432</v>
      </c>
      <c r="I365" s="333" t="s">
        <v>430</v>
      </c>
    </row>
    <row r="366" spans="2:9" ht="33" customHeight="1">
      <c r="B366" s="543"/>
      <c r="C366" s="546"/>
      <c r="D366" s="269" t="s">
        <v>281</v>
      </c>
      <c r="E366" s="333" t="s">
        <v>434</v>
      </c>
      <c r="F366" s="333" t="s">
        <v>435</v>
      </c>
      <c r="G366" s="333" t="s">
        <v>438</v>
      </c>
      <c r="H366" s="333" t="s">
        <v>436</v>
      </c>
      <c r="I366" s="333" t="s">
        <v>460</v>
      </c>
    </row>
    <row r="367" spans="2:9" ht="33" customHeight="1">
      <c r="B367" s="543"/>
      <c r="C367" s="546"/>
      <c r="D367" s="270" t="s">
        <v>114</v>
      </c>
      <c r="E367" s="333" t="s">
        <v>439</v>
      </c>
      <c r="F367" s="333" t="s">
        <v>440</v>
      </c>
      <c r="G367" s="333" t="s">
        <v>443</v>
      </c>
      <c r="H367" s="333" t="s">
        <v>492</v>
      </c>
      <c r="I367" s="333" t="s">
        <v>514</v>
      </c>
    </row>
    <row r="368" spans="2:9" ht="33" customHeight="1">
      <c r="B368" s="543"/>
      <c r="C368" s="546"/>
      <c r="D368" s="271" t="s">
        <v>279</v>
      </c>
      <c r="E368" s="333" t="s">
        <v>444</v>
      </c>
      <c r="F368" s="333" t="s">
        <v>445</v>
      </c>
      <c r="G368" s="333" t="s">
        <v>446</v>
      </c>
      <c r="H368" s="333" t="s">
        <v>464</v>
      </c>
      <c r="I368" s="333" t="s">
        <v>447</v>
      </c>
    </row>
    <row r="369" spans="2:9" ht="33" customHeight="1">
      <c r="B369" s="544"/>
      <c r="C369" s="547"/>
      <c r="D369" s="271" t="s">
        <v>282</v>
      </c>
      <c r="E369" s="333" t="s">
        <v>449</v>
      </c>
      <c r="F369" s="333" t="s">
        <v>450</v>
      </c>
      <c r="G369" s="333" t="s">
        <v>451</v>
      </c>
      <c r="H369" s="333" t="s">
        <v>452</v>
      </c>
      <c r="I369" s="333" t="s">
        <v>463</v>
      </c>
    </row>
    <row r="370" spans="2:9" ht="33" customHeight="1">
      <c r="B370" s="542">
        <v>62</v>
      </c>
      <c r="C370" s="545" t="s">
        <v>17</v>
      </c>
      <c r="D370" s="71" t="s">
        <v>277</v>
      </c>
      <c r="E370" s="333" t="s">
        <v>320</v>
      </c>
      <c r="F370" s="333" t="s">
        <v>425</v>
      </c>
      <c r="G370" s="333" t="s">
        <v>428</v>
      </c>
      <c r="H370" s="333" t="s">
        <v>426</v>
      </c>
      <c r="I370" s="333" t="s">
        <v>470</v>
      </c>
    </row>
    <row r="371" spans="2:9" ht="33" customHeight="1">
      <c r="B371" s="543"/>
      <c r="C371" s="546"/>
      <c r="D371" s="269" t="s">
        <v>278</v>
      </c>
      <c r="E371" s="333" t="s">
        <v>429</v>
      </c>
      <c r="F371" s="333" t="s">
        <v>430</v>
      </c>
      <c r="G371" s="333" t="s">
        <v>433</v>
      </c>
      <c r="H371" s="333" t="s">
        <v>431</v>
      </c>
      <c r="I371" s="333" t="s">
        <v>482</v>
      </c>
    </row>
    <row r="372" spans="2:9" ht="33" customHeight="1">
      <c r="B372" s="543"/>
      <c r="C372" s="546"/>
      <c r="D372" s="269" t="s">
        <v>281</v>
      </c>
      <c r="E372" s="333" t="s">
        <v>434</v>
      </c>
      <c r="F372" s="333" t="s">
        <v>435</v>
      </c>
      <c r="G372" s="333" t="s">
        <v>436</v>
      </c>
      <c r="H372" s="333" t="s">
        <v>471</v>
      </c>
      <c r="I372" s="333" t="s">
        <v>456</v>
      </c>
    </row>
    <row r="373" spans="2:9" ht="33" customHeight="1">
      <c r="B373" s="543"/>
      <c r="C373" s="546"/>
      <c r="D373" s="270" t="s">
        <v>114</v>
      </c>
      <c r="E373" s="333" t="s">
        <v>439</v>
      </c>
      <c r="F373" s="333" t="s">
        <v>440</v>
      </c>
      <c r="G373" s="333" t="s">
        <v>442</v>
      </c>
      <c r="H373" s="333" t="s">
        <v>443</v>
      </c>
      <c r="I373" s="333" t="s">
        <v>441</v>
      </c>
    </row>
    <row r="374" spans="2:9" ht="33" customHeight="1">
      <c r="B374" s="543"/>
      <c r="C374" s="546"/>
      <c r="D374" s="271" t="s">
        <v>279</v>
      </c>
      <c r="E374" s="333" t="s">
        <v>444</v>
      </c>
      <c r="F374" s="333" t="s">
        <v>445</v>
      </c>
      <c r="G374" s="333" t="s">
        <v>446</v>
      </c>
      <c r="H374" s="333" t="s">
        <v>464</v>
      </c>
      <c r="I374" s="333" t="s">
        <v>489</v>
      </c>
    </row>
    <row r="375" spans="2:9" ht="33" customHeight="1">
      <c r="B375" s="544"/>
      <c r="C375" s="547"/>
      <c r="D375" s="271" t="s">
        <v>282</v>
      </c>
      <c r="E375" s="333" t="s">
        <v>451</v>
      </c>
      <c r="F375" s="333" t="s">
        <v>449</v>
      </c>
      <c r="G375" s="333" t="s">
        <v>452</v>
      </c>
      <c r="H375" s="333" t="s">
        <v>468</v>
      </c>
      <c r="I375" s="333" t="s">
        <v>450</v>
      </c>
    </row>
    <row r="376" spans="2:9" ht="33" customHeight="1">
      <c r="B376" s="542">
        <v>63</v>
      </c>
      <c r="C376" s="545" t="s">
        <v>26</v>
      </c>
      <c r="D376" s="71" t="s">
        <v>277</v>
      </c>
      <c r="E376" s="333" t="s">
        <v>320</v>
      </c>
      <c r="F376" s="333" t="s">
        <v>427</v>
      </c>
      <c r="G376" s="333" t="s">
        <v>454</v>
      </c>
      <c r="H376" s="333" t="s">
        <v>425</v>
      </c>
      <c r="I376" s="333" t="s">
        <v>428</v>
      </c>
    </row>
    <row r="377" spans="2:9" ht="33" customHeight="1">
      <c r="B377" s="543"/>
      <c r="C377" s="546"/>
      <c r="D377" s="269" t="s">
        <v>278</v>
      </c>
      <c r="E377" s="333" t="s">
        <v>429</v>
      </c>
      <c r="F377" s="333" t="s">
        <v>430</v>
      </c>
      <c r="G377" s="333" t="s">
        <v>431</v>
      </c>
      <c r="H377" s="333" t="s">
        <v>433</v>
      </c>
      <c r="I377" s="333" t="s">
        <v>432</v>
      </c>
    </row>
    <row r="378" spans="2:9" ht="33" customHeight="1">
      <c r="B378" s="543"/>
      <c r="C378" s="546"/>
      <c r="D378" s="269" t="s">
        <v>281</v>
      </c>
      <c r="E378" s="333" t="s">
        <v>434</v>
      </c>
      <c r="F378" s="333" t="s">
        <v>435</v>
      </c>
      <c r="G378" s="333" t="s">
        <v>436</v>
      </c>
      <c r="H378" s="333" t="s">
        <v>462</v>
      </c>
      <c r="I378" s="333" t="s">
        <v>456</v>
      </c>
    </row>
    <row r="379" spans="2:9" ht="33" customHeight="1">
      <c r="B379" s="543"/>
      <c r="C379" s="546"/>
      <c r="D379" s="270" t="s">
        <v>114</v>
      </c>
      <c r="E379" s="333" t="s">
        <v>439</v>
      </c>
      <c r="F379" s="333" t="s">
        <v>440</v>
      </c>
      <c r="G379" s="333" t="s">
        <v>442</v>
      </c>
      <c r="H379" s="333" t="s">
        <v>443</v>
      </c>
      <c r="I379" s="333" t="s">
        <v>484</v>
      </c>
    </row>
    <row r="380" spans="2:9" ht="33" customHeight="1">
      <c r="B380" s="543"/>
      <c r="C380" s="546"/>
      <c r="D380" s="271" t="s">
        <v>279</v>
      </c>
      <c r="E380" s="333" t="s">
        <v>444</v>
      </c>
      <c r="F380" s="333" t="s">
        <v>445</v>
      </c>
      <c r="G380" s="333" t="s">
        <v>464</v>
      </c>
      <c r="H380" s="333" t="s">
        <v>489</v>
      </c>
      <c r="I380" s="333" t="s">
        <v>446</v>
      </c>
    </row>
    <row r="381" spans="2:9" ht="33" customHeight="1">
      <c r="B381" s="544"/>
      <c r="C381" s="547"/>
      <c r="D381" s="271" t="s">
        <v>282</v>
      </c>
      <c r="E381" s="333" t="s">
        <v>449</v>
      </c>
      <c r="F381" s="333" t="s">
        <v>450</v>
      </c>
      <c r="G381" s="333" t="s">
        <v>451</v>
      </c>
      <c r="H381" s="333" t="s">
        <v>493</v>
      </c>
      <c r="I381" s="333" t="s">
        <v>515</v>
      </c>
    </row>
    <row r="382" spans="2:9" ht="33" customHeight="1">
      <c r="B382" s="542">
        <v>64</v>
      </c>
      <c r="C382" s="545" t="s">
        <v>45</v>
      </c>
      <c r="D382" s="71" t="s">
        <v>277</v>
      </c>
      <c r="E382" s="333" t="s">
        <v>320</v>
      </c>
      <c r="F382" s="333" t="s">
        <v>425</v>
      </c>
      <c r="G382" s="333" t="s">
        <v>426</v>
      </c>
      <c r="H382" s="333" t="s">
        <v>454</v>
      </c>
      <c r="I382" s="333" t="s">
        <v>428</v>
      </c>
    </row>
    <row r="383" spans="2:9" ht="33" customHeight="1">
      <c r="B383" s="543"/>
      <c r="C383" s="546"/>
      <c r="D383" s="269" t="s">
        <v>278</v>
      </c>
      <c r="E383" s="333" t="s">
        <v>429</v>
      </c>
      <c r="F383" s="333" t="s">
        <v>430</v>
      </c>
      <c r="G383" s="333" t="s">
        <v>433</v>
      </c>
      <c r="H383" s="333" t="s">
        <v>431</v>
      </c>
      <c r="I383" s="333" t="s">
        <v>432</v>
      </c>
    </row>
    <row r="384" spans="2:9" ht="33" customHeight="1">
      <c r="B384" s="543"/>
      <c r="C384" s="546"/>
      <c r="D384" s="269" t="s">
        <v>281</v>
      </c>
      <c r="E384" s="333" t="s">
        <v>434</v>
      </c>
      <c r="F384" s="333" t="s">
        <v>436</v>
      </c>
      <c r="G384" s="333" t="s">
        <v>438</v>
      </c>
      <c r="H384" s="333" t="s">
        <v>462</v>
      </c>
      <c r="I384" s="333" t="s">
        <v>516</v>
      </c>
    </row>
    <row r="385" spans="2:9" ht="33" customHeight="1">
      <c r="B385" s="543"/>
      <c r="C385" s="546"/>
      <c r="D385" s="270" t="s">
        <v>114</v>
      </c>
      <c r="E385" s="333" t="s">
        <v>439</v>
      </c>
      <c r="F385" s="333" t="s">
        <v>442</v>
      </c>
      <c r="G385" s="333" t="s">
        <v>440</v>
      </c>
      <c r="H385" s="333" t="s">
        <v>443</v>
      </c>
      <c r="I385" s="333" t="s">
        <v>441</v>
      </c>
    </row>
    <row r="386" spans="2:9" ht="33" customHeight="1">
      <c r="B386" s="543"/>
      <c r="C386" s="546"/>
      <c r="D386" s="271" t="s">
        <v>279</v>
      </c>
      <c r="E386" s="333" t="s">
        <v>445</v>
      </c>
      <c r="F386" s="333" t="s">
        <v>444</v>
      </c>
      <c r="G386" s="333" t="s">
        <v>464</v>
      </c>
      <c r="H386" s="333" t="s">
        <v>489</v>
      </c>
      <c r="I386" s="333" t="s">
        <v>446</v>
      </c>
    </row>
    <row r="387" spans="2:9" ht="33" customHeight="1">
      <c r="B387" s="544"/>
      <c r="C387" s="547"/>
      <c r="D387" s="271" t="s">
        <v>282</v>
      </c>
      <c r="E387" s="333" t="s">
        <v>449</v>
      </c>
      <c r="F387" s="333" t="s">
        <v>478</v>
      </c>
      <c r="G387" s="333" t="s">
        <v>493</v>
      </c>
      <c r="H387" s="333" t="s">
        <v>451</v>
      </c>
      <c r="I387" s="333" t="s">
        <v>452</v>
      </c>
    </row>
    <row r="388" spans="2:9" ht="33" customHeight="1">
      <c r="B388" s="542">
        <v>65</v>
      </c>
      <c r="C388" s="545" t="s">
        <v>10</v>
      </c>
      <c r="D388" s="71" t="s">
        <v>277</v>
      </c>
      <c r="E388" s="333" t="s">
        <v>320</v>
      </c>
      <c r="F388" s="333" t="s">
        <v>425</v>
      </c>
      <c r="G388" s="333" t="s">
        <v>426</v>
      </c>
      <c r="H388" s="333" t="s">
        <v>470</v>
      </c>
      <c r="I388" s="333" t="s">
        <v>454</v>
      </c>
    </row>
    <row r="389" spans="2:9" ht="33" customHeight="1">
      <c r="B389" s="543"/>
      <c r="C389" s="546"/>
      <c r="D389" s="269" t="s">
        <v>278</v>
      </c>
      <c r="E389" s="333" t="s">
        <v>429</v>
      </c>
      <c r="F389" s="333" t="s">
        <v>430</v>
      </c>
      <c r="G389" s="333" t="s">
        <v>431</v>
      </c>
      <c r="H389" s="333" t="s">
        <v>433</v>
      </c>
      <c r="I389" s="333" t="s">
        <v>476</v>
      </c>
    </row>
    <row r="390" spans="2:9" ht="33" customHeight="1">
      <c r="B390" s="543"/>
      <c r="C390" s="546"/>
      <c r="D390" s="269" t="s">
        <v>281</v>
      </c>
      <c r="E390" s="333" t="s">
        <v>434</v>
      </c>
      <c r="F390" s="333" t="s">
        <v>436</v>
      </c>
      <c r="G390" s="333" t="s">
        <v>435</v>
      </c>
      <c r="H390" s="333" t="s">
        <v>516</v>
      </c>
      <c r="I390" s="333" t="s">
        <v>462</v>
      </c>
    </row>
    <row r="391" spans="2:9" ht="33" customHeight="1">
      <c r="B391" s="543"/>
      <c r="C391" s="546"/>
      <c r="D391" s="270" t="s">
        <v>114</v>
      </c>
      <c r="E391" s="333" t="s">
        <v>439</v>
      </c>
      <c r="F391" s="333" t="s">
        <v>442</v>
      </c>
      <c r="G391" s="333" t="s">
        <v>440</v>
      </c>
      <c r="H391" s="333" t="s">
        <v>441</v>
      </c>
      <c r="I391" s="333" t="s">
        <v>443</v>
      </c>
    </row>
    <row r="392" spans="2:9" ht="33" customHeight="1">
      <c r="B392" s="543"/>
      <c r="C392" s="546"/>
      <c r="D392" s="271" t="s">
        <v>279</v>
      </c>
      <c r="E392" s="333" t="s">
        <v>444</v>
      </c>
      <c r="F392" s="333" t="s">
        <v>445</v>
      </c>
      <c r="G392" s="333" t="s">
        <v>467</v>
      </c>
      <c r="H392" s="333" t="s">
        <v>446</v>
      </c>
      <c r="I392" s="333" t="s">
        <v>496</v>
      </c>
    </row>
    <row r="393" spans="2:9" ht="33" customHeight="1">
      <c r="B393" s="544"/>
      <c r="C393" s="547"/>
      <c r="D393" s="273" t="s">
        <v>282</v>
      </c>
      <c r="E393" s="334" t="s">
        <v>449</v>
      </c>
      <c r="F393" s="334" t="s">
        <v>451</v>
      </c>
      <c r="G393" s="334" t="s">
        <v>452</v>
      </c>
      <c r="H393" s="334" t="s">
        <v>450</v>
      </c>
      <c r="I393" s="334" t="s">
        <v>473</v>
      </c>
    </row>
    <row r="394" spans="2:9" ht="33" customHeight="1">
      <c r="B394" s="542">
        <v>66</v>
      </c>
      <c r="C394" s="545" t="s">
        <v>5</v>
      </c>
      <c r="D394" s="71" t="s">
        <v>277</v>
      </c>
      <c r="E394" s="333" t="s">
        <v>320</v>
      </c>
      <c r="F394" s="333" t="s">
        <v>425</v>
      </c>
      <c r="G394" s="333" t="s">
        <v>426</v>
      </c>
      <c r="H394" s="333" t="s">
        <v>428</v>
      </c>
      <c r="I394" s="333" t="s">
        <v>454</v>
      </c>
    </row>
    <row r="395" spans="2:9" ht="33" customHeight="1">
      <c r="B395" s="543"/>
      <c r="C395" s="546"/>
      <c r="D395" s="269" t="s">
        <v>278</v>
      </c>
      <c r="E395" s="333" t="s">
        <v>429</v>
      </c>
      <c r="F395" s="333" t="s">
        <v>482</v>
      </c>
      <c r="G395" s="333" t="s">
        <v>433</v>
      </c>
      <c r="H395" s="333" t="s">
        <v>430</v>
      </c>
      <c r="I395" s="333" t="s">
        <v>431</v>
      </c>
    </row>
    <row r="396" spans="2:9" ht="33" customHeight="1">
      <c r="B396" s="543"/>
      <c r="C396" s="546"/>
      <c r="D396" s="269" t="s">
        <v>281</v>
      </c>
      <c r="E396" s="333" t="s">
        <v>434</v>
      </c>
      <c r="F396" s="333" t="s">
        <v>438</v>
      </c>
      <c r="G396" s="333" t="s">
        <v>462</v>
      </c>
      <c r="H396" s="333" t="s">
        <v>436</v>
      </c>
      <c r="I396" s="333" t="s">
        <v>435</v>
      </c>
    </row>
    <row r="397" spans="2:9" ht="33" customHeight="1">
      <c r="B397" s="543"/>
      <c r="C397" s="546"/>
      <c r="D397" s="270" t="s">
        <v>114</v>
      </c>
      <c r="E397" s="333" t="s">
        <v>439</v>
      </c>
      <c r="F397" s="333" t="s">
        <v>440</v>
      </c>
      <c r="G397" s="333" t="s">
        <v>443</v>
      </c>
      <c r="H397" s="333" t="s">
        <v>441</v>
      </c>
      <c r="I397" s="333" t="s">
        <v>455</v>
      </c>
    </row>
    <row r="398" spans="2:9" ht="33" customHeight="1">
      <c r="B398" s="543"/>
      <c r="C398" s="546"/>
      <c r="D398" s="271" t="s">
        <v>279</v>
      </c>
      <c r="E398" s="333" t="s">
        <v>444</v>
      </c>
      <c r="F398" s="333" t="s">
        <v>445</v>
      </c>
      <c r="G398" s="333" t="s">
        <v>496</v>
      </c>
      <c r="H398" s="333" t="s">
        <v>464</v>
      </c>
      <c r="I398" s="333" t="s">
        <v>489</v>
      </c>
    </row>
    <row r="399" spans="2:9" ht="33" customHeight="1">
      <c r="B399" s="544"/>
      <c r="C399" s="547"/>
      <c r="D399" s="271" t="s">
        <v>282</v>
      </c>
      <c r="E399" s="333" t="s">
        <v>451</v>
      </c>
      <c r="F399" s="333" t="s">
        <v>450</v>
      </c>
      <c r="G399" s="333" t="s">
        <v>449</v>
      </c>
      <c r="H399" s="333" t="s">
        <v>478</v>
      </c>
      <c r="I399" s="333" t="s">
        <v>512</v>
      </c>
    </row>
    <row r="400" spans="2:9" ht="33" customHeight="1">
      <c r="B400" s="542">
        <v>67</v>
      </c>
      <c r="C400" s="545" t="s">
        <v>6</v>
      </c>
      <c r="D400" s="71" t="s">
        <v>277</v>
      </c>
      <c r="E400" s="333" t="s">
        <v>320</v>
      </c>
      <c r="F400" s="333" t="s">
        <v>470</v>
      </c>
      <c r="G400" s="333" t="s">
        <v>428</v>
      </c>
      <c r="H400" s="333" t="s">
        <v>425</v>
      </c>
      <c r="I400" s="333" t="s">
        <v>454</v>
      </c>
    </row>
    <row r="401" spans="2:9" ht="33" customHeight="1">
      <c r="B401" s="543"/>
      <c r="C401" s="546"/>
      <c r="D401" s="269" t="s">
        <v>278</v>
      </c>
      <c r="E401" s="333" t="s">
        <v>429</v>
      </c>
      <c r="F401" s="333" t="s">
        <v>431</v>
      </c>
      <c r="G401" s="333" t="s">
        <v>433</v>
      </c>
      <c r="H401" s="333" t="s">
        <v>430</v>
      </c>
      <c r="I401" s="333" t="s">
        <v>432</v>
      </c>
    </row>
    <row r="402" spans="2:9" ht="33" customHeight="1">
      <c r="B402" s="543"/>
      <c r="C402" s="546"/>
      <c r="D402" s="269" t="s">
        <v>281</v>
      </c>
      <c r="E402" s="333" t="s">
        <v>434</v>
      </c>
      <c r="F402" s="333" t="s">
        <v>438</v>
      </c>
      <c r="G402" s="333" t="s">
        <v>462</v>
      </c>
      <c r="H402" s="333" t="s">
        <v>436</v>
      </c>
      <c r="I402" s="333" t="s">
        <v>435</v>
      </c>
    </row>
    <row r="403" spans="2:9" ht="33" customHeight="1">
      <c r="B403" s="543"/>
      <c r="C403" s="546"/>
      <c r="D403" s="270" t="s">
        <v>114</v>
      </c>
      <c r="E403" s="333" t="s">
        <v>439</v>
      </c>
      <c r="F403" s="333" t="s">
        <v>440</v>
      </c>
      <c r="G403" s="333" t="s">
        <v>498</v>
      </c>
      <c r="H403" s="333" t="s">
        <v>441</v>
      </c>
      <c r="I403" s="333" t="s">
        <v>443</v>
      </c>
    </row>
    <row r="404" spans="2:9" ht="33" customHeight="1">
      <c r="B404" s="543"/>
      <c r="C404" s="546"/>
      <c r="D404" s="271" t="s">
        <v>279</v>
      </c>
      <c r="E404" s="333" t="s">
        <v>444</v>
      </c>
      <c r="F404" s="333" t="s">
        <v>445</v>
      </c>
      <c r="G404" s="333" t="s">
        <v>457</v>
      </c>
      <c r="H404" s="333" t="s">
        <v>446</v>
      </c>
      <c r="I404" s="333" t="s">
        <v>447</v>
      </c>
    </row>
    <row r="405" spans="2:9" ht="33" customHeight="1">
      <c r="B405" s="544"/>
      <c r="C405" s="547"/>
      <c r="D405" s="271" t="s">
        <v>282</v>
      </c>
      <c r="E405" s="333" t="s">
        <v>449</v>
      </c>
      <c r="F405" s="333" t="s">
        <v>450</v>
      </c>
      <c r="G405" s="333" t="s">
        <v>478</v>
      </c>
      <c r="H405" s="333" t="s">
        <v>497</v>
      </c>
      <c r="I405" s="333" t="s">
        <v>451</v>
      </c>
    </row>
    <row r="406" spans="2:9" ht="33" customHeight="1">
      <c r="B406" s="542">
        <v>68</v>
      </c>
      <c r="C406" s="545" t="s">
        <v>46</v>
      </c>
      <c r="D406" s="71" t="s">
        <v>277</v>
      </c>
      <c r="E406" s="333" t="s">
        <v>320</v>
      </c>
      <c r="F406" s="333" t="s">
        <v>454</v>
      </c>
      <c r="G406" s="333" t="s">
        <v>425</v>
      </c>
      <c r="H406" s="333" t="s">
        <v>426</v>
      </c>
      <c r="I406" s="333" t="s">
        <v>428</v>
      </c>
    </row>
    <row r="407" spans="2:9" ht="33" customHeight="1">
      <c r="B407" s="543"/>
      <c r="C407" s="546"/>
      <c r="D407" s="269" t="s">
        <v>278</v>
      </c>
      <c r="E407" s="333" t="s">
        <v>429</v>
      </c>
      <c r="F407" s="333" t="s">
        <v>482</v>
      </c>
      <c r="G407" s="333" t="s">
        <v>430</v>
      </c>
      <c r="H407" s="333" t="s">
        <v>433</v>
      </c>
      <c r="I407" s="333" t="s">
        <v>431</v>
      </c>
    </row>
    <row r="408" spans="2:9" ht="33" customHeight="1">
      <c r="B408" s="543"/>
      <c r="C408" s="546"/>
      <c r="D408" s="269" t="s">
        <v>281</v>
      </c>
      <c r="E408" s="333" t="s">
        <v>434</v>
      </c>
      <c r="F408" s="333" t="s">
        <v>438</v>
      </c>
      <c r="G408" s="333" t="s">
        <v>435</v>
      </c>
      <c r="H408" s="333" t="s">
        <v>456</v>
      </c>
      <c r="I408" s="333" t="s">
        <v>436</v>
      </c>
    </row>
    <row r="409" spans="2:9" ht="33" customHeight="1">
      <c r="B409" s="543"/>
      <c r="C409" s="546"/>
      <c r="D409" s="270" t="s">
        <v>114</v>
      </c>
      <c r="E409" s="333" t="s">
        <v>439</v>
      </c>
      <c r="F409" s="333" t="s">
        <v>443</v>
      </c>
      <c r="G409" s="333" t="s">
        <v>440</v>
      </c>
      <c r="H409" s="333" t="s">
        <v>442</v>
      </c>
      <c r="I409" s="333" t="s">
        <v>492</v>
      </c>
    </row>
    <row r="410" spans="2:9" ht="33" customHeight="1">
      <c r="B410" s="543"/>
      <c r="C410" s="546"/>
      <c r="D410" s="271" t="s">
        <v>279</v>
      </c>
      <c r="E410" s="333" t="s">
        <v>444</v>
      </c>
      <c r="F410" s="333" t="s">
        <v>445</v>
      </c>
      <c r="G410" s="333" t="s">
        <v>446</v>
      </c>
      <c r="H410" s="333" t="s">
        <v>457</v>
      </c>
      <c r="I410" s="333" t="s">
        <v>517</v>
      </c>
    </row>
    <row r="411" spans="2:9" ht="33" customHeight="1">
      <c r="B411" s="544"/>
      <c r="C411" s="547"/>
      <c r="D411" s="271" t="s">
        <v>282</v>
      </c>
      <c r="E411" s="333" t="s">
        <v>452</v>
      </c>
      <c r="F411" s="333" t="s">
        <v>449</v>
      </c>
      <c r="G411" s="333" t="s">
        <v>451</v>
      </c>
      <c r="H411" s="333" t="s">
        <v>450</v>
      </c>
      <c r="I411" s="333" t="s">
        <v>463</v>
      </c>
    </row>
    <row r="412" spans="2:9" ht="33" customHeight="1">
      <c r="B412" s="542">
        <v>69</v>
      </c>
      <c r="C412" s="545" t="s">
        <v>47</v>
      </c>
      <c r="D412" s="71" t="s">
        <v>277</v>
      </c>
      <c r="E412" s="333" t="s">
        <v>320</v>
      </c>
      <c r="F412" s="333" t="s">
        <v>426</v>
      </c>
      <c r="G412" s="333" t="s">
        <v>425</v>
      </c>
      <c r="H412" s="333" t="s">
        <v>454</v>
      </c>
      <c r="I412" s="333" t="s">
        <v>428</v>
      </c>
    </row>
    <row r="413" spans="2:9" ht="33" customHeight="1">
      <c r="B413" s="543"/>
      <c r="C413" s="546"/>
      <c r="D413" s="269" t="s">
        <v>278</v>
      </c>
      <c r="E413" s="333" t="s">
        <v>429</v>
      </c>
      <c r="F413" s="333" t="s">
        <v>430</v>
      </c>
      <c r="G413" s="333" t="s">
        <v>433</v>
      </c>
      <c r="H413" s="333" t="s">
        <v>431</v>
      </c>
      <c r="I413" s="333" t="s">
        <v>482</v>
      </c>
    </row>
    <row r="414" spans="2:9" ht="33" customHeight="1">
      <c r="B414" s="543"/>
      <c r="C414" s="546"/>
      <c r="D414" s="269" t="s">
        <v>281</v>
      </c>
      <c r="E414" s="333" t="s">
        <v>434</v>
      </c>
      <c r="F414" s="333" t="s">
        <v>435</v>
      </c>
      <c r="G414" s="333" t="s">
        <v>436</v>
      </c>
      <c r="H414" s="333" t="s">
        <v>456</v>
      </c>
      <c r="I414" s="333" t="s">
        <v>462</v>
      </c>
    </row>
    <row r="415" spans="2:9" ht="33" customHeight="1">
      <c r="B415" s="543"/>
      <c r="C415" s="546"/>
      <c r="D415" s="270" t="s">
        <v>114</v>
      </c>
      <c r="E415" s="333" t="s">
        <v>439</v>
      </c>
      <c r="F415" s="333" t="s">
        <v>440</v>
      </c>
      <c r="G415" s="333" t="s">
        <v>441</v>
      </c>
      <c r="H415" s="333" t="s">
        <v>443</v>
      </c>
      <c r="I415" s="333" t="s">
        <v>501</v>
      </c>
    </row>
    <row r="416" spans="2:9" ht="33" customHeight="1">
      <c r="B416" s="543"/>
      <c r="C416" s="546"/>
      <c r="D416" s="271" t="s">
        <v>279</v>
      </c>
      <c r="E416" s="333" t="s">
        <v>444</v>
      </c>
      <c r="F416" s="333" t="s">
        <v>445</v>
      </c>
      <c r="G416" s="333" t="s">
        <v>446</v>
      </c>
      <c r="H416" s="333" t="s">
        <v>489</v>
      </c>
      <c r="I416" s="333" t="s">
        <v>464</v>
      </c>
    </row>
    <row r="417" spans="2:9" ht="33" customHeight="1">
      <c r="B417" s="544"/>
      <c r="C417" s="547"/>
      <c r="D417" s="271" t="s">
        <v>282</v>
      </c>
      <c r="E417" s="333" t="s">
        <v>449</v>
      </c>
      <c r="F417" s="333" t="s">
        <v>450</v>
      </c>
      <c r="G417" s="333" t="s">
        <v>488</v>
      </c>
      <c r="H417" s="333" t="s">
        <v>452</v>
      </c>
      <c r="I417" s="333" t="s">
        <v>451</v>
      </c>
    </row>
    <row r="418" spans="2:9" ht="33" customHeight="1">
      <c r="B418" s="542">
        <v>70</v>
      </c>
      <c r="C418" s="545" t="s">
        <v>48</v>
      </c>
      <c r="D418" s="71" t="s">
        <v>277</v>
      </c>
      <c r="E418" s="333" t="s">
        <v>320</v>
      </c>
      <c r="F418" s="333" t="s">
        <v>425</v>
      </c>
      <c r="G418" s="333" t="s">
        <v>470</v>
      </c>
      <c r="H418" s="333" t="s">
        <v>426</v>
      </c>
      <c r="I418" s="333" t="s">
        <v>454</v>
      </c>
    </row>
    <row r="419" spans="2:9" ht="33" customHeight="1">
      <c r="B419" s="543"/>
      <c r="C419" s="546"/>
      <c r="D419" s="269" t="s">
        <v>278</v>
      </c>
      <c r="E419" s="333" t="s">
        <v>429</v>
      </c>
      <c r="F419" s="333" t="s">
        <v>433</v>
      </c>
      <c r="G419" s="333" t="s">
        <v>430</v>
      </c>
      <c r="H419" s="333" t="s">
        <v>431</v>
      </c>
      <c r="I419" s="333" t="s">
        <v>432</v>
      </c>
    </row>
    <row r="420" spans="2:9" ht="33" customHeight="1">
      <c r="B420" s="543"/>
      <c r="C420" s="546"/>
      <c r="D420" s="269" t="s">
        <v>281</v>
      </c>
      <c r="E420" s="333" t="s">
        <v>434</v>
      </c>
      <c r="F420" s="333" t="s">
        <v>435</v>
      </c>
      <c r="G420" s="333" t="s">
        <v>460</v>
      </c>
      <c r="H420" s="333" t="s">
        <v>436</v>
      </c>
      <c r="I420" s="333" t="s">
        <v>462</v>
      </c>
    </row>
    <row r="421" spans="2:9" ht="33" customHeight="1">
      <c r="B421" s="543"/>
      <c r="C421" s="546"/>
      <c r="D421" s="270" t="s">
        <v>114</v>
      </c>
      <c r="E421" s="333" t="s">
        <v>439</v>
      </c>
      <c r="F421" s="333" t="s">
        <v>440</v>
      </c>
      <c r="G421" s="333" t="s">
        <v>442</v>
      </c>
      <c r="H421" s="333" t="s">
        <v>441</v>
      </c>
      <c r="I421" s="333" t="s">
        <v>485</v>
      </c>
    </row>
    <row r="422" spans="2:9" ht="33" customHeight="1">
      <c r="B422" s="543"/>
      <c r="C422" s="546"/>
      <c r="D422" s="271" t="s">
        <v>279</v>
      </c>
      <c r="E422" s="333" t="s">
        <v>444</v>
      </c>
      <c r="F422" s="333" t="s">
        <v>445</v>
      </c>
      <c r="G422" s="333" t="s">
        <v>447</v>
      </c>
      <c r="H422" s="333" t="s">
        <v>518</v>
      </c>
      <c r="I422" s="333" t="s">
        <v>487</v>
      </c>
    </row>
    <row r="423" spans="2:9" ht="33" customHeight="1">
      <c r="B423" s="544"/>
      <c r="C423" s="547"/>
      <c r="D423" s="273" t="s">
        <v>282</v>
      </c>
      <c r="E423" s="334" t="s">
        <v>449</v>
      </c>
      <c r="F423" s="334" t="s">
        <v>450</v>
      </c>
      <c r="G423" s="334" t="s">
        <v>452</v>
      </c>
      <c r="H423" s="334" t="s">
        <v>453</v>
      </c>
      <c r="I423" s="334" t="s">
        <v>503</v>
      </c>
    </row>
    <row r="424" spans="2:9" ht="33" customHeight="1">
      <c r="B424" s="542">
        <v>71</v>
      </c>
      <c r="C424" s="545" t="s">
        <v>49</v>
      </c>
      <c r="D424" s="71" t="s">
        <v>277</v>
      </c>
      <c r="E424" s="333" t="s">
        <v>320</v>
      </c>
      <c r="F424" s="333" t="s">
        <v>425</v>
      </c>
      <c r="G424" s="333" t="s">
        <v>454</v>
      </c>
      <c r="H424" s="333" t="s">
        <v>428</v>
      </c>
      <c r="I424" s="333" t="s">
        <v>470</v>
      </c>
    </row>
    <row r="425" spans="2:9" ht="33" customHeight="1">
      <c r="B425" s="543"/>
      <c r="C425" s="546"/>
      <c r="D425" s="269" t="s">
        <v>278</v>
      </c>
      <c r="E425" s="333" t="s">
        <v>429</v>
      </c>
      <c r="F425" s="333" t="s">
        <v>430</v>
      </c>
      <c r="G425" s="333" t="s">
        <v>433</v>
      </c>
      <c r="H425" s="333" t="s">
        <v>431</v>
      </c>
      <c r="I425" s="333" t="s">
        <v>482</v>
      </c>
    </row>
    <row r="426" spans="2:9" ht="33" customHeight="1">
      <c r="B426" s="543"/>
      <c r="C426" s="546"/>
      <c r="D426" s="269" t="s">
        <v>281</v>
      </c>
      <c r="E426" s="333" t="s">
        <v>434</v>
      </c>
      <c r="F426" s="333" t="s">
        <v>462</v>
      </c>
      <c r="G426" s="333" t="s">
        <v>435</v>
      </c>
      <c r="H426" s="333" t="s">
        <v>436</v>
      </c>
      <c r="I426" s="333" t="s">
        <v>516</v>
      </c>
    </row>
    <row r="427" spans="2:9" ht="33" customHeight="1">
      <c r="B427" s="543"/>
      <c r="C427" s="546"/>
      <c r="D427" s="270" t="s">
        <v>114</v>
      </c>
      <c r="E427" s="333" t="s">
        <v>439</v>
      </c>
      <c r="F427" s="333" t="s">
        <v>440</v>
      </c>
      <c r="G427" s="333" t="s">
        <v>442</v>
      </c>
      <c r="H427" s="333" t="s">
        <v>513</v>
      </c>
      <c r="I427" s="333" t="s">
        <v>441</v>
      </c>
    </row>
    <row r="428" spans="2:9" ht="33" customHeight="1">
      <c r="B428" s="543"/>
      <c r="C428" s="546"/>
      <c r="D428" s="271" t="s">
        <v>279</v>
      </c>
      <c r="E428" s="333" t="s">
        <v>444</v>
      </c>
      <c r="F428" s="333" t="s">
        <v>445</v>
      </c>
      <c r="G428" s="333" t="s">
        <v>489</v>
      </c>
      <c r="H428" s="333" t="s">
        <v>464</v>
      </c>
      <c r="I428" s="333" t="s">
        <v>446</v>
      </c>
    </row>
    <row r="429" spans="2:9" ht="33" customHeight="1">
      <c r="B429" s="544"/>
      <c r="C429" s="547"/>
      <c r="D429" s="271" t="s">
        <v>282</v>
      </c>
      <c r="E429" s="333" t="s">
        <v>449</v>
      </c>
      <c r="F429" s="333" t="s">
        <v>451</v>
      </c>
      <c r="G429" s="333" t="s">
        <v>452</v>
      </c>
      <c r="H429" s="333" t="s">
        <v>104</v>
      </c>
      <c r="I429" s="333" t="s">
        <v>519</v>
      </c>
    </row>
    <row r="430" spans="2:9" ht="33" customHeight="1">
      <c r="B430" s="542">
        <v>72</v>
      </c>
      <c r="C430" s="545" t="s">
        <v>27</v>
      </c>
      <c r="D430" s="71" t="s">
        <v>277</v>
      </c>
      <c r="E430" s="333" t="s">
        <v>320</v>
      </c>
      <c r="F430" s="333" t="s">
        <v>426</v>
      </c>
      <c r="G430" s="333" t="s">
        <v>428</v>
      </c>
      <c r="H430" s="333" t="s">
        <v>425</v>
      </c>
      <c r="I430" s="333" t="s">
        <v>454</v>
      </c>
    </row>
    <row r="431" spans="2:9" ht="33" customHeight="1">
      <c r="B431" s="543"/>
      <c r="C431" s="546"/>
      <c r="D431" s="269" t="s">
        <v>278</v>
      </c>
      <c r="E431" s="333" t="s">
        <v>429</v>
      </c>
      <c r="F431" s="333" t="s">
        <v>432</v>
      </c>
      <c r="G431" s="333" t="s">
        <v>433</v>
      </c>
      <c r="H431" s="333" t="s">
        <v>431</v>
      </c>
      <c r="I431" s="333" t="s">
        <v>430</v>
      </c>
    </row>
    <row r="432" spans="2:9" ht="33" customHeight="1">
      <c r="B432" s="543"/>
      <c r="C432" s="546"/>
      <c r="D432" s="269" t="s">
        <v>281</v>
      </c>
      <c r="E432" s="333" t="s">
        <v>434</v>
      </c>
      <c r="F432" s="333" t="s">
        <v>435</v>
      </c>
      <c r="G432" s="333" t="s">
        <v>460</v>
      </c>
      <c r="H432" s="333" t="s">
        <v>436</v>
      </c>
      <c r="I432" s="333" t="s">
        <v>483</v>
      </c>
    </row>
    <row r="433" spans="2:9" ht="33" customHeight="1">
      <c r="B433" s="543"/>
      <c r="C433" s="546"/>
      <c r="D433" s="270" t="s">
        <v>114</v>
      </c>
      <c r="E433" s="333" t="s">
        <v>439</v>
      </c>
      <c r="F433" s="333" t="s">
        <v>440</v>
      </c>
      <c r="G433" s="333" t="s">
        <v>443</v>
      </c>
      <c r="H433" s="333" t="s">
        <v>441</v>
      </c>
      <c r="I433" s="333" t="s">
        <v>501</v>
      </c>
    </row>
    <row r="434" spans="2:9" ht="33" customHeight="1">
      <c r="B434" s="543"/>
      <c r="C434" s="546"/>
      <c r="D434" s="271" t="s">
        <v>279</v>
      </c>
      <c r="E434" s="333" t="s">
        <v>444</v>
      </c>
      <c r="F434" s="333" t="s">
        <v>445</v>
      </c>
      <c r="G434" s="333" t="s">
        <v>464</v>
      </c>
      <c r="H434" s="333" t="s">
        <v>467</v>
      </c>
      <c r="I434" s="333" t="s">
        <v>457</v>
      </c>
    </row>
    <row r="435" spans="2:9" ht="33" customHeight="1">
      <c r="B435" s="544"/>
      <c r="C435" s="547"/>
      <c r="D435" s="271" t="s">
        <v>282</v>
      </c>
      <c r="E435" s="333" t="s">
        <v>449</v>
      </c>
      <c r="F435" s="333" t="s">
        <v>468</v>
      </c>
      <c r="G435" s="333" t="s">
        <v>451</v>
      </c>
      <c r="H435" s="333" t="s">
        <v>493</v>
      </c>
      <c r="I435" s="333" t="s">
        <v>463</v>
      </c>
    </row>
    <row r="436" spans="2:9" ht="33" customHeight="1">
      <c r="B436" s="542">
        <v>73</v>
      </c>
      <c r="C436" s="545" t="s">
        <v>28</v>
      </c>
      <c r="D436" s="71" t="s">
        <v>277</v>
      </c>
      <c r="E436" s="333" t="s">
        <v>320</v>
      </c>
      <c r="F436" s="333" t="s">
        <v>425</v>
      </c>
      <c r="G436" s="333" t="s">
        <v>470</v>
      </c>
      <c r="H436" s="333" t="s">
        <v>454</v>
      </c>
      <c r="I436" s="333" t="s">
        <v>426</v>
      </c>
    </row>
    <row r="437" spans="2:9" ht="33" customHeight="1">
      <c r="B437" s="543"/>
      <c r="C437" s="546"/>
      <c r="D437" s="269" t="s">
        <v>278</v>
      </c>
      <c r="E437" s="333" t="s">
        <v>429</v>
      </c>
      <c r="F437" s="333" t="s">
        <v>433</v>
      </c>
      <c r="G437" s="333" t="s">
        <v>431</v>
      </c>
      <c r="H437" s="333" t="s">
        <v>482</v>
      </c>
      <c r="I437" s="333" t="s">
        <v>430</v>
      </c>
    </row>
    <row r="438" spans="2:9" ht="33" customHeight="1">
      <c r="B438" s="543"/>
      <c r="C438" s="546"/>
      <c r="D438" s="269" t="s">
        <v>281</v>
      </c>
      <c r="E438" s="333" t="s">
        <v>434</v>
      </c>
      <c r="F438" s="333" t="s">
        <v>435</v>
      </c>
      <c r="G438" s="333" t="s">
        <v>436</v>
      </c>
      <c r="H438" s="333" t="s">
        <v>460</v>
      </c>
      <c r="I438" s="333" t="s">
        <v>456</v>
      </c>
    </row>
    <row r="439" spans="2:9" ht="33" customHeight="1">
      <c r="B439" s="543"/>
      <c r="C439" s="546"/>
      <c r="D439" s="270" t="s">
        <v>114</v>
      </c>
      <c r="E439" s="333" t="s">
        <v>439</v>
      </c>
      <c r="F439" s="333" t="s">
        <v>440</v>
      </c>
      <c r="G439" s="333" t="s">
        <v>443</v>
      </c>
      <c r="H439" s="333" t="s">
        <v>441</v>
      </c>
      <c r="I439" s="333" t="s">
        <v>513</v>
      </c>
    </row>
    <row r="440" spans="2:9" ht="33" customHeight="1">
      <c r="B440" s="543"/>
      <c r="C440" s="546"/>
      <c r="D440" s="271" t="s">
        <v>279</v>
      </c>
      <c r="E440" s="333" t="s">
        <v>444</v>
      </c>
      <c r="F440" s="333" t="s">
        <v>445</v>
      </c>
      <c r="G440" s="333" t="s">
        <v>467</v>
      </c>
      <c r="H440" s="333" t="s">
        <v>446</v>
      </c>
      <c r="I440" s="333" t="s">
        <v>464</v>
      </c>
    </row>
    <row r="441" spans="2:9" ht="33" customHeight="1">
      <c r="B441" s="544"/>
      <c r="C441" s="547"/>
      <c r="D441" s="271" t="s">
        <v>282</v>
      </c>
      <c r="E441" s="333" t="s">
        <v>449</v>
      </c>
      <c r="F441" s="333" t="s">
        <v>468</v>
      </c>
      <c r="G441" s="333" t="s">
        <v>452</v>
      </c>
      <c r="H441" s="333" t="s">
        <v>451</v>
      </c>
      <c r="I441" s="333" t="s">
        <v>104</v>
      </c>
    </row>
    <row r="442" spans="2:9" ht="33" customHeight="1">
      <c r="B442" s="542">
        <v>74</v>
      </c>
      <c r="C442" s="545" t="s">
        <v>29</v>
      </c>
      <c r="D442" s="71" t="s">
        <v>277</v>
      </c>
      <c r="E442" s="333" t="s">
        <v>320</v>
      </c>
      <c r="F442" s="333" t="s">
        <v>425</v>
      </c>
      <c r="G442" s="333" t="s">
        <v>470</v>
      </c>
      <c r="H442" s="333" t="s">
        <v>454</v>
      </c>
      <c r="I442" s="333" t="s">
        <v>426</v>
      </c>
    </row>
    <row r="443" spans="2:9" ht="33" customHeight="1">
      <c r="B443" s="543"/>
      <c r="C443" s="546"/>
      <c r="D443" s="269" t="s">
        <v>278</v>
      </c>
      <c r="E443" s="333" t="s">
        <v>429</v>
      </c>
      <c r="F443" s="333" t="s">
        <v>433</v>
      </c>
      <c r="G443" s="333" t="s">
        <v>431</v>
      </c>
      <c r="H443" s="333" t="s">
        <v>430</v>
      </c>
      <c r="I443" s="333" t="s">
        <v>432</v>
      </c>
    </row>
    <row r="444" spans="2:9" ht="33" customHeight="1">
      <c r="B444" s="543"/>
      <c r="C444" s="546"/>
      <c r="D444" s="269" t="s">
        <v>281</v>
      </c>
      <c r="E444" s="333" t="s">
        <v>434</v>
      </c>
      <c r="F444" s="333" t="s">
        <v>460</v>
      </c>
      <c r="G444" s="333" t="s">
        <v>438</v>
      </c>
      <c r="H444" s="333" t="s">
        <v>436</v>
      </c>
      <c r="I444" s="333" t="s">
        <v>435</v>
      </c>
    </row>
    <row r="445" spans="2:9" ht="33" customHeight="1">
      <c r="B445" s="543"/>
      <c r="C445" s="546"/>
      <c r="D445" s="270" t="s">
        <v>114</v>
      </c>
      <c r="E445" s="333" t="s">
        <v>439</v>
      </c>
      <c r="F445" s="333" t="s">
        <v>440</v>
      </c>
      <c r="G445" s="333" t="s">
        <v>441</v>
      </c>
      <c r="H445" s="333" t="s">
        <v>443</v>
      </c>
      <c r="I445" s="333" t="s">
        <v>513</v>
      </c>
    </row>
    <row r="446" spans="2:9" ht="33" customHeight="1">
      <c r="B446" s="543"/>
      <c r="C446" s="546"/>
      <c r="D446" s="271" t="s">
        <v>279</v>
      </c>
      <c r="E446" s="333" t="s">
        <v>444</v>
      </c>
      <c r="F446" s="333" t="s">
        <v>445</v>
      </c>
      <c r="G446" s="333" t="s">
        <v>447</v>
      </c>
      <c r="H446" s="333" t="s">
        <v>446</v>
      </c>
      <c r="I446" s="333" t="s">
        <v>464</v>
      </c>
    </row>
    <row r="447" spans="2:9" ht="33" customHeight="1" thickBot="1">
      <c r="B447" s="544"/>
      <c r="C447" s="547"/>
      <c r="D447" s="271" t="s">
        <v>282</v>
      </c>
      <c r="E447" s="333" t="s">
        <v>449</v>
      </c>
      <c r="F447" s="333" t="s">
        <v>463</v>
      </c>
      <c r="G447" s="333" t="s">
        <v>452</v>
      </c>
      <c r="H447" s="333" t="s">
        <v>450</v>
      </c>
      <c r="I447" s="333" t="s">
        <v>468</v>
      </c>
    </row>
    <row r="448" spans="2:9" ht="33" customHeight="1" thickTop="1">
      <c r="B448" s="548" t="s">
        <v>283</v>
      </c>
      <c r="C448" s="549"/>
      <c r="D448" s="272" t="s">
        <v>277</v>
      </c>
      <c r="E448" s="332" t="str">
        <f>中分類別歯科患者数上位5疾病!C4</f>
        <v>う蝕</v>
      </c>
      <c r="F448" s="332" t="str">
        <f>中分類別歯科患者数上位5疾病!D4</f>
        <v>う蝕処置済み歯</v>
      </c>
      <c r="G448" s="332" t="str">
        <f>中分類別歯科患者数上位5疾病!E4</f>
        <v>う蝕第２度</v>
      </c>
      <c r="H448" s="332" t="str">
        <f>中分類別歯科患者数上位5疾病!F4</f>
        <v>初期の根面う蝕</v>
      </c>
      <c r="I448" s="332" t="str">
        <f>中分類別歯科患者数上位5疾病!G4</f>
        <v>エナメル質初期う蝕</v>
      </c>
    </row>
    <row r="449" spans="2:9" ht="33" customHeight="1">
      <c r="B449" s="550"/>
      <c r="C449" s="551"/>
      <c r="D449" s="269" t="s">
        <v>278</v>
      </c>
      <c r="E449" s="333" t="str">
        <f>中分類別歯科患者数上位5疾病!C5</f>
        <v>歯周炎</v>
      </c>
      <c r="F449" s="333" t="str">
        <f>中分類別歯科患者数上位5疾病!D5</f>
        <v>慢性辺縁性歯周炎急性発作</v>
      </c>
      <c r="G449" s="333" t="str">
        <f>中分類別歯科患者数上位5疾病!E5</f>
        <v>慢性歯周炎</v>
      </c>
      <c r="H449" s="333" t="str">
        <f>中分類別歯科患者数上位5疾病!F5</f>
        <v>歯肉膿瘍</v>
      </c>
      <c r="I449" s="333" t="str">
        <f>中分類別歯科患者数上位5疾病!G5</f>
        <v>慢性辺縁性歯周炎中等度</v>
      </c>
    </row>
    <row r="450" spans="2:9" ht="33" customHeight="1">
      <c r="B450" s="550"/>
      <c r="C450" s="551"/>
      <c r="D450" s="269" t="s">
        <v>281</v>
      </c>
      <c r="E450" s="333" t="str">
        <f>中分類別歯科患者数上位5疾病!C6</f>
        <v>欠損歯</v>
      </c>
      <c r="F450" s="333" t="str">
        <f>中分類別歯科患者数上位5疾病!D6</f>
        <v>根尖性歯周炎</v>
      </c>
      <c r="G450" s="333" t="str">
        <f>中分類別歯科患者数上位5疾病!E6</f>
        <v>歯髄炎</v>
      </c>
      <c r="H450" s="333" t="str">
        <f>中分類別歯科患者数上位5疾病!F6</f>
        <v>象牙質知覚過敏症</v>
      </c>
      <c r="I450" s="333" t="str">
        <f>中分類別歯科患者数上位5疾病!G6</f>
        <v>義歯床下粘膜異常</v>
      </c>
    </row>
    <row r="451" spans="2:9" ht="33" customHeight="1">
      <c r="B451" s="550"/>
      <c r="C451" s="551"/>
      <c r="D451" s="270" t="s">
        <v>114</v>
      </c>
      <c r="E451" s="333" t="str">
        <f>中分類別歯科患者数上位5疾病!C7</f>
        <v>口腔褥瘡性潰瘍</v>
      </c>
      <c r="F451" s="333" t="str">
        <f>中分類別歯科患者数上位5疾病!D7</f>
        <v>口内炎</v>
      </c>
      <c r="G451" s="333" t="str">
        <f>中分類別歯科患者数上位5疾病!E7</f>
        <v>アフタ性口内炎</v>
      </c>
      <c r="H451" s="333" t="str">
        <f>中分類別歯科患者数上位5疾病!F7</f>
        <v>義歯性潰瘍</v>
      </c>
      <c r="I451" s="333" t="str">
        <f>中分類別歯科患者数上位5疾病!G7</f>
        <v>口腔乾燥症</v>
      </c>
    </row>
    <row r="452" spans="2:9" ht="33" customHeight="1">
      <c r="B452" s="550"/>
      <c r="C452" s="551"/>
      <c r="D452" s="271" t="s">
        <v>279</v>
      </c>
      <c r="E452" s="333" t="str">
        <f>中分類別歯科患者数上位5疾病!C8</f>
        <v>義歯不適合</v>
      </c>
      <c r="F452" s="333" t="str">
        <f>中分類別歯科患者数上位5疾病!D8</f>
        <v>義歯破損</v>
      </c>
      <c r="G452" s="333" t="str">
        <f>中分類別歯科患者数上位5疾病!E8</f>
        <v>全部金属冠不適合</v>
      </c>
      <c r="H452" s="333" t="str">
        <f>中分類別歯科患者数上位5疾病!F8</f>
        <v>全部金属冠脱離</v>
      </c>
      <c r="I452" s="333" t="str">
        <f>中分類別歯科患者数上位5疾病!G8</f>
        <v>ブリッジ不適合</v>
      </c>
    </row>
    <row r="453" spans="2:9" ht="33" customHeight="1">
      <c r="B453" s="552"/>
      <c r="C453" s="553"/>
      <c r="D453" s="273" t="s">
        <v>282</v>
      </c>
      <c r="E453" s="334" t="str">
        <f>中分類別歯科患者数上位5疾病!C9</f>
        <v>口腔機能低下症</v>
      </c>
      <c r="F453" s="334" t="str">
        <f>中分類別歯科患者数上位5疾病!D9</f>
        <v>歯ぎしり</v>
      </c>
      <c r="G453" s="334" t="str">
        <f>中分類別歯科患者数上位5疾病!E9</f>
        <v>周術期口腔機能管理中</v>
      </c>
      <c r="H453" s="334" t="str">
        <f>中分類別歯科患者数上位5疾病!F9</f>
        <v>摂食機能障害</v>
      </c>
      <c r="I453" s="334" t="str">
        <f>中分類別歯科患者数上位5疾病!G9</f>
        <v>口腔カンジダ症</v>
      </c>
    </row>
    <row r="454" spans="2:9">
      <c r="B454" s="257"/>
    </row>
    <row r="455" spans="2:9">
      <c r="B455" s="257"/>
    </row>
    <row r="456" spans="2:9">
      <c r="B456" s="258"/>
    </row>
    <row r="457" spans="2:9">
      <c r="B457" s="253"/>
    </row>
  </sheetData>
  <mergeCells count="149">
    <mergeCell ref="B4:B9"/>
    <mergeCell ref="C4:C9"/>
    <mergeCell ref="B10:B15"/>
    <mergeCell ref="C10:C15"/>
    <mergeCell ref="B16:B21"/>
    <mergeCell ref="C16:C21"/>
    <mergeCell ref="B40:B45"/>
    <mergeCell ref="C40:C45"/>
    <mergeCell ref="B46:B51"/>
    <mergeCell ref="C46:C51"/>
    <mergeCell ref="B52:B57"/>
    <mergeCell ref="C52:C57"/>
    <mergeCell ref="B22:B27"/>
    <mergeCell ref="C22:C27"/>
    <mergeCell ref="B28:B33"/>
    <mergeCell ref="C28:C33"/>
    <mergeCell ref="B34:B39"/>
    <mergeCell ref="C34:C39"/>
    <mergeCell ref="B76:B81"/>
    <mergeCell ref="C76:C81"/>
    <mergeCell ref="B82:B87"/>
    <mergeCell ref="C82:C87"/>
    <mergeCell ref="B88:B93"/>
    <mergeCell ref="C88:C93"/>
    <mergeCell ref="B58:B63"/>
    <mergeCell ref="C58:C63"/>
    <mergeCell ref="B64:B69"/>
    <mergeCell ref="C64:C69"/>
    <mergeCell ref="B70:B75"/>
    <mergeCell ref="C70:C75"/>
    <mergeCell ref="B112:B117"/>
    <mergeCell ref="C112:C117"/>
    <mergeCell ref="B118:B123"/>
    <mergeCell ref="C118:C123"/>
    <mergeCell ref="B124:B129"/>
    <mergeCell ref="C124:C129"/>
    <mergeCell ref="B94:B99"/>
    <mergeCell ref="C94:C99"/>
    <mergeCell ref="B100:B105"/>
    <mergeCell ref="C100:C105"/>
    <mergeCell ref="B106:B111"/>
    <mergeCell ref="C106:C111"/>
    <mergeCell ref="B148:B153"/>
    <mergeCell ref="C148:C153"/>
    <mergeCell ref="B154:B159"/>
    <mergeCell ref="C154:C159"/>
    <mergeCell ref="B160:B165"/>
    <mergeCell ref="C160:C165"/>
    <mergeCell ref="B130:B135"/>
    <mergeCell ref="C130:C135"/>
    <mergeCell ref="B136:B141"/>
    <mergeCell ref="C136:C141"/>
    <mergeCell ref="B142:B147"/>
    <mergeCell ref="C142:C147"/>
    <mergeCell ref="B184:B189"/>
    <mergeCell ref="C184:C189"/>
    <mergeCell ref="B190:B195"/>
    <mergeCell ref="C190:C195"/>
    <mergeCell ref="B196:B201"/>
    <mergeCell ref="C196:C201"/>
    <mergeCell ref="B166:B171"/>
    <mergeCell ref="C166:C171"/>
    <mergeCell ref="B172:B177"/>
    <mergeCell ref="C172:C177"/>
    <mergeCell ref="B178:B183"/>
    <mergeCell ref="C178:C183"/>
    <mergeCell ref="B220:B225"/>
    <mergeCell ref="C220:C225"/>
    <mergeCell ref="B226:B231"/>
    <mergeCell ref="C226:C231"/>
    <mergeCell ref="B232:B237"/>
    <mergeCell ref="C232:C237"/>
    <mergeCell ref="B202:B207"/>
    <mergeCell ref="C202:C207"/>
    <mergeCell ref="B208:B213"/>
    <mergeCell ref="C208:C213"/>
    <mergeCell ref="B214:B219"/>
    <mergeCell ref="C214:C219"/>
    <mergeCell ref="B256:B261"/>
    <mergeCell ref="C256:C261"/>
    <mergeCell ref="B262:B267"/>
    <mergeCell ref="C262:C267"/>
    <mergeCell ref="B268:B273"/>
    <mergeCell ref="C268:C273"/>
    <mergeCell ref="B238:B243"/>
    <mergeCell ref="C238:C243"/>
    <mergeCell ref="B244:B249"/>
    <mergeCell ref="C244:C249"/>
    <mergeCell ref="B250:B255"/>
    <mergeCell ref="C250:C255"/>
    <mergeCell ref="B292:B297"/>
    <mergeCell ref="C292:C297"/>
    <mergeCell ref="B298:B303"/>
    <mergeCell ref="C298:C303"/>
    <mergeCell ref="B304:B309"/>
    <mergeCell ref="C304:C309"/>
    <mergeCell ref="B274:B279"/>
    <mergeCell ref="C274:C279"/>
    <mergeCell ref="B280:B285"/>
    <mergeCell ref="C280:C285"/>
    <mergeCell ref="B286:B291"/>
    <mergeCell ref="C286:C291"/>
    <mergeCell ref="B328:B333"/>
    <mergeCell ref="C328:C333"/>
    <mergeCell ref="B334:B339"/>
    <mergeCell ref="C334:C339"/>
    <mergeCell ref="B340:B345"/>
    <mergeCell ref="C340:C345"/>
    <mergeCell ref="B310:B315"/>
    <mergeCell ref="C310:C315"/>
    <mergeCell ref="B316:B321"/>
    <mergeCell ref="C316:C321"/>
    <mergeCell ref="B322:B327"/>
    <mergeCell ref="C322:C327"/>
    <mergeCell ref="B364:B369"/>
    <mergeCell ref="C364:C369"/>
    <mergeCell ref="B370:B375"/>
    <mergeCell ref="C370:C375"/>
    <mergeCell ref="B376:B381"/>
    <mergeCell ref="C376:C381"/>
    <mergeCell ref="B346:B351"/>
    <mergeCell ref="C346:C351"/>
    <mergeCell ref="B352:B357"/>
    <mergeCell ref="C352:C357"/>
    <mergeCell ref="B358:B363"/>
    <mergeCell ref="C358:C363"/>
    <mergeCell ref="B400:B405"/>
    <mergeCell ref="C400:C405"/>
    <mergeCell ref="B406:B411"/>
    <mergeCell ref="C406:C411"/>
    <mergeCell ref="B412:B417"/>
    <mergeCell ref="C412:C417"/>
    <mergeCell ref="B382:B387"/>
    <mergeCell ref="C382:C387"/>
    <mergeCell ref="B388:B393"/>
    <mergeCell ref="C388:C393"/>
    <mergeCell ref="B394:B399"/>
    <mergeCell ref="C394:C399"/>
    <mergeCell ref="B436:B441"/>
    <mergeCell ref="C436:C441"/>
    <mergeCell ref="B442:B447"/>
    <mergeCell ref="C442:C447"/>
    <mergeCell ref="B448:C453"/>
    <mergeCell ref="B418:B423"/>
    <mergeCell ref="C418:C423"/>
    <mergeCell ref="B424:B429"/>
    <mergeCell ref="C424:C429"/>
    <mergeCell ref="B430:B435"/>
    <mergeCell ref="C430:C435"/>
  </mergeCells>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rowBreaks count="14" manualBreakCount="14">
    <brk id="33" max="16383" man="1"/>
    <brk id="63" max="16383" man="1"/>
    <brk id="93" max="16383" man="1"/>
    <brk id="123" max="16383" man="1"/>
    <brk id="153" max="16383" man="1"/>
    <brk id="183" max="16383" man="1"/>
    <brk id="213" max="16383" man="1"/>
    <brk id="243" max="16383" man="1"/>
    <brk id="273" max="16383" man="1"/>
    <brk id="303" max="16383" man="1"/>
    <brk id="333" max="16383" man="1"/>
    <brk id="363" max="16383" man="1"/>
    <brk id="393" max="16383" man="1"/>
    <brk id="423" max="16383" man="1"/>
  </rowBreaks>
  <ignoredErrors>
    <ignoredError sqref="E448:I453" emptyCellReferenc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M87"/>
  <sheetViews>
    <sheetView showGridLines="0" zoomScaleNormal="100" zoomScaleSheetLayoutView="100" workbookViewId="0"/>
  </sheetViews>
  <sheetFormatPr defaultColWidth="9" defaultRowHeight="13.5" customHeight="1"/>
  <cols>
    <col min="1" max="1" width="4.625" style="79" customWidth="1"/>
    <col min="2" max="2" width="17.625" style="80" customWidth="1"/>
    <col min="3" max="3" width="13.75" style="80" customWidth="1"/>
    <col min="4" max="4" width="15.375" style="80" customWidth="1"/>
    <col min="5" max="8" width="13.75" style="80" customWidth="1"/>
    <col min="9" max="9" width="12.5" style="80" customWidth="1"/>
    <col min="10" max="11" width="8.625" style="80" customWidth="1"/>
    <col min="12" max="12" width="13.125" style="80" customWidth="1"/>
    <col min="13" max="13" width="12.875" style="80" customWidth="1"/>
    <col min="14" max="16384" width="9" style="80"/>
  </cols>
  <sheetData>
    <row r="1" spans="1:13" ht="16.5" customHeight="1">
      <c r="B1" s="2" t="s">
        <v>208</v>
      </c>
    </row>
    <row r="2" spans="1:13" ht="16.5" customHeight="1">
      <c r="B2" s="2" t="s">
        <v>105</v>
      </c>
    </row>
    <row r="3" spans="1:13" ht="18" customHeight="1">
      <c r="A3" s="2"/>
      <c r="B3" s="554" t="s">
        <v>182</v>
      </c>
      <c r="C3" s="145" t="s">
        <v>143</v>
      </c>
      <c r="D3" s="145" t="s">
        <v>140</v>
      </c>
      <c r="E3" s="145" t="s">
        <v>60</v>
      </c>
      <c r="F3" s="163" t="s">
        <v>141</v>
      </c>
      <c r="G3" s="145" t="s">
        <v>142</v>
      </c>
      <c r="H3" s="145" t="s">
        <v>144</v>
      </c>
      <c r="I3" s="158"/>
      <c r="J3" s="159"/>
      <c r="K3" s="159"/>
    </row>
    <row r="4" spans="1:13" ht="27" customHeight="1">
      <c r="A4" s="84"/>
      <c r="B4" s="555"/>
      <c r="C4" s="561" t="s">
        <v>135</v>
      </c>
      <c r="D4" s="559" t="s">
        <v>374</v>
      </c>
      <c r="E4" s="559" t="s">
        <v>161</v>
      </c>
      <c r="F4" s="563" t="s">
        <v>188</v>
      </c>
      <c r="G4" s="564"/>
      <c r="H4" s="557" t="s">
        <v>162</v>
      </c>
    </row>
    <row r="5" spans="1:13" ht="28.15" customHeight="1">
      <c r="A5" s="84"/>
      <c r="B5" s="556"/>
      <c r="C5" s="562"/>
      <c r="D5" s="560"/>
      <c r="E5" s="560"/>
      <c r="F5" s="97" t="s">
        <v>163</v>
      </c>
      <c r="G5" s="97" t="s">
        <v>164</v>
      </c>
      <c r="H5" s="558"/>
      <c r="L5" s="79" t="s">
        <v>150</v>
      </c>
    </row>
    <row r="6" spans="1:13" ht="13.5" customHeight="1">
      <c r="A6" s="84"/>
      <c r="B6" s="215" t="s">
        <v>104</v>
      </c>
      <c r="C6" s="443">
        <v>716772</v>
      </c>
      <c r="D6" s="443">
        <v>433287</v>
      </c>
      <c r="E6" s="444">
        <v>34510693560</v>
      </c>
      <c r="F6" s="98">
        <f t="shared" ref="F6:F15" si="0">IFERROR(D6/$M$6,"-")</f>
        <v>0.31710647939770648</v>
      </c>
      <c r="G6" s="98">
        <f>IFERROR(D6/C6,"-")</f>
        <v>0.60449766452930642</v>
      </c>
      <c r="H6" s="152">
        <f>IFERROR(E6/D6,"-")</f>
        <v>79648.578332606339</v>
      </c>
      <c r="L6" s="104" t="s">
        <v>125</v>
      </c>
      <c r="M6" s="102">
        <f>年齢階層別_歯科医療費!$C$13</f>
        <v>1366377</v>
      </c>
    </row>
    <row r="7" spans="1:13" ht="13.5" customHeight="1">
      <c r="A7" s="84"/>
      <c r="B7" s="216" t="s">
        <v>136</v>
      </c>
      <c r="C7" s="445">
        <v>610324</v>
      </c>
      <c r="D7" s="445">
        <v>376008</v>
      </c>
      <c r="E7" s="446">
        <v>28666564690</v>
      </c>
      <c r="F7" s="99">
        <f t="shared" si="0"/>
        <v>0.27518613091408889</v>
      </c>
      <c r="G7" s="99">
        <f>IFERROR(D7/C7,"-")</f>
        <v>0.61607932835674162</v>
      </c>
      <c r="H7" s="153">
        <f t="shared" ref="H7:H16" si="1">IFERROR(E7/D7,"-")</f>
        <v>76239.241425714354</v>
      </c>
    </row>
    <row r="8" spans="1:13" ht="13.5" customHeight="1">
      <c r="A8" s="84"/>
      <c r="B8" s="216" t="s">
        <v>103</v>
      </c>
      <c r="C8" s="445">
        <v>909442</v>
      </c>
      <c r="D8" s="445">
        <v>538882</v>
      </c>
      <c r="E8" s="446">
        <v>42970223690</v>
      </c>
      <c r="F8" s="99">
        <f t="shared" si="0"/>
        <v>0.39438749334920009</v>
      </c>
      <c r="G8" s="99">
        <f>IFERROR(D8/C8,"-")</f>
        <v>0.59254136052656459</v>
      </c>
      <c r="H8" s="153">
        <f t="shared" si="1"/>
        <v>79739.578776058581</v>
      </c>
    </row>
    <row r="9" spans="1:13" ht="13.5" customHeight="1">
      <c r="A9" s="84"/>
      <c r="B9" s="217" t="s">
        <v>106</v>
      </c>
      <c r="C9" s="445">
        <v>332024</v>
      </c>
      <c r="D9" s="445">
        <v>201166</v>
      </c>
      <c r="E9" s="446">
        <v>16253784590</v>
      </c>
      <c r="F9" s="99">
        <f t="shared" si="0"/>
        <v>0.14722583884242782</v>
      </c>
      <c r="G9" s="99">
        <f>IFERROR(D9/C9,"-")</f>
        <v>0.60587788834542078</v>
      </c>
      <c r="H9" s="153">
        <f t="shared" si="1"/>
        <v>80797.871359971366</v>
      </c>
    </row>
    <row r="10" spans="1:13" ht="13.5" customHeight="1">
      <c r="A10" s="84"/>
      <c r="B10" s="217" t="s">
        <v>119</v>
      </c>
      <c r="C10" s="445">
        <v>363493</v>
      </c>
      <c r="D10" s="445">
        <v>222185</v>
      </c>
      <c r="E10" s="446">
        <v>18609925280</v>
      </c>
      <c r="F10" s="99">
        <f t="shared" si="0"/>
        <v>0.16260885538910563</v>
      </c>
      <c r="G10" s="99">
        <f t="shared" ref="G10:G16" si="2">IFERROR(D10/C10,"-")</f>
        <v>0.61124973520810577</v>
      </c>
      <c r="H10" s="153">
        <f t="shared" si="1"/>
        <v>83758.69334113464</v>
      </c>
    </row>
    <row r="11" spans="1:13" ht="13.5" customHeight="1">
      <c r="A11" s="84"/>
      <c r="B11" s="217" t="s">
        <v>120</v>
      </c>
      <c r="C11" s="445">
        <v>164597</v>
      </c>
      <c r="D11" s="445">
        <v>105124</v>
      </c>
      <c r="E11" s="446">
        <v>8247326160</v>
      </c>
      <c r="F11" s="99">
        <f t="shared" si="0"/>
        <v>7.693630674403916E-2</v>
      </c>
      <c r="G11" s="99">
        <f t="shared" si="2"/>
        <v>0.63867506698177978</v>
      </c>
      <c r="H11" s="153">
        <f t="shared" si="1"/>
        <v>78453.313800844713</v>
      </c>
    </row>
    <row r="12" spans="1:13" ht="13.5" customHeight="1">
      <c r="A12" s="84"/>
      <c r="B12" s="217" t="s">
        <v>121</v>
      </c>
      <c r="C12" s="445">
        <v>132973</v>
      </c>
      <c r="D12" s="445">
        <v>74854</v>
      </c>
      <c r="E12" s="446">
        <v>6147120410</v>
      </c>
      <c r="F12" s="99">
        <f t="shared" si="0"/>
        <v>5.4782830799991508E-2</v>
      </c>
      <c r="G12" s="99">
        <f t="shared" si="2"/>
        <v>0.56292630834831137</v>
      </c>
      <c r="H12" s="153">
        <f t="shared" si="1"/>
        <v>82121.468592192803</v>
      </c>
    </row>
    <row r="13" spans="1:13" ht="13.5" customHeight="1">
      <c r="A13" s="84"/>
      <c r="B13" s="218" t="s">
        <v>122</v>
      </c>
      <c r="C13" s="445">
        <v>89656</v>
      </c>
      <c r="D13" s="445">
        <v>56663</v>
      </c>
      <c r="E13" s="446">
        <v>5073448490</v>
      </c>
      <c r="F13" s="99">
        <f t="shared" si="0"/>
        <v>4.1469521222912857E-2</v>
      </c>
      <c r="G13" s="99">
        <f t="shared" si="2"/>
        <v>0.63200455072722406</v>
      </c>
      <c r="H13" s="153">
        <f t="shared" si="1"/>
        <v>89537.237527134115</v>
      </c>
    </row>
    <row r="14" spans="1:13" ht="13.5" customHeight="1">
      <c r="A14" s="84"/>
      <c r="B14" s="218" t="s">
        <v>123</v>
      </c>
      <c r="C14" s="445">
        <v>543345</v>
      </c>
      <c r="D14" s="445">
        <v>347786</v>
      </c>
      <c r="E14" s="446">
        <v>27437058400</v>
      </c>
      <c r="F14" s="99">
        <f t="shared" si="0"/>
        <v>0.25453150923939732</v>
      </c>
      <c r="G14" s="99">
        <f t="shared" si="2"/>
        <v>0.6400831883977951</v>
      </c>
      <c r="H14" s="153">
        <f t="shared" si="1"/>
        <v>78890.635045689021</v>
      </c>
    </row>
    <row r="15" spans="1:13" ht="13.5" customHeight="1">
      <c r="A15" s="84"/>
      <c r="B15" s="219" t="s">
        <v>124</v>
      </c>
      <c r="C15" s="447">
        <v>141141</v>
      </c>
      <c r="D15" s="447">
        <v>82847</v>
      </c>
      <c r="E15" s="448">
        <v>7189037650</v>
      </c>
      <c r="F15" s="100">
        <f t="shared" si="0"/>
        <v>6.0632607252610368E-2</v>
      </c>
      <c r="G15" s="100">
        <f t="shared" si="2"/>
        <v>0.58698039549103376</v>
      </c>
      <c r="H15" s="154">
        <f t="shared" si="1"/>
        <v>86774.869940975535</v>
      </c>
    </row>
    <row r="16" spans="1:13" ht="24" customHeight="1">
      <c r="A16" s="84"/>
      <c r="B16" s="214" t="s">
        <v>205</v>
      </c>
      <c r="C16" s="449">
        <v>94320</v>
      </c>
      <c r="D16" s="449">
        <v>50877</v>
      </c>
      <c r="E16" s="450">
        <v>4085800580</v>
      </c>
      <c r="F16" s="101">
        <f t="shared" ref="F16" si="3">IFERROR(D16/$M$6,"-")</f>
        <v>3.7234965167007347E-2</v>
      </c>
      <c r="G16" s="101">
        <f t="shared" si="2"/>
        <v>0.53940839694656484</v>
      </c>
      <c r="H16" s="155">
        <f t="shared" si="1"/>
        <v>80307.419462625548</v>
      </c>
    </row>
    <row r="17" spans="1:12" ht="13.5" customHeight="1">
      <c r="A17" s="84"/>
      <c r="B17" s="87" t="s">
        <v>396</v>
      </c>
      <c r="C17" s="82"/>
      <c r="D17" s="82"/>
      <c r="E17" s="82"/>
      <c r="F17" s="83"/>
      <c r="G17" s="81"/>
      <c r="H17" s="81"/>
    </row>
    <row r="18" spans="1:12" ht="13.5" customHeight="1">
      <c r="A18" s="84"/>
      <c r="B18" s="67" t="s">
        <v>95</v>
      </c>
    </row>
    <row r="19" spans="1:12" ht="13.5" customHeight="1">
      <c r="A19" s="84"/>
      <c r="B19" s="67"/>
    </row>
    <row r="20" spans="1:12" ht="13.5" customHeight="1">
      <c r="A20" s="84"/>
      <c r="B20" s="67"/>
    </row>
    <row r="21" spans="1:12" ht="16.5" customHeight="1">
      <c r="A21" s="89"/>
      <c r="B21" s="79" t="s">
        <v>145</v>
      </c>
      <c r="C21" s="86"/>
      <c r="D21" s="86"/>
      <c r="E21" s="86"/>
      <c r="F21" s="86"/>
      <c r="G21" s="86"/>
      <c r="H21" s="86"/>
      <c r="I21" s="86"/>
    </row>
    <row r="22" spans="1:12" ht="16.5" customHeight="1">
      <c r="B22" s="79" t="s">
        <v>105</v>
      </c>
      <c r="J22" s="82"/>
      <c r="K22" s="82"/>
    </row>
    <row r="23" spans="1:12" ht="13.5" customHeight="1">
      <c r="L23" s="80" t="s">
        <v>347</v>
      </c>
    </row>
    <row r="24" spans="1:12" ht="13.5" customHeight="1">
      <c r="J24" s="82"/>
      <c r="K24" s="82"/>
      <c r="L24" s="80" t="s">
        <v>346</v>
      </c>
    </row>
    <row r="26" spans="1:12" ht="13.5" customHeight="1">
      <c r="J26" s="82"/>
      <c r="K26" s="82"/>
    </row>
    <row r="28" spans="1:12" ht="13.5" customHeight="1">
      <c r="J28" s="82"/>
      <c r="K28" s="82"/>
    </row>
    <row r="35" spans="1:11" ht="13.5" customHeight="1">
      <c r="J35" s="82"/>
      <c r="K35" s="82"/>
    </row>
    <row r="42" spans="1:11" s="86" customFormat="1" ht="13.5" customHeight="1">
      <c r="A42" s="79"/>
      <c r="B42" s="80"/>
      <c r="C42" s="80"/>
      <c r="D42" s="80"/>
      <c r="E42" s="80"/>
      <c r="F42" s="80"/>
      <c r="G42" s="80"/>
      <c r="H42" s="80"/>
      <c r="I42" s="80"/>
    </row>
    <row r="43" spans="1:11" s="86" customFormat="1" ht="13.5" customHeight="1">
      <c r="A43" s="79"/>
      <c r="B43" s="80"/>
      <c r="C43" s="80"/>
      <c r="D43" s="80"/>
      <c r="E43" s="80"/>
      <c r="F43" s="80"/>
      <c r="G43" s="80"/>
      <c r="H43" s="80"/>
      <c r="I43" s="80"/>
    </row>
    <row r="44" spans="1:11" s="86" customFormat="1" ht="13.5" customHeight="1">
      <c r="A44" s="79"/>
      <c r="B44" s="80"/>
      <c r="C44" s="80"/>
      <c r="D44" s="80"/>
      <c r="E44" s="80"/>
      <c r="F44" s="80"/>
      <c r="G44" s="80"/>
      <c r="H44" s="80"/>
      <c r="I44" s="80"/>
    </row>
    <row r="45" spans="1:11" ht="13.5" customHeight="1">
      <c r="A45" s="84"/>
      <c r="B45" s="87" t="s">
        <v>396</v>
      </c>
      <c r="C45" s="82"/>
      <c r="D45" s="82"/>
      <c r="E45" s="82"/>
      <c r="F45" s="83"/>
      <c r="G45" s="81"/>
      <c r="H45" s="81"/>
    </row>
    <row r="46" spans="1:11" ht="13.5" customHeight="1">
      <c r="A46" s="84"/>
      <c r="B46" s="67" t="s">
        <v>95</v>
      </c>
      <c r="C46" s="82"/>
      <c r="D46" s="82"/>
      <c r="E46" s="82"/>
      <c r="F46" s="83"/>
      <c r="G46" s="81"/>
      <c r="H46" s="81"/>
    </row>
    <row r="47" spans="1:11" ht="13.5" customHeight="1">
      <c r="A47" s="84"/>
      <c r="B47" s="67"/>
      <c r="C47" s="82"/>
      <c r="D47" s="82"/>
      <c r="E47" s="82"/>
      <c r="F47" s="83"/>
      <c r="G47" s="81"/>
      <c r="H47" s="81"/>
    </row>
    <row r="48" spans="1:11" ht="13.5" customHeight="1">
      <c r="B48" s="85"/>
      <c r="C48" s="82"/>
      <c r="D48" s="82"/>
      <c r="E48" s="82"/>
      <c r="F48" s="82"/>
      <c r="G48" s="82"/>
      <c r="H48" s="82"/>
      <c r="I48" s="82"/>
    </row>
    <row r="49" spans="1:12" ht="16.5" customHeight="1">
      <c r="B49" s="79" t="s">
        <v>137</v>
      </c>
    </row>
    <row r="50" spans="1:12" ht="16.5" customHeight="1">
      <c r="B50" s="79" t="s">
        <v>105</v>
      </c>
      <c r="J50" s="82"/>
      <c r="K50" s="82"/>
    </row>
    <row r="51" spans="1:12" ht="13.5" customHeight="1">
      <c r="L51" s="80" t="s">
        <v>347</v>
      </c>
    </row>
    <row r="52" spans="1:12" ht="13.5" customHeight="1">
      <c r="A52" s="80"/>
      <c r="J52" s="82"/>
      <c r="K52" s="82"/>
      <c r="L52" s="80" t="s">
        <v>393</v>
      </c>
    </row>
    <row r="54" spans="1:12" ht="13.5" customHeight="1">
      <c r="A54" s="80"/>
      <c r="J54" s="82"/>
      <c r="K54" s="82"/>
    </row>
    <row r="56" spans="1:12" ht="13.5" customHeight="1">
      <c r="A56" s="80"/>
      <c r="J56" s="82"/>
      <c r="K56" s="82"/>
    </row>
    <row r="64" spans="1:12" ht="13.5" customHeight="1">
      <c r="A64" s="80"/>
      <c r="J64" s="82"/>
      <c r="K64" s="82"/>
    </row>
    <row r="65" spans="1:11" ht="13.5" customHeight="1">
      <c r="A65" s="80"/>
      <c r="J65" s="82"/>
      <c r="K65" s="82"/>
    </row>
    <row r="66" spans="1:11" ht="13.5" customHeight="1">
      <c r="A66" s="80"/>
      <c r="J66" s="82"/>
      <c r="K66" s="82"/>
    </row>
    <row r="73" spans="1:11" ht="13.5" customHeight="1">
      <c r="A73" s="84"/>
      <c r="B73" s="87" t="s">
        <v>396</v>
      </c>
      <c r="C73" s="82"/>
      <c r="D73" s="82"/>
      <c r="E73" s="82"/>
      <c r="F73" s="83"/>
      <c r="G73" s="81"/>
      <c r="H73" s="81"/>
    </row>
    <row r="74" spans="1:11" ht="13.5" customHeight="1">
      <c r="A74" s="84"/>
      <c r="B74" s="67" t="s">
        <v>95</v>
      </c>
      <c r="C74" s="82"/>
      <c r="D74" s="82"/>
      <c r="E74" s="82"/>
      <c r="F74" s="83"/>
      <c r="G74" s="81"/>
      <c r="H74" s="81"/>
    </row>
    <row r="75" spans="1:11" ht="13.5" customHeight="1">
      <c r="A75" s="84"/>
      <c r="B75" s="85"/>
      <c r="C75" s="82"/>
      <c r="D75" s="82"/>
      <c r="E75" s="82"/>
      <c r="F75" s="83"/>
      <c r="G75" s="81"/>
      <c r="H75" s="81"/>
    </row>
    <row r="81" spans="1:11" ht="13.5" customHeight="1">
      <c r="J81" s="82"/>
      <c r="K81" s="82"/>
    </row>
    <row r="83" spans="1:11" ht="13.5" customHeight="1">
      <c r="A83" s="80"/>
      <c r="J83" s="82"/>
      <c r="K83" s="82"/>
    </row>
    <row r="85" spans="1:11" ht="13.5" customHeight="1">
      <c r="A85" s="80"/>
      <c r="J85" s="82"/>
      <c r="K85" s="82"/>
    </row>
    <row r="87" spans="1:11" ht="13.5" customHeight="1">
      <c r="A87" s="80"/>
      <c r="J87" s="82"/>
      <c r="K87" s="82"/>
    </row>
  </sheetData>
  <mergeCells count="6">
    <mergeCell ref="B3:B5"/>
    <mergeCell ref="H4:H5"/>
    <mergeCell ref="D4:D5"/>
    <mergeCell ref="C4:C5"/>
    <mergeCell ref="E4:E5"/>
    <mergeCell ref="F4:G4"/>
  </mergeCells>
  <phoneticPr fontId="4"/>
  <pageMargins left="0.70866141732283472" right="0.43307086614173229" top="0.74803149606299213" bottom="0.74803149606299213" header="0.31496062992125984" footer="0.31496062992125984"/>
  <pageSetup paperSize="8" scale="75" fitToHeight="4" orientation="landscape" r:id="rId1"/>
  <headerFooter scaleWithDoc="0" alignWithMargins="0">
    <oddHeader>&amp;R&amp;"ＭＳ 明朝,標準"&amp;9 2-5.歯科医療費の状況</oddHeader>
  </headerFooter>
  <ignoredErrors>
    <ignoredError sqref="F6:H16" emptyCellReference="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B1:BZ832"/>
  <sheetViews>
    <sheetView showGridLines="0" zoomScaleNormal="100" zoomScaleSheetLayoutView="100" workbookViewId="0"/>
  </sheetViews>
  <sheetFormatPr defaultColWidth="9" defaultRowHeight="13.5"/>
  <cols>
    <col min="1" max="1" width="4.625" style="73" customWidth="1"/>
    <col min="2" max="2" width="3.25" style="73" customWidth="1"/>
    <col min="3" max="3" width="17.625" style="73" customWidth="1"/>
    <col min="4" max="4" width="9.125" style="76" customWidth="1"/>
    <col min="5" max="5" width="14.75" style="77" customWidth="1"/>
    <col min="6" max="6" width="8.625" style="73" customWidth="1"/>
    <col min="7" max="7" width="15.75" style="73" customWidth="1"/>
    <col min="8" max="8" width="9.125" style="73" customWidth="1"/>
    <col min="9" max="9" width="9" style="73" customWidth="1"/>
    <col min="10" max="10" width="8.625" style="73" customWidth="1"/>
    <col min="11" max="11" width="9" style="73" customWidth="1"/>
    <col min="12" max="12" width="9.125" style="181" customWidth="1"/>
    <col min="13" max="13" width="14.75" style="77" customWidth="1"/>
    <col min="14" max="14" width="8.625" style="73" customWidth="1"/>
    <col min="15" max="15" width="15.75" style="73" customWidth="1"/>
    <col min="16" max="16" width="9.125" style="73" customWidth="1"/>
    <col min="17" max="17" width="9" style="73" customWidth="1"/>
    <col min="18" max="18" width="8.625" style="73" customWidth="1"/>
    <col min="19" max="19" width="9" style="73" customWidth="1"/>
    <col min="20" max="20" width="9.125" style="76" customWidth="1"/>
    <col min="21" max="21" width="14.75" style="77" customWidth="1"/>
    <col min="22" max="22" width="8.625" style="73" customWidth="1"/>
    <col min="23" max="23" width="15.75" style="73" customWidth="1"/>
    <col min="24" max="24" width="9.125" style="73" customWidth="1"/>
    <col min="25" max="25" width="9" style="73" customWidth="1"/>
    <col min="26" max="26" width="8.625" style="73" customWidth="1"/>
    <col min="27" max="27" width="9" style="73" customWidth="1"/>
    <col min="28" max="28" width="9.125" style="76" customWidth="1"/>
    <col min="29" max="29" width="14.75" style="77" customWidth="1"/>
    <col min="30" max="30" width="8.625" style="73" customWidth="1"/>
    <col min="31" max="31" width="15.75" style="73" customWidth="1"/>
    <col min="32" max="32" width="9.125" style="73" customWidth="1"/>
    <col min="33" max="33" width="9" style="73" customWidth="1"/>
    <col min="34" max="34" width="8.625" style="73" customWidth="1"/>
    <col min="35" max="35" width="9" style="73" customWidth="1"/>
    <col min="36" max="36" width="9.125" style="76" customWidth="1"/>
    <col min="37" max="37" width="14.75" style="77" customWidth="1"/>
    <col min="38" max="38" width="8.625" style="73" customWidth="1"/>
    <col min="39" max="39" width="15.75" style="73" customWidth="1"/>
    <col min="40" max="40" width="9.125" style="73" customWidth="1"/>
    <col min="41" max="41" width="9" style="73" customWidth="1"/>
    <col min="42" max="42" width="8.625" style="73" customWidth="1"/>
    <col min="43" max="43" width="9" style="73" customWidth="1"/>
    <col min="44" max="44" width="9.125" style="76" customWidth="1"/>
    <col min="45" max="45" width="14.75" style="77" customWidth="1"/>
    <col min="46" max="46" width="8.625" style="73" customWidth="1"/>
    <col min="47" max="47" width="15.75" style="73" customWidth="1"/>
    <col min="48" max="48" width="9.125" style="73" customWidth="1"/>
    <col min="49" max="49" width="9" style="73" customWidth="1"/>
    <col min="50" max="50" width="8.625" style="73" customWidth="1"/>
    <col min="51" max="51" width="9" style="73" customWidth="1"/>
    <col min="52" max="52" width="9.125" style="181" customWidth="1"/>
    <col min="53" max="53" width="14.75" style="77" customWidth="1"/>
    <col min="54" max="54" width="8.625" style="73" customWidth="1"/>
    <col min="55" max="55" width="15.75" style="73" customWidth="1"/>
    <col min="56" max="56" width="9.125" style="73" customWidth="1"/>
    <col min="57" max="57" width="9" style="73" customWidth="1"/>
    <col min="58" max="58" width="8.625" style="73" customWidth="1"/>
    <col min="59" max="59" width="9" style="73" customWidth="1"/>
    <col min="60" max="60" width="9.125" style="181" customWidth="1"/>
    <col min="61" max="61" width="14.75" style="77" customWidth="1"/>
    <col min="62" max="62" width="8.625" style="73" customWidth="1"/>
    <col min="63" max="63" width="15.75" style="73" customWidth="1"/>
    <col min="64" max="64" width="9.125" style="73" customWidth="1"/>
    <col min="65" max="65" width="9" style="73" customWidth="1"/>
    <col min="66" max="66" width="8.625" style="73" customWidth="1"/>
    <col min="67" max="67" width="9" style="73" customWidth="1"/>
    <col min="68" max="69" width="9" style="73"/>
    <col min="70" max="70" width="14.25" style="73" customWidth="1"/>
    <col min="71" max="78" width="12.25" style="73" customWidth="1"/>
    <col min="79" max="16384" width="9" style="73"/>
  </cols>
  <sheetData>
    <row r="1" spans="2:78" ht="16.5" customHeight="1">
      <c r="B1" s="74" t="s">
        <v>208</v>
      </c>
      <c r="C1" s="74"/>
      <c r="D1" s="74"/>
    </row>
    <row r="2" spans="2:78" ht="16.5" customHeight="1">
      <c r="B2" s="73" t="s">
        <v>209</v>
      </c>
      <c r="AJ2" s="184"/>
      <c r="AK2" s="185"/>
      <c r="AL2" s="186"/>
      <c r="AM2" s="186"/>
      <c r="AN2" s="186"/>
      <c r="AO2" s="186"/>
      <c r="AP2" s="186"/>
      <c r="AQ2" s="186"/>
      <c r="AR2" s="184"/>
      <c r="AS2" s="185"/>
      <c r="AT2" s="186"/>
      <c r="AU2" s="186"/>
      <c r="AV2" s="186"/>
      <c r="AW2" s="186"/>
      <c r="AX2" s="186"/>
      <c r="AY2" s="186"/>
      <c r="AZ2" s="184"/>
      <c r="BA2" s="185"/>
      <c r="BB2" s="186"/>
      <c r="BC2" s="186"/>
      <c r="BD2" s="186"/>
      <c r="BE2" s="186"/>
      <c r="BF2" s="186"/>
      <c r="BG2" s="186"/>
      <c r="BH2" s="184"/>
      <c r="BI2" s="185"/>
      <c r="BJ2" s="186"/>
      <c r="BK2" s="186"/>
      <c r="BL2" s="186"/>
      <c r="BM2" s="186"/>
      <c r="BN2" s="186"/>
      <c r="BO2" s="186"/>
    </row>
    <row r="3" spans="2:78">
      <c r="B3" s="580"/>
      <c r="C3" s="581" t="s">
        <v>85</v>
      </c>
      <c r="D3" s="584" t="s">
        <v>127</v>
      </c>
      <c r="E3" s="584"/>
      <c r="F3" s="584"/>
      <c r="G3" s="584"/>
      <c r="H3" s="584"/>
      <c r="I3" s="584"/>
      <c r="J3" s="584"/>
      <c r="K3" s="585"/>
      <c r="L3" s="586" t="s">
        <v>128</v>
      </c>
      <c r="M3" s="584"/>
      <c r="N3" s="584"/>
      <c r="O3" s="584"/>
      <c r="P3" s="584"/>
      <c r="Q3" s="584"/>
      <c r="R3" s="584"/>
      <c r="S3" s="585"/>
      <c r="T3" s="584" t="s">
        <v>129</v>
      </c>
      <c r="U3" s="584"/>
      <c r="V3" s="584"/>
      <c r="W3" s="584"/>
      <c r="X3" s="584"/>
      <c r="Y3" s="584"/>
      <c r="Z3" s="584"/>
      <c r="AA3" s="585"/>
      <c r="AB3" s="584" t="s">
        <v>130</v>
      </c>
      <c r="AC3" s="584"/>
      <c r="AD3" s="584"/>
      <c r="AE3" s="584"/>
      <c r="AF3" s="584"/>
      <c r="AG3" s="584"/>
      <c r="AH3" s="584"/>
      <c r="AI3" s="585"/>
      <c r="AJ3" s="584" t="s">
        <v>131</v>
      </c>
      <c r="AK3" s="584"/>
      <c r="AL3" s="584"/>
      <c r="AM3" s="584"/>
      <c r="AN3" s="584"/>
      <c r="AO3" s="584"/>
      <c r="AP3" s="584"/>
      <c r="AQ3" s="585"/>
      <c r="AR3" s="584" t="s">
        <v>132</v>
      </c>
      <c r="AS3" s="584"/>
      <c r="AT3" s="584"/>
      <c r="AU3" s="584"/>
      <c r="AV3" s="584"/>
      <c r="AW3" s="584"/>
      <c r="AX3" s="584"/>
      <c r="AY3" s="585"/>
      <c r="AZ3" s="586" t="s">
        <v>133</v>
      </c>
      <c r="BA3" s="584"/>
      <c r="BB3" s="584"/>
      <c r="BC3" s="584"/>
      <c r="BD3" s="584"/>
      <c r="BE3" s="584"/>
      <c r="BF3" s="584"/>
      <c r="BG3" s="585"/>
      <c r="BH3" s="576" t="s">
        <v>134</v>
      </c>
      <c r="BI3" s="576"/>
      <c r="BJ3" s="576"/>
      <c r="BK3" s="576"/>
      <c r="BL3" s="576"/>
      <c r="BM3" s="576"/>
      <c r="BN3" s="576"/>
      <c r="BO3" s="577"/>
    </row>
    <row r="4" spans="2:78" ht="13.5" customHeight="1">
      <c r="B4" s="580"/>
      <c r="C4" s="582"/>
      <c r="D4" s="162" t="s">
        <v>146</v>
      </c>
      <c r="E4" s="570" t="s">
        <v>183</v>
      </c>
      <c r="F4" s="160" t="s">
        <v>140</v>
      </c>
      <c r="G4" s="160" t="s">
        <v>147</v>
      </c>
      <c r="H4" s="160" t="s">
        <v>148</v>
      </c>
      <c r="I4" s="161" t="s">
        <v>139</v>
      </c>
      <c r="J4" s="160" t="s">
        <v>144</v>
      </c>
      <c r="K4" s="88" t="s">
        <v>149</v>
      </c>
      <c r="L4" s="162" t="s">
        <v>146</v>
      </c>
      <c r="M4" s="570" t="s">
        <v>183</v>
      </c>
      <c r="N4" s="160" t="s">
        <v>140</v>
      </c>
      <c r="O4" s="160" t="s">
        <v>147</v>
      </c>
      <c r="P4" s="160" t="s">
        <v>148</v>
      </c>
      <c r="Q4" s="161" t="s">
        <v>139</v>
      </c>
      <c r="R4" s="160" t="s">
        <v>144</v>
      </c>
      <c r="S4" s="167" t="s">
        <v>149</v>
      </c>
      <c r="T4" s="162" t="s">
        <v>146</v>
      </c>
      <c r="U4" s="570" t="s">
        <v>183</v>
      </c>
      <c r="V4" s="160" t="s">
        <v>140</v>
      </c>
      <c r="W4" s="160" t="s">
        <v>147</v>
      </c>
      <c r="X4" s="160" t="s">
        <v>148</v>
      </c>
      <c r="Y4" s="161" t="s">
        <v>139</v>
      </c>
      <c r="Z4" s="160" t="s">
        <v>144</v>
      </c>
      <c r="AA4" s="182" t="s">
        <v>149</v>
      </c>
      <c r="AB4" s="162" t="s">
        <v>146</v>
      </c>
      <c r="AC4" s="570" t="s">
        <v>183</v>
      </c>
      <c r="AD4" s="160" t="s">
        <v>140</v>
      </c>
      <c r="AE4" s="160" t="s">
        <v>147</v>
      </c>
      <c r="AF4" s="160" t="s">
        <v>148</v>
      </c>
      <c r="AG4" s="161" t="s">
        <v>139</v>
      </c>
      <c r="AH4" s="160" t="s">
        <v>144</v>
      </c>
      <c r="AI4" s="167" t="s">
        <v>149</v>
      </c>
      <c r="AJ4" s="162" t="s">
        <v>146</v>
      </c>
      <c r="AK4" s="570" t="s">
        <v>183</v>
      </c>
      <c r="AL4" s="160" t="s">
        <v>140</v>
      </c>
      <c r="AM4" s="160" t="s">
        <v>147</v>
      </c>
      <c r="AN4" s="160" t="s">
        <v>148</v>
      </c>
      <c r="AO4" s="161" t="s">
        <v>139</v>
      </c>
      <c r="AP4" s="160" t="s">
        <v>144</v>
      </c>
      <c r="AQ4" s="167" t="s">
        <v>149</v>
      </c>
      <c r="AR4" s="162" t="s">
        <v>146</v>
      </c>
      <c r="AS4" s="570" t="s">
        <v>183</v>
      </c>
      <c r="AT4" s="160" t="s">
        <v>140</v>
      </c>
      <c r="AU4" s="160" t="s">
        <v>147</v>
      </c>
      <c r="AV4" s="160" t="s">
        <v>148</v>
      </c>
      <c r="AW4" s="161" t="s">
        <v>139</v>
      </c>
      <c r="AX4" s="160" t="s">
        <v>144</v>
      </c>
      <c r="AY4" s="182" t="s">
        <v>149</v>
      </c>
      <c r="AZ4" s="162" t="s">
        <v>146</v>
      </c>
      <c r="BA4" s="570" t="s">
        <v>183</v>
      </c>
      <c r="BB4" s="160" t="s">
        <v>140</v>
      </c>
      <c r="BC4" s="160" t="s">
        <v>147</v>
      </c>
      <c r="BD4" s="160" t="s">
        <v>148</v>
      </c>
      <c r="BE4" s="161" t="s">
        <v>139</v>
      </c>
      <c r="BF4" s="160" t="s">
        <v>144</v>
      </c>
      <c r="BG4" s="88" t="s">
        <v>149</v>
      </c>
      <c r="BH4" s="162" t="s">
        <v>146</v>
      </c>
      <c r="BI4" s="570" t="s">
        <v>183</v>
      </c>
      <c r="BJ4" s="160" t="s">
        <v>140</v>
      </c>
      <c r="BK4" s="160" t="s">
        <v>147</v>
      </c>
      <c r="BL4" s="160" t="s">
        <v>148</v>
      </c>
      <c r="BM4" s="161" t="s">
        <v>139</v>
      </c>
      <c r="BN4" s="160" t="s">
        <v>144</v>
      </c>
      <c r="BO4" s="171" t="s">
        <v>149</v>
      </c>
      <c r="BP4" s="170"/>
    </row>
    <row r="5" spans="2:78" ht="22.9" customHeight="1">
      <c r="B5" s="580"/>
      <c r="C5" s="582"/>
      <c r="D5" s="573" t="s">
        <v>165</v>
      </c>
      <c r="E5" s="571"/>
      <c r="F5" s="565" t="s">
        <v>135</v>
      </c>
      <c r="G5" s="559" t="s">
        <v>374</v>
      </c>
      <c r="H5" s="559" t="s">
        <v>378</v>
      </c>
      <c r="I5" s="567" t="s">
        <v>188</v>
      </c>
      <c r="J5" s="568"/>
      <c r="K5" s="578" t="s">
        <v>375</v>
      </c>
      <c r="L5" s="575" t="s">
        <v>165</v>
      </c>
      <c r="M5" s="571"/>
      <c r="N5" s="565" t="s">
        <v>135</v>
      </c>
      <c r="O5" s="559" t="s">
        <v>374</v>
      </c>
      <c r="P5" s="559" t="s">
        <v>378</v>
      </c>
      <c r="Q5" s="567" t="s">
        <v>188</v>
      </c>
      <c r="R5" s="568"/>
      <c r="S5" s="578" t="s">
        <v>375</v>
      </c>
      <c r="T5" s="573" t="s">
        <v>165</v>
      </c>
      <c r="U5" s="571"/>
      <c r="V5" s="565" t="s">
        <v>135</v>
      </c>
      <c r="W5" s="559" t="s">
        <v>374</v>
      </c>
      <c r="X5" s="559" t="s">
        <v>378</v>
      </c>
      <c r="Y5" s="567" t="s">
        <v>188</v>
      </c>
      <c r="Z5" s="568"/>
      <c r="AA5" s="557" t="s">
        <v>375</v>
      </c>
      <c r="AB5" s="575" t="s">
        <v>165</v>
      </c>
      <c r="AC5" s="571"/>
      <c r="AD5" s="565" t="s">
        <v>135</v>
      </c>
      <c r="AE5" s="559" t="s">
        <v>374</v>
      </c>
      <c r="AF5" s="559" t="s">
        <v>378</v>
      </c>
      <c r="AG5" s="567" t="s">
        <v>188</v>
      </c>
      <c r="AH5" s="568"/>
      <c r="AI5" s="569" t="s">
        <v>126</v>
      </c>
      <c r="AJ5" s="573" t="s">
        <v>165</v>
      </c>
      <c r="AK5" s="571"/>
      <c r="AL5" s="565" t="s">
        <v>135</v>
      </c>
      <c r="AM5" s="559" t="s">
        <v>374</v>
      </c>
      <c r="AN5" s="559" t="s">
        <v>378</v>
      </c>
      <c r="AO5" s="567" t="s">
        <v>188</v>
      </c>
      <c r="AP5" s="568"/>
      <c r="AQ5" s="569" t="s">
        <v>126</v>
      </c>
      <c r="AR5" s="573" t="s">
        <v>165</v>
      </c>
      <c r="AS5" s="571"/>
      <c r="AT5" s="565" t="s">
        <v>135</v>
      </c>
      <c r="AU5" s="559" t="s">
        <v>374</v>
      </c>
      <c r="AV5" s="559" t="s">
        <v>378</v>
      </c>
      <c r="AW5" s="567" t="s">
        <v>188</v>
      </c>
      <c r="AX5" s="568"/>
      <c r="AY5" s="569" t="s">
        <v>126</v>
      </c>
      <c r="AZ5" s="575" t="s">
        <v>165</v>
      </c>
      <c r="BA5" s="571"/>
      <c r="BB5" s="565" t="s">
        <v>135</v>
      </c>
      <c r="BC5" s="559" t="s">
        <v>374</v>
      </c>
      <c r="BD5" s="559" t="s">
        <v>378</v>
      </c>
      <c r="BE5" s="567" t="s">
        <v>188</v>
      </c>
      <c r="BF5" s="568"/>
      <c r="BG5" s="563" t="s">
        <v>126</v>
      </c>
      <c r="BH5" s="573" t="s">
        <v>165</v>
      </c>
      <c r="BI5" s="571"/>
      <c r="BJ5" s="565" t="s">
        <v>135</v>
      </c>
      <c r="BK5" s="559" t="s">
        <v>374</v>
      </c>
      <c r="BL5" s="559" t="s">
        <v>378</v>
      </c>
      <c r="BM5" s="567" t="s">
        <v>188</v>
      </c>
      <c r="BN5" s="568"/>
      <c r="BO5" s="569" t="s">
        <v>126</v>
      </c>
      <c r="BP5" s="170"/>
    </row>
    <row r="6" spans="2:78" ht="48.4" customHeight="1">
      <c r="B6" s="580"/>
      <c r="C6" s="583"/>
      <c r="D6" s="574"/>
      <c r="E6" s="572"/>
      <c r="F6" s="566"/>
      <c r="G6" s="560"/>
      <c r="H6" s="560"/>
      <c r="I6" s="97" t="s">
        <v>376</v>
      </c>
      <c r="J6" s="97" t="s">
        <v>377</v>
      </c>
      <c r="K6" s="579"/>
      <c r="L6" s="574"/>
      <c r="M6" s="572"/>
      <c r="N6" s="566"/>
      <c r="O6" s="560"/>
      <c r="P6" s="560"/>
      <c r="Q6" s="97" t="s">
        <v>376</v>
      </c>
      <c r="R6" s="97" t="s">
        <v>377</v>
      </c>
      <c r="S6" s="579"/>
      <c r="T6" s="574"/>
      <c r="U6" s="572"/>
      <c r="V6" s="566"/>
      <c r="W6" s="560"/>
      <c r="X6" s="560"/>
      <c r="Y6" s="97" t="s">
        <v>376</v>
      </c>
      <c r="Z6" s="97" t="s">
        <v>377</v>
      </c>
      <c r="AA6" s="558"/>
      <c r="AB6" s="574"/>
      <c r="AC6" s="572"/>
      <c r="AD6" s="566"/>
      <c r="AE6" s="560"/>
      <c r="AF6" s="560"/>
      <c r="AG6" s="97" t="s">
        <v>376</v>
      </c>
      <c r="AH6" s="97" t="s">
        <v>377</v>
      </c>
      <c r="AI6" s="569"/>
      <c r="AJ6" s="574"/>
      <c r="AK6" s="572"/>
      <c r="AL6" s="566"/>
      <c r="AM6" s="560"/>
      <c r="AN6" s="560"/>
      <c r="AO6" s="97" t="s">
        <v>376</v>
      </c>
      <c r="AP6" s="97" t="s">
        <v>377</v>
      </c>
      <c r="AQ6" s="569"/>
      <c r="AR6" s="574"/>
      <c r="AS6" s="572"/>
      <c r="AT6" s="566"/>
      <c r="AU6" s="560"/>
      <c r="AV6" s="560"/>
      <c r="AW6" s="97" t="s">
        <v>376</v>
      </c>
      <c r="AX6" s="97" t="s">
        <v>377</v>
      </c>
      <c r="AY6" s="569"/>
      <c r="AZ6" s="574"/>
      <c r="BA6" s="572"/>
      <c r="BB6" s="566"/>
      <c r="BC6" s="560"/>
      <c r="BD6" s="560"/>
      <c r="BE6" s="97" t="s">
        <v>376</v>
      </c>
      <c r="BF6" s="97" t="s">
        <v>377</v>
      </c>
      <c r="BG6" s="563"/>
      <c r="BH6" s="574"/>
      <c r="BI6" s="572"/>
      <c r="BJ6" s="566"/>
      <c r="BK6" s="560"/>
      <c r="BL6" s="560"/>
      <c r="BM6" s="97" t="s">
        <v>376</v>
      </c>
      <c r="BN6" s="97" t="s">
        <v>377</v>
      </c>
      <c r="BO6" s="569"/>
      <c r="BP6" s="170"/>
      <c r="BR6" s="3" t="s">
        <v>169</v>
      </c>
      <c r="BS6" s="3"/>
      <c r="BT6" s="3"/>
      <c r="BU6" s="3"/>
      <c r="BV6" s="3"/>
      <c r="BW6" s="3"/>
      <c r="BX6" s="3"/>
      <c r="BY6" s="3"/>
      <c r="BZ6" s="3"/>
    </row>
    <row r="7" spans="2:78" s="75" customFormat="1">
      <c r="B7" s="602">
        <v>1</v>
      </c>
      <c r="C7" s="604" t="s">
        <v>50</v>
      </c>
      <c r="D7" s="596">
        <f>BS8</f>
        <v>651</v>
      </c>
      <c r="E7" s="220" t="s">
        <v>104</v>
      </c>
      <c r="F7" s="121">
        <v>342</v>
      </c>
      <c r="G7" s="129">
        <v>209</v>
      </c>
      <c r="H7" s="129">
        <v>20807850</v>
      </c>
      <c r="I7" s="130">
        <f>IFERROR(G7/$D$7,"-")</f>
        <v>0.32104454685099848</v>
      </c>
      <c r="J7" s="130">
        <f>IFERROR(G7/F7,"-")</f>
        <v>0.61111111111111116</v>
      </c>
      <c r="K7" s="156">
        <f>IFERROR(H7/G7,"-")</f>
        <v>99559.090909090912</v>
      </c>
      <c r="L7" s="596">
        <f>BT8</f>
        <v>2710</v>
      </c>
      <c r="M7" s="220" t="s">
        <v>104</v>
      </c>
      <c r="N7" s="121">
        <v>1519</v>
      </c>
      <c r="O7" s="129">
        <v>907</v>
      </c>
      <c r="P7" s="129">
        <v>93518820</v>
      </c>
      <c r="Q7" s="130">
        <f>IFERROR(O7/$L$7,"-")</f>
        <v>0.33468634686346865</v>
      </c>
      <c r="R7" s="130">
        <f>IFERROR(O7/N7,"-")</f>
        <v>0.59710335747202103</v>
      </c>
      <c r="S7" s="125">
        <f>IFERROR(P7/O7,"-")</f>
        <v>103107.85005512679</v>
      </c>
      <c r="T7" s="596">
        <f>BU8</f>
        <v>127336</v>
      </c>
      <c r="U7" s="220" t="s">
        <v>104</v>
      </c>
      <c r="V7" s="121">
        <v>63868</v>
      </c>
      <c r="W7" s="129">
        <v>38861</v>
      </c>
      <c r="X7" s="129">
        <v>3030896810</v>
      </c>
      <c r="Y7" s="130">
        <f>IFERROR(W7/$T$7,"-")</f>
        <v>0.30518470817365079</v>
      </c>
      <c r="Z7" s="130">
        <f>IFERROR(W7/V7,"-")</f>
        <v>0.60845806976889838</v>
      </c>
      <c r="AA7" s="129">
        <f>IFERROR(X7/W7,"-")</f>
        <v>77993.278865700835</v>
      </c>
      <c r="AB7" s="596">
        <f>BV8</f>
        <v>111367</v>
      </c>
      <c r="AC7" s="220" t="s">
        <v>104</v>
      </c>
      <c r="AD7" s="121">
        <v>61959</v>
      </c>
      <c r="AE7" s="129">
        <v>38295</v>
      </c>
      <c r="AF7" s="129">
        <v>3286453060</v>
      </c>
      <c r="AG7" s="130">
        <f>IFERROR(AE7/$AB$7,"-")</f>
        <v>0.34386308331911608</v>
      </c>
      <c r="AH7" s="130">
        <f>IFERROR(AE7/AD7,"-")</f>
        <v>0.6180700140415436</v>
      </c>
      <c r="AI7" s="125">
        <f>IFERROR(AF7/AE7,"-")</f>
        <v>85819.377464420948</v>
      </c>
      <c r="AJ7" s="596">
        <f>BW8</f>
        <v>81507</v>
      </c>
      <c r="AK7" s="220" t="s">
        <v>104</v>
      </c>
      <c r="AL7" s="121">
        <v>44316</v>
      </c>
      <c r="AM7" s="129">
        <v>25655</v>
      </c>
      <c r="AN7" s="129">
        <v>2272960320</v>
      </c>
      <c r="AO7" s="130">
        <f>IFERROR(AM7/$AJ$7,"-")</f>
        <v>0.31475824162341887</v>
      </c>
      <c r="AP7" s="130">
        <f>IFERROR(AM7/AL7,"-")</f>
        <v>0.57891055149381709</v>
      </c>
      <c r="AQ7" s="125">
        <f>IFERROR(AN7/AM7,"-")</f>
        <v>88597.167023971939</v>
      </c>
      <c r="AR7" s="596">
        <f>BX8</f>
        <v>42243</v>
      </c>
      <c r="AS7" s="220" t="s">
        <v>104</v>
      </c>
      <c r="AT7" s="121">
        <v>19815</v>
      </c>
      <c r="AU7" s="129">
        <v>10727</v>
      </c>
      <c r="AV7" s="129">
        <v>1015836960</v>
      </c>
      <c r="AW7" s="130">
        <f>IFERROR(AU7/$AR$7,"-")</f>
        <v>0.25393556328859218</v>
      </c>
      <c r="AX7" s="130">
        <f>IFERROR(AU7/AT7,"-")</f>
        <v>0.54135755740600555</v>
      </c>
      <c r="AY7" s="129">
        <f>IFERROR(AV7/AU7,"-")</f>
        <v>94699.07336627203</v>
      </c>
      <c r="AZ7" s="596">
        <f>BY8</f>
        <v>16667</v>
      </c>
      <c r="BA7" s="220" t="s">
        <v>104</v>
      </c>
      <c r="BB7" s="121">
        <v>5617</v>
      </c>
      <c r="BC7" s="129">
        <v>2856</v>
      </c>
      <c r="BD7" s="129">
        <v>299014030</v>
      </c>
      <c r="BE7" s="130">
        <f>IFERROR(BC7/$AZ$7,"-")</f>
        <v>0.17135657286854264</v>
      </c>
      <c r="BF7" s="130">
        <f>IFERROR(BC7/BB7,"-")</f>
        <v>0.50845647142602812</v>
      </c>
      <c r="BG7" s="156">
        <f>IFERROR(BD7/BC7,"-")</f>
        <v>104696.78921568628</v>
      </c>
      <c r="BH7" s="596">
        <f>BZ8</f>
        <v>382481</v>
      </c>
      <c r="BI7" s="220" t="s">
        <v>104</v>
      </c>
      <c r="BJ7" s="121">
        <f>SUM(F7,N7,V7,AD7,AL7,AT7,BB7)</f>
        <v>197436</v>
      </c>
      <c r="BK7" s="129">
        <f t="shared" ref="BK7:BK70" si="0">SUM(G7,O7,W7,AE7,AM7,AU7,BC7)</f>
        <v>117510</v>
      </c>
      <c r="BL7" s="129">
        <f t="shared" ref="BL7:BL70" si="1">SUM(H7,P7,X7,AF7,AN7,AV7,BD7)</f>
        <v>10019487850</v>
      </c>
      <c r="BM7" s="130">
        <f>IFERROR(BK7/$BH$7,"-")</f>
        <v>0.30723094741961038</v>
      </c>
      <c r="BN7" s="130">
        <f>IFERROR(BK7/BJ7,"-")</f>
        <v>0.59518021029599466</v>
      </c>
      <c r="BO7" s="129">
        <f>IFERROR(BL7/BK7,"-")</f>
        <v>85264.98042719769</v>
      </c>
      <c r="BP7" s="183"/>
      <c r="BR7" s="190"/>
      <c r="BS7" s="191" t="s">
        <v>170</v>
      </c>
      <c r="BT7" s="191" t="s">
        <v>171</v>
      </c>
      <c r="BU7" s="191" t="s">
        <v>172</v>
      </c>
      <c r="BV7" s="191" t="s">
        <v>173</v>
      </c>
      <c r="BW7" s="191" t="s">
        <v>174</v>
      </c>
      <c r="BX7" s="191" t="s">
        <v>175</v>
      </c>
      <c r="BY7" s="191" t="s">
        <v>176</v>
      </c>
      <c r="BZ7" s="187" t="s">
        <v>134</v>
      </c>
    </row>
    <row r="8" spans="2:78" s="75" customFormat="1" ht="13.5" customHeight="1">
      <c r="B8" s="602"/>
      <c r="C8" s="605"/>
      <c r="D8" s="592"/>
      <c r="E8" s="221" t="s">
        <v>136</v>
      </c>
      <c r="F8" s="122">
        <v>268</v>
      </c>
      <c r="G8" s="131">
        <v>174</v>
      </c>
      <c r="H8" s="131">
        <v>16291660</v>
      </c>
      <c r="I8" s="132">
        <f t="shared" ref="I8:I17" si="2">IFERROR(G8/$D$7,"-")</f>
        <v>0.26728110599078342</v>
      </c>
      <c r="J8" s="132">
        <f t="shared" ref="J8:J71" si="3">IFERROR(G8/F8,"-")</f>
        <v>0.64925373134328357</v>
      </c>
      <c r="K8" s="157">
        <f t="shared" ref="K8:K71" si="4">IFERROR(H8/G8,"-")</f>
        <v>93630.229885057473</v>
      </c>
      <c r="L8" s="592"/>
      <c r="M8" s="221" t="s">
        <v>136</v>
      </c>
      <c r="N8" s="122">
        <v>1183</v>
      </c>
      <c r="O8" s="131">
        <v>718</v>
      </c>
      <c r="P8" s="131">
        <v>70991600</v>
      </c>
      <c r="Q8" s="132">
        <f>IFERROR(O8/$L$7,"-")</f>
        <v>0.26494464944649448</v>
      </c>
      <c r="R8" s="132">
        <f t="shared" ref="R8:R71" si="5">IFERROR(O8/N8,"-")</f>
        <v>0.60693153000845312</v>
      </c>
      <c r="S8" s="126">
        <f t="shared" ref="S8:S71" si="6">IFERROR(P8/O8,"-")</f>
        <v>98874.094707520897</v>
      </c>
      <c r="T8" s="592"/>
      <c r="U8" s="221" t="s">
        <v>136</v>
      </c>
      <c r="V8" s="122">
        <v>60162</v>
      </c>
      <c r="W8" s="131">
        <v>37107</v>
      </c>
      <c r="X8" s="131">
        <v>2765542100</v>
      </c>
      <c r="Y8" s="132">
        <f t="shared" ref="Y8:Y17" si="7">IFERROR(W8/$T$7,"-")</f>
        <v>0.29141012753659612</v>
      </c>
      <c r="Z8" s="132">
        <f t="shared" ref="Z8:Z71" si="8">IFERROR(W8/V8,"-")</f>
        <v>0.61678468136032716</v>
      </c>
      <c r="AA8" s="131">
        <f t="shared" ref="AA8:AA71" si="9">IFERROR(X8/W8,"-")</f>
        <v>74528.85169914033</v>
      </c>
      <c r="AB8" s="592"/>
      <c r="AC8" s="221" t="s">
        <v>136</v>
      </c>
      <c r="AD8" s="122">
        <v>54784</v>
      </c>
      <c r="AE8" s="131">
        <v>34467</v>
      </c>
      <c r="AF8" s="131">
        <v>2883370750</v>
      </c>
      <c r="AG8" s="132">
        <f t="shared" ref="AG8:AG17" si="10">IFERROR(AE8/$AB$7,"-")</f>
        <v>0.30949024396814134</v>
      </c>
      <c r="AH8" s="132">
        <f t="shared" ref="AH8:AH71" si="11">IFERROR(AE8/AD8,"-")</f>
        <v>0.6291435455607477</v>
      </c>
      <c r="AI8" s="126">
        <f t="shared" ref="AI8:AI71" si="12">IFERROR(AF8/AE8,"-")</f>
        <v>83655.98253401804</v>
      </c>
      <c r="AJ8" s="592"/>
      <c r="AK8" s="221" t="s">
        <v>136</v>
      </c>
      <c r="AL8" s="122">
        <v>36477</v>
      </c>
      <c r="AM8" s="131">
        <v>21336</v>
      </c>
      <c r="AN8" s="131">
        <v>1818057720</v>
      </c>
      <c r="AO8" s="132">
        <f t="shared" ref="AO8:AO17" si="13">IFERROR(AM8/$AJ$7,"-")</f>
        <v>0.26176892782215022</v>
      </c>
      <c r="AP8" s="132">
        <f t="shared" ref="AP8:AP71" si="14">IFERROR(AM8/AL8,"-")</f>
        <v>0.58491652274035699</v>
      </c>
      <c r="AQ8" s="126">
        <f t="shared" ref="AQ8:AQ71" si="15">IFERROR(AN8/AM8,"-")</f>
        <v>85210.804274465685</v>
      </c>
      <c r="AR8" s="592"/>
      <c r="AS8" s="221" t="s">
        <v>136</v>
      </c>
      <c r="AT8" s="122">
        <v>14722</v>
      </c>
      <c r="AU8" s="131">
        <v>7845</v>
      </c>
      <c r="AV8" s="131">
        <v>698771120</v>
      </c>
      <c r="AW8" s="132">
        <f t="shared" ref="AW8:AW17" si="16">IFERROR(AU8/$AR$7,"-")</f>
        <v>0.18571124209928272</v>
      </c>
      <c r="AX8" s="132">
        <f t="shared" ref="AX8:AX71" si="17">IFERROR(AU8/AT8,"-")</f>
        <v>0.53287596793913872</v>
      </c>
      <c r="AY8" s="131">
        <f t="shared" ref="AY8:AY71" si="18">IFERROR(AV8/AU8,"-")</f>
        <v>89072.163161249206</v>
      </c>
      <c r="AZ8" s="592"/>
      <c r="BA8" s="221" t="s">
        <v>136</v>
      </c>
      <c r="BB8" s="122">
        <v>3528</v>
      </c>
      <c r="BC8" s="131">
        <v>1731</v>
      </c>
      <c r="BD8" s="131">
        <v>165764310</v>
      </c>
      <c r="BE8" s="132">
        <f t="shared" ref="BE8:BE17" si="19">IFERROR(BC8/$AZ$7,"-")</f>
        <v>0.10385792284154317</v>
      </c>
      <c r="BF8" s="132">
        <f t="shared" ref="BF8:BF71" si="20">IFERROR(BC8/BB8,"-")</f>
        <v>0.49064625850340138</v>
      </c>
      <c r="BG8" s="157">
        <f t="shared" ref="BG8:BG71" si="21">IFERROR(BD8/BC8,"-")</f>
        <v>95762.166377816291</v>
      </c>
      <c r="BH8" s="592"/>
      <c r="BI8" s="221" t="s">
        <v>136</v>
      </c>
      <c r="BJ8" s="122">
        <f t="shared" ref="BJ8:BJ71" si="22">SUM(F8,N8,V8,AD8,AL8,AT8,BB8)</f>
        <v>171124</v>
      </c>
      <c r="BK8" s="131">
        <f t="shared" si="0"/>
        <v>103378</v>
      </c>
      <c r="BL8" s="131">
        <f t="shared" si="1"/>
        <v>8418789260</v>
      </c>
      <c r="BM8" s="132">
        <f>IFERROR(BK8/$BH$7,"-")</f>
        <v>0.27028270685341232</v>
      </c>
      <c r="BN8" s="132">
        <f>IFERROR(BK8/BJ8,"-")</f>
        <v>0.60411163834412474</v>
      </c>
      <c r="BO8" s="131">
        <f>IFERROR(BL8/BK8,"-")</f>
        <v>81436.952349629515</v>
      </c>
      <c r="BP8" s="183"/>
      <c r="BR8" s="192" t="s">
        <v>50</v>
      </c>
      <c r="BS8" s="106">
        <v>651</v>
      </c>
      <c r="BT8" s="106">
        <v>2710</v>
      </c>
      <c r="BU8" s="106">
        <v>127336</v>
      </c>
      <c r="BV8" s="106">
        <v>111367</v>
      </c>
      <c r="BW8" s="106">
        <v>81507</v>
      </c>
      <c r="BX8" s="106">
        <v>42243</v>
      </c>
      <c r="BY8" s="106">
        <v>16667</v>
      </c>
      <c r="BZ8" s="106">
        <f>市区町村別_歯科医療費!D6</f>
        <v>382481</v>
      </c>
    </row>
    <row r="9" spans="2:78" s="75" customFormat="1" ht="13.5" customHeight="1">
      <c r="B9" s="602"/>
      <c r="C9" s="605"/>
      <c r="D9" s="592"/>
      <c r="E9" s="221" t="s">
        <v>103</v>
      </c>
      <c r="F9" s="122">
        <v>361</v>
      </c>
      <c r="G9" s="131">
        <v>214</v>
      </c>
      <c r="H9" s="131">
        <v>17451010</v>
      </c>
      <c r="I9" s="132">
        <f t="shared" si="2"/>
        <v>0.32872503840245776</v>
      </c>
      <c r="J9" s="132">
        <f t="shared" si="3"/>
        <v>0.59279778393351801</v>
      </c>
      <c r="K9" s="157">
        <f t="shared" si="4"/>
        <v>81546.775700934581</v>
      </c>
      <c r="L9" s="592"/>
      <c r="M9" s="221" t="s">
        <v>103</v>
      </c>
      <c r="N9" s="122">
        <v>1740</v>
      </c>
      <c r="O9" s="131">
        <v>1036</v>
      </c>
      <c r="P9" s="131">
        <v>107032520</v>
      </c>
      <c r="Q9" s="132">
        <f t="shared" ref="Q9:Q17" si="23">IFERROR(O9/$L$7,"-")</f>
        <v>0.38228782287822877</v>
      </c>
      <c r="R9" s="132">
        <f>IFERROR(O9/N9,"-")</f>
        <v>0.59540229885057472</v>
      </c>
      <c r="S9" s="126">
        <f t="shared" si="6"/>
        <v>103313.24324324324</v>
      </c>
      <c r="T9" s="592"/>
      <c r="U9" s="221" t="s">
        <v>103</v>
      </c>
      <c r="V9" s="122">
        <v>78999</v>
      </c>
      <c r="W9" s="131">
        <v>46575</v>
      </c>
      <c r="X9" s="131">
        <v>3532069340</v>
      </c>
      <c r="Y9" s="132">
        <f t="shared" si="7"/>
        <v>0.36576459131745931</v>
      </c>
      <c r="Z9" s="132">
        <f t="shared" si="8"/>
        <v>0.58956442486613758</v>
      </c>
      <c r="AA9" s="131">
        <f t="shared" si="9"/>
        <v>75836.164036500268</v>
      </c>
      <c r="AB9" s="592"/>
      <c r="AC9" s="221" t="s">
        <v>103</v>
      </c>
      <c r="AD9" s="122">
        <v>75353</v>
      </c>
      <c r="AE9" s="131">
        <v>46070</v>
      </c>
      <c r="AF9" s="131">
        <v>3934686510</v>
      </c>
      <c r="AG9" s="132">
        <f t="shared" si="10"/>
        <v>0.41367730117539309</v>
      </c>
      <c r="AH9" s="132">
        <f t="shared" si="11"/>
        <v>0.61138906214749245</v>
      </c>
      <c r="AI9" s="126">
        <f t="shared" si="12"/>
        <v>85406.696548730193</v>
      </c>
      <c r="AJ9" s="592"/>
      <c r="AK9" s="221" t="s">
        <v>103</v>
      </c>
      <c r="AL9" s="122">
        <v>56974</v>
      </c>
      <c r="AM9" s="131">
        <v>32595</v>
      </c>
      <c r="AN9" s="131">
        <v>2907166970</v>
      </c>
      <c r="AO9" s="132">
        <f t="shared" si="13"/>
        <v>0.39990430269792776</v>
      </c>
      <c r="AP9" s="132">
        <f t="shared" si="14"/>
        <v>0.57210306455576232</v>
      </c>
      <c r="AQ9" s="126">
        <f t="shared" si="15"/>
        <v>89190.580457125325</v>
      </c>
      <c r="AR9" s="592"/>
      <c r="AS9" s="221" t="s">
        <v>103</v>
      </c>
      <c r="AT9" s="122">
        <v>28141</v>
      </c>
      <c r="AU9" s="131">
        <v>15079</v>
      </c>
      <c r="AV9" s="131">
        <v>1463362770</v>
      </c>
      <c r="AW9" s="132">
        <f t="shared" si="16"/>
        <v>0.35695854934545368</v>
      </c>
      <c r="AX9" s="132">
        <f t="shared" si="17"/>
        <v>0.53583739028463806</v>
      </c>
      <c r="AY9" s="131">
        <f t="shared" si="18"/>
        <v>97046.406923536037</v>
      </c>
      <c r="AZ9" s="592"/>
      <c r="BA9" s="221" t="s">
        <v>103</v>
      </c>
      <c r="BB9" s="122">
        <v>9027</v>
      </c>
      <c r="BC9" s="131">
        <v>4548</v>
      </c>
      <c r="BD9" s="131">
        <v>484453880</v>
      </c>
      <c r="BE9" s="132">
        <f t="shared" si="19"/>
        <v>0.27287454250914983</v>
      </c>
      <c r="BF9" s="132">
        <f t="shared" si="20"/>
        <v>0.50382186773014292</v>
      </c>
      <c r="BG9" s="157">
        <f t="shared" si="21"/>
        <v>106520.20228671943</v>
      </c>
      <c r="BH9" s="592"/>
      <c r="BI9" s="221" t="s">
        <v>103</v>
      </c>
      <c r="BJ9" s="122">
        <f t="shared" si="22"/>
        <v>250595</v>
      </c>
      <c r="BK9" s="131">
        <f t="shared" si="0"/>
        <v>146117</v>
      </c>
      <c r="BL9" s="131">
        <f t="shared" si="1"/>
        <v>12446223000</v>
      </c>
      <c r="BM9" s="132">
        <f t="shared" ref="BM9:BM17" si="24">IFERROR(BK9/$BH$7,"-")</f>
        <v>0.38202420512391466</v>
      </c>
      <c r="BN9" s="132">
        <f t="shared" ref="BN9:BN71" si="25">IFERROR(BK9/BJ9,"-")</f>
        <v>0.58308026895987553</v>
      </c>
      <c r="BO9" s="131">
        <f t="shared" ref="BO9:BO71" si="26">IFERROR(BL9/BK9,"-")</f>
        <v>85179.842181265703</v>
      </c>
      <c r="BP9" s="183"/>
      <c r="BR9" s="192" t="s">
        <v>67</v>
      </c>
      <c r="BS9" s="106">
        <v>16</v>
      </c>
      <c r="BT9" s="106">
        <v>102</v>
      </c>
      <c r="BU9" s="106">
        <v>4841</v>
      </c>
      <c r="BV9" s="106">
        <v>4173</v>
      </c>
      <c r="BW9" s="106">
        <v>3076</v>
      </c>
      <c r="BX9" s="106">
        <v>1745</v>
      </c>
      <c r="BY9" s="106">
        <v>703</v>
      </c>
      <c r="BZ9" s="106">
        <f>市区町村別_歯科医療費!D7</f>
        <v>14656</v>
      </c>
    </row>
    <row r="10" spans="2:78" s="75" customFormat="1" ht="13.5" customHeight="1">
      <c r="B10" s="602"/>
      <c r="C10" s="605"/>
      <c r="D10" s="592"/>
      <c r="E10" s="222" t="s">
        <v>106</v>
      </c>
      <c r="F10" s="122">
        <v>159</v>
      </c>
      <c r="G10" s="131">
        <v>103</v>
      </c>
      <c r="H10" s="131">
        <v>8105740</v>
      </c>
      <c r="I10" s="132">
        <f t="shared" si="2"/>
        <v>0.15821812596006143</v>
      </c>
      <c r="J10" s="132">
        <f t="shared" si="3"/>
        <v>0.64779874213836475</v>
      </c>
      <c r="K10" s="157">
        <f t="shared" si="4"/>
        <v>78696.504854368934</v>
      </c>
      <c r="L10" s="592"/>
      <c r="M10" s="222" t="s">
        <v>106</v>
      </c>
      <c r="N10" s="122">
        <v>847</v>
      </c>
      <c r="O10" s="131">
        <v>502</v>
      </c>
      <c r="P10" s="131">
        <v>47280500</v>
      </c>
      <c r="Q10" s="132">
        <f t="shared" si="23"/>
        <v>0.18523985239852397</v>
      </c>
      <c r="R10" s="132">
        <f t="shared" si="5"/>
        <v>0.59268004722550172</v>
      </c>
      <c r="S10" s="126">
        <f t="shared" si="6"/>
        <v>94184.262948207164</v>
      </c>
      <c r="T10" s="592"/>
      <c r="U10" s="222" t="s">
        <v>106</v>
      </c>
      <c r="V10" s="122">
        <v>26249</v>
      </c>
      <c r="W10" s="131">
        <v>16117</v>
      </c>
      <c r="X10" s="131">
        <v>1270685200</v>
      </c>
      <c r="Y10" s="132">
        <f t="shared" si="7"/>
        <v>0.12657064773512597</v>
      </c>
      <c r="Z10" s="132">
        <f t="shared" si="8"/>
        <v>0.61400434302259133</v>
      </c>
      <c r="AA10" s="131">
        <f t="shared" si="9"/>
        <v>78841.298008314203</v>
      </c>
      <c r="AB10" s="592"/>
      <c r="AC10" s="222" t="s">
        <v>106</v>
      </c>
      <c r="AD10" s="122">
        <v>29409</v>
      </c>
      <c r="AE10" s="131">
        <v>18507</v>
      </c>
      <c r="AF10" s="131">
        <v>1597052000</v>
      </c>
      <c r="AG10" s="132">
        <f t="shared" si="10"/>
        <v>0.16618028679950075</v>
      </c>
      <c r="AH10" s="132">
        <f t="shared" si="11"/>
        <v>0.62929715393246966</v>
      </c>
      <c r="AI10" s="126">
        <f t="shared" si="12"/>
        <v>86294.483168530831</v>
      </c>
      <c r="AJ10" s="592"/>
      <c r="AK10" s="222" t="s">
        <v>106</v>
      </c>
      <c r="AL10" s="122">
        <v>23650</v>
      </c>
      <c r="AM10" s="131">
        <v>13907</v>
      </c>
      <c r="AN10" s="131">
        <v>1250418140</v>
      </c>
      <c r="AO10" s="132">
        <f t="shared" si="13"/>
        <v>0.17062338204080632</v>
      </c>
      <c r="AP10" s="132">
        <f t="shared" si="14"/>
        <v>0.58803382663847781</v>
      </c>
      <c r="AQ10" s="126">
        <f t="shared" si="15"/>
        <v>89912.859710936944</v>
      </c>
      <c r="AR10" s="592"/>
      <c r="AS10" s="222" t="s">
        <v>106</v>
      </c>
      <c r="AT10" s="122">
        <v>11999</v>
      </c>
      <c r="AU10" s="131">
        <v>6564</v>
      </c>
      <c r="AV10" s="131">
        <v>625781770</v>
      </c>
      <c r="AW10" s="132">
        <f t="shared" si="16"/>
        <v>0.15538669128613025</v>
      </c>
      <c r="AX10" s="132">
        <f t="shared" si="17"/>
        <v>0.54704558713226104</v>
      </c>
      <c r="AY10" s="131">
        <f t="shared" si="18"/>
        <v>95335.431139549051</v>
      </c>
      <c r="AZ10" s="592"/>
      <c r="BA10" s="222" t="s">
        <v>106</v>
      </c>
      <c r="BB10" s="122">
        <v>4023</v>
      </c>
      <c r="BC10" s="131">
        <v>2091</v>
      </c>
      <c r="BD10" s="131">
        <v>223377640</v>
      </c>
      <c r="BE10" s="132">
        <f t="shared" si="19"/>
        <v>0.12545749085018298</v>
      </c>
      <c r="BF10" s="132">
        <f t="shared" si="20"/>
        <v>0.51976137211036544</v>
      </c>
      <c r="BG10" s="157">
        <f t="shared" si="21"/>
        <v>106828.13964610234</v>
      </c>
      <c r="BH10" s="592"/>
      <c r="BI10" s="222" t="s">
        <v>106</v>
      </c>
      <c r="BJ10" s="122">
        <f t="shared" si="22"/>
        <v>96336</v>
      </c>
      <c r="BK10" s="131">
        <f t="shared" si="0"/>
        <v>57791</v>
      </c>
      <c r="BL10" s="131">
        <f t="shared" si="1"/>
        <v>5022700990</v>
      </c>
      <c r="BM10" s="132">
        <f t="shared" si="24"/>
        <v>0.15109508707622077</v>
      </c>
      <c r="BN10" s="132">
        <f t="shared" si="25"/>
        <v>0.59988996844378006</v>
      </c>
      <c r="BO10" s="131">
        <f t="shared" si="26"/>
        <v>86911.473931927118</v>
      </c>
      <c r="BP10" s="183"/>
      <c r="BR10" s="192" t="s">
        <v>68</v>
      </c>
      <c r="BS10" s="106">
        <v>10</v>
      </c>
      <c r="BT10" s="106">
        <v>73</v>
      </c>
      <c r="BU10" s="106">
        <v>3139</v>
      </c>
      <c r="BV10" s="106">
        <v>2557</v>
      </c>
      <c r="BW10" s="106">
        <v>1975</v>
      </c>
      <c r="BX10" s="106">
        <v>1121</v>
      </c>
      <c r="BY10" s="106">
        <v>431</v>
      </c>
      <c r="BZ10" s="106">
        <f>市区町村別_歯科医療費!D8</f>
        <v>9306</v>
      </c>
    </row>
    <row r="11" spans="2:78" s="75" customFormat="1" ht="13.5" customHeight="1">
      <c r="B11" s="602"/>
      <c r="C11" s="605"/>
      <c r="D11" s="592"/>
      <c r="E11" s="222" t="s">
        <v>119</v>
      </c>
      <c r="F11" s="122">
        <v>183</v>
      </c>
      <c r="G11" s="131">
        <v>112</v>
      </c>
      <c r="H11" s="131">
        <v>11537660</v>
      </c>
      <c r="I11" s="132">
        <f t="shared" si="2"/>
        <v>0.17204301075268819</v>
      </c>
      <c r="J11" s="132">
        <f t="shared" si="3"/>
        <v>0.61202185792349728</v>
      </c>
      <c r="K11" s="157">
        <f t="shared" si="4"/>
        <v>103014.82142857143</v>
      </c>
      <c r="L11" s="592"/>
      <c r="M11" s="222" t="s">
        <v>119</v>
      </c>
      <c r="N11" s="122">
        <v>940</v>
      </c>
      <c r="O11" s="131">
        <v>569</v>
      </c>
      <c r="P11" s="131">
        <v>63147640</v>
      </c>
      <c r="Q11" s="132">
        <f t="shared" si="23"/>
        <v>0.2099630996309963</v>
      </c>
      <c r="R11" s="132">
        <f t="shared" si="5"/>
        <v>0.60531914893617023</v>
      </c>
      <c r="S11" s="126">
        <f>IFERROR(P11/O11,"-")</f>
        <v>110980.03514938489</v>
      </c>
      <c r="T11" s="592"/>
      <c r="U11" s="222" t="s">
        <v>119</v>
      </c>
      <c r="V11" s="122">
        <v>28260</v>
      </c>
      <c r="W11" s="131">
        <v>17606</v>
      </c>
      <c r="X11" s="131">
        <v>1418494730</v>
      </c>
      <c r="Y11" s="132">
        <f t="shared" si="7"/>
        <v>0.1382641201231388</v>
      </c>
      <c r="Z11" s="132">
        <f t="shared" si="8"/>
        <v>0.62300070771408356</v>
      </c>
      <c r="AA11" s="131">
        <f t="shared" si="9"/>
        <v>80568.824832443483</v>
      </c>
      <c r="AB11" s="592"/>
      <c r="AC11" s="222" t="s">
        <v>119</v>
      </c>
      <c r="AD11" s="122">
        <v>32517</v>
      </c>
      <c r="AE11" s="131">
        <v>20484</v>
      </c>
      <c r="AF11" s="131">
        <v>1811846040</v>
      </c>
      <c r="AG11" s="132">
        <f t="shared" si="10"/>
        <v>0.183932403674338</v>
      </c>
      <c r="AH11" s="132">
        <f t="shared" si="11"/>
        <v>0.62994741212288952</v>
      </c>
      <c r="AI11" s="126">
        <f t="shared" si="12"/>
        <v>88451.769185705911</v>
      </c>
      <c r="AJ11" s="592"/>
      <c r="AK11" s="222" t="s">
        <v>119</v>
      </c>
      <c r="AL11" s="122">
        <v>25789</v>
      </c>
      <c r="AM11" s="131">
        <v>15390</v>
      </c>
      <c r="AN11" s="131">
        <v>1437439050</v>
      </c>
      <c r="AO11" s="132">
        <f t="shared" si="13"/>
        <v>0.18881813831940814</v>
      </c>
      <c r="AP11" s="132">
        <f t="shared" si="14"/>
        <v>0.59676606305013769</v>
      </c>
      <c r="AQ11" s="126">
        <f t="shared" si="15"/>
        <v>93400.847953216376</v>
      </c>
      <c r="AR11" s="592"/>
      <c r="AS11" s="222" t="s">
        <v>119</v>
      </c>
      <c r="AT11" s="122">
        <v>12801</v>
      </c>
      <c r="AU11" s="131">
        <v>7223</v>
      </c>
      <c r="AV11" s="131">
        <v>722314940</v>
      </c>
      <c r="AW11" s="132">
        <f t="shared" si="16"/>
        <v>0.17098690907369268</v>
      </c>
      <c r="AX11" s="132">
        <f t="shared" si="17"/>
        <v>0.56425279275056639</v>
      </c>
      <c r="AY11" s="131">
        <f t="shared" si="18"/>
        <v>100002.06839263464</v>
      </c>
      <c r="AZ11" s="592"/>
      <c r="BA11" s="222" t="s">
        <v>119</v>
      </c>
      <c r="BB11" s="122">
        <v>4042</v>
      </c>
      <c r="BC11" s="131">
        <v>2103</v>
      </c>
      <c r="BD11" s="131">
        <v>230338420</v>
      </c>
      <c r="BE11" s="132">
        <f t="shared" si="19"/>
        <v>0.12617747645047098</v>
      </c>
      <c r="BF11" s="132">
        <f t="shared" si="20"/>
        <v>0.52028698664027706</v>
      </c>
      <c r="BG11" s="157">
        <f t="shared" si="21"/>
        <v>109528.49262957679</v>
      </c>
      <c r="BH11" s="592"/>
      <c r="BI11" s="222" t="s">
        <v>119</v>
      </c>
      <c r="BJ11" s="122">
        <f t="shared" si="22"/>
        <v>104532</v>
      </c>
      <c r="BK11" s="131">
        <f t="shared" si="0"/>
        <v>63487</v>
      </c>
      <c r="BL11" s="131">
        <f t="shared" si="1"/>
        <v>5695118480</v>
      </c>
      <c r="BM11" s="132">
        <f t="shared" si="24"/>
        <v>0.16598733008959923</v>
      </c>
      <c r="BN11" s="132">
        <f t="shared" si="25"/>
        <v>0.60734511919794898</v>
      </c>
      <c r="BO11" s="131">
        <f t="shared" si="26"/>
        <v>89705.270055286906</v>
      </c>
      <c r="BP11" s="183"/>
      <c r="BR11" s="192" t="s">
        <v>69</v>
      </c>
      <c r="BS11" s="106">
        <v>18</v>
      </c>
      <c r="BT11" s="106">
        <v>71</v>
      </c>
      <c r="BU11" s="106">
        <v>3403</v>
      </c>
      <c r="BV11" s="106">
        <v>3068</v>
      </c>
      <c r="BW11" s="106">
        <v>2282</v>
      </c>
      <c r="BX11" s="106">
        <v>1125</v>
      </c>
      <c r="BY11" s="106">
        <v>458</v>
      </c>
      <c r="BZ11" s="106">
        <f>市区町村別_歯科医療費!D9</f>
        <v>10425</v>
      </c>
    </row>
    <row r="12" spans="2:78" s="75" customFormat="1">
      <c r="B12" s="602"/>
      <c r="C12" s="605"/>
      <c r="D12" s="592"/>
      <c r="E12" s="222" t="s">
        <v>120</v>
      </c>
      <c r="F12" s="122">
        <v>98</v>
      </c>
      <c r="G12" s="131">
        <v>59</v>
      </c>
      <c r="H12" s="131">
        <v>4533970</v>
      </c>
      <c r="I12" s="132">
        <f t="shared" si="2"/>
        <v>9.0629800307219663E-2</v>
      </c>
      <c r="J12" s="132">
        <f t="shared" si="3"/>
        <v>0.60204081632653061</v>
      </c>
      <c r="K12" s="157">
        <f t="shared" si="4"/>
        <v>76846.94915254238</v>
      </c>
      <c r="L12" s="592"/>
      <c r="M12" s="222" t="s">
        <v>120</v>
      </c>
      <c r="N12" s="122">
        <v>538</v>
      </c>
      <c r="O12" s="131">
        <v>321</v>
      </c>
      <c r="P12" s="131">
        <v>30345410</v>
      </c>
      <c r="Q12" s="132">
        <f t="shared" si="23"/>
        <v>0.11845018450184502</v>
      </c>
      <c r="R12" s="132">
        <f t="shared" si="5"/>
        <v>0.59665427509293678</v>
      </c>
      <c r="S12" s="126">
        <f t="shared" si="6"/>
        <v>94533.987538940812</v>
      </c>
      <c r="T12" s="592"/>
      <c r="U12" s="222" t="s">
        <v>120</v>
      </c>
      <c r="V12" s="122">
        <v>15116</v>
      </c>
      <c r="W12" s="131">
        <v>9658</v>
      </c>
      <c r="X12" s="131">
        <v>772421280</v>
      </c>
      <c r="Y12" s="132">
        <f t="shared" si="7"/>
        <v>7.5846579129232899E-2</v>
      </c>
      <c r="Z12" s="132">
        <f t="shared" si="8"/>
        <v>0.63892564170415456</v>
      </c>
      <c r="AA12" s="131">
        <f t="shared" si="9"/>
        <v>79977.353489335263</v>
      </c>
      <c r="AB12" s="592"/>
      <c r="AC12" s="222" t="s">
        <v>120</v>
      </c>
      <c r="AD12" s="122">
        <v>16231</v>
      </c>
      <c r="AE12" s="131">
        <v>10564</v>
      </c>
      <c r="AF12" s="131">
        <v>890300470</v>
      </c>
      <c r="AG12" s="132">
        <f t="shared" si="10"/>
        <v>9.4857543078290696E-2</v>
      </c>
      <c r="AH12" s="132">
        <f t="shared" si="11"/>
        <v>0.65085330540324071</v>
      </c>
      <c r="AI12" s="126">
        <f t="shared" si="12"/>
        <v>84276.833585762972</v>
      </c>
      <c r="AJ12" s="592"/>
      <c r="AK12" s="222" t="s">
        <v>120</v>
      </c>
      <c r="AL12" s="122">
        <v>11276</v>
      </c>
      <c r="AM12" s="131">
        <v>6944</v>
      </c>
      <c r="AN12" s="131">
        <v>599434600</v>
      </c>
      <c r="AO12" s="132">
        <f t="shared" si="13"/>
        <v>8.5195136614033148E-2</v>
      </c>
      <c r="AP12" s="132">
        <f t="shared" si="14"/>
        <v>0.61582121319616889</v>
      </c>
      <c r="AQ12" s="126">
        <f t="shared" si="15"/>
        <v>86324.107142857145</v>
      </c>
      <c r="AR12" s="592"/>
      <c r="AS12" s="222" t="s">
        <v>120</v>
      </c>
      <c r="AT12" s="122">
        <v>4654</v>
      </c>
      <c r="AU12" s="131">
        <v>2604</v>
      </c>
      <c r="AV12" s="131">
        <v>242284110</v>
      </c>
      <c r="AW12" s="132">
        <f t="shared" si="16"/>
        <v>6.1643349193949294E-2</v>
      </c>
      <c r="AX12" s="132">
        <f t="shared" si="17"/>
        <v>0.55951869359690587</v>
      </c>
      <c r="AY12" s="131">
        <f t="shared" si="18"/>
        <v>93043.052995391699</v>
      </c>
      <c r="AZ12" s="592"/>
      <c r="BA12" s="222" t="s">
        <v>120</v>
      </c>
      <c r="BB12" s="122">
        <v>1187</v>
      </c>
      <c r="BC12" s="131">
        <v>620</v>
      </c>
      <c r="BD12" s="131">
        <v>58827300</v>
      </c>
      <c r="BE12" s="132">
        <f t="shared" si="19"/>
        <v>3.7199256014879702E-2</v>
      </c>
      <c r="BF12" s="132">
        <f t="shared" si="20"/>
        <v>0.52232518955349616</v>
      </c>
      <c r="BG12" s="157">
        <f t="shared" si="21"/>
        <v>94882.741935483864</v>
      </c>
      <c r="BH12" s="592"/>
      <c r="BI12" s="222" t="s">
        <v>120</v>
      </c>
      <c r="BJ12" s="122">
        <f t="shared" si="22"/>
        <v>49100</v>
      </c>
      <c r="BK12" s="131">
        <f t="shared" si="0"/>
        <v>30770</v>
      </c>
      <c r="BL12" s="131">
        <f t="shared" si="1"/>
        <v>2598147140</v>
      </c>
      <c r="BM12" s="132">
        <f t="shared" si="24"/>
        <v>8.0448440576133193E-2</v>
      </c>
      <c r="BN12" s="132">
        <f t="shared" si="25"/>
        <v>0.62668024439918535</v>
      </c>
      <c r="BO12" s="131">
        <f t="shared" si="26"/>
        <v>84437.67110822229</v>
      </c>
      <c r="BP12" s="183"/>
      <c r="BR12" s="192" t="s">
        <v>70</v>
      </c>
      <c r="BS12" s="106">
        <v>12</v>
      </c>
      <c r="BT12" s="106">
        <v>68</v>
      </c>
      <c r="BU12" s="106">
        <v>3235</v>
      </c>
      <c r="BV12" s="106">
        <v>2645</v>
      </c>
      <c r="BW12" s="106">
        <v>1924</v>
      </c>
      <c r="BX12" s="106">
        <v>999</v>
      </c>
      <c r="BY12" s="106">
        <v>457</v>
      </c>
      <c r="BZ12" s="106">
        <f>市区町村別_歯科医療費!D10</f>
        <v>9340</v>
      </c>
    </row>
    <row r="13" spans="2:78" s="75" customFormat="1">
      <c r="B13" s="602"/>
      <c r="C13" s="605"/>
      <c r="D13" s="592"/>
      <c r="E13" s="222" t="s">
        <v>121</v>
      </c>
      <c r="F13" s="122">
        <v>106</v>
      </c>
      <c r="G13" s="131">
        <v>55</v>
      </c>
      <c r="H13" s="131">
        <v>3348040</v>
      </c>
      <c r="I13" s="132">
        <f t="shared" si="2"/>
        <v>8.4485407066052232E-2</v>
      </c>
      <c r="J13" s="132">
        <f t="shared" si="3"/>
        <v>0.51886792452830188</v>
      </c>
      <c r="K13" s="157">
        <f t="shared" si="4"/>
        <v>60873.454545454544</v>
      </c>
      <c r="L13" s="592"/>
      <c r="M13" s="222" t="s">
        <v>121</v>
      </c>
      <c r="N13" s="122">
        <v>554</v>
      </c>
      <c r="O13" s="131">
        <v>301</v>
      </c>
      <c r="P13" s="131">
        <v>26964090</v>
      </c>
      <c r="Q13" s="132">
        <f t="shared" si="23"/>
        <v>0.11107011070110701</v>
      </c>
      <c r="R13" s="132">
        <f t="shared" si="5"/>
        <v>0.54332129963898912</v>
      </c>
      <c r="S13" s="126">
        <f t="shared" si="6"/>
        <v>89581.694352159466</v>
      </c>
      <c r="T13" s="592"/>
      <c r="U13" s="222" t="s">
        <v>121</v>
      </c>
      <c r="V13" s="122">
        <v>9247</v>
      </c>
      <c r="W13" s="131">
        <v>5317</v>
      </c>
      <c r="X13" s="131">
        <v>436022610</v>
      </c>
      <c r="Y13" s="132">
        <f t="shared" si="7"/>
        <v>4.1755670038323804E-2</v>
      </c>
      <c r="Z13" s="132">
        <f t="shared" si="8"/>
        <v>0.57499729642046071</v>
      </c>
      <c r="AA13" s="131">
        <f t="shared" si="9"/>
        <v>82005.380853864961</v>
      </c>
      <c r="AB13" s="592"/>
      <c r="AC13" s="222" t="s">
        <v>121</v>
      </c>
      <c r="AD13" s="122">
        <v>11321</v>
      </c>
      <c r="AE13" s="131">
        <v>6664</v>
      </c>
      <c r="AF13" s="131">
        <v>573159840</v>
      </c>
      <c r="AG13" s="132">
        <f t="shared" si="10"/>
        <v>5.9838192642344683E-2</v>
      </c>
      <c r="AH13" s="132">
        <f t="shared" si="11"/>
        <v>0.58864057945411186</v>
      </c>
      <c r="AI13" s="126">
        <f t="shared" si="12"/>
        <v>86008.379351740703</v>
      </c>
      <c r="AJ13" s="592"/>
      <c r="AK13" s="222" t="s">
        <v>121</v>
      </c>
      <c r="AL13" s="122">
        <v>10595</v>
      </c>
      <c r="AM13" s="131">
        <v>5914</v>
      </c>
      <c r="AN13" s="131">
        <v>520600530</v>
      </c>
      <c r="AO13" s="132">
        <f t="shared" si="13"/>
        <v>7.2558185186548399E-2</v>
      </c>
      <c r="AP13" s="132">
        <f t="shared" si="14"/>
        <v>0.5581878244454932</v>
      </c>
      <c r="AQ13" s="126">
        <f t="shared" si="15"/>
        <v>88028.496787284414</v>
      </c>
      <c r="AR13" s="592"/>
      <c r="AS13" s="222" t="s">
        <v>121</v>
      </c>
      <c r="AT13" s="122">
        <v>6321</v>
      </c>
      <c r="AU13" s="131">
        <v>3334</v>
      </c>
      <c r="AV13" s="131">
        <v>322112540</v>
      </c>
      <c r="AW13" s="132">
        <f t="shared" si="16"/>
        <v>7.8924318822053363E-2</v>
      </c>
      <c r="AX13" s="132">
        <f t="shared" si="17"/>
        <v>0.52744818857775666</v>
      </c>
      <c r="AY13" s="131">
        <f t="shared" si="18"/>
        <v>96614.43911217757</v>
      </c>
      <c r="AZ13" s="592"/>
      <c r="BA13" s="222" t="s">
        <v>121</v>
      </c>
      <c r="BB13" s="122">
        <v>2253</v>
      </c>
      <c r="BC13" s="131">
        <v>1138</v>
      </c>
      <c r="BD13" s="131">
        <v>117682410</v>
      </c>
      <c r="BE13" s="132">
        <f t="shared" si="19"/>
        <v>6.8278634427311455E-2</v>
      </c>
      <c r="BF13" s="132">
        <f t="shared" si="20"/>
        <v>0.5051043053706169</v>
      </c>
      <c r="BG13" s="157">
        <f t="shared" si="21"/>
        <v>103411.60808435852</v>
      </c>
      <c r="BH13" s="592"/>
      <c r="BI13" s="222" t="s">
        <v>121</v>
      </c>
      <c r="BJ13" s="122">
        <f t="shared" si="22"/>
        <v>40397</v>
      </c>
      <c r="BK13" s="131">
        <f t="shared" si="0"/>
        <v>22723</v>
      </c>
      <c r="BL13" s="131">
        <f t="shared" si="1"/>
        <v>1999890060</v>
      </c>
      <c r="BM13" s="132">
        <f t="shared" si="24"/>
        <v>5.9409487007197746E-2</v>
      </c>
      <c r="BN13" s="132">
        <f t="shared" si="25"/>
        <v>0.56249226427705024</v>
      </c>
      <c r="BO13" s="131">
        <f t="shared" si="26"/>
        <v>88011.708841262152</v>
      </c>
      <c r="BP13" s="183"/>
      <c r="BR13" s="192" t="s">
        <v>71</v>
      </c>
      <c r="BS13" s="106">
        <v>13</v>
      </c>
      <c r="BT13" s="106">
        <v>109</v>
      </c>
      <c r="BU13" s="106">
        <v>4154</v>
      </c>
      <c r="BV13" s="106">
        <v>3871</v>
      </c>
      <c r="BW13" s="106">
        <v>2775</v>
      </c>
      <c r="BX13" s="106">
        <v>1352</v>
      </c>
      <c r="BY13" s="106">
        <v>500</v>
      </c>
      <c r="BZ13" s="106">
        <f>市区町村別_歯科医療費!D11</f>
        <v>12774</v>
      </c>
    </row>
    <row r="14" spans="2:78" s="75" customFormat="1" ht="13.5" customHeight="1">
      <c r="B14" s="602"/>
      <c r="C14" s="605"/>
      <c r="D14" s="592"/>
      <c r="E14" s="223" t="s">
        <v>122</v>
      </c>
      <c r="F14" s="122">
        <v>96</v>
      </c>
      <c r="G14" s="131">
        <v>57</v>
      </c>
      <c r="H14" s="131">
        <v>5851900</v>
      </c>
      <c r="I14" s="132">
        <f t="shared" si="2"/>
        <v>8.755760368663594E-2</v>
      </c>
      <c r="J14" s="132">
        <f t="shared" si="3"/>
        <v>0.59375</v>
      </c>
      <c r="K14" s="157">
        <f t="shared" si="4"/>
        <v>102664.91228070176</v>
      </c>
      <c r="L14" s="592"/>
      <c r="M14" s="223" t="s">
        <v>122</v>
      </c>
      <c r="N14" s="122">
        <v>280</v>
      </c>
      <c r="O14" s="131">
        <v>167</v>
      </c>
      <c r="P14" s="131">
        <v>21831670</v>
      </c>
      <c r="Q14" s="132">
        <f t="shared" si="23"/>
        <v>6.162361623616236E-2</v>
      </c>
      <c r="R14" s="132">
        <f t="shared" si="5"/>
        <v>0.59642857142857142</v>
      </c>
      <c r="S14" s="126">
        <f t="shared" si="6"/>
        <v>130728.5628742515</v>
      </c>
      <c r="T14" s="592"/>
      <c r="U14" s="223" t="s">
        <v>122</v>
      </c>
      <c r="V14" s="122">
        <v>6853</v>
      </c>
      <c r="W14" s="131">
        <v>4373</v>
      </c>
      <c r="X14" s="131">
        <v>364626270</v>
      </c>
      <c r="Y14" s="132">
        <f t="shared" si="7"/>
        <v>3.4342212728529248E-2</v>
      </c>
      <c r="Z14" s="132">
        <f t="shared" si="8"/>
        <v>0.63811469429446954</v>
      </c>
      <c r="AA14" s="131">
        <f t="shared" si="9"/>
        <v>83381.264578092843</v>
      </c>
      <c r="AB14" s="592"/>
      <c r="AC14" s="223" t="s">
        <v>122</v>
      </c>
      <c r="AD14" s="122">
        <v>7713</v>
      </c>
      <c r="AE14" s="131">
        <v>5008</v>
      </c>
      <c r="AF14" s="131">
        <v>470878740</v>
      </c>
      <c r="AG14" s="132">
        <f t="shared" si="10"/>
        <v>4.4968437688004528E-2</v>
      </c>
      <c r="AH14" s="132">
        <f t="shared" si="11"/>
        <v>0.64929340075197717</v>
      </c>
      <c r="AI14" s="126">
        <f t="shared" si="12"/>
        <v>94025.307507987221</v>
      </c>
      <c r="AJ14" s="592"/>
      <c r="AK14" s="223" t="s">
        <v>122</v>
      </c>
      <c r="AL14" s="122">
        <v>6546</v>
      </c>
      <c r="AM14" s="131">
        <v>4147</v>
      </c>
      <c r="AN14" s="131">
        <v>412031600</v>
      </c>
      <c r="AO14" s="132">
        <f t="shared" si="13"/>
        <v>5.0879065601727461E-2</v>
      </c>
      <c r="AP14" s="132">
        <f t="shared" si="14"/>
        <v>0.63351665139016189</v>
      </c>
      <c r="AQ14" s="126">
        <f t="shared" si="15"/>
        <v>99356.546901374488</v>
      </c>
      <c r="AR14" s="592"/>
      <c r="AS14" s="223" t="s">
        <v>122</v>
      </c>
      <c r="AT14" s="122">
        <v>3304</v>
      </c>
      <c r="AU14" s="131">
        <v>2056</v>
      </c>
      <c r="AV14" s="131">
        <v>223133250</v>
      </c>
      <c r="AW14" s="132">
        <f t="shared" si="16"/>
        <v>4.8670785692304049E-2</v>
      </c>
      <c r="AX14" s="132">
        <f t="shared" si="17"/>
        <v>0.62227602905569013</v>
      </c>
      <c r="AY14" s="131">
        <f t="shared" si="18"/>
        <v>108527.84533073931</v>
      </c>
      <c r="AZ14" s="592"/>
      <c r="BA14" s="223" t="s">
        <v>122</v>
      </c>
      <c r="BB14" s="122">
        <v>968</v>
      </c>
      <c r="BC14" s="131">
        <v>602</v>
      </c>
      <c r="BD14" s="131">
        <v>68740280</v>
      </c>
      <c r="BE14" s="132">
        <f t="shared" si="19"/>
        <v>3.6119277614447713E-2</v>
      </c>
      <c r="BF14" s="132">
        <f t="shared" si="20"/>
        <v>0.62190082644628097</v>
      </c>
      <c r="BG14" s="157">
        <f t="shared" si="21"/>
        <v>114186.51162790698</v>
      </c>
      <c r="BH14" s="592"/>
      <c r="BI14" s="223" t="s">
        <v>122</v>
      </c>
      <c r="BJ14" s="122">
        <f t="shared" si="22"/>
        <v>25760</v>
      </c>
      <c r="BK14" s="131">
        <f t="shared" si="0"/>
        <v>16410</v>
      </c>
      <c r="BL14" s="131">
        <f t="shared" si="1"/>
        <v>1567093710</v>
      </c>
      <c r="BM14" s="132">
        <f t="shared" si="24"/>
        <v>4.2904091967967038E-2</v>
      </c>
      <c r="BN14" s="132">
        <f t="shared" si="25"/>
        <v>0.63703416149068326</v>
      </c>
      <c r="BO14" s="131">
        <f t="shared" si="26"/>
        <v>95496.265082266909</v>
      </c>
      <c r="BP14" s="183"/>
      <c r="BR14" s="192" t="s">
        <v>72</v>
      </c>
      <c r="BS14" s="106">
        <v>25</v>
      </c>
      <c r="BT14" s="106">
        <v>108</v>
      </c>
      <c r="BU14" s="106">
        <v>3947</v>
      </c>
      <c r="BV14" s="106">
        <v>3441</v>
      </c>
      <c r="BW14" s="106">
        <v>2350</v>
      </c>
      <c r="BX14" s="106">
        <v>1168</v>
      </c>
      <c r="BY14" s="106">
        <v>423</v>
      </c>
      <c r="BZ14" s="106">
        <f>市区町村別_歯科医療費!D12</f>
        <v>11462</v>
      </c>
    </row>
    <row r="15" spans="2:78" s="75" customFormat="1">
      <c r="B15" s="602"/>
      <c r="C15" s="605"/>
      <c r="D15" s="592"/>
      <c r="E15" s="223" t="s">
        <v>123</v>
      </c>
      <c r="F15" s="122">
        <v>245</v>
      </c>
      <c r="G15" s="131">
        <v>159</v>
      </c>
      <c r="H15" s="131">
        <v>14934900</v>
      </c>
      <c r="I15" s="132">
        <f t="shared" si="2"/>
        <v>0.24423963133640553</v>
      </c>
      <c r="J15" s="132">
        <f t="shared" si="3"/>
        <v>0.6489795918367347</v>
      </c>
      <c r="K15" s="157">
        <f t="shared" si="4"/>
        <v>93930.188679245286</v>
      </c>
      <c r="L15" s="592"/>
      <c r="M15" s="223" t="s">
        <v>123</v>
      </c>
      <c r="N15" s="122">
        <v>1183</v>
      </c>
      <c r="O15" s="131">
        <v>737</v>
      </c>
      <c r="P15" s="131">
        <v>75456780</v>
      </c>
      <c r="Q15" s="132">
        <f t="shared" si="23"/>
        <v>0.27195571955719555</v>
      </c>
      <c r="R15" s="132">
        <f t="shared" si="5"/>
        <v>0.6229923922231615</v>
      </c>
      <c r="S15" s="126">
        <f t="shared" si="6"/>
        <v>102383.69063772049</v>
      </c>
      <c r="T15" s="592"/>
      <c r="U15" s="223" t="s">
        <v>123</v>
      </c>
      <c r="V15" s="122">
        <v>51309</v>
      </c>
      <c r="W15" s="131">
        <v>33148</v>
      </c>
      <c r="X15" s="131">
        <v>2565680430</v>
      </c>
      <c r="Y15" s="132">
        <f t="shared" si="7"/>
        <v>0.26031915561977759</v>
      </c>
      <c r="Z15" s="132">
        <f t="shared" si="8"/>
        <v>0.64604650256290319</v>
      </c>
      <c r="AA15" s="131">
        <f t="shared" si="9"/>
        <v>77400.761131893334</v>
      </c>
      <c r="AB15" s="592"/>
      <c r="AC15" s="223" t="s">
        <v>123</v>
      </c>
      <c r="AD15" s="122">
        <v>49085</v>
      </c>
      <c r="AE15" s="131">
        <v>31884</v>
      </c>
      <c r="AF15" s="131">
        <v>2703927050</v>
      </c>
      <c r="AG15" s="132">
        <f t="shared" si="10"/>
        <v>0.2862966587947956</v>
      </c>
      <c r="AH15" s="132">
        <f t="shared" si="11"/>
        <v>0.64956707751859022</v>
      </c>
      <c r="AI15" s="126">
        <f t="shared" si="12"/>
        <v>84805.138941161713</v>
      </c>
      <c r="AJ15" s="592"/>
      <c r="AK15" s="223" t="s">
        <v>123</v>
      </c>
      <c r="AL15" s="122">
        <v>33353</v>
      </c>
      <c r="AM15" s="131">
        <v>20036</v>
      </c>
      <c r="AN15" s="131">
        <v>1770779030</v>
      </c>
      <c r="AO15" s="132">
        <f t="shared" si="13"/>
        <v>0.24581937747678115</v>
      </c>
      <c r="AP15" s="132">
        <f t="shared" si="14"/>
        <v>0.60072557191257159</v>
      </c>
      <c r="AQ15" s="126">
        <f t="shared" si="15"/>
        <v>88379.867738071465</v>
      </c>
      <c r="AR15" s="592"/>
      <c r="AS15" s="223" t="s">
        <v>123</v>
      </c>
      <c r="AT15" s="122">
        <v>14057</v>
      </c>
      <c r="AU15" s="131">
        <v>7816</v>
      </c>
      <c r="AV15" s="131">
        <v>732898090</v>
      </c>
      <c r="AW15" s="132">
        <f t="shared" si="16"/>
        <v>0.18502473782638543</v>
      </c>
      <c r="AX15" s="132">
        <f t="shared" si="17"/>
        <v>0.55602191079177632</v>
      </c>
      <c r="AY15" s="131">
        <f t="shared" si="18"/>
        <v>93768.947031729782</v>
      </c>
      <c r="AZ15" s="592"/>
      <c r="BA15" s="223" t="s">
        <v>123</v>
      </c>
      <c r="BB15" s="122">
        <v>3785</v>
      </c>
      <c r="BC15" s="131">
        <v>1947</v>
      </c>
      <c r="BD15" s="131">
        <v>192278330</v>
      </c>
      <c r="BE15" s="132">
        <f t="shared" si="19"/>
        <v>0.11681766364672706</v>
      </c>
      <c r="BF15" s="132">
        <f t="shared" si="20"/>
        <v>0.51439894319682955</v>
      </c>
      <c r="BG15" s="157">
        <f t="shared" si="21"/>
        <v>98756.204417051878</v>
      </c>
      <c r="BH15" s="592"/>
      <c r="BI15" s="223" t="s">
        <v>123</v>
      </c>
      <c r="BJ15" s="122">
        <f t="shared" si="22"/>
        <v>153017</v>
      </c>
      <c r="BK15" s="131">
        <f t="shared" si="0"/>
        <v>95727</v>
      </c>
      <c r="BL15" s="131">
        <f t="shared" si="1"/>
        <v>8055954610</v>
      </c>
      <c r="BM15" s="132">
        <f t="shared" si="24"/>
        <v>0.25027909883105304</v>
      </c>
      <c r="BN15" s="132">
        <f t="shared" si="25"/>
        <v>0.62559715587156983</v>
      </c>
      <c r="BO15" s="131">
        <f t="shared" si="26"/>
        <v>84155.511088825515</v>
      </c>
      <c r="BP15" s="183"/>
      <c r="BR15" s="192" t="s">
        <v>51</v>
      </c>
      <c r="BS15" s="106">
        <v>11</v>
      </c>
      <c r="BT15" s="106">
        <v>61</v>
      </c>
      <c r="BU15" s="106">
        <v>3089</v>
      </c>
      <c r="BV15" s="106">
        <v>2561</v>
      </c>
      <c r="BW15" s="106">
        <v>2070</v>
      </c>
      <c r="BX15" s="106">
        <v>1200</v>
      </c>
      <c r="BY15" s="106">
        <v>533</v>
      </c>
      <c r="BZ15" s="106">
        <f>市区町村別_歯科医療費!D13</f>
        <v>9525</v>
      </c>
    </row>
    <row r="16" spans="2:78" s="75" customFormat="1">
      <c r="B16" s="602"/>
      <c r="C16" s="605"/>
      <c r="D16" s="592"/>
      <c r="E16" s="223" t="s">
        <v>124</v>
      </c>
      <c r="F16" s="122">
        <v>71</v>
      </c>
      <c r="G16" s="131">
        <v>43</v>
      </c>
      <c r="H16" s="131">
        <v>4029230</v>
      </c>
      <c r="I16" s="132">
        <f t="shared" si="2"/>
        <v>6.6052227342549924E-2</v>
      </c>
      <c r="J16" s="132">
        <f t="shared" si="3"/>
        <v>0.60563380281690138</v>
      </c>
      <c r="K16" s="157">
        <f t="shared" si="4"/>
        <v>93703.023255813954</v>
      </c>
      <c r="L16" s="592"/>
      <c r="M16" s="223" t="s">
        <v>124</v>
      </c>
      <c r="N16" s="122">
        <v>345</v>
      </c>
      <c r="O16" s="131">
        <v>220</v>
      </c>
      <c r="P16" s="131">
        <v>25045100</v>
      </c>
      <c r="Q16" s="132">
        <f t="shared" si="23"/>
        <v>8.1180811808118078E-2</v>
      </c>
      <c r="R16" s="132">
        <f t="shared" si="5"/>
        <v>0.6376811594202898</v>
      </c>
      <c r="S16" s="126">
        <f t="shared" si="6"/>
        <v>113841.36363636363</v>
      </c>
      <c r="T16" s="592"/>
      <c r="U16" s="223" t="s">
        <v>124</v>
      </c>
      <c r="V16" s="122">
        <v>9141</v>
      </c>
      <c r="W16" s="131">
        <v>5577</v>
      </c>
      <c r="X16" s="131">
        <v>469121950</v>
      </c>
      <c r="Y16" s="132">
        <f t="shared" si="7"/>
        <v>4.3797512093987558E-2</v>
      </c>
      <c r="Z16" s="132">
        <f t="shared" si="8"/>
        <v>0.61010830324909748</v>
      </c>
      <c r="AA16" s="131">
        <f t="shared" si="9"/>
        <v>84117.258382642991</v>
      </c>
      <c r="AB16" s="592"/>
      <c r="AC16" s="223" t="s">
        <v>124</v>
      </c>
      <c r="AD16" s="122">
        <v>11691</v>
      </c>
      <c r="AE16" s="131">
        <v>7054</v>
      </c>
      <c r="AF16" s="131">
        <v>626696370</v>
      </c>
      <c r="AG16" s="132">
        <f t="shared" si="10"/>
        <v>6.3340127685939288E-2</v>
      </c>
      <c r="AH16" s="132">
        <f t="shared" si="11"/>
        <v>0.60337011376272343</v>
      </c>
      <c r="AI16" s="126">
        <f t="shared" si="12"/>
        <v>88842.694924865325</v>
      </c>
      <c r="AJ16" s="592"/>
      <c r="AK16" s="223" t="s">
        <v>124</v>
      </c>
      <c r="AL16" s="122">
        <v>11008</v>
      </c>
      <c r="AM16" s="131">
        <v>6418</v>
      </c>
      <c r="AN16" s="131">
        <v>626192400</v>
      </c>
      <c r="AO16" s="132">
        <f t="shared" si="13"/>
        <v>7.8741703166599189E-2</v>
      </c>
      <c r="AP16" s="132">
        <f t="shared" si="14"/>
        <v>0.58303052325581395</v>
      </c>
      <c r="AQ16" s="126">
        <f t="shared" si="15"/>
        <v>97568.152072296667</v>
      </c>
      <c r="AR16" s="592"/>
      <c r="AS16" s="223" t="s">
        <v>124</v>
      </c>
      <c r="AT16" s="122">
        <v>6793</v>
      </c>
      <c r="AU16" s="131">
        <v>3773</v>
      </c>
      <c r="AV16" s="131">
        <v>372069190</v>
      </c>
      <c r="AW16" s="132">
        <f t="shared" si="16"/>
        <v>8.9316573160050192E-2</v>
      </c>
      <c r="AX16" s="132">
        <f t="shared" si="17"/>
        <v>0.55542470189901372</v>
      </c>
      <c r="AY16" s="131">
        <f t="shared" si="18"/>
        <v>98613.620461171478</v>
      </c>
      <c r="AZ16" s="592"/>
      <c r="BA16" s="223" t="s">
        <v>124</v>
      </c>
      <c r="BB16" s="122">
        <v>2745</v>
      </c>
      <c r="BC16" s="131">
        <v>1444</v>
      </c>
      <c r="BD16" s="131">
        <v>155251200</v>
      </c>
      <c r="BE16" s="132">
        <f t="shared" si="19"/>
        <v>8.66382672346553E-2</v>
      </c>
      <c r="BF16" s="132">
        <f t="shared" si="20"/>
        <v>0.52604735883424403</v>
      </c>
      <c r="BG16" s="157">
        <f t="shared" si="21"/>
        <v>107514.68144044321</v>
      </c>
      <c r="BH16" s="592"/>
      <c r="BI16" s="223" t="s">
        <v>124</v>
      </c>
      <c r="BJ16" s="122">
        <f t="shared" si="22"/>
        <v>41794</v>
      </c>
      <c r="BK16" s="131">
        <f t="shared" si="0"/>
        <v>24529</v>
      </c>
      <c r="BL16" s="131">
        <f t="shared" si="1"/>
        <v>2278405440</v>
      </c>
      <c r="BM16" s="132">
        <f t="shared" si="24"/>
        <v>6.4131290181734524E-2</v>
      </c>
      <c r="BN16" s="132">
        <f t="shared" si="25"/>
        <v>0.58690242618557686</v>
      </c>
      <c r="BO16" s="131">
        <f t="shared" si="26"/>
        <v>92886.193485262338</v>
      </c>
      <c r="BP16" s="183"/>
      <c r="BR16" s="192" t="s">
        <v>73</v>
      </c>
      <c r="BS16" s="106">
        <v>5</v>
      </c>
      <c r="BT16" s="106">
        <v>41</v>
      </c>
      <c r="BU16" s="106">
        <v>2062</v>
      </c>
      <c r="BV16" s="106">
        <v>1776</v>
      </c>
      <c r="BW16" s="106">
        <v>1338</v>
      </c>
      <c r="BX16" s="106">
        <v>692</v>
      </c>
      <c r="BY16" s="106">
        <v>293</v>
      </c>
      <c r="BZ16" s="106">
        <f>市区町村別_歯科医療費!D14</f>
        <v>6207</v>
      </c>
    </row>
    <row r="17" spans="2:78" s="75" customFormat="1">
      <c r="B17" s="602"/>
      <c r="C17" s="605"/>
      <c r="D17" s="592"/>
      <c r="E17" s="224" t="s">
        <v>117</v>
      </c>
      <c r="F17" s="122">
        <v>60</v>
      </c>
      <c r="G17" s="131">
        <v>34</v>
      </c>
      <c r="H17" s="131">
        <v>3502550</v>
      </c>
      <c r="I17" s="132">
        <f t="shared" si="2"/>
        <v>5.2227342549923193E-2</v>
      </c>
      <c r="J17" s="132">
        <f t="shared" si="3"/>
        <v>0.56666666666666665</v>
      </c>
      <c r="K17" s="157">
        <f t="shared" si="4"/>
        <v>103016.17647058824</v>
      </c>
      <c r="L17" s="592"/>
      <c r="M17" s="224" t="s">
        <v>117</v>
      </c>
      <c r="N17" s="122">
        <v>182</v>
      </c>
      <c r="O17" s="131">
        <v>95</v>
      </c>
      <c r="P17" s="131">
        <v>11050970</v>
      </c>
      <c r="Q17" s="132">
        <f t="shared" si="23"/>
        <v>3.5055350553505532E-2</v>
      </c>
      <c r="R17" s="132">
        <f t="shared" si="5"/>
        <v>0.52197802197802201</v>
      </c>
      <c r="S17" s="126">
        <f t="shared" si="6"/>
        <v>116326</v>
      </c>
      <c r="T17" s="592"/>
      <c r="U17" s="224" t="s">
        <v>117</v>
      </c>
      <c r="V17" s="122">
        <v>10267</v>
      </c>
      <c r="W17" s="131">
        <v>5573</v>
      </c>
      <c r="X17" s="131">
        <v>381849960</v>
      </c>
      <c r="Y17" s="132">
        <f t="shared" si="7"/>
        <v>4.3766099139285045E-2</v>
      </c>
      <c r="Z17" s="132">
        <f t="shared" si="8"/>
        <v>0.54280705171910004</v>
      </c>
      <c r="AA17" s="135">
        <f t="shared" si="9"/>
        <v>68517.846761169931</v>
      </c>
      <c r="AB17" s="593"/>
      <c r="AC17" s="224" t="s">
        <v>117</v>
      </c>
      <c r="AD17" s="122">
        <v>5779</v>
      </c>
      <c r="AE17" s="131">
        <v>3141</v>
      </c>
      <c r="AF17" s="131">
        <v>276225830</v>
      </c>
      <c r="AG17" s="132">
        <f t="shared" si="10"/>
        <v>2.8204046081873446E-2</v>
      </c>
      <c r="AH17" s="132">
        <f t="shared" si="11"/>
        <v>0.54351964007613773</v>
      </c>
      <c r="AI17" s="126">
        <f t="shared" si="12"/>
        <v>87942.002546959571</v>
      </c>
      <c r="AJ17" s="592"/>
      <c r="AK17" s="224" t="s">
        <v>117</v>
      </c>
      <c r="AL17" s="122">
        <v>3575</v>
      </c>
      <c r="AM17" s="131">
        <v>1779</v>
      </c>
      <c r="AN17" s="131">
        <v>206586030</v>
      </c>
      <c r="AO17" s="132">
        <f t="shared" si="13"/>
        <v>2.1826346203393573E-2</v>
      </c>
      <c r="AP17" s="132">
        <f t="shared" si="14"/>
        <v>0.4976223776223776</v>
      </c>
      <c r="AQ17" s="126">
        <f t="shared" si="15"/>
        <v>116124.80607082631</v>
      </c>
      <c r="AR17" s="592"/>
      <c r="AS17" s="224" t="s">
        <v>117</v>
      </c>
      <c r="AT17" s="122">
        <v>2022</v>
      </c>
      <c r="AU17" s="131">
        <v>943</v>
      </c>
      <c r="AV17" s="131">
        <v>136308020</v>
      </c>
      <c r="AW17" s="132">
        <f t="shared" si="16"/>
        <v>2.232322514972895E-2</v>
      </c>
      <c r="AX17" s="132">
        <f t="shared" si="17"/>
        <v>0.46636993076162214</v>
      </c>
      <c r="AY17" s="131">
        <f t="shared" si="18"/>
        <v>144547.21102863204</v>
      </c>
      <c r="AZ17" s="592"/>
      <c r="BA17" s="224" t="s">
        <v>117</v>
      </c>
      <c r="BB17" s="122">
        <v>1140</v>
      </c>
      <c r="BC17" s="131">
        <v>520</v>
      </c>
      <c r="BD17" s="131">
        <v>78389440</v>
      </c>
      <c r="BE17" s="132">
        <f t="shared" si="19"/>
        <v>3.1199376012479751E-2</v>
      </c>
      <c r="BF17" s="132">
        <f t="shared" si="20"/>
        <v>0.45614035087719296</v>
      </c>
      <c r="BG17" s="157">
        <f t="shared" si="21"/>
        <v>150748.92307692306</v>
      </c>
      <c r="BH17" s="592"/>
      <c r="BI17" s="224" t="s">
        <v>117</v>
      </c>
      <c r="BJ17" s="122">
        <f t="shared" si="22"/>
        <v>23025</v>
      </c>
      <c r="BK17" s="131">
        <f t="shared" si="0"/>
        <v>12085</v>
      </c>
      <c r="BL17" s="131">
        <f t="shared" si="1"/>
        <v>1093912800</v>
      </c>
      <c r="BM17" s="132">
        <f t="shared" si="24"/>
        <v>3.1596340733265185E-2</v>
      </c>
      <c r="BN17" s="132">
        <f t="shared" si="25"/>
        <v>0.52486427795874047</v>
      </c>
      <c r="BO17" s="131">
        <f t="shared" si="26"/>
        <v>90518.229209764177</v>
      </c>
      <c r="BP17" s="183"/>
      <c r="BR17" s="192" t="s">
        <v>52</v>
      </c>
      <c r="BS17" s="106">
        <v>18</v>
      </c>
      <c r="BT17" s="106">
        <v>87</v>
      </c>
      <c r="BU17" s="106">
        <v>4839</v>
      </c>
      <c r="BV17" s="106">
        <v>4224</v>
      </c>
      <c r="BW17" s="106">
        <v>2897</v>
      </c>
      <c r="BX17" s="106">
        <v>1443</v>
      </c>
      <c r="BY17" s="106">
        <v>589</v>
      </c>
      <c r="BZ17" s="106">
        <f>市区町村別_歯科医療費!D15</f>
        <v>14097</v>
      </c>
    </row>
    <row r="18" spans="2:78" s="75" customFormat="1">
      <c r="B18" s="602">
        <v>2</v>
      </c>
      <c r="C18" s="604" t="s">
        <v>67</v>
      </c>
      <c r="D18" s="596">
        <f>BS9</f>
        <v>16</v>
      </c>
      <c r="E18" s="225" t="s">
        <v>104</v>
      </c>
      <c r="F18" s="121">
        <v>10</v>
      </c>
      <c r="G18" s="129">
        <v>8</v>
      </c>
      <c r="H18" s="129">
        <v>1232660</v>
      </c>
      <c r="I18" s="130">
        <f>IFERROR(G18/$D$18,"-")</f>
        <v>0.5</v>
      </c>
      <c r="J18" s="130">
        <f t="shared" si="3"/>
        <v>0.8</v>
      </c>
      <c r="K18" s="156">
        <f t="shared" si="4"/>
        <v>154082.5</v>
      </c>
      <c r="L18" s="596">
        <f>BT9</f>
        <v>102</v>
      </c>
      <c r="M18" s="225" t="s">
        <v>104</v>
      </c>
      <c r="N18" s="121">
        <v>52</v>
      </c>
      <c r="O18" s="129">
        <v>33</v>
      </c>
      <c r="P18" s="129">
        <v>3186170</v>
      </c>
      <c r="Q18" s="130">
        <f>IFERROR(O18/$L$18,"-")</f>
        <v>0.3235294117647059</v>
      </c>
      <c r="R18" s="130">
        <f t="shared" si="5"/>
        <v>0.63461538461538458</v>
      </c>
      <c r="S18" s="125">
        <f t="shared" si="6"/>
        <v>96550.606060606064</v>
      </c>
      <c r="T18" s="596">
        <f>BU9</f>
        <v>4841</v>
      </c>
      <c r="U18" s="225" t="s">
        <v>104</v>
      </c>
      <c r="V18" s="121">
        <v>2273</v>
      </c>
      <c r="W18" s="129">
        <v>1438</v>
      </c>
      <c r="X18" s="129">
        <v>117988570</v>
      </c>
      <c r="Y18" s="130">
        <f>IFERROR(W18/$T$18,"-")</f>
        <v>0.29704606486263169</v>
      </c>
      <c r="Z18" s="130">
        <f t="shared" si="8"/>
        <v>0.63264408271007477</v>
      </c>
      <c r="AA18" s="129">
        <f t="shared" si="9"/>
        <v>82050.465924895689</v>
      </c>
      <c r="AB18" s="596">
        <f>BV9</f>
        <v>4173</v>
      </c>
      <c r="AC18" s="225" t="s">
        <v>104</v>
      </c>
      <c r="AD18" s="121">
        <v>2145</v>
      </c>
      <c r="AE18" s="129">
        <v>1403</v>
      </c>
      <c r="AF18" s="129">
        <v>127724410</v>
      </c>
      <c r="AG18" s="130">
        <f>IFERROR(AE18/$AB$18,"-")</f>
        <v>0.33620896237718667</v>
      </c>
      <c r="AH18" s="130">
        <f t="shared" si="11"/>
        <v>0.65407925407925405</v>
      </c>
      <c r="AI18" s="125">
        <f t="shared" si="12"/>
        <v>91036.642908054171</v>
      </c>
      <c r="AJ18" s="596">
        <f>BW9</f>
        <v>3076</v>
      </c>
      <c r="AK18" s="225" t="s">
        <v>104</v>
      </c>
      <c r="AL18" s="121">
        <v>1509</v>
      </c>
      <c r="AM18" s="129">
        <v>907</v>
      </c>
      <c r="AN18" s="129">
        <v>81197900</v>
      </c>
      <c r="AO18" s="130">
        <f>IFERROR(AM18/$AJ$18,"-")</f>
        <v>0.29486345903771133</v>
      </c>
      <c r="AP18" s="130">
        <f t="shared" si="14"/>
        <v>0.60106030483764084</v>
      </c>
      <c r="AQ18" s="125">
        <f t="shared" si="15"/>
        <v>89523.59426681367</v>
      </c>
      <c r="AR18" s="596">
        <f>BX9</f>
        <v>1745</v>
      </c>
      <c r="AS18" s="225" t="s">
        <v>104</v>
      </c>
      <c r="AT18" s="121">
        <v>757</v>
      </c>
      <c r="AU18" s="129">
        <v>416</v>
      </c>
      <c r="AV18" s="129">
        <v>43640450</v>
      </c>
      <c r="AW18" s="130">
        <f>IFERROR(AU18/$AR$18,"-")</f>
        <v>0.23839541547277937</v>
      </c>
      <c r="AX18" s="130">
        <f t="shared" si="17"/>
        <v>0.54953764861294585</v>
      </c>
      <c r="AY18" s="129">
        <f t="shared" si="18"/>
        <v>104904.92788461539</v>
      </c>
      <c r="AZ18" s="596">
        <f>BY9</f>
        <v>703</v>
      </c>
      <c r="BA18" s="225" t="s">
        <v>104</v>
      </c>
      <c r="BB18" s="121">
        <v>215</v>
      </c>
      <c r="BC18" s="129">
        <v>122</v>
      </c>
      <c r="BD18" s="129">
        <v>14768590</v>
      </c>
      <c r="BE18" s="130">
        <f>IFERROR(BC18/$AZ$18,"-")</f>
        <v>0.17354196301564723</v>
      </c>
      <c r="BF18" s="130">
        <f t="shared" si="20"/>
        <v>0.56744186046511624</v>
      </c>
      <c r="BG18" s="156">
        <f t="shared" si="21"/>
        <v>121054.01639344262</v>
      </c>
      <c r="BH18" s="596">
        <f>BZ9</f>
        <v>14656</v>
      </c>
      <c r="BI18" s="225" t="s">
        <v>104</v>
      </c>
      <c r="BJ18" s="121">
        <f t="shared" si="22"/>
        <v>6961</v>
      </c>
      <c r="BK18" s="129">
        <f t="shared" si="0"/>
        <v>4327</v>
      </c>
      <c r="BL18" s="129">
        <f t="shared" si="1"/>
        <v>389738750</v>
      </c>
      <c r="BM18" s="130">
        <f>IFERROR(BK18/$BH$18,"-")</f>
        <v>0.29523744541484714</v>
      </c>
      <c r="BN18" s="130">
        <f t="shared" si="25"/>
        <v>0.62160609107886799</v>
      </c>
      <c r="BO18" s="129">
        <f t="shared" si="26"/>
        <v>90071.35428703489</v>
      </c>
      <c r="BP18" s="183"/>
      <c r="BR18" s="192" t="s">
        <v>53</v>
      </c>
      <c r="BS18" s="106">
        <v>47</v>
      </c>
      <c r="BT18" s="106">
        <v>154</v>
      </c>
      <c r="BU18" s="106">
        <v>7880</v>
      </c>
      <c r="BV18" s="106">
        <v>7369</v>
      </c>
      <c r="BW18" s="106">
        <v>5025</v>
      </c>
      <c r="BX18" s="106">
        <v>2653</v>
      </c>
      <c r="BY18" s="106">
        <v>953</v>
      </c>
      <c r="BZ18" s="106">
        <f>市区町村別_歯科医療費!D16</f>
        <v>24081</v>
      </c>
    </row>
    <row r="19" spans="2:78" s="75" customFormat="1" ht="13.5" customHeight="1">
      <c r="B19" s="602"/>
      <c r="C19" s="605"/>
      <c r="D19" s="592"/>
      <c r="E19" s="226" t="s">
        <v>136</v>
      </c>
      <c r="F19" s="122">
        <v>7</v>
      </c>
      <c r="G19" s="131">
        <v>6</v>
      </c>
      <c r="H19" s="131">
        <v>653980</v>
      </c>
      <c r="I19" s="132">
        <f t="shared" ref="I19:I28" si="27">IFERROR(G19/$D$18,"-")</f>
        <v>0.375</v>
      </c>
      <c r="J19" s="132">
        <f t="shared" si="3"/>
        <v>0.8571428571428571</v>
      </c>
      <c r="K19" s="157">
        <f t="shared" si="4"/>
        <v>108996.66666666667</v>
      </c>
      <c r="L19" s="592"/>
      <c r="M19" s="226" t="s">
        <v>136</v>
      </c>
      <c r="N19" s="122">
        <v>45</v>
      </c>
      <c r="O19" s="131">
        <v>27</v>
      </c>
      <c r="P19" s="131">
        <v>3197190</v>
      </c>
      <c r="Q19" s="132">
        <f t="shared" ref="Q19:Q28" si="28">IFERROR(O19/$L$18,"-")</f>
        <v>0.26470588235294118</v>
      </c>
      <c r="R19" s="132">
        <f t="shared" si="5"/>
        <v>0.6</v>
      </c>
      <c r="S19" s="126">
        <f t="shared" si="6"/>
        <v>118414.44444444444</v>
      </c>
      <c r="T19" s="592"/>
      <c r="U19" s="226" t="s">
        <v>136</v>
      </c>
      <c r="V19" s="122">
        <v>2166</v>
      </c>
      <c r="W19" s="131">
        <v>1406</v>
      </c>
      <c r="X19" s="131">
        <v>106989650</v>
      </c>
      <c r="Y19" s="132">
        <f t="shared" ref="Y19:Y28" si="29">IFERROR(W19/$T$18,"-")</f>
        <v>0.29043586035942986</v>
      </c>
      <c r="Z19" s="132">
        <f t="shared" si="8"/>
        <v>0.64912280701754388</v>
      </c>
      <c r="AA19" s="131">
        <f t="shared" si="9"/>
        <v>76095.056899004267</v>
      </c>
      <c r="AB19" s="592"/>
      <c r="AC19" s="226" t="s">
        <v>136</v>
      </c>
      <c r="AD19" s="122">
        <v>1877</v>
      </c>
      <c r="AE19" s="131">
        <v>1258</v>
      </c>
      <c r="AF19" s="131">
        <v>108558740</v>
      </c>
      <c r="AG19" s="132">
        <f t="shared" ref="AG19:AG28" si="30">IFERROR(AE19/$AB$18,"-")</f>
        <v>0.30146177809729213</v>
      </c>
      <c r="AH19" s="132">
        <f t="shared" si="11"/>
        <v>0.67021843367075118</v>
      </c>
      <c r="AI19" s="126">
        <f t="shared" si="12"/>
        <v>86294.705882352937</v>
      </c>
      <c r="AJ19" s="592"/>
      <c r="AK19" s="226" t="s">
        <v>136</v>
      </c>
      <c r="AL19" s="122">
        <v>1277</v>
      </c>
      <c r="AM19" s="131">
        <v>766</v>
      </c>
      <c r="AN19" s="131">
        <v>68328800</v>
      </c>
      <c r="AO19" s="132">
        <f t="shared" ref="AO19:AO28" si="31">IFERROR(AM19/$AJ$18,"-")</f>
        <v>0.24902470741222366</v>
      </c>
      <c r="AP19" s="132">
        <f t="shared" si="14"/>
        <v>0.59984338292873918</v>
      </c>
      <c r="AQ19" s="126">
        <f t="shared" si="15"/>
        <v>89202.088772845949</v>
      </c>
      <c r="AR19" s="592"/>
      <c r="AS19" s="226" t="s">
        <v>136</v>
      </c>
      <c r="AT19" s="122">
        <v>565</v>
      </c>
      <c r="AU19" s="131">
        <v>310</v>
      </c>
      <c r="AV19" s="131">
        <v>28139960</v>
      </c>
      <c r="AW19" s="132">
        <f t="shared" ref="AW19:AW28" si="32">IFERROR(AU19/$AR$18,"-")</f>
        <v>0.17765042979942694</v>
      </c>
      <c r="AX19" s="132">
        <f t="shared" si="17"/>
        <v>0.54867256637168138</v>
      </c>
      <c r="AY19" s="131">
        <f t="shared" si="18"/>
        <v>90774.06451612903</v>
      </c>
      <c r="AZ19" s="592"/>
      <c r="BA19" s="226" t="s">
        <v>136</v>
      </c>
      <c r="BB19" s="122">
        <v>124</v>
      </c>
      <c r="BC19" s="131">
        <v>68</v>
      </c>
      <c r="BD19" s="131">
        <v>8269650</v>
      </c>
      <c r="BE19" s="132">
        <f t="shared" ref="BE19:BE28" si="33">IFERROR(BC19/$AZ$18,"-")</f>
        <v>9.6728307254623044E-2</v>
      </c>
      <c r="BF19" s="132">
        <f t="shared" si="20"/>
        <v>0.54838709677419351</v>
      </c>
      <c r="BG19" s="157">
        <f t="shared" si="21"/>
        <v>121612.5</v>
      </c>
      <c r="BH19" s="592"/>
      <c r="BI19" s="226" t="s">
        <v>136</v>
      </c>
      <c r="BJ19" s="122">
        <f t="shared" si="22"/>
        <v>6061</v>
      </c>
      <c r="BK19" s="131">
        <f t="shared" si="0"/>
        <v>3841</v>
      </c>
      <c r="BL19" s="131">
        <f t="shared" si="1"/>
        <v>324137970</v>
      </c>
      <c r="BM19" s="132">
        <f t="shared" ref="BM19:BM28" si="34">IFERROR(BK19/$BH$18,"-")</f>
        <v>0.26207696506550221</v>
      </c>
      <c r="BN19" s="132">
        <f t="shared" si="25"/>
        <v>0.63372380795248306</v>
      </c>
      <c r="BO19" s="131">
        <f t="shared" si="26"/>
        <v>84388.953397552716</v>
      </c>
      <c r="BP19" s="183"/>
      <c r="BR19" s="192" t="s">
        <v>74</v>
      </c>
      <c r="BS19" s="106">
        <v>26</v>
      </c>
      <c r="BT19" s="106">
        <v>82</v>
      </c>
      <c r="BU19" s="106">
        <v>3896</v>
      </c>
      <c r="BV19" s="106">
        <v>3504</v>
      </c>
      <c r="BW19" s="106">
        <v>2795</v>
      </c>
      <c r="BX19" s="106">
        <v>1498</v>
      </c>
      <c r="BY19" s="106">
        <v>653</v>
      </c>
      <c r="BZ19" s="106">
        <f>市区町村別_歯科医療費!D17</f>
        <v>12454</v>
      </c>
    </row>
    <row r="20" spans="2:78" s="75" customFormat="1" ht="13.5" customHeight="1">
      <c r="B20" s="602"/>
      <c r="C20" s="605"/>
      <c r="D20" s="592"/>
      <c r="E20" s="227" t="s">
        <v>103</v>
      </c>
      <c r="F20" s="122">
        <v>12</v>
      </c>
      <c r="G20" s="131">
        <v>7</v>
      </c>
      <c r="H20" s="131">
        <v>1197610</v>
      </c>
      <c r="I20" s="132">
        <f t="shared" si="27"/>
        <v>0.4375</v>
      </c>
      <c r="J20" s="132">
        <f t="shared" si="3"/>
        <v>0.58333333333333337</v>
      </c>
      <c r="K20" s="157">
        <f t="shared" si="4"/>
        <v>171087.14285714287</v>
      </c>
      <c r="L20" s="592"/>
      <c r="M20" s="227" t="s">
        <v>103</v>
      </c>
      <c r="N20" s="122">
        <v>63</v>
      </c>
      <c r="O20" s="131">
        <v>37</v>
      </c>
      <c r="P20" s="131">
        <v>3981620</v>
      </c>
      <c r="Q20" s="132">
        <f t="shared" si="28"/>
        <v>0.36274509803921567</v>
      </c>
      <c r="R20" s="132">
        <f t="shared" si="5"/>
        <v>0.58730158730158732</v>
      </c>
      <c r="S20" s="126">
        <f t="shared" si="6"/>
        <v>107611.35135135135</v>
      </c>
      <c r="T20" s="592"/>
      <c r="U20" s="227" t="s">
        <v>103</v>
      </c>
      <c r="V20" s="122">
        <v>2894</v>
      </c>
      <c r="W20" s="131">
        <v>1797</v>
      </c>
      <c r="X20" s="131">
        <v>140654290</v>
      </c>
      <c r="Y20" s="132">
        <f t="shared" si="29"/>
        <v>0.37120429663292709</v>
      </c>
      <c r="Z20" s="132">
        <f t="shared" si="8"/>
        <v>0.62093987560469943</v>
      </c>
      <c r="AA20" s="131">
        <f t="shared" si="9"/>
        <v>78271.725097384537</v>
      </c>
      <c r="AB20" s="592"/>
      <c r="AC20" s="227" t="s">
        <v>103</v>
      </c>
      <c r="AD20" s="122">
        <v>2587</v>
      </c>
      <c r="AE20" s="131">
        <v>1677</v>
      </c>
      <c r="AF20" s="131">
        <v>154211770</v>
      </c>
      <c r="AG20" s="132">
        <f t="shared" si="30"/>
        <v>0.40186915887850466</v>
      </c>
      <c r="AH20" s="132">
        <f t="shared" si="11"/>
        <v>0.64824120603015079</v>
      </c>
      <c r="AI20" s="126">
        <f t="shared" si="12"/>
        <v>91956.929039952302</v>
      </c>
      <c r="AJ20" s="592"/>
      <c r="AK20" s="227" t="s">
        <v>103</v>
      </c>
      <c r="AL20" s="122">
        <v>1954</v>
      </c>
      <c r="AM20" s="131">
        <v>1164</v>
      </c>
      <c r="AN20" s="131">
        <v>104237270</v>
      </c>
      <c r="AO20" s="132">
        <f t="shared" si="31"/>
        <v>0.37841352405721718</v>
      </c>
      <c r="AP20" s="132">
        <f t="shared" si="14"/>
        <v>0.59570112589559876</v>
      </c>
      <c r="AQ20" s="126">
        <f t="shared" si="15"/>
        <v>89550.919243986253</v>
      </c>
      <c r="AR20" s="592"/>
      <c r="AS20" s="227" t="s">
        <v>103</v>
      </c>
      <c r="AT20" s="122">
        <v>1085</v>
      </c>
      <c r="AU20" s="131">
        <v>579</v>
      </c>
      <c r="AV20" s="131">
        <v>60381880</v>
      </c>
      <c r="AW20" s="132">
        <f t="shared" si="32"/>
        <v>0.33180515759312323</v>
      </c>
      <c r="AX20" s="132">
        <f t="shared" si="17"/>
        <v>0.5336405529953917</v>
      </c>
      <c r="AY20" s="131">
        <f t="shared" si="18"/>
        <v>104286.49395509499</v>
      </c>
      <c r="AZ20" s="592"/>
      <c r="BA20" s="227" t="s">
        <v>103</v>
      </c>
      <c r="BB20" s="122">
        <v>364</v>
      </c>
      <c r="BC20" s="131">
        <v>203</v>
      </c>
      <c r="BD20" s="131">
        <v>25072710</v>
      </c>
      <c r="BE20" s="132">
        <f t="shared" si="33"/>
        <v>0.28876244665718348</v>
      </c>
      <c r="BF20" s="132">
        <f t="shared" si="20"/>
        <v>0.55769230769230771</v>
      </c>
      <c r="BG20" s="157">
        <f t="shared" si="21"/>
        <v>123510.88669950739</v>
      </c>
      <c r="BH20" s="592"/>
      <c r="BI20" s="227" t="s">
        <v>103</v>
      </c>
      <c r="BJ20" s="122">
        <f t="shared" si="22"/>
        <v>8959</v>
      </c>
      <c r="BK20" s="131">
        <f t="shared" si="0"/>
        <v>5464</v>
      </c>
      <c r="BL20" s="131">
        <f t="shared" si="1"/>
        <v>489737150</v>
      </c>
      <c r="BM20" s="132">
        <f t="shared" si="34"/>
        <v>0.37281659388646288</v>
      </c>
      <c r="BN20" s="132">
        <f t="shared" si="25"/>
        <v>0.60988949659560221</v>
      </c>
      <c r="BO20" s="131">
        <f t="shared" si="26"/>
        <v>89629.785871156666</v>
      </c>
      <c r="BP20" s="183"/>
      <c r="BR20" s="192" t="s">
        <v>75</v>
      </c>
      <c r="BS20" s="106">
        <v>40</v>
      </c>
      <c r="BT20" s="106">
        <v>176</v>
      </c>
      <c r="BU20" s="106">
        <v>6724</v>
      </c>
      <c r="BV20" s="106">
        <v>6313</v>
      </c>
      <c r="BW20" s="106">
        <v>4720</v>
      </c>
      <c r="BX20" s="106">
        <v>2395</v>
      </c>
      <c r="BY20" s="106">
        <v>1000</v>
      </c>
      <c r="BZ20" s="106">
        <f>市区町村別_歯科医療費!D18</f>
        <v>21368</v>
      </c>
    </row>
    <row r="21" spans="2:78" s="75" customFormat="1" ht="13.5" customHeight="1">
      <c r="B21" s="602"/>
      <c r="C21" s="605"/>
      <c r="D21" s="592"/>
      <c r="E21" s="227" t="s">
        <v>106</v>
      </c>
      <c r="F21" s="122">
        <v>4</v>
      </c>
      <c r="G21" s="131">
        <v>2</v>
      </c>
      <c r="H21" s="131">
        <v>372790</v>
      </c>
      <c r="I21" s="132">
        <f t="shared" si="27"/>
        <v>0.125</v>
      </c>
      <c r="J21" s="132">
        <f t="shared" si="3"/>
        <v>0.5</v>
      </c>
      <c r="K21" s="157">
        <f t="shared" si="4"/>
        <v>186395</v>
      </c>
      <c r="L21" s="592"/>
      <c r="M21" s="227" t="s">
        <v>106</v>
      </c>
      <c r="N21" s="122">
        <v>31</v>
      </c>
      <c r="O21" s="131">
        <v>19</v>
      </c>
      <c r="P21" s="131">
        <v>1448310</v>
      </c>
      <c r="Q21" s="132">
        <f t="shared" si="28"/>
        <v>0.18627450980392157</v>
      </c>
      <c r="R21" s="132">
        <f t="shared" si="5"/>
        <v>0.61290322580645162</v>
      </c>
      <c r="S21" s="126">
        <f t="shared" si="6"/>
        <v>76226.84210526316</v>
      </c>
      <c r="T21" s="592"/>
      <c r="U21" s="227" t="s">
        <v>106</v>
      </c>
      <c r="V21" s="122">
        <v>876</v>
      </c>
      <c r="W21" s="131">
        <v>557</v>
      </c>
      <c r="X21" s="131">
        <v>46387240</v>
      </c>
      <c r="Y21" s="132">
        <f t="shared" si="29"/>
        <v>0.11505887213385664</v>
      </c>
      <c r="Z21" s="132">
        <f t="shared" si="8"/>
        <v>0.63584474885844744</v>
      </c>
      <c r="AA21" s="131">
        <f t="shared" si="9"/>
        <v>83280.502692998198</v>
      </c>
      <c r="AB21" s="592"/>
      <c r="AC21" s="227" t="s">
        <v>106</v>
      </c>
      <c r="AD21" s="122">
        <v>912</v>
      </c>
      <c r="AE21" s="131">
        <v>597</v>
      </c>
      <c r="AF21" s="131">
        <v>52697760</v>
      </c>
      <c r="AG21" s="132">
        <f t="shared" si="30"/>
        <v>0.14306254493170381</v>
      </c>
      <c r="AH21" s="132">
        <f t="shared" si="11"/>
        <v>0.65460526315789469</v>
      </c>
      <c r="AI21" s="126">
        <f t="shared" si="12"/>
        <v>88270.954773869351</v>
      </c>
      <c r="AJ21" s="592"/>
      <c r="AK21" s="227" t="s">
        <v>106</v>
      </c>
      <c r="AL21" s="122">
        <v>764</v>
      </c>
      <c r="AM21" s="131">
        <v>464</v>
      </c>
      <c r="AN21" s="131">
        <v>44029680</v>
      </c>
      <c r="AO21" s="132">
        <f t="shared" si="31"/>
        <v>0.15084525357607281</v>
      </c>
      <c r="AP21" s="132">
        <f t="shared" si="14"/>
        <v>0.60732984293193715</v>
      </c>
      <c r="AQ21" s="126">
        <f t="shared" si="15"/>
        <v>94891.551724137928</v>
      </c>
      <c r="AR21" s="592"/>
      <c r="AS21" s="227" t="s">
        <v>106</v>
      </c>
      <c r="AT21" s="122">
        <v>411</v>
      </c>
      <c r="AU21" s="131">
        <v>224</v>
      </c>
      <c r="AV21" s="131">
        <v>23725480</v>
      </c>
      <c r="AW21" s="132">
        <f t="shared" si="32"/>
        <v>0.12836676217765042</v>
      </c>
      <c r="AX21" s="132">
        <f t="shared" si="17"/>
        <v>0.54501216545012166</v>
      </c>
      <c r="AY21" s="131">
        <f t="shared" si="18"/>
        <v>105917.32142857143</v>
      </c>
      <c r="AZ21" s="592"/>
      <c r="BA21" s="227" t="s">
        <v>106</v>
      </c>
      <c r="BB21" s="122">
        <v>143</v>
      </c>
      <c r="BC21" s="131">
        <v>86</v>
      </c>
      <c r="BD21" s="131">
        <v>12605220</v>
      </c>
      <c r="BE21" s="132">
        <f t="shared" si="33"/>
        <v>0.12233285917496443</v>
      </c>
      <c r="BF21" s="132">
        <f t="shared" si="20"/>
        <v>0.60139860139860135</v>
      </c>
      <c r="BG21" s="157">
        <f t="shared" si="21"/>
        <v>146572.32558139536</v>
      </c>
      <c r="BH21" s="592"/>
      <c r="BI21" s="227" t="s">
        <v>106</v>
      </c>
      <c r="BJ21" s="122">
        <f t="shared" si="22"/>
        <v>3141</v>
      </c>
      <c r="BK21" s="131">
        <f t="shared" si="0"/>
        <v>1949</v>
      </c>
      <c r="BL21" s="131">
        <f t="shared" si="1"/>
        <v>181266480</v>
      </c>
      <c r="BM21" s="132">
        <f t="shared" si="34"/>
        <v>0.1329830786026201</v>
      </c>
      <c r="BN21" s="132">
        <f t="shared" si="25"/>
        <v>0.6205030245144858</v>
      </c>
      <c r="BO21" s="131">
        <f t="shared" si="26"/>
        <v>93004.864032837359</v>
      </c>
      <c r="BP21" s="183"/>
      <c r="BR21" s="192" t="s">
        <v>76</v>
      </c>
      <c r="BS21" s="106">
        <v>27</v>
      </c>
      <c r="BT21" s="106">
        <v>100</v>
      </c>
      <c r="BU21" s="106">
        <v>5026</v>
      </c>
      <c r="BV21" s="106">
        <v>4633</v>
      </c>
      <c r="BW21" s="106">
        <v>3610</v>
      </c>
      <c r="BX21" s="106">
        <v>2007</v>
      </c>
      <c r="BY21" s="106">
        <v>862</v>
      </c>
      <c r="BZ21" s="106">
        <f>市区町村別_歯科医療費!D19</f>
        <v>16265</v>
      </c>
    </row>
    <row r="22" spans="2:78" s="75" customFormat="1" ht="13.5" customHeight="1">
      <c r="B22" s="602"/>
      <c r="C22" s="605"/>
      <c r="D22" s="592"/>
      <c r="E22" s="227" t="s">
        <v>119</v>
      </c>
      <c r="F22" s="122">
        <v>1</v>
      </c>
      <c r="G22" s="131">
        <v>0</v>
      </c>
      <c r="H22" s="131">
        <v>0</v>
      </c>
      <c r="I22" s="132">
        <f t="shared" si="27"/>
        <v>0</v>
      </c>
      <c r="J22" s="132">
        <f t="shared" si="3"/>
        <v>0</v>
      </c>
      <c r="K22" s="157" t="str">
        <f t="shared" si="4"/>
        <v>-</v>
      </c>
      <c r="L22" s="592"/>
      <c r="M22" s="227" t="s">
        <v>119</v>
      </c>
      <c r="N22" s="122">
        <v>38</v>
      </c>
      <c r="O22" s="131">
        <v>21</v>
      </c>
      <c r="P22" s="131">
        <v>2009010</v>
      </c>
      <c r="Q22" s="132">
        <f t="shared" si="28"/>
        <v>0.20588235294117646</v>
      </c>
      <c r="R22" s="132">
        <f t="shared" si="5"/>
        <v>0.55263157894736847</v>
      </c>
      <c r="S22" s="126">
        <f t="shared" si="6"/>
        <v>95667.142857142855</v>
      </c>
      <c r="T22" s="592"/>
      <c r="U22" s="227" t="s">
        <v>119</v>
      </c>
      <c r="V22" s="122">
        <v>948</v>
      </c>
      <c r="W22" s="131">
        <v>622</v>
      </c>
      <c r="X22" s="131">
        <v>50450390</v>
      </c>
      <c r="Y22" s="132">
        <f t="shared" si="29"/>
        <v>0.12848585003098534</v>
      </c>
      <c r="Z22" s="132">
        <f t="shared" si="8"/>
        <v>0.65611814345991559</v>
      </c>
      <c r="AA22" s="131">
        <f t="shared" si="9"/>
        <v>81109.95176848874</v>
      </c>
      <c r="AB22" s="592"/>
      <c r="AC22" s="227" t="s">
        <v>119</v>
      </c>
      <c r="AD22" s="122">
        <v>995</v>
      </c>
      <c r="AE22" s="131">
        <v>668</v>
      </c>
      <c r="AF22" s="131">
        <v>64138590</v>
      </c>
      <c r="AG22" s="132">
        <f t="shared" si="30"/>
        <v>0.16007668344116943</v>
      </c>
      <c r="AH22" s="132">
        <f t="shared" si="11"/>
        <v>0.67135678391959797</v>
      </c>
      <c r="AI22" s="126">
        <f t="shared" si="12"/>
        <v>96015.85329341318</v>
      </c>
      <c r="AJ22" s="592"/>
      <c r="AK22" s="227" t="s">
        <v>119</v>
      </c>
      <c r="AL22" s="122">
        <v>838</v>
      </c>
      <c r="AM22" s="131">
        <v>510</v>
      </c>
      <c r="AN22" s="131">
        <v>47900230</v>
      </c>
      <c r="AO22" s="132">
        <f t="shared" si="31"/>
        <v>0.16579973992197658</v>
      </c>
      <c r="AP22" s="132">
        <f t="shared" si="14"/>
        <v>0.60859188544152742</v>
      </c>
      <c r="AQ22" s="126">
        <f t="shared" si="15"/>
        <v>93922.019607843133</v>
      </c>
      <c r="AR22" s="592"/>
      <c r="AS22" s="227" t="s">
        <v>119</v>
      </c>
      <c r="AT22" s="122">
        <v>451</v>
      </c>
      <c r="AU22" s="131">
        <v>258</v>
      </c>
      <c r="AV22" s="131">
        <v>26992990</v>
      </c>
      <c r="AW22" s="132">
        <f t="shared" si="32"/>
        <v>0.14785100286532951</v>
      </c>
      <c r="AX22" s="132">
        <f t="shared" si="17"/>
        <v>0.57206208425720617</v>
      </c>
      <c r="AY22" s="131">
        <f t="shared" si="18"/>
        <v>104623.99224806202</v>
      </c>
      <c r="AZ22" s="592"/>
      <c r="BA22" s="227" t="s">
        <v>119</v>
      </c>
      <c r="BB22" s="122">
        <v>147</v>
      </c>
      <c r="BC22" s="131">
        <v>81</v>
      </c>
      <c r="BD22" s="131">
        <v>10262410</v>
      </c>
      <c r="BE22" s="132">
        <f t="shared" si="33"/>
        <v>0.11522048364153627</v>
      </c>
      <c r="BF22" s="132">
        <f t="shared" si="20"/>
        <v>0.55102040816326525</v>
      </c>
      <c r="BG22" s="157">
        <f t="shared" si="21"/>
        <v>126696.41975308642</v>
      </c>
      <c r="BH22" s="592"/>
      <c r="BI22" s="227" t="s">
        <v>119</v>
      </c>
      <c r="BJ22" s="122">
        <f t="shared" si="22"/>
        <v>3418</v>
      </c>
      <c r="BK22" s="131">
        <f t="shared" si="0"/>
        <v>2160</v>
      </c>
      <c r="BL22" s="131">
        <f t="shared" si="1"/>
        <v>201753620</v>
      </c>
      <c r="BM22" s="132">
        <f t="shared" si="34"/>
        <v>0.14737991266375547</v>
      </c>
      <c r="BN22" s="132">
        <f t="shared" si="25"/>
        <v>0.6319485078993563</v>
      </c>
      <c r="BO22" s="131">
        <f t="shared" si="26"/>
        <v>93404.453703703708</v>
      </c>
      <c r="BP22" s="183"/>
      <c r="BR22" s="192" t="s">
        <v>77</v>
      </c>
      <c r="BS22" s="106">
        <v>43</v>
      </c>
      <c r="BT22" s="106">
        <v>222</v>
      </c>
      <c r="BU22" s="106">
        <v>8832</v>
      </c>
      <c r="BV22" s="106">
        <v>7636</v>
      </c>
      <c r="BW22" s="106">
        <v>5810</v>
      </c>
      <c r="BX22" s="106">
        <v>2921</v>
      </c>
      <c r="BY22" s="106">
        <v>1075</v>
      </c>
      <c r="BZ22" s="106">
        <f>市区町村別_歯科医療費!D20</f>
        <v>26539</v>
      </c>
    </row>
    <row r="23" spans="2:78" s="75" customFormat="1">
      <c r="B23" s="602"/>
      <c r="C23" s="605"/>
      <c r="D23" s="592"/>
      <c r="E23" s="227" t="s">
        <v>120</v>
      </c>
      <c r="F23" s="122">
        <v>1</v>
      </c>
      <c r="G23" s="131">
        <v>0</v>
      </c>
      <c r="H23" s="131">
        <v>0</v>
      </c>
      <c r="I23" s="132">
        <f t="shared" si="27"/>
        <v>0</v>
      </c>
      <c r="J23" s="132">
        <f t="shared" si="3"/>
        <v>0</v>
      </c>
      <c r="K23" s="157" t="str">
        <f t="shared" si="4"/>
        <v>-</v>
      </c>
      <c r="L23" s="592"/>
      <c r="M23" s="227" t="s">
        <v>120</v>
      </c>
      <c r="N23" s="122">
        <v>18</v>
      </c>
      <c r="O23" s="131">
        <v>11</v>
      </c>
      <c r="P23" s="131">
        <v>835970</v>
      </c>
      <c r="Q23" s="132">
        <f t="shared" si="28"/>
        <v>0.10784313725490197</v>
      </c>
      <c r="R23" s="132">
        <f t="shared" si="5"/>
        <v>0.61111111111111116</v>
      </c>
      <c r="S23" s="126">
        <f t="shared" si="6"/>
        <v>75997.272727272721</v>
      </c>
      <c r="T23" s="592"/>
      <c r="U23" s="227" t="s">
        <v>120</v>
      </c>
      <c r="V23" s="122">
        <v>451</v>
      </c>
      <c r="W23" s="131">
        <v>305</v>
      </c>
      <c r="X23" s="131">
        <v>25230360</v>
      </c>
      <c r="Y23" s="132">
        <f t="shared" si="29"/>
        <v>6.300351167114232E-2</v>
      </c>
      <c r="Z23" s="132">
        <f t="shared" si="8"/>
        <v>0.67627494456762749</v>
      </c>
      <c r="AA23" s="131">
        <f t="shared" si="9"/>
        <v>82722.491803278695</v>
      </c>
      <c r="AB23" s="592"/>
      <c r="AC23" s="227" t="s">
        <v>120</v>
      </c>
      <c r="AD23" s="122">
        <v>474</v>
      </c>
      <c r="AE23" s="131">
        <v>325</v>
      </c>
      <c r="AF23" s="131">
        <v>28956150</v>
      </c>
      <c r="AG23" s="132">
        <f t="shared" si="30"/>
        <v>7.7881619937694699E-2</v>
      </c>
      <c r="AH23" s="132">
        <f t="shared" si="11"/>
        <v>0.68565400843881852</v>
      </c>
      <c r="AI23" s="126">
        <f t="shared" si="12"/>
        <v>89095.846153846156</v>
      </c>
      <c r="AJ23" s="592"/>
      <c r="AK23" s="227" t="s">
        <v>120</v>
      </c>
      <c r="AL23" s="122">
        <v>306</v>
      </c>
      <c r="AM23" s="131">
        <v>198</v>
      </c>
      <c r="AN23" s="131">
        <v>18091890</v>
      </c>
      <c r="AO23" s="132">
        <f t="shared" si="31"/>
        <v>6.4369310793237974E-2</v>
      </c>
      <c r="AP23" s="132">
        <f t="shared" si="14"/>
        <v>0.6470588235294118</v>
      </c>
      <c r="AQ23" s="126">
        <f t="shared" si="15"/>
        <v>91373.181818181823</v>
      </c>
      <c r="AR23" s="592"/>
      <c r="AS23" s="227" t="s">
        <v>120</v>
      </c>
      <c r="AT23" s="122">
        <v>156</v>
      </c>
      <c r="AU23" s="131">
        <v>92</v>
      </c>
      <c r="AV23" s="131">
        <v>9699070</v>
      </c>
      <c r="AW23" s="132">
        <f t="shared" si="32"/>
        <v>5.2722063037249287E-2</v>
      </c>
      <c r="AX23" s="132">
        <f t="shared" si="17"/>
        <v>0.58974358974358976</v>
      </c>
      <c r="AY23" s="131">
        <f t="shared" si="18"/>
        <v>105424.67391304347</v>
      </c>
      <c r="AZ23" s="592"/>
      <c r="BA23" s="227" t="s">
        <v>120</v>
      </c>
      <c r="BB23" s="122">
        <v>45</v>
      </c>
      <c r="BC23" s="131">
        <v>27</v>
      </c>
      <c r="BD23" s="131">
        <v>3677660</v>
      </c>
      <c r="BE23" s="132">
        <f t="shared" si="33"/>
        <v>3.8406827880512091E-2</v>
      </c>
      <c r="BF23" s="132">
        <f t="shared" si="20"/>
        <v>0.6</v>
      </c>
      <c r="BG23" s="157">
        <f t="shared" si="21"/>
        <v>136209.62962962964</v>
      </c>
      <c r="BH23" s="592"/>
      <c r="BI23" s="227" t="s">
        <v>120</v>
      </c>
      <c r="BJ23" s="122">
        <f t="shared" si="22"/>
        <v>1451</v>
      </c>
      <c r="BK23" s="131">
        <f t="shared" si="0"/>
        <v>958</v>
      </c>
      <c r="BL23" s="131">
        <f t="shared" si="1"/>
        <v>86491100</v>
      </c>
      <c r="BM23" s="132">
        <f t="shared" si="34"/>
        <v>6.536572052401747E-2</v>
      </c>
      <c r="BN23" s="132">
        <f t="shared" si="25"/>
        <v>0.66023432115782221</v>
      </c>
      <c r="BO23" s="131">
        <f t="shared" si="26"/>
        <v>90282.985386221291</v>
      </c>
      <c r="BP23" s="183"/>
      <c r="BR23" s="192" t="s">
        <v>54</v>
      </c>
      <c r="BS23" s="106">
        <v>21</v>
      </c>
      <c r="BT23" s="106">
        <v>103</v>
      </c>
      <c r="BU23" s="106">
        <v>5365</v>
      </c>
      <c r="BV23" s="106">
        <v>4850</v>
      </c>
      <c r="BW23" s="106">
        <v>3962</v>
      </c>
      <c r="BX23" s="106">
        <v>2319</v>
      </c>
      <c r="BY23" s="106">
        <v>964</v>
      </c>
      <c r="BZ23" s="106">
        <f>市区町村別_歯科医療費!D21</f>
        <v>17584</v>
      </c>
    </row>
    <row r="24" spans="2:78" s="75" customFormat="1">
      <c r="B24" s="602"/>
      <c r="C24" s="605"/>
      <c r="D24" s="592"/>
      <c r="E24" s="227" t="s">
        <v>121</v>
      </c>
      <c r="F24" s="122">
        <v>4</v>
      </c>
      <c r="G24" s="131">
        <v>1</v>
      </c>
      <c r="H24" s="131">
        <v>159230</v>
      </c>
      <c r="I24" s="132">
        <f t="shared" si="27"/>
        <v>6.25E-2</v>
      </c>
      <c r="J24" s="132">
        <f t="shared" si="3"/>
        <v>0.25</v>
      </c>
      <c r="K24" s="157">
        <f t="shared" si="4"/>
        <v>159230</v>
      </c>
      <c r="L24" s="592"/>
      <c r="M24" s="227" t="s">
        <v>121</v>
      </c>
      <c r="N24" s="122">
        <v>20</v>
      </c>
      <c r="O24" s="131">
        <v>13</v>
      </c>
      <c r="P24" s="131">
        <v>1288340</v>
      </c>
      <c r="Q24" s="132">
        <f t="shared" si="28"/>
        <v>0.12745098039215685</v>
      </c>
      <c r="R24" s="132">
        <f t="shared" si="5"/>
        <v>0.65</v>
      </c>
      <c r="S24" s="126">
        <f t="shared" si="6"/>
        <v>99103.076923076922</v>
      </c>
      <c r="T24" s="592"/>
      <c r="U24" s="227" t="s">
        <v>121</v>
      </c>
      <c r="V24" s="122">
        <v>308</v>
      </c>
      <c r="W24" s="131">
        <v>178</v>
      </c>
      <c r="X24" s="131">
        <v>14681190</v>
      </c>
      <c r="Y24" s="132">
        <f t="shared" si="29"/>
        <v>3.6769262549060114E-2</v>
      </c>
      <c r="Z24" s="132">
        <f t="shared" si="8"/>
        <v>0.57792207792207795</v>
      </c>
      <c r="AA24" s="131">
        <f t="shared" si="9"/>
        <v>82478.595505617981</v>
      </c>
      <c r="AB24" s="592"/>
      <c r="AC24" s="227" t="s">
        <v>121</v>
      </c>
      <c r="AD24" s="122">
        <v>361</v>
      </c>
      <c r="AE24" s="131">
        <v>211</v>
      </c>
      <c r="AF24" s="131">
        <v>19043580</v>
      </c>
      <c r="AG24" s="132">
        <f t="shared" si="30"/>
        <v>5.0563144021087948E-2</v>
      </c>
      <c r="AH24" s="132">
        <f t="shared" si="11"/>
        <v>0.58448753462603875</v>
      </c>
      <c r="AI24" s="126">
        <f t="shared" si="12"/>
        <v>90253.933649289102</v>
      </c>
      <c r="AJ24" s="592"/>
      <c r="AK24" s="227" t="s">
        <v>121</v>
      </c>
      <c r="AL24" s="122">
        <v>342</v>
      </c>
      <c r="AM24" s="131">
        <v>200</v>
      </c>
      <c r="AN24" s="131">
        <v>17721080</v>
      </c>
      <c r="AO24" s="132">
        <f t="shared" si="31"/>
        <v>6.5019505851755532E-2</v>
      </c>
      <c r="AP24" s="132">
        <f t="shared" si="14"/>
        <v>0.58479532163742687</v>
      </c>
      <c r="AQ24" s="126">
        <f t="shared" si="15"/>
        <v>88605.4</v>
      </c>
      <c r="AR24" s="592"/>
      <c r="AS24" s="227" t="s">
        <v>121</v>
      </c>
      <c r="AT24" s="122">
        <v>201</v>
      </c>
      <c r="AU24" s="131">
        <v>115</v>
      </c>
      <c r="AV24" s="131">
        <v>10891890</v>
      </c>
      <c r="AW24" s="132">
        <f t="shared" si="32"/>
        <v>6.5902578796561598E-2</v>
      </c>
      <c r="AX24" s="132">
        <f t="shared" si="17"/>
        <v>0.57213930348258701</v>
      </c>
      <c r="AY24" s="131">
        <f t="shared" si="18"/>
        <v>94712.086956521744</v>
      </c>
      <c r="AZ24" s="592"/>
      <c r="BA24" s="227" t="s">
        <v>121</v>
      </c>
      <c r="BB24" s="122">
        <v>76</v>
      </c>
      <c r="BC24" s="131">
        <v>43</v>
      </c>
      <c r="BD24" s="131">
        <v>6129440</v>
      </c>
      <c r="BE24" s="132">
        <f t="shared" si="33"/>
        <v>6.1166429587482217E-2</v>
      </c>
      <c r="BF24" s="132">
        <f t="shared" si="20"/>
        <v>0.56578947368421051</v>
      </c>
      <c r="BG24" s="157">
        <f t="shared" si="21"/>
        <v>142545.11627906977</v>
      </c>
      <c r="BH24" s="592"/>
      <c r="BI24" s="227" t="s">
        <v>121</v>
      </c>
      <c r="BJ24" s="122">
        <f t="shared" si="22"/>
        <v>1312</v>
      </c>
      <c r="BK24" s="131">
        <f t="shared" si="0"/>
        <v>761</v>
      </c>
      <c r="BL24" s="131">
        <f t="shared" si="1"/>
        <v>69914750</v>
      </c>
      <c r="BM24" s="132">
        <f t="shared" si="34"/>
        <v>5.1924126637554587E-2</v>
      </c>
      <c r="BN24" s="132">
        <f t="shared" si="25"/>
        <v>0.58003048780487809</v>
      </c>
      <c r="BO24" s="131">
        <f t="shared" si="26"/>
        <v>91872.207621550595</v>
      </c>
      <c r="BP24" s="183"/>
      <c r="BR24" s="192" t="s">
        <v>78</v>
      </c>
      <c r="BS24" s="106">
        <v>50</v>
      </c>
      <c r="BT24" s="106">
        <v>184</v>
      </c>
      <c r="BU24" s="106">
        <v>7715</v>
      </c>
      <c r="BV24" s="106">
        <v>7017</v>
      </c>
      <c r="BW24" s="106">
        <v>5551</v>
      </c>
      <c r="BX24" s="106">
        <v>3103</v>
      </c>
      <c r="BY24" s="106">
        <v>1298</v>
      </c>
      <c r="BZ24" s="106">
        <f>市区町村別_歯科医療費!D22</f>
        <v>24918</v>
      </c>
    </row>
    <row r="25" spans="2:78" s="75" customFormat="1" ht="13.5" customHeight="1">
      <c r="B25" s="602"/>
      <c r="C25" s="605"/>
      <c r="D25" s="592"/>
      <c r="E25" s="227" t="s">
        <v>122</v>
      </c>
      <c r="F25" s="122">
        <v>1</v>
      </c>
      <c r="G25" s="131">
        <v>1</v>
      </c>
      <c r="H25" s="131">
        <v>39120</v>
      </c>
      <c r="I25" s="132">
        <f t="shared" si="27"/>
        <v>6.25E-2</v>
      </c>
      <c r="J25" s="132">
        <f t="shared" si="3"/>
        <v>1</v>
      </c>
      <c r="K25" s="157">
        <f t="shared" si="4"/>
        <v>39120</v>
      </c>
      <c r="L25" s="592"/>
      <c r="M25" s="227" t="s">
        <v>122</v>
      </c>
      <c r="N25" s="122">
        <v>7</v>
      </c>
      <c r="O25" s="131">
        <v>6</v>
      </c>
      <c r="P25" s="131">
        <v>287090</v>
      </c>
      <c r="Q25" s="132">
        <f t="shared" si="28"/>
        <v>5.8823529411764705E-2</v>
      </c>
      <c r="R25" s="132">
        <f t="shared" si="5"/>
        <v>0.8571428571428571</v>
      </c>
      <c r="S25" s="126">
        <f t="shared" si="6"/>
        <v>47848.333333333336</v>
      </c>
      <c r="T25" s="592"/>
      <c r="U25" s="227" t="s">
        <v>122</v>
      </c>
      <c r="V25" s="122">
        <v>257</v>
      </c>
      <c r="W25" s="131">
        <v>174</v>
      </c>
      <c r="X25" s="131">
        <v>15525750</v>
      </c>
      <c r="Y25" s="132">
        <f t="shared" si="29"/>
        <v>3.5942986986159886E-2</v>
      </c>
      <c r="Z25" s="132">
        <f t="shared" si="8"/>
        <v>0.67704280155642027</v>
      </c>
      <c r="AA25" s="131">
        <f t="shared" si="9"/>
        <v>89228.448275862072</v>
      </c>
      <c r="AB25" s="592"/>
      <c r="AC25" s="227" t="s">
        <v>122</v>
      </c>
      <c r="AD25" s="122">
        <v>244</v>
      </c>
      <c r="AE25" s="131">
        <v>175</v>
      </c>
      <c r="AF25" s="131">
        <v>17145040</v>
      </c>
      <c r="AG25" s="132">
        <f t="shared" si="30"/>
        <v>4.1936256889527915E-2</v>
      </c>
      <c r="AH25" s="132">
        <f t="shared" si="11"/>
        <v>0.71721311475409832</v>
      </c>
      <c r="AI25" s="126">
        <f t="shared" si="12"/>
        <v>97971.657142857148</v>
      </c>
      <c r="AJ25" s="592"/>
      <c r="AK25" s="227" t="s">
        <v>122</v>
      </c>
      <c r="AL25" s="122">
        <v>216</v>
      </c>
      <c r="AM25" s="131">
        <v>144</v>
      </c>
      <c r="AN25" s="131">
        <v>13587190</v>
      </c>
      <c r="AO25" s="132">
        <f t="shared" si="31"/>
        <v>4.6814044213263982E-2</v>
      </c>
      <c r="AP25" s="132">
        <f t="shared" si="14"/>
        <v>0.66666666666666663</v>
      </c>
      <c r="AQ25" s="126">
        <f t="shared" si="15"/>
        <v>94355.486111111109</v>
      </c>
      <c r="AR25" s="592"/>
      <c r="AS25" s="227" t="s">
        <v>122</v>
      </c>
      <c r="AT25" s="122">
        <v>127</v>
      </c>
      <c r="AU25" s="131">
        <v>89</v>
      </c>
      <c r="AV25" s="131">
        <v>9275650</v>
      </c>
      <c r="AW25" s="132">
        <f t="shared" si="32"/>
        <v>5.1002865329512891E-2</v>
      </c>
      <c r="AX25" s="132">
        <f t="shared" si="17"/>
        <v>0.70078740157480313</v>
      </c>
      <c r="AY25" s="131">
        <f t="shared" si="18"/>
        <v>104220.78651685393</v>
      </c>
      <c r="AZ25" s="592"/>
      <c r="BA25" s="227" t="s">
        <v>122</v>
      </c>
      <c r="BB25" s="122">
        <v>36</v>
      </c>
      <c r="BC25" s="131">
        <v>23</v>
      </c>
      <c r="BD25" s="131">
        <v>3395420</v>
      </c>
      <c r="BE25" s="132">
        <f t="shared" si="33"/>
        <v>3.2716927453769556E-2</v>
      </c>
      <c r="BF25" s="132">
        <f t="shared" si="20"/>
        <v>0.63888888888888884</v>
      </c>
      <c r="BG25" s="157">
        <f t="shared" si="21"/>
        <v>147626.95652173914</v>
      </c>
      <c r="BH25" s="592"/>
      <c r="BI25" s="227" t="s">
        <v>122</v>
      </c>
      <c r="BJ25" s="122">
        <f t="shared" si="22"/>
        <v>888</v>
      </c>
      <c r="BK25" s="131">
        <f t="shared" si="0"/>
        <v>612</v>
      </c>
      <c r="BL25" s="131">
        <f t="shared" si="1"/>
        <v>59255260</v>
      </c>
      <c r="BM25" s="132">
        <f t="shared" si="34"/>
        <v>4.175764192139738E-2</v>
      </c>
      <c r="BN25" s="132">
        <f t="shared" si="25"/>
        <v>0.68918918918918914</v>
      </c>
      <c r="BO25" s="131">
        <f t="shared" si="26"/>
        <v>96822.320261437912</v>
      </c>
      <c r="BP25" s="183"/>
      <c r="BR25" s="192" t="s">
        <v>55</v>
      </c>
      <c r="BS25" s="106">
        <v>22</v>
      </c>
      <c r="BT25" s="106">
        <v>136</v>
      </c>
      <c r="BU25" s="106">
        <v>6878</v>
      </c>
      <c r="BV25" s="106">
        <v>6435</v>
      </c>
      <c r="BW25" s="106">
        <v>5002</v>
      </c>
      <c r="BX25" s="106">
        <v>2784</v>
      </c>
      <c r="BY25" s="106">
        <v>1129</v>
      </c>
      <c r="BZ25" s="106">
        <f>市区町村別_歯科医療費!D23</f>
        <v>22386</v>
      </c>
    </row>
    <row r="26" spans="2:78" s="75" customFormat="1">
      <c r="B26" s="602"/>
      <c r="C26" s="605"/>
      <c r="D26" s="592"/>
      <c r="E26" s="227" t="s">
        <v>123</v>
      </c>
      <c r="F26" s="122">
        <v>6</v>
      </c>
      <c r="G26" s="131">
        <v>2</v>
      </c>
      <c r="H26" s="131">
        <v>492900</v>
      </c>
      <c r="I26" s="132">
        <f t="shared" si="27"/>
        <v>0.125</v>
      </c>
      <c r="J26" s="132">
        <f t="shared" si="3"/>
        <v>0.33333333333333331</v>
      </c>
      <c r="K26" s="157">
        <f t="shared" si="4"/>
        <v>246450</v>
      </c>
      <c r="L26" s="592"/>
      <c r="M26" s="227" t="s">
        <v>123</v>
      </c>
      <c r="N26" s="122">
        <v>40</v>
      </c>
      <c r="O26" s="131">
        <v>24</v>
      </c>
      <c r="P26" s="131">
        <v>2110340</v>
      </c>
      <c r="Q26" s="132">
        <f t="shared" si="28"/>
        <v>0.23529411764705882</v>
      </c>
      <c r="R26" s="132">
        <f t="shared" si="5"/>
        <v>0.6</v>
      </c>
      <c r="S26" s="126">
        <f t="shared" si="6"/>
        <v>87930.833333333328</v>
      </c>
      <c r="T26" s="592"/>
      <c r="U26" s="227" t="s">
        <v>123</v>
      </c>
      <c r="V26" s="122">
        <v>1812</v>
      </c>
      <c r="W26" s="131">
        <v>1245</v>
      </c>
      <c r="X26" s="131">
        <v>97488640</v>
      </c>
      <c r="Y26" s="132">
        <f t="shared" si="29"/>
        <v>0.25717826895269574</v>
      </c>
      <c r="Z26" s="132">
        <f t="shared" si="8"/>
        <v>0.6870860927152318</v>
      </c>
      <c r="AA26" s="131">
        <f t="shared" si="9"/>
        <v>78304.128514056225</v>
      </c>
      <c r="AB26" s="592"/>
      <c r="AC26" s="227" t="s">
        <v>123</v>
      </c>
      <c r="AD26" s="122">
        <v>1636</v>
      </c>
      <c r="AE26" s="131">
        <v>1156</v>
      </c>
      <c r="AF26" s="131">
        <v>103815450</v>
      </c>
      <c r="AG26" s="132">
        <f t="shared" si="30"/>
        <v>0.27701893122453869</v>
      </c>
      <c r="AH26" s="132">
        <f t="shared" si="11"/>
        <v>0.70660146699266502</v>
      </c>
      <c r="AI26" s="126">
        <f t="shared" si="12"/>
        <v>89805.752595155704</v>
      </c>
      <c r="AJ26" s="592"/>
      <c r="AK26" s="227" t="s">
        <v>123</v>
      </c>
      <c r="AL26" s="122">
        <v>1103</v>
      </c>
      <c r="AM26" s="131">
        <v>686</v>
      </c>
      <c r="AN26" s="131">
        <v>57393730</v>
      </c>
      <c r="AO26" s="132">
        <f t="shared" si="31"/>
        <v>0.22301690507152144</v>
      </c>
      <c r="AP26" s="132">
        <f t="shared" si="14"/>
        <v>0.62194016319129641</v>
      </c>
      <c r="AQ26" s="126">
        <f t="shared" si="15"/>
        <v>83664.329446064134</v>
      </c>
      <c r="AR26" s="592"/>
      <c r="AS26" s="227" t="s">
        <v>123</v>
      </c>
      <c r="AT26" s="122">
        <v>473</v>
      </c>
      <c r="AU26" s="131">
        <v>265</v>
      </c>
      <c r="AV26" s="131">
        <v>29039510</v>
      </c>
      <c r="AW26" s="132">
        <f t="shared" si="32"/>
        <v>0.15186246418338109</v>
      </c>
      <c r="AX26" s="132">
        <f t="shared" si="17"/>
        <v>0.56025369978858353</v>
      </c>
      <c r="AY26" s="131">
        <f t="shared" si="18"/>
        <v>109583.05660377358</v>
      </c>
      <c r="AZ26" s="592"/>
      <c r="BA26" s="227" t="s">
        <v>123</v>
      </c>
      <c r="BB26" s="122">
        <v>127</v>
      </c>
      <c r="BC26" s="131">
        <v>73</v>
      </c>
      <c r="BD26" s="131">
        <v>7246880</v>
      </c>
      <c r="BE26" s="132">
        <f t="shared" si="33"/>
        <v>0.10384068278805121</v>
      </c>
      <c r="BF26" s="132">
        <f t="shared" si="20"/>
        <v>0.57480314960629919</v>
      </c>
      <c r="BG26" s="157">
        <f t="shared" si="21"/>
        <v>99272.328767123283</v>
      </c>
      <c r="BH26" s="592"/>
      <c r="BI26" s="227" t="s">
        <v>123</v>
      </c>
      <c r="BJ26" s="122">
        <f t="shared" si="22"/>
        <v>5197</v>
      </c>
      <c r="BK26" s="131">
        <f t="shared" si="0"/>
        <v>3451</v>
      </c>
      <c r="BL26" s="131">
        <f t="shared" si="1"/>
        <v>297587450</v>
      </c>
      <c r="BM26" s="132">
        <f t="shared" si="34"/>
        <v>0.23546670305676856</v>
      </c>
      <c r="BN26" s="132">
        <f t="shared" si="25"/>
        <v>0.66403694439099481</v>
      </c>
      <c r="BO26" s="131">
        <f t="shared" si="26"/>
        <v>86232.237032744131</v>
      </c>
      <c r="BP26" s="183"/>
      <c r="BR26" s="192" t="s">
        <v>79</v>
      </c>
      <c r="BS26" s="106">
        <v>34</v>
      </c>
      <c r="BT26" s="106">
        <v>170</v>
      </c>
      <c r="BU26" s="106">
        <v>5123</v>
      </c>
      <c r="BV26" s="106">
        <v>4448</v>
      </c>
      <c r="BW26" s="106">
        <v>3322</v>
      </c>
      <c r="BX26" s="106">
        <v>1791</v>
      </c>
      <c r="BY26" s="106">
        <v>675</v>
      </c>
      <c r="BZ26" s="106">
        <f>市区町村別_歯科医療費!D24</f>
        <v>15563</v>
      </c>
    </row>
    <row r="27" spans="2:78" s="75" customFormat="1">
      <c r="B27" s="602"/>
      <c r="C27" s="605"/>
      <c r="D27" s="592"/>
      <c r="E27" s="227" t="s">
        <v>124</v>
      </c>
      <c r="F27" s="122">
        <v>0</v>
      </c>
      <c r="G27" s="131">
        <v>0</v>
      </c>
      <c r="H27" s="131">
        <v>0</v>
      </c>
      <c r="I27" s="132">
        <f t="shared" si="27"/>
        <v>0</v>
      </c>
      <c r="J27" s="132" t="str">
        <f t="shared" si="3"/>
        <v>-</v>
      </c>
      <c r="K27" s="157" t="str">
        <f t="shared" si="4"/>
        <v>-</v>
      </c>
      <c r="L27" s="592"/>
      <c r="M27" s="227" t="s">
        <v>124</v>
      </c>
      <c r="N27" s="122">
        <v>10</v>
      </c>
      <c r="O27" s="131">
        <v>6</v>
      </c>
      <c r="P27" s="131">
        <v>223740</v>
      </c>
      <c r="Q27" s="132">
        <f t="shared" si="28"/>
        <v>5.8823529411764705E-2</v>
      </c>
      <c r="R27" s="132">
        <f t="shared" si="5"/>
        <v>0.6</v>
      </c>
      <c r="S27" s="126">
        <f t="shared" si="6"/>
        <v>37290</v>
      </c>
      <c r="T27" s="592"/>
      <c r="U27" s="227" t="s">
        <v>124</v>
      </c>
      <c r="V27" s="122">
        <v>286</v>
      </c>
      <c r="W27" s="131">
        <v>182</v>
      </c>
      <c r="X27" s="131">
        <v>17568030</v>
      </c>
      <c r="Y27" s="132">
        <f t="shared" si="29"/>
        <v>3.7595538111960342E-2</v>
      </c>
      <c r="Z27" s="132">
        <f t="shared" si="8"/>
        <v>0.63636363636363635</v>
      </c>
      <c r="AA27" s="131">
        <f t="shared" si="9"/>
        <v>96527.637362637368</v>
      </c>
      <c r="AB27" s="592"/>
      <c r="AC27" s="227" t="s">
        <v>124</v>
      </c>
      <c r="AD27" s="122">
        <v>381</v>
      </c>
      <c r="AE27" s="131">
        <v>251</v>
      </c>
      <c r="AF27" s="131">
        <v>25006670</v>
      </c>
      <c r="AG27" s="132">
        <f t="shared" si="30"/>
        <v>6.0148574167265753E-2</v>
      </c>
      <c r="AH27" s="132">
        <f t="shared" si="11"/>
        <v>0.65879265091863515</v>
      </c>
      <c r="AI27" s="126">
        <f t="shared" si="12"/>
        <v>99628.167330677286</v>
      </c>
      <c r="AJ27" s="592"/>
      <c r="AK27" s="227" t="s">
        <v>124</v>
      </c>
      <c r="AL27" s="122">
        <v>364</v>
      </c>
      <c r="AM27" s="131">
        <v>215</v>
      </c>
      <c r="AN27" s="131">
        <v>19002510</v>
      </c>
      <c r="AO27" s="132">
        <f t="shared" si="31"/>
        <v>6.9895968790637197E-2</v>
      </c>
      <c r="AP27" s="132">
        <f t="shared" si="14"/>
        <v>0.59065934065934067</v>
      </c>
      <c r="AQ27" s="126">
        <f t="shared" si="15"/>
        <v>88383.767441860458</v>
      </c>
      <c r="AR27" s="592"/>
      <c r="AS27" s="227" t="s">
        <v>124</v>
      </c>
      <c r="AT27" s="122">
        <v>234</v>
      </c>
      <c r="AU27" s="131">
        <v>134</v>
      </c>
      <c r="AV27" s="131">
        <v>14331670</v>
      </c>
      <c r="AW27" s="132">
        <f t="shared" si="32"/>
        <v>7.6790830945558733E-2</v>
      </c>
      <c r="AX27" s="132">
        <f t="shared" si="17"/>
        <v>0.57264957264957261</v>
      </c>
      <c r="AY27" s="131">
        <f t="shared" si="18"/>
        <v>106952.76119402985</v>
      </c>
      <c r="AZ27" s="592"/>
      <c r="BA27" s="227" t="s">
        <v>124</v>
      </c>
      <c r="BB27" s="122">
        <v>118</v>
      </c>
      <c r="BC27" s="131">
        <v>68</v>
      </c>
      <c r="BD27" s="131">
        <v>8064020</v>
      </c>
      <c r="BE27" s="132">
        <f t="shared" si="33"/>
        <v>9.6728307254623044E-2</v>
      </c>
      <c r="BF27" s="132">
        <f t="shared" si="20"/>
        <v>0.57627118644067798</v>
      </c>
      <c r="BG27" s="157">
        <f t="shared" si="21"/>
        <v>118588.5294117647</v>
      </c>
      <c r="BH27" s="592"/>
      <c r="BI27" s="227" t="s">
        <v>124</v>
      </c>
      <c r="BJ27" s="122">
        <f t="shared" si="22"/>
        <v>1393</v>
      </c>
      <c r="BK27" s="131">
        <f t="shared" si="0"/>
        <v>856</v>
      </c>
      <c r="BL27" s="131">
        <f t="shared" si="1"/>
        <v>84196640</v>
      </c>
      <c r="BM27" s="132">
        <f t="shared" si="34"/>
        <v>5.8406113537117901E-2</v>
      </c>
      <c r="BN27" s="132">
        <f t="shared" si="25"/>
        <v>0.61450107681263455</v>
      </c>
      <c r="BO27" s="131">
        <f t="shared" si="26"/>
        <v>98360.560747663549</v>
      </c>
      <c r="BP27" s="183"/>
      <c r="BR27" s="192" t="s">
        <v>80</v>
      </c>
      <c r="BS27" s="106">
        <v>40</v>
      </c>
      <c r="BT27" s="106">
        <v>145</v>
      </c>
      <c r="BU27" s="106">
        <v>8163</v>
      </c>
      <c r="BV27" s="106">
        <v>6870</v>
      </c>
      <c r="BW27" s="106">
        <v>4928</v>
      </c>
      <c r="BX27" s="106">
        <v>2616</v>
      </c>
      <c r="BY27" s="106">
        <v>1032</v>
      </c>
      <c r="BZ27" s="106">
        <f>市区町村別_歯科医療費!D25</f>
        <v>23794</v>
      </c>
    </row>
    <row r="28" spans="2:78" s="75" customFormat="1">
      <c r="B28" s="602"/>
      <c r="C28" s="605"/>
      <c r="D28" s="592"/>
      <c r="E28" s="224" t="s">
        <v>117</v>
      </c>
      <c r="F28" s="122">
        <v>1</v>
      </c>
      <c r="G28" s="131">
        <v>1</v>
      </c>
      <c r="H28" s="131">
        <v>32670</v>
      </c>
      <c r="I28" s="132">
        <f t="shared" si="27"/>
        <v>6.25E-2</v>
      </c>
      <c r="J28" s="132">
        <f t="shared" si="3"/>
        <v>1</v>
      </c>
      <c r="K28" s="157">
        <f t="shared" si="4"/>
        <v>32670</v>
      </c>
      <c r="L28" s="592"/>
      <c r="M28" s="228" t="s">
        <v>117</v>
      </c>
      <c r="N28" s="122">
        <v>7</v>
      </c>
      <c r="O28" s="131">
        <v>3</v>
      </c>
      <c r="P28" s="131">
        <v>446680</v>
      </c>
      <c r="Q28" s="132">
        <f t="shared" si="28"/>
        <v>2.9411764705882353E-2</v>
      </c>
      <c r="R28" s="132">
        <f t="shared" si="5"/>
        <v>0.42857142857142855</v>
      </c>
      <c r="S28" s="126">
        <f t="shared" si="6"/>
        <v>148893.33333333334</v>
      </c>
      <c r="T28" s="592"/>
      <c r="U28" s="228" t="s">
        <v>117</v>
      </c>
      <c r="V28" s="122">
        <v>421</v>
      </c>
      <c r="W28" s="131">
        <v>251</v>
      </c>
      <c r="X28" s="131">
        <v>17341540</v>
      </c>
      <c r="Y28" s="132">
        <f t="shared" si="29"/>
        <v>5.184879157198926E-2</v>
      </c>
      <c r="Z28" s="132">
        <f t="shared" si="8"/>
        <v>0.59619952494061756</v>
      </c>
      <c r="AA28" s="131">
        <f t="shared" si="9"/>
        <v>69089.800796812749</v>
      </c>
      <c r="AB28" s="592"/>
      <c r="AC28" s="228" t="s">
        <v>117</v>
      </c>
      <c r="AD28" s="122">
        <v>251</v>
      </c>
      <c r="AE28" s="131">
        <v>151</v>
      </c>
      <c r="AF28" s="131">
        <v>11543470</v>
      </c>
      <c r="AG28" s="132">
        <f t="shared" si="30"/>
        <v>3.618499880182123E-2</v>
      </c>
      <c r="AH28" s="132">
        <f t="shared" si="11"/>
        <v>0.60159362549800799</v>
      </c>
      <c r="AI28" s="126">
        <f t="shared" si="12"/>
        <v>76446.821192052987</v>
      </c>
      <c r="AJ28" s="592"/>
      <c r="AK28" s="228" t="s">
        <v>117</v>
      </c>
      <c r="AL28" s="122">
        <v>151</v>
      </c>
      <c r="AM28" s="131">
        <v>85</v>
      </c>
      <c r="AN28" s="131">
        <v>10196460</v>
      </c>
      <c r="AO28" s="132">
        <f t="shared" si="31"/>
        <v>2.7633289986996098E-2</v>
      </c>
      <c r="AP28" s="132">
        <f t="shared" si="14"/>
        <v>0.5629139072847682</v>
      </c>
      <c r="AQ28" s="126">
        <f t="shared" si="15"/>
        <v>119958.35294117648</v>
      </c>
      <c r="AR28" s="592"/>
      <c r="AS28" s="228" t="s">
        <v>117</v>
      </c>
      <c r="AT28" s="122">
        <v>80</v>
      </c>
      <c r="AU28" s="131">
        <v>41</v>
      </c>
      <c r="AV28" s="131">
        <v>5875670</v>
      </c>
      <c r="AW28" s="132">
        <f t="shared" si="32"/>
        <v>2.3495702005730659E-2</v>
      </c>
      <c r="AX28" s="132">
        <f t="shared" si="17"/>
        <v>0.51249999999999996</v>
      </c>
      <c r="AY28" s="131">
        <f t="shared" si="18"/>
        <v>143309.0243902439</v>
      </c>
      <c r="AZ28" s="592"/>
      <c r="BA28" s="228" t="s">
        <v>117</v>
      </c>
      <c r="BB28" s="122">
        <v>40</v>
      </c>
      <c r="BC28" s="131">
        <v>15</v>
      </c>
      <c r="BD28" s="131">
        <v>1763610</v>
      </c>
      <c r="BE28" s="132">
        <f t="shared" si="33"/>
        <v>2.1337126600284494E-2</v>
      </c>
      <c r="BF28" s="132">
        <f t="shared" si="20"/>
        <v>0.375</v>
      </c>
      <c r="BG28" s="157">
        <f t="shared" si="21"/>
        <v>117574</v>
      </c>
      <c r="BH28" s="592"/>
      <c r="BI28" s="228" t="s">
        <v>117</v>
      </c>
      <c r="BJ28" s="122">
        <f t="shared" si="22"/>
        <v>951</v>
      </c>
      <c r="BK28" s="131">
        <f t="shared" si="0"/>
        <v>547</v>
      </c>
      <c r="BL28" s="131">
        <f t="shared" si="1"/>
        <v>47200100</v>
      </c>
      <c r="BM28" s="132">
        <f t="shared" si="34"/>
        <v>3.7322598253275108E-2</v>
      </c>
      <c r="BN28" s="132">
        <f t="shared" si="25"/>
        <v>0.57518401682439535</v>
      </c>
      <c r="BO28" s="131">
        <f t="shared" si="26"/>
        <v>86289.031078610598</v>
      </c>
      <c r="BP28" s="183"/>
      <c r="BR28" s="192" t="s">
        <v>81</v>
      </c>
      <c r="BS28" s="106">
        <v>43</v>
      </c>
      <c r="BT28" s="106">
        <v>116</v>
      </c>
      <c r="BU28" s="106">
        <v>5073</v>
      </c>
      <c r="BV28" s="106">
        <v>4815</v>
      </c>
      <c r="BW28" s="106">
        <v>3427</v>
      </c>
      <c r="BX28" s="106">
        <v>1655</v>
      </c>
      <c r="BY28" s="106">
        <v>537</v>
      </c>
      <c r="BZ28" s="106">
        <f>市区町村別_歯科医療費!D26</f>
        <v>15666</v>
      </c>
    </row>
    <row r="29" spans="2:78" s="75" customFormat="1">
      <c r="B29" s="602">
        <v>3</v>
      </c>
      <c r="C29" s="604" t="s">
        <v>68</v>
      </c>
      <c r="D29" s="596">
        <f>BS10</f>
        <v>10</v>
      </c>
      <c r="E29" s="225" t="s">
        <v>104</v>
      </c>
      <c r="F29" s="121">
        <v>7</v>
      </c>
      <c r="G29" s="129">
        <v>7</v>
      </c>
      <c r="H29" s="129">
        <v>512020</v>
      </c>
      <c r="I29" s="130">
        <f>IFERROR(G29/$D$29,"-")</f>
        <v>0.7</v>
      </c>
      <c r="J29" s="130">
        <f t="shared" si="3"/>
        <v>1</v>
      </c>
      <c r="K29" s="156">
        <f t="shared" si="4"/>
        <v>73145.71428571429</v>
      </c>
      <c r="L29" s="596">
        <f>BT10</f>
        <v>73</v>
      </c>
      <c r="M29" s="225" t="s">
        <v>104</v>
      </c>
      <c r="N29" s="121">
        <v>42</v>
      </c>
      <c r="O29" s="129">
        <v>23</v>
      </c>
      <c r="P29" s="129">
        <v>2375870</v>
      </c>
      <c r="Q29" s="130">
        <f>IFERROR(O29/$L$29,"-")</f>
        <v>0.31506849315068491</v>
      </c>
      <c r="R29" s="130">
        <f t="shared" si="5"/>
        <v>0.54761904761904767</v>
      </c>
      <c r="S29" s="125">
        <f t="shared" si="6"/>
        <v>103298.69565217392</v>
      </c>
      <c r="T29" s="596">
        <f>BU10</f>
        <v>3139</v>
      </c>
      <c r="U29" s="225" t="s">
        <v>104</v>
      </c>
      <c r="V29" s="121">
        <v>1606</v>
      </c>
      <c r="W29" s="129">
        <v>1093</v>
      </c>
      <c r="X29" s="129">
        <v>90280930</v>
      </c>
      <c r="Y29" s="130">
        <f>IFERROR(W29/$T$29,"-")</f>
        <v>0.34820006371455875</v>
      </c>
      <c r="Z29" s="130">
        <f t="shared" si="8"/>
        <v>0.68057285180572846</v>
      </c>
      <c r="AA29" s="129">
        <f t="shared" si="9"/>
        <v>82599.204025617568</v>
      </c>
      <c r="AB29" s="596">
        <f>BV10</f>
        <v>2557</v>
      </c>
      <c r="AC29" s="225" t="s">
        <v>104</v>
      </c>
      <c r="AD29" s="121">
        <v>1437</v>
      </c>
      <c r="AE29" s="129">
        <v>977</v>
      </c>
      <c r="AF29" s="129">
        <v>83569820</v>
      </c>
      <c r="AG29" s="130">
        <f>IFERROR(AE29/$AB$29,"-")</f>
        <v>0.38208838482596791</v>
      </c>
      <c r="AH29" s="130">
        <f t="shared" si="11"/>
        <v>0.67988865692414757</v>
      </c>
      <c r="AI29" s="125">
        <f t="shared" si="12"/>
        <v>85537.175025588542</v>
      </c>
      <c r="AJ29" s="596">
        <f>BW10</f>
        <v>1975</v>
      </c>
      <c r="AK29" s="225" t="s">
        <v>104</v>
      </c>
      <c r="AL29" s="121">
        <v>1058</v>
      </c>
      <c r="AM29" s="129">
        <v>664</v>
      </c>
      <c r="AN29" s="129">
        <v>57616390</v>
      </c>
      <c r="AO29" s="130">
        <f>IFERROR(AM29/$AJ$29,"-")</f>
        <v>0.33620253164556962</v>
      </c>
      <c r="AP29" s="130">
        <f t="shared" si="14"/>
        <v>0.6275992438563327</v>
      </c>
      <c r="AQ29" s="125">
        <f t="shared" si="15"/>
        <v>86771.671686746995</v>
      </c>
      <c r="AR29" s="596">
        <f>BX10</f>
        <v>1121</v>
      </c>
      <c r="AS29" s="225" t="s">
        <v>104</v>
      </c>
      <c r="AT29" s="121">
        <v>510</v>
      </c>
      <c r="AU29" s="129">
        <v>316</v>
      </c>
      <c r="AV29" s="129">
        <v>28535950</v>
      </c>
      <c r="AW29" s="130">
        <f>IFERROR(AU29/$AR$29,"-")</f>
        <v>0.28189116859946478</v>
      </c>
      <c r="AX29" s="130">
        <f t="shared" si="17"/>
        <v>0.61960784313725492</v>
      </c>
      <c r="AY29" s="129">
        <f t="shared" si="18"/>
        <v>90303.639240506323</v>
      </c>
      <c r="AZ29" s="596">
        <f>BY10</f>
        <v>431</v>
      </c>
      <c r="BA29" s="225" t="s">
        <v>104</v>
      </c>
      <c r="BB29" s="121">
        <v>140</v>
      </c>
      <c r="BC29" s="129">
        <v>79</v>
      </c>
      <c r="BD29" s="129">
        <v>8088840</v>
      </c>
      <c r="BE29" s="130">
        <f>IFERROR(BC29/$AZ$29,"-")</f>
        <v>0.18329466357308585</v>
      </c>
      <c r="BF29" s="130">
        <f t="shared" si="20"/>
        <v>0.56428571428571428</v>
      </c>
      <c r="BG29" s="156">
        <f t="shared" si="21"/>
        <v>102390.37974683545</v>
      </c>
      <c r="BH29" s="596">
        <f>BZ10</f>
        <v>9306</v>
      </c>
      <c r="BI29" s="225" t="s">
        <v>104</v>
      </c>
      <c r="BJ29" s="121">
        <f t="shared" si="22"/>
        <v>4800</v>
      </c>
      <c r="BK29" s="129">
        <f t="shared" si="0"/>
        <v>3159</v>
      </c>
      <c r="BL29" s="129">
        <f t="shared" si="1"/>
        <v>270979820</v>
      </c>
      <c r="BM29" s="130">
        <f>IFERROR(BK29/$BH$29,"-")</f>
        <v>0.33945841392649906</v>
      </c>
      <c r="BN29" s="130">
        <f t="shared" si="25"/>
        <v>0.65812499999999996</v>
      </c>
      <c r="BO29" s="129">
        <f t="shared" si="26"/>
        <v>85780.253244697684</v>
      </c>
      <c r="BP29" s="183"/>
      <c r="BR29" s="192" t="s">
        <v>56</v>
      </c>
      <c r="BS29" s="106">
        <v>30</v>
      </c>
      <c r="BT29" s="106">
        <v>145</v>
      </c>
      <c r="BU29" s="106">
        <v>7313</v>
      </c>
      <c r="BV29" s="106">
        <v>6017</v>
      </c>
      <c r="BW29" s="106">
        <v>4096</v>
      </c>
      <c r="BX29" s="106">
        <v>2043</v>
      </c>
      <c r="BY29" s="106">
        <v>829</v>
      </c>
      <c r="BZ29" s="106">
        <f>市区町村別_歯科医療費!D27</f>
        <v>20473</v>
      </c>
    </row>
    <row r="30" spans="2:78" s="75" customFormat="1" ht="13.5" customHeight="1">
      <c r="B30" s="602"/>
      <c r="C30" s="605"/>
      <c r="D30" s="592"/>
      <c r="E30" s="226" t="s">
        <v>136</v>
      </c>
      <c r="F30" s="122">
        <v>4</v>
      </c>
      <c r="G30" s="131">
        <v>4</v>
      </c>
      <c r="H30" s="131">
        <v>254850</v>
      </c>
      <c r="I30" s="132">
        <f t="shared" ref="I30:I39" si="35">IFERROR(G30/$D$29,"-")</f>
        <v>0.4</v>
      </c>
      <c r="J30" s="132">
        <f t="shared" si="3"/>
        <v>1</v>
      </c>
      <c r="K30" s="157">
        <f t="shared" si="4"/>
        <v>63712.5</v>
      </c>
      <c r="L30" s="592"/>
      <c r="M30" s="226" t="s">
        <v>136</v>
      </c>
      <c r="N30" s="122">
        <v>29</v>
      </c>
      <c r="O30" s="131">
        <v>17</v>
      </c>
      <c r="P30" s="131">
        <v>1659800</v>
      </c>
      <c r="Q30" s="132">
        <f t="shared" ref="Q30:Q39" si="36">IFERROR(O30/$L$29,"-")</f>
        <v>0.23287671232876711</v>
      </c>
      <c r="R30" s="132">
        <f t="shared" si="5"/>
        <v>0.58620689655172409</v>
      </c>
      <c r="S30" s="126">
        <f t="shared" si="6"/>
        <v>97635.294117647063</v>
      </c>
      <c r="T30" s="592"/>
      <c r="U30" s="226" t="s">
        <v>136</v>
      </c>
      <c r="V30" s="122">
        <v>1451</v>
      </c>
      <c r="W30" s="131">
        <v>997</v>
      </c>
      <c r="X30" s="131">
        <v>75845420</v>
      </c>
      <c r="Y30" s="132">
        <f t="shared" ref="Y30:Y39" si="37">IFERROR(W30/$T$29,"-")</f>
        <v>0.31761707550175217</v>
      </c>
      <c r="Z30" s="132">
        <f t="shared" si="8"/>
        <v>0.68711233631977942</v>
      </c>
      <c r="AA30" s="131">
        <f t="shared" si="9"/>
        <v>76073.640922768303</v>
      </c>
      <c r="AB30" s="592"/>
      <c r="AC30" s="226" t="s">
        <v>136</v>
      </c>
      <c r="AD30" s="122">
        <v>1224</v>
      </c>
      <c r="AE30" s="131">
        <v>828</v>
      </c>
      <c r="AF30" s="131">
        <v>69516770</v>
      </c>
      <c r="AG30" s="132">
        <f t="shared" ref="AG30:AG39" si="38">IFERROR(AE30/$AB$29,"-")</f>
        <v>0.32381697301525225</v>
      </c>
      <c r="AH30" s="132">
        <f t="shared" si="11"/>
        <v>0.67647058823529416</v>
      </c>
      <c r="AI30" s="126">
        <f t="shared" si="12"/>
        <v>83957.451690821254</v>
      </c>
      <c r="AJ30" s="592"/>
      <c r="AK30" s="226" t="s">
        <v>136</v>
      </c>
      <c r="AL30" s="122">
        <v>845</v>
      </c>
      <c r="AM30" s="131">
        <v>552</v>
      </c>
      <c r="AN30" s="131">
        <v>47180460</v>
      </c>
      <c r="AO30" s="132">
        <f t="shared" ref="AO30:AO39" si="39">IFERROR(AM30/$AJ$29,"-")</f>
        <v>0.27949367088607596</v>
      </c>
      <c r="AP30" s="132">
        <f t="shared" si="14"/>
        <v>0.65325443786982251</v>
      </c>
      <c r="AQ30" s="126">
        <f t="shared" si="15"/>
        <v>85471.84782608696</v>
      </c>
      <c r="AR30" s="592"/>
      <c r="AS30" s="226" t="s">
        <v>136</v>
      </c>
      <c r="AT30" s="122">
        <v>387</v>
      </c>
      <c r="AU30" s="131">
        <v>237</v>
      </c>
      <c r="AV30" s="131">
        <v>20519420</v>
      </c>
      <c r="AW30" s="132">
        <f t="shared" ref="AW30:AW39" si="40">IFERROR(AU30/$AR$29,"-")</f>
        <v>0.21141837644959857</v>
      </c>
      <c r="AX30" s="132">
        <f t="shared" si="17"/>
        <v>0.61240310077519378</v>
      </c>
      <c r="AY30" s="131">
        <f t="shared" si="18"/>
        <v>86579.831223628687</v>
      </c>
      <c r="AZ30" s="592"/>
      <c r="BA30" s="226" t="s">
        <v>136</v>
      </c>
      <c r="BB30" s="122">
        <v>83</v>
      </c>
      <c r="BC30" s="131">
        <v>41</v>
      </c>
      <c r="BD30" s="131">
        <v>4835520</v>
      </c>
      <c r="BE30" s="132">
        <f t="shared" ref="BE30:BE39" si="41">IFERROR(BC30/$AZ$29,"-")</f>
        <v>9.5127610208816701E-2</v>
      </c>
      <c r="BF30" s="132">
        <f t="shared" si="20"/>
        <v>0.49397590361445781</v>
      </c>
      <c r="BG30" s="157">
        <f t="shared" si="21"/>
        <v>117939.51219512195</v>
      </c>
      <c r="BH30" s="592"/>
      <c r="BI30" s="226" t="s">
        <v>136</v>
      </c>
      <c r="BJ30" s="122">
        <f t="shared" si="22"/>
        <v>4023</v>
      </c>
      <c r="BK30" s="131">
        <f t="shared" si="0"/>
        <v>2676</v>
      </c>
      <c r="BL30" s="131">
        <f t="shared" si="1"/>
        <v>219812240</v>
      </c>
      <c r="BM30" s="132">
        <f t="shared" ref="BM30:BM39" si="42">IFERROR(BK30/$BH$29,"-")</f>
        <v>0.28755641521598968</v>
      </c>
      <c r="BN30" s="132">
        <f t="shared" si="25"/>
        <v>0.66517524235645042</v>
      </c>
      <c r="BO30" s="131">
        <f t="shared" si="26"/>
        <v>82142.092675635271</v>
      </c>
      <c r="BP30" s="183"/>
      <c r="BR30" s="192" t="s">
        <v>82</v>
      </c>
      <c r="BS30" s="106">
        <v>66</v>
      </c>
      <c r="BT30" s="106">
        <v>233</v>
      </c>
      <c r="BU30" s="106">
        <v>10293</v>
      </c>
      <c r="BV30" s="106">
        <v>10343</v>
      </c>
      <c r="BW30" s="106">
        <v>7334</v>
      </c>
      <c r="BX30" s="106">
        <v>3335</v>
      </c>
      <c r="BY30" s="106">
        <v>1090</v>
      </c>
      <c r="BZ30" s="106">
        <f>市区町村別_歯科医療費!D28</f>
        <v>32694</v>
      </c>
    </row>
    <row r="31" spans="2:78" s="75" customFormat="1" ht="13.5" customHeight="1">
      <c r="B31" s="602"/>
      <c r="C31" s="605"/>
      <c r="D31" s="592"/>
      <c r="E31" s="227" t="s">
        <v>103</v>
      </c>
      <c r="F31" s="122">
        <v>5</v>
      </c>
      <c r="G31" s="131">
        <v>5</v>
      </c>
      <c r="H31" s="131">
        <v>420390</v>
      </c>
      <c r="I31" s="132">
        <f t="shared" si="35"/>
        <v>0.5</v>
      </c>
      <c r="J31" s="132">
        <f t="shared" si="3"/>
        <v>1</v>
      </c>
      <c r="K31" s="157">
        <f t="shared" si="4"/>
        <v>84078</v>
      </c>
      <c r="L31" s="592"/>
      <c r="M31" s="227" t="s">
        <v>103</v>
      </c>
      <c r="N31" s="122">
        <v>36</v>
      </c>
      <c r="O31" s="131">
        <v>18</v>
      </c>
      <c r="P31" s="131">
        <v>1494840</v>
      </c>
      <c r="Q31" s="132">
        <f t="shared" si="36"/>
        <v>0.24657534246575341</v>
      </c>
      <c r="R31" s="132">
        <f t="shared" si="5"/>
        <v>0.5</v>
      </c>
      <c r="S31" s="126">
        <f t="shared" si="6"/>
        <v>83046.666666666672</v>
      </c>
      <c r="T31" s="592"/>
      <c r="U31" s="227" t="s">
        <v>103</v>
      </c>
      <c r="V31" s="122">
        <v>1901</v>
      </c>
      <c r="W31" s="131">
        <v>1254</v>
      </c>
      <c r="X31" s="131">
        <v>98608540</v>
      </c>
      <c r="Y31" s="132">
        <f t="shared" si="37"/>
        <v>0.39949028352978655</v>
      </c>
      <c r="Z31" s="132">
        <f t="shared" si="8"/>
        <v>0.65965281430825884</v>
      </c>
      <c r="AA31" s="131">
        <f t="shared" si="9"/>
        <v>78635.199362041472</v>
      </c>
      <c r="AB31" s="592"/>
      <c r="AC31" s="227" t="s">
        <v>103</v>
      </c>
      <c r="AD31" s="122">
        <v>1667</v>
      </c>
      <c r="AE31" s="131">
        <v>1105</v>
      </c>
      <c r="AF31" s="131">
        <v>95708350</v>
      </c>
      <c r="AG31" s="132">
        <f t="shared" si="38"/>
        <v>0.43214704732107939</v>
      </c>
      <c r="AH31" s="132">
        <f t="shared" si="11"/>
        <v>0.6628674265146971</v>
      </c>
      <c r="AI31" s="126">
        <f t="shared" si="12"/>
        <v>86613.891402714929</v>
      </c>
      <c r="AJ31" s="592"/>
      <c r="AK31" s="227" t="s">
        <v>103</v>
      </c>
      <c r="AL31" s="122">
        <v>1284</v>
      </c>
      <c r="AM31" s="131">
        <v>806</v>
      </c>
      <c r="AN31" s="131">
        <v>74167210</v>
      </c>
      <c r="AO31" s="132">
        <f t="shared" si="39"/>
        <v>0.40810126582278483</v>
      </c>
      <c r="AP31" s="132">
        <f t="shared" si="14"/>
        <v>0.62772585669781933</v>
      </c>
      <c r="AQ31" s="126">
        <f t="shared" si="15"/>
        <v>92018.870967741939</v>
      </c>
      <c r="AR31" s="592"/>
      <c r="AS31" s="227" t="s">
        <v>103</v>
      </c>
      <c r="AT31" s="122">
        <v>704</v>
      </c>
      <c r="AU31" s="131">
        <v>419</v>
      </c>
      <c r="AV31" s="131">
        <v>39216270</v>
      </c>
      <c r="AW31" s="132">
        <f t="shared" si="40"/>
        <v>0.37377341659232827</v>
      </c>
      <c r="AX31" s="132">
        <f t="shared" si="17"/>
        <v>0.59517045454545459</v>
      </c>
      <c r="AY31" s="131">
        <f t="shared" si="18"/>
        <v>93594.916467780437</v>
      </c>
      <c r="AZ31" s="592"/>
      <c r="BA31" s="227" t="s">
        <v>103</v>
      </c>
      <c r="BB31" s="122">
        <v>223</v>
      </c>
      <c r="BC31" s="131">
        <v>122</v>
      </c>
      <c r="BD31" s="131">
        <v>13216640</v>
      </c>
      <c r="BE31" s="132">
        <f t="shared" si="41"/>
        <v>0.28306264501160094</v>
      </c>
      <c r="BF31" s="132">
        <f t="shared" si="20"/>
        <v>0.547085201793722</v>
      </c>
      <c r="BG31" s="157">
        <f t="shared" si="21"/>
        <v>108333.11475409837</v>
      </c>
      <c r="BH31" s="592"/>
      <c r="BI31" s="227" t="s">
        <v>103</v>
      </c>
      <c r="BJ31" s="122">
        <f t="shared" si="22"/>
        <v>5820</v>
      </c>
      <c r="BK31" s="131">
        <f t="shared" si="0"/>
        <v>3729</v>
      </c>
      <c r="BL31" s="131">
        <f t="shared" si="1"/>
        <v>322832240</v>
      </c>
      <c r="BM31" s="132">
        <f t="shared" si="42"/>
        <v>0.40070921985815605</v>
      </c>
      <c r="BN31" s="132">
        <f t="shared" si="25"/>
        <v>0.64072164948453614</v>
      </c>
      <c r="BO31" s="131">
        <f t="shared" si="26"/>
        <v>86573.408420488064</v>
      </c>
      <c r="BP31" s="183"/>
      <c r="BR31" s="192" t="s">
        <v>83</v>
      </c>
      <c r="BS31" s="106">
        <v>32</v>
      </c>
      <c r="BT31" s="106">
        <v>98</v>
      </c>
      <c r="BU31" s="106">
        <v>4979</v>
      </c>
      <c r="BV31" s="106">
        <v>4104</v>
      </c>
      <c r="BW31" s="106">
        <v>3059</v>
      </c>
      <c r="BX31" s="106">
        <v>1621</v>
      </c>
      <c r="BY31" s="106">
        <v>680</v>
      </c>
      <c r="BZ31" s="106">
        <f>市区町村別_歯科医療費!D29</f>
        <v>14573</v>
      </c>
    </row>
    <row r="32" spans="2:78" s="75" customFormat="1" ht="13.5" customHeight="1">
      <c r="B32" s="602"/>
      <c r="C32" s="605"/>
      <c r="D32" s="592"/>
      <c r="E32" s="227" t="s">
        <v>106</v>
      </c>
      <c r="F32" s="122">
        <v>4</v>
      </c>
      <c r="G32" s="131">
        <v>4</v>
      </c>
      <c r="H32" s="131">
        <v>435600</v>
      </c>
      <c r="I32" s="132">
        <f t="shared" si="35"/>
        <v>0.4</v>
      </c>
      <c r="J32" s="132">
        <f t="shared" si="3"/>
        <v>1</v>
      </c>
      <c r="K32" s="157">
        <f t="shared" si="4"/>
        <v>108900</v>
      </c>
      <c r="L32" s="592"/>
      <c r="M32" s="227" t="s">
        <v>106</v>
      </c>
      <c r="N32" s="122">
        <v>16</v>
      </c>
      <c r="O32" s="131">
        <v>9</v>
      </c>
      <c r="P32" s="131">
        <v>809200</v>
      </c>
      <c r="Q32" s="132">
        <f t="shared" si="36"/>
        <v>0.12328767123287671</v>
      </c>
      <c r="R32" s="132">
        <f t="shared" si="5"/>
        <v>0.5625</v>
      </c>
      <c r="S32" s="126">
        <f t="shared" si="6"/>
        <v>89911.111111111109</v>
      </c>
      <c r="T32" s="592"/>
      <c r="U32" s="227" t="s">
        <v>106</v>
      </c>
      <c r="V32" s="122">
        <v>714</v>
      </c>
      <c r="W32" s="131">
        <v>501</v>
      </c>
      <c r="X32" s="131">
        <v>43156070</v>
      </c>
      <c r="Y32" s="132">
        <f t="shared" si="37"/>
        <v>0.15960496973558458</v>
      </c>
      <c r="Z32" s="132">
        <f t="shared" si="8"/>
        <v>0.70168067226890751</v>
      </c>
      <c r="AA32" s="131">
        <f t="shared" si="9"/>
        <v>86139.860279441113</v>
      </c>
      <c r="AB32" s="592"/>
      <c r="AC32" s="227" t="s">
        <v>106</v>
      </c>
      <c r="AD32" s="122">
        <v>755</v>
      </c>
      <c r="AE32" s="131">
        <v>516</v>
      </c>
      <c r="AF32" s="131">
        <v>46949750</v>
      </c>
      <c r="AG32" s="132">
        <f t="shared" si="38"/>
        <v>0.20179898318341807</v>
      </c>
      <c r="AH32" s="132">
        <f t="shared" si="11"/>
        <v>0.68344370860927151</v>
      </c>
      <c r="AI32" s="126">
        <f t="shared" si="12"/>
        <v>90987.887596899222</v>
      </c>
      <c r="AJ32" s="592"/>
      <c r="AK32" s="227" t="s">
        <v>106</v>
      </c>
      <c r="AL32" s="122">
        <v>551</v>
      </c>
      <c r="AM32" s="131">
        <v>356</v>
      </c>
      <c r="AN32" s="131">
        <v>32774380</v>
      </c>
      <c r="AO32" s="132">
        <f t="shared" si="39"/>
        <v>0.18025316455696203</v>
      </c>
      <c r="AP32" s="132">
        <f t="shared" si="14"/>
        <v>0.64609800362976411</v>
      </c>
      <c r="AQ32" s="126">
        <f t="shared" si="15"/>
        <v>92062.865168539327</v>
      </c>
      <c r="AR32" s="592"/>
      <c r="AS32" s="227" t="s">
        <v>106</v>
      </c>
      <c r="AT32" s="122">
        <v>302</v>
      </c>
      <c r="AU32" s="131">
        <v>186</v>
      </c>
      <c r="AV32" s="131">
        <v>17973770</v>
      </c>
      <c r="AW32" s="132">
        <f t="shared" si="40"/>
        <v>0.16592328278322926</v>
      </c>
      <c r="AX32" s="132">
        <f t="shared" si="17"/>
        <v>0.61589403973509937</v>
      </c>
      <c r="AY32" s="131">
        <f t="shared" si="18"/>
        <v>96633.172043010753</v>
      </c>
      <c r="AZ32" s="592"/>
      <c r="BA32" s="227" t="s">
        <v>106</v>
      </c>
      <c r="BB32" s="122">
        <v>88</v>
      </c>
      <c r="BC32" s="131">
        <v>51</v>
      </c>
      <c r="BD32" s="131">
        <v>5796320</v>
      </c>
      <c r="BE32" s="132">
        <f t="shared" si="41"/>
        <v>0.11832946635730858</v>
      </c>
      <c r="BF32" s="132">
        <f t="shared" si="20"/>
        <v>0.57954545454545459</v>
      </c>
      <c r="BG32" s="157">
        <f t="shared" si="21"/>
        <v>113653.33333333333</v>
      </c>
      <c r="BH32" s="592"/>
      <c r="BI32" s="227" t="s">
        <v>106</v>
      </c>
      <c r="BJ32" s="122">
        <f t="shared" si="22"/>
        <v>2430</v>
      </c>
      <c r="BK32" s="131">
        <f t="shared" si="0"/>
        <v>1623</v>
      </c>
      <c r="BL32" s="131">
        <f t="shared" si="1"/>
        <v>147895090</v>
      </c>
      <c r="BM32" s="132">
        <f t="shared" si="42"/>
        <v>0.17440361057382334</v>
      </c>
      <c r="BN32" s="132">
        <f t="shared" si="25"/>
        <v>0.66790123456790118</v>
      </c>
      <c r="BO32" s="131">
        <f t="shared" si="26"/>
        <v>91124.516327788049</v>
      </c>
      <c r="BP32" s="183"/>
      <c r="BR32" s="192" t="s">
        <v>84</v>
      </c>
      <c r="BS32" s="106">
        <v>13</v>
      </c>
      <c r="BT32" s="106">
        <v>55</v>
      </c>
      <c r="BU32" s="106">
        <v>3244</v>
      </c>
      <c r="BV32" s="106">
        <v>2855</v>
      </c>
      <c r="BW32" s="106">
        <v>2112</v>
      </c>
      <c r="BX32" s="106">
        <v>1229</v>
      </c>
      <c r="BY32" s="106">
        <v>536</v>
      </c>
      <c r="BZ32" s="106">
        <f>市区町村別_歯科医療費!D30</f>
        <v>10044</v>
      </c>
    </row>
    <row r="33" spans="2:78" s="75" customFormat="1" ht="13.5" customHeight="1">
      <c r="B33" s="602"/>
      <c r="C33" s="605"/>
      <c r="D33" s="592"/>
      <c r="E33" s="227" t="s">
        <v>119</v>
      </c>
      <c r="F33" s="122">
        <v>3</v>
      </c>
      <c r="G33" s="131">
        <v>3</v>
      </c>
      <c r="H33" s="131">
        <v>318960</v>
      </c>
      <c r="I33" s="132">
        <f t="shared" si="35"/>
        <v>0.3</v>
      </c>
      <c r="J33" s="132">
        <f t="shared" si="3"/>
        <v>1</v>
      </c>
      <c r="K33" s="157">
        <f t="shared" si="4"/>
        <v>106320</v>
      </c>
      <c r="L33" s="592"/>
      <c r="M33" s="227" t="s">
        <v>119</v>
      </c>
      <c r="N33" s="122">
        <v>25</v>
      </c>
      <c r="O33" s="131">
        <v>13</v>
      </c>
      <c r="P33" s="131">
        <v>1260650</v>
      </c>
      <c r="Q33" s="132">
        <f t="shared" si="36"/>
        <v>0.17808219178082191</v>
      </c>
      <c r="R33" s="132">
        <f t="shared" si="5"/>
        <v>0.52</v>
      </c>
      <c r="S33" s="126">
        <f t="shared" si="6"/>
        <v>96973.076923076922</v>
      </c>
      <c r="T33" s="592"/>
      <c r="U33" s="227" t="s">
        <v>119</v>
      </c>
      <c r="V33" s="122">
        <v>703</v>
      </c>
      <c r="W33" s="131">
        <v>480</v>
      </c>
      <c r="X33" s="131">
        <v>40019610</v>
      </c>
      <c r="Y33" s="132">
        <f t="shared" si="37"/>
        <v>0.15291494106403314</v>
      </c>
      <c r="Z33" s="132">
        <f t="shared" si="8"/>
        <v>0.6827880512091038</v>
      </c>
      <c r="AA33" s="131">
        <f t="shared" si="9"/>
        <v>83374.1875</v>
      </c>
      <c r="AB33" s="592"/>
      <c r="AC33" s="227" t="s">
        <v>119</v>
      </c>
      <c r="AD33" s="122">
        <v>685</v>
      </c>
      <c r="AE33" s="131">
        <v>473</v>
      </c>
      <c r="AF33" s="131">
        <v>39867030</v>
      </c>
      <c r="AG33" s="132">
        <f t="shared" si="38"/>
        <v>0.18498240125146656</v>
      </c>
      <c r="AH33" s="132">
        <f t="shared" si="11"/>
        <v>0.69051094890510945</v>
      </c>
      <c r="AI33" s="126">
        <f t="shared" si="12"/>
        <v>84285.475687103593</v>
      </c>
      <c r="AJ33" s="592"/>
      <c r="AK33" s="227" t="s">
        <v>119</v>
      </c>
      <c r="AL33" s="122">
        <v>574</v>
      </c>
      <c r="AM33" s="131">
        <v>365</v>
      </c>
      <c r="AN33" s="131">
        <v>32924390</v>
      </c>
      <c r="AO33" s="132">
        <f t="shared" si="39"/>
        <v>0.18481012658227849</v>
      </c>
      <c r="AP33" s="132">
        <f t="shared" si="14"/>
        <v>0.63588850174216027</v>
      </c>
      <c r="AQ33" s="126">
        <f t="shared" si="15"/>
        <v>90203.808219178085</v>
      </c>
      <c r="AR33" s="592"/>
      <c r="AS33" s="227" t="s">
        <v>119</v>
      </c>
      <c r="AT33" s="122">
        <v>280</v>
      </c>
      <c r="AU33" s="131">
        <v>192</v>
      </c>
      <c r="AV33" s="131">
        <v>18608180</v>
      </c>
      <c r="AW33" s="132">
        <f t="shared" si="40"/>
        <v>0.17127564674397858</v>
      </c>
      <c r="AX33" s="132">
        <f t="shared" si="17"/>
        <v>0.68571428571428572</v>
      </c>
      <c r="AY33" s="131">
        <f t="shared" si="18"/>
        <v>96917.604166666672</v>
      </c>
      <c r="AZ33" s="592"/>
      <c r="BA33" s="227" t="s">
        <v>119</v>
      </c>
      <c r="BB33" s="122">
        <v>99</v>
      </c>
      <c r="BC33" s="131">
        <v>55</v>
      </c>
      <c r="BD33" s="131">
        <v>5306030</v>
      </c>
      <c r="BE33" s="132">
        <f t="shared" si="41"/>
        <v>0.12761020881670534</v>
      </c>
      <c r="BF33" s="132">
        <f t="shared" si="20"/>
        <v>0.55555555555555558</v>
      </c>
      <c r="BG33" s="157">
        <f t="shared" si="21"/>
        <v>96473.272727272721</v>
      </c>
      <c r="BH33" s="592"/>
      <c r="BI33" s="227" t="s">
        <v>119</v>
      </c>
      <c r="BJ33" s="122">
        <f t="shared" si="22"/>
        <v>2369</v>
      </c>
      <c r="BK33" s="131">
        <f t="shared" si="0"/>
        <v>1581</v>
      </c>
      <c r="BL33" s="131">
        <f t="shared" si="1"/>
        <v>138304850</v>
      </c>
      <c r="BM33" s="132">
        <f t="shared" si="42"/>
        <v>0.16989039329464861</v>
      </c>
      <c r="BN33" s="132">
        <f t="shared" si="25"/>
        <v>0.66737019839594769</v>
      </c>
      <c r="BO33" s="131">
        <f t="shared" si="26"/>
        <v>87479.34851359899</v>
      </c>
      <c r="BP33" s="183"/>
      <c r="BR33" s="192" t="s">
        <v>30</v>
      </c>
      <c r="BS33" s="106">
        <v>345</v>
      </c>
      <c r="BT33" s="106">
        <v>999</v>
      </c>
      <c r="BU33" s="106">
        <v>50331</v>
      </c>
      <c r="BV33" s="106">
        <v>42607</v>
      </c>
      <c r="BW33" s="106">
        <v>27192</v>
      </c>
      <c r="BX33" s="106">
        <v>13218</v>
      </c>
      <c r="BY33" s="106">
        <v>5204</v>
      </c>
      <c r="BZ33" s="106">
        <f>市区町村別_歯科医療費!D31</f>
        <v>139896</v>
      </c>
    </row>
    <row r="34" spans="2:78" s="75" customFormat="1">
      <c r="B34" s="602"/>
      <c r="C34" s="605"/>
      <c r="D34" s="592"/>
      <c r="E34" s="227" t="s">
        <v>120</v>
      </c>
      <c r="F34" s="122">
        <v>2</v>
      </c>
      <c r="G34" s="131">
        <v>2</v>
      </c>
      <c r="H34" s="131">
        <v>182830</v>
      </c>
      <c r="I34" s="132">
        <f t="shared" si="35"/>
        <v>0.2</v>
      </c>
      <c r="J34" s="132">
        <f t="shared" si="3"/>
        <v>1</v>
      </c>
      <c r="K34" s="157">
        <f t="shared" si="4"/>
        <v>91415</v>
      </c>
      <c r="L34" s="592"/>
      <c r="M34" s="227" t="s">
        <v>120</v>
      </c>
      <c r="N34" s="122">
        <v>11</v>
      </c>
      <c r="O34" s="131">
        <v>5</v>
      </c>
      <c r="P34" s="131">
        <v>250910</v>
      </c>
      <c r="Q34" s="132">
        <f t="shared" si="36"/>
        <v>6.8493150684931503E-2</v>
      </c>
      <c r="R34" s="132">
        <f t="shared" si="5"/>
        <v>0.45454545454545453</v>
      </c>
      <c r="S34" s="126">
        <f t="shared" si="6"/>
        <v>50182</v>
      </c>
      <c r="T34" s="592"/>
      <c r="U34" s="227" t="s">
        <v>120</v>
      </c>
      <c r="V34" s="122">
        <v>272</v>
      </c>
      <c r="W34" s="131">
        <v>198</v>
      </c>
      <c r="X34" s="131">
        <v>18323940</v>
      </c>
      <c r="Y34" s="132">
        <f t="shared" si="37"/>
        <v>6.3077413188913661E-2</v>
      </c>
      <c r="Z34" s="132">
        <f t="shared" si="8"/>
        <v>0.7279411764705882</v>
      </c>
      <c r="AA34" s="131">
        <f t="shared" si="9"/>
        <v>92545.15151515152</v>
      </c>
      <c r="AB34" s="592"/>
      <c r="AC34" s="227" t="s">
        <v>120</v>
      </c>
      <c r="AD34" s="122">
        <v>299</v>
      </c>
      <c r="AE34" s="131">
        <v>211</v>
      </c>
      <c r="AF34" s="131">
        <v>19733750</v>
      </c>
      <c r="AG34" s="132">
        <f t="shared" si="38"/>
        <v>8.25185764567853E-2</v>
      </c>
      <c r="AH34" s="132">
        <f t="shared" si="11"/>
        <v>0.70568561872909696</v>
      </c>
      <c r="AI34" s="126">
        <f t="shared" si="12"/>
        <v>93524.881516587673</v>
      </c>
      <c r="AJ34" s="592"/>
      <c r="AK34" s="227" t="s">
        <v>120</v>
      </c>
      <c r="AL34" s="122">
        <v>225</v>
      </c>
      <c r="AM34" s="131">
        <v>151</v>
      </c>
      <c r="AN34" s="131">
        <v>13533590</v>
      </c>
      <c r="AO34" s="132">
        <f t="shared" si="39"/>
        <v>7.6455696202531648E-2</v>
      </c>
      <c r="AP34" s="132">
        <f t="shared" si="14"/>
        <v>0.6711111111111111</v>
      </c>
      <c r="AQ34" s="126">
        <f t="shared" si="15"/>
        <v>89626.423841059601</v>
      </c>
      <c r="AR34" s="592"/>
      <c r="AS34" s="227" t="s">
        <v>120</v>
      </c>
      <c r="AT34" s="122">
        <v>113</v>
      </c>
      <c r="AU34" s="131">
        <v>71</v>
      </c>
      <c r="AV34" s="131">
        <v>6735120</v>
      </c>
      <c r="AW34" s="132">
        <f t="shared" si="40"/>
        <v>6.3336306868867084E-2</v>
      </c>
      <c r="AX34" s="132">
        <f t="shared" si="17"/>
        <v>0.62831858407079644</v>
      </c>
      <c r="AY34" s="131">
        <f t="shared" si="18"/>
        <v>94860.84507042254</v>
      </c>
      <c r="AZ34" s="592"/>
      <c r="BA34" s="227" t="s">
        <v>120</v>
      </c>
      <c r="BB34" s="122">
        <v>25</v>
      </c>
      <c r="BC34" s="131">
        <v>13</v>
      </c>
      <c r="BD34" s="131">
        <v>1118660</v>
      </c>
      <c r="BE34" s="132">
        <f t="shared" si="41"/>
        <v>3.0162412993039442E-2</v>
      </c>
      <c r="BF34" s="132">
        <f t="shared" si="20"/>
        <v>0.52</v>
      </c>
      <c r="BG34" s="157">
        <f t="shared" si="21"/>
        <v>86050.769230769234</v>
      </c>
      <c r="BH34" s="592"/>
      <c r="BI34" s="227" t="s">
        <v>120</v>
      </c>
      <c r="BJ34" s="122">
        <f t="shared" si="22"/>
        <v>947</v>
      </c>
      <c r="BK34" s="131">
        <f t="shared" si="0"/>
        <v>651</v>
      </c>
      <c r="BL34" s="131">
        <f t="shared" si="1"/>
        <v>59878800</v>
      </c>
      <c r="BM34" s="132">
        <f t="shared" si="42"/>
        <v>6.995486782720825E-2</v>
      </c>
      <c r="BN34" s="132">
        <f t="shared" si="25"/>
        <v>0.6874340021119324</v>
      </c>
      <c r="BO34" s="131">
        <f t="shared" si="26"/>
        <v>91979.723502304143</v>
      </c>
      <c r="BP34" s="183"/>
      <c r="BR34" s="192" t="s">
        <v>31</v>
      </c>
      <c r="BS34" s="106">
        <v>68</v>
      </c>
      <c r="BT34" s="106">
        <v>169</v>
      </c>
      <c r="BU34" s="106">
        <v>7832</v>
      </c>
      <c r="BV34" s="106">
        <v>6864</v>
      </c>
      <c r="BW34" s="106">
        <v>4895</v>
      </c>
      <c r="BX34" s="106">
        <v>2757</v>
      </c>
      <c r="BY34" s="106">
        <v>1114</v>
      </c>
      <c r="BZ34" s="106">
        <f>市区町村別_歯科医療費!D32</f>
        <v>23699</v>
      </c>
    </row>
    <row r="35" spans="2:78" s="75" customFormat="1">
      <c r="B35" s="602"/>
      <c r="C35" s="605"/>
      <c r="D35" s="592"/>
      <c r="E35" s="227" t="s">
        <v>121</v>
      </c>
      <c r="F35" s="122">
        <v>2</v>
      </c>
      <c r="G35" s="131">
        <v>2</v>
      </c>
      <c r="H35" s="131">
        <v>222630</v>
      </c>
      <c r="I35" s="132">
        <f t="shared" si="35"/>
        <v>0.2</v>
      </c>
      <c r="J35" s="132">
        <f t="shared" si="3"/>
        <v>1</v>
      </c>
      <c r="K35" s="157">
        <f t="shared" si="4"/>
        <v>111315</v>
      </c>
      <c r="L35" s="592"/>
      <c r="M35" s="227" t="s">
        <v>121</v>
      </c>
      <c r="N35" s="122">
        <v>12</v>
      </c>
      <c r="O35" s="131">
        <v>3</v>
      </c>
      <c r="P35" s="131">
        <v>476980</v>
      </c>
      <c r="Q35" s="132">
        <f t="shared" si="36"/>
        <v>4.1095890410958902E-2</v>
      </c>
      <c r="R35" s="132">
        <f t="shared" si="5"/>
        <v>0.25</v>
      </c>
      <c r="S35" s="126">
        <f t="shared" si="6"/>
        <v>158993.33333333334</v>
      </c>
      <c r="T35" s="592"/>
      <c r="U35" s="227" t="s">
        <v>121</v>
      </c>
      <c r="V35" s="122">
        <v>224</v>
      </c>
      <c r="W35" s="131">
        <v>155</v>
      </c>
      <c r="X35" s="131">
        <v>14968220</v>
      </c>
      <c r="Y35" s="132">
        <f t="shared" si="37"/>
        <v>4.9378783051927368E-2</v>
      </c>
      <c r="Z35" s="132">
        <f t="shared" si="8"/>
        <v>0.6919642857142857</v>
      </c>
      <c r="AA35" s="131">
        <f t="shared" si="9"/>
        <v>96569.161290322576</v>
      </c>
      <c r="AB35" s="592"/>
      <c r="AC35" s="227" t="s">
        <v>121</v>
      </c>
      <c r="AD35" s="122">
        <v>225</v>
      </c>
      <c r="AE35" s="131">
        <v>141</v>
      </c>
      <c r="AF35" s="131">
        <v>12582100</v>
      </c>
      <c r="AG35" s="132">
        <f t="shared" si="38"/>
        <v>5.5142745404771216E-2</v>
      </c>
      <c r="AH35" s="132">
        <f t="shared" si="11"/>
        <v>0.62666666666666671</v>
      </c>
      <c r="AI35" s="126">
        <f t="shared" si="12"/>
        <v>89234.751773049647</v>
      </c>
      <c r="AJ35" s="592"/>
      <c r="AK35" s="227" t="s">
        <v>121</v>
      </c>
      <c r="AL35" s="122">
        <v>232</v>
      </c>
      <c r="AM35" s="131">
        <v>129</v>
      </c>
      <c r="AN35" s="131">
        <v>9773150</v>
      </c>
      <c r="AO35" s="132">
        <f t="shared" si="39"/>
        <v>6.5316455696202536E-2</v>
      </c>
      <c r="AP35" s="132">
        <f t="shared" si="14"/>
        <v>0.55603448275862066</v>
      </c>
      <c r="AQ35" s="126">
        <f t="shared" si="15"/>
        <v>75760.85271317829</v>
      </c>
      <c r="AR35" s="592"/>
      <c r="AS35" s="227" t="s">
        <v>121</v>
      </c>
      <c r="AT35" s="122">
        <v>145</v>
      </c>
      <c r="AU35" s="131">
        <v>83</v>
      </c>
      <c r="AV35" s="131">
        <v>8320540</v>
      </c>
      <c r="AW35" s="132">
        <f t="shared" si="40"/>
        <v>7.4041034790365751E-2</v>
      </c>
      <c r="AX35" s="132">
        <f t="shared" si="17"/>
        <v>0.57241379310344831</v>
      </c>
      <c r="AY35" s="131">
        <f t="shared" si="18"/>
        <v>100247.46987951807</v>
      </c>
      <c r="AZ35" s="592"/>
      <c r="BA35" s="227" t="s">
        <v>121</v>
      </c>
      <c r="BB35" s="122">
        <v>68</v>
      </c>
      <c r="BC35" s="131">
        <v>35</v>
      </c>
      <c r="BD35" s="131">
        <v>2819230</v>
      </c>
      <c r="BE35" s="132">
        <f t="shared" si="41"/>
        <v>8.1206496519721574E-2</v>
      </c>
      <c r="BF35" s="132">
        <f t="shared" si="20"/>
        <v>0.51470588235294112</v>
      </c>
      <c r="BG35" s="157">
        <f t="shared" si="21"/>
        <v>80549.428571428565</v>
      </c>
      <c r="BH35" s="592"/>
      <c r="BI35" s="227" t="s">
        <v>121</v>
      </c>
      <c r="BJ35" s="122">
        <f t="shared" si="22"/>
        <v>908</v>
      </c>
      <c r="BK35" s="131">
        <f t="shared" si="0"/>
        <v>548</v>
      </c>
      <c r="BL35" s="131">
        <f t="shared" si="1"/>
        <v>49162850</v>
      </c>
      <c r="BM35" s="132">
        <f t="shared" si="42"/>
        <v>5.8886739737803569E-2</v>
      </c>
      <c r="BN35" s="132">
        <f t="shared" si="25"/>
        <v>0.6035242290748899</v>
      </c>
      <c r="BO35" s="131">
        <f t="shared" si="26"/>
        <v>89713.229927007298</v>
      </c>
      <c r="BP35" s="183"/>
      <c r="BR35" s="192" t="s">
        <v>177</v>
      </c>
      <c r="BS35" s="106">
        <v>41</v>
      </c>
      <c r="BT35" s="106">
        <v>181</v>
      </c>
      <c r="BU35" s="106">
        <v>7398</v>
      </c>
      <c r="BV35" s="106">
        <v>6137</v>
      </c>
      <c r="BW35" s="106">
        <v>3626</v>
      </c>
      <c r="BX35" s="106">
        <v>1687</v>
      </c>
      <c r="BY35" s="106">
        <v>704</v>
      </c>
      <c r="BZ35" s="106">
        <f>市区町村別_歯科医療費!D33</f>
        <v>19774</v>
      </c>
    </row>
    <row r="36" spans="2:78" s="75" customFormat="1" ht="13.5" customHeight="1">
      <c r="B36" s="602"/>
      <c r="C36" s="605"/>
      <c r="D36" s="592"/>
      <c r="E36" s="227" t="s">
        <v>122</v>
      </c>
      <c r="F36" s="122">
        <v>1</v>
      </c>
      <c r="G36" s="131">
        <v>1</v>
      </c>
      <c r="H36" s="131">
        <v>177300</v>
      </c>
      <c r="I36" s="132">
        <f t="shared" si="35"/>
        <v>0.1</v>
      </c>
      <c r="J36" s="132">
        <f t="shared" si="3"/>
        <v>1</v>
      </c>
      <c r="K36" s="157">
        <f t="shared" si="4"/>
        <v>177300</v>
      </c>
      <c r="L36" s="592"/>
      <c r="M36" s="227" t="s">
        <v>122</v>
      </c>
      <c r="N36" s="122">
        <v>7</v>
      </c>
      <c r="O36" s="131">
        <v>3</v>
      </c>
      <c r="P36" s="131">
        <v>242710</v>
      </c>
      <c r="Q36" s="132">
        <f t="shared" si="36"/>
        <v>4.1095890410958902E-2</v>
      </c>
      <c r="R36" s="132">
        <f t="shared" si="5"/>
        <v>0.42857142857142855</v>
      </c>
      <c r="S36" s="126">
        <f t="shared" si="6"/>
        <v>80903.333333333328</v>
      </c>
      <c r="T36" s="592"/>
      <c r="U36" s="227" t="s">
        <v>122</v>
      </c>
      <c r="V36" s="122">
        <v>179</v>
      </c>
      <c r="W36" s="131">
        <v>132</v>
      </c>
      <c r="X36" s="131">
        <v>10557380</v>
      </c>
      <c r="Y36" s="132">
        <f t="shared" si="37"/>
        <v>4.2051608792609114E-2</v>
      </c>
      <c r="Z36" s="132">
        <f t="shared" si="8"/>
        <v>0.73743016759776536</v>
      </c>
      <c r="AA36" s="131">
        <f t="shared" si="9"/>
        <v>79980.15151515152</v>
      </c>
      <c r="AB36" s="592"/>
      <c r="AC36" s="227" t="s">
        <v>122</v>
      </c>
      <c r="AD36" s="122">
        <v>187</v>
      </c>
      <c r="AE36" s="131">
        <v>131</v>
      </c>
      <c r="AF36" s="131">
        <v>13979830</v>
      </c>
      <c r="AG36" s="132">
        <f t="shared" si="38"/>
        <v>5.123191239734063E-2</v>
      </c>
      <c r="AH36" s="132">
        <f t="shared" si="11"/>
        <v>0.70053475935828879</v>
      </c>
      <c r="AI36" s="126">
        <f t="shared" si="12"/>
        <v>106716.25954198473</v>
      </c>
      <c r="AJ36" s="592"/>
      <c r="AK36" s="227" t="s">
        <v>122</v>
      </c>
      <c r="AL36" s="122">
        <v>170</v>
      </c>
      <c r="AM36" s="131">
        <v>110</v>
      </c>
      <c r="AN36" s="131">
        <v>14342850</v>
      </c>
      <c r="AO36" s="132">
        <f t="shared" si="39"/>
        <v>5.5696202531645568E-2</v>
      </c>
      <c r="AP36" s="132">
        <f t="shared" si="14"/>
        <v>0.6470588235294118</v>
      </c>
      <c r="AQ36" s="126">
        <f t="shared" si="15"/>
        <v>130389.54545454546</v>
      </c>
      <c r="AR36" s="592"/>
      <c r="AS36" s="227" t="s">
        <v>122</v>
      </c>
      <c r="AT36" s="122">
        <v>99</v>
      </c>
      <c r="AU36" s="131">
        <v>63</v>
      </c>
      <c r="AV36" s="131">
        <v>6720070</v>
      </c>
      <c r="AW36" s="132">
        <f t="shared" si="40"/>
        <v>5.6199821587867974E-2</v>
      </c>
      <c r="AX36" s="132">
        <f t="shared" si="17"/>
        <v>0.63636363636363635</v>
      </c>
      <c r="AY36" s="131">
        <f t="shared" si="18"/>
        <v>106667.77777777778</v>
      </c>
      <c r="AZ36" s="592"/>
      <c r="BA36" s="227" t="s">
        <v>122</v>
      </c>
      <c r="BB36" s="122">
        <v>43</v>
      </c>
      <c r="BC36" s="131">
        <v>29</v>
      </c>
      <c r="BD36" s="131">
        <v>3092370</v>
      </c>
      <c r="BE36" s="132">
        <f t="shared" si="41"/>
        <v>6.7285382830626447E-2</v>
      </c>
      <c r="BF36" s="132">
        <f t="shared" si="20"/>
        <v>0.67441860465116277</v>
      </c>
      <c r="BG36" s="157">
        <f t="shared" si="21"/>
        <v>106633.44827586207</v>
      </c>
      <c r="BH36" s="592"/>
      <c r="BI36" s="227" t="s">
        <v>122</v>
      </c>
      <c r="BJ36" s="122">
        <f t="shared" si="22"/>
        <v>686</v>
      </c>
      <c r="BK36" s="131">
        <f t="shared" si="0"/>
        <v>469</v>
      </c>
      <c r="BL36" s="131">
        <f t="shared" si="1"/>
        <v>49112510</v>
      </c>
      <c r="BM36" s="132">
        <f t="shared" si="42"/>
        <v>5.0397592950784442E-2</v>
      </c>
      <c r="BN36" s="132">
        <f t="shared" si="25"/>
        <v>0.68367346938775508</v>
      </c>
      <c r="BO36" s="131">
        <f t="shared" si="26"/>
        <v>104717.5053304904</v>
      </c>
      <c r="BP36" s="183"/>
      <c r="BR36" s="192" t="s">
        <v>33</v>
      </c>
      <c r="BS36" s="106">
        <v>42</v>
      </c>
      <c r="BT36" s="106">
        <v>120</v>
      </c>
      <c r="BU36" s="106">
        <v>5775</v>
      </c>
      <c r="BV36" s="106">
        <v>5036</v>
      </c>
      <c r="BW36" s="106">
        <v>3287</v>
      </c>
      <c r="BX36" s="106">
        <v>1633</v>
      </c>
      <c r="BY36" s="106">
        <v>628</v>
      </c>
      <c r="BZ36" s="106">
        <f>市区町村別_歯科医療費!D34</f>
        <v>16521</v>
      </c>
    </row>
    <row r="37" spans="2:78" s="75" customFormat="1">
      <c r="B37" s="602"/>
      <c r="C37" s="605"/>
      <c r="D37" s="592"/>
      <c r="E37" s="227" t="s">
        <v>123</v>
      </c>
      <c r="F37" s="122">
        <v>4</v>
      </c>
      <c r="G37" s="131">
        <v>4</v>
      </c>
      <c r="H37" s="131">
        <v>314830</v>
      </c>
      <c r="I37" s="132">
        <f t="shared" si="35"/>
        <v>0.4</v>
      </c>
      <c r="J37" s="132">
        <f t="shared" si="3"/>
        <v>1</v>
      </c>
      <c r="K37" s="157">
        <f t="shared" si="4"/>
        <v>78707.5</v>
      </c>
      <c r="L37" s="592"/>
      <c r="M37" s="227" t="s">
        <v>123</v>
      </c>
      <c r="N37" s="122">
        <v>28</v>
      </c>
      <c r="O37" s="131">
        <v>12</v>
      </c>
      <c r="P37" s="131">
        <v>1350790</v>
      </c>
      <c r="Q37" s="132">
        <f t="shared" si="36"/>
        <v>0.16438356164383561</v>
      </c>
      <c r="R37" s="132">
        <f t="shared" si="5"/>
        <v>0.42857142857142855</v>
      </c>
      <c r="S37" s="126">
        <f t="shared" si="6"/>
        <v>112565.83333333333</v>
      </c>
      <c r="T37" s="592"/>
      <c r="U37" s="227" t="s">
        <v>123</v>
      </c>
      <c r="V37" s="122">
        <v>1395</v>
      </c>
      <c r="W37" s="131">
        <v>992</v>
      </c>
      <c r="X37" s="131">
        <v>81034380</v>
      </c>
      <c r="Y37" s="132">
        <f t="shared" si="37"/>
        <v>0.31602421153233512</v>
      </c>
      <c r="Z37" s="132">
        <f t="shared" si="8"/>
        <v>0.71111111111111114</v>
      </c>
      <c r="AA37" s="131">
        <f t="shared" si="9"/>
        <v>81687.883064516136</v>
      </c>
      <c r="AB37" s="592"/>
      <c r="AC37" s="227" t="s">
        <v>123</v>
      </c>
      <c r="AD37" s="122">
        <v>1148</v>
      </c>
      <c r="AE37" s="131">
        <v>821</v>
      </c>
      <c r="AF37" s="131">
        <v>72089370</v>
      </c>
      <c r="AG37" s="132">
        <f t="shared" si="38"/>
        <v>0.32107938991005086</v>
      </c>
      <c r="AH37" s="132">
        <f t="shared" si="11"/>
        <v>0.71515679442508706</v>
      </c>
      <c r="AI37" s="126">
        <f t="shared" si="12"/>
        <v>87806.784409257001</v>
      </c>
      <c r="AJ37" s="592"/>
      <c r="AK37" s="227" t="s">
        <v>123</v>
      </c>
      <c r="AL37" s="122">
        <v>782</v>
      </c>
      <c r="AM37" s="131">
        <v>521</v>
      </c>
      <c r="AN37" s="131">
        <v>48824810</v>
      </c>
      <c r="AO37" s="132">
        <f t="shared" si="39"/>
        <v>0.26379746835443035</v>
      </c>
      <c r="AP37" s="132">
        <f t="shared" si="14"/>
        <v>0.6662404092071611</v>
      </c>
      <c r="AQ37" s="126">
        <f t="shared" si="15"/>
        <v>93713.646833013438</v>
      </c>
      <c r="AR37" s="592"/>
      <c r="AS37" s="227" t="s">
        <v>123</v>
      </c>
      <c r="AT37" s="122">
        <v>342</v>
      </c>
      <c r="AU37" s="131">
        <v>214</v>
      </c>
      <c r="AV37" s="131">
        <v>19909300</v>
      </c>
      <c r="AW37" s="132">
        <f t="shared" si="40"/>
        <v>0.19090098126672614</v>
      </c>
      <c r="AX37" s="132">
        <f t="shared" si="17"/>
        <v>0.6257309941520468</v>
      </c>
      <c r="AY37" s="131">
        <f t="shared" si="18"/>
        <v>93034.11214953271</v>
      </c>
      <c r="AZ37" s="592"/>
      <c r="BA37" s="227" t="s">
        <v>123</v>
      </c>
      <c r="BB37" s="122">
        <v>101</v>
      </c>
      <c r="BC37" s="131">
        <v>60</v>
      </c>
      <c r="BD37" s="131">
        <v>5238120</v>
      </c>
      <c r="BE37" s="132">
        <f t="shared" si="41"/>
        <v>0.13921113689095127</v>
      </c>
      <c r="BF37" s="132">
        <f t="shared" si="20"/>
        <v>0.59405940594059403</v>
      </c>
      <c r="BG37" s="157">
        <f t="shared" si="21"/>
        <v>87302</v>
      </c>
      <c r="BH37" s="592"/>
      <c r="BI37" s="227" t="s">
        <v>123</v>
      </c>
      <c r="BJ37" s="122">
        <f t="shared" si="22"/>
        <v>3800</v>
      </c>
      <c r="BK37" s="131">
        <f t="shared" si="0"/>
        <v>2624</v>
      </c>
      <c r="BL37" s="131">
        <f t="shared" si="1"/>
        <v>228761600</v>
      </c>
      <c r="BM37" s="132">
        <f t="shared" si="42"/>
        <v>0.28196862239415432</v>
      </c>
      <c r="BN37" s="132">
        <f t="shared" si="25"/>
        <v>0.69052631578947365</v>
      </c>
      <c r="BO37" s="131">
        <f t="shared" si="26"/>
        <v>87180.487804878052</v>
      </c>
      <c r="BP37" s="183"/>
      <c r="BR37" s="192" t="s">
        <v>34</v>
      </c>
      <c r="BS37" s="106">
        <v>51</v>
      </c>
      <c r="BT37" s="106">
        <v>132</v>
      </c>
      <c r="BU37" s="106">
        <v>7523</v>
      </c>
      <c r="BV37" s="106">
        <v>6601</v>
      </c>
      <c r="BW37" s="106">
        <v>4546</v>
      </c>
      <c r="BX37" s="106">
        <v>2301</v>
      </c>
      <c r="BY37" s="106">
        <v>940</v>
      </c>
      <c r="BZ37" s="106">
        <f>市区町村別_歯科医療費!D35</f>
        <v>22094</v>
      </c>
    </row>
    <row r="38" spans="2:78" s="75" customFormat="1">
      <c r="B38" s="602"/>
      <c r="C38" s="605"/>
      <c r="D38" s="592"/>
      <c r="E38" s="227" t="s">
        <v>124</v>
      </c>
      <c r="F38" s="122">
        <v>2</v>
      </c>
      <c r="G38" s="131">
        <v>2</v>
      </c>
      <c r="H38" s="131">
        <v>342510</v>
      </c>
      <c r="I38" s="132">
        <f t="shared" si="35"/>
        <v>0.2</v>
      </c>
      <c r="J38" s="132">
        <f t="shared" si="3"/>
        <v>1</v>
      </c>
      <c r="K38" s="157">
        <f t="shared" si="4"/>
        <v>171255</v>
      </c>
      <c r="L38" s="592"/>
      <c r="M38" s="227" t="s">
        <v>124</v>
      </c>
      <c r="N38" s="122">
        <v>9</v>
      </c>
      <c r="O38" s="131">
        <v>5</v>
      </c>
      <c r="P38" s="131">
        <v>688550</v>
      </c>
      <c r="Q38" s="132">
        <f t="shared" si="36"/>
        <v>6.8493150684931503E-2</v>
      </c>
      <c r="R38" s="132">
        <f t="shared" si="5"/>
        <v>0.55555555555555558</v>
      </c>
      <c r="S38" s="126">
        <f t="shared" si="6"/>
        <v>137710</v>
      </c>
      <c r="T38" s="592"/>
      <c r="U38" s="227" t="s">
        <v>124</v>
      </c>
      <c r="V38" s="122">
        <v>220</v>
      </c>
      <c r="W38" s="131">
        <v>146</v>
      </c>
      <c r="X38" s="131">
        <v>11676130</v>
      </c>
      <c r="Y38" s="132">
        <f t="shared" si="37"/>
        <v>4.6511627906976744E-2</v>
      </c>
      <c r="Z38" s="132">
        <f t="shared" si="8"/>
        <v>0.66363636363636369</v>
      </c>
      <c r="AA38" s="131">
        <f t="shared" si="9"/>
        <v>79973.493150684924</v>
      </c>
      <c r="AB38" s="592"/>
      <c r="AC38" s="227" t="s">
        <v>124</v>
      </c>
      <c r="AD38" s="122">
        <v>272</v>
      </c>
      <c r="AE38" s="131">
        <v>177</v>
      </c>
      <c r="AF38" s="131">
        <v>15158980</v>
      </c>
      <c r="AG38" s="132">
        <f t="shared" si="38"/>
        <v>6.9221744231521318E-2</v>
      </c>
      <c r="AH38" s="132">
        <f t="shared" si="11"/>
        <v>0.65073529411764708</v>
      </c>
      <c r="AI38" s="126">
        <f t="shared" si="12"/>
        <v>85643.95480225989</v>
      </c>
      <c r="AJ38" s="592"/>
      <c r="AK38" s="227" t="s">
        <v>124</v>
      </c>
      <c r="AL38" s="122">
        <v>245</v>
      </c>
      <c r="AM38" s="131">
        <v>154</v>
      </c>
      <c r="AN38" s="131">
        <v>16966190</v>
      </c>
      <c r="AO38" s="132">
        <f t="shared" si="39"/>
        <v>7.7974683544303799E-2</v>
      </c>
      <c r="AP38" s="132">
        <f t="shared" si="14"/>
        <v>0.62857142857142856</v>
      </c>
      <c r="AQ38" s="126">
        <f t="shared" si="15"/>
        <v>110170.06493506493</v>
      </c>
      <c r="AR38" s="592"/>
      <c r="AS38" s="227" t="s">
        <v>124</v>
      </c>
      <c r="AT38" s="122">
        <v>177</v>
      </c>
      <c r="AU38" s="131">
        <v>102</v>
      </c>
      <c r="AV38" s="131">
        <v>10749560</v>
      </c>
      <c r="AW38" s="132">
        <f t="shared" si="40"/>
        <v>9.0990187332738628E-2</v>
      </c>
      <c r="AX38" s="132">
        <f t="shared" si="17"/>
        <v>0.57627118644067798</v>
      </c>
      <c r="AY38" s="131">
        <f t="shared" si="18"/>
        <v>105387.84313725489</v>
      </c>
      <c r="AZ38" s="592"/>
      <c r="BA38" s="227" t="s">
        <v>124</v>
      </c>
      <c r="BB38" s="122">
        <v>70</v>
      </c>
      <c r="BC38" s="131">
        <v>42</v>
      </c>
      <c r="BD38" s="131">
        <v>4884670</v>
      </c>
      <c r="BE38" s="132">
        <f t="shared" si="41"/>
        <v>9.7447795823665889E-2</v>
      </c>
      <c r="BF38" s="132">
        <f t="shared" si="20"/>
        <v>0.6</v>
      </c>
      <c r="BG38" s="157">
        <f t="shared" si="21"/>
        <v>116301.66666666667</v>
      </c>
      <c r="BH38" s="592"/>
      <c r="BI38" s="227" t="s">
        <v>124</v>
      </c>
      <c r="BJ38" s="122">
        <f t="shared" si="22"/>
        <v>995</v>
      </c>
      <c r="BK38" s="131">
        <f t="shared" si="0"/>
        <v>628</v>
      </c>
      <c r="BL38" s="131">
        <f t="shared" si="1"/>
        <v>60466590</v>
      </c>
      <c r="BM38" s="132">
        <f t="shared" si="42"/>
        <v>6.7483344079088764E-2</v>
      </c>
      <c r="BN38" s="132">
        <f t="shared" si="25"/>
        <v>0.63115577889447239</v>
      </c>
      <c r="BO38" s="131">
        <f t="shared" si="26"/>
        <v>96284.378980891721</v>
      </c>
      <c r="BP38" s="183"/>
      <c r="BR38" s="192" t="s">
        <v>35</v>
      </c>
      <c r="BS38" s="106">
        <v>92</v>
      </c>
      <c r="BT38" s="106">
        <v>251</v>
      </c>
      <c r="BU38" s="106">
        <v>11132</v>
      </c>
      <c r="BV38" s="106">
        <v>9282</v>
      </c>
      <c r="BW38" s="106">
        <v>5508</v>
      </c>
      <c r="BX38" s="106">
        <v>2468</v>
      </c>
      <c r="BY38" s="106">
        <v>948</v>
      </c>
      <c r="BZ38" s="106">
        <f>市区町村別_歯科医療費!D36</f>
        <v>29681</v>
      </c>
    </row>
    <row r="39" spans="2:78" s="75" customFormat="1">
      <c r="B39" s="602"/>
      <c r="C39" s="605"/>
      <c r="D39" s="592"/>
      <c r="E39" s="224" t="s">
        <v>117</v>
      </c>
      <c r="F39" s="122">
        <v>1</v>
      </c>
      <c r="G39" s="131">
        <v>1</v>
      </c>
      <c r="H39" s="131">
        <v>20180</v>
      </c>
      <c r="I39" s="132">
        <f t="shared" si="35"/>
        <v>0.1</v>
      </c>
      <c r="J39" s="132">
        <f t="shared" si="3"/>
        <v>1</v>
      </c>
      <c r="K39" s="157">
        <f t="shared" si="4"/>
        <v>20180</v>
      </c>
      <c r="L39" s="592"/>
      <c r="M39" s="228" t="s">
        <v>117</v>
      </c>
      <c r="N39" s="122">
        <v>5</v>
      </c>
      <c r="O39" s="131">
        <v>2</v>
      </c>
      <c r="P39" s="131">
        <v>259760</v>
      </c>
      <c r="Q39" s="132">
        <f t="shared" si="36"/>
        <v>2.7397260273972601E-2</v>
      </c>
      <c r="R39" s="132">
        <f t="shared" si="5"/>
        <v>0.4</v>
      </c>
      <c r="S39" s="126">
        <f t="shared" si="6"/>
        <v>129880</v>
      </c>
      <c r="T39" s="592"/>
      <c r="U39" s="228" t="s">
        <v>117</v>
      </c>
      <c r="V39" s="122">
        <v>281</v>
      </c>
      <c r="W39" s="131">
        <v>171</v>
      </c>
      <c r="X39" s="131">
        <v>11173750</v>
      </c>
      <c r="Y39" s="132">
        <f t="shared" si="37"/>
        <v>5.4475947754061803E-2</v>
      </c>
      <c r="Z39" s="132">
        <f t="shared" si="8"/>
        <v>0.60854092526690395</v>
      </c>
      <c r="AA39" s="131">
        <f t="shared" si="9"/>
        <v>65343.567251461987</v>
      </c>
      <c r="AB39" s="592"/>
      <c r="AC39" s="228" t="s">
        <v>117</v>
      </c>
      <c r="AD39" s="122">
        <v>115</v>
      </c>
      <c r="AE39" s="131">
        <v>59</v>
      </c>
      <c r="AF39" s="131">
        <v>4353690</v>
      </c>
      <c r="AG39" s="132">
        <f t="shared" si="38"/>
        <v>2.3073914743840438E-2</v>
      </c>
      <c r="AH39" s="132">
        <f t="shared" si="11"/>
        <v>0.5130434782608696</v>
      </c>
      <c r="AI39" s="126">
        <f t="shared" si="12"/>
        <v>73791.355932203383</v>
      </c>
      <c r="AJ39" s="592"/>
      <c r="AK39" s="228" t="s">
        <v>117</v>
      </c>
      <c r="AL39" s="122">
        <v>100</v>
      </c>
      <c r="AM39" s="131">
        <v>57</v>
      </c>
      <c r="AN39" s="131">
        <v>6736490</v>
      </c>
      <c r="AO39" s="132">
        <f t="shared" si="39"/>
        <v>2.8860759493670885E-2</v>
      </c>
      <c r="AP39" s="132">
        <f t="shared" si="14"/>
        <v>0.56999999999999995</v>
      </c>
      <c r="AQ39" s="126">
        <f t="shared" si="15"/>
        <v>118184.0350877193</v>
      </c>
      <c r="AR39" s="592"/>
      <c r="AS39" s="228" t="s">
        <v>117</v>
      </c>
      <c r="AT39" s="122">
        <v>48</v>
      </c>
      <c r="AU39" s="131">
        <v>22</v>
      </c>
      <c r="AV39" s="131">
        <v>4278160</v>
      </c>
      <c r="AW39" s="132">
        <f t="shared" si="40"/>
        <v>1.9625334522747548E-2</v>
      </c>
      <c r="AX39" s="132">
        <f t="shared" si="17"/>
        <v>0.45833333333333331</v>
      </c>
      <c r="AY39" s="131">
        <f t="shared" si="18"/>
        <v>194461.81818181818</v>
      </c>
      <c r="AZ39" s="592"/>
      <c r="BA39" s="228" t="s">
        <v>117</v>
      </c>
      <c r="BB39" s="122">
        <v>27</v>
      </c>
      <c r="BC39" s="131">
        <v>12</v>
      </c>
      <c r="BD39" s="131">
        <v>2075090</v>
      </c>
      <c r="BE39" s="132">
        <f t="shared" si="41"/>
        <v>2.7842227378190254E-2</v>
      </c>
      <c r="BF39" s="132">
        <f t="shared" si="20"/>
        <v>0.44444444444444442</v>
      </c>
      <c r="BG39" s="157">
        <f t="shared" si="21"/>
        <v>172924.16666666666</v>
      </c>
      <c r="BH39" s="592"/>
      <c r="BI39" s="228" t="s">
        <v>117</v>
      </c>
      <c r="BJ39" s="122">
        <f t="shared" si="22"/>
        <v>577</v>
      </c>
      <c r="BK39" s="131">
        <f t="shared" si="0"/>
        <v>324</v>
      </c>
      <c r="BL39" s="131">
        <f t="shared" si="1"/>
        <v>28897120</v>
      </c>
      <c r="BM39" s="132">
        <f t="shared" si="42"/>
        <v>3.4816247582205029E-2</v>
      </c>
      <c r="BN39" s="132">
        <f t="shared" si="25"/>
        <v>0.56152512998266901</v>
      </c>
      <c r="BO39" s="131">
        <f t="shared" si="26"/>
        <v>89188.641975308637</v>
      </c>
      <c r="BP39" s="183"/>
      <c r="BR39" s="192" t="s">
        <v>36</v>
      </c>
      <c r="BS39" s="106">
        <v>48</v>
      </c>
      <c r="BT39" s="106">
        <v>157</v>
      </c>
      <c r="BU39" s="106">
        <v>8298</v>
      </c>
      <c r="BV39" s="106">
        <v>7576</v>
      </c>
      <c r="BW39" s="106">
        <v>5154</v>
      </c>
      <c r="BX39" s="106">
        <v>2372</v>
      </c>
      <c r="BY39" s="106">
        <v>901</v>
      </c>
      <c r="BZ39" s="106">
        <f>市区町村別_歯科医療費!D37</f>
        <v>24506</v>
      </c>
    </row>
    <row r="40" spans="2:78" s="75" customFormat="1">
      <c r="B40" s="602">
        <v>4</v>
      </c>
      <c r="C40" s="604" t="s">
        <v>69</v>
      </c>
      <c r="D40" s="596">
        <f>BS11</f>
        <v>18</v>
      </c>
      <c r="E40" s="225" t="s">
        <v>104</v>
      </c>
      <c r="F40" s="121">
        <v>7</v>
      </c>
      <c r="G40" s="129">
        <v>6</v>
      </c>
      <c r="H40" s="129">
        <v>1234270</v>
      </c>
      <c r="I40" s="130">
        <f>IFERROR(G40/$D$40,"-")</f>
        <v>0.33333333333333331</v>
      </c>
      <c r="J40" s="130">
        <f t="shared" si="3"/>
        <v>0.8571428571428571</v>
      </c>
      <c r="K40" s="156">
        <f t="shared" si="4"/>
        <v>205711.66666666666</v>
      </c>
      <c r="L40" s="596">
        <f>BT11</f>
        <v>71</v>
      </c>
      <c r="M40" s="225" t="s">
        <v>104</v>
      </c>
      <c r="N40" s="121">
        <v>38</v>
      </c>
      <c r="O40" s="129">
        <v>23</v>
      </c>
      <c r="P40" s="129">
        <v>3286140</v>
      </c>
      <c r="Q40" s="130">
        <f>IFERROR(O40/$L$40,"-")</f>
        <v>0.323943661971831</v>
      </c>
      <c r="R40" s="130">
        <f t="shared" si="5"/>
        <v>0.60526315789473684</v>
      </c>
      <c r="S40" s="125">
        <f t="shared" si="6"/>
        <v>142875.65217391305</v>
      </c>
      <c r="T40" s="596">
        <f>BU11</f>
        <v>3403</v>
      </c>
      <c r="U40" s="225" t="s">
        <v>104</v>
      </c>
      <c r="V40" s="121">
        <v>1749</v>
      </c>
      <c r="W40" s="129">
        <v>1030</v>
      </c>
      <c r="X40" s="129">
        <v>82864450</v>
      </c>
      <c r="Y40" s="130">
        <f>IFERROR(W40/$T$40,"-")</f>
        <v>0.30267411107846021</v>
      </c>
      <c r="Z40" s="130">
        <f t="shared" si="8"/>
        <v>0.58890794739851349</v>
      </c>
      <c r="AA40" s="129">
        <f t="shared" si="9"/>
        <v>80450.922330097092</v>
      </c>
      <c r="AB40" s="596">
        <f>BV11</f>
        <v>3068</v>
      </c>
      <c r="AC40" s="225" t="s">
        <v>104</v>
      </c>
      <c r="AD40" s="121">
        <v>1719</v>
      </c>
      <c r="AE40" s="129">
        <v>996</v>
      </c>
      <c r="AF40" s="129">
        <v>93115040</v>
      </c>
      <c r="AG40" s="130">
        <f>IFERROR(AE40/$AB$40,"-")</f>
        <v>0.3246414602346806</v>
      </c>
      <c r="AH40" s="130">
        <f t="shared" si="11"/>
        <v>0.57940663176265272</v>
      </c>
      <c r="AI40" s="125">
        <f t="shared" si="12"/>
        <v>93488.995983935747</v>
      </c>
      <c r="AJ40" s="596">
        <f>BW11</f>
        <v>2282</v>
      </c>
      <c r="AK40" s="225" t="s">
        <v>104</v>
      </c>
      <c r="AL40" s="121">
        <v>1186</v>
      </c>
      <c r="AM40" s="129">
        <v>629</v>
      </c>
      <c r="AN40" s="129">
        <v>66182790</v>
      </c>
      <c r="AO40" s="130">
        <f>IFERROR(AM40/$AJ$40,"-")</f>
        <v>0.27563540753724802</v>
      </c>
      <c r="AP40" s="130">
        <f t="shared" si="14"/>
        <v>0.53035413153457001</v>
      </c>
      <c r="AQ40" s="125">
        <f t="shared" si="15"/>
        <v>105219.06200317966</v>
      </c>
      <c r="AR40" s="596">
        <f>BX11</f>
        <v>1125</v>
      </c>
      <c r="AS40" s="225" t="s">
        <v>104</v>
      </c>
      <c r="AT40" s="121">
        <v>494</v>
      </c>
      <c r="AU40" s="129">
        <v>270</v>
      </c>
      <c r="AV40" s="129">
        <v>28814650</v>
      </c>
      <c r="AW40" s="130">
        <f>IFERROR(AU40/$AR$40,"-")</f>
        <v>0.24</v>
      </c>
      <c r="AX40" s="130">
        <f t="shared" si="17"/>
        <v>0.54655870445344135</v>
      </c>
      <c r="AY40" s="129">
        <f t="shared" si="18"/>
        <v>106720.92592592593</v>
      </c>
      <c r="AZ40" s="596">
        <f>BY11</f>
        <v>458</v>
      </c>
      <c r="BA40" s="225" t="s">
        <v>104</v>
      </c>
      <c r="BB40" s="121">
        <v>151</v>
      </c>
      <c r="BC40" s="129">
        <v>62</v>
      </c>
      <c r="BD40" s="129">
        <v>10780300</v>
      </c>
      <c r="BE40" s="130">
        <f>IFERROR(BC40/$AZ$40,"-")</f>
        <v>0.13537117903930132</v>
      </c>
      <c r="BF40" s="130">
        <f t="shared" si="20"/>
        <v>0.41059602649006621</v>
      </c>
      <c r="BG40" s="156">
        <f t="shared" si="21"/>
        <v>173875.80645161291</v>
      </c>
      <c r="BH40" s="596">
        <f>BZ11</f>
        <v>10425</v>
      </c>
      <c r="BI40" s="225" t="s">
        <v>104</v>
      </c>
      <c r="BJ40" s="121">
        <f t="shared" si="22"/>
        <v>5344</v>
      </c>
      <c r="BK40" s="129">
        <f t="shared" si="0"/>
        <v>3016</v>
      </c>
      <c r="BL40" s="129">
        <f t="shared" si="1"/>
        <v>286277640</v>
      </c>
      <c r="BM40" s="130">
        <f>IFERROR(BK40/$BH$40,"-")</f>
        <v>0.28930455635491609</v>
      </c>
      <c r="BN40" s="130">
        <f t="shared" si="25"/>
        <v>0.56437125748502992</v>
      </c>
      <c r="BO40" s="129">
        <f t="shared" si="26"/>
        <v>94919.641909814323</v>
      </c>
      <c r="BP40" s="183"/>
      <c r="BR40" s="192" t="s">
        <v>37</v>
      </c>
      <c r="BS40" s="106">
        <v>11</v>
      </c>
      <c r="BT40" s="106">
        <v>45</v>
      </c>
      <c r="BU40" s="106">
        <v>2779</v>
      </c>
      <c r="BV40" s="106">
        <v>2140</v>
      </c>
      <c r="BW40" s="106">
        <v>1245</v>
      </c>
      <c r="BX40" s="106">
        <v>659</v>
      </c>
      <c r="BY40" s="106">
        <v>246</v>
      </c>
      <c r="BZ40" s="106">
        <f>市区町村別_歯科医療費!D38</f>
        <v>7125</v>
      </c>
    </row>
    <row r="41" spans="2:78" s="75" customFormat="1">
      <c r="B41" s="602"/>
      <c r="C41" s="605"/>
      <c r="D41" s="592"/>
      <c r="E41" s="226" t="s">
        <v>136</v>
      </c>
      <c r="F41" s="122">
        <v>5</v>
      </c>
      <c r="G41" s="131">
        <v>4</v>
      </c>
      <c r="H41" s="131">
        <v>316390</v>
      </c>
      <c r="I41" s="132">
        <f t="shared" ref="I41:I50" si="43">IFERROR(G41/$D$40,"-")</f>
        <v>0.22222222222222221</v>
      </c>
      <c r="J41" s="132">
        <f t="shared" si="3"/>
        <v>0.8</v>
      </c>
      <c r="K41" s="157">
        <f t="shared" si="4"/>
        <v>79097.5</v>
      </c>
      <c r="L41" s="592"/>
      <c r="M41" s="226" t="s">
        <v>136</v>
      </c>
      <c r="N41" s="122">
        <v>25</v>
      </c>
      <c r="O41" s="131">
        <v>17</v>
      </c>
      <c r="P41" s="131">
        <v>1772240</v>
      </c>
      <c r="Q41" s="132">
        <f t="shared" ref="Q41:Q50" si="44">IFERROR(O41/$L$40,"-")</f>
        <v>0.23943661971830985</v>
      </c>
      <c r="R41" s="132">
        <f t="shared" si="5"/>
        <v>0.68</v>
      </c>
      <c r="S41" s="126">
        <f t="shared" si="6"/>
        <v>104249.41176470589</v>
      </c>
      <c r="T41" s="592"/>
      <c r="U41" s="226" t="s">
        <v>136</v>
      </c>
      <c r="V41" s="122">
        <v>1605</v>
      </c>
      <c r="W41" s="131">
        <v>963</v>
      </c>
      <c r="X41" s="131">
        <v>73957860</v>
      </c>
      <c r="Y41" s="132">
        <f t="shared" ref="Y41:Y50" si="45">IFERROR(W41/$T$40,"-")</f>
        <v>0.28298560094034675</v>
      </c>
      <c r="Z41" s="132">
        <f t="shared" si="8"/>
        <v>0.6</v>
      </c>
      <c r="AA41" s="131">
        <f t="shared" si="9"/>
        <v>76799.439252336451</v>
      </c>
      <c r="AB41" s="592"/>
      <c r="AC41" s="226" t="s">
        <v>136</v>
      </c>
      <c r="AD41" s="122">
        <v>1533</v>
      </c>
      <c r="AE41" s="131">
        <v>922</v>
      </c>
      <c r="AF41" s="131">
        <v>83252900</v>
      </c>
      <c r="AG41" s="132">
        <f t="shared" ref="AG41:AG50" si="46">IFERROR(AE41/$AB$40,"-")</f>
        <v>0.30052151238591918</v>
      </c>
      <c r="AH41" s="132">
        <f t="shared" si="11"/>
        <v>0.60143509458577948</v>
      </c>
      <c r="AI41" s="126">
        <f t="shared" si="12"/>
        <v>90295.986984815623</v>
      </c>
      <c r="AJ41" s="592"/>
      <c r="AK41" s="226" t="s">
        <v>136</v>
      </c>
      <c r="AL41" s="122">
        <v>1008</v>
      </c>
      <c r="AM41" s="131">
        <v>564</v>
      </c>
      <c r="AN41" s="131">
        <v>54016690</v>
      </c>
      <c r="AO41" s="132">
        <f t="shared" ref="AO41:AO50" si="47">IFERROR(AM41/$AJ$40,"-")</f>
        <v>0.24715162138475022</v>
      </c>
      <c r="AP41" s="132">
        <f t="shared" si="14"/>
        <v>0.55952380952380953</v>
      </c>
      <c r="AQ41" s="126">
        <f t="shared" si="15"/>
        <v>95774.273049645388</v>
      </c>
      <c r="AR41" s="592"/>
      <c r="AS41" s="226" t="s">
        <v>136</v>
      </c>
      <c r="AT41" s="122">
        <v>352</v>
      </c>
      <c r="AU41" s="131">
        <v>196</v>
      </c>
      <c r="AV41" s="131">
        <v>16600970</v>
      </c>
      <c r="AW41" s="132">
        <f t="shared" ref="AW41:AW50" si="48">IFERROR(AU41/$AR$40,"-")</f>
        <v>0.17422222222222222</v>
      </c>
      <c r="AX41" s="132">
        <f t="shared" si="17"/>
        <v>0.55681818181818177</v>
      </c>
      <c r="AY41" s="131">
        <f t="shared" si="18"/>
        <v>84698.826530612248</v>
      </c>
      <c r="AZ41" s="592"/>
      <c r="BA41" s="226" t="s">
        <v>136</v>
      </c>
      <c r="BB41" s="122">
        <v>96</v>
      </c>
      <c r="BC41" s="131">
        <v>36</v>
      </c>
      <c r="BD41" s="131">
        <v>2919960</v>
      </c>
      <c r="BE41" s="132">
        <f t="shared" ref="BE41:BE50" si="49">IFERROR(BC41/$AZ$40,"-")</f>
        <v>7.8602620087336247E-2</v>
      </c>
      <c r="BF41" s="132">
        <f t="shared" si="20"/>
        <v>0.375</v>
      </c>
      <c r="BG41" s="157">
        <f t="shared" si="21"/>
        <v>81110</v>
      </c>
      <c r="BH41" s="592"/>
      <c r="BI41" s="226" t="s">
        <v>136</v>
      </c>
      <c r="BJ41" s="122">
        <f t="shared" si="22"/>
        <v>4624</v>
      </c>
      <c r="BK41" s="131">
        <f t="shared" si="0"/>
        <v>2702</v>
      </c>
      <c r="BL41" s="131">
        <f t="shared" si="1"/>
        <v>232837010</v>
      </c>
      <c r="BM41" s="132">
        <f t="shared" ref="BM41:BM50" si="50">IFERROR(BK41/$BH$40,"-")</f>
        <v>0.25918465227817744</v>
      </c>
      <c r="BN41" s="132">
        <f t="shared" si="25"/>
        <v>0.58434256055363321</v>
      </c>
      <c r="BO41" s="131">
        <f t="shared" si="26"/>
        <v>86172.098445595853</v>
      </c>
      <c r="BP41" s="183"/>
      <c r="BR41" s="192" t="s">
        <v>38</v>
      </c>
      <c r="BS41" s="106">
        <v>117</v>
      </c>
      <c r="BT41" s="106">
        <v>217</v>
      </c>
      <c r="BU41" s="106">
        <v>10912</v>
      </c>
      <c r="BV41" s="106">
        <v>9369</v>
      </c>
      <c r="BW41" s="106">
        <v>6163</v>
      </c>
      <c r="BX41" s="106">
        <v>3140</v>
      </c>
      <c r="BY41" s="106">
        <v>1126</v>
      </c>
      <c r="BZ41" s="106">
        <f>市区町村別_歯科医療費!D39</f>
        <v>31044</v>
      </c>
    </row>
    <row r="42" spans="2:78" s="75" customFormat="1">
      <c r="B42" s="602"/>
      <c r="C42" s="605"/>
      <c r="D42" s="592"/>
      <c r="E42" s="227" t="s">
        <v>103</v>
      </c>
      <c r="F42" s="122">
        <v>9</v>
      </c>
      <c r="G42" s="131">
        <v>6</v>
      </c>
      <c r="H42" s="131">
        <v>1263060</v>
      </c>
      <c r="I42" s="132">
        <f t="shared" si="43"/>
        <v>0.33333333333333331</v>
      </c>
      <c r="J42" s="132">
        <f t="shared" si="3"/>
        <v>0.66666666666666663</v>
      </c>
      <c r="K42" s="157">
        <f t="shared" si="4"/>
        <v>210510</v>
      </c>
      <c r="L42" s="592"/>
      <c r="M42" s="227" t="s">
        <v>103</v>
      </c>
      <c r="N42" s="122">
        <v>43</v>
      </c>
      <c r="O42" s="131">
        <v>25</v>
      </c>
      <c r="P42" s="131">
        <v>3514710</v>
      </c>
      <c r="Q42" s="132">
        <f t="shared" si="44"/>
        <v>0.352112676056338</v>
      </c>
      <c r="R42" s="132">
        <f t="shared" si="5"/>
        <v>0.58139534883720934</v>
      </c>
      <c r="S42" s="126">
        <f t="shared" si="6"/>
        <v>140588.4</v>
      </c>
      <c r="T42" s="592"/>
      <c r="U42" s="227" t="s">
        <v>103</v>
      </c>
      <c r="V42" s="122">
        <v>2214</v>
      </c>
      <c r="W42" s="131">
        <v>1250</v>
      </c>
      <c r="X42" s="131">
        <v>100016740</v>
      </c>
      <c r="Y42" s="132">
        <f t="shared" si="45"/>
        <v>0.3673229503379371</v>
      </c>
      <c r="Z42" s="132">
        <f t="shared" si="8"/>
        <v>0.56458897922312556</v>
      </c>
      <c r="AA42" s="131">
        <f t="shared" si="9"/>
        <v>80013.392000000007</v>
      </c>
      <c r="AB42" s="592"/>
      <c r="AC42" s="227" t="s">
        <v>103</v>
      </c>
      <c r="AD42" s="122">
        <v>2108</v>
      </c>
      <c r="AE42" s="131">
        <v>1216</v>
      </c>
      <c r="AF42" s="131">
        <v>109108150</v>
      </c>
      <c r="AG42" s="132">
        <f t="shared" si="46"/>
        <v>0.39634941329856582</v>
      </c>
      <c r="AH42" s="132">
        <f t="shared" si="11"/>
        <v>0.57685009487666039</v>
      </c>
      <c r="AI42" s="126">
        <f t="shared" si="12"/>
        <v>89727.09703947368</v>
      </c>
      <c r="AJ42" s="592"/>
      <c r="AK42" s="227" t="s">
        <v>103</v>
      </c>
      <c r="AL42" s="122">
        <v>1594</v>
      </c>
      <c r="AM42" s="131">
        <v>857</v>
      </c>
      <c r="AN42" s="131">
        <v>87856750</v>
      </c>
      <c r="AO42" s="132">
        <f t="shared" si="47"/>
        <v>0.37554776511831728</v>
      </c>
      <c r="AP42" s="132">
        <f t="shared" si="14"/>
        <v>0.53764115432873272</v>
      </c>
      <c r="AQ42" s="126">
        <f t="shared" si="15"/>
        <v>102516.62777129521</v>
      </c>
      <c r="AR42" s="592"/>
      <c r="AS42" s="227" t="s">
        <v>103</v>
      </c>
      <c r="AT42" s="122">
        <v>703</v>
      </c>
      <c r="AU42" s="131">
        <v>365</v>
      </c>
      <c r="AV42" s="131">
        <v>36030790</v>
      </c>
      <c r="AW42" s="132">
        <f t="shared" si="48"/>
        <v>0.32444444444444442</v>
      </c>
      <c r="AX42" s="132">
        <f t="shared" si="17"/>
        <v>0.51920341394025604</v>
      </c>
      <c r="AY42" s="131">
        <f t="shared" si="18"/>
        <v>98714.493150684924</v>
      </c>
      <c r="AZ42" s="592"/>
      <c r="BA42" s="227" t="s">
        <v>103</v>
      </c>
      <c r="BB42" s="122">
        <v>236</v>
      </c>
      <c r="BC42" s="131">
        <v>95</v>
      </c>
      <c r="BD42" s="131">
        <v>13240120</v>
      </c>
      <c r="BE42" s="132">
        <f t="shared" si="49"/>
        <v>0.20742358078602621</v>
      </c>
      <c r="BF42" s="132">
        <f t="shared" si="20"/>
        <v>0.40254237288135591</v>
      </c>
      <c r="BG42" s="157">
        <f t="shared" si="21"/>
        <v>139369.68421052632</v>
      </c>
      <c r="BH42" s="592"/>
      <c r="BI42" s="227" t="s">
        <v>103</v>
      </c>
      <c r="BJ42" s="122">
        <f t="shared" si="22"/>
        <v>6907</v>
      </c>
      <c r="BK42" s="131">
        <f t="shared" si="0"/>
        <v>3814</v>
      </c>
      <c r="BL42" s="131">
        <f t="shared" si="1"/>
        <v>351030320</v>
      </c>
      <c r="BM42" s="132">
        <f t="shared" si="50"/>
        <v>0.36585131894484413</v>
      </c>
      <c r="BN42" s="132">
        <f t="shared" si="25"/>
        <v>0.55219342695815843</v>
      </c>
      <c r="BO42" s="131">
        <f t="shared" si="26"/>
        <v>92037.315154693235</v>
      </c>
      <c r="BP42" s="183"/>
      <c r="BR42" s="192" t="s">
        <v>1</v>
      </c>
      <c r="BS42" s="106">
        <v>18</v>
      </c>
      <c r="BT42" s="106">
        <v>53</v>
      </c>
      <c r="BU42" s="106">
        <v>21933</v>
      </c>
      <c r="BV42" s="106">
        <v>19088</v>
      </c>
      <c r="BW42" s="106">
        <v>13513</v>
      </c>
      <c r="BX42" s="106">
        <v>6580</v>
      </c>
      <c r="BY42" s="106">
        <v>2498</v>
      </c>
      <c r="BZ42" s="106">
        <f>市区町村別_歯科医療費!D40</f>
        <v>63683</v>
      </c>
    </row>
    <row r="43" spans="2:78" s="75" customFormat="1">
      <c r="B43" s="602"/>
      <c r="C43" s="605"/>
      <c r="D43" s="592"/>
      <c r="E43" s="227" t="s">
        <v>106</v>
      </c>
      <c r="F43" s="122">
        <v>5</v>
      </c>
      <c r="G43" s="131">
        <v>4</v>
      </c>
      <c r="H43" s="131">
        <v>222470</v>
      </c>
      <c r="I43" s="132">
        <f t="shared" si="43"/>
        <v>0.22222222222222221</v>
      </c>
      <c r="J43" s="132">
        <f t="shared" si="3"/>
        <v>0.8</v>
      </c>
      <c r="K43" s="157">
        <f t="shared" si="4"/>
        <v>55617.5</v>
      </c>
      <c r="L43" s="592"/>
      <c r="M43" s="227" t="s">
        <v>106</v>
      </c>
      <c r="N43" s="122">
        <v>23</v>
      </c>
      <c r="O43" s="131">
        <v>14</v>
      </c>
      <c r="P43" s="131">
        <v>2078530</v>
      </c>
      <c r="Q43" s="132">
        <f t="shared" si="44"/>
        <v>0.19718309859154928</v>
      </c>
      <c r="R43" s="132">
        <f t="shared" si="5"/>
        <v>0.60869565217391308</v>
      </c>
      <c r="S43" s="126">
        <f t="shared" si="6"/>
        <v>148466.42857142858</v>
      </c>
      <c r="T43" s="592"/>
      <c r="U43" s="227" t="s">
        <v>106</v>
      </c>
      <c r="V43" s="122">
        <v>791</v>
      </c>
      <c r="W43" s="131">
        <v>471</v>
      </c>
      <c r="X43" s="131">
        <v>35671100</v>
      </c>
      <c r="Y43" s="132">
        <f t="shared" si="45"/>
        <v>0.13840728768733471</v>
      </c>
      <c r="Z43" s="132">
        <f t="shared" si="8"/>
        <v>0.59544879898862202</v>
      </c>
      <c r="AA43" s="131">
        <f t="shared" si="9"/>
        <v>75734.819532908703</v>
      </c>
      <c r="AB43" s="592"/>
      <c r="AC43" s="227" t="s">
        <v>106</v>
      </c>
      <c r="AD43" s="122">
        <v>895</v>
      </c>
      <c r="AE43" s="131">
        <v>531</v>
      </c>
      <c r="AF43" s="131">
        <v>47783180</v>
      </c>
      <c r="AG43" s="132">
        <f t="shared" si="46"/>
        <v>0.17307692307692307</v>
      </c>
      <c r="AH43" s="132">
        <f t="shared" si="11"/>
        <v>0.59329608938547485</v>
      </c>
      <c r="AI43" s="126">
        <f t="shared" si="12"/>
        <v>89987.156308851219</v>
      </c>
      <c r="AJ43" s="592"/>
      <c r="AK43" s="227" t="s">
        <v>106</v>
      </c>
      <c r="AL43" s="122">
        <v>691</v>
      </c>
      <c r="AM43" s="131">
        <v>373</v>
      </c>
      <c r="AN43" s="131">
        <v>36556960</v>
      </c>
      <c r="AO43" s="132">
        <f t="shared" si="47"/>
        <v>0.16345311130587203</v>
      </c>
      <c r="AP43" s="132">
        <f t="shared" si="14"/>
        <v>0.53979739507959479</v>
      </c>
      <c r="AQ43" s="126">
        <f t="shared" si="15"/>
        <v>98007.93565683646</v>
      </c>
      <c r="AR43" s="592"/>
      <c r="AS43" s="227" t="s">
        <v>106</v>
      </c>
      <c r="AT43" s="122">
        <v>339</v>
      </c>
      <c r="AU43" s="131">
        <v>175</v>
      </c>
      <c r="AV43" s="131">
        <v>17777180</v>
      </c>
      <c r="AW43" s="132">
        <f t="shared" si="48"/>
        <v>0.15555555555555556</v>
      </c>
      <c r="AX43" s="132">
        <f t="shared" si="17"/>
        <v>0.51622418879056042</v>
      </c>
      <c r="AY43" s="131">
        <f t="shared" si="18"/>
        <v>101583.88571428572</v>
      </c>
      <c r="AZ43" s="592"/>
      <c r="BA43" s="227" t="s">
        <v>106</v>
      </c>
      <c r="BB43" s="122">
        <v>111</v>
      </c>
      <c r="BC43" s="131">
        <v>44</v>
      </c>
      <c r="BD43" s="131">
        <v>5766040</v>
      </c>
      <c r="BE43" s="132">
        <f t="shared" si="49"/>
        <v>9.606986899563319E-2</v>
      </c>
      <c r="BF43" s="132">
        <f t="shared" si="20"/>
        <v>0.3963963963963964</v>
      </c>
      <c r="BG43" s="157">
        <f t="shared" si="21"/>
        <v>131046.36363636363</v>
      </c>
      <c r="BH43" s="592"/>
      <c r="BI43" s="227" t="s">
        <v>106</v>
      </c>
      <c r="BJ43" s="122">
        <f t="shared" si="22"/>
        <v>2855</v>
      </c>
      <c r="BK43" s="131">
        <f t="shared" si="0"/>
        <v>1612</v>
      </c>
      <c r="BL43" s="131">
        <f t="shared" si="1"/>
        <v>145855460</v>
      </c>
      <c r="BM43" s="132">
        <f t="shared" si="50"/>
        <v>0.15462829736211031</v>
      </c>
      <c r="BN43" s="132">
        <f t="shared" si="25"/>
        <v>0.56462346760070048</v>
      </c>
      <c r="BO43" s="131">
        <f t="shared" si="26"/>
        <v>90481.054590570726</v>
      </c>
      <c r="BP43" s="183"/>
      <c r="BR43" s="192" t="s">
        <v>2</v>
      </c>
      <c r="BS43" s="106">
        <v>29</v>
      </c>
      <c r="BT43" s="106">
        <v>55</v>
      </c>
      <c r="BU43" s="106">
        <v>5940</v>
      </c>
      <c r="BV43" s="106">
        <v>5081</v>
      </c>
      <c r="BW43" s="106">
        <v>3730</v>
      </c>
      <c r="BX43" s="106">
        <v>1949</v>
      </c>
      <c r="BY43" s="106">
        <v>805</v>
      </c>
      <c r="BZ43" s="106">
        <f>市区町村別_歯科医療費!D41</f>
        <v>17589</v>
      </c>
    </row>
    <row r="44" spans="2:78" s="75" customFormat="1">
      <c r="B44" s="602"/>
      <c r="C44" s="605"/>
      <c r="D44" s="592"/>
      <c r="E44" s="227" t="s">
        <v>119</v>
      </c>
      <c r="F44" s="122">
        <v>9</v>
      </c>
      <c r="G44" s="131">
        <v>7</v>
      </c>
      <c r="H44" s="131">
        <v>1534460</v>
      </c>
      <c r="I44" s="132">
        <f t="shared" si="43"/>
        <v>0.3888888888888889</v>
      </c>
      <c r="J44" s="132">
        <f t="shared" si="3"/>
        <v>0.77777777777777779</v>
      </c>
      <c r="K44" s="157">
        <f t="shared" si="4"/>
        <v>219208.57142857142</v>
      </c>
      <c r="L44" s="592"/>
      <c r="M44" s="227" t="s">
        <v>119</v>
      </c>
      <c r="N44" s="122">
        <v>22</v>
      </c>
      <c r="O44" s="131">
        <v>13</v>
      </c>
      <c r="P44" s="131">
        <v>1540470</v>
      </c>
      <c r="Q44" s="132">
        <f t="shared" si="44"/>
        <v>0.18309859154929578</v>
      </c>
      <c r="R44" s="132">
        <f t="shared" si="5"/>
        <v>0.59090909090909094</v>
      </c>
      <c r="S44" s="126">
        <f t="shared" si="6"/>
        <v>118497.69230769231</v>
      </c>
      <c r="T44" s="592"/>
      <c r="U44" s="227" t="s">
        <v>119</v>
      </c>
      <c r="V44" s="122">
        <v>779</v>
      </c>
      <c r="W44" s="131">
        <v>448</v>
      </c>
      <c r="X44" s="131">
        <v>37589080</v>
      </c>
      <c r="Y44" s="132">
        <f t="shared" si="45"/>
        <v>0.13164854540111667</v>
      </c>
      <c r="Z44" s="132">
        <f t="shared" si="8"/>
        <v>0.57509627727856227</v>
      </c>
      <c r="AA44" s="131">
        <f t="shared" si="9"/>
        <v>83904.196428571435</v>
      </c>
      <c r="AB44" s="592"/>
      <c r="AC44" s="227" t="s">
        <v>119</v>
      </c>
      <c r="AD44" s="122">
        <v>912</v>
      </c>
      <c r="AE44" s="131">
        <v>523</v>
      </c>
      <c r="AF44" s="131">
        <v>53163020</v>
      </c>
      <c r="AG44" s="132">
        <f t="shared" si="46"/>
        <v>0.17046936114732725</v>
      </c>
      <c r="AH44" s="132">
        <f t="shared" si="11"/>
        <v>0.57346491228070173</v>
      </c>
      <c r="AI44" s="126">
        <f t="shared" si="12"/>
        <v>101650.13384321224</v>
      </c>
      <c r="AJ44" s="592"/>
      <c r="AK44" s="227" t="s">
        <v>119</v>
      </c>
      <c r="AL44" s="122">
        <v>688</v>
      </c>
      <c r="AM44" s="131">
        <v>395</v>
      </c>
      <c r="AN44" s="131">
        <v>41632530</v>
      </c>
      <c r="AO44" s="132">
        <f t="shared" si="47"/>
        <v>0.1730937773882559</v>
      </c>
      <c r="AP44" s="132">
        <f t="shared" si="14"/>
        <v>0.57412790697674421</v>
      </c>
      <c r="AQ44" s="126">
        <f t="shared" si="15"/>
        <v>105398.81012658228</v>
      </c>
      <c r="AR44" s="592"/>
      <c r="AS44" s="227" t="s">
        <v>119</v>
      </c>
      <c r="AT44" s="122">
        <v>337</v>
      </c>
      <c r="AU44" s="131">
        <v>189</v>
      </c>
      <c r="AV44" s="131">
        <v>22673440</v>
      </c>
      <c r="AW44" s="132">
        <f t="shared" si="48"/>
        <v>0.16800000000000001</v>
      </c>
      <c r="AX44" s="132">
        <f t="shared" si="17"/>
        <v>0.56083086053412468</v>
      </c>
      <c r="AY44" s="131">
        <f t="shared" si="18"/>
        <v>119965.291005291</v>
      </c>
      <c r="AZ44" s="592"/>
      <c r="BA44" s="227" t="s">
        <v>119</v>
      </c>
      <c r="BB44" s="122">
        <v>91</v>
      </c>
      <c r="BC44" s="131">
        <v>33</v>
      </c>
      <c r="BD44" s="131">
        <v>5535340</v>
      </c>
      <c r="BE44" s="132">
        <f t="shared" si="49"/>
        <v>7.2052401746724892E-2</v>
      </c>
      <c r="BF44" s="132">
        <f t="shared" si="20"/>
        <v>0.36263736263736263</v>
      </c>
      <c r="BG44" s="157">
        <f t="shared" si="21"/>
        <v>167737.57575757575</v>
      </c>
      <c r="BH44" s="592"/>
      <c r="BI44" s="227" t="s">
        <v>119</v>
      </c>
      <c r="BJ44" s="122">
        <f t="shared" si="22"/>
        <v>2838</v>
      </c>
      <c r="BK44" s="131">
        <f t="shared" si="0"/>
        <v>1608</v>
      </c>
      <c r="BL44" s="131">
        <f t="shared" si="1"/>
        <v>163668340</v>
      </c>
      <c r="BM44" s="132">
        <f t="shared" si="50"/>
        <v>0.15424460431654677</v>
      </c>
      <c r="BN44" s="132">
        <f t="shared" si="25"/>
        <v>0.56659619450317122</v>
      </c>
      <c r="BO44" s="131">
        <f t="shared" si="26"/>
        <v>101783.79353233831</v>
      </c>
      <c r="BP44" s="183"/>
      <c r="BR44" s="192" t="s">
        <v>3</v>
      </c>
      <c r="BS44" s="106">
        <v>26</v>
      </c>
      <c r="BT44" s="106">
        <v>106</v>
      </c>
      <c r="BU44" s="106">
        <v>19235</v>
      </c>
      <c r="BV44" s="106">
        <v>15898</v>
      </c>
      <c r="BW44" s="106">
        <v>11258</v>
      </c>
      <c r="BX44" s="106">
        <v>5597</v>
      </c>
      <c r="BY44" s="106">
        <v>2125</v>
      </c>
      <c r="BZ44" s="106">
        <f>市区町村別_歯科医療費!D42</f>
        <v>54245</v>
      </c>
    </row>
    <row r="45" spans="2:78" s="75" customFormat="1">
      <c r="B45" s="602"/>
      <c r="C45" s="605"/>
      <c r="D45" s="592"/>
      <c r="E45" s="227" t="s">
        <v>120</v>
      </c>
      <c r="F45" s="122">
        <v>1</v>
      </c>
      <c r="G45" s="131">
        <v>0</v>
      </c>
      <c r="H45" s="131">
        <v>0</v>
      </c>
      <c r="I45" s="132">
        <f t="shared" si="43"/>
        <v>0</v>
      </c>
      <c r="J45" s="132">
        <f t="shared" si="3"/>
        <v>0</v>
      </c>
      <c r="K45" s="157" t="str">
        <f t="shared" si="4"/>
        <v>-</v>
      </c>
      <c r="L45" s="592"/>
      <c r="M45" s="227" t="s">
        <v>120</v>
      </c>
      <c r="N45" s="122">
        <v>8</v>
      </c>
      <c r="O45" s="131">
        <v>6</v>
      </c>
      <c r="P45" s="131">
        <v>1061580</v>
      </c>
      <c r="Q45" s="132">
        <f t="shared" si="44"/>
        <v>8.4507042253521125E-2</v>
      </c>
      <c r="R45" s="132">
        <f t="shared" si="5"/>
        <v>0.75</v>
      </c>
      <c r="S45" s="126">
        <f t="shared" si="6"/>
        <v>176930</v>
      </c>
      <c r="T45" s="592"/>
      <c r="U45" s="227" t="s">
        <v>120</v>
      </c>
      <c r="V45" s="122">
        <v>494</v>
      </c>
      <c r="W45" s="131">
        <v>309</v>
      </c>
      <c r="X45" s="131">
        <v>25973160</v>
      </c>
      <c r="Y45" s="132">
        <f t="shared" si="45"/>
        <v>9.0802233323538054E-2</v>
      </c>
      <c r="Z45" s="132">
        <f t="shared" si="8"/>
        <v>0.62550607287449389</v>
      </c>
      <c r="AA45" s="131">
        <f t="shared" si="9"/>
        <v>84055.533980582521</v>
      </c>
      <c r="AB45" s="592"/>
      <c r="AC45" s="227" t="s">
        <v>120</v>
      </c>
      <c r="AD45" s="122">
        <v>524</v>
      </c>
      <c r="AE45" s="131">
        <v>324</v>
      </c>
      <c r="AF45" s="131">
        <v>28123090</v>
      </c>
      <c r="AG45" s="132">
        <f t="shared" si="46"/>
        <v>0.10560625814863103</v>
      </c>
      <c r="AH45" s="132">
        <f t="shared" si="11"/>
        <v>0.61832061068702293</v>
      </c>
      <c r="AI45" s="126">
        <f t="shared" si="12"/>
        <v>86799.660493827163</v>
      </c>
      <c r="AJ45" s="592"/>
      <c r="AK45" s="227" t="s">
        <v>120</v>
      </c>
      <c r="AL45" s="122">
        <v>377</v>
      </c>
      <c r="AM45" s="131">
        <v>218</v>
      </c>
      <c r="AN45" s="131">
        <v>20543100</v>
      </c>
      <c r="AO45" s="132">
        <f t="shared" si="47"/>
        <v>9.5530236634531113E-2</v>
      </c>
      <c r="AP45" s="132">
        <f t="shared" si="14"/>
        <v>0.57824933687002655</v>
      </c>
      <c r="AQ45" s="126">
        <f t="shared" si="15"/>
        <v>94234.403669724765</v>
      </c>
      <c r="AR45" s="592"/>
      <c r="AS45" s="227" t="s">
        <v>120</v>
      </c>
      <c r="AT45" s="122">
        <v>140</v>
      </c>
      <c r="AU45" s="131">
        <v>78</v>
      </c>
      <c r="AV45" s="131">
        <v>7450960</v>
      </c>
      <c r="AW45" s="132">
        <f t="shared" si="48"/>
        <v>6.933333333333333E-2</v>
      </c>
      <c r="AX45" s="132">
        <f t="shared" si="17"/>
        <v>0.55714285714285716</v>
      </c>
      <c r="AY45" s="131">
        <f t="shared" si="18"/>
        <v>95525.128205128203</v>
      </c>
      <c r="AZ45" s="592"/>
      <c r="BA45" s="227" t="s">
        <v>120</v>
      </c>
      <c r="BB45" s="122">
        <v>27</v>
      </c>
      <c r="BC45" s="131">
        <v>15</v>
      </c>
      <c r="BD45" s="131">
        <v>1006090</v>
      </c>
      <c r="BE45" s="132">
        <f t="shared" si="49"/>
        <v>3.2751091703056769E-2</v>
      </c>
      <c r="BF45" s="132">
        <f t="shared" si="20"/>
        <v>0.55555555555555558</v>
      </c>
      <c r="BG45" s="157">
        <f t="shared" si="21"/>
        <v>67072.666666666672</v>
      </c>
      <c r="BH45" s="592"/>
      <c r="BI45" s="227" t="s">
        <v>120</v>
      </c>
      <c r="BJ45" s="122">
        <f t="shared" si="22"/>
        <v>1571</v>
      </c>
      <c r="BK45" s="131">
        <f t="shared" si="0"/>
        <v>950</v>
      </c>
      <c r="BL45" s="131">
        <f t="shared" si="1"/>
        <v>84157980</v>
      </c>
      <c r="BM45" s="132">
        <f t="shared" si="50"/>
        <v>9.1127098321342928E-2</v>
      </c>
      <c r="BN45" s="132">
        <f t="shared" si="25"/>
        <v>0.60471037555697005</v>
      </c>
      <c r="BO45" s="131">
        <f t="shared" si="26"/>
        <v>88587.347368421048</v>
      </c>
      <c r="BP45" s="183"/>
      <c r="BR45" s="193" t="s">
        <v>39</v>
      </c>
      <c r="BS45" s="106">
        <v>20</v>
      </c>
      <c r="BT45" s="106">
        <v>49</v>
      </c>
      <c r="BU45" s="106">
        <v>4040</v>
      </c>
      <c r="BV45" s="106">
        <v>3359</v>
      </c>
      <c r="BW45" s="106">
        <v>2339</v>
      </c>
      <c r="BX45" s="106">
        <v>1117</v>
      </c>
      <c r="BY45" s="106">
        <v>419</v>
      </c>
      <c r="BZ45" s="106">
        <f>市区町村別_歯科医療費!D43</f>
        <v>11343</v>
      </c>
    </row>
    <row r="46" spans="2:78" s="75" customFormat="1">
      <c r="B46" s="602"/>
      <c r="C46" s="605"/>
      <c r="D46" s="592"/>
      <c r="E46" s="227" t="s">
        <v>121</v>
      </c>
      <c r="F46" s="122">
        <v>2</v>
      </c>
      <c r="G46" s="131">
        <v>1</v>
      </c>
      <c r="H46" s="131">
        <v>53200</v>
      </c>
      <c r="I46" s="132">
        <f t="shared" si="43"/>
        <v>5.5555555555555552E-2</v>
      </c>
      <c r="J46" s="132">
        <f t="shared" si="3"/>
        <v>0.5</v>
      </c>
      <c r="K46" s="157">
        <f t="shared" si="4"/>
        <v>53200</v>
      </c>
      <c r="L46" s="592"/>
      <c r="M46" s="227" t="s">
        <v>121</v>
      </c>
      <c r="N46" s="122">
        <v>8</v>
      </c>
      <c r="O46" s="131">
        <v>5</v>
      </c>
      <c r="P46" s="131">
        <v>837270</v>
      </c>
      <c r="Q46" s="132">
        <f t="shared" si="44"/>
        <v>7.0422535211267609E-2</v>
      </c>
      <c r="R46" s="132">
        <f t="shared" si="5"/>
        <v>0.625</v>
      </c>
      <c r="S46" s="126">
        <f t="shared" si="6"/>
        <v>167454</v>
      </c>
      <c r="T46" s="592"/>
      <c r="U46" s="227" t="s">
        <v>121</v>
      </c>
      <c r="V46" s="122">
        <v>232</v>
      </c>
      <c r="W46" s="131">
        <v>131</v>
      </c>
      <c r="X46" s="131">
        <v>10120430</v>
      </c>
      <c r="Y46" s="132">
        <f t="shared" si="45"/>
        <v>3.8495445195415812E-2</v>
      </c>
      <c r="Z46" s="132">
        <f t="shared" si="8"/>
        <v>0.56465517241379315</v>
      </c>
      <c r="AA46" s="131">
        <f t="shared" si="9"/>
        <v>77255.190839694653</v>
      </c>
      <c r="AB46" s="592"/>
      <c r="AC46" s="227" t="s">
        <v>121</v>
      </c>
      <c r="AD46" s="122">
        <v>323</v>
      </c>
      <c r="AE46" s="131">
        <v>176</v>
      </c>
      <c r="AF46" s="131">
        <v>15736700</v>
      </c>
      <c r="AG46" s="132">
        <f t="shared" si="46"/>
        <v>5.736636245110821E-2</v>
      </c>
      <c r="AH46" s="132">
        <f t="shared" si="11"/>
        <v>0.54489164086687303</v>
      </c>
      <c r="AI46" s="126">
        <f t="shared" si="12"/>
        <v>89413.068181818177</v>
      </c>
      <c r="AJ46" s="592"/>
      <c r="AK46" s="227" t="s">
        <v>121</v>
      </c>
      <c r="AL46" s="122">
        <v>295</v>
      </c>
      <c r="AM46" s="131">
        <v>148</v>
      </c>
      <c r="AN46" s="131">
        <v>13276200</v>
      </c>
      <c r="AO46" s="132">
        <f t="shared" si="47"/>
        <v>6.4855390008764238E-2</v>
      </c>
      <c r="AP46" s="132">
        <f t="shared" si="14"/>
        <v>0.50169491525423726</v>
      </c>
      <c r="AQ46" s="126">
        <f t="shared" si="15"/>
        <v>89704.054054054053</v>
      </c>
      <c r="AR46" s="592"/>
      <c r="AS46" s="227" t="s">
        <v>121</v>
      </c>
      <c r="AT46" s="122">
        <v>179</v>
      </c>
      <c r="AU46" s="131">
        <v>86</v>
      </c>
      <c r="AV46" s="131">
        <v>8079760</v>
      </c>
      <c r="AW46" s="132">
        <f t="shared" si="48"/>
        <v>7.644444444444444E-2</v>
      </c>
      <c r="AX46" s="132">
        <f t="shared" si="17"/>
        <v>0.48044692737430167</v>
      </c>
      <c r="AY46" s="131">
        <f t="shared" si="18"/>
        <v>93950.69767441861</v>
      </c>
      <c r="AZ46" s="592"/>
      <c r="BA46" s="227" t="s">
        <v>121</v>
      </c>
      <c r="BB46" s="122">
        <v>58</v>
      </c>
      <c r="BC46" s="131">
        <v>21</v>
      </c>
      <c r="BD46" s="131">
        <v>2105630</v>
      </c>
      <c r="BE46" s="132">
        <f t="shared" si="49"/>
        <v>4.5851528384279479E-2</v>
      </c>
      <c r="BF46" s="132">
        <f t="shared" si="20"/>
        <v>0.36206896551724138</v>
      </c>
      <c r="BG46" s="157">
        <f t="shared" si="21"/>
        <v>100268.09523809524</v>
      </c>
      <c r="BH46" s="592"/>
      <c r="BI46" s="227" t="s">
        <v>121</v>
      </c>
      <c r="BJ46" s="122">
        <f t="shared" si="22"/>
        <v>1097</v>
      </c>
      <c r="BK46" s="131">
        <f t="shared" si="0"/>
        <v>568</v>
      </c>
      <c r="BL46" s="131">
        <f t="shared" si="1"/>
        <v>50209190</v>
      </c>
      <c r="BM46" s="132">
        <f t="shared" si="50"/>
        <v>5.4484412470023981E-2</v>
      </c>
      <c r="BN46" s="132">
        <f t="shared" si="25"/>
        <v>0.51777575205104831</v>
      </c>
      <c r="BO46" s="131">
        <f t="shared" si="26"/>
        <v>88396.461267605628</v>
      </c>
      <c r="BP46" s="183"/>
      <c r="BR46" s="193" t="s">
        <v>7</v>
      </c>
      <c r="BS46" s="106">
        <v>39</v>
      </c>
      <c r="BT46" s="106">
        <v>147</v>
      </c>
      <c r="BU46" s="106">
        <v>22714</v>
      </c>
      <c r="BV46" s="106">
        <v>19738</v>
      </c>
      <c r="BW46" s="106">
        <v>12535</v>
      </c>
      <c r="BX46" s="106">
        <v>6083</v>
      </c>
      <c r="BY46" s="106">
        <v>2207</v>
      </c>
      <c r="BZ46" s="106">
        <f>市区町村別_歯科医療費!D44</f>
        <v>63463</v>
      </c>
    </row>
    <row r="47" spans="2:78" s="75" customFormat="1">
      <c r="B47" s="602"/>
      <c r="C47" s="605"/>
      <c r="D47" s="592"/>
      <c r="E47" s="227" t="s">
        <v>122</v>
      </c>
      <c r="F47" s="122">
        <v>1</v>
      </c>
      <c r="G47" s="131">
        <v>1</v>
      </c>
      <c r="H47" s="131">
        <v>73710</v>
      </c>
      <c r="I47" s="132">
        <f t="shared" si="43"/>
        <v>5.5555555555555552E-2</v>
      </c>
      <c r="J47" s="132">
        <f t="shared" si="3"/>
        <v>1</v>
      </c>
      <c r="K47" s="157">
        <f t="shared" si="4"/>
        <v>73710</v>
      </c>
      <c r="L47" s="592"/>
      <c r="M47" s="227" t="s">
        <v>122</v>
      </c>
      <c r="N47" s="122">
        <v>12</v>
      </c>
      <c r="O47" s="131">
        <v>9</v>
      </c>
      <c r="P47" s="131">
        <v>2009290</v>
      </c>
      <c r="Q47" s="132">
        <f t="shared" si="44"/>
        <v>0.12676056338028169</v>
      </c>
      <c r="R47" s="132">
        <f t="shared" si="5"/>
        <v>0.75</v>
      </c>
      <c r="S47" s="126">
        <f t="shared" si="6"/>
        <v>223254.44444444444</v>
      </c>
      <c r="T47" s="592"/>
      <c r="U47" s="227" t="s">
        <v>122</v>
      </c>
      <c r="V47" s="122">
        <v>195</v>
      </c>
      <c r="W47" s="131">
        <v>123</v>
      </c>
      <c r="X47" s="131">
        <v>10561980</v>
      </c>
      <c r="Y47" s="132">
        <f t="shared" si="45"/>
        <v>3.614457831325301E-2</v>
      </c>
      <c r="Z47" s="132">
        <f t="shared" si="8"/>
        <v>0.63076923076923075</v>
      </c>
      <c r="AA47" s="131">
        <f t="shared" si="9"/>
        <v>85869.756097560981</v>
      </c>
      <c r="AB47" s="592"/>
      <c r="AC47" s="227" t="s">
        <v>122</v>
      </c>
      <c r="AD47" s="122">
        <v>219</v>
      </c>
      <c r="AE47" s="131">
        <v>150</v>
      </c>
      <c r="AF47" s="131">
        <v>16346780</v>
      </c>
      <c r="AG47" s="132">
        <f t="shared" si="46"/>
        <v>4.8891786179921772E-2</v>
      </c>
      <c r="AH47" s="132">
        <f t="shared" si="11"/>
        <v>0.68493150684931503</v>
      </c>
      <c r="AI47" s="126">
        <f t="shared" si="12"/>
        <v>108978.53333333334</v>
      </c>
      <c r="AJ47" s="592"/>
      <c r="AK47" s="227" t="s">
        <v>122</v>
      </c>
      <c r="AL47" s="122">
        <v>172</v>
      </c>
      <c r="AM47" s="131">
        <v>92</v>
      </c>
      <c r="AN47" s="131">
        <v>9589290</v>
      </c>
      <c r="AO47" s="132">
        <f t="shared" si="47"/>
        <v>4.0315512708150744E-2</v>
      </c>
      <c r="AP47" s="132">
        <f t="shared" si="14"/>
        <v>0.53488372093023251</v>
      </c>
      <c r="AQ47" s="126">
        <f t="shared" si="15"/>
        <v>104231.41304347826</v>
      </c>
      <c r="AR47" s="592"/>
      <c r="AS47" s="227" t="s">
        <v>122</v>
      </c>
      <c r="AT47" s="122">
        <v>85</v>
      </c>
      <c r="AU47" s="131">
        <v>47</v>
      </c>
      <c r="AV47" s="131">
        <v>7069560</v>
      </c>
      <c r="AW47" s="132">
        <f t="shared" si="48"/>
        <v>4.1777777777777775E-2</v>
      </c>
      <c r="AX47" s="132">
        <f t="shared" si="17"/>
        <v>0.55294117647058827</v>
      </c>
      <c r="AY47" s="131">
        <f t="shared" si="18"/>
        <v>150416.17021276595</v>
      </c>
      <c r="AZ47" s="592"/>
      <c r="BA47" s="227" t="s">
        <v>122</v>
      </c>
      <c r="BB47" s="122">
        <v>34</v>
      </c>
      <c r="BC47" s="131">
        <v>21</v>
      </c>
      <c r="BD47" s="131">
        <v>3749550</v>
      </c>
      <c r="BE47" s="132">
        <f t="shared" si="49"/>
        <v>4.5851528384279479E-2</v>
      </c>
      <c r="BF47" s="132">
        <f t="shared" si="20"/>
        <v>0.61764705882352944</v>
      </c>
      <c r="BG47" s="157">
        <f t="shared" si="21"/>
        <v>178550</v>
      </c>
      <c r="BH47" s="592"/>
      <c r="BI47" s="227" t="s">
        <v>122</v>
      </c>
      <c r="BJ47" s="122">
        <f t="shared" si="22"/>
        <v>718</v>
      </c>
      <c r="BK47" s="131">
        <f t="shared" si="0"/>
        <v>443</v>
      </c>
      <c r="BL47" s="131">
        <f t="shared" si="1"/>
        <v>49400160</v>
      </c>
      <c r="BM47" s="132">
        <f t="shared" si="50"/>
        <v>4.2494004796163068E-2</v>
      </c>
      <c r="BN47" s="132">
        <f t="shared" si="25"/>
        <v>0.61699164345403901</v>
      </c>
      <c r="BO47" s="131">
        <f t="shared" si="26"/>
        <v>111512.77652370204</v>
      </c>
      <c r="BP47" s="183"/>
      <c r="BR47" s="193" t="s">
        <v>40</v>
      </c>
      <c r="BS47" s="106">
        <v>50</v>
      </c>
      <c r="BT47" s="106">
        <v>130</v>
      </c>
      <c r="BU47" s="106">
        <v>4743</v>
      </c>
      <c r="BV47" s="106">
        <v>4129</v>
      </c>
      <c r="BW47" s="106">
        <v>2807</v>
      </c>
      <c r="BX47" s="106">
        <v>1413</v>
      </c>
      <c r="BY47" s="106">
        <v>449</v>
      </c>
      <c r="BZ47" s="106">
        <f>市区町村別_歯科医療費!D45</f>
        <v>13721</v>
      </c>
    </row>
    <row r="48" spans="2:78" s="75" customFormat="1">
      <c r="B48" s="602"/>
      <c r="C48" s="605"/>
      <c r="D48" s="592"/>
      <c r="E48" s="227" t="s">
        <v>123</v>
      </c>
      <c r="F48" s="122">
        <v>6</v>
      </c>
      <c r="G48" s="131">
        <v>5</v>
      </c>
      <c r="H48" s="131">
        <v>1154960</v>
      </c>
      <c r="I48" s="132">
        <f t="shared" si="43"/>
        <v>0.27777777777777779</v>
      </c>
      <c r="J48" s="132">
        <f t="shared" si="3"/>
        <v>0.83333333333333337</v>
      </c>
      <c r="K48" s="157">
        <f t="shared" si="4"/>
        <v>230992</v>
      </c>
      <c r="L48" s="592"/>
      <c r="M48" s="227" t="s">
        <v>123</v>
      </c>
      <c r="N48" s="122">
        <v>24</v>
      </c>
      <c r="O48" s="131">
        <v>16</v>
      </c>
      <c r="P48" s="131">
        <v>2109860</v>
      </c>
      <c r="Q48" s="132">
        <f t="shared" si="44"/>
        <v>0.22535211267605634</v>
      </c>
      <c r="R48" s="132">
        <f t="shared" si="5"/>
        <v>0.66666666666666663</v>
      </c>
      <c r="S48" s="126">
        <f t="shared" si="6"/>
        <v>131866.25</v>
      </c>
      <c r="T48" s="592"/>
      <c r="U48" s="227" t="s">
        <v>123</v>
      </c>
      <c r="V48" s="122">
        <v>1379</v>
      </c>
      <c r="W48" s="131">
        <v>863</v>
      </c>
      <c r="X48" s="131">
        <v>68872490</v>
      </c>
      <c r="Y48" s="132">
        <f t="shared" si="45"/>
        <v>0.25359976491331176</v>
      </c>
      <c r="Z48" s="132">
        <f t="shared" si="8"/>
        <v>0.62581580855692531</v>
      </c>
      <c r="AA48" s="131">
        <f t="shared" si="9"/>
        <v>79805.898030127457</v>
      </c>
      <c r="AB48" s="592"/>
      <c r="AC48" s="227" t="s">
        <v>123</v>
      </c>
      <c r="AD48" s="122">
        <v>1304</v>
      </c>
      <c r="AE48" s="131">
        <v>825</v>
      </c>
      <c r="AF48" s="131">
        <v>71292160</v>
      </c>
      <c r="AG48" s="132">
        <f t="shared" si="46"/>
        <v>0.26890482398956977</v>
      </c>
      <c r="AH48" s="132">
        <f t="shared" si="11"/>
        <v>0.63266871165644167</v>
      </c>
      <c r="AI48" s="126">
        <f t="shared" si="12"/>
        <v>86414.739393939395</v>
      </c>
      <c r="AJ48" s="592"/>
      <c r="AK48" s="227" t="s">
        <v>123</v>
      </c>
      <c r="AL48" s="122">
        <v>906</v>
      </c>
      <c r="AM48" s="131">
        <v>491</v>
      </c>
      <c r="AN48" s="131">
        <v>49422210</v>
      </c>
      <c r="AO48" s="132">
        <f t="shared" si="47"/>
        <v>0.21516213847502191</v>
      </c>
      <c r="AP48" s="132">
        <f t="shared" si="14"/>
        <v>0.54194260485651213</v>
      </c>
      <c r="AQ48" s="126">
        <f t="shared" si="15"/>
        <v>100656.23217922606</v>
      </c>
      <c r="AR48" s="592"/>
      <c r="AS48" s="227" t="s">
        <v>123</v>
      </c>
      <c r="AT48" s="122">
        <v>365</v>
      </c>
      <c r="AU48" s="131">
        <v>208</v>
      </c>
      <c r="AV48" s="131">
        <v>21185930</v>
      </c>
      <c r="AW48" s="132">
        <f t="shared" si="48"/>
        <v>0.18488888888888888</v>
      </c>
      <c r="AX48" s="132">
        <f t="shared" si="17"/>
        <v>0.56986301369863013</v>
      </c>
      <c r="AY48" s="131">
        <f t="shared" si="18"/>
        <v>101855.43269230769</v>
      </c>
      <c r="AZ48" s="592"/>
      <c r="BA48" s="227" t="s">
        <v>123</v>
      </c>
      <c r="BB48" s="122">
        <v>91</v>
      </c>
      <c r="BC48" s="131">
        <v>41</v>
      </c>
      <c r="BD48" s="131">
        <v>4814890</v>
      </c>
      <c r="BE48" s="132">
        <f t="shared" si="49"/>
        <v>8.9519650655021835E-2</v>
      </c>
      <c r="BF48" s="132">
        <f t="shared" si="20"/>
        <v>0.45054945054945056</v>
      </c>
      <c r="BG48" s="157">
        <f t="shared" si="21"/>
        <v>117436.34146341463</v>
      </c>
      <c r="BH48" s="592"/>
      <c r="BI48" s="227" t="s">
        <v>123</v>
      </c>
      <c r="BJ48" s="122">
        <f t="shared" si="22"/>
        <v>4075</v>
      </c>
      <c r="BK48" s="131">
        <f t="shared" si="0"/>
        <v>2449</v>
      </c>
      <c r="BL48" s="131">
        <f t="shared" si="1"/>
        <v>218852500</v>
      </c>
      <c r="BM48" s="132">
        <f t="shared" si="50"/>
        <v>0.23491606714628296</v>
      </c>
      <c r="BN48" s="132">
        <f t="shared" si="25"/>
        <v>0.60098159509202453</v>
      </c>
      <c r="BO48" s="131">
        <f t="shared" si="26"/>
        <v>89364.026133115563</v>
      </c>
      <c r="BP48" s="183"/>
      <c r="BR48" s="193" t="s">
        <v>11</v>
      </c>
      <c r="BS48" s="106">
        <v>19</v>
      </c>
      <c r="BT48" s="106">
        <v>86</v>
      </c>
      <c r="BU48" s="106">
        <v>8648</v>
      </c>
      <c r="BV48" s="106">
        <v>8118</v>
      </c>
      <c r="BW48" s="106">
        <v>5289</v>
      </c>
      <c r="BX48" s="106">
        <v>2289</v>
      </c>
      <c r="BY48" s="106">
        <v>878</v>
      </c>
      <c r="BZ48" s="106">
        <f>市区町村別_歯科医療費!D46</f>
        <v>25327</v>
      </c>
    </row>
    <row r="49" spans="2:78" s="75" customFormat="1">
      <c r="B49" s="602"/>
      <c r="C49" s="605"/>
      <c r="D49" s="592"/>
      <c r="E49" s="227" t="s">
        <v>124</v>
      </c>
      <c r="F49" s="122">
        <v>1</v>
      </c>
      <c r="G49" s="131">
        <v>1</v>
      </c>
      <c r="H49" s="131">
        <v>50530</v>
      </c>
      <c r="I49" s="132">
        <f t="shared" si="43"/>
        <v>5.5555555555555552E-2</v>
      </c>
      <c r="J49" s="132">
        <f t="shared" si="3"/>
        <v>1</v>
      </c>
      <c r="K49" s="157">
        <f t="shared" si="4"/>
        <v>50530</v>
      </c>
      <c r="L49" s="592"/>
      <c r="M49" s="227" t="s">
        <v>124</v>
      </c>
      <c r="N49" s="122">
        <v>7</v>
      </c>
      <c r="O49" s="131">
        <v>4</v>
      </c>
      <c r="P49" s="131">
        <v>592540</v>
      </c>
      <c r="Q49" s="132">
        <f t="shared" si="44"/>
        <v>5.6338028169014086E-2</v>
      </c>
      <c r="R49" s="132">
        <f t="shared" si="5"/>
        <v>0.5714285714285714</v>
      </c>
      <c r="S49" s="126">
        <f t="shared" si="6"/>
        <v>148135</v>
      </c>
      <c r="T49" s="592"/>
      <c r="U49" s="227" t="s">
        <v>124</v>
      </c>
      <c r="V49" s="122">
        <v>204</v>
      </c>
      <c r="W49" s="131">
        <v>111</v>
      </c>
      <c r="X49" s="131">
        <v>9905300</v>
      </c>
      <c r="Y49" s="132">
        <f t="shared" si="45"/>
        <v>3.2618277990008819E-2</v>
      </c>
      <c r="Z49" s="132">
        <f t="shared" si="8"/>
        <v>0.54411764705882348</v>
      </c>
      <c r="AA49" s="131">
        <f t="shared" si="9"/>
        <v>89236.936936936938</v>
      </c>
      <c r="AB49" s="592"/>
      <c r="AC49" s="227" t="s">
        <v>124</v>
      </c>
      <c r="AD49" s="122">
        <v>261</v>
      </c>
      <c r="AE49" s="131">
        <v>155</v>
      </c>
      <c r="AF49" s="131">
        <v>15614790</v>
      </c>
      <c r="AG49" s="132">
        <f t="shared" si="46"/>
        <v>5.0521512385919162E-2</v>
      </c>
      <c r="AH49" s="132">
        <f t="shared" si="11"/>
        <v>0.5938697318007663</v>
      </c>
      <c r="AI49" s="126">
        <f t="shared" si="12"/>
        <v>100740.58064516129</v>
      </c>
      <c r="AJ49" s="592"/>
      <c r="AK49" s="227" t="s">
        <v>124</v>
      </c>
      <c r="AL49" s="122">
        <v>227</v>
      </c>
      <c r="AM49" s="131">
        <v>128</v>
      </c>
      <c r="AN49" s="131">
        <v>13436090</v>
      </c>
      <c r="AO49" s="132">
        <f t="shared" si="47"/>
        <v>5.6091148115687994E-2</v>
      </c>
      <c r="AP49" s="132">
        <f t="shared" si="14"/>
        <v>0.56387665198237891</v>
      </c>
      <c r="AQ49" s="126">
        <f t="shared" si="15"/>
        <v>104969.453125</v>
      </c>
      <c r="AR49" s="592"/>
      <c r="AS49" s="227" t="s">
        <v>124</v>
      </c>
      <c r="AT49" s="122">
        <v>146</v>
      </c>
      <c r="AU49" s="131">
        <v>86</v>
      </c>
      <c r="AV49" s="131">
        <v>9778070</v>
      </c>
      <c r="AW49" s="132">
        <f t="shared" si="48"/>
        <v>7.644444444444444E-2</v>
      </c>
      <c r="AX49" s="132">
        <f t="shared" si="17"/>
        <v>0.58904109589041098</v>
      </c>
      <c r="AY49" s="131">
        <f t="shared" si="18"/>
        <v>113698.48837209302</v>
      </c>
      <c r="AZ49" s="592"/>
      <c r="BA49" s="227" t="s">
        <v>124</v>
      </c>
      <c r="BB49" s="122">
        <v>77</v>
      </c>
      <c r="BC49" s="131">
        <v>33</v>
      </c>
      <c r="BD49" s="131">
        <v>4350040</v>
      </c>
      <c r="BE49" s="132">
        <f t="shared" si="49"/>
        <v>7.2052401746724892E-2</v>
      </c>
      <c r="BF49" s="132">
        <f t="shared" si="20"/>
        <v>0.42857142857142855</v>
      </c>
      <c r="BG49" s="157">
        <f t="shared" si="21"/>
        <v>131819.39393939395</v>
      </c>
      <c r="BH49" s="592"/>
      <c r="BI49" s="227" t="s">
        <v>124</v>
      </c>
      <c r="BJ49" s="122">
        <f t="shared" si="22"/>
        <v>923</v>
      </c>
      <c r="BK49" s="131">
        <f t="shared" si="0"/>
        <v>518</v>
      </c>
      <c r="BL49" s="131">
        <f t="shared" si="1"/>
        <v>53727360</v>
      </c>
      <c r="BM49" s="132">
        <f t="shared" si="50"/>
        <v>4.9688249400479619E-2</v>
      </c>
      <c r="BN49" s="132">
        <f t="shared" si="25"/>
        <v>0.56121343445287108</v>
      </c>
      <c r="BO49" s="131">
        <f t="shared" si="26"/>
        <v>103720.7722007722</v>
      </c>
      <c r="BP49" s="183"/>
      <c r="BR49" s="193" t="s">
        <v>12</v>
      </c>
      <c r="BS49" s="106">
        <v>71</v>
      </c>
      <c r="BT49" s="106">
        <v>357</v>
      </c>
      <c r="BU49" s="106">
        <v>25324</v>
      </c>
      <c r="BV49" s="106">
        <v>20517</v>
      </c>
      <c r="BW49" s="106">
        <v>12460</v>
      </c>
      <c r="BX49" s="106">
        <v>5918</v>
      </c>
      <c r="BY49" s="106">
        <v>2253</v>
      </c>
      <c r="BZ49" s="106">
        <f>市区町村別_歯科医療費!D47</f>
        <v>66900</v>
      </c>
    </row>
    <row r="50" spans="2:78" s="75" customFormat="1">
      <c r="B50" s="602"/>
      <c r="C50" s="605"/>
      <c r="D50" s="592"/>
      <c r="E50" s="224" t="s">
        <v>117</v>
      </c>
      <c r="F50" s="122">
        <v>2</v>
      </c>
      <c r="G50" s="131">
        <v>1</v>
      </c>
      <c r="H50" s="131">
        <v>20010</v>
      </c>
      <c r="I50" s="132">
        <f t="shared" si="43"/>
        <v>5.5555555555555552E-2</v>
      </c>
      <c r="J50" s="132">
        <f t="shared" si="3"/>
        <v>0.5</v>
      </c>
      <c r="K50" s="157">
        <f t="shared" si="4"/>
        <v>20010</v>
      </c>
      <c r="L50" s="592"/>
      <c r="M50" s="228" t="s">
        <v>117</v>
      </c>
      <c r="N50" s="122">
        <v>4</v>
      </c>
      <c r="O50" s="131">
        <v>1</v>
      </c>
      <c r="P50" s="131">
        <v>39290</v>
      </c>
      <c r="Q50" s="132">
        <f t="shared" si="44"/>
        <v>1.4084507042253521E-2</v>
      </c>
      <c r="R50" s="132">
        <f t="shared" si="5"/>
        <v>0.25</v>
      </c>
      <c r="S50" s="126">
        <f t="shared" si="6"/>
        <v>39290</v>
      </c>
      <c r="T50" s="592"/>
      <c r="U50" s="228" t="s">
        <v>117</v>
      </c>
      <c r="V50" s="122">
        <v>217</v>
      </c>
      <c r="W50" s="131">
        <v>99</v>
      </c>
      <c r="X50" s="131">
        <v>6887260</v>
      </c>
      <c r="Y50" s="132">
        <f t="shared" si="45"/>
        <v>2.9091977666764621E-2</v>
      </c>
      <c r="Z50" s="132">
        <f t="shared" si="8"/>
        <v>0.45622119815668205</v>
      </c>
      <c r="AA50" s="131">
        <f t="shared" si="9"/>
        <v>69568.282828282827</v>
      </c>
      <c r="AB50" s="592"/>
      <c r="AC50" s="228" t="s">
        <v>117</v>
      </c>
      <c r="AD50" s="122">
        <v>132</v>
      </c>
      <c r="AE50" s="131">
        <v>70</v>
      </c>
      <c r="AF50" s="131">
        <v>8405230</v>
      </c>
      <c r="AG50" s="132">
        <f t="shared" si="46"/>
        <v>2.2816166883963495E-2</v>
      </c>
      <c r="AH50" s="132">
        <f t="shared" si="11"/>
        <v>0.53030303030303028</v>
      </c>
      <c r="AI50" s="126">
        <f t="shared" si="12"/>
        <v>120074.71428571429</v>
      </c>
      <c r="AJ50" s="592"/>
      <c r="AK50" s="228" t="s">
        <v>117</v>
      </c>
      <c r="AL50" s="122">
        <v>79</v>
      </c>
      <c r="AM50" s="131">
        <v>34</v>
      </c>
      <c r="AN50" s="131">
        <v>3876980</v>
      </c>
      <c r="AO50" s="132">
        <f t="shared" si="47"/>
        <v>1.4899211218229623E-2</v>
      </c>
      <c r="AP50" s="132">
        <f t="shared" si="14"/>
        <v>0.43037974683544306</v>
      </c>
      <c r="AQ50" s="126">
        <f t="shared" si="15"/>
        <v>114028.82352941176</v>
      </c>
      <c r="AR50" s="592"/>
      <c r="AS50" s="228" t="s">
        <v>117</v>
      </c>
      <c r="AT50" s="122">
        <v>49</v>
      </c>
      <c r="AU50" s="131">
        <v>22</v>
      </c>
      <c r="AV50" s="131">
        <v>4217190</v>
      </c>
      <c r="AW50" s="132">
        <f t="shared" si="48"/>
        <v>1.9555555555555555E-2</v>
      </c>
      <c r="AX50" s="132">
        <f t="shared" si="17"/>
        <v>0.44897959183673469</v>
      </c>
      <c r="AY50" s="131">
        <f t="shared" si="18"/>
        <v>191690.45454545456</v>
      </c>
      <c r="AZ50" s="592"/>
      <c r="BA50" s="228" t="s">
        <v>117</v>
      </c>
      <c r="BB50" s="122">
        <v>27</v>
      </c>
      <c r="BC50" s="131">
        <v>9</v>
      </c>
      <c r="BD50" s="131">
        <v>1918680</v>
      </c>
      <c r="BE50" s="132">
        <f t="shared" si="49"/>
        <v>1.9650655021834062E-2</v>
      </c>
      <c r="BF50" s="132">
        <f t="shared" si="20"/>
        <v>0.33333333333333331</v>
      </c>
      <c r="BG50" s="157">
        <f t="shared" si="21"/>
        <v>213186.66666666666</v>
      </c>
      <c r="BH50" s="592"/>
      <c r="BI50" s="228" t="s">
        <v>117</v>
      </c>
      <c r="BJ50" s="122">
        <f t="shared" si="22"/>
        <v>510</v>
      </c>
      <c r="BK50" s="131">
        <f t="shared" si="0"/>
        <v>236</v>
      </c>
      <c r="BL50" s="131">
        <f t="shared" si="1"/>
        <v>25364640</v>
      </c>
      <c r="BM50" s="132">
        <f t="shared" si="50"/>
        <v>2.26378896882494E-2</v>
      </c>
      <c r="BN50" s="132">
        <f t="shared" si="25"/>
        <v>0.46274509803921571</v>
      </c>
      <c r="BO50" s="131">
        <f t="shared" si="26"/>
        <v>107477.28813559322</v>
      </c>
      <c r="BP50" s="183"/>
      <c r="BR50" s="193" t="s">
        <v>8</v>
      </c>
      <c r="BS50" s="106">
        <v>28</v>
      </c>
      <c r="BT50" s="106">
        <v>222</v>
      </c>
      <c r="BU50" s="106">
        <v>15349</v>
      </c>
      <c r="BV50" s="106">
        <v>12494</v>
      </c>
      <c r="BW50" s="106">
        <v>7756</v>
      </c>
      <c r="BX50" s="106">
        <v>3885</v>
      </c>
      <c r="BY50" s="106">
        <v>1442</v>
      </c>
      <c r="BZ50" s="106">
        <f>市区町村別_歯科医療費!D48</f>
        <v>41176</v>
      </c>
    </row>
    <row r="51" spans="2:78" s="75" customFormat="1">
      <c r="B51" s="602">
        <v>5</v>
      </c>
      <c r="C51" s="604" t="s">
        <v>70</v>
      </c>
      <c r="D51" s="596">
        <f>BS12</f>
        <v>12</v>
      </c>
      <c r="E51" s="225" t="s">
        <v>104</v>
      </c>
      <c r="F51" s="121">
        <v>6</v>
      </c>
      <c r="G51" s="129">
        <v>4</v>
      </c>
      <c r="H51" s="129">
        <v>265530</v>
      </c>
      <c r="I51" s="130">
        <f>IFERROR(G51/$D$51,"-")</f>
        <v>0.33333333333333331</v>
      </c>
      <c r="J51" s="130">
        <f t="shared" si="3"/>
        <v>0.66666666666666663</v>
      </c>
      <c r="K51" s="156">
        <f t="shared" si="4"/>
        <v>66382.5</v>
      </c>
      <c r="L51" s="596">
        <f>BT12</f>
        <v>68</v>
      </c>
      <c r="M51" s="225" t="s">
        <v>104</v>
      </c>
      <c r="N51" s="121">
        <v>36</v>
      </c>
      <c r="O51" s="129">
        <v>25</v>
      </c>
      <c r="P51" s="129">
        <v>2767890</v>
      </c>
      <c r="Q51" s="130">
        <f>IFERROR(O51/$L$51,"-")</f>
        <v>0.36764705882352944</v>
      </c>
      <c r="R51" s="130">
        <f t="shared" si="5"/>
        <v>0.69444444444444442</v>
      </c>
      <c r="S51" s="125">
        <f t="shared" si="6"/>
        <v>110715.6</v>
      </c>
      <c r="T51" s="596">
        <f>BU12</f>
        <v>3235</v>
      </c>
      <c r="U51" s="225" t="s">
        <v>104</v>
      </c>
      <c r="V51" s="121">
        <v>1609</v>
      </c>
      <c r="W51" s="129">
        <v>994</v>
      </c>
      <c r="X51" s="129">
        <v>77058160</v>
      </c>
      <c r="Y51" s="130">
        <f>IFERROR(W51/$T$51,"-")</f>
        <v>0.30726429675425038</v>
      </c>
      <c r="Z51" s="130">
        <f t="shared" si="8"/>
        <v>0.61777501553760095</v>
      </c>
      <c r="AA51" s="129">
        <f t="shared" si="9"/>
        <v>77523.299798792752</v>
      </c>
      <c r="AB51" s="596">
        <f>BV12</f>
        <v>2645</v>
      </c>
      <c r="AC51" s="225" t="s">
        <v>104</v>
      </c>
      <c r="AD51" s="121">
        <v>1443</v>
      </c>
      <c r="AE51" s="129">
        <v>893</v>
      </c>
      <c r="AF51" s="129">
        <v>75938960</v>
      </c>
      <c r="AG51" s="130">
        <f>IFERROR(AE51/$AB$51,"-")</f>
        <v>0.3376181474480151</v>
      </c>
      <c r="AH51" s="130">
        <f t="shared" si="11"/>
        <v>0.61884961884961887</v>
      </c>
      <c r="AI51" s="125">
        <f t="shared" si="12"/>
        <v>85038.029115341546</v>
      </c>
      <c r="AJ51" s="596">
        <f>BW12</f>
        <v>1924</v>
      </c>
      <c r="AK51" s="225" t="s">
        <v>104</v>
      </c>
      <c r="AL51" s="121">
        <v>978</v>
      </c>
      <c r="AM51" s="129">
        <v>535</v>
      </c>
      <c r="AN51" s="129">
        <v>46406980</v>
      </c>
      <c r="AO51" s="130">
        <f>IFERROR(AM51/$AJ$51,"-")</f>
        <v>0.27806652806652804</v>
      </c>
      <c r="AP51" s="130">
        <f t="shared" si="14"/>
        <v>0.54703476482617586</v>
      </c>
      <c r="AQ51" s="125">
        <f t="shared" si="15"/>
        <v>86742.01869158879</v>
      </c>
      <c r="AR51" s="596">
        <f>BX12</f>
        <v>999</v>
      </c>
      <c r="AS51" s="225" t="s">
        <v>104</v>
      </c>
      <c r="AT51" s="121">
        <v>455</v>
      </c>
      <c r="AU51" s="129">
        <v>241</v>
      </c>
      <c r="AV51" s="129">
        <v>23732140</v>
      </c>
      <c r="AW51" s="130">
        <f>IFERROR(AU51/$AR$51,"-")</f>
        <v>0.24124124124124124</v>
      </c>
      <c r="AX51" s="130">
        <f t="shared" si="17"/>
        <v>0.52967032967032968</v>
      </c>
      <c r="AY51" s="129">
        <f t="shared" si="18"/>
        <v>98473.609958506218</v>
      </c>
      <c r="AZ51" s="596">
        <f>BY12</f>
        <v>457</v>
      </c>
      <c r="BA51" s="225" t="s">
        <v>104</v>
      </c>
      <c r="BB51" s="121">
        <v>158</v>
      </c>
      <c r="BC51" s="129">
        <v>75</v>
      </c>
      <c r="BD51" s="129">
        <v>6896550</v>
      </c>
      <c r="BE51" s="130">
        <f>IFERROR(BC51/$AZ$51,"-")</f>
        <v>0.16411378555798686</v>
      </c>
      <c r="BF51" s="130">
        <f t="shared" si="20"/>
        <v>0.47468354430379744</v>
      </c>
      <c r="BG51" s="156">
        <f t="shared" si="21"/>
        <v>91954</v>
      </c>
      <c r="BH51" s="596">
        <f>BZ12</f>
        <v>9340</v>
      </c>
      <c r="BI51" s="225" t="s">
        <v>104</v>
      </c>
      <c r="BJ51" s="121">
        <f t="shared" si="22"/>
        <v>4685</v>
      </c>
      <c r="BK51" s="129">
        <f t="shared" si="0"/>
        <v>2767</v>
      </c>
      <c r="BL51" s="129">
        <f t="shared" si="1"/>
        <v>233066210</v>
      </c>
      <c r="BM51" s="130">
        <f>IFERROR(BK51/$BH$51,"-")</f>
        <v>0.29625267665952892</v>
      </c>
      <c r="BN51" s="130">
        <f t="shared" si="25"/>
        <v>0.59060832443970113</v>
      </c>
      <c r="BO51" s="129">
        <f t="shared" si="26"/>
        <v>84230.650524033248</v>
      </c>
      <c r="BP51" s="183"/>
      <c r="BR51" s="193" t="s">
        <v>18</v>
      </c>
      <c r="BS51" s="106">
        <v>15</v>
      </c>
      <c r="BT51" s="106">
        <v>100</v>
      </c>
      <c r="BU51" s="106">
        <v>15992</v>
      </c>
      <c r="BV51" s="106">
        <v>14195</v>
      </c>
      <c r="BW51" s="106">
        <v>8955</v>
      </c>
      <c r="BX51" s="106">
        <v>4069</v>
      </c>
      <c r="BY51" s="106">
        <v>1470</v>
      </c>
      <c r="BZ51" s="106">
        <f>市区町村別_歯科医療費!D49</f>
        <v>44796</v>
      </c>
    </row>
    <row r="52" spans="2:78" s="75" customFormat="1">
      <c r="B52" s="602"/>
      <c r="C52" s="605"/>
      <c r="D52" s="592"/>
      <c r="E52" s="226" t="s">
        <v>136</v>
      </c>
      <c r="F52" s="122">
        <v>2</v>
      </c>
      <c r="G52" s="131">
        <v>2</v>
      </c>
      <c r="H52" s="131">
        <v>91930</v>
      </c>
      <c r="I52" s="132">
        <f t="shared" ref="I52:I61" si="51">IFERROR(G52/$D$51,"-")</f>
        <v>0.16666666666666666</v>
      </c>
      <c r="J52" s="132">
        <f t="shared" si="3"/>
        <v>1</v>
      </c>
      <c r="K52" s="157">
        <f t="shared" si="4"/>
        <v>45965</v>
      </c>
      <c r="L52" s="592"/>
      <c r="M52" s="226" t="s">
        <v>136</v>
      </c>
      <c r="N52" s="122">
        <v>24</v>
      </c>
      <c r="O52" s="131">
        <v>15</v>
      </c>
      <c r="P52" s="131">
        <v>1528750</v>
      </c>
      <c r="Q52" s="132">
        <f t="shared" ref="Q52:Q61" si="52">IFERROR(O52/$L$51,"-")</f>
        <v>0.22058823529411764</v>
      </c>
      <c r="R52" s="132">
        <f t="shared" si="5"/>
        <v>0.625</v>
      </c>
      <c r="S52" s="126">
        <f t="shared" si="6"/>
        <v>101916.66666666667</v>
      </c>
      <c r="T52" s="592"/>
      <c r="U52" s="226" t="s">
        <v>136</v>
      </c>
      <c r="V52" s="122">
        <v>1515</v>
      </c>
      <c r="W52" s="131">
        <v>924</v>
      </c>
      <c r="X52" s="131">
        <v>67636890</v>
      </c>
      <c r="Y52" s="132">
        <f t="shared" ref="Y52:Y61" si="53">IFERROR(W52/$T$51,"-")</f>
        <v>0.28562596599690881</v>
      </c>
      <c r="Z52" s="132">
        <f t="shared" si="8"/>
        <v>0.60990099009900989</v>
      </c>
      <c r="AA52" s="131">
        <f t="shared" si="9"/>
        <v>73200.097402597399</v>
      </c>
      <c r="AB52" s="592"/>
      <c r="AC52" s="226" t="s">
        <v>136</v>
      </c>
      <c r="AD52" s="122">
        <v>1257</v>
      </c>
      <c r="AE52" s="131">
        <v>784</v>
      </c>
      <c r="AF52" s="131">
        <v>65948470</v>
      </c>
      <c r="AG52" s="132">
        <f t="shared" ref="AG52:AG61" si="54">IFERROR(AE52/$AB$51,"-")</f>
        <v>0.29640831758034025</v>
      </c>
      <c r="AH52" s="132">
        <f t="shared" si="11"/>
        <v>0.62370723945902939</v>
      </c>
      <c r="AI52" s="126">
        <f t="shared" si="12"/>
        <v>84117.946428571435</v>
      </c>
      <c r="AJ52" s="592"/>
      <c r="AK52" s="226" t="s">
        <v>136</v>
      </c>
      <c r="AL52" s="122">
        <v>849</v>
      </c>
      <c r="AM52" s="131">
        <v>468</v>
      </c>
      <c r="AN52" s="131">
        <v>39082610</v>
      </c>
      <c r="AO52" s="132">
        <f t="shared" ref="AO52:AO61" si="55">IFERROR(AM52/$AJ$51,"-")</f>
        <v>0.24324324324324326</v>
      </c>
      <c r="AP52" s="132">
        <f t="shared" si="14"/>
        <v>0.5512367491166078</v>
      </c>
      <c r="AQ52" s="126">
        <f t="shared" si="15"/>
        <v>83509.850427350422</v>
      </c>
      <c r="AR52" s="592"/>
      <c r="AS52" s="226" t="s">
        <v>136</v>
      </c>
      <c r="AT52" s="122">
        <v>325</v>
      </c>
      <c r="AU52" s="131">
        <v>156</v>
      </c>
      <c r="AV52" s="131">
        <v>14151160</v>
      </c>
      <c r="AW52" s="132">
        <f t="shared" ref="AW52:AW61" si="56">IFERROR(AU52/$AR$51,"-")</f>
        <v>0.15615615615615616</v>
      </c>
      <c r="AX52" s="132">
        <f t="shared" si="17"/>
        <v>0.48</v>
      </c>
      <c r="AY52" s="131">
        <f t="shared" si="18"/>
        <v>90712.564102564109</v>
      </c>
      <c r="AZ52" s="592"/>
      <c r="BA52" s="226" t="s">
        <v>136</v>
      </c>
      <c r="BB52" s="122">
        <v>96</v>
      </c>
      <c r="BC52" s="131">
        <v>46</v>
      </c>
      <c r="BD52" s="131">
        <v>4608180</v>
      </c>
      <c r="BE52" s="132">
        <f t="shared" ref="BE52:BE61" si="57">IFERROR(BC52/$AZ$51,"-")</f>
        <v>0.10065645514223195</v>
      </c>
      <c r="BF52" s="132">
        <f t="shared" si="20"/>
        <v>0.47916666666666669</v>
      </c>
      <c r="BG52" s="157">
        <f t="shared" si="21"/>
        <v>100177.82608695653</v>
      </c>
      <c r="BH52" s="592"/>
      <c r="BI52" s="226" t="s">
        <v>136</v>
      </c>
      <c r="BJ52" s="122">
        <f t="shared" si="22"/>
        <v>4068</v>
      </c>
      <c r="BK52" s="131">
        <f t="shared" si="0"/>
        <v>2395</v>
      </c>
      <c r="BL52" s="131">
        <f t="shared" si="1"/>
        <v>193047990</v>
      </c>
      <c r="BM52" s="132">
        <f t="shared" ref="BM52:BM61" si="58">IFERROR(BK52/$BH$51,"-")</f>
        <v>0.25642398286937901</v>
      </c>
      <c r="BN52" s="132">
        <f t="shared" si="25"/>
        <v>0.58874139626352018</v>
      </c>
      <c r="BO52" s="131">
        <f t="shared" si="26"/>
        <v>80604.588726513568</v>
      </c>
      <c r="BP52" s="183"/>
      <c r="BR52" s="193" t="s">
        <v>41</v>
      </c>
      <c r="BS52" s="106">
        <v>59</v>
      </c>
      <c r="BT52" s="106">
        <v>157</v>
      </c>
      <c r="BU52" s="106">
        <v>5435</v>
      </c>
      <c r="BV52" s="106">
        <v>4697</v>
      </c>
      <c r="BW52" s="106">
        <v>3260</v>
      </c>
      <c r="BX52" s="106">
        <v>1546</v>
      </c>
      <c r="BY52" s="106">
        <v>527</v>
      </c>
      <c r="BZ52" s="106">
        <f>市区町村別_歯科医療費!D50</f>
        <v>15681</v>
      </c>
    </row>
    <row r="53" spans="2:78" s="75" customFormat="1">
      <c r="B53" s="602"/>
      <c r="C53" s="605"/>
      <c r="D53" s="592"/>
      <c r="E53" s="227" t="s">
        <v>103</v>
      </c>
      <c r="F53" s="122">
        <v>6</v>
      </c>
      <c r="G53" s="131">
        <v>5</v>
      </c>
      <c r="H53" s="131">
        <v>312720</v>
      </c>
      <c r="I53" s="132">
        <f t="shared" si="51"/>
        <v>0.41666666666666669</v>
      </c>
      <c r="J53" s="132">
        <f t="shared" si="3"/>
        <v>0.83333333333333337</v>
      </c>
      <c r="K53" s="157">
        <f t="shared" si="4"/>
        <v>62544</v>
      </c>
      <c r="L53" s="592"/>
      <c r="M53" s="227" t="s">
        <v>103</v>
      </c>
      <c r="N53" s="122">
        <v>36</v>
      </c>
      <c r="O53" s="131">
        <v>24</v>
      </c>
      <c r="P53" s="131">
        <v>2055340</v>
      </c>
      <c r="Q53" s="132">
        <f t="shared" si="52"/>
        <v>0.35294117647058826</v>
      </c>
      <c r="R53" s="132">
        <f t="shared" si="5"/>
        <v>0.66666666666666663</v>
      </c>
      <c r="S53" s="126">
        <f t="shared" si="6"/>
        <v>85639.166666666672</v>
      </c>
      <c r="T53" s="592"/>
      <c r="U53" s="227" t="s">
        <v>103</v>
      </c>
      <c r="V53" s="122">
        <v>1796</v>
      </c>
      <c r="W53" s="131">
        <v>1099</v>
      </c>
      <c r="X53" s="131">
        <v>81545530</v>
      </c>
      <c r="Y53" s="132">
        <f t="shared" si="53"/>
        <v>0.33972179289026277</v>
      </c>
      <c r="Z53" s="132">
        <f t="shared" si="8"/>
        <v>0.61191536748329622</v>
      </c>
      <c r="AA53" s="131">
        <f t="shared" si="9"/>
        <v>74199.75432211101</v>
      </c>
      <c r="AB53" s="592"/>
      <c r="AC53" s="227" t="s">
        <v>103</v>
      </c>
      <c r="AD53" s="122">
        <v>1576</v>
      </c>
      <c r="AE53" s="131">
        <v>968</v>
      </c>
      <c r="AF53" s="131">
        <v>80775760</v>
      </c>
      <c r="AG53" s="132">
        <f t="shared" si="54"/>
        <v>0.36597353497164459</v>
      </c>
      <c r="AH53" s="132">
        <f t="shared" si="11"/>
        <v>0.6142131979695431</v>
      </c>
      <c r="AI53" s="126">
        <f t="shared" si="12"/>
        <v>83446.033057851237</v>
      </c>
      <c r="AJ53" s="592"/>
      <c r="AK53" s="227" t="s">
        <v>103</v>
      </c>
      <c r="AL53" s="122">
        <v>1180</v>
      </c>
      <c r="AM53" s="131">
        <v>663</v>
      </c>
      <c r="AN53" s="131">
        <v>59429350</v>
      </c>
      <c r="AO53" s="132">
        <f t="shared" si="55"/>
        <v>0.34459459459459457</v>
      </c>
      <c r="AP53" s="132">
        <f t="shared" si="14"/>
        <v>0.56186440677966099</v>
      </c>
      <c r="AQ53" s="126">
        <f t="shared" si="15"/>
        <v>89637.028657616887</v>
      </c>
      <c r="AR53" s="592"/>
      <c r="AS53" s="227" t="s">
        <v>103</v>
      </c>
      <c r="AT53" s="122">
        <v>587</v>
      </c>
      <c r="AU53" s="131">
        <v>300</v>
      </c>
      <c r="AV53" s="131">
        <v>26921200</v>
      </c>
      <c r="AW53" s="132">
        <f t="shared" si="56"/>
        <v>0.3003003003003003</v>
      </c>
      <c r="AX53" s="132">
        <f t="shared" si="17"/>
        <v>0.51107325383304936</v>
      </c>
      <c r="AY53" s="131">
        <f t="shared" si="18"/>
        <v>89737.333333333328</v>
      </c>
      <c r="AZ53" s="592"/>
      <c r="BA53" s="227" t="s">
        <v>103</v>
      </c>
      <c r="BB53" s="122">
        <v>196</v>
      </c>
      <c r="BC53" s="131">
        <v>94</v>
      </c>
      <c r="BD53" s="131">
        <v>8373530</v>
      </c>
      <c r="BE53" s="132">
        <f t="shared" si="57"/>
        <v>0.20568927789934355</v>
      </c>
      <c r="BF53" s="132">
        <f t="shared" si="20"/>
        <v>0.47959183673469385</v>
      </c>
      <c r="BG53" s="157">
        <f t="shared" si="21"/>
        <v>89080.106382978716</v>
      </c>
      <c r="BH53" s="592"/>
      <c r="BI53" s="227" t="s">
        <v>103</v>
      </c>
      <c r="BJ53" s="122">
        <f t="shared" si="22"/>
        <v>5377</v>
      </c>
      <c r="BK53" s="131">
        <f t="shared" si="0"/>
        <v>3153</v>
      </c>
      <c r="BL53" s="131">
        <f t="shared" si="1"/>
        <v>259413430</v>
      </c>
      <c r="BM53" s="132">
        <f t="shared" si="58"/>
        <v>0.33758029978586723</v>
      </c>
      <c r="BN53" s="132">
        <f t="shared" si="25"/>
        <v>0.58638646085177604</v>
      </c>
      <c r="BO53" s="131">
        <f t="shared" si="26"/>
        <v>82275.112591183002</v>
      </c>
      <c r="BP53" s="183"/>
      <c r="BR53" s="193" t="s">
        <v>21</v>
      </c>
      <c r="BS53" s="106">
        <v>19</v>
      </c>
      <c r="BT53" s="106">
        <v>173</v>
      </c>
      <c r="BU53" s="106">
        <v>7170</v>
      </c>
      <c r="BV53" s="106">
        <v>5986</v>
      </c>
      <c r="BW53" s="106">
        <v>4005</v>
      </c>
      <c r="BX53" s="106">
        <v>1970</v>
      </c>
      <c r="BY53" s="106">
        <v>832</v>
      </c>
      <c r="BZ53" s="106">
        <f>市区町村別_歯科医療費!D51</f>
        <v>20155</v>
      </c>
    </row>
    <row r="54" spans="2:78" s="75" customFormat="1">
      <c r="B54" s="602"/>
      <c r="C54" s="605"/>
      <c r="D54" s="592"/>
      <c r="E54" s="227" t="s">
        <v>106</v>
      </c>
      <c r="F54" s="122">
        <v>3</v>
      </c>
      <c r="G54" s="131">
        <v>3</v>
      </c>
      <c r="H54" s="131">
        <v>110720</v>
      </c>
      <c r="I54" s="132">
        <f t="shared" si="51"/>
        <v>0.25</v>
      </c>
      <c r="J54" s="132">
        <f t="shared" si="3"/>
        <v>1</v>
      </c>
      <c r="K54" s="157">
        <f t="shared" si="4"/>
        <v>36906.666666666664</v>
      </c>
      <c r="L54" s="592"/>
      <c r="M54" s="227" t="s">
        <v>106</v>
      </c>
      <c r="N54" s="122">
        <v>13</v>
      </c>
      <c r="O54" s="131">
        <v>8</v>
      </c>
      <c r="P54" s="131">
        <v>962660</v>
      </c>
      <c r="Q54" s="132">
        <f t="shared" si="52"/>
        <v>0.11764705882352941</v>
      </c>
      <c r="R54" s="132">
        <f t="shared" si="5"/>
        <v>0.61538461538461542</v>
      </c>
      <c r="S54" s="126">
        <f t="shared" si="6"/>
        <v>120332.5</v>
      </c>
      <c r="T54" s="592"/>
      <c r="U54" s="227" t="s">
        <v>106</v>
      </c>
      <c r="V54" s="122">
        <v>665</v>
      </c>
      <c r="W54" s="131">
        <v>423</v>
      </c>
      <c r="X54" s="131">
        <v>32187710</v>
      </c>
      <c r="Y54" s="132">
        <f t="shared" si="53"/>
        <v>0.13075734157650695</v>
      </c>
      <c r="Z54" s="132">
        <f t="shared" si="8"/>
        <v>0.63609022556390982</v>
      </c>
      <c r="AA54" s="131">
        <f t="shared" si="9"/>
        <v>76093.877068557922</v>
      </c>
      <c r="AB54" s="592"/>
      <c r="AC54" s="227" t="s">
        <v>106</v>
      </c>
      <c r="AD54" s="122">
        <v>696</v>
      </c>
      <c r="AE54" s="131">
        <v>406</v>
      </c>
      <c r="AF54" s="131">
        <v>35869510</v>
      </c>
      <c r="AG54" s="132">
        <f t="shared" si="54"/>
        <v>0.15349716446124764</v>
      </c>
      <c r="AH54" s="132">
        <f t="shared" si="11"/>
        <v>0.58333333333333337</v>
      </c>
      <c r="AI54" s="126">
        <f t="shared" si="12"/>
        <v>88348.546798029551</v>
      </c>
      <c r="AJ54" s="592"/>
      <c r="AK54" s="227" t="s">
        <v>106</v>
      </c>
      <c r="AL54" s="122">
        <v>528</v>
      </c>
      <c r="AM54" s="131">
        <v>295</v>
      </c>
      <c r="AN54" s="131">
        <v>29542150</v>
      </c>
      <c r="AO54" s="132">
        <f t="shared" si="55"/>
        <v>0.15332640332640332</v>
      </c>
      <c r="AP54" s="132">
        <f t="shared" si="14"/>
        <v>0.55871212121212122</v>
      </c>
      <c r="AQ54" s="126">
        <f t="shared" si="15"/>
        <v>100142.8813559322</v>
      </c>
      <c r="AR54" s="592"/>
      <c r="AS54" s="227" t="s">
        <v>106</v>
      </c>
      <c r="AT54" s="122">
        <v>249</v>
      </c>
      <c r="AU54" s="131">
        <v>123</v>
      </c>
      <c r="AV54" s="131">
        <v>10030530</v>
      </c>
      <c r="AW54" s="132">
        <f t="shared" si="56"/>
        <v>0.12312312312312312</v>
      </c>
      <c r="AX54" s="132">
        <f t="shared" si="17"/>
        <v>0.49397590361445781</v>
      </c>
      <c r="AY54" s="131">
        <f t="shared" si="18"/>
        <v>81549.024390243896</v>
      </c>
      <c r="AZ54" s="592"/>
      <c r="BA54" s="227" t="s">
        <v>106</v>
      </c>
      <c r="BB54" s="122">
        <v>101</v>
      </c>
      <c r="BC54" s="131">
        <v>46</v>
      </c>
      <c r="BD54" s="131">
        <v>4605080</v>
      </c>
      <c r="BE54" s="132">
        <f t="shared" si="57"/>
        <v>0.10065645514223195</v>
      </c>
      <c r="BF54" s="132">
        <f t="shared" si="20"/>
        <v>0.45544554455445546</v>
      </c>
      <c r="BG54" s="157">
        <f t="shared" si="21"/>
        <v>100110.43478260869</v>
      </c>
      <c r="BH54" s="592"/>
      <c r="BI54" s="227" t="s">
        <v>106</v>
      </c>
      <c r="BJ54" s="122">
        <f t="shared" si="22"/>
        <v>2255</v>
      </c>
      <c r="BK54" s="131">
        <f t="shared" si="0"/>
        <v>1304</v>
      </c>
      <c r="BL54" s="131">
        <f t="shared" si="1"/>
        <v>113308360</v>
      </c>
      <c r="BM54" s="132">
        <f t="shared" si="58"/>
        <v>0.13961456102783726</v>
      </c>
      <c r="BN54" s="132">
        <f t="shared" si="25"/>
        <v>0.57827050997782703</v>
      </c>
      <c r="BO54" s="131">
        <f t="shared" si="26"/>
        <v>86892.914110429454</v>
      </c>
      <c r="BP54" s="183"/>
      <c r="BR54" s="193" t="s">
        <v>13</v>
      </c>
      <c r="BS54" s="106">
        <v>21</v>
      </c>
      <c r="BT54" s="106">
        <v>178</v>
      </c>
      <c r="BU54" s="106">
        <v>15305</v>
      </c>
      <c r="BV54" s="106">
        <v>13119</v>
      </c>
      <c r="BW54" s="106">
        <v>7716</v>
      </c>
      <c r="BX54" s="106">
        <v>3367</v>
      </c>
      <c r="BY54" s="106">
        <v>1124</v>
      </c>
      <c r="BZ54" s="106">
        <f>市区町村別_歯科医療費!D52</f>
        <v>40830</v>
      </c>
    </row>
    <row r="55" spans="2:78" s="75" customFormat="1">
      <c r="B55" s="602"/>
      <c r="C55" s="605"/>
      <c r="D55" s="592"/>
      <c r="E55" s="227" t="s">
        <v>119</v>
      </c>
      <c r="F55" s="122">
        <v>5</v>
      </c>
      <c r="G55" s="131">
        <v>3</v>
      </c>
      <c r="H55" s="131">
        <v>222210</v>
      </c>
      <c r="I55" s="132">
        <f t="shared" si="51"/>
        <v>0.25</v>
      </c>
      <c r="J55" s="132">
        <f t="shared" si="3"/>
        <v>0.6</v>
      </c>
      <c r="K55" s="157">
        <f t="shared" si="4"/>
        <v>74070</v>
      </c>
      <c r="L55" s="592"/>
      <c r="M55" s="227" t="s">
        <v>119</v>
      </c>
      <c r="N55" s="122">
        <v>22</v>
      </c>
      <c r="O55" s="131">
        <v>15</v>
      </c>
      <c r="P55" s="131">
        <v>1389430</v>
      </c>
      <c r="Q55" s="132">
        <f t="shared" si="52"/>
        <v>0.22058823529411764</v>
      </c>
      <c r="R55" s="132">
        <f t="shared" si="5"/>
        <v>0.68181818181818177</v>
      </c>
      <c r="S55" s="126">
        <f t="shared" si="6"/>
        <v>92628.666666666672</v>
      </c>
      <c r="T55" s="592"/>
      <c r="U55" s="227" t="s">
        <v>119</v>
      </c>
      <c r="V55" s="122">
        <v>619</v>
      </c>
      <c r="W55" s="131">
        <v>397</v>
      </c>
      <c r="X55" s="131">
        <v>32019710</v>
      </c>
      <c r="Y55" s="132">
        <f t="shared" si="53"/>
        <v>0.12272024729520865</v>
      </c>
      <c r="Z55" s="132">
        <f t="shared" si="8"/>
        <v>0.64135702746365109</v>
      </c>
      <c r="AA55" s="131">
        <f t="shared" si="9"/>
        <v>80654.181360201517</v>
      </c>
      <c r="AB55" s="592"/>
      <c r="AC55" s="227" t="s">
        <v>119</v>
      </c>
      <c r="AD55" s="122">
        <v>672</v>
      </c>
      <c r="AE55" s="131">
        <v>410</v>
      </c>
      <c r="AF55" s="131">
        <v>34335340</v>
      </c>
      <c r="AG55" s="132">
        <f t="shared" si="54"/>
        <v>0.15500945179584122</v>
      </c>
      <c r="AH55" s="132">
        <f t="shared" si="11"/>
        <v>0.61011904761904767</v>
      </c>
      <c r="AI55" s="126">
        <f t="shared" si="12"/>
        <v>83744.731707317071</v>
      </c>
      <c r="AJ55" s="592"/>
      <c r="AK55" s="227" t="s">
        <v>119</v>
      </c>
      <c r="AL55" s="122">
        <v>520</v>
      </c>
      <c r="AM55" s="131">
        <v>303</v>
      </c>
      <c r="AN55" s="131">
        <v>29711420</v>
      </c>
      <c r="AO55" s="132">
        <f t="shared" si="55"/>
        <v>0.15748440748440748</v>
      </c>
      <c r="AP55" s="132">
        <f t="shared" si="14"/>
        <v>0.58269230769230773</v>
      </c>
      <c r="AQ55" s="126">
        <f t="shared" si="15"/>
        <v>98057.491749174922</v>
      </c>
      <c r="AR55" s="592"/>
      <c r="AS55" s="227" t="s">
        <v>119</v>
      </c>
      <c r="AT55" s="122">
        <v>259</v>
      </c>
      <c r="AU55" s="131">
        <v>137</v>
      </c>
      <c r="AV55" s="131">
        <v>12389500</v>
      </c>
      <c r="AW55" s="132">
        <f t="shared" si="56"/>
        <v>0.13713713713713713</v>
      </c>
      <c r="AX55" s="132">
        <f t="shared" si="17"/>
        <v>0.52895752895752901</v>
      </c>
      <c r="AY55" s="131">
        <f t="shared" si="18"/>
        <v>90434.306569343069</v>
      </c>
      <c r="AZ55" s="592"/>
      <c r="BA55" s="227" t="s">
        <v>119</v>
      </c>
      <c r="BB55" s="122">
        <v>105</v>
      </c>
      <c r="BC55" s="131">
        <v>45</v>
      </c>
      <c r="BD55" s="131">
        <v>4418640</v>
      </c>
      <c r="BE55" s="132">
        <f t="shared" si="57"/>
        <v>9.8468271334792121E-2</v>
      </c>
      <c r="BF55" s="132">
        <f t="shared" si="20"/>
        <v>0.42857142857142855</v>
      </c>
      <c r="BG55" s="157">
        <f t="shared" si="21"/>
        <v>98192</v>
      </c>
      <c r="BH55" s="592"/>
      <c r="BI55" s="227" t="s">
        <v>119</v>
      </c>
      <c r="BJ55" s="122">
        <f t="shared" si="22"/>
        <v>2202</v>
      </c>
      <c r="BK55" s="131">
        <f t="shared" si="0"/>
        <v>1310</v>
      </c>
      <c r="BL55" s="131">
        <f t="shared" si="1"/>
        <v>114486250</v>
      </c>
      <c r="BM55" s="132">
        <f t="shared" si="58"/>
        <v>0.14025695931477516</v>
      </c>
      <c r="BN55" s="132">
        <f t="shared" si="25"/>
        <v>0.59491371480472299</v>
      </c>
      <c r="BO55" s="131">
        <f t="shared" si="26"/>
        <v>87394.083969465646</v>
      </c>
      <c r="BP55" s="183"/>
      <c r="BR55" s="193" t="s">
        <v>22</v>
      </c>
      <c r="BS55" s="106">
        <v>10</v>
      </c>
      <c r="BT55" s="106">
        <v>74</v>
      </c>
      <c r="BU55" s="106">
        <v>8088</v>
      </c>
      <c r="BV55" s="106">
        <v>6561</v>
      </c>
      <c r="BW55" s="106">
        <v>4190</v>
      </c>
      <c r="BX55" s="106">
        <v>2106</v>
      </c>
      <c r="BY55" s="106">
        <v>894</v>
      </c>
      <c r="BZ55" s="106">
        <f>市区町村別_歯科医療費!D53</f>
        <v>21923</v>
      </c>
    </row>
    <row r="56" spans="2:78" s="75" customFormat="1">
      <c r="B56" s="602"/>
      <c r="C56" s="605"/>
      <c r="D56" s="592"/>
      <c r="E56" s="227" t="s">
        <v>120</v>
      </c>
      <c r="F56" s="122">
        <v>2</v>
      </c>
      <c r="G56" s="131">
        <v>2</v>
      </c>
      <c r="H56" s="131">
        <v>59850</v>
      </c>
      <c r="I56" s="132">
        <f t="shared" si="51"/>
        <v>0.16666666666666666</v>
      </c>
      <c r="J56" s="132">
        <f t="shared" si="3"/>
        <v>1</v>
      </c>
      <c r="K56" s="157">
        <f t="shared" si="4"/>
        <v>29925</v>
      </c>
      <c r="L56" s="592"/>
      <c r="M56" s="227" t="s">
        <v>120</v>
      </c>
      <c r="N56" s="122">
        <v>12</v>
      </c>
      <c r="O56" s="131">
        <v>8</v>
      </c>
      <c r="P56" s="131">
        <v>681940</v>
      </c>
      <c r="Q56" s="132">
        <f t="shared" si="52"/>
        <v>0.11764705882352941</v>
      </c>
      <c r="R56" s="132">
        <f t="shared" si="5"/>
        <v>0.66666666666666663</v>
      </c>
      <c r="S56" s="126">
        <f t="shared" si="6"/>
        <v>85242.5</v>
      </c>
      <c r="T56" s="592"/>
      <c r="U56" s="227" t="s">
        <v>120</v>
      </c>
      <c r="V56" s="122">
        <v>423</v>
      </c>
      <c r="W56" s="131">
        <v>288</v>
      </c>
      <c r="X56" s="131">
        <v>22167190</v>
      </c>
      <c r="Y56" s="132">
        <f t="shared" si="53"/>
        <v>8.9026275115919623E-2</v>
      </c>
      <c r="Z56" s="132">
        <f t="shared" si="8"/>
        <v>0.68085106382978722</v>
      </c>
      <c r="AA56" s="131">
        <f t="shared" si="9"/>
        <v>76969.409722222219</v>
      </c>
      <c r="AB56" s="592"/>
      <c r="AC56" s="227" t="s">
        <v>120</v>
      </c>
      <c r="AD56" s="122">
        <v>416</v>
      </c>
      <c r="AE56" s="131">
        <v>281</v>
      </c>
      <c r="AF56" s="131">
        <v>23256000</v>
      </c>
      <c r="AG56" s="132">
        <f t="shared" si="54"/>
        <v>0.10623818525519849</v>
      </c>
      <c r="AH56" s="132">
        <f t="shared" si="11"/>
        <v>0.67548076923076927</v>
      </c>
      <c r="AI56" s="126">
        <f t="shared" si="12"/>
        <v>82761.565836298934</v>
      </c>
      <c r="AJ56" s="592"/>
      <c r="AK56" s="227" t="s">
        <v>120</v>
      </c>
      <c r="AL56" s="122">
        <v>271</v>
      </c>
      <c r="AM56" s="131">
        <v>160</v>
      </c>
      <c r="AN56" s="131">
        <v>13344960</v>
      </c>
      <c r="AO56" s="132">
        <f t="shared" si="55"/>
        <v>8.3160083160083165E-2</v>
      </c>
      <c r="AP56" s="132">
        <f t="shared" si="14"/>
        <v>0.59040590405904059</v>
      </c>
      <c r="AQ56" s="126">
        <f t="shared" si="15"/>
        <v>83406</v>
      </c>
      <c r="AR56" s="592"/>
      <c r="AS56" s="227" t="s">
        <v>120</v>
      </c>
      <c r="AT56" s="122">
        <v>121</v>
      </c>
      <c r="AU56" s="131">
        <v>59</v>
      </c>
      <c r="AV56" s="131">
        <v>4222590</v>
      </c>
      <c r="AW56" s="132">
        <f t="shared" si="56"/>
        <v>5.905905905905906E-2</v>
      </c>
      <c r="AX56" s="132">
        <f t="shared" si="17"/>
        <v>0.48760330578512395</v>
      </c>
      <c r="AY56" s="131">
        <f t="shared" si="18"/>
        <v>71569.322033898308</v>
      </c>
      <c r="AZ56" s="592"/>
      <c r="BA56" s="227" t="s">
        <v>120</v>
      </c>
      <c r="BB56" s="122">
        <v>27</v>
      </c>
      <c r="BC56" s="131">
        <v>15</v>
      </c>
      <c r="BD56" s="131">
        <v>1140340</v>
      </c>
      <c r="BE56" s="132">
        <f t="shared" si="57"/>
        <v>3.2822757111597371E-2</v>
      </c>
      <c r="BF56" s="132">
        <f t="shared" si="20"/>
        <v>0.55555555555555558</v>
      </c>
      <c r="BG56" s="157">
        <f t="shared" si="21"/>
        <v>76022.666666666672</v>
      </c>
      <c r="BH56" s="592"/>
      <c r="BI56" s="227" t="s">
        <v>120</v>
      </c>
      <c r="BJ56" s="122">
        <f t="shared" si="22"/>
        <v>1272</v>
      </c>
      <c r="BK56" s="131">
        <f t="shared" si="0"/>
        <v>813</v>
      </c>
      <c r="BL56" s="131">
        <f t="shared" si="1"/>
        <v>64872870</v>
      </c>
      <c r="BM56" s="132">
        <f t="shared" si="58"/>
        <v>8.7044967880085658E-2</v>
      </c>
      <c r="BN56" s="132">
        <f t="shared" si="25"/>
        <v>0.63915094339622647</v>
      </c>
      <c r="BO56" s="131">
        <f t="shared" si="26"/>
        <v>79794.428044280445</v>
      </c>
      <c r="BP56" s="183"/>
      <c r="BR56" s="193" t="s">
        <v>23</v>
      </c>
      <c r="BS56" s="106">
        <v>11</v>
      </c>
      <c r="BT56" s="106">
        <v>42</v>
      </c>
      <c r="BU56" s="106">
        <v>7795</v>
      </c>
      <c r="BV56" s="106">
        <v>7162</v>
      </c>
      <c r="BW56" s="106">
        <v>4347</v>
      </c>
      <c r="BX56" s="106">
        <v>1882</v>
      </c>
      <c r="BY56" s="106">
        <v>704</v>
      </c>
      <c r="BZ56" s="106">
        <f>市区町村別_歯科医療費!D54</f>
        <v>21943</v>
      </c>
    </row>
    <row r="57" spans="2:78" s="75" customFormat="1">
      <c r="B57" s="602"/>
      <c r="C57" s="605"/>
      <c r="D57" s="592"/>
      <c r="E57" s="227" t="s">
        <v>121</v>
      </c>
      <c r="F57" s="122">
        <v>2</v>
      </c>
      <c r="G57" s="131">
        <v>2</v>
      </c>
      <c r="H57" s="131">
        <v>71080</v>
      </c>
      <c r="I57" s="132">
        <f t="shared" si="51"/>
        <v>0.16666666666666666</v>
      </c>
      <c r="J57" s="132">
        <f t="shared" si="3"/>
        <v>1</v>
      </c>
      <c r="K57" s="157">
        <f t="shared" si="4"/>
        <v>35540</v>
      </c>
      <c r="L57" s="592"/>
      <c r="M57" s="227" t="s">
        <v>121</v>
      </c>
      <c r="N57" s="122">
        <v>16</v>
      </c>
      <c r="O57" s="131">
        <v>12</v>
      </c>
      <c r="P57" s="131">
        <v>1334010</v>
      </c>
      <c r="Q57" s="132">
        <f t="shared" si="52"/>
        <v>0.17647058823529413</v>
      </c>
      <c r="R57" s="132">
        <f t="shared" si="5"/>
        <v>0.75</v>
      </c>
      <c r="S57" s="126">
        <f t="shared" si="6"/>
        <v>111167.5</v>
      </c>
      <c r="T57" s="592"/>
      <c r="U57" s="227" t="s">
        <v>121</v>
      </c>
      <c r="V57" s="122">
        <v>235</v>
      </c>
      <c r="W57" s="131">
        <v>136</v>
      </c>
      <c r="X57" s="131">
        <v>11355390</v>
      </c>
      <c r="Y57" s="132">
        <f t="shared" si="53"/>
        <v>4.2040185471406491E-2</v>
      </c>
      <c r="Z57" s="132">
        <f t="shared" si="8"/>
        <v>0.5787234042553191</v>
      </c>
      <c r="AA57" s="131">
        <f t="shared" si="9"/>
        <v>83495.51470588235</v>
      </c>
      <c r="AB57" s="592"/>
      <c r="AC57" s="227" t="s">
        <v>121</v>
      </c>
      <c r="AD57" s="122">
        <v>243</v>
      </c>
      <c r="AE57" s="131">
        <v>133</v>
      </c>
      <c r="AF57" s="131">
        <v>12322990</v>
      </c>
      <c r="AG57" s="132">
        <f t="shared" si="54"/>
        <v>5.0283553875236295E-2</v>
      </c>
      <c r="AH57" s="132">
        <f t="shared" si="11"/>
        <v>0.54732510288065839</v>
      </c>
      <c r="AI57" s="126">
        <f t="shared" si="12"/>
        <v>92654.060150375939</v>
      </c>
      <c r="AJ57" s="592"/>
      <c r="AK57" s="227" t="s">
        <v>121</v>
      </c>
      <c r="AL57" s="122">
        <v>214</v>
      </c>
      <c r="AM57" s="131">
        <v>121</v>
      </c>
      <c r="AN57" s="131">
        <v>14234550</v>
      </c>
      <c r="AO57" s="132">
        <f t="shared" si="55"/>
        <v>6.2889812889812893E-2</v>
      </c>
      <c r="AP57" s="132">
        <f t="shared" si="14"/>
        <v>0.56542056074766356</v>
      </c>
      <c r="AQ57" s="126">
        <f t="shared" si="15"/>
        <v>117640.90909090909</v>
      </c>
      <c r="AR57" s="592"/>
      <c r="AS57" s="227" t="s">
        <v>121</v>
      </c>
      <c r="AT57" s="122">
        <v>125</v>
      </c>
      <c r="AU57" s="131">
        <v>54</v>
      </c>
      <c r="AV57" s="131">
        <v>4178020</v>
      </c>
      <c r="AW57" s="132">
        <f t="shared" si="56"/>
        <v>5.4054054054054057E-2</v>
      </c>
      <c r="AX57" s="132">
        <f t="shared" si="17"/>
        <v>0.432</v>
      </c>
      <c r="AY57" s="131">
        <f t="shared" si="18"/>
        <v>77370.740740740745</v>
      </c>
      <c r="AZ57" s="592"/>
      <c r="BA57" s="227" t="s">
        <v>121</v>
      </c>
      <c r="BB57" s="122">
        <v>46</v>
      </c>
      <c r="BC57" s="131">
        <v>19</v>
      </c>
      <c r="BD57" s="131">
        <v>1716740</v>
      </c>
      <c r="BE57" s="132">
        <f t="shared" si="57"/>
        <v>4.1575492341356671E-2</v>
      </c>
      <c r="BF57" s="132">
        <f t="shared" si="20"/>
        <v>0.41304347826086957</v>
      </c>
      <c r="BG57" s="157">
        <f t="shared" si="21"/>
        <v>90354.736842105267</v>
      </c>
      <c r="BH57" s="592"/>
      <c r="BI57" s="227" t="s">
        <v>121</v>
      </c>
      <c r="BJ57" s="122">
        <f t="shared" si="22"/>
        <v>881</v>
      </c>
      <c r="BK57" s="131">
        <f t="shared" si="0"/>
        <v>477</v>
      </c>
      <c r="BL57" s="131">
        <f t="shared" si="1"/>
        <v>45212780</v>
      </c>
      <c r="BM57" s="132">
        <f t="shared" si="58"/>
        <v>5.1070663811563166E-2</v>
      </c>
      <c r="BN57" s="132">
        <f t="shared" si="25"/>
        <v>0.54143019296254258</v>
      </c>
      <c r="BO57" s="131">
        <f t="shared" si="26"/>
        <v>94785.702306079664</v>
      </c>
      <c r="BP57" s="183"/>
      <c r="BR57" s="193" t="s">
        <v>14</v>
      </c>
      <c r="BS57" s="106">
        <v>13</v>
      </c>
      <c r="BT57" s="106">
        <v>115</v>
      </c>
      <c r="BU57" s="106">
        <v>7404</v>
      </c>
      <c r="BV57" s="106">
        <v>6490</v>
      </c>
      <c r="BW57" s="106">
        <v>3750</v>
      </c>
      <c r="BX57" s="106">
        <v>1582</v>
      </c>
      <c r="BY57" s="106">
        <v>554</v>
      </c>
      <c r="BZ57" s="106">
        <f>市区町村別_歯科医療費!D55</f>
        <v>19908</v>
      </c>
    </row>
    <row r="58" spans="2:78" s="75" customFormat="1">
      <c r="B58" s="602"/>
      <c r="C58" s="605"/>
      <c r="D58" s="592"/>
      <c r="E58" s="227" t="s">
        <v>122</v>
      </c>
      <c r="F58" s="122">
        <v>2</v>
      </c>
      <c r="G58" s="131">
        <v>0</v>
      </c>
      <c r="H58" s="131">
        <v>0</v>
      </c>
      <c r="I58" s="132">
        <f t="shared" si="51"/>
        <v>0</v>
      </c>
      <c r="J58" s="132">
        <f t="shared" si="3"/>
        <v>0</v>
      </c>
      <c r="K58" s="157" t="str">
        <f t="shared" si="4"/>
        <v>-</v>
      </c>
      <c r="L58" s="592"/>
      <c r="M58" s="227" t="s">
        <v>122</v>
      </c>
      <c r="N58" s="122">
        <v>8</v>
      </c>
      <c r="O58" s="131">
        <v>6</v>
      </c>
      <c r="P58" s="131">
        <v>594130</v>
      </c>
      <c r="Q58" s="132">
        <f t="shared" si="52"/>
        <v>8.8235294117647065E-2</v>
      </c>
      <c r="R58" s="132">
        <f t="shared" si="5"/>
        <v>0.75</v>
      </c>
      <c r="S58" s="126">
        <f t="shared" si="6"/>
        <v>99021.666666666672</v>
      </c>
      <c r="T58" s="592"/>
      <c r="U58" s="227" t="s">
        <v>122</v>
      </c>
      <c r="V58" s="122">
        <v>150</v>
      </c>
      <c r="W58" s="131">
        <v>91</v>
      </c>
      <c r="X58" s="131">
        <v>7068500</v>
      </c>
      <c r="Y58" s="132">
        <f t="shared" si="53"/>
        <v>2.8129829984544049E-2</v>
      </c>
      <c r="Z58" s="132">
        <f t="shared" si="8"/>
        <v>0.60666666666666669</v>
      </c>
      <c r="AA58" s="131">
        <f t="shared" si="9"/>
        <v>77675.824175824178</v>
      </c>
      <c r="AB58" s="592"/>
      <c r="AC58" s="227" t="s">
        <v>122</v>
      </c>
      <c r="AD58" s="122">
        <v>160</v>
      </c>
      <c r="AE58" s="131">
        <v>95</v>
      </c>
      <c r="AF58" s="131">
        <v>9173950</v>
      </c>
      <c r="AG58" s="132">
        <f t="shared" si="54"/>
        <v>3.5916824196597356E-2</v>
      </c>
      <c r="AH58" s="132">
        <f t="shared" si="11"/>
        <v>0.59375</v>
      </c>
      <c r="AI58" s="126">
        <f t="shared" si="12"/>
        <v>96567.894736842107</v>
      </c>
      <c r="AJ58" s="592"/>
      <c r="AK58" s="227" t="s">
        <v>122</v>
      </c>
      <c r="AL58" s="122">
        <v>140</v>
      </c>
      <c r="AM58" s="131">
        <v>81</v>
      </c>
      <c r="AN58" s="131">
        <v>6496780</v>
      </c>
      <c r="AO58" s="132">
        <f t="shared" si="55"/>
        <v>4.2099792099792102E-2</v>
      </c>
      <c r="AP58" s="132">
        <f t="shared" si="14"/>
        <v>0.57857142857142863</v>
      </c>
      <c r="AQ58" s="126">
        <f t="shared" si="15"/>
        <v>80207.160493827163</v>
      </c>
      <c r="AR58" s="592"/>
      <c r="AS58" s="227" t="s">
        <v>122</v>
      </c>
      <c r="AT58" s="122">
        <v>59</v>
      </c>
      <c r="AU58" s="131">
        <v>31</v>
      </c>
      <c r="AV58" s="131">
        <v>2523670</v>
      </c>
      <c r="AW58" s="132">
        <f t="shared" si="56"/>
        <v>3.1031031031031032E-2</v>
      </c>
      <c r="AX58" s="132">
        <f t="shared" si="17"/>
        <v>0.52542372881355937</v>
      </c>
      <c r="AY58" s="131">
        <f t="shared" si="18"/>
        <v>81408.709677419349</v>
      </c>
      <c r="AZ58" s="592"/>
      <c r="BA58" s="227" t="s">
        <v>122</v>
      </c>
      <c r="BB58" s="122">
        <v>21</v>
      </c>
      <c r="BC58" s="131">
        <v>13</v>
      </c>
      <c r="BD58" s="131">
        <v>1453670</v>
      </c>
      <c r="BE58" s="132">
        <f t="shared" si="57"/>
        <v>2.8446389496717725E-2</v>
      </c>
      <c r="BF58" s="132">
        <f t="shared" si="20"/>
        <v>0.61904761904761907</v>
      </c>
      <c r="BG58" s="157">
        <f t="shared" si="21"/>
        <v>111820.76923076923</v>
      </c>
      <c r="BH58" s="592"/>
      <c r="BI58" s="227" t="s">
        <v>122</v>
      </c>
      <c r="BJ58" s="122">
        <f t="shared" si="22"/>
        <v>540</v>
      </c>
      <c r="BK58" s="131">
        <f t="shared" si="0"/>
        <v>317</v>
      </c>
      <c r="BL58" s="131">
        <f t="shared" si="1"/>
        <v>27310700</v>
      </c>
      <c r="BM58" s="132">
        <f t="shared" si="58"/>
        <v>3.3940042826552462E-2</v>
      </c>
      <c r="BN58" s="132">
        <f t="shared" si="25"/>
        <v>0.58703703703703702</v>
      </c>
      <c r="BO58" s="131">
        <f t="shared" si="26"/>
        <v>86153.627760252362</v>
      </c>
      <c r="BP58" s="183"/>
      <c r="BR58" s="193" t="s">
        <v>42</v>
      </c>
      <c r="BS58" s="106">
        <v>49</v>
      </c>
      <c r="BT58" s="106">
        <v>146</v>
      </c>
      <c r="BU58" s="106">
        <v>10278</v>
      </c>
      <c r="BV58" s="106">
        <v>7968</v>
      </c>
      <c r="BW58" s="106">
        <v>5042</v>
      </c>
      <c r="BX58" s="106">
        <v>2465</v>
      </c>
      <c r="BY58" s="106">
        <v>943</v>
      </c>
      <c r="BZ58" s="106">
        <f>市区町村別_歯科医療費!D56</f>
        <v>26891</v>
      </c>
    </row>
    <row r="59" spans="2:78" s="75" customFormat="1">
      <c r="B59" s="602"/>
      <c r="C59" s="605"/>
      <c r="D59" s="592"/>
      <c r="E59" s="227" t="s">
        <v>123</v>
      </c>
      <c r="F59" s="122">
        <v>3</v>
      </c>
      <c r="G59" s="131">
        <v>2</v>
      </c>
      <c r="H59" s="131">
        <v>88250</v>
      </c>
      <c r="I59" s="132">
        <f t="shared" si="51"/>
        <v>0.16666666666666666</v>
      </c>
      <c r="J59" s="132">
        <f t="shared" si="3"/>
        <v>0.66666666666666663</v>
      </c>
      <c r="K59" s="157">
        <f t="shared" si="4"/>
        <v>44125</v>
      </c>
      <c r="L59" s="592"/>
      <c r="M59" s="227" t="s">
        <v>123</v>
      </c>
      <c r="N59" s="122">
        <v>26</v>
      </c>
      <c r="O59" s="131">
        <v>20</v>
      </c>
      <c r="P59" s="131">
        <v>2846640</v>
      </c>
      <c r="Q59" s="132">
        <f t="shared" si="52"/>
        <v>0.29411764705882354</v>
      </c>
      <c r="R59" s="132">
        <f t="shared" si="5"/>
        <v>0.76923076923076927</v>
      </c>
      <c r="S59" s="126">
        <f t="shared" si="6"/>
        <v>142332</v>
      </c>
      <c r="T59" s="592"/>
      <c r="U59" s="227" t="s">
        <v>123</v>
      </c>
      <c r="V59" s="122">
        <v>1294</v>
      </c>
      <c r="W59" s="131">
        <v>852</v>
      </c>
      <c r="X59" s="131">
        <v>66687520</v>
      </c>
      <c r="Y59" s="132">
        <f t="shared" si="53"/>
        <v>0.2633693972179289</v>
      </c>
      <c r="Z59" s="132">
        <f t="shared" si="8"/>
        <v>0.65842349304482228</v>
      </c>
      <c r="AA59" s="131">
        <f t="shared" si="9"/>
        <v>78271.737089201881</v>
      </c>
      <c r="AB59" s="592"/>
      <c r="AC59" s="227" t="s">
        <v>123</v>
      </c>
      <c r="AD59" s="122">
        <v>1081</v>
      </c>
      <c r="AE59" s="131">
        <v>685</v>
      </c>
      <c r="AF59" s="131">
        <v>57660380</v>
      </c>
      <c r="AG59" s="132">
        <f t="shared" si="54"/>
        <v>0.25897920604914931</v>
      </c>
      <c r="AH59" s="132">
        <f t="shared" si="11"/>
        <v>0.633672525439408</v>
      </c>
      <c r="AI59" s="126">
        <f t="shared" si="12"/>
        <v>84175.737226277372</v>
      </c>
      <c r="AJ59" s="592"/>
      <c r="AK59" s="227" t="s">
        <v>123</v>
      </c>
      <c r="AL59" s="122">
        <v>707</v>
      </c>
      <c r="AM59" s="131">
        <v>422</v>
      </c>
      <c r="AN59" s="131">
        <v>37850370</v>
      </c>
      <c r="AO59" s="132">
        <f t="shared" si="55"/>
        <v>0.21933471933471935</v>
      </c>
      <c r="AP59" s="132">
        <f t="shared" si="14"/>
        <v>0.59688826025459685</v>
      </c>
      <c r="AQ59" s="126">
        <f t="shared" si="15"/>
        <v>89692.81990521327</v>
      </c>
      <c r="AR59" s="592"/>
      <c r="AS59" s="227" t="s">
        <v>123</v>
      </c>
      <c r="AT59" s="122">
        <v>279</v>
      </c>
      <c r="AU59" s="131">
        <v>143</v>
      </c>
      <c r="AV59" s="131">
        <v>12017760</v>
      </c>
      <c r="AW59" s="132">
        <f t="shared" si="56"/>
        <v>0.14314314314314314</v>
      </c>
      <c r="AX59" s="132">
        <f t="shared" si="17"/>
        <v>0.51254480286738346</v>
      </c>
      <c r="AY59" s="131">
        <f t="shared" si="18"/>
        <v>84040.279720279723</v>
      </c>
      <c r="AZ59" s="592"/>
      <c r="BA59" s="227" t="s">
        <v>123</v>
      </c>
      <c r="BB59" s="122">
        <v>77</v>
      </c>
      <c r="BC59" s="131">
        <v>39</v>
      </c>
      <c r="BD59" s="131">
        <v>3187820</v>
      </c>
      <c r="BE59" s="132">
        <f t="shared" si="57"/>
        <v>8.5339168490153175E-2</v>
      </c>
      <c r="BF59" s="132">
        <f t="shared" si="20"/>
        <v>0.50649350649350644</v>
      </c>
      <c r="BG59" s="157">
        <f t="shared" si="21"/>
        <v>81738.974358974359</v>
      </c>
      <c r="BH59" s="592"/>
      <c r="BI59" s="227" t="s">
        <v>123</v>
      </c>
      <c r="BJ59" s="122">
        <f t="shared" si="22"/>
        <v>3467</v>
      </c>
      <c r="BK59" s="131">
        <f t="shared" si="0"/>
        <v>2163</v>
      </c>
      <c r="BL59" s="131">
        <f t="shared" si="1"/>
        <v>180338740</v>
      </c>
      <c r="BM59" s="132">
        <f t="shared" si="58"/>
        <v>0.23158458244111349</v>
      </c>
      <c r="BN59" s="132">
        <f t="shared" si="25"/>
        <v>0.62388231900778768</v>
      </c>
      <c r="BO59" s="131">
        <f t="shared" si="26"/>
        <v>83374.359685621821</v>
      </c>
      <c r="BP59" s="183"/>
      <c r="BR59" s="193" t="s">
        <v>4</v>
      </c>
      <c r="BS59" s="106">
        <v>7</v>
      </c>
      <c r="BT59" s="106">
        <v>16</v>
      </c>
      <c r="BU59" s="106">
        <v>7928</v>
      </c>
      <c r="BV59" s="106">
        <v>6554</v>
      </c>
      <c r="BW59" s="106">
        <v>4124</v>
      </c>
      <c r="BX59" s="106">
        <v>2195</v>
      </c>
      <c r="BY59" s="106">
        <v>930</v>
      </c>
      <c r="BZ59" s="106">
        <f>市区町村別_歯科医療費!D57</f>
        <v>21754</v>
      </c>
    </row>
    <row r="60" spans="2:78" s="75" customFormat="1">
      <c r="B60" s="602"/>
      <c r="C60" s="605"/>
      <c r="D60" s="592"/>
      <c r="E60" s="227" t="s">
        <v>124</v>
      </c>
      <c r="F60" s="122">
        <v>2</v>
      </c>
      <c r="G60" s="131">
        <v>0</v>
      </c>
      <c r="H60" s="131">
        <v>0</v>
      </c>
      <c r="I60" s="132">
        <f t="shared" si="51"/>
        <v>0</v>
      </c>
      <c r="J60" s="132">
        <f t="shared" si="3"/>
        <v>0</v>
      </c>
      <c r="K60" s="157" t="str">
        <f t="shared" si="4"/>
        <v>-</v>
      </c>
      <c r="L60" s="592"/>
      <c r="M60" s="227" t="s">
        <v>124</v>
      </c>
      <c r="N60" s="122">
        <v>4</v>
      </c>
      <c r="O60" s="131">
        <v>1</v>
      </c>
      <c r="P60" s="131">
        <v>68560</v>
      </c>
      <c r="Q60" s="132">
        <f t="shared" si="52"/>
        <v>1.4705882352941176E-2</v>
      </c>
      <c r="R60" s="132">
        <f t="shared" si="5"/>
        <v>0.25</v>
      </c>
      <c r="S60" s="126">
        <f t="shared" si="6"/>
        <v>68560</v>
      </c>
      <c r="T60" s="592"/>
      <c r="U60" s="227" t="s">
        <v>124</v>
      </c>
      <c r="V60" s="122">
        <v>180</v>
      </c>
      <c r="W60" s="131">
        <v>118</v>
      </c>
      <c r="X60" s="131">
        <v>9232930</v>
      </c>
      <c r="Y60" s="132">
        <f t="shared" si="53"/>
        <v>3.6476043276661513E-2</v>
      </c>
      <c r="Z60" s="132">
        <f t="shared" si="8"/>
        <v>0.65555555555555556</v>
      </c>
      <c r="AA60" s="131">
        <f t="shared" si="9"/>
        <v>78245.169491525419</v>
      </c>
      <c r="AB60" s="592"/>
      <c r="AC60" s="227" t="s">
        <v>124</v>
      </c>
      <c r="AD60" s="122">
        <v>206</v>
      </c>
      <c r="AE60" s="131">
        <v>116</v>
      </c>
      <c r="AF60" s="131">
        <v>9056340</v>
      </c>
      <c r="AG60" s="132">
        <f t="shared" si="54"/>
        <v>4.385633270321361E-2</v>
      </c>
      <c r="AH60" s="132">
        <f t="shared" si="11"/>
        <v>0.56310679611650483</v>
      </c>
      <c r="AI60" s="126">
        <f t="shared" si="12"/>
        <v>78071.896551724145</v>
      </c>
      <c r="AJ60" s="592"/>
      <c r="AK60" s="227" t="s">
        <v>124</v>
      </c>
      <c r="AL60" s="122">
        <v>213</v>
      </c>
      <c r="AM60" s="131">
        <v>114</v>
      </c>
      <c r="AN60" s="131">
        <v>9362470</v>
      </c>
      <c r="AO60" s="132">
        <f t="shared" si="55"/>
        <v>5.9251559251559255E-2</v>
      </c>
      <c r="AP60" s="132">
        <f t="shared" si="14"/>
        <v>0.53521126760563376</v>
      </c>
      <c r="AQ60" s="126">
        <f t="shared" si="15"/>
        <v>82126.929824561405</v>
      </c>
      <c r="AR60" s="592"/>
      <c r="AS60" s="227" t="s">
        <v>124</v>
      </c>
      <c r="AT60" s="122">
        <v>132</v>
      </c>
      <c r="AU60" s="131">
        <v>73</v>
      </c>
      <c r="AV60" s="131">
        <v>6110250</v>
      </c>
      <c r="AW60" s="132">
        <f t="shared" si="56"/>
        <v>7.3073073073073078E-2</v>
      </c>
      <c r="AX60" s="132">
        <f t="shared" si="17"/>
        <v>0.55303030303030298</v>
      </c>
      <c r="AY60" s="131">
        <f t="shared" si="18"/>
        <v>83702.054794520547</v>
      </c>
      <c r="AZ60" s="592"/>
      <c r="BA60" s="227" t="s">
        <v>124</v>
      </c>
      <c r="BB60" s="122">
        <v>57</v>
      </c>
      <c r="BC60" s="131">
        <v>30</v>
      </c>
      <c r="BD60" s="131">
        <v>2241860</v>
      </c>
      <c r="BE60" s="132">
        <f t="shared" si="57"/>
        <v>6.5645514223194742E-2</v>
      </c>
      <c r="BF60" s="132">
        <f t="shared" si="20"/>
        <v>0.52631578947368418</v>
      </c>
      <c r="BG60" s="157">
        <f t="shared" si="21"/>
        <v>74728.666666666672</v>
      </c>
      <c r="BH60" s="592"/>
      <c r="BI60" s="227" t="s">
        <v>124</v>
      </c>
      <c r="BJ60" s="122">
        <f t="shared" si="22"/>
        <v>794</v>
      </c>
      <c r="BK60" s="131">
        <f t="shared" si="0"/>
        <v>452</v>
      </c>
      <c r="BL60" s="131">
        <f t="shared" si="1"/>
        <v>36072410</v>
      </c>
      <c r="BM60" s="132">
        <f t="shared" si="58"/>
        <v>4.8394004282655244E-2</v>
      </c>
      <c r="BN60" s="132">
        <f t="shared" si="25"/>
        <v>0.56926952141057929</v>
      </c>
      <c r="BO60" s="131">
        <f t="shared" si="26"/>
        <v>79806.216814159299</v>
      </c>
      <c r="BP60" s="183"/>
      <c r="BR60" s="193" t="s">
        <v>19</v>
      </c>
      <c r="BS60" s="106">
        <v>26</v>
      </c>
      <c r="BT60" s="106">
        <v>81</v>
      </c>
      <c r="BU60" s="106">
        <v>4391</v>
      </c>
      <c r="BV60" s="106">
        <v>3721</v>
      </c>
      <c r="BW60" s="106">
        <v>2349</v>
      </c>
      <c r="BX60" s="106">
        <v>1074</v>
      </c>
      <c r="BY60" s="106">
        <v>409</v>
      </c>
      <c r="BZ60" s="106">
        <f>市区町村別_歯科医療費!D58</f>
        <v>12051</v>
      </c>
    </row>
    <row r="61" spans="2:78" s="75" customFormat="1">
      <c r="B61" s="602"/>
      <c r="C61" s="605"/>
      <c r="D61" s="592"/>
      <c r="E61" s="224" t="s">
        <v>117</v>
      </c>
      <c r="F61" s="122">
        <v>1</v>
      </c>
      <c r="G61" s="131">
        <v>0</v>
      </c>
      <c r="H61" s="131">
        <v>0</v>
      </c>
      <c r="I61" s="132">
        <f t="shared" si="51"/>
        <v>0</v>
      </c>
      <c r="J61" s="132">
        <f t="shared" si="3"/>
        <v>0</v>
      </c>
      <c r="K61" s="157" t="str">
        <f t="shared" si="4"/>
        <v>-</v>
      </c>
      <c r="L61" s="592"/>
      <c r="M61" s="228" t="s">
        <v>117</v>
      </c>
      <c r="N61" s="122">
        <v>5</v>
      </c>
      <c r="O61" s="131">
        <v>1</v>
      </c>
      <c r="P61" s="131">
        <v>27930</v>
      </c>
      <c r="Q61" s="132">
        <f t="shared" si="52"/>
        <v>1.4705882352941176E-2</v>
      </c>
      <c r="R61" s="132">
        <f t="shared" si="5"/>
        <v>0.2</v>
      </c>
      <c r="S61" s="126">
        <f t="shared" si="6"/>
        <v>27930</v>
      </c>
      <c r="T61" s="592"/>
      <c r="U61" s="228" t="s">
        <v>117</v>
      </c>
      <c r="V61" s="122">
        <v>284</v>
      </c>
      <c r="W61" s="131">
        <v>149</v>
      </c>
      <c r="X61" s="131">
        <v>10969510</v>
      </c>
      <c r="Y61" s="132">
        <f t="shared" si="53"/>
        <v>4.605873261205564E-2</v>
      </c>
      <c r="Z61" s="132">
        <f t="shared" si="8"/>
        <v>0.52464788732394363</v>
      </c>
      <c r="AA61" s="131">
        <f t="shared" si="9"/>
        <v>73620.872483221479</v>
      </c>
      <c r="AB61" s="592"/>
      <c r="AC61" s="228" t="s">
        <v>117</v>
      </c>
      <c r="AD61" s="122">
        <v>126</v>
      </c>
      <c r="AE61" s="131">
        <v>64</v>
      </c>
      <c r="AF61" s="131">
        <v>6220190</v>
      </c>
      <c r="AG61" s="132">
        <f t="shared" si="54"/>
        <v>2.4196597353497166E-2</v>
      </c>
      <c r="AH61" s="132">
        <f t="shared" si="11"/>
        <v>0.50793650793650791</v>
      </c>
      <c r="AI61" s="126">
        <f t="shared" si="12"/>
        <v>97190.46875</v>
      </c>
      <c r="AJ61" s="592"/>
      <c r="AK61" s="228" t="s">
        <v>117</v>
      </c>
      <c r="AL61" s="122">
        <v>84</v>
      </c>
      <c r="AM61" s="131">
        <v>50</v>
      </c>
      <c r="AN61" s="131">
        <v>5111130</v>
      </c>
      <c r="AO61" s="132">
        <f t="shared" si="55"/>
        <v>2.5987525987525989E-2</v>
      </c>
      <c r="AP61" s="132">
        <f t="shared" si="14"/>
        <v>0.59523809523809523</v>
      </c>
      <c r="AQ61" s="126">
        <f t="shared" si="15"/>
        <v>102222.6</v>
      </c>
      <c r="AR61" s="592"/>
      <c r="AS61" s="228" t="s">
        <v>117</v>
      </c>
      <c r="AT61" s="122">
        <v>40</v>
      </c>
      <c r="AU61" s="131">
        <v>19</v>
      </c>
      <c r="AV61" s="131">
        <v>2922360</v>
      </c>
      <c r="AW61" s="132">
        <f t="shared" si="56"/>
        <v>1.9019019019019021E-2</v>
      </c>
      <c r="AX61" s="132">
        <f t="shared" si="17"/>
        <v>0.47499999999999998</v>
      </c>
      <c r="AY61" s="131">
        <f t="shared" si="18"/>
        <v>153808.42105263157</v>
      </c>
      <c r="AZ61" s="592"/>
      <c r="BA61" s="228" t="s">
        <v>117</v>
      </c>
      <c r="BB61" s="122">
        <v>28</v>
      </c>
      <c r="BC61" s="131">
        <v>18</v>
      </c>
      <c r="BD61" s="131">
        <v>3649220</v>
      </c>
      <c r="BE61" s="132">
        <f t="shared" si="57"/>
        <v>3.9387308533916851E-2</v>
      </c>
      <c r="BF61" s="132">
        <f t="shared" si="20"/>
        <v>0.6428571428571429</v>
      </c>
      <c r="BG61" s="157">
        <f t="shared" si="21"/>
        <v>202734.44444444444</v>
      </c>
      <c r="BH61" s="592"/>
      <c r="BI61" s="228" t="s">
        <v>117</v>
      </c>
      <c r="BJ61" s="122">
        <f t="shared" si="22"/>
        <v>568</v>
      </c>
      <c r="BK61" s="131">
        <f t="shared" si="0"/>
        <v>301</v>
      </c>
      <c r="BL61" s="131">
        <f t="shared" si="1"/>
        <v>28900340</v>
      </c>
      <c r="BM61" s="132">
        <f t="shared" si="58"/>
        <v>3.2226980728051392E-2</v>
      </c>
      <c r="BN61" s="132">
        <f t="shared" si="25"/>
        <v>0.52992957746478875</v>
      </c>
      <c r="BO61" s="131">
        <f t="shared" si="26"/>
        <v>96014.41860465116</v>
      </c>
      <c r="BP61" s="183"/>
      <c r="BR61" s="193" t="s">
        <v>24</v>
      </c>
      <c r="BS61" s="106">
        <v>36</v>
      </c>
      <c r="BT61" s="106">
        <v>127</v>
      </c>
      <c r="BU61" s="106">
        <v>7258</v>
      </c>
      <c r="BV61" s="106">
        <v>6270</v>
      </c>
      <c r="BW61" s="106">
        <v>3885</v>
      </c>
      <c r="BX61" s="106">
        <v>1954</v>
      </c>
      <c r="BY61" s="106">
        <v>746</v>
      </c>
      <c r="BZ61" s="106">
        <f>市区町村別_歯科医療費!D59</f>
        <v>20276</v>
      </c>
    </row>
    <row r="62" spans="2:78" s="75" customFormat="1">
      <c r="B62" s="602">
        <v>6</v>
      </c>
      <c r="C62" s="603" t="s">
        <v>71</v>
      </c>
      <c r="D62" s="595">
        <f>BS13</f>
        <v>13</v>
      </c>
      <c r="E62" s="225" t="s">
        <v>104</v>
      </c>
      <c r="F62" s="121">
        <v>8</v>
      </c>
      <c r="G62" s="129">
        <v>6</v>
      </c>
      <c r="H62" s="129">
        <v>479320</v>
      </c>
      <c r="I62" s="130">
        <f>IFERROR(G62/$D$62,"-")</f>
        <v>0.46153846153846156</v>
      </c>
      <c r="J62" s="130">
        <f t="shared" si="3"/>
        <v>0.75</v>
      </c>
      <c r="K62" s="156">
        <f t="shared" si="4"/>
        <v>79886.666666666672</v>
      </c>
      <c r="L62" s="595">
        <f>BT13</f>
        <v>109</v>
      </c>
      <c r="M62" s="225" t="s">
        <v>104</v>
      </c>
      <c r="N62" s="121">
        <v>53</v>
      </c>
      <c r="O62" s="129">
        <v>29</v>
      </c>
      <c r="P62" s="129">
        <v>3645090</v>
      </c>
      <c r="Q62" s="130">
        <f>IFERROR(O62/$L$62,"-")</f>
        <v>0.26605504587155965</v>
      </c>
      <c r="R62" s="130">
        <f t="shared" si="5"/>
        <v>0.54716981132075471</v>
      </c>
      <c r="S62" s="125">
        <f t="shared" si="6"/>
        <v>125692.75862068965</v>
      </c>
      <c r="T62" s="595">
        <f>BU13</f>
        <v>4154</v>
      </c>
      <c r="U62" s="225" t="s">
        <v>104</v>
      </c>
      <c r="V62" s="121">
        <v>2119</v>
      </c>
      <c r="W62" s="129">
        <v>1270</v>
      </c>
      <c r="X62" s="129">
        <v>98210640</v>
      </c>
      <c r="Y62" s="130">
        <f>IFERROR(W62/$T$62,"-")</f>
        <v>0.30572941742898413</v>
      </c>
      <c r="Z62" s="130">
        <f t="shared" si="8"/>
        <v>0.59933931099575266</v>
      </c>
      <c r="AA62" s="129">
        <f t="shared" si="9"/>
        <v>77331.212598425191</v>
      </c>
      <c r="AB62" s="595">
        <f>BV13</f>
        <v>3871</v>
      </c>
      <c r="AC62" s="225" t="s">
        <v>104</v>
      </c>
      <c r="AD62" s="121">
        <v>2130</v>
      </c>
      <c r="AE62" s="129">
        <v>1278</v>
      </c>
      <c r="AF62" s="129">
        <v>99235700</v>
      </c>
      <c r="AG62" s="130">
        <f>IFERROR(AE62/$AB$62,"-")</f>
        <v>0.33014724877292689</v>
      </c>
      <c r="AH62" s="130">
        <f t="shared" si="11"/>
        <v>0.6</v>
      </c>
      <c r="AI62" s="125">
        <f t="shared" si="12"/>
        <v>77649.217527386543</v>
      </c>
      <c r="AJ62" s="595">
        <f>BW13</f>
        <v>2775</v>
      </c>
      <c r="AK62" s="225" t="s">
        <v>104</v>
      </c>
      <c r="AL62" s="121">
        <v>1427</v>
      </c>
      <c r="AM62" s="129">
        <v>775</v>
      </c>
      <c r="AN62" s="129">
        <v>62314560</v>
      </c>
      <c r="AO62" s="130">
        <f>IFERROR(AM62/$AJ$62,"-")</f>
        <v>0.27927927927927926</v>
      </c>
      <c r="AP62" s="130">
        <f t="shared" si="14"/>
        <v>0.5430974071478627</v>
      </c>
      <c r="AQ62" s="125">
        <f t="shared" si="15"/>
        <v>80405.883870967737</v>
      </c>
      <c r="AR62" s="595">
        <f>BX13</f>
        <v>1352</v>
      </c>
      <c r="AS62" s="225" t="s">
        <v>104</v>
      </c>
      <c r="AT62" s="121">
        <v>645</v>
      </c>
      <c r="AU62" s="129">
        <v>327</v>
      </c>
      <c r="AV62" s="129">
        <v>26297060</v>
      </c>
      <c r="AW62" s="130">
        <f>IFERROR(AU62/$AR$62,"-")</f>
        <v>0.24186390532544377</v>
      </c>
      <c r="AX62" s="130">
        <f t="shared" si="17"/>
        <v>0.50697674418604655</v>
      </c>
      <c r="AY62" s="129">
        <f t="shared" si="18"/>
        <v>80419.143730886848</v>
      </c>
      <c r="AZ62" s="595">
        <f>BY13</f>
        <v>500</v>
      </c>
      <c r="BA62" s="225" t="s">
        <v>104</v>
      </c>
      <c r="BB62" s="121">
        <v>162</v>
      </c>
      <c r="BC62" s="129">
        <v>78</v>
      </c>
      <c r="BD62" s="129">
        <v>6532700</v>
      </c>
      <c r="BE62" s="130">
        <f>IFERROR(BC62/$AZ$62,"-")</f>
        <v>0.156</v>
      </c>
      <c r="BF62" s="130">
        <f t="shared" si="20"/>
        <v>0.48148148148148145</v>
      </c>
      <c r="BG62" s="156">
        <f t="shared" si="21"/>
        <v>83752.564102564109</v>
      </c>
      <c r="BH62" s="595">
        <f>BZ13</f>
        <v>12774</v>
      </c>
      <c r="BI62" s="225" t="s">
        <v>104</v>
      </c>
      <c r="BJ62" s="121">
        <f t="shared" si="22"/>
        <v>6544</v>
      </c>
      <c r="BK62" s="129">
        <f t="shared" si="0"/>
        <v>3763</v>
      </c>
      <c r="BL62" s="129">
        <f t="shared" si="1"/>
        <v>296715070</v>
      </c>
      <c r="BM62" s="130">
        <f>IFERROR(BK62/$BH$62,"-")</f>
        <v>0.29458274620322528</v>
      </c>
      <c r="BN62" s="130">
        <f t="shared" si="25"/>
        <v>0.5750305623471883</v>
      </c>
      <c r="BO62" s="129">
        <f t="shared" si="26"/>
        <v>78850.669678448045</v>
      </c>
      <c r="BP62" s="183"/>
      <c r="BR62" s="193" t="s">
        <v>15</v>
      </c>
      <c r="BS62" s="106">
        <v>24</v>
      </c>
      <c r="BT62" s="106">
        <v>85</v>
      </c>
      <c r="BU62" s="106">
        <v>7455</v>
      </c>
      <c r="BV62" s="106">
        <v>7002</v>
      </c>
      <c r="BW62" s="106">
        <v>4300</v>
      </c>
      <c r="BX62" s="106">
        <v>1692</v>
      </c>
      <c r="BY62" s="106">
        <v>528</v>
      </c>
      <c r="BZ62" s="106">
        <f>市区町村別_歯科医療費!D60</f>
        <v>21086</v>
      </c>
    </row>
    <row r="63" spans="2:78" s="75" customFormat="1">
      <c r="B63" s="602"/>
      <c r="C63" s="603"/>
      <c r="D63" s="595"/>
      <c r="E63" s="226" t="s">
        <v>136</v>
      </c>
      <c r="F63" s="122">
        <v>2</v>
      </c>
      <c r="G63" s="131">
        <v>2</v>
      </c>
      <c r="H63" s="131">
        <v>46400</v>
      </c>
      <c r="I63" s="132">
        <f t="shared" ref="I63:I72" si="59">IFERROR(G63/$D$62,"-")</f>
        <v>0.15384615384615385</v>
      </c>
      <c r="J63" s="132">
        <f t="shared" si="3"/>
        <v>1</v>
      </c>
      <c r="K63" s="157">
        <f t="shared" si="4"/>
        <v>23200</v>
      </c>
      <c r="L63" s="595"/>
      <c r="M63" s="226" t="s">
        <v>136</v>
      </c>
      <c r="N63" s="122">
        <v>40</v>
      </c>
      <c r="O63" s="131">
        <v>23</v>
      </c>
      <c r="P63" s="131">
        <v>2483850</v>
      </c>
      <c r="Q63" s="132">
        <f t="shared" ref="Q63:Q72" si="60">IFERROR(O63/$L$62,"-")</f>
        <v>0.21100917431192662</v>
      </c>
      <c r="R63" s="132">
        <f t="shared" si="5"/>
        <v>0.57499999999999996</v>
      </c>
      <c r="S63" s="126">
        <f t="shared" si="6"/>
        <v>107993.47826086957</v>
      </c>
      <c r="T63" s="595"/>
      <c r="U63" s="226" t="s">
        <v>136</v>
      </c>
      <c r="V63" s="122">
        <v>2013</v>
      </c>
      <c r="W63" s="131">
        <v>1224</v>
      </c>
      <c r="X63" s="131">
        <v>93881720</v>
      </c>
      <c r="Y63" s="132">
        <f t="shared" ref="Y63:Y72" si="61">IFERROR(W63/$T$62,"-")</f>
        <v>0.29465575349061146</v>
      </c>
      <c r="Z63" s="132">
        <f t="shared" si="8"/>
        <v>0.60804769001490311</v>
      </c>
      <c r="AA63" s="131">
        <f t="shared" si="9"/>
        <v>76700.751633986933</v>
      </c>
      <c r="AB63" s="595"/>
      <c r="AC63" s="226" t="s">
        <v>136</v>
      </c>
      <c r="AD63" s="122">
        <v>1895</v>
      </c>
      <c r="AE63" s="131">
        <v>1174</v>
      </c>
      <c r="AF63" s="131">
        <v>91540830</v>
      </c>
      <c r="AG63" s="132">
        <f t="shared" ref="AG63:AG72" si="62">IFERROR(AE63/$AB$62,"-")</f>
        <v>0.30328080599328339</v>
      </c>
      <c r="AH63" s="132">
        <f t="shared" si="11"/>
        <v>0.61952506596306067</v>
      </c>
      <c r="AI63" s="126">
        <f t="shared" si="12"/>
        <v>77973.449744463374</v>
      </c>
      <c r="AJ63" s="595"/>
      <c r="AK63" s="226" t="s">
        <v>136</v>
      </c>
      <c r="AL63" s="122">
        <v>1226</v>
      </c>
      <c r="AM63" s="131">
        <v>672</v>
      </c>
      <c r="AN63" s="131">
        <v>53191560</v>
      </c>
      <c r="AO63" s="132">
        <f t="shared" ref="AO63:AO72" si="63">IFERROR(AM63/$AJ$62,"-")</f>
        <v>0.24216216216216216</v>
      </c>
      <c r="AP63" s="132">
        <f t="shared" si="14"/>
        <v>0.54812398042414356</v>
      </c>
      <c r="AQ63" s="126">
        <f t="shared" si="15"/>
        <v>79154.107142857145</v>
      </c>
      <c r="AR63" s="595"/>
      <c r="AS63" s="226" t="s">
        <v>136</v>
      </c>
      <c r="AT63" s="122">
        <v>450</v>
      </c>
      <c r="AU63" s="131">
        <v>219</v>
      </c>
      <c r="AV63" s="131">
        <v>17034750</v>
      </c>
      <c r="AW63" s="132">
        <f t="shared" ref="AW63:AW72" si="64">IFERROR(AU63/$AR$62,"-")</f>
        <v>0.16198224852071005</v>
      </c>
      <c r="AX63" s="132">
        <f t="shared" si="17"/>
        <v>0.48666666666666669</v>
      </c>
      <c r="AY63" s="131">
        <f t="shared" si="18"/>
        <v>77784.246575342462</v>
      </c>
      <c r="AZ63" s="595"/>
      <c r="BA63" s="226" t="s">
        <v>136</v>
      </c>
      <c r="BB63" s="122">
        <v>104</v>
      </c>
      <c r="BC63" s="131">
        <v>47</v>
      </c>
      <c r="BD63" s="131">
        <v>4030030</v>
      </c>
      <c r="BE63" s="132">
        <f t="shared" ref="BE63:BE72" si="65">IFERROR(BC63/$AZ$62,"-")</f>
        <v>9.4E-2</v>
      </c>
      <c r="BF63" s="132">
        <f t="shared" si="20"/>
        <v>0.45192307692307693</v>
      </c>
      <c r="BG63" s="157">
        <f t="shared" si="21"/>
        <v>85745.319148936163</v>
      </c>
      <c r="BH63" s="595"/>
      <c r="BI63" s="226" t="s">
        <v>136</v>
      </c>
      <c r="BJ63" s="122">
        <f t="shared" si="22"/>
        <v>5730</v>
      </c>
      <c r="BK63" s="131">
        <f t="shared" si="0"/>
        <v>3361</v>
      </c>
      <c r="BL63" s="131">
        <f t="shared" si="1"/>
        <v>262209140</v>
      </c>
      <c r="BM63" s="132">
        <f t="shared" ref="BM63:BM72" si="66">IFERROR(BK63/$BH$62,"-")</f>
        <v>0.2631125724127133</v>
      </c>
      <c r="BN63" s="132">
        <f t="shared" si="25"/>
        <v>0.58656195462478189</v>
      </c>
      <c r="BO63" s="131">
        <f t="shared" si="26"/>
        <v>78015.215709610231</v>
      </c>
      <c r="BP63" s="183"/>
      <c r="BR63" s="193" t="s">
        <v>9</v>
      </c>
      <c r="BS63" s="106">
        <v>5</v>
      </c>
      <c r="BT63" s="106">
        <v>53</v>
      </c>
      <c r="BU63" s="106">
        <v>5156</v>
      </c>
      <c r="BV63" s="106">
        <v>4359</v>
      </c>
      <c r="BW63" s="106">
        <v>2456</v>
      </c>
      <c r="BX63" s="106">
        <v>1044</v>
      </c>
      <c r="BY63" s="106">
        <v>393</v>
      </c>
      <c r="BZ63" s="106">
        <f>市区町村別_歯科医療費!D61</f>
        <v>13466</v>
      </c>
    </row>
    <row r="64" spans="2:78" s="75" customFormat="1">
      <c r="B64" s="602"/>
      <c r="C64" s="603"/>
      <c r="D64" s="595"/>
      <c r="E64" s="227" t="s">
        <v>103</v>
      </c>
      <c r="F64" s="122">
        <v>6</v>
      </c>
      <c r="G64" s="131">
        <v>5</v>
      </c>
      <c r="H64" s="131">
        <v>286890</v>
      </c>
      <c r="I64" s="132">
        <f t="shared" si="59"/>
        <v>0.38461538461538464</v>
      </c>
      <c r="J64" s="132">
        <f t="shared" si="3"/>
        <v>0.83333333333333337</v>
      </c>
      <c r="K64" s="157">
        <f t="shared" si="4"/>
        <v>57378</v>
      </c>
      <c r="L64" s="595"/>
      <c r="M64" s="227" t="s">
        <v>103</v>
      </c>
      <c r="N64" s="122">
        <v>71</v>
      </c>
      <c r="O64" s="131">
        <v>36</v>
      </c>
      <c r="P64" s="131">
        <v>4280440</v>
      </c>
      <c r="Q64" s="132">
        <f t="shared" si="60"/>
        <v>0.33027522935779818</v>
      </c>
      <c r="R64" s="132">
        <f t="shared" si="5"/>
        <v>0.50704225352112675</v>
      </c>
      <c r="S64" s="126">
        <f t="shared" si="6"/>
        <v>118901.11111111111</v>
      </c>
      <c r="T64" s="595"/>
      <c r="U64" s="227" t="s">
        <v>103</v>
      </c>
      <c r="V64" s="122">
        <v>2577</v>
      </c>
      <c r="W64" s="131">
        <v>1516</v>
      </c>
      <c r="X64" s="131">
        <v>110936610</v>
      </c>
      <c r="Y64" s="132">
        <f t="shared" si="61"/>
        <v>0.36494944631680309</v>
      </c>
      <c r="Z64" s="132">
        <f t="shared" si="8"/>
        <v>0.58828094683740784</v>
      </c>
      <c r="AA64" s="131">
        <f t="shared" si="9"/>
        <v>73177.183377308713</v>
      </c>
      <c r="AB64" s="595"/>
      <c r="AC64" s="227" t="s">
        <v>103</v>
      </c>
      <c r="AD64" s="122">
        <v>2598</v>
      </c>
      <c r="AE64" s="131">
        <v>1563</v>
      </c>
      <c r="AF64" s="131">
        <v>122641380</v>
      </c>
      <c r="AG64" s="132">
        <f t="shared" si="62"/>
        <v>0.40377163523637305</v>
      </c>
      <c r="AH64" s="132">
        <f t="shared" si="11"/>
        <v>0.60161662817551964</v>
      </c>
      <c r="AI64" s="126">
        <f t="shared" si="12"/>
        <v>78465.374280230331</v>
      </c>
      <c r="AJ64" s="595"/>
      <c r="AK64" s="227" t="s">
        <v>103</v>
      </c>
      <c r="AL64" s="122">
        <v>1879</v>
      </c>
      <c r="AM64" s="131">
        <v>1004</v>
      </c>
      <c r="AN64" s="131">
        <v>83250980</v>
      </c>
      <c r="AO64" s="132">
        <f t="shared" si="63"/>
        <v>0.36180180180180183</v>
      </c>
      <c r="AP64" s="132">
        <f t="shared" si="14"/>
        <v>0.53432676955827563</v>
      </c>
      <c r="AQ64" s="126">
        <f t="shared" si="15"/>
        <v>82919.302788844623</v>
      </c>
      <c r="AR64" s="595"/>
      <c r="AS64" s="227" t="s">
        <v>103</v>
      </c>
      <c r="AT64" s="122">
        <v>856</v>
      </c>
      <c r="AU64" s="131">
        <v>427</v>
      </c>
      <c r="AV64" s="131">
        <v>37680120</v>
      </c>
      <c r="AW64" s="132">
        <f t="shared" si="64"/>
        <v>0.31582840236686388</v>
      </c>
      <c r="AX64" s="132">
        <f t="shared" si="17"/>
        <v>0.49883177570093457</v>
      </c>
      <c r="AY64" s="131">
        <f t="shared" si="18"/>
        <v>88243.840749414521</v>
      </c>
      <c r="AZ64" s="595"/>
      <c r="BA64" s="227" t="s">
        <v>103</v>
      </c>
      <c r="BB64" s="122">
        <v>263</v>
      </c>
      <c r="BC64" s="131">
        <v>116</v>
      </c>
      <c r="BD64" s="131">
        <v>10189450</v>
      </c>
      <c r="BE64" s="132">
        <f t="shared" si="65"/>
        <v>0.23200000000000001</v>
      </c>
      <c r="BF64" s="132">
        <f t="shared" si="20"/>
        <v>0.44106463878326996</v>
      </c>
      <c r="BG64" s="157">
        <f t="shared" si="21"/>
        <v>87840.086206896551</v>
      </c>
      <c r="BH64" s="595"/>
      <c r="BI64" s="227" t="s">
        <v>103</v>
      </c>
      <c r="BJ64" s="122">
        <f t="shared" si="22"/>
        <v>8250</v>
      </c>
      <c r="BK64" s="131">
        <f t="shared" si="0"/>
        <v>4667</v>
      </c>
      <c r="BL64" s="131">
        <f t="shared" si="1"/>
        <v>369265870</v>
      </c>
      <c r="BM64" s="132">
        <f t="shared" si="66"/>
        <v>0.36535149522467514</v>
      </c>
      <c r="BN64" s="132">
        <f t="shared" si="25"/>
        <v>0.5656969696969697</v>
      </c>
      <c r="BO64" s="131">
        <f t="shared" si="26"/>
        <v>79122.749089350764</v>
      </c>
      <c r="BP64" s="183"/>
      <c r="BR64" s="193" t="s">
        <v>43</v>
      </c>
      <c r="BS64" s="106">
        <v>11</v>
      </c>
      <c r="BT64" s="106">
        <v>56</v>
      </c>
      <c r="BU64" s="106">
        <v>3352</v>
      </c>
      <c r="BV64" s="106">
        <v>2887</v>
      </c>
      <c r="BW64" s="106">
        <v>1945</v>
      </c>
      <c r="BX64" s="106">
        <v>991</v>
      </c>
      <c r="BY64" s="106">
        <v>370</v>
      </c>
      <c r="BZ64" s="106">
        <f>市区町村別_歯科医療費!D62</f>
        <v>9612</v>
      </c>
    </row>
    <row r="65" spans="2:78" s="75" customFormat="1">
      <c r="B65" s="602"/>
      <c r="C65" s="603"/>
      <c r="D65" s="595"/>
      <c r="E65" s="227" t="s">
        <v>106</v>
      </c>
      <c r="F65" s="122">
        <v>1</v>
      </c>
      <c r="G65" s="131">
        <v>1</v>
      </c>
      <c r="H65" s="131">
        <v>24900</v>
      </c>
      <c r="I65" s="132">
        <f t="shared" si="59"/>
        <v>7.6923076923076927E-2</v>
      </c>
      <c r="J65" s="132">
        <f t="shared" si="3"/>
        <v>1</v>
      </c>
      <c r="K65" s="157">
        <f t="shared" si="4"/>
        <v>24900</v>
      </c>
      <c r="L65" s="595"/>
      <c r="M65" s="227" t="s">
        <v>106</v>
      </c>
      <c r="N65" s="122">
        <v>38</v>
      </c>
      <c r="O65" s="131">
        <v>20</v>
      </c>
      <c r="P65" s="131">
        <v>2598560</v>
      </c>
      <c r="Q65" s="132">
        <f t="shared" si="60"/>
        <v>0.1834862385321101</v>
      </c>
      <c r="R65" s="132">
        <f t="shared" si="5"/>
        <v>0.52631578947368418</v>
      </c>
      <c r="S65" s="126">
        <f t="shared" si="6"/>
        <v>129928</v>
      </c>
      <c r="T65" s="595"/>
      <c r="U65" s="227" t="s">
        <v>106</v>
      </c>
      <c r="V65" s="122">
        <v>775</v>
      </c>
      <c r="W65" s="131">
        <v>465</v>
      </c>
      <c r="X65" s="131">
        <v>39142650</v>
      </c>
      <c r="Y65" s="132">
        <f t="shared" si="61"/>
        <v>0.11194029850746269</v>
      </c>
      <c r="Z65" s="132">
        <f t="shared" si="8"/>
        <v>0.6</v>
      </c>
      <c r="AA65" s="131">
        <f t="shared" si="9"/>
        <v>84177.741935483864</v>
      </c>
      <c r="AB65" s="595"/>
      <c r="AC65" s="227" t="s">
        <v>106</v>
      </c>
      <c r="AD65" s="122">
        <v>935</v>
      </c>
      <c r="AE65" s="131">
        <v>561</v>
      </c>
      <c r="AF65" s="131">
        <v>44880840</v>
      </c>
      <c r="AG65" s="132">
        <f t="shared" si="62"/>
        <v>0.14492379230173083</v>
      </c>
      <c r="AH65" s="132">
        <f t="shared" si="11"/>
        <v>0.6</v>
      </c>
      <c r="AI65" s="126">
        <f t="shared" si="12"/>
        <v>80001.497326203214</v>
      </c>
      <c r="AJ65" s="595"/>
      <c r="AK65" s="227" t="s">
        <v>106</v>
      </c>
      <c r="AL65" s="122">
        <v>721</v>
      </c>
      <c r="AM65" s="131">
        <v>392</v>
      </c>
      <c r="AN65" s="131">
        <v>31789360</v>
      </c>
      <c r="AO65" s="132">
        <f t="shared" si="63"/>
        <v>0.14126126126126126</v>
      </c>
      <c r="AP65" s="132">
        <f t="shared" si="14"/>
        <v>0.5436893203883495</v>
      </c>
      <c r="AQ65" s="126">
        <f t="shared" si="15"/>
        <v>81095.306122448979</v>
      </c>
      <c r="AR65" s="595"/>
      <c r="AS65" s="227" t="s">
        <v>106</v>
      </c>
      <c r="AT65" s="122">
        <v>351</v>
      </c>
      <c r="AU65" s="131">
        <v>179</v>
      </c>
      <c r="AV65" s="131">
        <v>14921170</v>
      </c>
      <c r="AW65" s="132">
        <f t="shared" si="64"/>
        <v>0.13239644970414202</v>
      </c>
      <c r="AX65" s="132">
        <f t="shared" si="17"/>
        <v>0.50997150997150997</v>
      </c>
      <c r="AY65" s="131">
        <f t="shared" si="18"/>
        <v>83358.49162011173</v>
      </c>
      <c r="AZ65" s="595"/>
      <c r="BA65" s="227" t="s">
        <v>106</v>
      </c>
      <c r="BB65" s="122">
        <v>111</v>
      </c>
      <c r="BC65" s="131">
        <v>51</v>
      </c>
      <c r="BD65" s="131">
        <v>3871430</v>
      </c>
      <c r="BE65" s="132">
        <f t="shared" si="65"/>
        <v>0.10199999999999999</v>
      </c>
      <c r="BF65" s="132">
        <f t="shared" si="20"/>
        <v>0.45945945945945948</v>
      </c>
      <c r="BG65" s="157">
        <f t="shared" si="21"/>
        <v>75910.392156862741</v>
      </c>
      <c r="BH65" s="595"/>
      <c r="BI65" s="227" t="s">
        <v>106</v>
      </c>
      <c r="BJ65" s="122">
        <f t="shared" si="22"/>
        <v>2932</v>
      </c>
      <c r="BK65" s="131">
        <f t="shared" si="0"/>
        <v>1669</v>
      </c>
      <c r="BL65" s="131">
        <f t="shared" si="1"/>
        <v>137228910</v>
      </c>
      <c r="BM65" s="132">
        <f t="shared" si="66"/>
        <v>0.1306560200407077</v>
      </c>
      <c r="BN65" s="132">
        <f t="shared" si="25"/>
        <v>0.56923601637107779</v>
      </c>
      <c r="BO65" s="131">
        <f t="shared" si="26"/>
        <v>82222.23487118035</v>
      </c>
      <c r="BP65" s="183"/>
      <c r="BR65" s="193" t="s">
        <v>25</v>
      </c>
      <c r="BS65" s="106">
        <v>5</v>
      </c>
      <c r="BT65" s="106">
        <v>48</v>
      </c>
      <c r="BU65" s="106">
        <v>3877</v>
      </c>
      <c r="BV65" s="106">
        <v>3432</v>
      </c>
      <c r="BW65" s="106">
        <v>2262</v>
      </c>
      <c r="BX65" s="106">
        <v>1131</v>
      </c>
      <c r="BY65" s="106">
        <v>466</v>
      </c>
      <c r="BZ65" s="106">
        <f>市区町村別_歯科医療費!D63</f>
        <v>11221</v>
      </c>
    </row>
    <row r="66" spans="2:78" s="75" customFormat="1">
      <c r="B66" s="602"/>
      <c r="C66" s="603"/>
      <c r="D66" s="595"/>
      <c r="E66" s="227" t="s">
        <v>119</v>
      </c>
      <c r="F66" s="122">
        <v>0</v>
      </c>
      <c r="G66" s="131">
        <v>0</v>
      </c>
      <c r="H66" s="131">
        <v>0</v>
      </c>
      <c r="I66" s="132">
        <f t="shared" si="59"/>
        <v>0</v>
      </c>
      <c r="J66" s="132" t="str">
        <f t="shared" si="3"/>
        <v>-</v>
      </c>
      <c r="K66" s="157" t="str">
        <f t="shared" si="4"/>
        <v>-</v>
      </c>
      <c r="L66" s="595"/>
      <c r="M66" s="227" t="s">
        <v>119</v>
      </c>
      <c r="N66" s="122">
        <v>36</v>
      </c>
      <c r="O66" s="131">
        <v>19</v>
      </c>
      <c r="P66" s="131">
        <v>2755330</v>
      </c>
      <c r="Q66" s="132">
        <f t="shared" si="60"/>
        <v>0.1743119266055046</v>
      </c>
      <c r="R66" s="132">
        <f t="shared" si="5"/>
        <v>0.52777777777777779</v>
      </c>
      <c r="S66" s="126">
        <f t="shared" si="6"/>
        <v>145017.36842105264</v>
      </c>
      <c r="T66" s="595"/>
      <c r="U66" s="227" t="s">
        <v>119</v>
      </c>
      <c r="V66" s="122">
        <v>909</v>
      </c>
      <c r="W66" s="131">
        <v>561</v>
      </c>
      <c r="X66" s="131">
        <v>47128550</v>
      </c>
      <c r="Y66" s="132">
        <f t="shared" si="61"/>
        <v>0.13505055368319691</v>
      </c>
      <c r="Z66" s="132">
        <f t="shared" si="8"/>
        <v>0.61716171617161719</v>
      </c>
      <c r="AA66" s="131">
        <f t="shared" si="9"/>
        <v>84008.110516934044</v>
      </c>
      <c r="AB66" s="595"/>
      <c r="AC66" s="227" t="s">
        <v>119</v>
      </c>
      <c r="AD66" s="122">
        <v>1113</v>
      </c>
      <c r="AE66" s="131">
        <v>695</v>
      </c>
      <c r="AF66" s="131">
        <v>59139790</v>
      </c>
      <c r="AG66" s="132">
        <f t="shared" si="62"/>
        <v>0.17954017049857918</v>
      </c>
      <c r="AH66" s="132">
        <f t="shared" si="11"/>
        <v>0.62443845462713388</v>
      </c>
      <c r="AI66" s="126">
        <f t="shared" si="12"/>
        <v>85093.223021582729</v>
      </c>
      <c r="AJ66" s="595"/>
      <c r="AK66" s="227" t="s">
        <v>119</v>
      </c>
      <c r="AL66" s="122">
        <v>837</v>
      </c>
      <c r="AM66" s="131">
        <v>454</v>
      </c>
      <c r="AN66" s="131">
        <v>39430270</v>
      </c>
      <c r="AO66" s="132">
        <f t="shared" si="63"/>
        <v>0.1636036036036036</v>
      </c>
      <c r="AP66" s="132">
        <f t="shared" si="14"/>
        <v>0.54241338112305859</v>
      </c>
      <c r="AQ66" s="126">
        <f t="shared" si="15"/>
        <v>86850.814977973569</v>
      </c>
      <c r="AR66" s="595"/>
      <c r="AS66" s="227" t="s">
        <v>119</v>
      </c>
      <c r="AT66" s="122">
        <v>366</v>
      </c>
      <c r="AU66" s="131">
        <v>173</v>
      </c>
      <c r="AV66" s="131">
        <v>15302640</v>
      </c>
      <c r="AW66" s="132">
        <f t="shared" si="64"/>
        <v>0.12795857988165679</v>
      </c>
      <c r="AX66" s="132">
        <f t="shared" si="17"/>
        <v>0.47267759562841533</v>
      </c>
      <c r="AY66" s="131">
        <f t="shared" si="18"/>
        <v>88454.566473988438</v>
      </c>
      <c r="AZ66" s="595"/>
      <c r="BA66" s="227" t="s">
        <v>119</v>
      </c>
      <c r="BB66" s="122">
        <v>116</v>
      </c>
      <c r="BC66" s="131">
        <v>50</v>
      </c>
      <c r="BD66" s="131">
        <v>5000950</v>
      </c>
      <c r="BE66" s="132">
        <f t="shared" si="65"/>
        <v>0.1</v>
      </c>
      <c r="BF66" s="132">
        <f t="shared" si="20"/>
        <v>0.43103448275862066</v>
      </c>
      <c r="BG66" s="157">
        <f t="shared" si="21"/>
        <v>100019</v>
      </c>
      <c r="BH66" s="595"/>
      <c r="BI66" s="227" t="s">
        <v>119</v>
      </c>
      <c r="BJ66" s="122">
        <f t="shared" si="22"/>
        <v>3377</v>
      </c>
      <c r="BK66" s="131">
        <f t="shared" si="0"/>
        <v>1952</v>
      </c>
      <c r="BL66" s="131">
        <f t="shared" si="1"/>
        <v>168757530</v>
      </c>
      <c r="BM66" s="132">
        <f t="shared" si="66"/>
        <v>0.15281039611711289</v>
      </c>
      <c r="BN66" s="132">
        <f t="shared" si="25"/>
        <v>0.57802783535682556</v>
      </c>
      <c r="BO66" s="131">
        <f t="shared" si="26"/>
        <v>86453.652663934423</v>
      </c>
      <c r="BP66" s="183"/>
      <c r="BR66" s="193" t="s">
        <v>20</v>
      </c>
      <c r="BS66" s="106">
        <v>50</v>
      </c>
      <c r="BT66" s="106">
        <v>138</v>
      </c>
      <c r="BU66" s="106">
        <v>29005</v>
      </c>
      <c r="BV66" s="106">
        <v>25127</v>
      </c>
      <c r="BW66" s="106">
        <v>16370</v>
      </c>
      <c r="BX66" s="106">
        <v>7000</v>
      </c>
      <c r="BY66" s="106">
        <v>2469</v>
      </c>
      <c r="BZ66" s="106">
        <f>市区町村別_歯科医療費!D64</f>
        <v>80159</v>
      </c>
    </row>
    <row r="67" spans="2:78" s="75" customFormat="1">
      <c r="B67" s="602"/>
      <c r="C67" s="603"/>
      <c r="D67" s="595"/>
      <c r="E67" s="227" t="s">
        <v>120</v>
      </c>
      <c r="F67" s="122">
        <v>3</v>
      </c>
      <c r="G67" s="131">
        <v>2</v>
      </c>
      <c r="H67" s="131">
        <v>94570</v>
      </c>
      <c r="I67" s="132">
        <f t="shared" si="59"/>
        <v>0.15384615384615385</v>
      </c>
      <c r="J67" s="132">
        <f t="shared" si="3"/>
        <v>0.66666666666666663</v>
      </c>
      <c r="K67" s="157">
        <f t="shared" si="4"/>
        <v>47285</v>
      </c>
      <c r="L67" s="595"/>
      <c r="M67" s="227" t="s">
        <v>120</v>
      </c>
      <c r="N67" s="122">
        <v>20</v>
      </c>
      <c r="O67" s="131">
        <v>11</v>
      </c>
      <c r="P67" s="131">
        <v>1123810</v>
      </c>
      <c r="Q67" s="132">
        <f t="shared" si="60"/>
        <v>0.10091743119266056</v>
      </c>
      <c r="R67" s="132">
        <f t="shared" si="5"/>
        <v>0.55000000000000004</v>
      </c>
      <c r="S67" s="126">
        <f t="shared" si="6"/>
        <v>102164.54545454546</v>
      </c>
      <c r="T67" s="595"/>
      <c r="U67" s="227" t="s">
        <v>120</v>
      </c>
      <c r="V67" s="122">
        <v>413</v>
      </c>
      <c r="W67" s="131">
        <v>249</v>
      </c>
      <c r="X67" s="131">
        <v>19437740</v>
      </c>
      <c r="Y67" s="132">
        <f t="shared" si="61"/>
        <v>5.9942224362060662E-2</v>
      </c>
      <c r="Z67" s="132">
        <f t="shared" si="8"/>
        <v>0.60290556900726389</v>
      </c>
      <c r="AA67" s="131">
        <f t="shared" si="9"/>
        <v>78063.212851405624</v>
      </c>
      <c r="AB67" s="595"/>
      <c r="AC67" s="227" t="s">
        <v>120</v>
      </c>
      <c r="AD67" s="122">
        <v>455</v>
      </c>
      <c r="AE67" s="131">
        <v>294</v>
      </c>
      <c r="AF67" s="131">
        <v>21250520</v>
      </c>
      <c r="AG67" s="132">
        <f t="shared" si="62"/>
        <v>7.5949367088607597E-2</v>
      </c>
      <c r="AH67" s="132">
        <f t="shared" si="11"/>
        <v>0.64615384615384619</v>
      </c>
      <c r="AI67" s="126">
        <f t="shared" si="12"/>
        <v>72280.680272108846</v>
      </c>
      <c r="AJ67" s="595"/>
      <c r="AK67" s="227" t="s">
        <v>120</v>
      </c>
      <c r="AL67" s="122">
        <v>288</v>
      </c>
      <c r="AM67" s="131">
        <v>156</v>
      </c>
      <c r="AN67" s="131">
        <v>11115770</v>
      </c>
      <c r="AO67" s="132">
        <f t="shared" si="63"/>
        <v>5.6216216216216218E-2</v>
      </c>
      <c r="AP67" s="132">
        <f t="shared" si="14"/>
        <v>0.54166666666666663</v>
      </c>
      <c r="AQ67" s="126">
        <f t="shared" si="15"/>
        <v>71254.935897435891</v>
      </c>
      <c r="AR67" s="595"/>
      <c r="AS67" s="227" t="s">
        <v>120</v>
      </c>
      <c r="AT67" s="122">
        <v>113</v>
      </c>
      <c r="AU67" s="131">
        <v>62</v>
      </c>
      <c r="AV67" s="131">
        <v>4654040</v>
      </c>
      <c r="AW67" s="132">
        <f t="shared" si="64"/>
        <v>4.5857988165680472E-2</v>
      </c>
      <c r="AX67" s="132">
        <f t="shared" si="17"/>
        <v>0.54867256637168138</v>
      </c>
      <c r="AY67" s="131">
        <f t="shared" si="18"/>
        <v>75065.161290322576</v>
      </c>
      <c r="AZ67" s="595"/>
      <c r="BA67" s="227" t="s">
        <v>120</v>
      </c>
      <c r="BB67" s="122">
        <v>31</v>
      </c>
      <c r="BC67" s="131">
        <v>15</v>
      </c>
      <c r="BD67" s="131">
        <v>1591720</v>
      </c>
      <c r="BE67" s="132">
        <f t="shared" si="65"/>
        <v>0.03</v>
      </c>
      <c r="BF67" s="132">
        <f t="shared" si="20"/>
        <v>0.4838709677419355</v>
      </c>
      <c r="BG67" s="157">
        <f t="shared" si="21"/>
        <v>106114.66666666667</v>
      </c>
      <c r="BH67" s="595"/>
      <c r="BI67" s="227" t="s">
        <v>120</v>
      </c>
      <c r="BJ67" s="122">
        <f t="shared" si="22"/>
        <v>1323</v>
      </c>
      <c r="BK67" s="131">
        <f t="shared" si="0"/>
        <v>789</v>
      </c>
      <c r="BL67" s="131">
        <f t="shared" si="1"/>
        <v>59268170</v>
      </c>
      <c r="BM67" s="132">
        <f t="shared" si="66"/>
        <v>6.1766087364960073E-2</v>
      </c>
      <c r="BN67" s="132">
        <f t="shared" si="25"/>
        <v>0.59637188208616776</v>
      </c>
      <c r="BO67" s="131">
        <f t="shared" si="26"/>
        <v>75118.086185044362</v>
      </c>
      <c r="BP67" s="183"/>
      <c r="BR67" s="193" t="s">
        <v>44</v>
      </c>
      <c r="BS67" s="106">
        <v>29</v>
      </c>
      <c r="BT67" s="106">
        <v>53</v>
      </c>
      <c r="BU67" s="106">
        <v>3959</v>
      </c>
      <c r="BV67" s="106">
        <v>3221</v>
      </c>
      <c r="BW67" s="106">
        <v>1996</v>
      </c>
      <c r="BX67" s="106">
        <v>973</v>
      </c>
      <c r="BY67" s="106">
        <v>338</v>
      </c>
      <c r="BZ67" s="106">
        <f>市区町村別_歯科医療費!D65</f>
        <v>10569</v>
      </c>
    </row>
    <row r="68" spans="2:78" s="75" customFormat="1">
      <c r="B68" s="602"/>
      <c r="C68" s="603"/>
      <c r="D68" s="595"/>
      <c r="E68" s="227" t="s">
        <v>121</v>
      </c>
      <c r="F68" s="122">
        <v>2</v>
      </c>
      <c r="G68" s="131">
        <v>1</v>
      </c>
      <c r="H68" s="131">
        <v>69670</v>
      </c>
      <c r="I68" s="132">
        <f t="shared" si="59"/>
        <v>7.6923076923076927E-2</v>
      </c>
      <c r="J68" s="132">
        <f t="shared" si="3"/>
        <v>0.5</v>
      </c>
      <c r="K68" s="157">
        <f t="shared" si="4"/>
        <v>69670</v>
      </c>
      <c r="L68" s="595"/>
      <c r="M68" s="227" t="s">
        <v>121</v>
      </c>
      <c r="N68" s="122">
        <v>25</v>
      </c>
      <c r="O68" s="131">
        <v>13</v>
      </c>
      <c r="P68" s="131">
        <v>1359940</v>
      </c>
      <c r="Q68" s="132">
        <f t="shared" si="60"/>
        <v>0.11926605504587157</v>
      </c>
      <c r="R68" s="132">
        <f t="shared" si="5"/>
        <v>0.52</v>
      </c>
      <c r="S68" s="126">
        <f t="shared" si="6"/>
        <v>104610.76923076923</v>
      </c>
      <c r="T68" s="595"/>
      <c r="U68" s="227" t="s">
        <v>121</v>
      </c>
      <c r="V68" s="122">
        <v>275</v>
      </c>
      <c r="W68" s="131">
        <v>159</v>
      </c>
      <c r="X68" s="131">
        <v>15456100</v>
      </c>
      <c r="Y68" s="132">
        <f t="shared" si="61"/>
        <v>3.8276360134809818E-2</v>
      </c>
      <c r="Z68" s="132">
        <f t="shared" si="8"/>
        <v>0.57818181818181813</v>
      </c>
      <c r="AA68" s="131">
        <f t="shared" si="9"/>
        <v>97208.176100628931</v>
      </c>
      <c r="AB68" s="595"/>
      <c r="AC68" s="227" t="s">
        <v>121</v>
      </c>
      <c r="AD68" s="122">
        <v>350</v>
      </c>
      <c r="AE68" s="131">
        <v>213</v>
      </c>
      <c r="AF68" s="131">
        <v>17642580</v>
      </c>
      <c r="AG68" s="132">
        <f t="shared" si="62"/>
        <v>5.5024541462154485E-2</v>
      </c>
      <c r="AH68" s="132">
        <f t="shared" si="11"/>
        <v>0.60857142857142854</v>
      </c>
      <c r="AI68" s="126">
        <f t="shared" si="12"/>
        <v>82829.014084507042</v>
      </c>
      <c r="AJ68" s="595"/>
      <c r="AK68" s="227" t="s">
        <v>121</v>
      </c>
      <c r="AL68" s="122">
        <v>316</v>
      </c>
      <c r="AM68" s="131">
        <v>162</v>
      </c>
      <c r="AN68" s="131">
        <v>13274210</v>
      </c>
      <c r="AO68" s="132">
        <f t="shared" si="63"/>
        <v>5.8378378378378379E-2</v>
      </c>
      <c r="AP68" s="132">
        <f t="shared" si="14"/>
        <v>0.51265822784810122</v>
      </c>
      <c r="AQ68" s="126">
        <f t="shared" si="15"/>
        <v>81939.567901234564</v>
      </c>
      <c r="AR68" s="595"/>
      <c r="AS68" s="227" t="s">
        <v>121</v>
      </c>
      <c r="AT68" s="122">
        <v>173</v>
      </c>
      <c r="AU68" s="131">
        <v>91</v>
      </c>
      <c r="AV68" s="131">
        <v>8455530</v>
      </c>
      <c r="AW68" s="132">
        <f t="shared" si="64"/>
        <v>6.7307692307692304E-2</v>
      </c>
      <c r="AX68" s="132">
        <f t="shared" si="17"/>
        <v>0.52601156069364163</v>
      </c>
      <c r="AY68" s="131">
        <f t="shared" si="18"/>
        <v>92917.912087912089</v>
      </c>
      <c r="AZ68" s="595"/>
      <c r="BA68" s="227" t="s">
        <v>121</v>
      </c>
      <c r="BB68" s="122">
        <v>65</v>
      </c>
      <c r="BC68" s="131">
        <v>32</v>
      </c>
      <c r="BD68" s="131">
        <v>3240750</v>
      </c>
      <c r="BE68" s="132">
        <f t="shared" si="65"/>
        <v>6.4000000000000001E-2</v>
      </c>
      <c r="BF68" s="132">
        <f t="shared" si="20"/>
        <v>0.49230769230769234</v>
      </c>
      <c r="BG68" s="157">
        <f t="shared" si="21"/>
        <v>101273.4375</v>
      </c>
      <c r="BH68" s="595"/>
      <c r="BI68" s="227" t="s">
        <v>121</v>
      </c>
      <c r="BJ68" s="122">
        <f t="shared" si="22"/>
        <v>1206</v>
      </c>
      <c r="BK68" s="131">
        <f t="shared" si="0"/>
        <v>671</v>
      </c>
      <c r="BL68" s="131">
        <f t="shared" si="1"/>
        <v>59498780</v>
      </c>
      <c r="BM68" s="132">
        <f t="shared" si="66"/>
        <v>5.2528573665257552E-2</v>
      </c>
      <c r="BN68" s="132">
        <f t="shared" si="25"/>
        <v>0.5563847429519071</v>
      </c>
      <c r="BO68" s="131">
        <f t="shared" si="26"/>
        <v>88671.803278688531</v>
      </c>
      <c r="BP68" s="183"/>
      <c r="BR68" s="193" t="s">
        <v>16</v>
      </c>
      <c r="BS68" s="106">
        <v>0</v>
      </c>
      <c r="BT68" s="106">
        <v>12</v>
      </c>
      <c r="BU68" s="106">
        <v>3541</v>
      </c>
      <c r="BV68" s="106">
        <v>3007</v>
      </c>
      <c r="BW68" s="106">
        <v>1706</v>
      </c>
      <c r="BX68" s="106">
        <v>743</v>
      </c>
      <c r="BY68" s="106">
        <v>278</v>
      </c>
      <c r="BZ68" s="106">
        <f>市区町村別_歯科医療費!D66</f>
        <v>9287</v>
      </c>
    </row>
    <row r="69" spans="2:78" s="75" customFormat="1">
      <c r="B69" s="602"/>
      <c r="C69" s="603"/>
      <c r="D69" s="595"/>
      <c r="E69" s="227" t="s">
        <v>122</v>
      </c>
      <c r="F69" s="122">
        <v>2</v>
      </c>
      <c r="G69" s="131">
        <v>2</v>
      </c>
      <c r="H69" s="131">
        <v>46400</v>
      </c>
      <c r="I69" s="132">
        <f t="shared" si="59"/>
        <v>0.15384615384615385</v>
      </c>
      <c r="J69" s="132">
        <f t="shared" si="3"/>
        <v>1</v>
      </c>
      <c r="K69" s="157">
        <f t="shared" si="4"/>
        <v>23200</v>
      </c>
      <c r="L69" s="595"/>
      <c r="M69" s="227" t="s">
        <v>122</v>
      </c>
      <c r="N69" s="122">
        <v>9</v>
      </c>
      <c r="O69" s="131">
        <v>4</v>
      </c>
      <c r="P69" s="131">
        <v>743910</v>
      </c>
      <c r="Q69" s="132">
        <f t="shared" si="60"/>
        <v>3.669724770642202E-2</v>
      </c>
      <c r="R69" s="132">
        <f t="shared" si="5"/>
        <v>0.44444444444444442</v>
      </c>
      <c r="S69" s="126">
        <f t="shared" si="6"/>
        <v>185977.5</v>
      </c>
      <c r="T69" s="595"/>
      <c r="U69" s="227" t="s">
        <v>122</v>
      </c>
      <c r="V69" s="122">
        <v>219</v>
      </c>
      <c r="W69" s="131">
        <v>127</v>
      </c>
      <c r="X69" s="131">
        <v>10771110</v>
      </c>
      <c r="Y69" s="132">
        <f t="shared" si="61"/>
        <v>3.0572941742898412E-2</v>
      </c>
      <c r="Z69" s="132">
        <f t="shared" si="8"/>
        <v>0.57990867579908678</v>
      </c>
      <c r="AA69" s="131">
        <f t="shared" si="9"/>
        <v>84811.889763779531</v>
      </c>
      <c r="AB69" s="595"/>
      <c r="AC69" s="227" t="s">
        <v>122</v>
      </c>
      <c r="AD69" s="122">
        <v>242</v>
      </c>
      <c r="AE69" s="131">
        <v>157</v>
      </c>
      <c r="AF69" s="131">
        <v>13884750</v>
      </c>
      <c r="AG69" s="132">
        <f t="shared" si="62"/>
        <v>4.0557995350038747E-2</v>
      </c>
      <c r="AH69" s="132">
        <f t="shared" si="11"/>
        <v>0.64876033057851235</v>
      </c>
      <c r="AI69" s="126">
        <f t="shared" si="12"/>
        <v>88437.898089171969</v>
      </c>
      <c r="AJ69" s="595"/>
      <c r="AK69" s="227" t="s">
        <v>122</v>
      </c>
      <c r="AL69" s="122">
        <v>191</v>
      </c>
      <c r="AM69" s="131">
        <v>111</v>
      </c>
      <c r="AN69" s="131">
        <v>10133470</v>
      </c>
      <c r="AO69" s="132">
        <f t="shared" si="63"/>
        <v>0.04</v>
      </c>
      <c r="AP69" s="132">
        <f t="shared" si="14"/>
        <v>0.58115183246073299</v>
      </c>
      <c r="AQ69" s="126">
        <f t="shared" si="15"/>
        <v>91292.522522522529</v>
      </c>
      <c r="AR69" s="595"/>
      <c r="AS69" s="227" t="s">
        <v>122</v>
      </c>
      <c r="AT69" s="122">
        <v>86</v>
      </c>
      <c r="AU69" s="131">
        <v>57</v>
      </c>
      <c r="AV69" s="131">
        <v>6690920</v>
      </c>
      <c r="AW69" s="132">
        <f t="shared" si="64"/>
        <v>4.2159763313609468E-2</v>
      </c>
      <c r="AX69" s="132">
        <f t="shared" si="17"/>
        <v>0.66279069767441856</v>
      </c>
      <c r="AY69" s="131">
        <f t="shared" si="18"/>
        <v>117384.56140350878</v>
      </c>
      <c r="AZ69" s="595"/>
      <c r="BA69" s="227" t="s">
        <v>122</v>
      </c>
      <c r="BB69" s="122">
        <v>26</v>
      </c>
      <c r="BC69" s="131">
        <v>15</v>
      </c>
      <c r="BD69" s="131">
        <v>1621820</v>
      </c>
      <c r="BE69" s="132">
        <f t="shared" si="65"/>
        <v>0.03</v>
      </c>
      <c r="BF69" s="132">
        <f t="shared" si="20"/>
        <v>0.57692307692307687</v>
      </c>
      <c r="BG69" s="157">
        <f t="shared" si="21"/>
        <v>108121.33333333333</v>
      </c>
      <c r="BH69" s="595"/>
      <c r="BI69" s="227" t="s">
        <v>122</v>
      </c>
      <c r="BJ69" s="122">
        <f t="shared" si="22"/>
        <v>775</v>
      </c>
      <c r="BK69" s="131">
        <f t="shared" si="0"/>
        <v>473</v>
      </c>
      <c r="BL69" s="131">
        <f t="shared" si="1"/>
        <v>43892380</v>
      </c>
      <c r="BM69" s="132">
        <f t="shared" si="66"/>
        <v>3.7028338813214344E-2</v>
      </c>
      <c r="BN69" s="132">
        <f t="shared" si="25"/>
        <v>0.61032258064516132</v>
      </c>
      <c r="BO69" s="131">
        <f t="shared" si="26"/>
        <v>92795.729386892184</v>
      </c>
      <c r="BP69" s="183"/>
      <c r="BR69" s="193" t="s">
        <v>17</v>
      </c>
      <c r="BS69" s="106">
        <v>12</v>
      </c>
      <c r="BT69" s="106">
        <v>46</v>
      </c>
      <c r="BU69" s="106">
        <v>5083</v>
      </c>
      <c r="BV69" s="106">
        <v>4382</v>
      </c>
      <c r="BW69" s="106">
        <v>2600</v>
      </c>
      <c r="BX69" s="106">
        <v>1112</v>
      </c>
      <c r="BY69" s="106">
        <v>427</v>
      </c>
      <c r="BZ69" s="106">
        <f>市区町村別_歯科医療費!D67</f>
        <v>13662</v>
      </c>
    </row>
    <row r="70" spans="2:78" s="75" customFormat="1">
      <c r="B70" s="602"/>
      <c r="C70" s="603"/>
      <c r="D70" s="595"/>
      <c r="E70" s="227" t="s">
        <v>123</v>
      </c>
      <c r="F70" s="122">
        <v>6</v>
      </c>
      <c r="G70" s="131">
        <v>4</v>
      </c>
      <c r="H70" s="131">
        <v>473430</v>
      </c>
      <c r="I70" s="132">
        <f t="shared" si="59"/>
        <v>0.30769230769230771</v>
      </c>
      <c r="J70" s="132">
        <f t="shared" si="3"/>
        <v>0.66666666666666663</v>
      </c>
      <c r="K70" s="157">
        <f t="shared" si="4"/>
        <v>118357.5</v>
      </c>
      <c r="L70" s="595"/>
      <c r="M70" s="227" t="s">
        <v>123</v>
      </c>
      <c r="N70" s="122">
        <v>52</v>
      </c>
      <c r="O70" s="131">
        <v>29</v>
      </c>
      <c r="P70" s="131">
        <v>3337050</v>
      </c>
      <c r="Q70" s="132">
        <f t="shared" si="60"/>
        <v>0.26605504587155965</v>
      </c>
      <c r="R70" s="132">
        <f t="shared" si="5"/>
        <v>0.55769230769230771</v>
      </c>
      <c r="S70" s="126">
        <f t="shared" si="6"/>
        <v>115070.68965517242</v>
      </c>
      <c r="T70" s="595"/>
      <c r="U70" s="227" t="s">
        <v>123</v>
      </c>
      <c r="V70" s="122">
        <v>1600</v>
      </c>
      <c r="W70" s="131">
        <v>1028</v>
      </c>
      <c r="X70" s="131">
        <v>75218540</v>
      </c>
      <c r="Y70" s="132">
        <f t="shared" si="61"/>
        <v>0.24747231584015406</v>
      </c>
      <c r="Z70" s="132">
        <f t="shared" si="8"/>
        <v>0.64249999999999996</v>
      </c>
      <c r="AA70" s="131">
        <f t="shared" si="9"/>
        <v>73169.785992217905</v>
      </c>
      <c r="AB70" s="595"/>
      <c r="AC70" s="227" t="s">
        <v>123</v>
      </c>
      <c r="AD70" s="122">
        <v>1556</v>
      </c>
      <c r="AE70" s="131">
        <v>1029</v>
      </c>
      <c r="AF70" s="131">
        <v>79926610</v>
      </c>
      <c r="AG70" s="132">
        <f t="shared" si="62"/>
        <v>0.26582278481012656</v>
      </c>
      <c r="AH70" s="132">
        <f t="shared" si="11"/>
        <v>0.66131105398457579</v>
      </c>
      <c r="AI70" s="126">
        <f t="shared" si="12"/>
        <v>77674.062196307088</v>
      </c>
      <c r="AJ70" s="595"/>
      <c r="AK70" s="227" t="s">
        <v>123</v>
      </c>
      <c r="AL70" s="122">
        <v>1035</v>
      </c>
      <c r="AM70" s="131">
        <v>586</v>
      </c>
      <c r="AN70" s="131">
        <v>47053460</v>
      </c>
      <c r="AO70" s="132">
        <f t="shared" si="63"/>
        <v>0.21117117117117118</v>
      </c>
      <c r="AP70" s="132">
        <f t="shared" si="14"/>
        <v>0.5661835748792271</v>
      </c>
      <c r="AQ70" s="126">
        <f t="shared" si="15"/>
        <v>80296.006825938573</v>
      </c>
      <c r="AR70" s="595"/>
      <c r="AS70" s="227" t="s">
        <v>123</v>
      </c>
      <c r="AT70" s="122">
        <v>413</v>
      </c>
      <c r="AU70" s="131">
        <v>212</v>
      </c>
      <c r="AV70" s="131">
        <v>20100160</v>
      </c>
      <c r="AW70" s="132">
        <f t="shared" si="64"/>
        <v>0.15680473372781065</v>
      </c>
      <c r="AX70" s="132">
        <f t="shared" si="17"/>
        <v>0.51331719128329301</v>
      </c>
      <c r="AY70" s="131">
        <f t="shared" si="18"/>
        <v>94812.075471698117</v>
      </c>
      <c r="AZ70" s="595"/>
      <c r="BA70" s="227" t="s">
        <v>123</v>
      </c>
      <c r="BB70" s="122">
        <v>105</v>
      </c>
      <c r="BC70" s="131">
        <v>47</v>
      </c>
      <c r="BD70" s="131">
        <v>3835770</v>
      </c>
      <c r="BE70" s="132">
        <f t="shared" si="65"/>
        <v>9.4E-2</v>
      </c>
      <c r="BF70" s="132">
        <f t="shared" si="20"/>
        <v>0.44761904761904764</v>
      </c>
      <c r="BG70" s="157">
        <f t="shared" si="21"/>
        <v>81612.127659574471</v>
      </c>
      <c r="BH70" s="595"/>
      <c r="BI70" s="227" t="s">
        <v>123</v>
      </c>
      <c r="BJ70" s="122">
        <f t="shared" si="22"/>
        <v>4767</v>
      </c>
      <c r="BK70" s="131">
        <f t="shared" si="0"/>
        <v>2935</v>
      </c>
      <c r="BL70" s="131">
        <f t="shared" si="1"/>
        <v>229945020</v>
      </c>
      <c r="BM70" s="132">
        <f t="shared" si="66"/>
        <v>0.22976358227649915</v>
      </c>
      <c r="BN70" s="132">
        <f t="shared" si="25"/>
        <v>0.61569121040486674</v>
      </c>
      <c r="BO70" s="131">
        <f t="shared" si="26"/>
        <v>78345.833049403751</v>
      </c>
      <c r="BP70" s="183"/>
      <c r="BR70" s="193" t="s">
        <v>26</v>
      </c>
      <c r="BS70" s="106">
        <v>6</v>
      </c>
      <c r="BT70" s="106">
        <v>18</v>
      </c>
      <c r="BU70" s="106">
        <v>3599</v>
      </c>
      <c r="BV70" s="106">
        <v>2972</v>
      </c>
      <c r="BW70" s="106">
        <v>1952</v>
      </c>
      <c r="BX70" s="106">
        <v>995</v>
      </c>
      <c r="BY70" s="106">
        <v>391</v>
      </c>
      <c r="BZ70" s="106">
        <f>市区町村別_歯科医療費!D68</f>
        <v>9933</v>
      </c>
    </row>
    <row r="71" spans="2:78" s="75" customFormat="1">
      <c r="B71" s="602"/>
      <c r="C71" s="603"/>
      <c r="D71" s="595"/>
      <c r="E71" s="227" t="s">
        <v>124</v>
      </c>
      <c r="F71" s="122">
        <v>0</v>
      </c>
      <c r="G71" s="131">
        <v>0</v>
      </c>
      <c r="H71" s="131">
        <v>0</v>
      </c>
      <c r="I71" s="132">
        <f t="shared" si="59"/>
        <v>0</v>
      </c>
      <c r="J71" s="132" t="str">
        <f t="shared" si="3"/>
        <v>-</v>
      </c>
      <c r="K71" s="157" t="str">
        <f t="shared" si="4"/>
        <v>-</v>
      </c>
      <c r="L71" s="595"/>
      <c r="M71" s="227" t="s">
        <v>124</v>
      </c>
      <c r="N71" s="122">
        <v>11</v>
      </c>
      <c r="O71" s="131">
        <v>7</v>
      </c>
      <c r="P71" s="131">
        <v>968250</v>
      </c>
      <c r="Q71" s="132">
        <f t="shared" si="60"/>
        <v>6.4220183486238536E-2</v>
      </c>
      <c r="R71" s="132">
        <f t="shared" si="5"/>
        <v>0.63636363636363635</v>
      </c>
      <c r="S71" s="126">
        <f t="shared" si="6"/>
        <v>138321.42857142858</v>
      </c>
      <c r="T71" s="595"/>
      <c r="U71" s="227" t="s">
        <v>124</v>
      </c>
      <c r="V71" s="122">
        <v>292</v>
      </c>
      <c r="W71" s="131">
        <v>172</v>
      </c>
      <c r="X71" s="131">
        <v>16464330</v>
      </c>
      <c r="Y71" s="132">
        <f t="shared" si="61"/>
        <v>4.1405873856523834E-2</v>
      </c>
      <c r="Z71" s="132">
        <f t="shared" si="8"/>
        <v>0.58904109589041098</v>
      </c>
      <c r="AA71" s="131">
        <f t="shared" si="9"/>
        <v>95722.848837209298</v>
      </c>
      <c r="AB71" s="595"/>
      <c r="AC71" s="227" t="s">
        <v>124</v>
      </c>
      <c r="AD71" s="122">
        <v>344</v>
      </c>
      <c r="AE71" s="131">
        <v>217</v>
      </c>
      <c r="AF71" s="131">
        <v>14872870</v>
      </c>
      <c r="AG71" s="132">
        <f t="shared" si="62"/>
        <v>5.6057866184448461E-2</v>
      </c>
      <c r="AH71" s="132">
        <f t="shared" si="11"/>
        <v>0.6308139534883721</v>
      </c>
      <c r="AI71" s="126">
        <f t="shared" si="12"/>
        <v>68538.571428571435</v>
      </c>
      <c r="AJ71" s="595"/>
      <c r="AK71" s="227" t="s">
        <v>124</v>
      </c>
      <c r="AL71" s="122">
        <v>354</v>
      </c>
      <c r="AM71" s="131">
        <v>190</v>
      </c>
      <c r="AN71" s="131">
        <v>17564000</v>
      </c>
      <c r="AO71" s="132">
        <f t="shared" si="63"/>
        <v>6.8468468468468463E-2</v>
      </c>
      <c r="AP71" s="132">
        <f t="shared" si="14"/>
        <v>0.53672316384180796</v>
      </c>
      <c r="AQ71" s="126">
        <f t="shared" si="15"/>
        <v>92442.105263157893</v>
      </c>
      <c r="AR71" s="595"/>
      <c r="AS71" s="227" t="s">
        <v>124</v>
      </c>
      <c r="AT71" s="122">
        <v>202</v>
      </c>
      <c r="AU71" s="131">
        <v>97</v>
      </c>
      <c r="AV71" s="131">
        <v>9644570</v>
      </c>
      <c r="AW71" s="132">
        <f t="shared" si="64"/>
        <v>7.174556213017752E-2</v>
      </c>
      <c r="AX71" s="132">
        <f t="shared" si="17"/>
        <v>0.48019801980198018</v>
      </c>
      <c r="AY71" s="131">
        <f t="shared" si="18"/>
        <v>99428.556701030931</v>
      </c>
      <c r="AZ71" s="595"/>
      <c r="BA71" s="227" t="s">
        <v>124</v>
      </c>
      <c r="BB71" s="122">
        <v>75</v>
      </c>
      <c r="BC71" s="131">
        <v>36</v>
      </c>
      <c r="BD71" s="131">
        <v>1872590</v>
      </c>
      <c r="BE71" s="132">
        <f t="shared" si="65"/>
        <v>7.1999999999999995E-2</v>
      </c>
      <c r="BF71" s="132">
        <f t="shared" si="20"/>
        <v>0.48</v>
      </c>
      <c r="BG71" s="157">
        <f t="shared" si="21"/>
        <v>52016.388888888891</v>
      </c>
      <c r="BH71" s="595"/>
      <c r="BI71" s="227" t="s">
        <v>124</v>
      </c>
      <c r="BJ71" s="122">
        <f t="shared" si="22"/>
        <v>1278</v>
      </c>
      <c r="BK71" s="131">
        <f t="shared" ref="BK71:BK134" si="67">SUM(G71,O71,W71,AE71,AM71,AU71,BC71)</f>
        <v>719</v>
      </c>
      <c r="BL71" s="131">
        <f t="shared" ref="BL71:BL134" si="68">SUM(H71,P71,X71,AF71,AN71,AV71,BD71)</f>
        <v>61386610</v>
      </c>
      <c r="BM71" s="132">
        <f t="shared" si="66"/>
        <v>5.6286206356661969E-2</v>
      </c>
      <c r="BN71" s="132">
        <f t="shared" si="25"/>
        <v>0.56259780907668233</v>
      </c>
      <c r="BO71" s="131">
        <f t="shared" si="26"/>
        <v>85377.760778859534</v>
      </c>
      <c r="BP71" s="183"/>
      <c r="BR71" s="193" t="s">
        <v>45</v>
      </c>
      <c r="BS71" s="106">
        <v>53</v>
      </c>
      <c r="BT71" s="106">
        <v>120</v>
      </c>
      <c r="BU71" s="106">
        <v>4016</v>
      </c>
      <c r="BV71" s="106">
        <v>3161</v>
      </c>
      <c r="BW71" s="106">
        <v>1825</v>
      </c>
      <c r="BX71" s="106">
        <v>940</v>
      </c>
      <c r="BY71" s="106">
        <v>350</v>
      </c>
      <c r="BZ71" s="106">
        <f>市区町村別_歯科医療費!D69</f>
        <v>10465</v>
      </c>
    </row>
    <row r="72" spans="2:78" s="75" customFormat="1">
      <c r="B72" s="602"/>
      <c r="C72" s="603"/>
      <c r="D72" s="595"/>
      <c r="E72" s="224" t="s">
        <v>117</v>
      </c>
      <c r="F72" s="124">
        <v>2</v>
      </c>
      <c r="G72" s="135">
        <v>0</v>
      </c>
      <c r="H72" s="135">
        <v>0</v>
      </c>
      <c r="I72" s="136">
        <f t="shared" si="59"/>
        <v>0</v>
      </c>
      <c r="J72" s="136">
        <f t="shared" ref="J72:J135" si="69">IFERROR(G72/F72,"-")</f>
        <v>0</v>
      </c>
      <c r="K72" s="177" t="str">
        <f t="shared" ref="K72:K135" si="70">IFERROR(H72/G72,"-")</f>
        <v>-</v>
      </c>
      <c r="L72" s="595"/>
      <c r="M72" s="224" t="s">
        <v>117</v>
      </c>
      <c r="N72" s="124">
        <v>5</v>
      </c>
      <c r="O72" s="135">
        <v>2</v>
      </c>
      <c r="P72" s="135">
        <v>310060</v>
      </c>
      <c r="Q72" s="136">
        <f t="shared" si="60"/>
        <v>1.834862385321101E-2</v>
      </c>
      <c r="R72" s="136">
        <f t="shared" ref="R72:R135" si="71">IFERROR(O72/N72,"-")</f>
        <v>0.4</v>
      </c>
      <c r="S72" s="128">
        <f t="shared" ref="S72:S135" si="72">IFERROR(P72/O72,"-")</f>
        <v>155030</v>
      </c>
      <c r="T72" s="595"/>
      <c r="U72" s="224" t="s">
        <v>117</v>
      </c>
      <c r="V72" s="124">
        <v>279</v>
      </c>
      <c r="W72" s="135">
        <v>152</v>
      </c>
      <c r="X72" s="135">
        <v>10462140</v>
      </c>
      <c r="Y72" s="136">
        <f t="shared" si="61"/>
        <v>3.6591237361579203E-2</v>
      </c>
      <c r="Z72" s="136">
        <f t="shared" ref="Z72:Z135" si="73">IFERROR(W72/V72,"-")</f>
        <v>0.54480286738351258</v>
      </c>
      <c r="AA72" s="135">
        <f t="shared" ref="AA72:AA135" si="74">IFERROR(X72/W72,"-")</f>
        <v>68829.868421052626</v>
      </c>
      <c r="AB72" s="595"/>
      <c r="AC72" s="224" t="s">
        <v>117</v>
      </c>
      <c r="AD72" s="124">
        <v>194</v>
      </c>
      <c r="AE72" s="135">
        <v>105</v>
      </c>
      <c r="AF72" s="135">
        <v>8392910</v>
      </c>
      <c r="AG72" s="136">
        <f t="shared" si="62"/>
        <v>2.7124773960216998E-2</v>
      </c>
      <c r="AH72" s="136">
        <f t="shared" ref="AH72:AH135" si="75">IFERROR(AE72/AD72,"-")</f>
        <v>0.54123711340206182</v>
      </c>
      <c r="AI72" s="128">
        <f t="shared" ref="AI72:AI135" si="76">IFERROR(AF72/AE72,"-")</f>
        <v>79932.476190476184</v>
      </c>
      <c r="AJ72" s="595"/>
      <c r="AK72" s="224" t="s">
        <v>117</v>
      </c>
      <c r="AL72" s="124">
        <v>141</v>
      </c>
      <c r="AM72" s="135">
        <v>62</v>
      </c>
      <c r="AN72" s="135">
        <v>8044840</v>
      </c>
      <c r="AO72" s="136">
        <f t="shared" si="63"/>
        <v>2.2342342342342343E-2</v>
      </c>
      <c r="AP72" s="136">
        <f t="shared" ref="AP72:AP135" si="77">IFERROR(AM72/AL72,"-")</f>
        <v>0.43971631205673761</v>
      </c>
      <c r="AQ72" s="128">
        <f t="shared" ref="AQ72:AQ135" si="78">IFERROR(AN72/AM72,"-")</f>
        <v>129755.48387096774</v>
      </c>
      <c r="AR72" s="595"/>
      <c r="AS72" s="224" t="s">
        <v>117</v>
      </c>
      <c r="AT72" s="124">
        <v>75</v>
      </c>
      <c r="AU72" s="135">
        <v>38</v>
      </c>
      <c r="AV72" s="135">
        <v>5365450</v>
      </c>
      <c r="AW72" s="136">
        <f t="shared" si="64"/>
        <v>2.8106508875739646E-2</v>
      </c>
      <c r="AX72" s="136">
        <f t="shared" ref="AX72:AX135" si="79">IFERROR(AU72/AT72,"-")</f>
        <v>0.50666666666666671</v>
      </c>
      <c r="AY72" s="135">
        <f t="shared" ref="AY72:AY135" si="80">IFERROR(AV72/AU72,"-")</f>
        <v>141196.05263157896</v>
      </c>
      <c r="AZ72" s="595"/>
      <c r="BA72" s="224" t="s">
        <v>117</v>
      </c>
      <c r="BB72" s="124">
        <v>31</v>
      </c>
      <c r="BC72" s="135">
        <v>14</v>
      </c>
      <c r="BD72" s="135">
        <v>2873790</v>
      </c>
      <c r="BE72" s="136">
        <f t="shared" si="65"/>
        <v>2.8000000000000001E-2</v>
      </c>
      <c r="BF72" s="136">
        <f t="shared" ref="BF72:BF135" si="81">IFERROR(BC72/BB72,"-")</f>
        <v>0.45161290322580644</v>
      </c>
      <c r="BG72" s="177">
        <f t="shared" ref="BG72:BG135" si="82">IFERROR(BD72/BC72,"-")</f>
        <v>205270.71428571429</v>
      </c>
      <c r="BH72" s="595"/>
      <c r="BI72" s="224" t="s">
        <v>117</v>
      </c>
      <c r="BJ72" s="124">
        <f t="shared" ref="BJ72:BJ135" si="83">SUM(F72,N72,V72,AD72,AL72,AT72,BB72)</f>
        <v>727</v>
      </c>
      <c r="BK72" s="135">
        <f t="shared" si="67"/>
        <v>373</v>
      </c>
      <c r="BL72" s="135">
        <f t="shared" si="68"/>
        <v>35449190</v>
      </c>
      <c r="BM72" s="136">
        <f t="shared" si="66"/>
        <v>2.9199937372788476E-2</v>
      </c>
      <c r="BN72" s="136">
        <f t="shared" ref="BN72:BN135" si="84">IFERROR(BK72/BJ72,"-")</f>
        <v>0.51306740027510311</v>
      </c>
      <c r="BO72" s="135">
        <f t="shared" ref="BO72:BO135" si="85">IFERROR(BL72/BK72,"-")</f>
        <v>95038.042895442355</v>
      </c>
      <c r="BP72" s="183"/>
      <c r="BR72" s="193" t="s">
        <v>10</v>
      </c>
      <c r="BS72" s="106">
        <v>7</v>
      </c>
      <c r="BT72" s="106">
        <v>23</v>
      </c>
      <c r="BU72" s="106">
        <v>2009</v>
      </c>
      <c r="BV72" s="106">
        <v>1499</v>
      </c>
      <c r="BW72" s="106">
        <v>967</v>
      </c>
      <c r="BX72" s="106">
        <v>496</v>
      </c>
      <c r="BY72" s="106">
        <v>212</v>
      </c>
      <c r="BZ72" s="106">
        <f>市区町村別_歯科医療費!D70</f>
        <v>5213</v>
      </c>
    </row>
    <row r="73" spans="2:78" s="75" customFormat="1">
      <c r="B73" s="602">
        <v>7</v>
      </c>
      <c r="C73" s="603" t="s">
        <v>72</v>
      </c>
      <c r="D73" s="595">
        <f>BS14</f>
        <v>25</v>
      </c>
      <c r="E73" s="225" t="s">
        <v>104</v>
      </c>
      <c r="F73" s="121">
        <v>11</v>
      </c>
      <c r="G73" s="129">
        <v>7</v>
      </c>
      <c r="H73" s="129">
        <v>455400</v>
      </c>
      <c r="I73" s="130">
        <f>IFERROR(G73/$D$73,"-")</f>
        <v>0.28000000000000003</v>
      </c>
      <c r="J73" s="130">
        <f t="shared" si="69"/>
        <v>0.63636363636363635</v>
      </c>
      <c r="K73" s="156">
        <f t="shared" si="70"/>
        <v>65057.142857142855</v>
      </c>
      <c r="L73" s="595">
        <f>BT14</f>
        <v>108</v>
      </c>
      <c r="M73" s="225" t="s">
        <v>104</v>
      </c>
      <c r="N73" s="121">
        <v>68</v>
      </c>
      <c r="O73" s="129">
        <v>42</v>
      </c>
      <c r="P73" s="129">
        <v>4108020</v>
      </c>
      <c r="Q73" s="130">
        <f>IFERROR(O73/$L$73,"-")</f>
        <v>0.3888888888888889</v>
      </c>
      <c r="R73" s="130">
        <f t="shared" si="71"/>
        <v>0.61764705882352944</v>
      </c>
      <c r="S73" s="125">
        <f t="shared" si="72"/>
        <v>97810</v>
      </c>
      <c r="T73" s="595">
        <f>BU14</f>
        <v>3947</v>
      </c>
      <c r="U73" s="225" t="s">
        <v>104</v>
      </c>
      <c r="V73" s="121">
        <v>2125</v>
      </c>
      <c r="W73" s="129">
        <v>1246</v>
      </c>
      <c r="X73" s="129">
        <v>93176940</v>
      </c>
      <c r="Y73" s="130">
        <f>IFERROR(W73/$T$73,"-")</f>
        <v>0.31568279706105901</v>
      </c>
      <c r="Z73" s="130">
        <f t="shared" si="73"/>
        <v>0.58635294117647063</v>
      </c>
      <c r="AA73" s="129">
        <f t="shared" si="74"/>
        <v>74780.850722311399</v>
      </c>
      <c r="AB73" s="595">
        <f>BV14</f>
        <v>3441</v>
      </c>
      <c r="AC73" s="225" t="s">
        <v>104</v>
      </c>
      <c r="AD73" s="121">
        <v>2085</v>
      </c>
      <c r="AE73" s="129">
        <v>1229</v>
      </c>
      <c r="AF73" s="129">
        <v>99460140</v>
      </c>
      <c r="AG73" s="130">
        <f>IFERROR(AE73/$AB$73,"-")</f>
        <v>0.35716361522813134</v>
      </c>
      <c r="AH73" s="130">
        <f t="shared" si="75"/>
        <v>0.58944844124700235</v>
      </c>
      <c r="AI73" s="125">
        <f t="shared" si="76"/>
        <v>80927.69731489016</v>
      </c>
      <c r="AJ73" s="595">
        <f>BW14</f>
        <v>2350</v>
      </c>
      <c r="AK73" s="225" t="s">
        <v>104</v>
      </c>
      <c r="AL73" s="121">
        <v>1336</v>
      </c>
      <c r="AM73" s="129">
        <v>763</v>
      </c>
      <c r="AN73" s="129">
        <v>59338270</v>
      </c>
      <c r="AO73" s="130">
        <f>IFERROR(AM73/$AJ$73,"-")</f>
        <v>0.32468085106382977</v>
      </c>
      <c r="AP73" s="130">
        <f t="shared" si="77"/>
        <v>0.57110778443113774</v>
      </c>
      <c r="AQ73" s="125">
        <f t="shared" si="78"/>
        <v>77769.685452162521</v>
      </c>
      <c r="AR73" s="595">
        <f>BX14</f>
        <v>1168</v>
      </c>
      <c r="AS73" s="225" t="s">
        <v>104</v>
      </c>
      <c r="AT73" s="121">
        <v>627</v>
      </c>
      <c r="AU73" s="129">
        <v>356</v>
      </c>
      <c r="AV73" s="129">
        <v>30778470</v>
      </c>
      <c r="AW73" s="130">
        <f>IFERROR(AU73/$AR$73,"-")</f>
        <v>0.3047945205479452</v>
      </c>
      <c r="AX73" s="130">
        <f t="shared" si="79"/>
        <v>0.56778309409888361</v>
      </c>
      <c r="AY73" s="129">
        <f t="shared" si="80"/>
        <v>86456.376404494382</v>
      </c>
      <c r="AZ73" s="595">
        <f>BY14</f>
        <v>423</v>
      </c>
      <c r="BA73" s="225" t="s">
        <v>104</v>
      </c>
      <c r="BB73" s="121">
        <v>163</v>
      </c>
      <c r="BC73" s="129">
        <v>93</v>
      </c>
      <c r="BD73" s="129">
        <v>9115470</v>
      </c>
      <c r="BE73" s="130">
        <f>IFERROR(BC73/$AZ$73,"-")</f>
        <v>0.21985815602836881</v>
      </c>
      <c r="BF73" s="130">
        <f t="shared" si="81"/>
        <v>0.57055214723926384</v>
      </c>
      <c r="BG73" s="156">
        <f t="shared" si="82"/>
        <v>98015.806451612909</v>
      </c>
      <c r="BH73" s="595">
        <f>BZ14</f>
        <v>11462</v>
      </c>
      <c r="BI73" s="225" t="s">
        <v>104</v>
      </c>
      <c r="BJ73" s="121">
        <f t="shared" si="83"/>
        <v>6415</v>
      </c>
      <c r="BK73" s="129">
        <f t="shared" si="67"/>
        <v>3736</v>
      </c>
      <c r="BL73" s="129">
        <f t="shared" si="68"/>
        <v>296432710</v>
      </c>
      <c r="BM73" s="130">
        <f>IFERROR(BK73/$BH$73,"-")</f>
        <v>0.3259466061769325</v>
      </c>
      <c r="BN73" s="130">
        <f t="shared" si="84"/>
        <v>0.58238503507404515</v>
      </c>
      <c r="BO73" s="129">
        <f t="shared" si="85"/>
        <v>79344.94379014989</v>
      </c>
      <c r="BP73" s="183"/>
      <c r="BR73" s="193" t="s">
        <v>5</v>
      </c>
      <c r="BS73" s="106">
        <v>7</v>
      </c>
      <c r="BT73" s="106">
        <v>11</v>
      </c>
      <c r="BU73" s="106">
        <v>2105</v>
      </c>
      <c r="BV73" s="106">
        <v>1559</v>
      </c>
      <c r="BW73" s="106">
        <v>984</v>
      </c>
      <c r="BX73" s="106">
        <v>467</v>
      </c>
      <c r="BY73" s="106">
        <v>221</v>
      </c>
      <c r="BZ73" s="106">
        <f>市区町村別_歯科医療費!D71</f>
        <v>5354</v>
      </c>
    </row>
    <row r="74" spans="2:78" s="75" customFormat="1">
      <c r="B74" s="602"/>
      <c r="C74" s="603"/>
      <c r="D74" s="595"/>
      <c r="E74" s="226" t="s">
        <v>136</v>
      </c>
      <c r="F74" s="122">
        <v>10</v>
      </c>
      <c r="G74" s="131">
        <v>6</v>
      </c>
      <c r="H74" s="131">
        <v>464250</v>
      </c>
      <c r="I74" s="132">
        <f t="shared" ref="I74:I83" si="86">IFERROR(G74/$D$73,"-")</f>
        <v>0.24</v>
      </c>
      <c r="J74" s="132">
        <f t="shared" si="69"/>
        <v>0.6</v>
      </c>
      <c r="K74" s="157">
        <f t="shared" si="70"/>
        <v>77375</v>
      </c>
      <c r="L74" s="595"/>
      <c r="M74" s="226" t="s">
        <v>136</v>
      </c>
      <c r="N74" s="122">
        <v>54</v>
      </c>
      <c r="O74" s="131">
        <v>35</v>
      </c>
      <c r="P74" s="131">
        <v>3415370</v>
      </c>
      <c r="Q74" s="132">
        <f t="shared" ref="Q74:Q83" si="87">IFERROR(O74/$L$73,"-")</f>
        <v>0.32407407407407407</v>
      </c>
      <c r="R74" s="132">
        <f t="shared" si="71"/>
        <v>0.64814814814814814</v>
      </c>
      <c r="S74" s="126">
        <f t="shared" si="72"/>
        <v>97582</v>
      </c>
      <c r="T74" s="595"/>
      <c r="U74" s="226" t="s">
        <v>136</v>
      </c>
      <c r="V74" s="122">
        <v>1805</v>
      </c>
      <c r="W74" s="131">
        <v>1078</v>
      </c>
      <c r="X74" s="131">
        <v>76703810</v>
      </c>
      <c r="Y74" s="132">
        <f t="shared" ref="Y74:Y83" si="88">IFERROR(W74/$T$73,"-")</f>
        <v>0.27311882442361285</v>
      </c>
      <c r="Z74" s="132">
        <f t="shared" si="73"/>
        <v>0.59722991689750693</v>
      </c>
      <c r="AA74" s="131">
        <f t="shared" si="74"/>
        <v>71153.812615955467</v>
      </c>
      <c r="AB74" s="595"/>
      <c r="AC74" s="226" t="s">
        <v>136</v>
      </c>
      <c r="AD74" s="122">
        <v>1682</v>
      </c>
      <c r="AE74" s="131">
        <v>993</v>
      </c>
      <c r="AF74" s="131">
        <v>74755310</v>
      </c>
      <c r="AG74" s="132">
        <f t="shared" ref="AG74:AG83" si="89">IFERROR(AE74/$AB$73,"-")</f>
        <v>0.28857890148212728</v>
      </c>
      <c r="AH74" s="132">
        <f t="shared" si="75"/>
        <v>0.59036860879904873</v>
      </c>
      <c r="AI74" s="126">
        <f t="shared" si="76"/>
        <v>75282.286002014094</v>
      </c>
      <c r="AJ74" s="595"/>
      <c r="AK74" s="226" t="s">
        <v>136</v>
      </c>
      <c r="AL74" s="122">
        <v>958</v>
      </c>
      <c r="AM74" s="131">
        <v>562</v>
      </c>
      <c r="AN74" s="131">
        <v>41596900</v>
      </c>
      <c r="AO74" s="132">
        <f t="shared" ref="AO74:AO83" si="90">IFERROR(AM74/$AJ$73,"-")</f>
        <v>0.23914893617021277</v>
      </c>
      <c r="AP74" s="132">
        <f t="shared" si="77"/>
        <v>0.58663883089770352</v>
      </c>
      <c r="AQ74" s="126">
        <f t="shared" si="78"/>
        <v>74015.83629893238</v>
      </c>
      <c r="AR74" s="595"/>
      <c r="AS74" s="226" t="s">
        <v>136</v>
      </c>
      <c r="AT74" s="122">
        <v>411</v>
      </c>
      <c r="AU74" s="131">
        <v>229</v>
      </c>
      <c r="AV74" s="131">
        <v>19861640</v>
      </c>
      <c r="AW74" s="132">
        <f t="shared" ref="AW74:AW83" si="91">IFERROR(AU74/$AR$73,"-")</f>
        <v>0.19606164383561644</v>
      </c>
      <c r="AX74" s="132">
        <f t="shared" si="79"/>
        <v>0.55717761557177614</v>
      </c>
      <c r="AY74" s="131">
        <f t="shared" si="80"/>
        <v>86732.052401746725</v>
      </c>
      <c r="AZ74" s="595"/>
      <c r="BA74" s="226" t="s">
        <v>136</v>
      </c>
      <c r="BB74" s="122">
        <v>85</v>
      </c>
      <c r="BC74" s="131">
        <v>46</v>
      </c>
      <c r="BD74" s="131">
        <v>3740430</v>
      </c>
      <c r="BE74" s="132">
        <f t="shared" ref="BE74:BE83" si="92">IFERROR(BC74/$AZ$73,"-")</f>
        <v>0.10874704491725769</v>
      </c>
      <c r="BF74" s="132">
        <f t="shared" si="81"/>
        <v>0.54117647058823526</v>
      </c>
      <c r="BG74" s="157">
        <f t="shared" si="82"/>
        <v>81313.695652173919</v>
      </c>
      <c r="BH74" s="595"/>
      <c r="BI74" s="226" t="s">
        <v>136</v>
      </c>
      <c r="BJ74" s="122">
        <f t="shared" si="83"/>
        <v>5005</v>
      </c>
      <c r="BK74" s="131">
        <f t="shared" si="67"/>
        <v>2949</v>
      </c>
      <c r="BL74" s="131">
        <f t="shared" si="68"/>
        <v>220537710</v>
      </c>
      <c r="BM74" s="132">
        <f t="shared" ref="BM74:BM83" si="93">IFERROR(BK74/$BH$73,"-")</f>
        <v>0.25728494154597803</v>
      </c>
      <c r="BN74" s="132">
        <f t="shared" si="84"/>
        <v>0.58921078921078918</v>
      </c>
      <c r="BO74" s="131">
        <f t="shared" si="85"/>
        <v>74783.89623601221</v>
      </c>
      <c r="BP74" s="183"/>
      <c r="BR74" s="193" t="s">
        <v>6</v>
      </c>
      <c r="BS74" s="106">
        <v>15</v>
      </c>
      <c r="BT74" s="106">
        <v>28</v>
      </c>
      <c r="BU74" s="106">
        <v>856</v>
      </c>
      <c r="BV74" s="106">
        <v>590</v>
      </c>
      <c r="BW74" s="106">
        <v>397</v>
      </c>
      <c r="BX74" s="106">
        <v>265</v>
      </c>
      <c r="BY74" s="106">
        <v>130</v>
      </c>
      <c r="BZ74" s="106">
        <f>市区町村別_歯科医療費!D72</f>
        <v>2281</v>
      </c>
    </row>
    <row r="75" spans="2:78" s="75" customFormat="1">
      <c r="B75" s="602"/>
      <c r="C75" s="603"/>
      <c r="D75" s="595"/>
      <c r="E75" s="227" t="s">
        <v>103</v>
      </c>
      <c r="F75" s="122">
        <v>13</v>
      </c>
      <c r="G75" s="131">
        <v>7</v>
      </c>
      <c r="H75" s="131">
        <v>632880</v>
      </c>
      <c r="I75" s="132">
        <f t="shared" si="86"/>
        <v>0.28000000000000003</v>
      </c>
      <c r="J75" s="132">
        <f t="shared" si="69"/>
        <v>0.53846153846153844</v>
      </c>
      <c r="K75" s="157">
        <f t="shared" si="70"/>
        <v>90411.428571428565</v>
      </c>
      <c r="L75" s="595"/>
      <c r="M75" s="227" t="s">
        <v>103</v>
      </c>
      <c r="N75" s="122">
        <v>71</v>
      </c>
      <c r="O75" s="131">
        <v>42</v>
      </c>
      <c r="P75" s="131">
        <v>4387480</v>
      </c>
      <c r="Q75" s="132">
        <f t="shared" si="87"/>
        <v>0.3888888888888889</v>
      </c>
      <c r="R75" s="132">
        <f t="shared" si="71"/>
        <v>0.59154929577464788</v>
      </c>
      <c r="S75" s="126">
        <f t="shared" si="72"/>
        <v>104463.80952380953</v>
      </c>
      <c r="T75" s="595"/>
      <c r="U75" s="227" t="s">
        <v>103</v>
      </c>
      <c r="V75" s="122">
        <v>2517</v>
      </c>
      <c r="W75" s="131">
        <v>1433</v>
      </c>
      <c r="X75" s="131">
        <v>105997780</v>
      </c>
      <c r="Y75" s="132">
        <f t="shared" si="88"/>
        <v>0.36306055231821638</v>
      </c>
      <c r="Z75" s="132">
        <f t="shared" si="73"/>
        <v>0.56932856575288038</v>
      </c>
      <c r="AA75" s="131">
        <f t="shared" si="74"/>
        <v>73969.141660851354</v>
      </c>
      <c r="AB75" s="595"/>
      <c r="AC75" s="227" t="s">
        <v>103</v>
      </c>
      <c r="AD75" s="122">
        <v>2419</v>
      </c>
      <c r="AE75" s="131">
        <v>1416</v>
      </c>
      <c r="AF75" s="131">
        <v>109294030</v>
      </c>
      <c r="AG75" s="132">
        <f t="shared" si="89"/>
        <v>0.41150828247602439</v>
      </c>
      <c r="AH75" s="132">
        <f t="shared" si="75"/>
        <v>0.58536585365853655</v>
      </c>
      <c r="AI75" s="126">
        <f t="shared" si="76"/>
        <v>77185.049435028253</v>
      </c>
      <c r="AJ75" s="595"/>
      <c r="AK75" s="227" t="s">
        <v>103</v>
      </c>
      <c r="AL75" s="122">
        <v>1569</v>
      </c>
      <c r="AM75" s="131">
        <v>895</v>
      </c>
      <c r="AN75" s="131">
        <v>67741920</v>
      </c>
      <c r="AO75" s="132">
        <f t="shared" si="90"/>
        <v>0.38085106382978723</v>
      </c>
      <c r="AP75" s="132">
        <f t="shared" si="77"/>
        <v>0.57042702358189934</v>
      </c>
      <c r="AQ75" s="126">
        <f t="shared" si="78"/>
        <v>75689.296089385476</v>
      </c>
      <c r="AR75" s="595"/>
      <c r="AS75" s="227" t="s">
        <v>103</v>
      </c>
      <c r="AT75" s="122">
        <v>773</v>
      </c>
      <c r="AU75" s="131">
        <v>429</v>
      </c>
      <c r="AV75" s="131">
        <v>36533250</v>
      </c>
      <c r="AW75" s="132">
        <f t="shared" si="91"/>
        <v>0.3672945205479452</v>
      </c>
      <c r="AX75" s="132">
        <f t="shared" si="79"/>
        <v>0.55498059508408792</v>
      </c>
      <c r="AY75" s="131">
        <f t="shared" si="80"/>
        <v>85159.090909090912</v>
      </c>
      <c r="AZ75" s="595"/>
      <c r="BA75" s="227" t="s">
        <v>103</v>
      </c>
      <c r="BB75" s="122">
        <v>231</v>
      </c>
      <c r="BC75" s="131">
        <v>118</v>
      </c>
      <c r="BD75" s="131">
        <v>10391240</v>
      </c>
      <c r="BE75" s="132">
        <f t="shared" si="92"/>
        <v>0.27895981087470451</v>
      </c>
      <c r="BF75" s="132">
        <f t="shared" si="81"/>
        <v>0.51082251082251084</v>
      </c>
      <c r="BG75" s="157">
        <f t="shared" si="82"/>
        <v>88061.355932203383</v>
      </c>
      <c r="BH75" s="595"/>
      <c r="BI75" s="227" t="s">
        <v>103</v>
      </c>
      <c r="BJ75" s="122">
        <f t="shared" si="83"/>
        <v>7593</v>
      </c>
      <c r="BK75" s="131">
        <f t="shared" si="67"/>
        <v>4340</v>
      </c>
      <c r="BL75" s="131">
        <f t="shared" si="68"/>
        <v>334978580</v>
      </c>
      <c r="BM75" s="132">
        <f t="shared" si="93"/>
        <v>0.37864247077298901</v>
      </c>
      <c r="BN75" s="132">
        <f t="shared" si="84"/>
        <v>0.57157908600026341</v>
      </c>
      <c r="BO75" s="131">
        <f t="shared" si="85"/>
        <v>77184.004608294927</v>
      </c>
      <c r="BP75" s="183"/>
      <c r="BR75" s="193" t="s">
        <v>46</v>
      </c>
      <c r="BS75" s="106">
        <v>18</v>
      </c>
      <c r="BT75" s="106">
        <v>28</v>
      </c>
      <c r="BU75" s="106">
        <v>1035</v>
      </c>
      <c r="BV75" s="106">
        <v>876</v>
      </c>
      <c r="BW75" s="106">
        <v>643</v>
      </c>
      <c r="BX75" s="106">
        <v>314</v>
      </c>
      <c r="BY75" s="106">
        <v>150</v>
      </c>
      <c r="BZ75" s="106">
        <f>市区町村別_歯科医療費!D73</f>
        <v>3064</v>
      </c>
    </row>
    <row r="76" spans="2:78" s="75" customFormat="1">
      <c r="B76" s="602"/>
      <c r="C76" s="603"/>
      <c r="D76" s="595"/>
      <c r="E76" s="227" t="s">
        <v>106</v>
      </c>
      <c r="F76" s="122">
        <v>4</v>
      </c>
      <c r="G76" s="131">
        <v>2</v>
      </c>
      <c r="H76" s="131">
        <v>188320</v>
      </c>
      <c r="I76" s="132">
        <f t="shared" si="86"/>
        <v>0.08</v>
      </c>
      <c r="J76" s="132">
        <f t="shared" si="69"/>
        <v>0.5</v>
      </c>
      <c r="K76" s="157">
        <f t="shared" si="70"/>
        <v>94160</v>
      </c>
      <c r="L76" s="595"/>
      <c r="M76" s="227" t="s">
        <v>106</v>
      </c>
      <c r="N76" s="122">
        <v>31</v>
      </c>
      <c r="O76" s="131">
        <v>19</v>
      </c>
      <c r="P76" s="131">
        <v>2104320</v>
      </c>
      <c r="Q76" s="132">
        <f t="shared" si="87"/>
        <v>0.17592592592592593</v>
      </c>
      <c r="R76" s="132">
        <f t="shared" si="71"/>
        <v>0.61290322580645162</v>
      </c>
      <c r="S76" s="126">
        <f t="shared" si="72"/>
        <v>110753.68421052632</v>
      </c>
      <c r="T76" s="595"/>
      <c r="U76" s="227" t="s">
        <v>106</v>
      </c>
      <c r="V76" s="122">
        <v>882</v>
      </c>
      <c r="W76" s="131">
        <v>514</v>
      </c>
      <c r="X76" s="131">
        <v>35876650</v>
      </c>
      <c r="Y76" s="132">
        <f t="shared" si="88"/>
        <v>0.13022548771218648</v>
      </c>
      <c r="Z76" s="132">
        <f t="shared" si="73"/>
        <v>0.58276643990929711</v>
      </c>
      <c r="AA76" s="131">
        <f t="shared" si="74"/>
        <v>69798.929961089496</v>
      </c>
      <c r="AB76" s="595"/>
      <c r="AC76" s="227" t="s">
        <v>106</v>
      </c>
      <c r="AD76" s="122">
        <v>977</v>
      </c>
      <c r="AE76" s="131">
        <v>600</v>
      </c>
      <c r="AF76" s="131">
        <v>49243470</v>
      </c>
      <c r="AG76" s="132">
        <f t="shared" si="89"/>
        <v>0.17436791630340018</v>
      </c>
      <c r="AH76" s="132">
        <f t="shared" si="75"/>
        <v>0.61412487205731836</v>
      </c>
      <c r="AI76" s="126">
        <f t="shared" si="76"/>
        <v>82072.45</v>
      </c>
      <c r="AJ76" s="595"/>
      <c r="AK76" s="227" t="s">
        <v>106</v>
      </c>
      <c r="AL76" s="122">
        <v>680</v>
      </c>
      <c r="AM76" s="131">
        <v>390</v>
      </c>
      <c r="AN76" s="131">
        <v>30424220</v>
      </c>
      <c r="AO76" s="132">
        <f t="shared" si="90"/>
        <v>0.16595744680851063</v>
      </c>
      <c r="AP76" s="132">
        <f t="shared" si="77"/>
        <v>0.57352941176470584</v>
      </c>
      <c r="AQ76" s="126">
        <f t="shared" si="78"/>
        <v>78010.820512820515</v>
      </c>
      <c r="AR76" s="595"/>
      <c r="AS76" s="227" t="s">
        <v>106</v>
      </c>
      <c r="AT76" s="122">
        <v>375</v>
      </c>
      <c r="AU76" s="131">
        <v>218</v>
      </c>
      <c r="AV76" s="131">
        <v>21403120</v>
      </c>
      <c r="AW76" s="132">
        <f t="shared" si="91"/>
        <v>0.18664383561643835</v>
      </c>
      <c r="AX76" s="132">
        <f t="shared" si="79"/>
        <v>0.58133333333333337</v>
      </c>
      <c r="AY76" s="131">
        <f t="shared" si="80"/>
        <v>98179.449541284397</v>
      </c>
      <c r="AZ76" s="595"/>
      <c r="BA76" s="227" t="s">
        <v>106</v>
      </c>
      <c r="BB76" s="122">
        <v>120</v>
      </c>
      <c r="BC76" s="131">
        <v>65</v>
      </c>
      <c r="BD76" s="131">
        <v>5873900</v>
      </c>
      <c r="BE76" s="132">
        <f t="shared" si="92"/>
        <v>0.15366430260047281</v>
      </c>
      <c r="BF76" s="132">
        <f t="shared" si="81"/>
        <v>0.54166666666666663</v>
      </c>
      <c r="BG76" s="157">
        <f t="shared" si="82"/>
        <v>90367.692307692312</v>
      </c>
      <c r="BH76" s="595"/>
      <c r="BI76" s="227" t="s">
        <v>106</v>
      </c>
      <c r="BJ76" s="122">
        <f t="shared" si="83"/>
        <v>3069</v>
      </c>
      <c r="BK76" s="131">
        <f t="shared" si="67"/>
        <v>1808</v>
      </c>
      <c r="BL76" s="131">
        <f t="shared" si="68"/>
        <v>145114000</v>
      </c>
      <c r="BM76" s="132">
        <f t="shared" si="93"/>
        <v>0.15773861455243413</v>
      </c>
      <c r="BN76" s="132">
        <f t="shared" si="84"/>
        <v>0.58911697621375037</v>
      </c>
      <c r="BO76" s="131">
        <f t="shared" si="85"/>
        <v>80262.16814159292</v>
      </c>
      <c r="BP76" s="183"/>
      <c r="BR76" s="193" t="s">
        <v>47</v>
      </c>
      <c r="BS76" s="106">
        <v>18</v>
      </c>
      <c r="BT76" s="106">
        <v>58</v>
      </c>
      <c r="BU76" s="106">
        <v>2975</v>
      </c>
      <c r="BV76" s="106">
        <v>2174</v>
      </c>
      <c r="BW76" s="106">
        <v>1198</v>
      </c>
      <c r="BX76" s="106">
        <v>661</v>
      </c>
      <c r="BY76" s="106">
        <v>261</v>
      </c>
      <c r="BZ76" s="106">
        <f>市区町村別_歯科医療費!D74</f>
        <v>7345</v>
      </c>
    </row>
    <row r="77" spans="2:78" s="75" customFormat="1">
      <c r="B77" s="602"/>
      <c r="C77" s="603"/>
      <c r="D77" s="595"/>
      <c r="E77" s="227" t="s">
        <v>119</v>
      </c>
      <c r="F77" s="122">
        <v>5</v>
      </c>
      <c r="G77" s="131">
        <v>2</v>
      </c>
      <c r="H77" s="131">
        <v>50490</v>
      </c>
      <c r="I77" s="132">
        <f t="shared" si="86"/>
        <v>0.08</v>
      </c>
      <c r="J77" s="132">
        <f t="shared" si="69"/>
        <v>0.4</v>
      </c>
      <c r="K77" s="157">
        <f t="shared" si="70"/>
        <v>25245</v>
      </c>
      <c r="L77" s="595"/>
      <c r="M77" s="227" t="s">
        <v>119</v>
      </c>
      <c r="N77" s="122">
        <v>35</v>
      </c>
      <c r="O77" s="131">
        <v>21</v>
      </c>
      <c r="P77" s="131">
        <v>2536590</v>
      </c>
      <c r="Q77" s="132">
        <f t="shared" si="87"/>
        <v>0.19444444444444445</v>
      </c>
      <c r="R77" s="132">
        <f t="shared" si="71"/>
        <v>0.6</v>
      </c>
      <c r="S77" s="126">
        <f t="shared" si="72"/>
        <v>120790</v>
      </c>
      <c r="T77" s="595"/>
      <c r="U77" s="227" t="s">
        <v>119</v>
      </c>
      <c r="V77" s="122">
        <v>831</v>
      </c>
      <c r="W77" s="131">
        <v>511</v>
      </c>
      <c r="X77" s="131">
        <v>42693450</v>
      </c>
      <c r="Y77" s="132">
        <f t="shared" si="88"/>
        <v>0.12946541677223208</v>
      </c>
      <c r="Z77" s="132">
        <f t="shared" si="73"/>
        <v>0.61492178098676298</v>
      </c>
      <c r="AA77" s="131">
        <f t="shared" si="74"/>
        <v>83548.825831702547</v>
      </c>
      <c r="AB77" s="595"/>
      <c r="AC77" s="227" t="s">
        <v>119</v>
      </c>
      <c r="AD77" s="122">
        <v>942</v>
      </c>
      <c r="AE77" s="131">
        <v>555</v>
      </c>
      <c r="AF77" s="131">
        <v>46169550</v>
      </c>
      <c r="AG77" s="132">
        <f t="shared" si="89"/>
        <v>0.16129032258064516</v>
      </c>
      <c r="AH77" s="132">
        <f t="shared" si="75"/>
        <v>0.58917197452229297</v>
      </c>
      <c r="AI77" s="126">
        <f t="shared" si="76"/>
        <v>83188.378378378373</v>
      </c>
      <c r="AJ77" s="595"/>
      <c r="AK77" s="227" t="s">
        <v>119</v>
      </c>
      <c r="AL77" s="122">
        <v>717</v>
      </c>
      <c r="AM77" s="131">
        <v>444</v>
      </c>
      <c r="AN77" s="131">
        <v>36862050</v>
      </c>
      <c r="AO77" s="132">
        <f t="shared" si="90"/>
        <v>0.18893617021276596</v>
      </c>
      <c r="AP77" s="132">
        <f t="shared" si="77"/>
        <v>0.61924686192468614</v>
      </c>
      <c r="AQ77" s="126">
        <f t="shared" si="78"/>
        <v>83022.635135135133</v>
      </c>
      <c r="AR77" s="595"/>
      <c r="AS77" s="227" t="s">
        <v>119</v>
      </c>
      <c r="AT77" s="122">
        <v>380</v>
      </c>
      <c r="AU77" s="131">
        <v>234</v>
      </c>
      <c r="AV77" s="131">
        <v>24346420</v>
      </c>
      <c r="AW77" s="132">
        <f t="shared" si="91"/>
        <v>0.20034246575342465</v>
      </c>
      <c r="AX77" s="132">
        <f t="shared" si="79"/>
        <v>0.61578947368421055</v>
      </c>
      <c r="AY77" s="131">
        <f t="shared" si="80"/>
        <v>104044.52991452992</v>
      </c>
      <c r="AZ77" s="595"/>
      <c r="BA77" s="227" t="s">
        <v>119</v>
      </c>
      <c r="BB77" s="122">
        <v>117</v>
      </c>
      <c r="BC77" s="131">
        <v>64</v>
      </c>
      <c r="BD77" s="131">
        <v>7176840</v>
      </c>
      <c r="BE77" s="132">
        <f t="shared" si="92"/>
        <v>0.15130023640661938</v>
      </c>
      <c r="BF77" s="132">
        <f t="shared" si="81"/>
        <v>0.54700854700854706</v>
      </c>
      <c r="BG77" s="157">
        <f t="shared" si="82"/>
        <v>112138.125</v>
      </c>
      <c r="BH77" s="595"/>
      <c r="BI77" s="227" t="s">
        <v>119</v>
      </c>
      <c r="BJ77" s="122">
        <f t="shared" si="83"/>
        <v>3027</v>
      </c>
      <c r="BK77" s="131">
        <f t="shared" si="67"/>
        <v>1831</v>
      </c>
      <c r="BL77" s="131">
        <f t="shared" si="68"/>
        <v>159835390</v>
      </c>
      <c r="BM77" s="132">
        <f t="shared" si="93"/>
        <v>0.15974524515791311</v>
      </c>
      <c r="BN77" s="132">
        <f t="shared" si="84"/>
        <v>0.60488932936901219</v>
      </c>
      <c r="BO77" s="131">
        <f t="shared" si="85"/>
        <v>87294.041507373026</v>
      </c>
      <c r="BP77" s="183"/>
      <c r="BR77" s="193" t="s">
        <v>48</v>
      </c>
      <c r="BS77" s="106">
        <v>1</v>
      </c>
      <c r="BT77" s="106">
        <v>7</v>
      </c>
      <c r="BU77" s="106">
        <v>415</v>
      </c>
      <c r="BV77" s="106">
        <v>364</v>
      </c>
      <c r="BW77" s="106">
        <v>251</v>
      </c>
      <c r="BX77" s="106">
        <v>143</v>
      </c>
      <c r="BY77" s="106">
        <v>53</v>
      </c>
      <c r="BZ77" s="106">
        <f>市区町村別_歯科医療費!D75</f>
        <v>1234</v>
      </c>
    </row>
    <row r="78" spans="2:78" s="75" customFormat="1">
      <c r="B78" s="602"/>
      <c r="C78" s="603"/>
      <c r="D78" s="595"/>
      <c r="E78" s="227" t="s">
        <v>120</v>
      </c>
      <c r="F78" s="122">
        <v>5</v>
      </c>
      <c r="G78" s="131">
        <v>1</v>
      </c>
      <c r="H78" s="131">
        <v>11620</v>
      </c>
      <c r="I78" s="132">
        <f t="shared" si="86"/>
        <v>0.04</v>
      </c>
      <c r="J78" s="132">
        <f t="shared" si="69"/>
        <v>0.2</v>
      </c>
      <c r="K78" s="157">
        <f t="shared" si="70"/>
        <v>11620</v>
      </c>
      <c r="L78" s="595"/>
      <c r="M78" s="227" t="s">
        <v>120</v>
      </c>
      <c r="N78" s="122">
        <v>23</v>
      </c>
      <c r="O78" s="131">
        <v>13</v>
      </c>
      <c r="P78" s="131">
        <v>889530</v>
      </c>
      <c r="Q78" s="132">
        <f t="shared" si="87"/>
        <v>0.12037037037037036</v>
      </c>
      <c r="R78" s="132">
        <f t="shared" si="71"/>
        <v>0.56521739130434778</v>
      </c>
      <c r="S78" s="126">
        <f t="shared" si="72"/>
        <v>68425.38461538461</v>
      </c>
      <c r="T78" s="595"/>
      <c r="U78" s="227" t="s">
        <v>120</v>
      </c>
      <c r="V78" s="122">
        <v>586</v>
      </c>
      <c r="W78" s="131">
        <v>349</v>
      </c>
      <c r="X78" s="131">
        <v>27596120</v>
      </c>
      <c r="Y78" s="132">
        <f t="shared" si="88"/>
        <v>8.84215860146947E-2</v>
      </c>
      <c r="Z78" s="132">
        <f t="shared" si="73"/>
        <v>0.59556313993174059</v>
      </c>
      <c r="AA78" s="131">
        <f t="shared" si="74"/>
        <v>79071.977077363903</v>
      </c>
      <c r="AB78" s="595"/>
      <c r="AC78" s="227" t="s">
        <v>120</v>
      </c>
      <c r="AD78" s="122">
        <v>614</v>
      </c>
      <c r="AE78" s="131">
        <v>374</v>
      </c>
      <c r="AF78" s="131">
        <v>29201780</v>
      </c>
      <c r="AG78" s="132">
        <f t="shared" si="89"/>
        <v>0.10868933449578611</v>
      </c>
      <c r="AH78" s="132">
        <f t="shared" si="75"/>
        <v>0.60912052117263848</v>
      </c>
      <c r="AI78" s="126">
        <f t="shared" si="76"/>
        <v>78079.625668449196</v>
      </c>
      <c r="AJ78" s="595"/>
      <c r="AK78" s="227" t="s">
        <v>120</v>
      </c>
      <c r="AL78" s="122">
        <v>358</v>
      </c>
      <c r="AM78" s="131">
        <v>214</v>
      </c>
      <c r="AN78" s="131">
        <v>14877210</v>
      </c>
      <c r="AO78" s="132">
        <f t="shared" si="90"/>
        <v>9.1063829787234041E-2</v>
      </c>
      <c r="AP78" s="132">
        <f t="shared" si="77"/>
        <v>0.5977653631284916</v>
      </c>
      <c r="AQ78" s="126">
        <f t="shared" si="78"/>
        <v>69519.672897196258</v>
      </c>
      <c r="AR78" s="595"/>
      <c r="AS78" s="227" t="s">
        <v>120</v>
      </c>
      <c r="AT78" s="122">
        <v>157</v>
      </c>
      <c r="AU78" s="131">
        <v>89</v>
      </c>
      <c r="AV78" s="131">
        <v>8283540</v>
      </c>
      <c r="AW78" s="132">
        <f t="shared" si="91"/>
        <v>7.6198630136986301E-2</v>
      </c>
      <c r="AX78" s="132">
        <f t="shared" si="79"/>
        <v>0.56687898089171973</v>
      </c>
      <c r="AY78" s="131">
        <f t="shared" si="80"/>
        <v>93073.483146067418</v>
      </c>
      <c r="AZ78" s="595"/>
      <c r="BA78" s="227" t="s">
        <v>120</v>
      </c>
      <c r="BB78" s="122">
        <v>39</v>
      </c>
      <c r="BC78" s="131">
        <v>18</v>
      </c>
      <c r="BD78" s="131">
        <v>1454500</v>
      </c>
      <c r="BE78" s="132">
        <f t="shared" si="92"/>
        <v>4.2553191489361701E-2</v>
      </c>
      <c r="BF78" s="132">
        <f t="shared" si="81"/>
        <v>0.46153846153846156</v>
      </c>
      <c r="BG78" s="157">
        <f t="shared" si="82"/>
        <v>80805.555555555562</v>
      </c>
      <c r="BH78" s="595"/>
      <c r="BI78" s="227" t="s">
        <v>120</v>
      </c>
      <c r="BJ78" s="122">
        <f t="shared" si="83"/>
        <v>1782</v>
      </c>
      <c r="BK78" s="131">
        <f t="shared" si="67"/>
        <v>1058</v>
      </c>
      <c r="BL78" s="131">
        <f t="shared" si="68"/>
        <v>82314300</v>
      </c>
      <c r="BM78" s="132">
        <f t="shared" si="93"/>
        <v>9.23050078520328E-2</v>
      </c>
      <c r="BN78" s="132">
        <f t="shared" si="84"/>
        <v>0.59371492704826034</v>
      </c>
      <c r="BO78" s="131">
        <f t="shared" si="85"/>
        <v>77801.795841209823</v>
      </c>
      <c r="BP78" s="183"/>
      <c r="BR78" s="193" t="s">
        <v>49</v>
      </c>
      <c r="BS78" s="106">
        <v>5</v>
      </c>
      <c r="BT78" s="106">
        <v>8</v>
      </c>
      <c r="BU78" s="106">
        <v>1289</v>
      </c>
      <c r="BV78" s="106">
        <v>1127</v>
      </c>
      <c r="BW78" s="106">
        <v>744</v>
      </c>
      <c r="BX78" s="106">
        <v>403</v>
      </c>
      <c r="BY78" s="106">
        <v>168</v>
      </c>
      <c r="BZ78" s="106">
        <f>市区町村別_歯科医療費!D76</f>
        <v>3744</v>
      </c>
    </row>
    <row r="79" spans="2:78" s="75" customFormat="1">
      <c r="B79" s="602"/>
      <c r="C79" s="603"/>
      <c r="D79" s="595"/>
      <c r="E79" s="227" t="s">
        <v>121</v>
      </c>
      <c r="F79" s="122">
        <v>5</v>
      </c>
      <c r="G79" s="131">
        <v>1</v>
      </c>
      <c r="H79" s="131">
        <v>11040</v>
      </c>
      <c r="I79" s="132">
        <f t="shared" si="86"/>
        <v>0.04</v>
      </c>
      <c r="J79" s="132">
        <f t="shared" si="69"/>
        <v>0.2</v>
      </c>
      <c r="K79" s="157">
        <f t="shared" si="70"/>
        <v>11040</v>
      </c>
      <c r="L79" s="595"/>
      <c r="M79" s="227" t="s">
        <v>121</v>
      </c>
      <c r="N79" s="122">
        <v>23</v>
      </c>
      <c r="O79" s="131">
        <v>10</v>
      </c>
      <c r="P79" s="131">
        <v>774330</v>
      </c>
      <c r="Q79" s="132">
        <f t="shared" si="87"/>
        <v>9.2592592592592587E-2</v>
      </c>
      <c r="R79" s="132">
        <f t="shared" si="71"/>
        <v>0.43478260869565216</v>
      </c>
      <c r="S79" s="126">
        <f t="shared" si="72"/>
        <v>77433</v>
      </c>
      <c r="T79" s="595"/>
      <c r="U79" s="227" t="s">
        <v>121</v>
      </c>
      <c r="V79" s="122">
        <v>284</v>
      </c>
      <c r="W79" s="131">
        <v>146</v>
      </c>
      <c r="X79" s="131">
        <v>11510710</v>
      </c>
      <c r="Y79" s="132">
        <f t="shared" si="88"/>
        <v>3.6990119077780589E-2</v>
      </c>
      <c r="Z79" s="132">
        <f t="shared" si="73"/>
        <v>0.5140845070422535</v>
      </c>
      <c r="AA79" s="131">
        <f t="shared" si="74"/>
        <v>78840.479452054788</v>
      </c>
      <c r="AB79" s="595"/>
      <c r="AC79" s="227" t="s">
        <v>121</v>
      </c>
      <c r="AD79" s="122">
        <v>364</v>
      </c>
      <c r="AE79" s="131">
        <v>205</v>
      </c>
      <c r="AF79" s="131">
        <v>15984350</v>
      </c>
      <c r="AG79" s="132">
        <f t="shared" si="89"/>
        <v>5.9575704736995062E-2</v>
      </c>
      <c r="AH79" s="132">
        <f t="shared" si="75"/>
        <v>0.56318681318681318</v>
      </c>
      <c r="AI79" s="126">
        <f t="shared" si="76"/>
        <v>77972.439024390245</v>
      </c>
      <c r="AJ79" s="595"/>
      <c r="AK79" s="227" t="s">
        <v>121</v>
      </c>
      <c r="AL79" s="122">
        <v>318</v>
      </c>
      <c r="AM79" s="131">
        <v>191</v>
      </c>
      <c r="AN79" s="131">
        <v>14668060</v>
      </c>
      <c r="AO79" s="132">
        <f t="shared" si="90"/>
        <v>8.1276595744680852E-2</v>
      </c>
      <c r="AP79" s="132">
        <f t="shared" si="77"/>
        <v>0.60062893081761004</v>
      </c>
      <c r="AQ79" s="126">
        <f t="shared" si="78"/>
        <v>76796.125654450268</v>
      </c>
      <c r="AR79" s="595"/>
      <c r="AS79" s="227" t="s">
        <v>121</v>
      </c>
      <c r="AT79" s="122">
        <v>181</v>
      </c>
      <c r="AU79" s="131">
        <v>105</v>
      </c>
      <c r="AV79" s="131">
        <v>9857210</v>
      </c>
      <c r="AW79" s="132">
        <f t="shared" si="91"/>
        <v>8.9897260273972601E-2</v>
      </c>
      <c r="AX79" s="132">
        <f t="shared" si="79"/>
        <v>0.58011049723756902</v>
      </c>
      <c r="AY79" s="131">
        <f t="shared" si="80"/>
        <v>93878.190476190473</v>
      </c>
      <c r="AZ79" s="595"/>
      <c r="BA79" s="227" t="s">
        <v>121</v>
      </c>
      <c r="BB79" s="122">
        <v>59</v>
      </c>
      <c r="BC79" s="131">
        <v>34</v>
      </c>
      <c r="BD79" s="131">
        <v>2790030</v>
      </c>
      <c r="BE79" s="132">
        <f t="shared" si="92"/>
        <v>8.0378250591016553E-2</v>
      </c>
      <c r="BF79" s="132">
        <f t="shared" si="81"/>
        <v>0.57627118644067798</v>
      </c>
      <c r="BG79" s="157">
        <f t="shared" si="82"/>
        <v>82059.705882352937</v>
      </c>
      <c r="BH79" s="595"/>
      <c r="BI79" s="227" t="s">
        <v>121</v>
      </c>
      <c r="BJ79" s="122">
        <f t="shared" si="83"/>
        <v>1234</v>
      </c>
      <c r="BK79" s="131">
        <f t="shared" si="67"/>
        <v>692</v>
      </c>
      <c r="BL79" s="131">
        <f t="shared" si="68"/>
        <v>55595730</v>
      </c>
      <c r="BM79" s="132">
        <f t="shared" si="93"/>
        <v>6.037340778223696E-2</v>
      </c>
      <c r="BN79" s="132">
        <f t="shared" si="84"/>
        <v>0.56077795786061591</v>
      </c>
      <c r="BO79" s="131">
        <f t="shared" si="85"/>
        <v>80340.650289017343</v>
      </c>
      <c r="BP79" s="183"/>
      <c r="BR79" s="193" t="s">
        <v>27</v>
      </c>
      <c r="BS79" s="106">
        <v>4</v>
      </c>
      <c r="BT79" s="106">
        <v>11</v>
      </c>
      <c r="BU79" s="106">
        <v>877</v>
      </c>
      <c r="BV79" s="106">
        <v>700</v>
      </c>
      <c r="BW79" s="106">
        <v>392</v>
      </c>
      <c r="BX79" s="106">
        <v>253</v>
      </c>
      <c r="BY79" s="106">
        <v>94</v>
      </c>
      <c r="BZ79" s="106">
        <f>市区町村別_歯科医療費!D77</f>
        <v>2331</v>
      </c>
    </row>
    <row r="80" spans="2:78" s="75" customFormat="1">
      <c r="B80" s="602"/>
      <c r="C80" s="603"/>
      <c r="D80" s="595"/>
      <c r="E80" s="227" t="s">
        <v>122</v>
      </c>
      <c r="F80" s="122">
        <v>4</v>
      </c>
      <c r="G80" s="131">
        <v>2</v>
      </c>
      <c r="H80" s="131">
        <v>110340</v>
      </c>
      <c r="I80" s="132">
        <f t="shared" si="86"/>
        <v>0.08</v>
      </c>
      <c r="J80" s="132">
        <f t="shared" si="69"/>
        <v>0.5</v>
      </c>
      <c r="K80" s="157">
        <f t="shared" si="70"/>
        <v>55170</v>
      </c>
      <c r="L80" s="595"/>
      <c r="M80" s="227" t="s">
        <v>122</v>
      </c>
      <c r="N80" s="122">
        <v>9</v>
      </c>
      <c r="O80" s="131">
        <v>3</v>
      </c>
      <c r="P80" s="131">
        <v>691030</v>
      </c>
      <c r="Q80" s="132">
        <f t="shared" si="87"/>
        <v>2.7777777777777776E-2</v>
      </c>
      <c r="R80" s="132">
        <f t="shared" si="71"/>
        <v>0.33333333333333331</v>
      </c>
      <c r="S80" s="126">
        <f t="shared" si="72"/>
        <v>230343.33333333334</v>
      </c>
      <c r="T80" s="595"/>
      <c r="U80" s="227" t="s">
        <v>122</v>
      </c>
      <c r="V80" s="122">
        <v>293</v>
      </c>
      <c r="W80" s="131">
        <v>173</v>
      </c>
      <c r="X80" s="131">
        <v>12826060</v>
      </c>
      <c r="Y80" s="132">
        <f t="shared" si="88"/>
        <v>4.3830757537370153E-2</v>
      </c>
      <c r="Z80" s="132">
        <f t="shared" si="73"/>
        <v>0.59044368600682595</v>
      </c>
      <c r="AA80" s="131">
        <f t="shared" si="74"/>
        <v>74139.075144508664</v>
      </c>
      <c r="AB80" s="595"/>
      <c r="AC80" s="227" t="s">
        <v>122</v>
      </c>
      <c r="AD80" s="122">
        <v>393</v>
      </c>
      <c r="AE80" s="131">
        <v>234</v>
      </c>
      <c r="AF80" s="131">
        <v>20448490</v>
      </c>
      <c r="AG80" s="132">
        <f t="shared" si="89"/>
        <v>6.8003487358326065E-2</v>
      </c>
      <c r="AH80" s="132">
        <f t="shared" si="75"/>
        <v>0.59541984732824427</v>
      </c>
      <c r="AI80" s="126">
        <f t="shared" si="76"/>
        <v>87386.709401709406</v>
      </c>
      <c r="AJ80" s="595"/>
      <c r="AK80" s="227" t="s">
        <v>122</v>
      </c>
      <c r="AL80" s="122">
        <v>290</v>
      </c>
      <c r="AM80" s="131">
        <v>180</v>
      </c>
      <c r="AN80" s="131">
        <v>15918720</v>
      </c>
      <c r="AO80" s="132">
        <f t="shared" si="90"/>
        <v>7.6595744680851063E-2</v>
      </c>
      <c r="AP80" s="132">
        <f t="shared" si="77"/>
        <v>0.62068965517241381</v>
      </c>
      <c r="AQ80" s="126">
        <f t="shared" si="78"/>
        <v>88437.333333333328</v>
      </c>
      <c r="AR80" s="595"/>
      <c r="AS80" s="227" t="s">
        <v>122</v>
      </c>
      <c r="AT80" s="122">
        <v>138</v>
      </c>
      <c r="AU80" s="131">
        <v>92</v>
      </c>
      <c r="AV80" s="131">
        <v>7677290</v>
      </c>
      <c r="AW80" s="132">
        <f t="shared" si="91"/>
        <v>7.8767123287671229E-2</v>
      </c>
      <c r="AX80" s="132">
        <f t="shared" si="79"/>
        <v>0.66666666666666663</v>
      </c>
      <c r="AY80" s="131">
        <f t="shared" si="80"/>
        <v>83448.804347826081</v>
      </c>
      <c r="AZ80" s="595"/>
      <c r="BA80" s="227" t="s">
        <v>122</v>
      </c>
      <c r="BB80" s="122">
        <v>38</v>
      </c>
      <c r="BC80" s="131">
        <v>27</v>
      </c>
      <c r="BD80" s="131">
        <v>2360470</v>
      </c>
      <c r="BE80" s="132">
        <f t="shared" si="92"/>
        <v>6.3829787234042548E-2</v>
      </c>
      <c r="BF80" s="132">
        <f t="shared" si="81"/>
        <v>0.71052631578947367</v>
      </c>
      <c r="BG80" s="157">
        <f t="shared" si="82"/>
        <v>87424.814814814818</v>
      </c>
      <c r="BH80" s="595"/>
      <c r="BI80" s="227" t="s">
        <v>122</v>
      </c>
      <c r="BJ80" s="122">
        <f t="shared" si="83"/>
        <v>1165</v>
      </c>
      <c r="BK80" s="131">
        <f t="shared" si="67"/>
        <v>711</v>
      </c>
      <c r="BL80" s="131">
        <f t="shared" si="68"/>
        <v>60032400</v>
      </c>
      <c r="BM80" s="132">
        <f t="shared" si="93"/>
        <v>6.2031059151980456E-2</v>
      </c>
      <c r="BN80" s="132">
        <f t="shared" si="84"/>
        <v>0.61030042918454941</v>
      </c>
      <c r="BO80" s="131">
        <f t="shared" si="85"/>
        <v>84433.75527426161</v>
      </c>
      <c r="BP80" s="183"/>
      <c r="BR80" s="193" t="s">
        <v>28</v>
      </c>
      <c r="BS80" s="106">
        <v>1</v>
      </c>
      <c r="BT80" s="106">
        <v>4</v>
      </c>
      <c r="BU80" s="106">
        <v>1091</v>
      </c>
      <c r="BV80" s="106">
        <v>956</v>
      </c>
      <c r="BW80" s="106">
        <v>660</v>
      </c>
      <c r="BX80" s="106">
        <v>328</v>
      </c>
      <c r="BY80" s="106">
        <v>133</v>
      </c>
      <c r="BZ80" s="106">
        <f>市区町村別_歯科医療費!D78</f>
        <v>3173</v>
      </c>
    </row>
    <row r="81" spans="2:78" s="75" customFormat="1">
      <c r="B81" s="602"/>
      <c r="C81" s="603"/>
      <c r="D81" s="595"/>
      <c r="E81" s="227" t="s">
        <v>123</v>
      </c>
      <c r="F81" s="122">
        <v>6</v>
      </c>
      <c r="G81" s="131">
        <v>3</v>
      </c>
      <c r="H81" s="131">
        <v>133020</v>
      </c>
      <c r="I81" s="132">
        <f t="shared" si="86"/>
        <v>0.12</v>
      </c>
      <c r="J81" s="132">
        <f t="shared" si="69"/>
        <v>0.5</v>
      </c>
      <c r="K81" s="157">
        <f t="shared" si="70"/>
        <v>44340</v>
      </c>
      <c r="L81" s="595"/>
      <c r="M81" s="227" t="s">
        <v>123</v>
      </c>
      <c r="N81" s="122">
        <v>54</v>
      </c>
      <c r="O81" s="131">
        <v>35</v>
      </c>
      <c r="P81" s="131">
        <v>3681470</v>
      </c>
      <c r="Q81" s="132">
        <f t="shared" si="87"/>
        <v>0.32407407407407407</v>
      </c>
      <c r="R81" s="132">
        <f t="shared" si="71"/>
        <v>0.64814814814814814</v>
      </c>
      <c r="S81" s="126">
        <f t="shared" si="72"/>
        <v>105184.85714285714</v>
      </c>
      <c r="T81" s="595"/>
      <c r="U81" s="227" t="s">
        <v>123</v>
      </c>
      <c r="V81" s="122">
        <v>1613</v>
      </c>
      <c r="W81" s="131">
        <v>1010</v>
      </c>
      <c r="X81" s="131">
        <v>73087340</v>
      </c>
      <c r="Y81" s="132">
        <f t="shared" si="88"/>
        <v>0.25589054978464659</v>
      </c>
      <c r="Z81" s="132">
        <f t="shared" si="73"/>
        <v>0.62616243025418472</v>
      </c>
      <c r="AA81" s="131">
        <f t="shared" si="74"/>
        <v>72363.702970297032</v>
      </c>
      <c r="AB81" s="595"/>
      <c r="AC81" s="227" t="s">
        <v>123</v>
      </c>
      <c r="AD81" s="122">
        <v>1566</v>
      </c>
      <c r="AE81" s="131">
        <v>973</v>
      </c>
      <c r="AF81" s="131">
        <v>75134900</v>
      </c>
      <c r="AG81" s="132">
        <f t="shared" si="89"/>
        <v>0.28276663760534726</v>
      </c>
      <c r="AH81" s="132">
        <f t="shared" si="75"/>
        <v>0.62132822477650063</v>
      </c>
      <c r="AI81" s="126">
        <f t="shared" si="76"/>
        <v>77219.835560123334</v>
      </c>
      <c r="AJ81" s="595"/>
      <c r="AK81" s="227" t="s">
        <v>123</v>
      </c>
      <c r="AL81" s="122">
        <v>926</v>
      </c>
      <c r="AM81" s="131">
        <v>546</v>
      </c>
      <c r="AN81" s="131">
        <v>40080840</v>
      </c>
      <c r="AO81" s="132">
        <f t="shared" si="90"/>
        <v>0.23234042553191489</v>
      </c>
      <c r="AP81" s="132">
        <f t="shared" si="77"/>
        <v>0.58963282937365014</v>
      </c>
      <c r="AQ81" s="126">
        <f t="shared" si="78"/>
        <v>73408.131868131866</v>
      </c>
      <c r="AR81" s="595"/>
      <c r="AS81" s="227" t="s">
        <v>123</v>
      </c>
      <c r="AT81" s="122">
        <v>384</v>
      </c>
      <c r="AU81" s="131">
        <v>229</v>
      </c>
      <c r="AV81" s="131">
        <v>19307760</v>
      </c>
      <c r="AW81" s="132">
        <f t="shared" si="91"/>
        <v>0.19606164383561644</v>
      </c>
      <c r="AX81" s="132">
        <f t="shared" si="79"/>
        <v>0.59635416666666663</v>
      </c>
      <c r="AY81" s="131">
        <f t="shared" si="80"/>
        <v>84313.362445414852</v>
      </c>
      <c r="AZ81" s="595"/>
      <c r="BA81" s="227" t="s">
        <v>123</v>
      </c>
      <c r="BB81" s="122">
        <v>104</v>
      </c>
      <c r="BC81" s="131">
        <v>47</v>
      </c>
      <c r="BD81" s="131">
        <v>4245140</v>
      </c>
      <c r="BE81" s="132">
        <f t="shared" si="92"/>
        <v>0.1111111111111111</v>
      </c>
      <c r="BF81" s="132">
        <f t="shared" si="81"/>
        <v>0.45192307692307693</v>
      </c>
      <c r="BG81" s="157">
        <f t="shared" si="82"/>
        <v>90322.127659574471</v>
      </c>
      <c r="BH81" s="595"/>
      <c r="BI81" s="227" t="s">
        <v>123</v>
      </c>
      <c r="BJ81" s="122">
        <f t="shared" si="83"/>
        <v>4653</v>
      </c>
      <c r="BK81" s="131">
        <f t="shared" si="67"/>
        <v>2843</v>
      </c>
      <c r="BL81" s="131">
        <f t="shared" si="68"/>
        <v>215670470</v>
      </c>
      <c r="BM81" s="132">
        <f t="shared" si="93"/>
        <v>0.24803699179898797</v>
      </c>
      <c r="BN81" s="132">
        <f t="shared" si="84"/>
        <v>0.61100365355684505</v>
      </c>
      <c r="BO81" s="131">
        <f t="shared" si="85"/>
        <v>75860.172353148082</v>
      </c>
      <c r="BP81" s="183"/>
      <c r="BR81" s="193" t="s">
        <v>29</v>
      </c>
      <c r="BS81" s="106">
        <v>0</v>
      </c>
      <c r="BT81" s="106">
        <v>3</v>
      </c>
      <c r="BU81" s="106">
        <v>570</v>
      </c>
      <c r="BV81" s="106">
        <v>415</v>
      </c>
      <c r="BW81" s="106">
        <v>265</v>
      </c>
      <c r="BX81" s="106">
        <v>128</v>
      </c>
      <c r="BY81" s="106">
        <v>67</v>
      </c>
      <c r="BZ81" s="106">
        <f>市区町村別_歯科医療費!D79</f>
        <v>1448</v>
      </c>
    </row>
    <row r="82" spans="2:78" s="75" customFormat="1">
      <c r="B82" s="602"/>
      <c r="C82" s="603"/>
      <c r="D82" s="595"/>
      <c r="E82" s="227" t="s">
        <v>124</v>
      </c>
      <c r="F82" s="122">
        <v>2</v>
      </c>
      <c r="G82" s="131">
        <v>1</v>
      </c>
      <c r="H82" s="131">
        <v>59210</v>
      </c>
      <c r="I82" s="132">
        <f t="shared" si="86"/>
        <v>0.04</v>
      </c>
      <c r="J82" s="132">
        <f t="shared" si="69"/>
        <v>0.5</v>
      </c>
      <c r="K82" s="157">
        <f t="shared" si="70"/>
        <v>59210</v>
      </c>
      <c r="L82" s="595"/>
      <c r="M82" s="227" t="s">
        <v>124</v>
      </c>
      <c r="N82" s="122">
        <v>15</v>
      </c>
      <c r="O82" s="131">
        <v>12</v>
      </c>
      <c r="P82" s="131">
        <v>1539180</v>
      </c>
      <c r="Q82" s="132">
        <f t="shared" si="87"/>
        <v>0.1111111111111111</v>
      </c>
      <c r="R82" s="132">
        <f t="shared" si="71"/>
        <v>0.8</v>
      </c>
      <c r="S82" s="126">
        <f t="shared" si="72"/>
        <v>128265</v>
      </c>
      <c r="T82" s="595"/>
      <c r="U82" s="227" t="s">
        <v>124</v>
      </c>
      <c r="V82" s="122">
        <v>262</v>
      </c>
      <c r="W82" s="131">
        <v>165</v>
      </c>
      <c r="X82" s="131">
        <v>14429730</v>
      </c>
      <c r="Y82" s="132">
        <f t="shared" si="88"/>
        <v>4.1803901697491763E-2</v>
      </c>
      <c r="Z82" s="132">
        <f t="shared" si="73"/>
        <v>0.62977099236641221</v>
      </c>
      <c r="AA82" s="131">
        <f t="shared" si="74"/>
        <v>87452.909090909088</v>
      </c>
      <c r="AB82" s="595"/>
      <c r="AC82" s="227" t="s">
        <v>124</v>
      </c>
      <c r="AD82" s="122">
        <v>331</v>
      </c>
      <c r="AE82" s="131">
        <v>207</v>
      </c>
      <c r="AF82" s="131">
        <v>18345520</v>
      </c>
      <c r="AG82" s="132">
        <f t="shared" si="89"/>
        <v>6.015693112467306E-2</v>
      </c>
      <c r="AH82" s="132">
        <f t="shared" si="75"/>
        <v>0.62537764350453173</v>
      </c>
      <c r="AI82" s="126">
        <f t="shared" si="76"/>
        <v>88625.700483091787</v>
      </c>
      <c r="AJ82" s="595"/>
      <c r="AK82" s="227" t="s">
        <v>124</v>
      </c>
      <c r="AL82" s="122">
        <v>291</v>
      </c>
      <c r="AM82" s="131">
        <v>168</v>
      </c>
      <c r="AN82" s="131">
        <v>15331560</v>
      </c>
      <c r="AO82" s="132">
        <f t="shared" si="90"/>
        <v>7.1489361702127663E-2</v>
      </c>
      <c r="AP82" s="132">
        <f t="shared" si="77"/>
        <v>0.57731958762886593</v>
      </c>
      <c r="AQ82" s="126">
        <f t="shared" si="78"/>
        <v>91259.28571428571</v>
      </c>
      <c r="AR82" s="595"/>
      <c r="AS82" s="227" t="s">
        <v>124</v>
      </c>
      <c r="AT82" s="122">
        <v>174</v>
      </c>
      <c r="AU82" s="131">
        <v>106</v>
      </c>
      <c r="AV82" s="131">
        <v>10050660</v>
      </c>
      <c r="AW82" s="132">
        <f t="shared" si="91"/>
        <v>9.0753424657534248E-2</v>
      </c>
      <c r="AX82" s="132">
        <f t="shared" si="79"/>
        <v>0.60919540229885061</v>
      </c>
      <c r="AY82" s="131">
        <f t="shared" si="80"/>
        <v>94817.547169811325</v>
      </c>
      <c r="AZ82" s="595"/>
      <c r="BA82" s="227" t="s">
        <v>124</v>
      </c>
      <c r="BB82" s="122">
        <v>73</v>
      </c>
      <c r="BC82" s="131">
        <v>37</v>
      </c>
      <c r="BD82" s="131">
        <v>4113860</v>
      </c>
      <c r="BE82" s="132">
        <f t="shared" si="92"/>
        <v>8.7470449172576833E-2</v>
      </c>
      <c r="BF82" s="132">
        <f t="shared" si="81"/>
        <v>0.50684931506849318</v>
      </c>
      <c r="BG82" s="157">
        <f t="shared" si="82"/>
        <v>111185.4054054054</v>
      </c>
      <c r="BH82" s="595"/>
      <c r="BI82" s="227" t="s">
        <v>124</v>
      </c>
      <c r="BJ82" s="122">
        <f t="shared" si="83"/>
        <v>1148</v>
      </c>
      <c r="BK82" s="131">
        <f t="shared" si="67"/>
        <v>696</v>
      </c>
      <c r="BL82" s="131">
        <f t="shared" si="68"/>
        <v>63869720</v>
      </c>
      <c r="BM82" s="132">
        <f t="shared" si="93"/>
        <v>6.0722387017972432E-2</v>
      </c>
      <c r="BN82" s="132">
        <f t="shared" si="84"/>
        <v>0.60627177700348434</v>
      </c>
      <c r="BO82" s="131">
        <f t="shared" si="85"/>
        <v>91766.839080459773</v>
      </c>
      <c r="BP82" s="183"/>
      <c r="BR82" s="189" t="s">
        <v>105</v>
      </c>
      <c r="BS82" s="106">
        <v>1914</v>
      </c>
      <c r="BT82" s="106">
        <v>6927</v>
      </c>
      <c r="BU82" s="106">
        <v>491520</v>
      </c>
      <c r="BV82" s="106">
        <v>413544</v>
      </c>
      <c r="BW82" s="106">
        <v>271783</v>
      </c>
      <c r="BX82" s="106">
        <v>130800</v>
      </c>
      <c r="BY82" s="106">
        <v>49889</v>
      </c>
      <c r="BZ82" s="106">
        <f>市区町村別_歯科医療費!D80</f>
        <v>1366377</v>
      </c>
    </row>
    <row r="83" spans="2:78" s="75" customFormat="1">
      <c r="B83" s="602"/>
      <c r="C83" s="603"/>
      <c r="D83" s="595"/>
      <c r="E83" s="224" t="s">
        <v>117</v>
      </c>
      <c r="F83" s="122">
        <v>2</v>
      </c>
      <c r="G83" s="131">
        <v>2</v>
      </c>
      <c r="H83" s="131">
        <v>14870</v>
      </c>
      <c r="I83" s="132">
        <f t="shared" si="86"/>
        <v>0.08</v>
      </c>
      <c r="J83" s="132">
        <f t="shared" si="69"/>
        <v>1</v>
      </c>
      <c r="K83" s="157">
        <f t="shared" si="70"/>
        <v>7435</v>
      </c>
      <c r="L83" s="595"/>
      <c r="M83" s="228" t="s">
        <v>117</v>
      </c>
      <c r="N83" s="122">
        <v>4</v>
      </c>
      <c r="O83" s="131">
        <v>3</v>
      </c>
      <c r="P83" s="131">
        <v>248300</v>
      </c>
      <c r="Q83" s="132">
        <f t="shared" si="87"/>
        <v>2.7777777777777776E-2</v>
      </c>
      <c r="R83" s="132">
        <f t="shared" si="71"/>
        <v>0.75</v>
      </c>
      <c r="S83" s="126">
        <f t="shared" si="72"/>
        <v>82766.666666666672</v>
      </c>
      <c r="T83" s="595"/>
      <c r="U83" s="228" t="s">
        <v>117</v>
      </c>
      <c r="V83" s="122">
        <v>296</v>
      </c>
      <c r="W83" s="131">
        <v>148</v>
      </c>
      <c r="X83" s="131">
        <v>9971310</v>
      </c>
      <c r="Y83" s="132">
        <f t="shared" si="88"/>
        <v>3.7496833037750192E-2</v>
      </c>
      <c r="Z83" s="132">
        <f t="shared" si="73"/>
        <v>0.5</v>
      </c>
      <c r="AA83" s="131">
        <f t="shared" si="74"/>
        <v>67373.716216216213</v>
      </c>
      <c r="AB83" s="595"/>
      <c r="AC83" s="228" t="s">
        <v>117</v>
      </c>
      <c r="AD83" s="122">
        <v>133</v>
      </c>
      <c r="AE83" s="131">
        <v>67</v>
      </c>
      <c r="AF83" s="131">
        <v>5052770</v>
      </c>
      <c r="AG83" s="132">
        <f t="shared" si="89"/>
        <v>1.947108398721302E-2</v>
      </c>
      <c r="AH83" s="132">
        <f t="shared" si="75"/>
        <v>0.50375939849624063</v>
      </c>
      <c r="AI83" s="126">
        <f t="shared" si="76"/>
        <v>75414.477611940296</v>
      </c>
      <c r="AJ83" s="595"/>
      <c r="AK83" s="228" t="s">
        <v>117</v>
      </c>
      <c r="AL83" s="122">
        <v>92</v>
      </c>
      <c r="AM83" s="131">
        <v>38</v>
      </c>
      <c r="AN83" s="131">
        <v>3649720</v>
      </c>
      <c r="AO83" s="132">
        <f t="shared" si="90"/>
        <v>1.6170212765957447E-2</v>
      </c>
      <c r="AP83" s="132">
        <f t="shared" si="77"/>
        <v>0.41304347826086957</v>
      </c>
      <c r="AQ83" s="126">
        <f t="shared" si="78"/>
        <v>96045.263157894733</v>
      </c>
      <c r="AR83" s="595"/>
      <c r="AS83" s="228" t="s">
        <v>117</v>
      </c>
      <c r="AT83" s="122">
        <v>39</v>
      </c>
      <c r="AU83" s="131">
        <v>14</v>
      </c>
      <c r="AV83" s="131">
        <v>2635520</v>
      </c>
      <c r="AW83" s="132">
        <f t="shared" si="91"/>
        <v>1.1986301369863013E-2</v>
      </c>
      <c r="AX83" s="132">
        <f t="shared" si="79"/>
        <v>0.35897435897435898</v>
      </c>
      <c r="AY83" s="131">
        <f t="shared" si="80"/>
        <v>188251.42857142858</v>
      </c>
      <c r="AZ83" s="595"/>
      <c r="BA83" s="228" t="s">
        <v>117</v>
      </c>
      <c r="BB83" s="122">
        <v>27</v>
      </c>
      <c r="BC83" s="131">
        <v>10</v>
      </c>
      <c r="BD83" s="131">
        <v>832970</v>
      </c>
      <c r="BE83" s="132">
        <f t="shared" si="92"/>
        <v>2.3640661938534278E-2</v>
      </c>
      <c r="BF83" s="132">
        <f t="shared" si="81"/>
        <v>0.37037037037037035</v>
      </c>
      <c r="BG83" s="157">
        <f t="shared" si="82"/>
        <v>83297</v>
      </c>
      <c r="BH83" s="595"/>
      <c r="BI83" s="228" t="s">
        <v>117</v>
      </c>
      <c r="BJ83" s="122">
        <f t="shared" si="83"/>
        <v>593</v>
      </c>
      <c r="BK83" s="131">
        <f t="shared" si="67"/>
        <v>282</v>
      </c>
      <c r="BL83" s="131">
        <f t="shared" si="68"/>
        <v>22405460</v>
      </c>
      <c r="BM83" s="132">
        <f t="shared" si="93"/>
        <v>2.4603036119350899E-2</v>
      </c>
      <c r="BN83" s="132">
        <f t="shared" si="84"/>
        <v>0.47554806070826305</v>
      </c>
      <c r="BO83" s="131">
        <f t="shared" si="85"/>
        <v>79451.985815602835</v>
      </c>
      <c r="BP83" s="183"/>
    </row>
    <row r="84" spans="2:78" s="75" customFormat="1">
      <c r="B84" s="602">
        <v>8</v>
      </c>
      <c r="C84" s="604" t="s">
        <v>51</v>
      </c>
      <c r="D84" s="596">
        <f>BS15</f>
        <v>11</v>
      </c>
      <c r="E84" s="225" t="s">
        <v>104</v>
      </c>
      <c r="F84" s="121">
        <v>4</v>
      </c>
      <c r="G84" s="129">
        <v>4</v>
      </c>
      <c r="H84" s="129">
        <v>130310</v>
      </c>
      <c r="I84" s="130">
        <f>IFERROR(G84/$D$84,"-")</f>
        <v>0.36363636363636365</v>
      </c>
      <c r="J84" s="130">
        <f t="shared" si="69"/>
        <v>1</v>
      </c>
      <c r="K84" s="156">
        <f t="shared" si="70"/>
        <v>32577.5</v>
      </c>
      <c r="L84" s="596">
        <f>BT15</f>
        <v>61</v>
      </c>
      <c r="M84" s="225" t="s">
        <v>104</v>
      </c>
      <c r="N84" s="121">
        <v>35</v>
      </c>
      <c r="O84" s="129">
        <v>20</v>
      </c>
      <c r="P84" s="129">
        <v>1461450</v>
      </c>
      <c r="Q84" s="130">
        <f>IFERROR(O84/$L$84,"-")</f>
        <v>0.32786885245901637</v>
      </c>
      <c r="R84" s="130">
        <f t="shared" si="71"/>
        <v>0.5714285714285714</v>
      </c>
      <c r="S84" s="125">
        <f t="shared" si="72"/>
        <v>73072.5</v>
      </c>
      <c r="T84" s="596">
        <f>BU15</f>
        <v>3089</v>
      </c>
      <c r="U84" s="225" t="s">
        <v>104</v>
      </c>
      <c r="V84" s="121">
        <v>1417</v>
      </c>
      <c r="W84" s="129">
        <v>1013</v>
      </c>
      <c r="X84" s="129">
        <v>77508580</v>
      </c>
      <c r="Y84" s="130">
        <f>IFERROR(W84/$T$84,"-")</f>
        <v>0.32793784396244741</v>
      </c>
      <c r="Z84" s="130">
        <f t="shared" si="73"/>
        <v>0.71489061397318276</v>
      </c>
      <c r="AA84" s="129">
        <f t="shared" si="74"/>
        <v>76513.899308983222</v>
      </c>
      <c r="AB84" s="596">
        <f>BV15</f>
        <v>2561</v>
      </c>
      <c r="AC84" s="225" t="s">
        <v>104</v>
      </c>
      <c r="AD84" s="121">
        <v>1190</v>
      </c>
      <c r="AE84" s="129">
        <v>821</v>
      </c>
      <c r="AF84" s="129">
        <v>69316820</v>
      </c>
      <c r="AG84" s="130">
        <f>IFERROR(AE84/$AB$84,"-")</f>
        <v>0.32057789925810232</v>
      </c>
      <c r="AH84" s="130">
        <f t="shared" si="75"/>
        <v>0.68991596638655461</v>
      </c>
      <c r="AI84" s="125">
        <f t="shared" si="76"/>
        <v>84429.744214372709</v>
      </c>
      <c r="AJ84" s="596">
        <f>BW15</f>
        <v>2070</v>
      </c>
      <c r="AK84" s="225" t="s">
        <v>104</v>
      </c>
      <c r="AL84" s="121">
        <v>956</v>
      </c>
      <c r="AM84" s="129">
        <v>641</v>
      </c>
      <c r="AN84" s="129">
        <v>52210180</v>
      </c>
      <c r="AO84" s="130">
        <f>IFERROR(AM84/$AJ$84,"-")</f>
        <v>0.30966183574879225</v>
      </c>
      <c r="AP84" s="130">
        <f t="shared" si="77"/>
        <v>0.67050209205020916</v>
      </c>
      <c r="AQ84" s="125">
        <f t="shared" si="78"/>
        <v>81451.138845553825</v>
      </c>
      <c r="AR84" s="596">
        <f>BX15</f>
        <v>1200</v>
      </c>
      <c r="AS84" s="225" t="s">
        <v>104</v>
      </c>
      <c r="AT84" s="121">
        <v>471</v>
      </c>
      <c r="AU84" s="129">
        <v>289</v>
      </c>
      <c r="AV84" s="129">
        <v>25751850</v>
      </c>
      <c r="AW84" s="130">
        <f>IFERROR(AU84/$AR$84,"-")</f>
        <v>0.24083333333333334</v>
      </c>
      <c r="AX84" s="130">
        <f t="shared" si="79"/>
        <v>0.613588110403397</v>
      </c>
      <c r="AY84" s="129">
        <f t="shared" si="80"/>
        <v>89106.747404844296</v>
      </c>
      <c r="AZ84" s="596">
        <f>BY15</f>
        <v>533</v>
      </c>
      <c r="BA84" s="225" t="s">
        <v>104</v>
      </c>
      <c r="BB84" s="121">
        <v>157</v>
      </c>
      <c r="BC84" s="129">
        <v>90</v>
      </c>
      <c r="BD84" s="129">
        <v>8610780</v>
      </c>
      <c r="BE84" s="130">
        <f>IFERROR(BC84/$AZ$84,"-")</f>
        <v>0.16885553470919323</v>
      </c>
      <c r="BF84" s="130">
        <f t="shared" si="81"/>
        <v>0.57324840764331209</v>
      </c>
      <c r="BG84" s="156">
        <f t="shared" si="82"/>
        <v>95675.333333333328</v>
      </c>
      <c r="BH84" s="596">
        <f>BZ15</f>
        <v>9525</v>
      </c>
      <c r="BI84" s="225" t="s">
        <v>104</v>
      </c>
      <c r="BJ84" s="121">
        <f t="shared" si="83"/>
        <v>4230</v>
      </c>
      <c r="BK84" s="129">
        <f t="shared" si="67"/>
        <v>2878</v>
      </c>
      <c r="BL84" s="129">
        <f t="shared" si="68"/>
        <v>234989970</v>
      </c>
      <c r="BM84" s="130">
        <f>IFERROR(BK84/$BH$84,"-")</f>
        <v>0.30215223097112859</v>
      </c>
      <c r="BN84" s="130">
        <f t="shared" si="84"/>
        <v>0.68037825059101653</v>
      </c>
      <c r="BO84" s="129">
        <f t="shared" si="85"/>
        <v>81650.441278665734</v>
      </c>
      <c r="BP84" s="183"/>
    </row>
    <row r="85" spans="2:78" s="75" customFormat="1">
      <c r="B85" s="602"/>
      <c r="C85" s="605"/>
      <c r="D85" s="592"/>
      <c r="E85" s="226" t="s">
        <v>136</v>
      </c>
      <c r="F85" s="122">
        <v>4</v>
      </c>
      <c r="G85" s="131">
        <v>3</v>
      </c>
      <c r="H85" s="131">
        <v>126630</v>
      </c>
      <c r="I85" s="132">
        <f t="shared" ref="I85:I94" si="94">IFERROR(G85/$D$84,"-")</f>
        <v>0.27272727272727271</v>
      </c>
      <c r="J85" s="132">
        <f t="shared" si="69"/>
        <v>0.75</v>
      </c>
      <c r="K85" s="157">
        <f t="shared" si="70"/>
        <v>42210</v>
      </c>
      <c r="L85" s="592"/>
      <c r="M85" s="226" t="s">
        <v>136</v>
      </c>
      <c r="N85" s="122">
        <v>20</v>
      </c>
      <c r="O85" s="131">
        <v>13</v>
      </c>
      <c r="P85" s="131">
        <v>949570</v>
      </c>
      <c r="Q85" s="132">
        <f t="shared" ref="Q85:Q94" si="95">IFERROR(O85/$L$84,"-")</f>
        <v>0.21311475409836064</v>
      </c>
      <c r="R85" s="132">
        <f t="shared" si="71"/>
        <v>0.65</v>
      </c>
      <c r="S85" s="126">
        <f t="shared" si="72"/>
        <v>73043.846153846156</v>
      </c>
      <c r="T85" s="592"/>
      <c r="U85" s="226" t="s">
        <v>136</v>
      </c>
      <c r="V85" s="122">
        <v>1448</v>
      </c>
      <c r="W85" s="131">
        <v>1047</v>
      </c>
      <c r="X85" s="131">
        <v>70715400</v>
      </c>
      <c r="Y85" s="132">
        <f t="shared" ref="Y85:Y94" si="96">IFERROR(W85/$T$84,"-")</f>
        <v>0.33894464227905469</v>
      </c>
      <c r="Z85" s="132">
        <f t="shared" si="73"/>
        <v>0.72306629834254144</v>
      </c>
      <c r="AA85" s="131">
        <f t="shared" si="74"/>
        <v>67540.974212034387</v>
      </c>
      <c r="AB85" s="592"/>
      <c r="AC85" s="226" t="s">
        <v>136</v>
      </c>
      <c r="AD85" s="122">
        <v>1133</v>
      </c>
      <c r="AE85" s="131">
        <v>789</v>
      </c>
      <c r="AF85" s="131">
        <v>65310190</v>
      </c>
      <c r="AG85" s="132">
        <f t="shared" ref="AG85:AG94" si="97">IFERROR(AE85/$AB$84,"-")</f>
        <v>0.30808278016399843</v>
      </c>
      <c r="AH85" s="132">
        <f t="shared" si="75"/>
        <v>0.69638128861429838</v>
      </c>
      <c r="AI85" s="126">
        <f t="shared" si="76"/>
        <v>82775.906210392903</v>
      </c>
      <c r="AJ85" s="592"/>
      <c r="AK85" s="226" t="s">
        <v>136</v>
      </c>
      <c r="AL85" s="122">
        <v>787</v>
      </c>
      <c r="AM85" s="131">
        <v>543</v>
      </c>
      <c r="AN85" s="131">
        <v>42537860</v>
      </c>
      <c r="AO85" s="132">
        <f t="shared" ref="AO85:AO94" si="98">IFERROR(AM85/$AJ$84,"-")</f>
        <v>0.26231884057971017</v>
      </c>
      <c r="AP85" s="132">
        <f t="shared" si="77"/>
        <v>0.68996188055908514</v>
      </c>
      <c r="AQ85" s="126">
        <f t="shared" si="78"/>
        <v>78338.600368324129</v>
      </c>
      <c r="AR85" s="592"/>
      <c r="AS85" s="226" t="s">
        <v>136</v>
      </c>
      <c r="AT85" s="122">
        <v>399</v>
      </c>
      <c r="AU85" s="131">
        <v>255</v>
      </c>
      <c r="AV85" s="131">
        <v>21295700</v>
      </c>
      <c r="AW85" s="132">
        <f t="shared" ref="AW85:AW94" si="99">IFERROR(AU85/$AR$84,"-")</f>
        <v>0.21249999999999999</v>
      </c>
      <c r="AX85" s="132">
        <f t="shared" si="79"/>
        <v>0.63909774436090228</v>
      </c>
      <c r="AY85" s="131">
        <f t="shared" si="80"/>
        <v>83512.549019607846</v>
      </c>
      <c r="AZ85" s="592"/>
      <c r="BA85" s="226" t="s">
        <v>136</v>
      </c>
      <c r="BB85" s="122">
        <v>103</v>
      </c>
      <c r="BC85" s="131">
        <v>53</v>
      </c>
      <c r="BD85" s="131">
        <v>4476770</v>
      </c>
      <c r="BE85" s="132">
        <f t="shared" ref="BE85:BE94" si="100">IFERROR(BC85/$AZ$84,"-")</f>
        <v>9.9437148217636023E-2</v>
      </c>
      <c r="BF85" s="132">
        <f t="shared" si="81"/>
        <v>0.5145631067961165</v>
      </c>
      <c r="BG85" s="157">
        <f t="shared" si="82"/>
        <v>84467.358490566039</v>
      </c>
      <c r="BH85" s="592"/>
      <c r="BI85" s="226" t="s">
        <v>136</v>
      </c>
      <c r="BJ85" s="122">
        <f t="shared" si="83"/>
        <v>3894</v>
      </c>
      <c r="BK85" s="131">
        <f t="shared" si="67"/>
        <v>2703</v>
      </c>
      <c r="BL85" s="131">
        <f t="shared" si="68"/>
        <v>205412120</v>
      </c>
      <c r="BM85" s="132">
        <f t="shared" ref="BM85:BM94" si="101">IFERROR(BK85/$BH$84,"-")</f>
        <v>0.28377952755905511</v>
      </c>
      <c r="BN85" s="132">
        <f t="shared" si="84"/>
        <v>0.69414483821263484</v>
      </c>
      <c r="BO85" s="131">
        <f t="shared" si="85"/>
        <v>75994.12504624491</v>
      </c>
      <c r="BP85" s="183"/>
    </row>
    <row r="86" spans="2:78" s="75" customFormat="1">
      <c r="B86" s="602"/>
      <c r="C86" s="605"/>
      <c r="D86" s="592"/>
      <c r="E86" s="227" t="s">
        <v>103</v>
      </c>
      <c r="F86" s="122">
        <v>6</v>
      </c>
      <c r="G86" s="131">
        <v>5</v>
      </c>
      <c r="H86" s="131">
        <v>145130</v>
      </c>
      <c r="I86" s="132">
        <f t="shared" si="94"/>
        <v>0.45454545454545453</v>
      </c>
      <c r="J86" s="132">
        <f t="shared" si="69"/>
        <v>0.83333333333333337</v>
      </c>
      <c r="K86" s="157">
        <f t="shared" si="70"/>
        <v>29026</v>
      </c>
      <c r="L86" s="592"/>
      <c r="M86" s="227" t="s">
        <v>103</v>
      </c>
      <c r="N86" s="122">
        <v>33</v>
      </c>
      <c r="O86" s="131">
        <v>18</v>
      </c>
      <c r="P86" s="131">
        <v>1337020</v>
      </c>
      <c r="Q86" s="132">
        <f t="shared" si="95"/>
        <v>0.29508196721311475</v>
      </c>
      <c r="R86" s="132">
        <f t="shared" si="71"/>
        <v>0.54545454545454541</v>
      </c>
      <c r="S86" s="126">
        <f t="shared" si="72"/>
        <v>74278.888888888891</v>
      </c>
      <c r="T86" s="592"/>
      <c r="U86" s="227" t="s">
        <v>103</v>
      </c>
      <c r="V86" s="122">
        <v>1755</v>
      </c>
      <c r="W86" s="131">
        <v>1202</v>
      </c>
      <c r="X86" s="131">
        <v>88423800</v>
      </c>
      <c r="Y86" s="132">
        <f t="shared" si="96"/>
        <v>0.38912269342829392</v>
      </c>
      <c r="Z86" s="132">
        <f t="shared" si="73"/>
        <v>0.68490028490028487</v>
      </c>
      <c r="AA86" s="131">
        <f t="shared" si="74"/>
        <v>73563.893510815309</v>
      </c>
      <c r="AB86" s="592"/>
      <c r="AC86" s="227" t="s">
        <v>103</v>
      </c>
      <c r="AD86" s="122">
        <v>1539</v>
      </c>
      <c r="AE86" s="131">
        <v>1046</v>
      </c>
      <c r="AF86" s="131">
        <v>85268060</v>
      </c>
      <c r="AG86" s="132">
        <f t="shared" si="97"/>
        <v>0.4084342053885201</v>
      </c>
      <c r="AH86" s="132">
        <f t="shared" si="75"/>
        <v>0.67966211825860945</v>
      </c>
      <c r="AI86" s="126">
        <f t="shared" si="76"/>
        <v>81518.221797323131</v>
      </c>
      <c r="AJ86" s="592"/>
      <c r="AK86" s="227" t="s">
        <v>103</v>
      </c>
      <c r="AL86" s="122">
        <v>1254</v>
      </c>
      <c r="AM86" s="131">
        <v>820</v>
      </c>
      <c r="AN86" s="131">
        <v>67073790</v>
      </c>
      <c r="AO86" s="132">
        <f t="shared" si="98"/>
        <v>0.39613526570048307</v>
      </c>
      <c r="AP86" s="132">
        <f t="shared" si="77"/>
        <v>0.65390749601275922</v>
      </c>
      <c r="AQ86" s="126">
        <f t="shared" si="78"/>
        <v>81797.304878048773</v>
      </c>
      <c r="AR86" s="592"/>
      <c r="AS86" s="227" t="s">
        <v>103</v>
      </c>
      <c r="AT86" s="122">
        <v>734</v>
      </c>
      <c r="AU86" s="131">
        <v>449</v>
      </c>
      <c r="AV86" s="131">
        <v>40207150</v>
      </c>
      <c r="AW86" s="132">
        <f t="shared" si="99"/>
        <v>0.37416666666666665</v>
      </c>
      <c r="AX86" s="132">
        <f t="shared" si="79"/>
        <v>0.61171662125340598</v>
      </c>
      <c r="AY86" s="131">
        <f t="shared" si="80"/>
        <v>89548.218262806229</v>
      </c>
      <c r="AZ86" s="592"/>
      <c r="BA86" s="227" t="s">
        <v>103</v>
      </c>
      <c r="BB86" s="122">
        <v>276</v>
      </c>
      <c r="BC86" s="131">
        <v>156</v>
      </c>
      <c r="BD86" s="131">
        <v>14662140</v>
      </c>
      <c r="BE86" s="132">
        <f t="shared" si="100"/>
        <v>0.29268292682926828</v>
      </c>
      <c r="BF86" s="132">
        <f t="shared" si="81"/>
        <v>0.56521739130434778</v>
      </c>
      <c r="BG86" s="157">
        <f t="shared" si="82"/>
        <v>93988.076923076922</v>
      </c>
      <c r="BH86" s="592"/>
      <c r="BI86" s="227" t="s">
        <v>103</v>
      </c>
      <c r="BJ86" s="122">
        <f t="shared" si="83"/>
        <v>5597</v>
      </c>
      <c r="BK86" s="131">
        <f t="shared" si="67"/>
        <v>3696</v>
      </c>
      <c r="BL86" s="131">
        <f t="shared" si="68"/>
        <v>297117090</v>
      </c>
      <c r="BM86" s="132">
        <f t="shared" si="101"/>
        <v>0.38803149606299214</v>
      </c>
      <c r="BN86" s="132">
        <f t="shared" si="84"/>
        <v>0.66035376094336251</v>
      </c>
      <c r="BO86" s="131">
        <f t="shared" si="85"/>
        <v>80388.823051948057</v>
      </c>
      <c r="BP86" s="183"/>
    </row>
    <row r="87" spans="2:78" s="75" customFormat="1">
      <c r="B87" s="602"/>
      <c r="C87" s="605"/>
      <c r="D87" s="592"/>
      <c r="E87" s="227" t="s">
        <v>106</v>
      </c>
      <c r="F87" s="122">
        <v>2</v>
      </c>
      <c r="G87" s="131">
        <v>1</v>
      </c>
      <c r="H87" s="131">
        <v>44780</v>
      </c>
      <c r="I87" s="132">
        <f t="shared" si="94"/>
        <v>9.0909090909090912E-2</v>
      </c>
      <c r="J87" s="132">
        <f t="shared" si="69"/>
        <v>0.5</v>
      </c>
      <c r="K87" s="157">
        <f t="shared" si="70"/>
        <v>44780</v>
      </c>
      <c r="L87" s="592"/>
      <c r="M87" s="227" t="s">
        <v>106</v>
      </c>
      <c r="N87" s="122">
        <v>20</v>
      </c>
      <c r="O87" s="131">
        <v>9</v>
      </c>
      <c r="P87" s="131">
        <v>805910</v>
      </c>
      <c r="Q87" s="132">
        <f t="shared" si="95"/>
        <v>0.14754098360655737</v>
      </c>
      <c r="R87" s="132">
        <f t="shared" si="71"/>
        <v>0.45</v>
      </c>
      <c r="S87" s="126">
        <f t="shared" si="72"/>
        <v>89545.555555555562</v>
      </c>
      <c r="T87" s="592"/>
      <c r="U87" s="227" t="s">
        <v>106</v>
      </c>
      <c r="V87" s="122">
        <v>595</v>
      </c>
      <c r="W87" s="131">
        <v>427</v>
      </c>
      <c r="X87" s="131">
        <v>31358290</v>
      </c>
      <c r="Y87" s="132">
        <f t="shared" si="96"/>
        <v>0.13823243768209775</v>
      </c>
      <c r="Z87" s="132">
        <f t="shared" si="73"/>
        <v>0.71764705882352942</v>
      </c>
      <c r="AA87" s="131">
        <f t="shared" si="74"/>
        <v>73438.618266978927</v>
      </c>
      <c r="AB87" s="592"/>
      <c r="AC87" s="227" t="s">
        <v>106</v>
      </c>
      <c r="AD87" s="122">
        <v>587</v>
      </c>
      <c r="AE87" s="131">
        <v>403</v>
      </c>
      <c r="AF87" s="131">
        <v>34399600</v>
      </c>
      <c r="AG87" s="132">
        <f t="shared" si="97"/>
        <v>0.15736040609137056</v>
      </c>
      <c r="AH87" s="132">
        <f t="shared" si="75"/>
        <v>0.68654173764906301</v>
      </c>
      <c r="AI87" s="126">
        <f t="shared" si="76"/>
        <v>85358.808933002481</v>
      </c>
      <c r="AJ87" s="592"/>
      <c r="AK87" s="227" t="s">
        <v>106</v>
      </c>
      <c r="AL87" s="122">
        <v>508</v>
      </c>
      <c r="AM87" s="131">
        <v>354</v>
      </c>
      <c r="AN87" s="131">
        <v>28328510</v>
      </c>
      <c r="AO87" s="132">
        <f t="shared" si="98"/>
        <v>0.17101449275362318</v>
      </c>
      <c r="AP87" s="132">
        <f t="shared" si="77"/>
        <v>0.69685039370078738</v>
      </c>
      <c r="AQ87" s="126">
        <f t="shared" si="78"/>
        <v>80024.0395480226</v>
      </c>
      <c r="AR87" s="592"/>
      <c r="AS87" s="227" t="s">
        <v>106</v>
      </c>
      <c r="AT87" s="122">
        <v>294</v>
      </c>
      <c r="AU87" s="131">
        <v>183</v>
      </c>
      <c r="AV87" s="131">
        <v>16229140</v>
      </c>
      <c r="AW87" s="132">
        <f t="shared" si="99"/>
        <v>0.1525</v>
      </c>
      <c r="AX87" s="132">
        <f t="shared" si="79"/>
        <v>0.62244897959183676</v>
      </c>
      <c r="AY87" s="131">
        <f t="shared" si="80"/>
        <v>88683.825136612024</v>
      </c>
      <c r="AZ87" s="592"/>
      <c r="BA87" s="227" t="s">
        <v>106</v>
      </c>
      <c r="BB87" s="122">
        <v>111</v>
      </c>
      <c r="BC87" s="131">
        <v>66</v>
      </c>
      <c r="BD87" s="131">
        <v>6016310</v>
      </c>
      <c r="BE87" s="132">
        <f t="shared" si="100"/>
        <v>0.12382739212007504</v>
      </c>
      <c r="BF87" s="132">
        <f t="shared" si="81"/>
        <v>0.59459459459459463</v>
      </c>
      <c r="BG87" s="157">
        <f t="shared" si="82"/>
        <v>91156.212121212127</v>
      </c>
      <c r="BH87" s="592"/>
      <c r="BI87" s="227" t="s">
        <v>106</v>
      </c>
      <c r="BJ87" s="122">
        <f t="shared" si="83"/>
        <v>2117</v>
      </c>
      <c r="BK87" s="131">
        <f t="shared" si="67"/>
        <v>1443</v>
      </c>
      <c r="BL87" s="131">
        <f t="shared" si="68"/>
        <v>117182540</v>
      </c>
      <c r="BM87" s="132">
        <f t="shared" si="101"/>
        <v>0.15149606299212598</v>
      </c>
      <c r="BN87" s="132">
        <f t="shared" si="84"/>
        <v>0.68162494095418047</v>
      </c>
      <c r="BO87" s="131">
        <f t="shared" si="85"/>
        <v>81207.581427581434</v>
      </c>
      <c r="BP87" s="183"/>
    </row>
    <row r="88" spans="2:78" s="75" customFormat="1">
      <c r="B88" s="602"/>
      <c r="C88" s="605"/>
      <c r="D88" s="592"/>
      <c r="E88" s="227" t="s">
        <v>119</v>
      </c>
      <c r="F88" s="122">
        <v>5</v>
      </c>
      <c r="G88" s="131">
        <v>4</v>
      </c>
      <c r="H88" s="131">
        <v>106290</v>
      </c>
      <c r="I88" s="132">
        <f t="shared" si="94"/>
        <v>0.36363636363636365</v>
      </c>
      <c r="J88" s="132">
        <f t="shared" si="69"/>
        <v>0.8</v>
      </c>
      <c r="K88" s="157">
        <f t="shared" si="70"/>
        <v>26572.5</v>
      </c>
      <c r="L88" s="592"/>
      <c r="M88" s="227" t="s">
        <v>119</v>
      </c>
      <c r="N88" s="122">
        <v>16</v>
      </c>
      <c r="O88" s="131">
        <v>11</v>
      </c>
      <c r="P88" s="131">
        <v>662210</v>
      </c>
      <c r="Q88" s="132">
        <f t="shared" si="95"/>
        <v>0.18032786885245902</v>
      </c>
      <c r="R88" s="132">
        <f t="shared" si="71"/>
        <v>0.6875</v>
      </c>
      <c r="S88" s="126">
        <f t="shared" si="72"/>
        <v>60200.909090909088</v>
      </c>
      <c r="T88" s="592"/>
      <c r="U88" s="227" t="s">
        <v>119</v>
      </c>
      <c r="V88" s="122">
        <v>653</v>
      </c>
      <c r="W88" s="131">
        <v>459</v>
      </c>
      <c r="X88" s="131">
        <v>35622380</v>
      </c>
      <c r="Y88" s="132">
        <f t="shared" si="96"/>
        <v>0.14859177727419878</v>
      </c>
      <c r="Z88" s="132">
        <f t="shared" si="73"/>
        <v>0.70290964777947929</v>
      </c>
      <c r="AA88" s="131">
        <f t="shared" si="74"/>
        <v>77608.671023965144</v>
      </c>
      <c r="AB88" s="592"/>
      <c r="AC88" s="227" t="s">
        <v>119</v>
      </c>
      <c r="AD88" s="122">
        <v>670</v>
      </c>
      <c r="AE88" s="131">
        <v>462</v>
      </c>
      <c r="AF88" s="131">
        <v>38672810</v>
      </c>
      <c r="AG88" s="132">
        <f t="shared" si="97"/>
        <v>0.18039828192112456</v>
      </c>
      <c r="AH88" s="132">
        <f t="shared" si="75"/>
        <v>0.68955223880597016</v>
      </c>
      <c r="AI88" s="126">
        <f t="shared" si="76"/>
        <v>83707.380952380947</v>
      </c>
      <c r="AJ88" s="592"/>
      <c r="AK88" s="227" t="s">
        <v>119</v>
      </c>
      <c r="AL88" s="122">
        <v>603</v>
      </c>
      <c r="AM88" s="131">
        <v>397</v>
      </c>
      <c r="AN88" s="131">
        <v>33761140</v>
      </c>
      <c r="AO88" s="132">
        <f t="shared" si="98"/>
        <v>0.19178743961352657</v>
      </c>
      <c r="AP88" s="132">
        <f t="shared" si="77"/>
        <v>0.65837479270315091</v>
      </c>
      <c r="AQ88" s="126">
        <f t="shared" si="78"/>
        <v>85040.654911838792</v>
      </c>
      <c r="AR88" s="592"/>
      <c r="AS88" s="227" t="s">
        <v>119</v>
      </c>
      <c r="AT88" s="122">
        <v>341</v>
      </c>
      <c r="AU88" s="131">
        <v>212</v>
      </c>
      <c r="AV88" s="131">
        <v>21261500</v>
      </c>
      <c r="AW88" s="132">
        <f t="shared" si="99"/>
        <v>0.17666666666666667</v>
      </c>
      <c r="AX88" s="132">
        <f t="shared" si="79"/>
        <v>0.6217008797653959</v>
      </c>
      <c r="AY88" s="131">
        <f t="shared" si="80"/>
        <v>100290.09433962264</v>
      </c>
      <c r="AZ88" s="592"/>
      <c r="BA88" s="227" t="s">
        <v>119</v>
      </c>
      <c r="BB88" s="122">
        <v>122</v>
      </c>
      <c r="BC88" s="131">
        <v>77</v>
      </c>
      <c r="BD88" s="131">
        <v>7829600</v>
      </c>
      <c r="BE88" s="132">
        <f t="shared" si="100"/>
        <v>0.14446529080675422</v>
      </c>
      <c r="BF88" s="132">
        <f t="shared" si="81"/>
        <v>0.63114754098360659</v>
      </c>
      <c r="BG88" s="157">
        <f t="shared" si="82"/>
        <v>101683.11688311688</v>
      </c>
      <c r="BH88" s="592"/>
      <c r="BI88" s="227" t="s">
        <v>119</v>
      </c>
      <c r="BJ88" s="122">
        <f t="shared" si="83"/>
        <v>2410</v>
      </c>
      <c r="BK88" s="131">
        <f t="shared" si="67"/>
        <v>1622</v>
      </c>
      <c r="BL88" s="131">
        <f t="shared" si="68"/>
        <v>137915930</v>
      </c>
      <c r="BM88" s="132">
        <f t="shared" si="101"/>
        <v>0.17028871391076114</v>
      </c>
      <c r="BN88" s="132">
        <f t="shared" si="84"/>
        <v>0.67302904564315358</v>
      </c>
      <c r="BO88" s="131">
        <f t="shared" si="85"/>
        <v>85028.316892725037</v>
      </c>
      <c r="BP88" s="183"/>
    </row>
    <row r="89" spans="2:78" s="75" customFormat="1">
      <c r="B89" s="602"/>
      <c r="C89" s="605"/>
      <c r="D89" s="592"/>
      <c r="E89" s="227" t="s">
        <v>120</v>
      </c>
      <c r="F89" s="122">
        <v>1</v>
      </c>
      <c r="G89" s="131">
        <v>0</v>
      </c>
      <c r="H89" s="131">
        <v>0</v>
      </c>
      <c r="I89" s="132">
        <f t="shared" si="94"/>
        <v>0</v>
      </c>
      <c r="J89" s="132">
        <f t="shared" si="69"/>
        <v>0</v>
      </c>
      <c r="K89" s="157" t="str">
        <f t="shared" si="70"/>
        <v>-</v>
      </c>
      <c r="L89" s="592"/>
      <c r="M89" s="227" t="s">
        <v>120</v>
      </c>
      <c r="N89" s="122">
        <v>10</v>
      </c>
      <c r="O89" s="131">
        <v>5</v>
      </c>
      <c r="P89" s="131">
        <v>232140</v>
      </c>
      <c r="Q89" s="132">
        <f t="shared" si="95"/>
        <v>8.1967213114754092E-2</v>
      </c>
      <c r="R89" s="132">
        <f t="shared" si="71"/>
        <v>0.5</v>
      </c>
      <c r="S89" s="126">
        <f t="shared" si="72"/>
        <v>46428</v>
      </c>
      <c r="T89" s="592"/>
      <c r="U89" s="227" t="s">
        <v>120</v>
      </c>
      <c r="V89" s="122">
        <v>323</v>
      </c>
      <c r="W89" s="131">
        <v>245</v>
      </c>
      <c r="X89" s="131">
        <v>18162050</v>
      </c>
      <c r="Y89" s="132">
        <f t="shared" si="96"/>
        <v>7.9313693752023309E-2</v>
      </c>
      <c r="Z89" s="132">
        <f t="shared" si="73"/>
        <v>0.75851393188854488</v>
      </c>
      <c r="AA89" s="131">
        <f t="shared" si="74"/>
        <v>74130.816326530607</v>
      </c>
      <c r="AB89" s="592"/>
      <c r="AC89" s="227" t="s">
        <v>120</v>
      </c>
      <c r="AD89" s="122">
        <v>300</v>
      </c>
      <c r="AE89" s="131">
        <v>219</v>
      </c>
      <c r="AF89" s="131">
        <v>17852740</v>
      </c>
      <c r="AG89" s="132">
        <f t="shared" si="97"/>
        <v>8.5513471300273328E-2</v>
      </c>
      <c r="AH89" s="132">
        <f t="shared" si="75"/>
        <v>0.73</v>
      </c>
      <c r="AI89" s="126">
        <f t="shared" si="76"/>
        <v>81519.360730593602</v>
      </c>
      <c r="AJ89" s="592"/>
      <c r="AK89" s="227" t="s">
        <v>120</v>
      </c>
      <c r="AL89" s="122">
        <v>226</v>
      </c>
      <c r="AM89" s="131">
        <v>161</v>
      </c>
      <c r="AN89" s="131">
        <v>12694510</v>
      </c>
      <c r="AO89" s="132">
        <f t="shared" si="98"/>
        <v>7.7777777777777779E-2</v>
      </c>
      <c r="AP89" s="132">
        <f t="shared" si="77"/>
        <v>0.71238938053097345</v>
      </c>
      <c r="AQ89" s="126">
        <f t="shared" si="78"/>
        <v>78847.888198757762</v>
      </c>
      <c r="AR89" s="592"/>
      <c r="AS89" s="227" t="s">
        <v>120</v>
      </c>
      <c r="AT89" s="122">
        <v>119</v>
      </c>
      <c r="AU89" s="131">
        <v>83</v>
      </c>
      <c r="AV89" s="131">
        <v>7858030</v>
      </c>
      <c r="AW89" s="132">
        <f t="shared" si="99"/>
        <v>6.9166666666666668E-2</v>
      </c>
      <c r="AX89" s="132">
        <f t="shared" si="79"/>
        <v>0.69747899159663862</v>
      </c>
      <c r="AY89" s="131">
        <f t="shared" si="80"/>
        <v>94675.060240963852</v>
      </c>
      <c r="AZ89" s="592"/>
      <c r="BA89" s="227" t="s">
        <v>120</v>
      </c>
      <c r="BB89" s="122">
        <v>38</v>
      </c>
      <c r="BC89" s="131">
        <v>25</v>
      </c>
      <c r="BD89" s="131">
        <v>2722100</v>
      </c>
      <c r="BE89" s="132">
        <f t="shared" si="100"/>
        <v>4.6904315196998121E-2</v>
      </c>
      <c r="BF89" s="132">
        <f t="shared" si="81"/>
        <v>0.65789473684210531</v>
      </c>
      <c r="BG89" s="157">
        <f t="shared" si="82"/>
        <v>108884</v>
      </c>
      <c r="BH89" s="592"/>
      <c r="BI89" s="227" t="s">
        <v>120</v>
      </c>
      <c r="BJ89" s="122">
        <f t="shared" si="83"/>
        <v>1017</v>
      </c>
      <c r="BK89" s="131">
        <f t="shared" si="67"/>
        <v>738</v>
      </c>
      <c r="BL89" s="131">
        <f t="shared" si="68"/>
        <v>59521570</v>
      </c>
      <c r="BM89" s="132">
        <f t="shared" si="101"/>
        <v>7.7480314960629917E-2</v>
      </c>
      <c r="BN89" s="132">
        <f t="shared" si="84"/>
        <v>0.72566371681415931</v>
      </c>
      <c r="BO89" s="131">
        <f t="shared" si="85"/>
        <v>80652.533875338748</v>
      </c>
      <c r="BP89" s="183"/>
    </row>
    <row r="90" spans="2:78" s="75" customFormat="1">
      <c r="B90" s="602"/>
      <c r="C90" s="605"/>
      <c r="D90" s="592"/>
      <c r="E90" s="227" t="s">
        <v>121</v>
      </c>
      <c r="F90" s="122">
        <v>1</v>
      </c>
      <c r="G90" s="131">
        <v>0</v>
      </c>
      <c r="H90" s="131">
        <v>0</v>
      </c>
      <c r="I90" s="132">
        <f t="shared" si="94"/>
        <v>0</v>
      </c>
      <c r="J90" s="132">
        <f t="shared" si="69"/>
        <v>0</v>
      </c>
      <c r="K90" s="157" t="str">
        <f t="shared" si="70"/>
        <v>-</v>
      </c>
      <c r="L90" s="592"/>
      <c r="M90" s="227" t="s">
        <v>121</v>
      </c>
      <c r="N90" s="122">
        <v>13</v>
      </c>
      <c r="O90" s="131">
        <v>7</v>
      </c>
      <c r="P90" s="131">
        <v>662800</v>
      </c>
      <c r="Q90" s="132">
        <f t="shared" si="95"/>
        <v>0.11475409836065574</v>
      </c>
      <c r="R90" s="132">
        <f t="shared" si="71"/>
        <v>0.53846153846153844</v>
      </c>
      <c r="S90" s="126">
        <f t="shared" si="72"/>
        <v>94685.71428571429</v>
      </c>
      <c r="T90" s="592"/>
      <c r="U90" s="227" t="s">
        <v>121</v>
      </c>
      <c r="V90" s="122">
        <v>226</v>
      </c>
      <c r="W90" s="131">
        <v>151</v>
      </c>
      <c r="X90" s="131">
        <v>10586610</v>
      </c>
      <c r="Y90" s="132">
        <f t="shared" si="96"/>
        <v>4.8883133700226608E-2</v>
      </c>
      <c r="Z90" s="132">
        <f t="shared" si="73"/>
        <v>0.66814159292035402</v>
      </c>
      <c r="AA90" s="131">
        <f t="shared" si="74"/>
        <v>70110</v>
      </c>
      <c r="AB90" s="592"/>
      <c r="AC90" s="227" t="s">
        <v>121</v>
      </c>
      <c r="AD90" s="122">
        <v>269</v>
      </c>
      <c r="AE90" s="131">
        <v>180</v>
      </c>
      <c r="AF90" s="131">
        <v>14766690</v>
      </c>
      <c r="AG90" s="132">
        <f t="shared" si="97"/>
        <v>7.0285044904334251E-2</v>
      </c>
      <c r="AH90" s="132">
        <f t="shared" si="75"/>
        <v>0.66914498141263945</v>
      </c>
      <c r="AI90" s="126">
        <f t="shared" si="76"/>
        <v>82037.166666666672</v>
      </c>
      <c r="AJ90" s="592"/>
      <c r="AK90" s="227" t="s">
        <v>121</v>
      </c>
      <c r="AL90" s="122">
        <v>251</v>
      </c>
      <c r="AM90" s="131">
        <v>170</v>
      </c>
      <c r="AN90" s="131">
        <v>13740760</v>
      </c>
      <c r="AO90" s="132">
        <f t="shared" si="98"/>
        <v>8.2125603864734303E-2</v>
      </c>
      <c r="AP90" s="132">
        <f t="shared" si="77"/>
        <v>0.67729083665338641</v>
      </c>
      <c r="AQ90" s="126">
        <f t="shared" si="78"/>
        <v>80828</v>
      </c>
      <c r="AR90" s="592"/>
      <c r="AS90" s="227" t="s">
        <v>121</v>
      </c>
      <c r="AT90" s="122">
        <v>177</v>
      </c>
      <c r="AU90" s="131">
        <v>101</v>
      </c>
      <c r="AV90" s="131">
        <v>10461530</v>
      </c>
      <c r="AW90" s="132">
        <f t="shared" si="99"/>
        <v>8.4166666666666667E-2</v>
      </c>
      <c r="AX90" s="132">
        <f t="shared" si="79"/>
        <v>0.57062146892655363</v>
      </c>
      <c r="AY90" s="131">
        <f t="shared" si="80"/>
        <v>103579.50495049504</v>
      </c>
      <c r="AZ90" s="592"/>
      <c r="BA90" s="227" t="s">
        <v>121</v>
      </c>
      <c r="BB90" s="122">
        <v>65</v>
      </c>
      <c r="BC90" s="131">
        <v>41</v>
      </c>
      <c r="BD90" s="131">
        <v>4169420</v>
      </c>
      <c r="BE90" s="132">
        <f t="shared" si="100"/>
        <v>7.6923076923076927E-2</v>
      </c>
      <c r="BF90" s="132">
        <f t="shared" si="81"/>
        <v>0.63076923076923075</v>
      </c>
      <c r="BG90" s="157">
        <f t="shared" si="82"/>
        <v>101693.17073170732</v>
      </c>
      <c r="BH90" s="592"/>
      <c r="BI90" s="227" t="s">
        <v>121</v>
      </c>
      <c r="BJ90" s="122">
        <f t="shared" si="83"/>
        <v>1002</v>
      </c>
      <c r="BK90" s="131">
        <f t="shared" si="67"/>
        <v>650</v>
      </c>
      <c r="BL90" s="131">
        <f t="shared" si="68"/>
        <v>54387810</v>
      </c>
      <c r="BM90" s="132">
        <f t="shared" si="101"/>
        <v>6.8241469816272965E-2</v>
      </c>
      <c r="BN90" s="132">
        <f t="shared" si="84"/>
        <v>0.64870259481037928</v>
      </c>
      <c r="BO90" s="131">
        <f t="shared" si="85"/>
        <v>83673.553846153853</v>
      </c>
      <c r="BP90" s="183"/>
    </row>
    <row r="91" spans="2:78" s="75" customFormat="1">
      <c r="B91" s="602"/>
      <c r="C91" s="605"/>
      <c r="D91" s="592"/>
      <c r="E91" s="227" t="s">
        <v>122</v>
      </c>
      <c r="F91" s="122">
        <v>1</v>
      </c>
      <c r="G91" s="131">
        <v>1</v>
      </c>
      <c r="H91" s="131">
        <v>19270</v>
      </c>
      <c r="I91" s="132">
        <f t="shared" si="94"/>
        <v>9.0909090909090912E-2</v>
      </c>
      <c r="J91" s="132">
        <f t="shared" si="69"/>
        <v>1</v>
      </c>
      <c r="K91" s="157">
        <f t="shared" si="70"/>
        <v>19270</v>
      </c>
      <c r="L91" s="592"/>
      <c r="M91" s="227" t="s">
        <v>122</v>
      </c>
      <c r="N91" s="122">
        <v>8</v>
      </c>
      <c r="O91" s="131">
        <v>5</v>
      </c>
      <c r="P91" s="131">
        <v>321110</v>
      </c>
      <c r="Q91" s="132">
        <f t="shared" si="95"/>
        <v>8.1967213114754092E-2</v>
      </c>
      <c r="R91" s="132">
        <f t="shared" si="71"/>
        <v>0.625</v>
      </c>
      <c r="S91" s="126">
        <f t="shared" si="72"/>
        <v>64222</v>
      </c>
      <c r="T91" s="592"/>
      <c r="U91" s="227" t="s">
        <v>122</v>
      </c>
      <c r="V91" s="122">
        <v>170</v>
      </c>
      <c r="W91" s="131">
        <v>127</v>
      </c>
      <c r="X91" s="131">
        <v>11434180</v>
      </c>
      <c r="Y91" s="132">
        <f t="shared" si="96"/>
        <v>4.1113629006150856E-2</v>
      </c>
      <c r="Z91" s="132">
        <f t="shared" si="73"/>
        <v>0.74705882352941178</v>
      </c>
      <c r="AA91" s="131">
        <f t="shared" si="74"/>
        <v>90032.913385826774</v>
      </c>
      <c r="AB91" s="592"/>
      <c r="AC91" s="227" t="s">
        <v>122</v>
      </c>
      <c r="AD91" s="122">
        <v>161</v>
      </c>
      <c r="AE91" s="131">
        <v>116</v>
      </c>
      <c r="AF91" s="131">
        <v>11661460</v>
      </c>
      <c r="AG91" s="132">
        <f t="shared" si="97"/>
        <v>4.5294806716126512E-2</v>
      </c>
      <c r="AH91" s="132">
        <f t="shared" si="75"/>
        <v>0.72049689440993792</v>
      </c>
      <c r="AI91" s="126">
        <f t="shared" si="76"/>
        <v>100529.8275862069</v>
      </c>
      <c r="AJ91" s="592"/>
      <c r="AK91" s="227" t="s">
        <v>122</v>
      </c>
      <c r="AL91" s="122">
        <v>156</v>
      </c>
      <c r="AM91" s="131">
        <v>113</v>
      </c>
      <c r="AN91" s="131">
        <v>9894110</v>
      </c>
      <c r="AO91" s="132">
        <f t="shared" si="98"/>
        <v>5.4589371980676329E-2</v>
      </c>
      <c r="AP91" s="132">
        <f t="shared" si="77"/>
        <v>0.72435897435897434</v>
      </c>
      <c r="AQ91" s="126">
        <f t="shared" si="78"/>
        <v>87558.495575221241</v>
      </c>
      <c r="AR91" s="592"/>
      <c r="AS91" s="227" t="s">
        <v>122</v>
      </c>
      <c r="AT91" s="122">
        <v>85</v>
      </c>
      <c r="AU91" s="131">
        <v>55</v>
      </c>
      <c r="AV91" s="131">
        <v>5541610</v>
      </c>
      <c r="AW91" s="132">
        <f t="shared" si="99"/>
        <v>4.583333333333333E-2</v>
      </c>
      <c r="AX91" s="132">
        <f t="shared" si="79"/>
        <v>0.6470588235294118</v>
      </c>
      <c r="AY91" s="131">
        <f t="shared" si="80"/>
        <v>100756.54545454546</v>
      </c>
      <c r="AZ91" s="592"/>
      <c r="BA91" s="227" t="s">
        <v>122</v>
      </c>
      <c r="BB91" s="122">
        <v>17</v>
      </c>
      <c r="BC91" s="131">
        <v>9</v>
      </c>
      <c r="BD91" s="131">
        <v>873370</v>
      </c>
      <c r="BE91" s="132">
        <f t="shared" si="100"/>
        <v>1.6885553470919325E-2</v>
      </c>
      <c r="BF91" s="132">
        <f t="shared" si="81"/>
        <v>0.52941176470588236</v>
      </c>
      <c r="BG91" s="157">
        <f t="shared" si="82"/>
        <v>97041.111111111109</v>
      </c>
      <c r="BH91" s="592"/>
      <c r="BI91" s="227" t="s">
        <v>122</v>
      </c>
      <c r="BJ91" s="122">
        <f t="shared" si="83"/>
        <v>598</v>
      </c>
      <c r="BK91" s="131">
        <f t="shared" si="67"/>
        <v>426</v>
      </c>
      <c r="BL91" s="131">
        <f t="shared" si="68"/>
        <v>39745110</v>
      </c>
      <c r="BM91" s="132">
        <f t="shared" si="101"/>
        <v>4.4724409448818898E-2</v>
      </c>
      <c r="BN91" s="132">
        <f t="shared" si="84"/>
        <v>0.7123745819397993</v>
      </c>
      <c r="BO91" s="131">
        <f t="shared" si="85"/>
        <v>93298.380281690144</v>
      </c>
      <c r="BP91" s="183"/>
    </row>
    <row r="92" spans="2:78" s="75" customFormat="1">
      <c r="B92" s="602"/>
      <c r="C92" s="605"/>
      <c r="D92" s="592"/>
      <c r="E92" s="227" t="s">
        <v>123</v>
      </c>
      <c r="F92" s="122">
        <v>3</v>
      </c>
      <c r="G92" s="131">
        <v>2</v>
      </c>
      <c r="H92" s="131">
        <v>37620</v>
      </c>
      <c r="I92" s="132">
        <f t="shared" si="94"/>
        <v>0.18181818181818182</v>
      </c>
      <c r="J92" s="132">
        <f t="shared" si="69"/>
        <v>0.66666666666666663</v>
      </c>
      <c r="K92" s="157">
        <f t="shared" si="70"/>
        <v>18810</v>
      </c>
      <c r="L92" s="592"/>
      <c r="M92" s="227" t="s">
        <v>123</v>
      </c>
      <c r="N92" s="122">
        <v>36</v>
      </c>
      <c r="O92" s="131">
        <v>21</v>
      </c>
      <c r="P92" s="131">
        <v>1390800</v>
      </c>
      <c r="Q92" s="132">
        <f t="shared" si="95"/>
        <v>0.34426229508196721</v>
      </c>
      <c r="R92" s="132">
        <f t="shared" si="71"/>
        <v>0.58333333333333337</v>
      </c>
      <c r="S92" s="126">
        <f t="shared" si="72"/>
        <v>66228.571428571435</v>
      </c>
      <c r="T92" s="592"/>
      <c r="U92" s="227" t="s">
        <v>123</v>
      </c>
      <c r="V92" s="122">
        <v>1243</v>
      </c>
      <c r="W92" s="131">
        <v>926</v>
      </c>
      <c r="X92" s="131">
        <v>66447960</v>
      </c>
      <c r="Y92" s="132">
        <f t="shared" si="96"/>
        <v>0.29977338944642279</v>
      </c>
      <c r="Z92" s="132">
        <f t="shared" si="73"/>
        <v>0.74497184231697511</v>
      </c>
      <c r="AA92" s="131">
        <f t="shared" si="74"/>
        <v>71758.056155507555</v>
      </c>
      <c r="AB92" s="592"/>
      <c r="AC92" s="227" t="s">
        <v>123</v>
      </c>
      <c r="AD92" s="122">
        <v>994</v>
      </c>
      <c r="AE92" s="131">
        <v>700</v>
      </c>
      <c r="AF92" s="131">
        <v>57855540</v>
      </c>
      <c r="AG92" s="132">
        <f t="shared" si="97"/>
        <v>0.27333073018352205</v>
      </c>
      <c r="AH92" s="132">
        <f t="shared" si="75"/>
        <v>0.70422535211267601</v>
      </c>
      <c r="AI92" s="126">
        <f t="shared" si="76"/>
        <v>82650.771428571432</v>
      </c>
      <c r="AJ92" s="592"/>
      <c r="AK92" s="227" t="s">
        <v>123</v>
      </c>
      <c r="AL92" s="122">
        <v>746</v>
      </c>
      <c r="AM92" s="131">
        <v>526</v>
      </c>
      <c r="AN92" s="131">
        <v>41909200</v>
      </c>
      <c r="AO92" s="132">
        <f t="shared" si="98"/>
        <v>0.25410628019323672</v>
      </c>
      <c r="AP92" s="132">
        <f t="shared" si="77"/>
        <v>0.70509383378016088</v>
      </c>
      <c r="AQ92" s="126">
        <f t="shared" si="78"/>
        <v>79675.28517110266</v>
      </c>
      <c r="AR92" s="592"/>
      <c r="AS92" s="227" t="s">
        <v>123</v>
      </c>
      <c r="AT92" s="122">
        <v>358</v>
      </c>
      <c r="AU92" s="131">
        <v>228</v>
      </c>
      <c r="AV92" s="131">
        <v>20867930</v>
      </c>
      <c r="AW92" s="132">
        <f t="shared" si="99"/>
        <v>0.19</v>
      </c>
      <c r="AX92" s="132">
        <f t="shared" si="79"/>
        <v>0.63687150837988826</v>
      </c>
      <c r="AY92" s="131">
        <f t="shared" si="80"/>
        <v>91526.008771929832</v>
      </c>
      <c r="AZ92" s="592"/>
      <c r="BA92" s="227" t="s">
        <v>123</v>
      </c>
      <c r="BB92" s="122">
        <v>120</v>
      </c>
      <c r="BC92" s="131">
        <v>72</v>
      </c>
      <c r="BD92" s="131">
        <v>6134500</v>
      </c>
      <c r="BE92" s="132">
        <f t="shared" si="100"/>
        <v>0.1350844277673546</v>
      </c>
      <c r="BF92" s="132">
        <f t="shared" si="81"/>
        <v>0.6</v>
      </c>
      <c r="BG92" s="157">
        <f t="shared" si="82"/>
        <v>85201.388888888891</v>
      </c>
      <c r="BH92" s="592"/>
      <c r="BI92" s="227" t="s">
        <v>123</v>
      </c>
      <c r="BJ92" s="122">
        <f t="shared" si="83"/>
        <v>3500</v>
      </c>
      <c r="BK92" s="131">
        <f t="shared" si="67"/>
        <v>2475</v>
      </c>
      <c r="BL92" s="131">
        <f t="shared" si="68"/>
        <v>194643550</v>
      </c>
      <c r="BM92" s="132">
        <f t="shared" si="101"/>
        <v>0.25984251968503935</v>
      </c>
      <c r="BN92" s="132">
        <f t="shared" si="84"/>
        <v>0.70714285714285718</v>
      </c>
      <c r="BO92" s="131">
        <f t="shared" si="85"/>
        <v>78643.858585858587</v>
      </c>
      <c r="BP92" s="183"/>
    </row>
    <row r="93" spans="2:78" s="75" customFormat="1">
      <c r="B93" s="602"/>
      <c r="C93" s="605"/>
      <c r="D93" s="592"/>
      <c r="E93" s="227" t="s">
        <v>124</v>
      </c>
      <c r="F93" s="122">
        <v>1</v>
      </c>
      <c r="G93" s="131">
        <v>1</v>
      </c>
      <c r="H93" s="131">
        <v>28340</v>
      </c>
      <c r="I93" s="132">
        <f t="shared" si="94"/>
        <v>9.0909090909090912E-2</v>
      </c>
      <c r="J93" s="132">
        <f t="shared" si="69"/>
        <v>1</v>
      </c>
      <c r="K93" s="157">
        <f t="shared" si="70"/>
        <v>28340</v>
      </c>
      <c r="L93" s="592"/>
      <c r="M93" s="227" t="s">
        <v>124</v>
      </c>
      <c r="N93" s="122">
        <v>10</v>
      </c>
      <c r="O93" s="131">
        <v>6</v>
      </c>
      <c r="P93" s="131">
        <v>254820</v>
      </c>
      <c r="Q93" s="132">
        <f t="shared" si="95"/>
        <v>9.8360655737704916E-2</v>
      </c>
      <c r="R93" s="132">
        <f t="shared" si="71"/>
        <v>0.6</v>
      </c>
      <c r="S93" s="126">
        <f t="shared" si="72"/>
        <v>42470</v>
      </c>
      <c r="T93" s="592"/>
      <c r="U93" s="227" t="s">
        <v>124</v>
      </c>
      <c r="V93" s="122">
        <v>223</v>
      </c>
      <c r="W93" s="131">
        <v>154</v>
      </c>
      <c r="X93" s="131">
        <v>11497920</v>
      </c>
      <c r="Y93" s="132">
        <f t="shared" si="96"/>
        <v>4.9854321786986081E-2</v>
      </c>
      <c r="Z93" s="132">
        <f t="shared" si="73"/>
        <v>0.6905829596412556</v>
      </c>
      <c r="AA93" s="131">
        <f t="shared" si="74"/>
        <v>74661.818181818177</v>
      </c>
      <c r="AB93" s="592"/>
      <c r="AC93" s="227" t="s">
        <v>124</v>
      </c>
      <c r="AD93" s="122">
        <v>250</v>
      </c>
      <c r="AE93" s="131">
        <v>166</v>
      </c>
      <c r="AF93" s="131">
        <v>11919930</v>
      </c>
      <c r="AG93" s="132">
        <f t="shared" si="97"/>
        <v>6.481843030066381E-2</v>
      </c>
      <c r="AH93" s="132">
        <f t="shared" si="75"/>
        <v>0.66400000000000003</v>
      </c>
      <c r="AI93" s="126">
        <f t="shared" si="76"/>
        <v>71806.80722891567</v>
      </c>
      <c r="AJ93" s="592"/>
      <c r="AK93" s="227" t="s">
        <v>124</v>
      </c>
      <c r="AL93" s="122">
        <v>244</v>
      </c>
      <c r="AM93" s="131">
        <v>166</v>
      </c>
      <c r="AN93" s="131">
        <v>15436110</v>
      </c>
      <c r="AO93" s="132">
        <f t="shared" si="98"/>
        <v>8.0193236714975843E-2</v>
      </c>
      <c r="AP93" s="132">
        <f t="shared" si="77"/>
        <v>0.68032786885245899</v>
      </c>
      <c r="AQ93" s="126">
        <f t="shared" si="78"/>
        <v>92988.614457831325</v>
      </c>
      <c r="AR93" s="592"/>
      <c r="AS93" s="227" t="s">
        <v>124</v>
      </c>
      <c r="AT93" s="122">
        <v>189</v>
      </c>
      <c r="AU93" s="131">
        <v>111</v>
      </c>
      <c r="AV93" s="131">
        <v>9381230</v>
      </c>
      <c r="AW93" s="132">
        <f t="shared" si="99"/>
        <v>9.2499999999999999E-2</v>
      </c>
      <c r="AX93" s="132">
        <f t="shared" si="79"/>
        <v>0.58730158730158732</v>
      </c>
      <c r="AY93" s="131">
        <f t="shared" si="80"/>
        <v>84515.585585585592</v>
      </c>
      <c r="AZ93" s="592"/>
      <c r="BA93" s="227" t="s">
        <v>124</v>
      </c>
      <c r="BB93" s="122">
        <v>92</v>
      </c>
      <c r="BC93" s="131">
        <v>48</v>
      </c>
      <c r="BD93" s="131">
        <v>4688490</v>
      </c>
      <c r="BE93" s="132">
        <f t="shared" si="100"/>
        <v>9.0056285178236398E-2</v>
      </c>
      <c r="BF93" s="132">
        <f t="shared" si="81"/>
        <v>0.52173913043478259</v>
      </c>
      <c r="BG93" s="157">
        <f t="shared" si="82"/>
        <v>97676.875</v>
      </c>
      <c r="BH93" s="592"/>
      <c r="BI93" s="227" t="s">
        <v>124</v>
      </c>
      <c r="BJ93" s="122">
        <f t="shared" si="83"/>
        <v>1009</v>
      </c>
      <c r="BK93" s="131">
        <f t="shared" si="67"/>
        <v>652</v>
      </c>
      <c r="BL93" s="131">
        <f t="shared" si="68"/>
        <v>53206840</v>
      </c>
      <c r="BM93" s="132">
        <f t="shared" si="101"/>
        <v>6.8451443569553808E-2</v>
      </c>
      <c r="BN93" s="132">
        <f t="shared" si="84"/>
        <v>0.64618434093161548</v>
      </c>
      <c r="BO93" s="131">
        <f t="shared" si="85"/>
        <v>81605.582822085897</v>
      </c>
      <c r="BP93" s="183"/>
    </row>
    <row r="94" spans="2:78" s="75" customFormat="1">
      <c r="B94" s="602"/>
      <c r="C94" s="605"/>
      <c r="D94" s="592"/>
      <c r="E94" s="224" t="s">
        <v>117</v>
      </c>
      <c r="F94" s="122">
        <v>0</v>
      </c>
      <c r="G94" s="131">
        <v>0</v>
      </c>
      <c r="H94" s="131">
        <v>0</v>
      </c>
      <c r="I94" s="132">
        <f t="shared" si="94"/>
        <v>0</v>
      </c>
      <c r="J94" s="132" t="str">
        <f t="shared" si="69"/>
        <v>-</v>
      </c>
      <c r="K94" s="157" t="str">
        <f t="shared" si="70"/>
        <v>-</v>
      </c>
      <c r="L94" s="592"/>
      <c r="M94" s="228" t="s">
        <v>117</v>
      </c>
      <c r="N94" s="122">
        <v>1</v>
      </c>
      <c r="O94" s="131">
        <v>0</v>
      </c>
      <c r="P94" s="131">
        <v>0</v>
      </c>
      <c r="Q94" s="132">
        <f t="shared" si="95"/>
        <v>0</v>
      </c>
      <c r="R94" s="132">
        <f t="shared" si="71"/>
        <v>0</v>
      </c>
      <c r="S94" s="126" t="str">
        <f t="shared" si="72"/>
        <v>-</v>
      </c>
      <c r="T94" s="592"/>
      <c r="U94" s="228" t="s">
        <v>117</v>
      </c>
      <c r="V94" s="122">
        <v>269</v>
      </c>
      <c r="W94" s="131">
        <v>160</v>
      </c>
      <c r="X94" s="131">
        <v>10500540</v>
      </c>
      <c r="Y94" s="132">
        <f t="shared" si="96"/>
        <v>5.1796697960505018E-2</v>
      </c>
      <c r="Z94" s="132">
        <f t="shared" si="73"/>
        <v>0.59479553903345728</v>
      </c>
      <c r="AA94" s="131">
        <f t="shared" si="74"/>
        <v>65628.375</v>
      </c>
      <c r="AB94" s="592"/>
      <c r="AC94" s="228" t="s">
        <v>117</v>
      </c>
      <c r="AD94" s="122">
        <v>141</v>
      </c>
      <c r="AE94" s="131">
        <v>83</v>
      </c>
      <c r="AF94" s="131">
        <v>5428160</v>
      </c>
      <c r="AG94" s="132">
        <f t="shared" si="97"/>
        <v>3.2409215150331905E-2</v>
      </c>
      <c r="AH94" s="132">
        <f t="shared" si="75"/>
        <v>0.58865248226950351</v>
      </c>
      <c r="AI94" s="126">
        <f t="shared" si="76"/>
        <v>65399.51807228916</v>
      </c>
      <c r="AJ94" s="592"/>
      <c r="AK94" s="228" t="s">
        <v>117</v>
      </c>
      <c r="AL94" s="122">
        <v>76</v>
      </c>
      <c r="AM94" s="131">
        <v>45</v>
      </c>
      <c r="AN94" s="131">
        <v>4301870</v>
      </c>
      <c r="AO94" s="132">
        <f t="shared" si="98"/>
        <v>2.1739130434782608E-2</v>
      </c>
      <c r="AP94" s="132">
        <f t="shared" si="77"/>
        <v>0.59210526315789469</v>
      </c>
      <c r="AQ94" s="126">
        <f t="shared" si="78"/>
        <v>95597.111111111109</v>
      </c>
      <c r="AR94" s="592"/>
      <c r="AS94" s="228" t="s">
        <v>117</v>
      </c>
      <c r="AT94" s="122">
        <v>52</v>
      </c>
      <c r="AU94" s="131">
        <v>27</v>
      </c>
      <c r="AV94" s="131">
        <v>4113360</v>
      </c>
      <c r="AW94" s="132">
        <f t="shared" si="99"/>
        <v>2.2499999999999999E-2</v>
      </c>
      <c r="AX94" s="132">
        <f t="shared" si="79"/>
        <v>0.51923076923076927</v>
      </c>
      <c r="AY94" s="131">
        <f t="shared" si="80"/>
        <v>152346.66666666666</v>
      </c>
      <c r="AZ94" s="592"/>
      <c r="BA94" s="228" t="s">
        <v>117</v>
      </c>
      <c r="BB94" s="122">
        <v>32</v>
      </c>
      <c r="BC94" s="131">
        <v>12</v>
      </c>
      <c r="BD94" s="131">
        <v>2494900</v>
      </c>
      <c r="BE94" s="132">
        <f t="shared" si="100"/>
        <v>2.2514071294559099E-2</v>
      </c>
      <c r="BF94" s="132">
        <f t="shared" si="81"/>
        <v>0.375</v>
      </c>
      <c r="BG94" s="157">
        <f t="shared" si="82"/>
        <v>207908.33333333334</v>
      </c>
      <c r="BH94" s="592"/>
      <c r="BI94" s="228" t="s">
        <v>117</v>
      </c>
      <c r="BJ94" s="122">
        <f t="shared" si="83"/>
        <v>571</v>
      </c>
      <c r="BK94" s="131">
        <f t="shared" si="67"/>
        <v>327</v>
      </c>
      <c r="BL94" s="131">
        <f t="shared" si="68"/>
        <v>26838830</v>
      </c>
      <c r="BM94" s="132">
        <f t="shared" si="101"/>
        <v>3.4330708661417325E-2</v>
      </c>
      <c r="BN94" s="132">
        <f t="shared" si="84"/>
        <v>0.57267950963222414</v>
      </c>
      <c r="BO94" s="131">
        <f t="shared" si="85"/>
        <v>82075.932721712539</v>
      </c>
      <c r="BP94" s="183"/>
    </row>
    <row r="95" spans="2:78" s="75" customFormat="1">
      <c r="B95" s="602">
        <v>9</v>
      </c>
      <c r="C95" s="604" t="s">
        <v>73</v>
      </c>
      <c r="D95" s="596">
        <f>BS16</f>
        <v>5</v>
      </c>
      <c r="E95" s="225" t="s">
        <v>104</v>
      </c>
      <c r="F95" s="121">
        <v>2</v>
      </c>
      <c r="G95" s="129">
        <v>1</v>
      </c>
      <c r="H95" s="129">
        <v>6890</v>
      </c>
      <c r="I95" s="130">
        <f>IFERROR(G95/$D$95,"-")</f>
        <v>0.2</v>
      </c>
      <c r="J95" s="130">
        <f t="shared" si="69"/>
        <v>0.5</v>
      </c>
      <c r="K95" s="156">
        <f t="shared" si="70"/>
        <v>6890</v>
      </c>
      <c r="L95" s="596">
        <f>BT16</f>
        <v>41</v>
      </c>
      <c r="M95" s="225" t="s">
        <v>104</v>
      </c>
      <c r="N95" s="121">
        <v>19</v>
      </c>
      <c r="O95" s="129">
        <v>12</v>
      </c>
      <c r="P95" s="129">
        <v>1004510</v>
      </c>
      <c r="Q95" s="130">
        <f>IFERROR(O95/$L$95,"-")</f>
        <v>0.29268292682926828</v>
      </c>
      <c r="R95" s="130">
        <f t="shared" si="71"/>
        <v>0.63157894736842102</v>
      </c>
      <c r="S95" s="125">
        <f t="shared" si="72"/>
        <v>83709.166666666672</v>
      </c>
      <c r="T95" s="596">
        <f>BU16</f>
        <v>2062</v>
      </c>
      <c r="U95" s="225" t="s">
        <v>104</v>
      </c>
      <c r="V95" s="121">
        <v>945</v>
      </c>
      <c r="W95" s="129">
        <v>528</v>
      </c>
      <c r="X95" s="129">
        <v>42577750</v>
      </c>
      <c r="Y95" s="130">
        <f>IFERROR(W95/$T$95,"-")</f>
        <v>0.25606207565470418</v>
      </c>
      <c r="Z95" s="130">
        <f t="shared" si="73"/>
        <v>0.55873015873015874</v>
      </c>
      <c r="AA95" s="129">
        <f t="shared" si="74"/>
        <v>80639.678030303025</v>
      </c>
      <c r="AB95" s="596">
        <f>BV16</f>
        <v>1776</v>
      </c>
      <c r="AC95" s="225" t="s">
        <v>104</v>
      </c>
      <c r="AD95" s="121">
        <v>860</v>
      </c>
      <c r="AE95" s="129">
        <v>508</v>
      </c>
      <c r="AF95" s="129">
        <v>43000560</v>
      </c>
      <c r="AG95" s="130">
        <f>IFERROR(AE95/$AB$95,"-")</f>
        <v>0.28603603603603606</v>
      </c>
      <c r="AH95" s="130">
        <f t="shared" si="75"/>
        <v>0.59069767441860466</v>
      </c>
      <c r="AI95" s="125">
        <f t="shared" si="76"/>
        <v>84646.771653543314</v>
      </c>
      <c r="AJ95" s="596">
        <f>BW16</f>
        <v>1338</v>
      </c>
      <c r="AK95" s="225" t="s">
        <v>104</v>
      </c>
      <c r="AL95" s="121">
        <v>602</v>
      </c>
      <c r="AM95" s="129">
        <v>338</v>
      </c>
      <c r="AN95" s="129">
        <v>30656690</v>
      </c>
      <c r="AO95" s="130">
        <f>IFERROR(AM95/$AJ$95,"-")</f>
        <v>0.25261584454409569</v>
      </c>
      <c r="AP95" s="130">
        <f t="shared" si="77"/>
        <v>0.56146179401993357</v>
      </c>
      <c r="AQ95" s="125">
        <f t="shared" si="78"/>
        <v>90700.266272189343</v>
      </c>
      <c r="AR95" s="596">
        <f>BX16</f>
        <v>692</v>
      </c>
      <c r="AS95" s="225" t="s">
        <v>104</v>
      </c>
      <c r="AT95" s="121">
        <v>246</v>
      </c>
      <c r="AU95" s="129">
        <v>126</v>
      </c>
      <c r="AV95" s="129">
        <v>12509150</v>
      </c>
      <c r="AW95" s="130">
        <f>IFERROR(AU95/$AR$95,"-")</f>
        <v>0.18208092485549132</v>
      </c>
      <c r="AX95" s="130">
        <f t="shared" si="79"/>
        <v>0.51219512195121952</v>
      </c>
      <c r="AY95" s="129">
        <f t="shared" si="80"/>
        <v>99278.968253968254</v>
      </c>
      <c r="AZ95" s="596">
        <f>BY16</f>
        <v>293</v>
      </c>
      <c r="BA95" s="225" t="s">
        <v>104</v>
      </c>
      <c r="BB95" s="121">
        <v>79</v>
      </c>
      <c r="BC95" s="129">
        <v>41</v>
      </c>
      <c r="BD95" s="129">
        <v>4250910</v>
      </c>
      <c r="BE95" s="130">
        <f>IFERROR(BC95/$AZ$95,"-")</f>
        <v>0.13993174061433447</v>
      </c>
      <c r="BF95" s="130">
        <f t="shared" si="81"/>
        <v>0.51898734177215189</v>
      </c>
      <c r="BG95" s="156">
        <f t="shared" si="82"/>
        <v>103680.73170731707</v>
      </c>
      <c r="BH95" s="596">
        <f>BZ16</f>
        <v>6207</v>
      </c>
      <c r="BI95" s="225" t="s">
        <v>104</v>
      </c>
      <c r="BJ95" s="121">
        <f t="shared" si="83"/>
        <v>2753</v>
      </c>
      <c r="BK95" s="129">
        <f t="shared" si="67"/>
        <v>1554</v>
      </c>
      <c r="BL95" s="129">
        <f t="shared" si="68"/>
        <v>134006460</v>
      </c>
      <c r="BM95" s="130">
        <f>IFERROR(BK95/$BH$95,"-")</f>
        <v>0.25036249395843402</v>
      </c>
      <c r="BN95" s="130">
        <f t="shared" si="84"/>
        <v>0.56447511805303308</v>
      </c>
      <c r="BO95" s="129">
        <f t="shared" si="85"/>
        <v>86233.24324324324</v>
      </c>
      <c r="BP95" s="183"/>
    </row>
    <row r="96" spans="2:78" s="75" customFormat="1">
      <c r="B96" s="602"/>
      <c r="C96" s="605"/>
      <c r="D96" s="592"/>
      <c r="E96" s="226" t="s">
        <v>136</v>
      </c>
      <c r="F96" s="122">
        <v>2</v>
      </c>
      <c r="G96" s="131">
        <v>1</v>
      </c>
      <c r="H96" s="131">
        <v>6890</v>
      </c>
      <c r="I96" s="132">
        <f t="shared" ref="I96:I105" si="102">IFERROR(G96/$D$95,"-")</f>
        <v>0.2</v>
      </c>
      <c r="J96" s="132">
        <f t="shared" si="69"/>
        <v>0.5</v>
      </c>
      <c r="K96" s="157">
        <f t="shared" si="70"/>
        <v>6890</v>
      </c>
      <c r="L96" s="592"/>
      <c r="M96" s="226" t="s">
        <v>136</v>
      </c>
      <c r="N96" s="122">
        <v>17</v>
      </c>
      <c r="O96" s="131">
        <v>9</v>
      </c>
      <c r="P96" s="131">
        <v>551030</v>
      </c>
      <c r="Q96" s="132">
        <f t="shared" ref="Q96:Q105" si="103">IFERROR(O96/$L$95,"-")</f>
        <v>0.21951219512195122</v>
      </c>
      <c r="R96" s="132">
        <f t="shared" si="71"/>
        <v>0.52941176470588236</v>
      </c>
      <c r="S96" s="126">
        <f t="shared" si="72"/>
        <v>61225.555555555555</v>
      </c>
      <c r="T96" s="592"/>
      <c r="U96" s="226" t="s">
        <v>136</v>
      </c>
      <c r="V96" s="122">
        <v>878</v>
      </c>
      <c r="W96" s="131">
        <v>512</v>
      </c>
      <c r="X96" s="131">
        <v>38466910</v>
      </c>
      <c r="Y96" s="132">
        <f t="shared" ref="Y96:Y105" si="104">IFERROR(W96/$T$95,"-")</f>
        <v>0.24830261881668284</v>
      </c>
      <c r="Z96" s="132">
        <f t="shared" si="73"/>
        <v>0.58314350797266512</v>
      </c>
      <c r="AA96" s="131">
        <f t="shared" si="74"/>
        <v>75130.68359375</v>
      </c>
      <c r="AB96" s="592"/>
      <c r="AC96" s="226" t="s">
        <v>136</v>
      </c>
      <c r="AD96" s="122">
        <v>707</v>
      </c>
      <c r="AE96" s="131">
        <v>425</v>
      </c>
      <c r="AF96" s="131">
        <v>35268350</v>
      </c>
      <c r="AG96" s="132">
        <f t="shared" ref="AG96:AG105" si="105">IFERROR(AE96/$AB$95,"-")</f>
        <v>0.2393018018018018</v>
      </c>
      <c r="AH96" s="132">
        <f t="shared" si="75"/>
        <v>0.60113154172560113</v>
      </c>
      <c r="AI96" s="126">
        <f t="shared" si="76"/>
        <v>82984.352941176476</v>
      </c>
      <c r="AJ96" s="592"/>
      <c r="AK96" s="226" t="s">
        <v>136</v>
      </c>
      <c r="AL96" s="122">
        <v>492</v>
      </c>
      <c r="AM96" s="131">
        <v>267</v>
      </c>
      <c r="AN96" s="131">
        <v>22406620</v>
      </c>
      <c r="AO96" s="132">
        <f t="shared" ref="AO96:AO105" si="106">IFERROR(AM96/$AJ$95,"-")</f>
        <v>0.19955156950672645</v>
      </c>
      <c r="AP96" s="132">
        <f t="shared" si="77"/>
        <v>0.54268292682926833</v>
      </c>
      <c r="AQ96" s="126">
        <f t="shared" si="78"/>
        <v>83919.925093632963</v>
      </c>
      <c r="AR96" s="592"/>
      <c r="AS96" s="226" t="s">
        <v>136</v>
      </c>
      <c r="AT96" s="122">
        <v>174</v>
      </c>
      <c r="AU96" s="131">
        <v>94</v>
      </c>
      <c r="AV96" s="131">
        <v>8326740</v>
      </c>
      <c r="AW96" s="132">
        <f t="shared" ref="AW96:AW105" si="107">IFERROR(AU96/$AR$95,"-")</f>
        <v>0.13583815028901733</v>
      </c>
      <c r="AX96" s="132">
        <f t="shared" si="79"/>
        <v>0.54022988505747127</v>
      </c>
      <c r="AY96" s="131">
        <f t="shared" si="80"/>
        <v>88582.340425531918</v>
      </c>
      <c r="AZ96" s="592"/>
      <c r="BA96" s="226" t="s">
        <v>136</v>
      </c>
      <c r="BB96" s="122">
        <v>50</v>
      </c>
      <c r="BC96" s="131">
        <v>26</v>
      </c>
      <c r="BD96" s="131">
        <v>2548640</v>
      </c>
      <c r="BE96" s="132">
        <f t="shared" ref="BE96:BE105" si="108">IFERROR(BC96/$AZ$95,"-")</f>
        <v>8.8737201365187715E-2</v>
      </c>
      <c r="BF96" s="132">
        <f t="shared" si="81"/>
        <v>0.52</v>
      </c>
      <c r="BG96" s="157">
        <f t="shared" si="82"/>
        <v>98024.61538461539</v>
      </c>
      <c r="BH96" s="592"/>
      <c r="BI96" s="226" t="s">
        <v>136</v>
      </c>
      <c r="BJ96" s="122">
        <f t="shared" si="83"/>
        <v>2320</v>
      </c>
      <c r="BK96" s="131">
        <f t="shared" si="67"/>
        <v>1334</v>
      </c>
      <c r="BL96" s="131">
        <f t="shared" si="68"/>
        <v>107575180</v>
      </c>
      <c r="BM96" s="132">
        <f t="shared" ref="BM96:BM105" si="109">IFERROR(BK96/$BH$95,"-")</f>
        <v>0.2149186402448848</v>
      </c>
      <c r="BN96" s="132">
        <f t="shared" si="84"/>
        <v>0.57499999999999996</v>
      </c>
      <c r="BO96" s="131">
        <f t="shared" si="85"/>
        <v>80641.064467766118</v>
      </c>
      <c r="BP96" s="183"/>
    </row>
    <row r="97" spans="2:68" s="75" customFormat="1">
      <c r="B97" s="602"/>
      <c r="C97" s="605"/>
      <c r="D97" s="592"/>
      <c r="E97" s="227" t="s">
        <v>103</v>
      </c>
      <c r="F97" s="122">
        <v>3</v>
      </c>
      <c r="G97" s="131">
        <v>1</v>
      </c>
      <c r="H97" s="131">
        <v>6890</v>
      </c>
      <c r="I97" s="132">
        <f t="shared" si="102"/>
        <v>0.2</v>
      </c>
      <c r="J97" s="132">
        <f t="shared" si="69"/>
        <v>0.33333333333333331</v>
      </c>
      <c r="K97" s="157">
        <f t="shared" si="70"/>
        <v>6890</v>
      </c>
      <c r="L97" s="592"/>
      <c r="M97" s="227" t="s">
        <v>103</v>
      </c>
      <c r="N97" s="122">
        <v>26</v>
      </c>
      <c r="O97" s="131">
        <v>12</v>
      </c>
      <c r="P97" s="131">
        <v>1230640</v>
      </c>
      <c r="Q97" s="132">
        <f t="shared" si="103"/>
        <v>0.29268292682926828</v>
      </c>
      <c r="R97" s="132">
        <f t="shared" si="71"/>
        <v>0.46153846153846156</v>
      </c>
      <c r="S97" s="126">
        <f t="shared" si="72"/>
        <v>102553.33333333333</v>
      </c>
      <c r="T97" s="592"/>
      <c r="U97" s="227" t="s">
        <v>103</v>
      </c>
      <c r="V97" s="122">
        <v>1214</v>
      </c>
      <c r="W97" s="131">
        <v>636</v>
      </c>
      <c r="X97" s="131">
        <v>49066930</v>
      </c>
      <c r="Y97" s="132">
        <f t="shared" si="104"/>
        <v>0.30843840931134819</v>
      </c>
      <c r="Z97" s="132">
        <f t="shared" si="73"/>
        <v>0.52388797364085671</v>
      </c>
      <c r="AA97" s="131">
        <f t="shared" si="74"/>
        <v>77149.261006289307</v>
      </c>
      <c r="AB97" s="592"/>
      <c r="AC97" s="227" t="s">
        <v>103</v>
      </c>
      <c r="AD97" s="122">
        <v>1052</v>
      </c>
      <c r="AE97" s="131">
        <v>609</v>
      </c>
      <c r="AF97" s="131">
        <v>54537960</v>
      </c>
      <c r="AG97" s="132">
        <f t="shared" si="105"/>
        <v>0.34290540540540543</v>
      </c>
      <c r="AH97" s="132">
        <f t="shared" si="75"/>
        <v>0.57889733840304181</v>
      </c>
      <c r="AI97" s="126">
        <f t="shared" si="76"/>
        <v>89553.300492610841</v>
      </c>
      <c r="AJ97" s="592"/>
      <c r="AK97" s="227" t="s">
        <v>103</v>
      </c>
      <c r="AL97" s="122">
        <v>813</v>
      </c>
      <c r="AM97" s="131">
        <v>441</v>
      </c>
      <c r="AN97" s="131">
        <v>40870340</v>
      </c>
      <c r="AO97" s="132">
        <f t="shared" si="106"/>
        <v>0.32959641255605382</v>
      </c>
      <c r="AP97" s="132">
        <f t="shared" si="77"/>
        <v>0.54243542435424352</v>
      </c>
      <c r="AQ97" s="126">
        <f t="shared" si="78"/>
        <v>92676.507936507944</v>
      </c>
      <c r="AR97" s="592"/>
      <c r="AS97" s="227" t="s">
        <v>103</v>
      </c>
      <c r="AT97" s="122">
        <v>373</v>
      </c>
      <c r="AU97" s="131">
        <v>197</v>
      </c>
      <c r="AV97" s="131">
        <v>18759790</v>
      </c>
      <c r="AW97" s="132">
        <f t="shared" si="107"/>
        <v>0.28468208092485547</v>
      </c>
      <c r="AX97" s="132">
        <f t="shared" si="79"/>
        <v>0.52815013404825739</v>
      </c>
      <c r="AY97" s="131">
        <f t="shared" si="80"/>
        <v>95227.360406091364</v>
      </c>
      <c r="AZ97" s="592"/>
      <c r="BA97" s="227" t="s">
        <v>103</v>
      </c>
      <c r="BB97" s="122">
        <v>147</v>
      </c>
      <c r="BC97" s="131">
        <v>75</v>
      </c>
      <c r="BD97" s="131">
        <v>8752400</v>
      </c>
      <c r="BE97" s="132">
        <f t="shared" si="108"/>
        <v>0.25597269624573377</v>
      </c>
      <c r="BF97" s="132">
        <f t="shared" si="81"/>
        <v>0.51020408163265307</v>
      </c>
      <c r="BG97" s="157">
        <f t="shared" si="82"/>
        <v>116698.66666666667</v>
      </c>
      <c r="BH97" s="592"/>
      <c r="BI97" s="227" t="s">
        <v>103</v>
      </c>
      <c r="BJ97" s="122">
        <f t="shared" si="83"/>
        <v>3628</v>
      </c>
      <c r="BK97" s="131">
        <f t="shared" si="67"/>
        <v>1971</v>
      </c>
      <c r="BL97" s="131">
        <f t="shared" si="68"/>
        <v>173224950</v>
      </c>
      <c r="BM97" s="132">
        <f t="shared" si="109"/>
        <v>0.31754470758820685</v>
      </c>
      <c r="BN97" s="132">
        <f t="shared" si="84"/>
        <v>0.54327453142227122</v>
      </c>
      <c r="BO97" s="131">
        <f t="shared" si="85"/>
        <v>87886.834094368343</v>
      </c>
      <c r="BP97" s="183"/>
    </row>
    <row r="98" spans="2:68" s="75" customFormat="1">
      <c r="B98" s="602"/>
      <c r="C98" s="605"/>
      <c r="D98" s="592"/>
      <c r="E98" s="227" t="s">
        <v>106</v>
      </c>
      <c r="F98" s="122">
        <v>0</v>
      </c>
      <c r="G98" s="131">
        <v>0</v>
      </c>
      <c r="H98" s="131">
        <v>0</v>
      </c>
      <c r="I98" s="132">
        <f t="shared" si="102"/>
        <v>0</v>
      </c>
      <c r="J98" s="132" t="str">
        <f t="shared" si="69"/>
        <v>-</v>
      </c>
      <c r="K98" s="157" t="str">
        <f t="shared" si="70"/>
        <v>-</v>
      </c>
      <c r="L98" s="592"/>
      <c r="M98" s="227" t="s">
        <v>106</v>
      </c>
      <c r="N98" s="122">
        <v>9</v>
      </c>
      <c r="O98" s="131">
        <v>5</v>
      </c>
      <c r="P98" s="131">
        <v>369500</v>
      </c>
      <c r="Q98" s="132">
        <f t="shared" si="103"/>
        <v>0.12195121951219512</v>
      </c>
      <c r="R98" s="132">
        <f t="shared" si="71"/>
        <v>0.55555555555555558</v>
      </c>
      <c r="S98" s="126">
        <f t="shared" si="72"/>
        <v>73900</v>
      </c>
      <c r="T98" s="592"/>
      <c r="U98" s="227" t="s">
        <v>106</v>
      </c>
      <c r="V98" s="122">
        <v>368</v>
      </c>
      <c r="W98" s="131">
        <v>203</v>
      </c>
      <c r="X98" s="131">
        <v>15401890</v>
      </c>
      <c r="Y98" s="132">
        <f t="shared" si="104"/>
        <v>9.8448108632395726E-2</v>
      </c>
      <c r="Z98" s="132">
        <f t="shared" si="73"/>
        <v>0.55163043478260865</v>
      </c>
      <c r="AA98" s="131">
        <f t="shared" si="74"/>
        <v>75871.379310344826</v>
      </c>
      <c r="AB98" s="592"/>
      <c r="AC98" s="227" t="s">
        <v>106</v>
      </c>
      <c r="AD98" s="122">
        <v>383</v>
      </c>
      <c r="AE98" s="131">
        <v>233</v>
      </c>
      <c r="AF98" s="131">
        <v>19312480</v>
      </c>
      <c r="AG98" s="132">
        <f t="shared" si="105"/>
        <v>0.13119369369369369</v>
      </c>
      <c r="AH98" s="132">
        <f t="shared" si="75"/>
        <v>0.60835509138381205</v>
      </c>
      <c r="AI98" s="126">
        <f t="shared" si="76"/>
        <v>82886.180257510729</v>
      </c>
      <c r="AJ98" s="592"/>
      <c r="AK98" s="227" t="s">
        <v>106</v>
      </c>
      <c r="AL98" s="122">
        <v>324</v>
      </c>
      <c r="AM98" s="131">
        <v>178</v>
      </c>
      <c r="AN98" s="131">
        <v>15540090</v>
      </c>
      <c r="AO98" s="132">
        <f t="shared" si="106"/>
        <v>0.13303437967115098</v>
      </c>
      <c r="AP98" s="132">
        <f t="shared" si="77"/>
        <v>0.54938271604938271</v>
      </c>
      <c r="AQ98" s="126">
        <f t="shared" si="78"/>
        <v>87303.876404494382</v>
      </c>
      <c r="AR98" s="592"/>
      <c r="AS98" s="227" t="s">
        <v>106</v>
      </c>
      <c r="AT98" s="122">
        <v>152</v>
      </c>
      <c r="AU98" s="131">
        <v>86</v>
      </c>
      <c r="AV98" s="131">
        <v>7842910</v>
      </c>
      <c r="AW98" s="132">
        <f t="shared" si="107"/>
        <v>0.12427745664739884</v>
      </c>
      <c r="AX98" s="132">
        <f t="shared" si="79"/>
        <v>0.56578947368421051</v>
      </c>
      <c r="AY98" s="131">
        <f t="shared" si="80"/>
        <v>91196.627906976748</v>
      </c>
      <c r="AZ98" s="592"/>
      <c r="BA98" s="227" t="s">
        <v>106</v>
      </c>
      <c r="BB98" s="122">
        <v>63</v>
      </c>
      <c r="BC98" s="131">
        <v>36</v>
      </c>
      <c r="BD98" s="131">
        <v>3666350</v>
      </c>
      <c r="BE98" s="132">
        <f t="shared" si="108"/>
        <v>0.12286689419795221</v>
      </c>
      <c r="BF98" s="132">
        <f t="shared" si="81"/>
        <v>0.5714285714285714</v>
      </c>
      <c r="BG98" s="157">
        <f t="shared" si="82"/>
        <v>101843.05555555556</v>
      </c>
      <c r="BH98" s="592"/>
      <c r="BI98" s="227" t="s">
        <v>106</v>
      </c>
      <c r="BJ98" s="122">
        <f t="shared" si="83"/>
        <v>1299</v>
      </c>
      <c r="BK98" s="131">
        <f t="shared" si="67"/>
        <v>741</v>
      </c>
      <c r="BL98" s="131">
        <f t="shared" si="68"/>
        <v>62133220</v>
      </c>
      <c r="BM98" s="132">
        <f t="shared" si="109"/>
        <v>0.11938134364427259</v>
      </c>
      <c r="BN98" s="132">
        <f t="shared" si="84"/>
        <v>0.57043879907621242</v>
      </c>
      <c r="BO98" s="131">
        <f t="shared" si="85"/>
        <v>83850.49932523616</v>
      </c>
      <c r="BP98" s="183"/>
    </row>
    <row r="99" spans="2:68" s="75" customFormat="1">
      <c r="B99" s="602"/>
      <c r="C99" s="605"/>
      <c r="D99" s="592"/>
      <c r="E99" s="227" t="s">
        <v>119</v>
      </c>
      <c r="F99" s="122">
        <v>1</v>
      </c>
      <c r="G99" s="131">
        <v>0</v>
      </c>
      <c r="H99" s="131">
        <v>0</v>
      </c>
      <c r="I99" s="132">
        <f t="shared" si="102"/>
        <v>0</v>
      </c>
      <c r="J99" s="132">
        <f t="shared" si="69"/>
        <v>0</v>
      </c>
      <c r="K99" s="157" t="str">
        <f t="shared" si="70"/>
        <v>-</v>
      </c>
      <c r="L99" s="592"/>
      <c r="M99" s="227" t="s">
        <v>119</v>
      </c>
      <c r="N99" s="122">
        <v>10</v>
      </c>
      <c r="O99" s="131">
        <v>6</v>
      </c>
      <c r="P99" s="131">
        <v>713570</v>
      </c>
      <c r="Q99" s="132">
        <f t="shared" si="103"/>
        <v>0.14634146341463414</v>
      </c>
      <c r="R99" s="132">
        <f t="shared" si="71"/>
        <v>0.6</v>
      </c>
      <c r="S99" s="126">
        <f t="shared" si="72"/>
        <v>118928.33333333333</v>
      </c>
      <c r="T99" s="592"/>
      <c r="U99" s="227" t="s">
        <v>119</v>
      </c>
      <c r="V99" s="122">
        <v>478</v>
      </c>
      <c r="W99" s="131">
        <v>247</v>
      </c>
      <c r="X99" s="131">
        <v>19709430</v>
      </c>
      <c r="Y99" s="132">
        <f t="shared" si="104"/>
        <v>0.11978661493695442</v>
      </c>
      <c r="Z99" s="132">
        <f t="shared" si="73"/>
        <v>0.51673640167364021</v>
      </c>
      <c r="AA99" s="131">
        <f t="shared" si="74"/>
        <v>79795.263157894733</v>
      </c>
      <c r="AB99" s="592"/>
      <c r="AC99" s="227" t="s">
        <v>119</v>
      </c>
      <c r="AD99" s="122">
        <v>465</v>
      </c>
      <c r="AE99" s="131">
        <v>280</v>
      </c>
      <c r="AF99" s="131">
        <v>26686310</v>
      </c>
      <c r="AG99" s="132">
        <f t="shared" si="105"/>
        <v>0.15765765765765766</v>
      </c>
      <c r="AH99" s="132">
        <f t="shared" si="75"/>
        <v>0.60215053763440862</v>
      </c>
      <c r="AI99" s="126">
        <f t="shared" si="76"/>
        <v>95308.25</v>
      </c>
      <c r="AJ99" s="592"/>
      <c r="AK99" s="227" t="s">
        <v>119</v>
      </c>
      <c r="AL99" s="122">
        <v>384</v>
      </c>
      <c r="AM99" s="131">
        <v>206</v>
      </c>
      <c r="AN99" s="131">
        <v>17690760</v>
      </c>
      <c r="AO99" s="132">
        <f t="shared" si="106"/>
        <v>0.15396113602391628</v>
      </c>
      <c r="AP99" s="132">
        <f t="shared" si="77"/>
        <v>0.53645833333333337</v>
      </c>
      <c r="AQ99" s="126">
        <f t="shared" si="78"/>
        <v>85877.475728155347</v>
      </c>
      <c r="AR99" s="592"/>
      <c r="AS99" s="227" t="s">
        <v>119</v>
      </c>
      <c r="AT99" s="122">
        <v>173</v>
      </c>
      <c r="AU99" s="131">
        <v>100</v>
      </c>
      <c r="AV99" s="131">
        <v>8810210</v>
      </c>
      <c r="AW99" s="132">
        <f t="shared" si="107"/>
        <v>0.14450867052023122</v>
      </c>
      <c r="AX99" s="132">
        <f t="shared" si="79"/>
        <v>0.5780346820809249</v>
      </c>
      <c r="AY99" s="131">
        <f t="shared" si="80"/>
        <v>88102.1</v>
      </c>
      <c r="AZ99" s="592"/>
      <c r="BA99" s="227" t="s">
        <v>119</v>
      </c>
      <c r="BB99" s="122">
        <v>67</v>
      </c>
      <c r="BC99" s="131">
        <v>30</v>
      </c>
      <c r="BD99" s="131">
        <v>3694910</v>
      </c>
      <c r="BE99" s="132">
        <f t="shared" si="108"/>
        <v>0.10238907849829351</v>
      </c>
      <c r="BF99" s="132">
        <f t="shared" si="81"/>
        <v>0.44776119402985076</v>
      </c>
      <c r="BG99" s="157">
        <f t="shared" si="82"/>
        <v>123163.66666666667</v>
      </c>
      <c r="BH99" s="592"/>
      <c r="BI99" s="227" t="s">
        <v>119</v>
      </c>
      <c r="BJ99" s="122">
        <f t="shared" si="83"/>
        <v>1578</v>
      </c>
      <c r="BK99" s="131">
        <f t="shared" si="67"/>
        <v>869</v>
      </c>
      <c r="BL99" s="131">
        <f t="shared" si="68"/>
        <v>77305190</v>
      </c>
      <c r="BM99" s="132">
        <f t="shared" si="109"/>
        <v>0.1400032221685194</v>
      </c>
      <c r="BN99" s="132">
        <f t="shared" si="84"/>
        <v>0.55069708491761726</v>
      </c>
      <c r="BO99" s="131">
        <f t="shared" si="85"/>
        <v>88958.791714614505</v>
      </c>
      <c r="BP99" s="183"/>
    </row>
    <row r="100" spans="2:68" s="75" customFormat="1">
      <c r="B100" s="602"/>
      <c r="C100" s="605"/>
      <c r="D100" s="592"/>
      <c r="E100" s="227" t="s">
        <v>120</v>
      </c>
      <c r="F100" s="122">
        <v>0</v>
      </c>
      <c r="G100" s="131">
        <v>0</v>
      </c>
      <c r="H100" s="131">
        <v>0</v>
      </c>
      <c r="I100" s="132">
        <f t="shared" si="102"/>
        <v>0</v>
      </c>
      <c r="J100" s="132" t="str">
        <f t="shared" si="69"/>
        <v>-</v>
      </c>
      <c r="K100" s="157" t="str">
        <f t="shared" si="70"/>
        <v>-</v>
      </c>
      <c r="L100" s="592"/>
      <c r="M100" s="227" t="s">
        <v>120</v>
      </c>
      <c r="N100" s="122">
        <v>4</v>
      </c>
      <c r="O100" s="131">
        <v>2</v>
      </c>
      <c r="P100" s="131">
        <v>66930</v>
      </c>
      <c r="Q100" s="132">
        <f t="shared" si="103"/>
        <v>4.878048780487805E-2</v>
      </c>
      <c r="R100" s="132">
        <f t="shared" si="71"/>
        <v>0.5</v>
      </c>
      <c r="S100" s="126">
        <f t="shared" si="72"/>
        <v>33465</v>
      </c>
      <c r="T100" s="592"/>
      <c r="U100" s="227" t="s">
        <v>120</v>
      </c>
      <c r="V100" s="122">
        <v>237</v>
      </c>
      <c r="W100" s="131">
        <v>125</v>
      </c>
      <c r="X100" s="131">
        <v>9313140</v>
      </c>
      <c r="Y100" s="132">
        <f t="shared" si="104"/>
        <v>6.0620756547041708E-2</v>
      </c>
      <c r="Z100" s="132">
        <f t="shared" si="73"/>
        <v>0.52742616033755274</v>
      </c>
      <c r="AA100" s="131">
        <f t="shared" si="74"/>
        <v>74505.119999999995</v>
      </c>
      <c r="AB100" s="592"/>
      <c r="AC100" s="227" t="s">
        <v>120</v>
      </c>
      <c r="AD100" s="122">
        <v>238</v>
      </c>
      <c r="AE100" s="131">
        <v>154</v>
      </c>
      <c r="AF100" s="131">
        <v>13915030</v>
      </c>
      <c r="AG100" s="132">
        <f t="shared" si="105"/>
        <v>8.6711711711711714E-2</v>
      </c>
      <c r="AH100" s="132">
        <f t="shared" si="75"/>
        <v>0.6470588235294118</v>
      </c>
      <c r="AI100" s="126">
        <f t="shared" si="76"/>
        <v>90357.337662337668</v>
      </c>
      <c r="AJ100" s="592"/>
      <c r="AK100" s="227" t="s">
        <v>120</v>
      </c>
      <c r="AL100" s="122">
        <v>134</v>
      </c>
      <c r="AM100" s="131">
        <v>85</v>
      </c>
      <c r="AN100" s="131">
        <v>6775040</v>
      </c>
      <c r="AO100" s="132">
        <f t="shared" si="106"/>
        <v>6.3527653213751867E-2</v>
      </c>
      <c r="AP100" s="132">
        <f t="shared" si="77"/>
        <v>0.63432835820895528</v>
      </c>
      <c r="AQ100" s="126">
        <f t="shared" si="78"/>
        <v>79706.352941176476</v>
      </c>
      <c r="AR100" s="592"/>
      <c r="AS100" s="227" t="s">
        <v>120</v>
      </c>
      <c r="AT100" s="122">
        <v>46</v>
      </c>
      <c r="AU100" s="131">
        <v>26</v>
      </c>
      <c r="AV100" s="131">
        <v>1778390</v>
      </c>
      <c r="AW100" s="132">
        <f t="shared" si="107"/>
        <v>3.7572254335260118E-2</v>
      </c>
      <c r="AX100" s="132">
        <f t="shared" si="79"/>
        <v>0.56521739130434778</v>
      </c>
      <c r="AY100" s="131">
        <f t="shared" si="80"/>
        <v>68399.61538461539</v>
      </c>
      <c r="AZ100" s="592"/>
      <c r="BA100" s="227" t="s">
        <v>120</v>
      </c>
      <c r="BB100" s="122">
        <v>16</v>
      </c>
      <c r="BC100" s="131">
        <v>10</v>
      </c>
      <c r="BD100" s="131">
        <v>988860</v>
      </c>
      <c r="BE100" s="132">
        <f t="shared" si="108"/>
        <v>3.4129692832764506E-2</v>
      </c>
      <c r="BF100" s="132">
        <f t="shared" si="81"/>
        <v>0.625</v>
      </c>
      <c r="BG100" s="157">
        <f t="shared" si="82"/>
        <v>98886</v>
      </c>
      <c r="BH100" s="592"/>
      <c r="BI100" s="227" t="s">
        <v>120</v>
      </c>
      <c r="BJ100" s="122">
        <f t="shared" si="83"/>
        <v>675</v>
      </c>
      <c r="BK100" s="131">
        <f t="shared" si="67"/>
        <v>402</v>
      </c>
      <c r="BL100" s="131">
        <f t="shared" si="68"/>
        <v>32837390</v>
      </c>
      <c r="BM100" s="132">
        <f t="shared" si="109"/>
        <v>6.4765587240212669E-2</v>
      </c>
      <c r="BN100" s="132">
        <f t="shared" si="84"/>
        <v>0.5955555555555555</v>
      </c>
      <c r="BO100" s="131">
        <f t="shared" si="85"/>
        <v>81685.049751243787</v>
      </c>
      <c r="BP100" s="183"/>
    </row>
    <row r="101" spans="2:68" s="75" customFormat="1">
      <c r="B101" s="602"/>
      <c r="C101" s="605"/>
      <c r="D101" s="592"/>
      <c r="E101" s="227" t="s">
        <v>121</v>
      </c>
      <c r="F101" s="122">
        <v>0</v>
      </c>
      <c r="G101" s="131">
        <v>0</v>
      </c>
      <c r="H101" s="131">
        <v>0</v>
      </c>
      <c r="I101" s="132">
        <f t="shared" si="102"/>
        <v>0</v>
      </c>
      <c r="J101" s="132" t="str">
        <f t="shared" si="69"/>
        <v>-</v>
      </c>
      <c r="K101" s="157" t="str">
        <f t="shared" si="70"/>
        <v>-</v>
      </c>
      <c r="L101" s="592"/>
      <c r="M101" s="227" t="s">
        <v>121</v>
      </c>
      <c r="N101" s="122">
        <v>5</v>
      </c>
      <c r="O101" s="131">
        <v>3</v>
      </c>
      <c r="P101" s="131">
        <v>165110</v>
      </c>
      <c r="Q101" s="132">
        <f t="shared" si="103"/>
        <v>7.3170731707317069E-2</v>
      </c>
      <c r="R101" s="132">
        <f t="shared" si="71"/>
        <v>0.6</v>
      </c>
      <c r="S101" s="126">
        <f t="shared" si="72"/>
        <v>55036.666666666664</v>
      </c>
      <c r="T101" s="592"/>
      <c r="U101" s="227" t="s">
        <v>121</v>
      </c>
      <c r="V101" s="122">
        <v>129</v>
      </c>
      <c r="W101" s="131">
        <v>63</v>
      </c>
      <c r="X101" s="131">
        <v>4926580</v>
      </c>
      <c r="Y101" s="132">
        <f t="shared" si="104"/>
        <v>3.0552861299709022E-2</v>
      </c>
      <c r="Z101" s="132">
        <f t="shared" si="73"/>
        <v>0.48837209302325579</v>
      </c>
      <c r="AA101" s="131">
        <f t="shared" si="74"/>
        <v>78199.682539682544</v>
      </c>
      <c r="AB101" s="592"/>
      <c r="AC101" s="227" t="s">
        <v>121</v>
      </c>
      <c r="AD101" s="122">
        <v>164</v>
      </c>
      <c r="AE101" s="131">
        <v>89</v>
      </c>
      <c r="AF101" s="131">
        <v>7788650</v>
      </c>
      <c r="AG101" s="132">
        <f t="shared" si="105"/>
        <v>5.0112612612612614E-2</v>
      </c>
      <c r="AH101" s="132">
        <f t="shared" si="75"/>
        <v>0.54268292682926833</v>
      </c>
      <c r="AI101" s="126">
        <f t="shared" si="76"/>
        <v>87512.921348314601</v>
      </c>
      <c r="AJ101" s="592"/>
      <c r="AK101" s="227" t="s">
        <v>121</v>
      </c>
      <c r="AL101" s="122">
        <v>168</v>
      </c>
      <c r="AM101" s="131">
        <v>80</v>
      </c>
      <c r="AN101" s="131">
        <v>5880960</v>
      </c>
      <c r="AO101" s="132">
        <f t="shared" si="106"/>
        <v>5.9790732436472344E-2</v>
      </c>
      <c r="AP101" s="132">
        <f t="shared" si="77"/>
        <v>0.47619047619047616</v>
      </c>
      <c r="AQ101" s="126">
        <f t="shared" si="78"/>
        <v>73512</v>
      </c>
      <c r="AR101" s="592"/>
      <c r="AS101" s="227" t="s">
        <v>121</v>
      </c>
      <c r="AT101" s="122">
        <v>80</v>
      </c>
      <c r="AU101" s="131">
        <v>42</v>
      </c>
      <c r="AV101" s="131">
        <v>3731720</v>
      </c>
      <c r="AW101" s="132">
        <f t="shared" si="107"/>
        <v>6.0693641618497107E-2</v>
      </c>
      <c r="AX101" s="132">
        <f t="shared" si="79"/>
        <v>0.52500000000000002</v>
      </c>
      <c r="AY101" s="131">
        <f t="shared" si="80"/>
        <v>88850.476190476184</v>
      </c>
      <c r="AZ101" s="592"/>
      <c r="BA101" s="227" t="s">
        <v>121</v>
      </c>
      <c r="BB101" s="122">
        <v>36</v>
      </c>
      <c r="BC101" s="131">
        <v>16</v>
      </c>
      <c r="BD101" s="131">
        <v>1224370</v>
      </c>
      <c r="BE101" s="132">
        <f t="shared" si="108"/>
        <v>5.4607508532423209E-2</v>
      </c>
      <c r="BF101" s="132">
        <f t="shared" si="81"/>
        <v>0.44444444444444442</v>
      </c>
      <c r="BG101" s="157">
        <f t="shared" si="82"/>
        <v>76523.125</v>
      </c>
      <c r="BH101" s="592"/>
      <c r="BI101" s="227" t="s">
        <v>121</v>
      </c>
      <c r="BJ101" s="122">
        <f t="shared" si="83"/>
        <v>582</v>
      </c>
      <c r="BK101" s="131">
        <f t="shared" si="67"/>
        <v>293</v>
      </c>
      <c r="BL101" s="131">
        <f t="shared" si="68"/>
        <v>23717390</v>
      </c>
      <c r="BM101" s="132">
        <f t="shared" si="109"/>
        <v>4.7204768809408729E-2</v>
      </c>
      <c r="BN101" s="132">
        <f t="shared" si="84"/>
        <v>0.50343642611683848</v>
      </c>
      <c r="BO101" s="131">
        <f t="shared" si="85"/>
        <v>80946.723549488059</v>
      </c>
      <c r="BP101" s="183"/>
    </row>
    <row r="102" spans="2:68" s="75" customFormat="1">
      <c r="B102" s="602"/>
      <c r="C102" s="605"/>
      <c r="D102" s="592"/>
      <c r="E102" s="227" t="s">
        <v>122</v>
      </c>
      <c r="F102" s="122">
        <v>1</v>
      </c>
      <c r="G102" s="131">
        <v>0</v>
      </c>
      <c r="H102" s="131">
        <v>0</v>
      </c>
      <c r="I102" s="132">
        <f t="shared" si="102"/>
        <v>0</v>
      </c>
      <c r="J102" s="132">
        <f t="shared" si="69"/>
        <v>0</v>
      </c>
      <c r="K102" s="157" t="str">
        <f t="shared" si="70"/>
        <v>-</v>
      </c>
      <c r="L102" s="592"/>
      <c r="M102" s="227" t="s">
        <v>122</v>
      </c>
      <c r="N102" s="122">
        <v>7</v>
      </c>
      <c r="O102" s="131">
        <v>6</v>
      </c>
      <c r="P102" s="131">
        <v>1261070</v>
      </c>
      <c r="Q102" s="132">
        <f t="shared" si="103"/>
        <v>0.14634146341463414</v>
      </c>
      <c r="R102" s="132">
        <f t="shared" si="71"/>
        <v>0.8571428571428571</v>
      </c>
      <c r="S102" s="126">
        <f t="shared" si="72"/>
        <v>210178.33333333334</v>
      </c>
      <c r="T102" s="592"/>
      <c r="U102" s="227" t="s">
        <v>122</v>
      </c>
      <c r="V102" s="122">
        <v>82</v>
      </c>
      <c r="W102" s="131">
        <v>49</v>
      </c>
      <c r="X102" s="131">
        <v>3390630</v>
      </c>
      <c r="Y102" s="132">
        <f t="shared" si="104"/>
        <v>2.3763336566440349E-2</v>
      </c>
      <c r="Z102" s="132">
        <f t="shared" si="73"/>
        <v>0.59756097560975607</v>
      </c>
      <c r="AA102" s="131">
        <f t="shared" si="74"/>
        <v>69196.530612244896</v>
      </c>
      <c r="AB102" s="592"/>
      <c r="AC102" s="227" t="s">
        <v>122</v>
      </c>
      <c r="AD102" s="122">
        <v>104</v>
      </c>
      <c r="AE102" s="131">
        <v>71</v>
      </c>
      <c r="AF102" s="131">
        <v>8259120</v>
      </c>
      <c r="AG102" s="132">
        <f t="shared" si="105"/>
        <v>3.9977477477477479E-2</v>
      </c>
      <c r="AH102" s="132">
        <f t="shared" si="75"/>
        <v>0.68269230769230771</v>
      </c>
      <c r="AI102" s="126">
        <f t="shared" si="76"/>
        <v>116325.6338028169</v>
      </c>
      <c r="AJ102" s="592"/>
      <c r="AK102" s="227" t="s">
        <v>122</v>
      </c>
      <c r="AL102" s="122">
        <v>115</v>
      </c>
      <c r="AM102" s="131">
        <v>64</v>
      </c>
      <c r="AN102" s="131">
        <v>5027040</v>
      </c>
      <c r="AO102" s="132">
        <f t="shared" si="106"/>
        <v>4.7832585949177879E-2</v>
      </c>
      <c r="AP102" s="132">
        <f t="shared" si="77"/>
        <v>0.55652173913043479</v>
      </c>
      <c r="AQ102" s="126">
        <f t="shared" si="78"/>
        <v>78547.5</v>
      </c>
      <c r="AR102" s="592"/>
      <c r="AS102" s="227" t="s">
        <v>122</v>
      </c>
      <c r="AT102" s="122">
        <v>41</v>
      </c>
      <c r="AU102" s="131">
        <v>24</v>
      </c>
      <c r="AV102" s="131">
        <v>2295440</v>
      </c>
      <c r="AW102" s="132">
        <f t="shared" si="107"/>
        <v>3.4682080924855488E-2</v>
      </c>
      <c r="AX102" s="132">
        <f t="shared" si="79"/>
        <v>0.58536585365853655</v>
      </c>
      <c r="AY102" s="131">
        <f t="shared" si="80"/>
        <v>95643.333333333328</v>
      </c>
      <c r="AZ102" s="592"/>
      <c r="BA102" s="227" t="s">
        <v>122</v>
      </c>
      <c r="BB102" s="122">
        <v>19</v>
      </c>
      <c r="BC102" s="131">
        <v>14</v>
      </c>
      <c r="BD102" s="131">
        <v>1629740</v>
      </c>
      <c r="BE102" s="132">
        <f t="shared" si="108"/>
        <v>4.778156996587031E-2</v>
      </c>
      <c r="BF102" s="132">
        <f t="shared" si="81"/>
        <v>0.73684210526315785</v>
      </c>
      <c r="BG102" s="157">
        <f t="shared" si="82"/>
        <v>116410</v>
      </c>
      <c r="BH102" s="592"/>
      <c r="BI102" s="227" t="s">
        <v>122</v>
      </c>
      <c r="BJ102" s="122">
        <f t="shared" si="83"/>
        <v>369</v>
      </c>
      <c r="BK102" s="131">
        <f t="shared" si="67"/>
        <v>228</v>
      </c>
      <c r="BL102" s="131">
        <f t="shared" si="68"/>
        <v>21863040</v>
      </c>
      <c r="BM102" s="132">
        <f t="shared" si="109"/>
        <v>3.6732721121314642E-2</v>
      </c>
      <c r="BN102" s="132">
        <f t="shared" si="84"/>
        <v>0.61788617886178865</v>
      </c>
      <c r="BO102" s="131">
        <f t="shared" si="85"/>
        <v>95890.526315789481</v>
      </c>
      <c r="BP102" s="183"/>
    </row>
    <row r="103" spans="2:68" s="75" customFormat="1">
      <c r="B103" s="602"/>
      <c r="C103" s="605"/>
      <c r="D103" s="592"/>
      <c r="E103" s="227" t="s">
        <v>123</v>
      </c>
      <c r="F103" s="122">
        <v>2</v>
      </c>
      <c r="G103" s="131">
        <v>1</v>
      </c>
      <c r="H103" s="131">
        <v>6890</v>
      </c>
      <c r="I103" s="132">
        <f t="shared" si="102"/>
        <v>0.2</v>
      </c>
      <c r="J103" s="132">
        <f t="shared" si="69"/>
        <v>0.5</v>
      </c>
      <c r="K103" s="157">
        <f t="shared" si="70"/>
        <v>6890</v>
      </c>
      <c r="L103" s="592"/>
      <c r="M103" s="227" t="s">
        <v>123</v>
      </c>
      <c r="N103" s="122">
        <v>13</v>
      </c>
      <c r="O103" s="131">
        <v>6</v>
      </c>
      <c r="P103" s="131">
        <v>300070</v>
      </c>
      <c r="Q103" s="132">
        <f t="shared" si="103"/>
        <v>0.14634146341463414</v>
      </c>
      <c r="R103" s="132">
        <f t="shared" si="71"/>
        <v>0.46153846153846156</v>
      </c>
      <c r="S103" s="126">
        <f t="shared" si="72"/>
        <v>50011.666666666664</v>
      </c>
      <c r="T103" s="592"/>
      <c r="U103" s="227" t="s">
        <v>123</v>
      </c>
      <c r="V103" s="122">
        <v>730</v>
      </c>
      <c r="W103" s="131">
        <v>439</v>
      </c>
      <c r="X103" s="131">
        <v>34271190</v>
      </c>
      <c r="Y103" s="132">
        <f t="shared" si="104"/>
        <v>0.21290009699321047</v>
      </c>
      <c r="Z103" s="132">
        <f t="shared" si="73"/>
        <v>0.60136986301369866</v>
      </c>
      <c r="AA103" s="131">
        <f t="shared" si="74"/>
        <v>78066.492027334854</v>
      </c>
      <c r="AB103" s="592"/>
      <c r="AC103" s="227" t="s">
        <v>123</v>
      </c>
      <c r="AD103" s="122">
        <v>636</v>
      </c>
      <c r="AE103" s="131">
        <v>381</v>
      </c>
      <c r="AF103" s="131">
        <v>30406920</v>
      </c>
      <c r="AG103" s="132">
        <f t="shared" si="105"/>
        <v>0.21452702702702703</v>
      </c>
      <c r="AH103" s="132">
        <f t="shared" si="75"/>
        <v>0.59905660377358494</v>
      </c>
      <c r="AI103" s="126">
        <f t="shared" si="76"/>
        <v>79808.188976377947</v>
      </c>
      <c r="AJ103" s="592"/>
      <c r="AK103" s="227" t="s">
        <v>123</v>
      </c>
      <c r="AL103" s="122">
        <v>445</v>
      </c>
      <c r="AM103" s="131">
        <v>229</v>
      </c>
      <c r="AN103" s="131">
        <v>19691710</v>
      </c>
      <c r="AO103" s="132">
        <f t="shared" si="106"/>
        <v>0.1711509715994021</v>
      </c>
      <c r="AP103" s="132">
        <f t="shared" si="77"/>
        <v>0.51460674157303365</v>
      </c>
      <c r="AQ103" s="126">
        <f t="shared" si="78"/>
        <v>85990</v>
      </c>
      <c r="AR103" s="592"/>
      <c r="AS103" s="227" t="s">
        <v>123</v>
      </c>
      <c r="AT103" s="122">
        <v>157</v>
      </c>
      <c r="AU103" s="131">
        <v>84</v>
      </c>
      <c r="AV103" s="131">
        <v>8274870</v>
      </c>
      <c r="AW103" s="132">
        <f t="shared" si="107"/>
        <v>0.12138728323699421</v>
      </c>
      <c r="AX103" s="132">
        <f t="shared" si="79"/>
        <v>0.53503184713375795</v>
      </c>
      <c r="AY103" s="131">
        <f t="shared" si="80"/>
        <v>98510.357142857145</v>
      </c>
      <c r="AZ103" s="592"/>
      <c r="BA103" s="227" t="s">
        <v>123</v>
      </c>
      <c r="BB103" s="122">
        <v>56</v>
      </c>
      <c r="BC103" s="131">
        <v>31</v>
      </c>
      <c r="BD103" s="131">
        <v>3007630</v>
      </c>
      <c r="BE103" s="132">
        <f t="shared" si="108"/>
        <v>0.10580204778156997</v>
      </c>
      <c r="BF103" s="132">
        <f t="shared" si="81"/>
        <v>0.5535714285714286</v>
      </c>
      <c r="BG103" s="157">
        <f t="shared" si="82"/>
        <v>97020.322580645166</v>
      </c>
      <c r="BH103" s="592"/>
      <c r="BI103" s="227" t="s">
        <v>123</v>
      </c>
      <c r="BJ103" s="122">
        <f t="shared" si="83"/>
        <v>2039</v>
      </c>
      <c r="BK103" s="131">
        <f t="shared" si="67"/>
        <v>1171</v>
      </c>
      <c r="BL103" s="131">
        <f t="shared" si="68"/>
        <v>95959280</v>
      </c>
      <c r="BM103" s="132">
        <f t="shared" si="109"/>
        <v>0.18865796681166425</v>
      </c>
      <c r="BN103" s="132">
        <f t="shared" si="84"/>
        <v>0.57430112800392352</v>
      </c>
      <c r="BO103" s="131">
        <f t="shared" si="85"/>
        <v>81946.438941076005</v>
      </c>
      <c r="BP103" s="183"/>
    </row>
    <row r="104" spans="2:68" s="75" customFormat="1">
      <c r="B104" s="602"/>
      <c r="C104" s="605"/>
      <c r="D104" s="592"/>
      <c r="E104" s="227" t="s">
        <v>124</v>
      </c>
      <c r="F104" s="122">
        <v>0</v>
      </c>
      <c r="G104" s="131">
        <v>0</v>
      </c>
      <c r="H104" s="131">
        <v>0</v>
      </c>
      <c r="I104" s="132">
        <f t="shared" si="102"/>
        <v>0</v>
      </c>
      <c r="J104" s="132" t="str">
        <f t="shared" si="69"/>
        <v>-</v>
      </c>
      <c r="K104" s="157" t="str">
        <f t="shared" si="70"/>
        <v>-</v>
      </c>
      <c r="L104" s="592"/>
      <c r="M104" s="227" t="s">
        <v>124</v>
      </c>
      <c r="N104" s="122">
        <v>3</v>
      </c>
      <c r="O104" s="131">
        <v>1</v>
      </c>
      <c r="P104" s="131">
        <v>123680</v>
      </c>
      <c r="Q104" s="132">
        <f t="shared" si="103"/>
        <v>2.4390243902439025E-2</v>
      </c>
      <c r="R104" s="132">
        <f t="shared" si="71"/>
        <v>0.33333333333333331</v>
      </c>
      <c r="S104" s="126">
        <f t="shared" si="72"/>
        <v>123680</v>
      </c>
      <c r="T104" s="592"/>
      <c r="U104" s="227" t="s">
        <v>124</v>
      </c>
      <c r="V104" s="122">
        <v>129</v>
      </c>
      <c r="W104" s="131">
        <v>81</v>
      </c>
      <c r="X104" s="131">
        <v>6128090</v>
      </c>
      <c r="Y104" s="132">
        <f t="shared" si="104"/>
        <v>3.9282250242483024E-2</v>
      </c>
      <c r="Z104" s="132">
        <f t="shared" si="73"/>
        <v>0.62790697674418605</v>
      </c>
      <c r="AA104" s="131">
        <f t="shared" si="74"/>
        <v>75655.432098765436</v>
      </c>
      <c r="AB104" s="592"/>
      <c r="AC104" s="227" t="s">
        <v>124</v>
      </c>
      <c r="AD104" s="122">
        <v>170</v>
      </c>
      <c r="AE104" s="131">
        <v>93</v>
      </c>
      <c r="AF104" s="131">
        <v>7065090</v>
      </c>
      <c r="AG104" s="132">
        <f t="shared" si="105"/>
        <v>5.2364864864864864E-2</v>
      </c>
      <c r="AH104" s="132">
        <f t="shared" si="75"/>
        <v>0.54705882352941182</v>
      </c>
      <c r="AI104" s="126">
        <f t="shared" si="76"/>
        <v>75968.709677419349</v>
      </c>
      <c r="AJ104" s="592"/>
      <c r="AK104" s="227" t="s">
        <v>124</v>
      </c>
      <c r="AL104" s="122">
        <v>137</v>
      </c>
      <c r="AM104" s="131">
        <v>70</v>
      </c>
      <c r="AN104" s="131">
        <v>6088610</v>
      </c>
      <c r="AO104" s="132">
        <f t="shared" si="106"/>
        <v>5.2316890881913304E-2</v>
      </c>
      <c r="AP104" s="132">
        <f t="shared" si="77"/>
        <v>0.51094890510948909</v>
      </c>
      <c r="AQ104" s="126">
        <f t="shared" si="78"/>
        <v>86980.142857142855</v>
      </c>
      <c r="AR104" s="592"/>
      <c r="AS104" s="227" t="s">
        <v>124</v>
      </c>
      <c r="AT104" s="122">
        <v>70</v>
      </c>
      <c r="AU104" s="131">
        <v>31</v>
      </c>
      <c r="AV104" s="131">
        <v>2833100</v>
      </c>
      <c r="AW104" s="132">
        <f t="shared" si="107"/>
        <v>4.4797687861271675E-2</v>
      </c>
      <c r="AX104" s="132">
        <f t="shared" si="79"/>
        <v>0.44285714285714284</v>
      </c>
      <c r="AY104" s="131">
        <f t="shared" si="80"/>
        <v>91390.322580645166</v>
      </c>
      <c r="AZ104" s="592"/>
      <c r="BA104" s="227" t="s">
        <v>124</v>
      </c>
      <c r="BB104" s="122">
        <v>33</v>
      </c>
      <c r="BC104" s="131">
        <v>15</v>
      </c>
      <c r="BD104" s="131">
        <v>1443670</v>
      </c>
      <c r="BE104" s="132">
        <f t="shared" si="108"/>
        <v>5.1194539249146756E-2</v>
      </c>
      <c r="BF104" s="132">
        <f t="shared" si="81"/>
        <v>0.45454545454545453</v>
      </c>
      <c r="BG104" s="157">
        <f t="shared" si="82"/>
        <v>96244.666666666672</v>
      </c>
      <c r="BH104" s="592"/>
      <c r="BI104" s="227" t="s">
        <v>124</v>
      </c>
      <c r="BJ104" s="122">
        <f t="shared" si="83"/>
        <v>542</v>
      </c>
      <c r="BK104" s="131">
        <f t="shared" si="67"/>
        <v>291</v>
      </c>
      <c r="BL104" s="131">
        <f t="shared" si="68"/>
        <v>23682240</v>
      </c>
      <c r="BM104" s="132">
        <f t="shared" si="109"/>
        <v>4.6882551957467378E-2</v>
      </c>
      <c r="BN104" s="132">
        <f t="shared" si="84"/>
        <v>0.53690036900369009</v>
      </c>
      <c r="BO104" s="131">
        <f t="shared" si="85"/>
        <v>81382.268041237112</v>
      </c>
      <c r="BP104" s="183"/>
    </row>
    <row r="105" spans="2:68" s="75" customFormat="1">
      <c r="B105" s="602"/>
      <c r="C105" s="605"/>
      <c r="D105" s="592"/>
      <c r="E105" s="224" t="s">
        <v>117</v>
      </c>
      <c r="F105" s="122">
        <v>1</v>
      </c>
      <c r="G105" s="131">
        <v>1</v>
      </c>
      <c r="H105" s="131">
        <v>613430</v>
      </c>
      <c r="I105" s="132">
        <f t="shared" si="102"/>
        <v>0.2</v>
      </c>
      <c r="J105" s="132">
        <f t="shared" si="69"/>
        <v>1</v>
      </c>
      <c r="K105" s="157">
        <f t="shared" si="70"/>
        <v>613430</v>
      </c>
      <c r="L105" s="592"/>
      <c r="M105" s="228" t="s">
        <v>117</v>
      </c>
      <c r="N105" s="122">
        <v>2</v>
      </c>
      <c r="O105" s="131">
        <v>1</v>
      </c>
      <c r="P105" s="131">
        <v>12140</v>
      </c>
      <c r="Q105" s="132">
        <f t="shared" si="103"/>
        <v>2.4390243902439025E-2</v>
      </c>
      <c r="R105" s="132">
        <f t="shared" si="71"/>
        <v>0.5</v>
      </c>
      <c r="S105" s="126">
        <f t="shared" si="72"/>
        <v>12140</v>
      </c>
      <c r="T105" s="592"/>
      <c r="U105" s="228" t="s">
        <v>117</v>
      </c>
      <c r="V105" s="122">
        <v>171</v>
      </c>
      <c r="W105" s="131">
        <v>82</v>
      </c>
      <c r="X105" s="131">
        <v>4190420</v>
      </c>
      <c r="Y105" s="132">
        <f t="shared" si="104"/>
        <v>3.976721629485936E-2</v>
      </c>
      <c r="Z105" s="132">
        <f t="shared" si="73"/>
        <v>0.47953216374269003</v>
      </c>
      <c r="AA105" s="131">
        <f t="shared" si="74"/>
        <v>51102.682926829271</v>
      </c>
      <c r="AB105" s="592"/>
      <c r="AC105" s="228" t="s">
        <v>117</v>
      </c>
      <c r="AD105" s="122">
        <v>90</v>
      </c>
      <c r="AE105" s="131">
        <v>41</v>
      </c>
      <c r="AF105" s="131">
        <v>3774090</v>
      </c>
      <c r="AG105" s="132">
        <f t="shared" si="105"/>
        <v>2.3085585585585586E-2</v>
      </c>
      <c r="AH105" s="132">
        <f t="shared" si="75"/>
        <v>0.45555555555555555</v>
      </c>
      <c r="AI105" s="126">
        <f t="shared" si="76"/>
        <v>92050.975609756104</v>
      </c>
      <c r="AJ105" s="592"/>
      <c r="AK105" s="228" t="s">
        <v>117</v>
      </c>
      <c r="AL105" s="122">
        <v>38</v>
      </c>
      <c r="AM105" s="131">
        <v>13</v>
      </c>
      <c r="AN105" s="131">
        <v>1396470</v>
      </c>
      <c r="AO105" s="132">
        <f t="shared" si="106"/>
        <v>9.7159940209267555E-3</v>
      </c>
      <c r="AP105" s="132">
        <f t="shared" si="77"/>
        <v>0.34210526315789475</v>
      </c>
      <c r="AQ105" s="126">
        <f t="shared" si="78"/>
        <v>107420.76923076923</v>
      </c>
      <c r="AR105" s="592"/>
      <c r="AS105" s="228" t="s">
        <v>117</v>
      </c>
      <c r="AT105" s="122">
        <v>33</v>
      </c>
      <c r="AU105" s="131">
        <v>16</v>
      </c>
      <c r="AV105" s="131">
        <v>2419980</v>
      </c>
      <c r="AW105" s="132">
        <f t="shared" si="107"/>
        <v>2.3121387283236993E-2</v>
      </c>
      <c r="AX105" s="132">
        <f t="shared" si="79"/>
        <v>0.48484848484848486</v>
      </c>
      <c r="AY105" s="131">
        <f t="shared" si="80"/>
        <v>151248.75</v>
      </c>
      <c r="AZ105" s="592"/>
      <c r="BA105" s="228" t="s">
        <v>117</v>
      </c>
      <c r="BB105" s="122">
        <v>15</v>
      </c>
      <c r="BC105" s="131">
        <v>5</v>
      </c>
      <c r="BD105" s="131">
        <v>540250</v>
      </c>
      <c r="BE105" s="132">
        <f t="shared" si="108"/>
        <v>1.7064846416382253E-2</v>
      </c>
      <c r="BF105" s="132">
        <f t="shared" si="81"/>
        <v>0.33333333333333331</v>
      </c>
      <c r="BG105" s="157">
        <f t="shared" si="82"/>
        <v>108050</v>
      </c>
      <c r="BH105" s="592"/>
      <c r="BI105" s="228" t="s">
        <v>117</v>
      </c>
      <c r="BJ105" s="122">
        <f t="shared" si="83"/>
        <v>350</v>
      </c>
      <c r="BK105" s="131">
        <f t="shared" si="67"/>
        <v>159</v>
      </c>
      <c r="BL105" s="131">
        <f t="shared" si="68"/>
        <v>12946780</v>
      </c>
      <c r="BM105" s="132">
        <f t="shared" si="109"/>
        <v>2.5616239729337846E-2</v>
      </c>
      <c r="BN105" s="132">
        <f t="shared" si="84"/>
        <v>0.45428571428571429</v>
      </c>
      <c r="BO105" s="131">
        <f t="shared" si="85"/>
        <v>81426.289308176099</v>
      </c>
      <c r="BP105" s="183"/>
    </row>
    <row r="106" spans="2:68" s="75" customFormat="1">
      <c r="B106" s="602">
        <v>10</v>
      </c>
      <c r="C106" s="604" t="s">
        <v>52</v>
      </c>
      <c r="D106" s="596">
        <f>BS17</f>
        <v>18</v>
      </c>
      <c r="E106" s="225" t="s">
        <v>104</v>
      </c>
      <c r="F106" s="121">
        <v>13</v>
      </c>
      <c r="G106" s="129">
        <v>8</v>
      </c>
      <c r="H106" s="129">
        <v>399970</v>
      </c>
      <c r="I106" s="130">
        <f>IFERROR(G106/$D$106,"-")</f>
        <v>0.44444444444444442</v>
      </c>
      <c r="J106" s="130">
        <f t="shared" si="69"/>
        <v>0.61538461538461542</v>
      </c>
      <c r="K106" s="156">
        <f t="shared" si="70"/>
        <v>49996.25</v>
      </c>
      <c r="L106" s="596">
        <f>BT17</f>
        <v>87</v>
      </c>
      <c r="M106" s="225" t="s">
        <v>104</v>
      </c>
      <c r="N106" s="121">
        <v>42</v>
      </c>
      <c r="O106" s="129">
        <v>26</v>
      </c>
      <c r="P106" s="129">
        <v>2583010</v>
      </c>
      <c r="Q106" s="130">
        <f>IFERROR(O106/$L$106,"-")</f>
        <v>0.2988505747126437</v>
      </c>
      <c r="R106" s="130">
        <f t="shared" si="71"/>
        <v>0.61904761904761907</v>
      </c>
      <c r="S106" s="125">
        <f t="shared" si="72"/>
        <v>99346.538461538468</v>
      </c>
      <c r="T106" s="596">
        <f>BU17</f>
        <v>4839</v>
      </c>
      <c r="U106" s="225" t="s">
        <v>104</v>
      </c>
      <c r="V106" s="121">
        <v>2352</v>
      </c>
      <c r="W106" s="129">
        <v>1427</v>
      </c>
      <c r="X106" s="129">
        <v>105623910</v>
      </c>
      <c r="Y106" s="130">
        <f>IFERROR(W106/$T$106,"-")</f>
        <v>0.29489563959495763</v>
      </c>
      <c r="Z106" s="130">
        <f t="shared" si="73"/>
        <v>0.60671768707482998</v>
      </c>
      <c r="AA106" s="129">
        <f t="shared" si="74"/>
        <v>74018.156972669938</v>
      </c>
      <c r="AB106" s="596">
        <f>BV17</f>
        <v>4224</v>
      </c>
      <c r="AC106" s="225" t="s">
        <v>104</v>
      </c>
      <c r="AD106" s="121">
        <v>2272</v>
      </c>
      <c r="AE106" s="129">
        <v>1394</v>
      </c>
      <c r="AF106" s="129">
        <v>105072030</v>
      </c>
      <c r="AG106" s="130">
        <f>IFERROR(AE106/$AB$106,"-")</f>
        <v>0.33001893939393939</v>
      </c>
      <c r="AH106" s="130">
        <f t="shared" si="75"/>
        <v>0.613556338028169</v>
      </c>
      <c r="AI106" s="125">
        <f t="shared" si="76"/>
        <v>75374.483500717353</v>
      </c>
      <c r="AJ106" s="596">
        <f>BW17</f>
        <v>2897</v>
      </c>
      <c r="AK106" s="225" t="s">
        <v>104</v>
      </c>
      <c r="AL106" s="121">
        <v>1535</v>
      </c>
      <c r="AM106" s="129">
        <v>881</v>
      </c>
      <c r="AN106" s="129">
        <v>68688640</v>
      </c>
      <c r="AO106" s="130">
        <f>IFERROR(AM106/$AJ$106,"-")</f>
        <v>0.30410769761822576</v>
      </c>
      <c r="AP106" s="130">
        <f t="shared" si="77"/>
        <v>0.57394136807817586</v>
      </c>
      <c r="AQ106" s="125">
        <f t="shared" si="78"/>
        <v>77966.674233825193</v>
      </c>
      <c r="AR106" s="596">
        <f>BX17</f>
        <v>1443</v>
      </c>
      <c r="AS106" s="225" t="s">
        <v>104</v>
      </c>
      <c r="AT106" s="121">
        <v>649</v>
      </c>
      <c r="AU106" s="129">
        <v>350</v>
      </c>
      <c r="AV106" s="129">
        <v>33618310</v>
      </c>
      <c r="AW106" s="130">
        <f>IFERROR(AU106/$AR$106,"-")</f>
        <v>0.24255024255024255</v>
      </c>
      <c r="AX106" s="130">
        <f t="shared" si="79"/>
        <v>0.53929121725731899</v>
      </c>
      <c r="AY106" s="129">
        <f t="shared" si="80"/>
        <v>96052.314285714281</v>
      </c>
      <c r="AZ106" s="596">
        <f>BY17</f>
        <v>589</v>
      </c>
      <c r="BA106" s="225" t="s">
        <v>104</v>
      </c>
      <c r="BB106" s="121">
        <v>202</v>
      </c>
      <c r="BC106" s="129">
        <v>100</v>
      </c>
      <c r="BD106" s="129">
        <v>10847270</v>
      </c>
      <c r="BE106" s="130">
        <f>IFERROR(BC106/$AZ$106,"-")</f>
        <v>0.1697792869269949</v>
      </c>
      <c r="BF106" s="130">
        <f t="shared" si="81"/>
        <v>0.49504950495049505</v>
      </c>
      <c r="BG106" s="156">
        <f t="shared" si="82"/>
        <v>108472.7</v>
      </c>
      <c r="BH106" s="596">
        <f>BZ17</f>
        <v>14097</v>
      </c>
      <c r="BI106" s="225" t="s">
        <v>104</v>
      </c>
      <c r="BJ106" s="121">
        <f t="shared" si="83"/>
        <v>7065</v>
      </c>
      <c r="BK106" s="129">
        <f t="shared" si="67"/>
        <v>4186</v>
      </c>
      <c r="BL106" s="129">
        <f t="shared" si="68"/>
        <v>326833140</v>
      </c>
      <c r="BM106" s="130">
        <f>IFERROR(BK106/$BH$106,"-")</f>
        <v>0.29694261190324184</v>
      </c>
      <c r="BN106" s="130">
        <f t="shared" si="84"/>
        <v>0.59249823071479124</v>
      </c>
      <c r="BO106" s="129">
        <f t="shared" si="85"/>
        <v>78077.673196368851</v>
      </c>
      <c r="BP106" s="183"/>
    </row>
    <row r="107" spans="2:68" s="75" customFormat="1">
      <c r="B107" s="602"/>
      <c r="C107" s="605"/>
      <c r="D107" s="592"/>
      <c r="E107" s="226" t="s">
        <v>136</v>
      </c>
      <c r="F107" s="122">
        <v>10</v>
      </c>
      <c r="G107" s="131">
        <v>8</v>
      </c>
      <c r="H107" s="131">
        <v>1112870</v>
      </c>
      <c r="I107" s="132">
        <f t="shared" ref="I107:I116" si="110">IFERROR(G107/$D$106,"-")</f>
        <v>0.44444444444444442</v>
      </c>
      <c r="J107" s="132">
        <f t="shared" si="69"/>
        <v>0.8</v>
      </c>
      <c r="K107" s="157">
        <f t="shared" si="70"/>
        <v>139108.75</v>
      </c>
      <c r="L107" s="592"/>
      <c r="M107" s="226" t="s">
        <v>136</v>
      </c>
      <c r="N107" s="122">
        <v>45</v>
      </c>
      <c r="O107" s="131">
        <v>27</v>
      </c>
      <c r="P107" s="131">
        <v>2630340</v>
      </c>
      <c r="Q107" s="132">
        <f t="shared" ref="Q107:Q116" si="111">IFERROR(O107/$L$106,"-")</f>
        <v>0.31034482758620691</v>
      </c>
      <c r="R107" s="132">
        <f t="shared" si="71"/>
        <v>0.6</v>
      </c>
      <c r="S107" s="126">
        <f t="shared" si="72"/>
        <v>97420</v>
      </c>
      <c r="T107" s="592"/>
      <c r="U107" s="226" t="s">
        <v>136</v>
      </c>
      <c r="V107" s="122">
        <v>2328</v>
      </c>
      <c r="W107" s="131">
        <v>1433</v>
      </c>
      <c r="X107" s="131">
        <v>101412210</v>
      </c>
      <c r="Y107" s="132">
        <f t="shared" ref="Y107:Y116" si="112">IFERROR(W107/$T$106,"-")</f>
        <v>0.29613556519942136</v>
      </c>
      <c r="Z107" s="132">
        <f t="shared" si="73"/>
        <v>0.61554982817869419</v>
      </c>
      <c r="AA107" s="131">
        <f t="shared" si="74"/>
        <v>70769.162595952541</v>
      </c>
      <c r="AB107" s="592"/>
      <c r="AC107" s="226" t="s">
        <v>136</v>
      </c>
      <c r="AD107" s="122">
        <v>2139</v>
      </c>
      <c r="AE107" s="131">
        <v>1336</v>
      </c>
      <c r="AF107" s="131">
        <v>98890500</v>
      </c>
      <c r="AG107" s="132">
        <f t="shared" ref="AG107:AG116" si="113">IFERROR(AE107/$AB$106,"-")</f>
        <v>0.31628787878787878</v>
      </c>
      <c r="AH107" s="132">
        <f t="shared" si="75"/>
        <v>0.62459093034128099</v>
      </c>
      <c r="AI107" s="126">
        <f t="shared" si="76"/>
        <v>74019.835329341324</v>
      </c>
      <c r="AJ107" s="592"/>
      <c r="AK107" s="226" t="s">
        <v>136</v>
      </c>
      <c r="AL107" s="122">
        <v>1334</v>
      </c>
      <c r="AM107" s="131">
        <v>785</v>
      </c>
      <c r="AN107" s="131">
        <v>59912680</v>
      </c>
      <c r="AO107" s="132">
        <f t="shared" ref="AO107:AO116" si="114">IFERROR(AM107/$AJ$106,"-")</f>
        <v>0.27096996893337938</v>
      </c>
      <c r="AP107" s="132">
        <f t="shared" si="77"/>
        <v>0.58845577211394307</v>
      </c>
      <c r="AQ107" s="126">
        <f t="shared" si="78"/>
        <v>76321.885350318465</v>
      </c>
      <c r="AR107" s="592"/>
      <c r="AS107" s="226" t="s">
        <v>136</v>
      </c>
      <c r="AT107" s="122">
        <v>493</v>
      </c>
      <c r="AU107" s="131">
        <v>257</v>
      </c>
      <c r="AV107" s="131">
        <v>22856830</v>
      </c>
      <c r="AW107" s="132">
        <f t="shared" ref="AW107:AW116" si="115">IFERROR(AU107/$AR$106,"-")</f>
        <v>0.17810117810117809</v>
      </c>
      <c r="AX107" s="132">
        <f t="shared" si="79"/>
        <v>0.52129817444219062</v>
      </c>
      <c r="AY107" s="131">
        <f t="shared" si="80"/>
        <v>88937.081712062252</v>
      </c>
      <c r="AZ107" s="592"/>
      <c r="BA107" s="226" t="s">
        <v>136</v>
      </c>
      <c r="BB107" s="122">
        <v>111</v>
      </c>
      <c r="BC107" s="131">
        <v>54</v>
      </c>
      <c r="BD107" s="131">
        <v>5242090</v>
      </c>
      <c r="BE107" s="132">
        <f t="shared" ref="BE107:BE116" si="116">IFERROR(BC107/$AZ$106,"-")</f>
        <v>9.1680814940577254E-2</v>
      </c>
      <c r="BF107" s="132">
        <f t="shared" si="81"/>
        <v>0.48648648648648651</v>
      </c>
      <c r="BG107" s="157">
        <f t="shared" si="82"/>
        <v>97075.740740740745</v>
      </c>
      <c r="BH107" s="592"/>
      <c r="BI107" s="226" t="s">
        <v>136</v>
      </c>
      <c r="BJ107" s="122">
        <f t="shared" si="83"/>
        <v>6460</v>
      </c>
      <c r="BK107" s="131">
        <f t="shared" si="67"/>
        <v>3900</v>
      </c>
      <c r="BL107" s="131">
        <f t="shared" si="68"/>
        <v>292057520</v>
      </c>
      <c r="BM107" s="132">
        <f t="shared" ref="BM107:BM116" si="117">IFERROR(BK107/$BH$106,"-")</f>
        <v>0.2766546073632688</v>
      </c>
      <c r="BN107" s="132">
        <f t="shared" si="84"/>
        <v>0.60371517027863775</v>
      </c>
      <c r="BO107" s="131">
        <f t="shared" si="85"/>
        <v>74886.543589743596</v>
      </c>
      <c r="BP107" s="183"/>
    </row>
    <row r="108" spans="2:68" s="75" customFormat="1">
      <c r="B108" s="602"/>
      <c r="C108" s="605"/>
      <c r="D108" s="592"/>
      <c r="E108" s="227" t="s">
        <v>103</v>
      </c>
      <c r="F108" s="122">
        <v>13</v>
      </c>
      <c r="G108" s="131">
        <v>7</v>
      </c>
      <c r="H108" s="131">
        <v>339270</v>
      </c>
      <c r="I108" s="132">
        <f t="shared" si="110"/>
        <v>0.3888888888888889</v>
      </c>
      <c r="J108" s="132">
        <f t="shared" si="69"/>
        <v>0.53846153846153844</v>
      </c>
      <c r="K108" s="157">
        <f t="shared" si="70"/>
        <v>48467.142857142855</v>
      </c>
      <c r="L108" s="592"/>
      <c r="M108" s="227" t="s">
        <v>103</v>
      </c>
      <c r="N108" s="122">
        <v>62</v>
      </c>
      <c r="O108" s="131">
        <v>37</v>
      </c>
      <c r="P108" s="131">
        <v>3988890</v>
      </c>
      <c r="Q108" s="132">
        <f t="shared" si="111"/>
        <v>0.42528735632183906</v>
      </c>
      <c r="R108" s="132">
        <f t="shared" si="71"/>
        <v>0.59677419354838712</v>
      </c>
      <c r="S108" s="126">
        <f t="shared" si="72"/>
        <v>107807.83783783784</v>
      </c>
      <c r="T108" s="592"/>
      <c r="U108" s="227" t="s">
        <v>103</v>
      </c>
      <c r="V108" s="122">
        <v>3022</v>
      </c>
      <c r="W108" s="131">
        <v>1769</v>
      </c>
      <c r="X108" s="131">
        <v>125146170</v>
      </c>
      <c r="Y108" s="132">
        <f t="shared" si="112"/>
        <v>0.36557139904939034</v>
      </c>
      <c r="Z108" s="132">
        <f t="shared" si="73"/>
        <v>0.58537392455327597</v>
      </c>
      <c r="AA108" s="131">
        <f t="shared" si="74"/>
        <v>70744.01921989824</v>
      </c>
      <c r="AB108" s="592"/>
      <c r="AC108" s="227" t="s">
        <v>103</v>
      </c>
      <c r="AD108" s="122">
        <v>2877</v>
      </c>
      <c r="AE108" s="131">
        <v>1730</v>
      </c>
      <c r="AF108" s="131">
        <v>130843430</v>
      </c>
      <c r="AG108" s="132">
        <f t="shared" si="113"/>
        <v>0.40956439393939392</v>
      </c>
      <c r="AH108" s="132">
        <f t="shared" si="75"/>
        <v>0.60132082029892253</v>
      </c>
      <c r="AI108" s="126">
        <f t="shared" si="76"/>
        <v>75632.040462427743</v>
      </c>
      <c r="AJ108" s="592"/>
      <c r="AK108" s="227" t="s">
        <v>103</v>
      </c>
      <c r="AL108" s="122">
        <v>2036</v>
      </c>
      <c r="AM108" s="131">
        <v>1180</v>
      </c>
      <c r="AN108" s="131">
        <v>97568720</v>
      </c>
      <c r="AO108" s="132">
        <f t="shared" si="114"/>
        <v>0.40731791508457027</v>
      </c>
      <c r="AP108" s="132">
        <f t="shared" si="77"/>
        <v>0.5795677799607073</v>
      </c>
      <c r="AQ108" s="126">
        <f t="shared" si="78"/>
        <v>82685.355932203383</v>
      </c>
      <c r="AR108" s="592"/>
      <c r="AS108" s="227" t="s">
        <v>103</v>
      </c>
      <c r="AT108" s="122">
        <v>960</v>
      </c>
      <c r="AU108" s="131">
        <v>527</v>
      </c>
      <c r="AV108" s="131">
        <v>53793170</v>
      </c>
      <c r="AW108" s="132">
        <f t="shared" si="115"/>
        <v>0.36521136521136521</v>
      </c>
      <c r="AX108" s="132">
        <f t="shared" si="79"/>
        <v>0.54895833333333333</v>
      </c>
      <c r="AY108" s="131">
        <f t="shared" si="80"/>
        <v>102074.32637571158</v>
      </c>
      <c r="AZ108" s="592"/>
      <c r="BA108" s="227" t="s">
        <v>103</v>
      </c>
      <c r="BB108" s="122">
        <v>310</v>
      </c>
      <c r="BC108" s="131">
        <v>153</v>
      </c>
      <c r="BD108" s="131">
        <v>17544720</v>
      </c>
      <c r="BE108" s="132">
        <f t="shared" si="116"/>
        <v>0.25976230899830222</v>
      </c>
      <c r="BF108" s="132">
        <f t="shared" si="81"/>
        <v>0.49354838709677418</v>
      </c>
      <c r="BG108" s="157">
        <f t="shared" si="82"/>
        <v>114671.37254901961</v>
      </c>
      <c r="BH108" s="592"/>
      <c r="BI108" s="227" t="s">
        <v>103</v>
      </c>
      <c r="BJ108" s="122">
        <f t="shared" si="83"/>
        <v>9280</v>
      </c>
      <c r="BK108" s="131">
        <f t="shared" si="67"/>
        <v>5403</v>
      </c>
      <c r="BL108" s="131">
        <f t="shared" si="68"/>
        <v>429224370</v>
      </c>
      <c r="BM108" s="132">
        <f t="shared" si="117"/>
        <v>0.38327303681634389</v>
      </c>
      <c r="BN108" s="132">
        <f t="shared" si="84"/>
        <v>0.58221982758620694</v>
      </c>
      <c r="BO108" s="131">
        <f t="shared" si="85"/>
        <v>79441.860077734586</v>
      </c>
      <c r="BP108" s="183"/>
    </row>
    <row r="109" spans="2:68" s="75" customFormat="1">
      <c r="B109" s="602"/>
      <c r="C109" s="605"/>
      <c r="D109" s="592"/>
      <c r="E109" s="227" t="s">
        <v>106</v>
      </c>
      <c r="F109" s="122">
        <v>6</v>
      </c>
      <c r="G109" s="131">
        <v>2</v>
      </c>
      <c r="H109" s="131">
        <v>101330</v>
      </c>
      <c r="I109" s="132">
        <f t="shared" si="110"/>
        <v>0.1111111111111111</v>
      </c>
      <c r="J109" s="132">
        <f t="shared" si="69"/>
        <v>0.33333333333333331</v>
      </c>
      <c r="K109" s="157">
        <f t="shared" si="70"/>
        <v>50665</v>
      </c>
      <c r="L109" s="592"/>
      <c r="M109" s="227" t="s">
        <v>106</v>
      </c>
      <c r="N109" s="122">
        <v>34</v>
      </c>
      <c r="O109" s="131">
        <v>17</v>
      </c>
      <c r="P109" s="131">
        <v>2028070</v>
      </c>
      <c r="Q109" s="132">
        <f t="shared" si="111"/>
        <v>0.19540229885057472</v>
      </c>
      <c r="R109" s="132">
        <f t="shared" si="71"/>
        <v>0.5</v>
      </c>
      <c r="S109" s="126">
        <f t="shared" si="72"/>
        <v>119298.23529411765</v>
      </c>
      <c r="T109" s="592"/>
      <c r="U109" s="227" t="s">
        <v>106</v>
      </c>
      <c r="V109" s="122">
        <v>1064</v>
      </c>
      <c r="W109" s="131">
        <v>637</v>
      </c>
      <c r="X109" s="131">
        <v>48876000</v>
      </c>
      <c r="Y109" s="132">
        <f t="shared" si="112"/>
        <v>0.13163876834056623</v>
      </c>
      <c r="Z109" s="132">
        <f t="shared" si="73"/>
        <v>0.59868421052631582</v>
      </c>
      <c r="AA109" s="131">
        <f t="shared" si="74"/>
        <v>76728.414442700159</v>
      </c>
      <c r="AB109" s="592"/>
      <c r="AC109" s="227" t="s">
        <v>106</v>
      </c>
      <c r="AD109" s="122">
        <v>1234</v>
      </c>
      <c r="AE109" s="131">
        <v>756</v>
      </c>
      <c r="AF109" s="131">
        <v>57434610</v>
      </c>
      <c r="AG109" s="132">
        <f t="shared" si="113"/>
        <v>0.17897727272727273</v>
      </c>
      <c r="AH109" s="132">
        <f t="shared" si="75"/>
        <v>0.61264181523500816</v>
      </c>
      <c r="AI109" s="126">
        <f t="shared" si="76"/>
        <v>75971.706349206346</v>
      </c>
      <c r="AJ109" s="592"/>
      <c r="AK109" s="227" t="s">
        <v>106</v>
      </c>
      <c r="AL109" s="122">
        <v>961</v>
      </c>
      <c r="AM109" s="131">
        <v>597</v>
      </c>
      <c r="AN109" s="131">
        <v>54199930</v>
      </c>
      <c r="AO109" s="132">
        <f t="shared" si="114"/>
        <v>0.20607525025888851</v>
      </c>
      <c r="AP109" s="132">
        <f t="shared" si="77"/>
        <v>0.6212278876170656</v>
      </c>
      <c r="AQ109" s="126">
        <f t="shared" si="78"/>
        <v>90787.152428810718</v>
      </c>
      <c r="AR109" s="592"/>
      <c r="AS109" s="227" t="s">
        <v>106</v>
      </c>
      <c r="AT109" s="122">
        <v>495</v>
      </c>
      <c r="AU109" s="131">
        <v>282</v>
      </c>
      <c r="AV109" s="131">
        <v>32899120</v>
      </c>
      <c r="AW109" s="132">
        <f t="shared" si="115"/>
        <v>0.19542619542619544</v>
      </c>
      <c r="AX109" s="132">
        <f t="shared" si="79"/>
        <v>0.5696969696969697</v>
      </c>
      <c r="AY109" s="131">
        <f t="shared" si="80"/>
        <v>116663.54609929078</v>
      </c>
      <c r="AZ109" s="592"/>
      <c r="BA109" s="227" t="s">
        <v>106</v>
      </c>
      <c r="BB109" s="122">
        <v>179</v>
      </c>
      <c r="BC109" s="131">
        <v>101</v>
      </c>
      <c r="BD109" s="131">
        <v>12447150</v>
      </c>
      <c r="BE109" s="132">
        <f t="shared" si="116"/>
        <v>0.17147707979626486</v>
      </c>
      <c r="BF109" s="132">
        <f t="shared" si="81"/>
        <v>0.56424581005586594</v>
      </c>
      <c r="BG109" s="157">
        <f t="shared" si="82"/>
        <v>123239.10891089108</v>
      </c>
      <c r="BH109" s="592"/>
      <c r="BI109" s="227" t="s">
        <v>106</v>
      </c>
      <c r="BJ109" s="122">
        <f t="shared" si="83"/>
        <v>3973</v>
      </c>
      <c r="BK109" s="131">
        <f t="shared" si="67"/>
        <v>2392</v>
      </c>
      <c r="BL109" s="131">
        <f t="shared" si="68"/>
        <v>207986210</v>
      </c>
      <c r="BM109" s="132">
        <f t="shared" si="117"/>
        <v>0.16968149251613818</v>
      </c>
      <c r="BN109" s="132">
        <f t="shared" si="84"/>
        <v>0.60206393153788074</v>
      </c>
      <c r="BO109" s="131">
        <f t="shared" si="85"/>
        <v>86950.756688963214</v>
      </c>
      <c r="BP109" s="183"/>
    </row>
    <row r="110" spans="2:68" s="75" customFormat="1">
      <c r="B110" s="602"/>
      <c r="C110" s="605"/>
      <c r="D110" s="592"/>
      <c r="E110" s="227" t="s">
        <v>119</v>
      </c>
      <c r="F110" s="122">
        <v>8</v>
      </c>
      <c r="G110" s="131">
        <v>4</v>
      </c>
      <c r="H110" s="131">
        <v>211360</v>
      </c>
      <c r="I110" s="132">
        <f t="shared" si="110"/>
        <v>0.22222222222222221</v>
      </c>
      <c r="J110" s="132">
        <f t="shared" si="69"/>
        <v>0.5</v>
      </c>
      <c r="K110" s="157">
        <f t="shared" si="70"/>
        <v>52840</v>
      </c>
      <c r="L110" s="592"/>
      <c r="M110" s="227" t="s">
        <v>119</v>
      </c>
      <c r="N110" s="122">
        <v>27</v>
      </c>
      <c r="O110" s="131">
        <v>16</v>
      </c>
      <c r="P110" s="131">
        <v>2026710</v>
      </c>
      <c r="Q110" s="132">
        <f t="shared" si="111"/>
        <v>0.18390804597701149</v>
      </c>
      <c r="R110" s="132">
        <f t="shared" si="71"/>
        <v>0.59259259259259256</v>
      </c>
      <c r="S110" s="126">
        <f t="shared" si="72"/>
        <v>126669.375</v>
      </c>
      <c r="T110" s="592"/>
      <c r="U110" s="227" t="s">
        <v>119</v>
      </c>
      <c r="V110" s="122">
        <v>1032</v>
      </c>
      <c r="W110" s="131">
        <v>632</v>
      </c>
      <c r="X110" s="131">
        <v>46934120</v>
      </c>
      <c r="Y110" s="132">
        <f t="shared" si="112"/>
        <v>0.13060549700351312</v>
      </c>
      <c r="Z110" s="132">
        <f t="shared" si="73"/>
        <v>0.61240310077519378</v>
      </c>
      <c r="AA110" s="131">
        <f t="shared" si="74"/>
        <v>74262.848101265816</v>
      </c>
      <c r="AB110" s="592"/>
      <c r="AC110" s="227" t="s">
        <v>119</v>
      </c>
      <c r="AD110" s="122">
        <v>1124</v>
      </c>
      <c r="AE110" s="131">
        <v>696</v>
      </c>
      <c r="AF110" s="131">
        <v>54666060</v>
      </c>
      <c r="AG110" s="132">
        <f t="shared" si="113"/>
        <v>0.16477272727272727</v>
      </c>
      <c r="AH110" s="132">
        <f t="shared" si="75"/>
        <v>0.61921708185053381</v>
      </c>
      <c r="AI110" s="126">
        <f t="shared" si="76"/>
        <v>78543.18965517242</v>
      </c>
      <c r="AJ110" s="592"/>
      <c r="AK110" s="227" t="s">
        <v>119</v>
      </c>
      <c r="AL110" s="122">
        <v>889</v>
      </c>
      <c r="AM110" s="131">
        <v>545</v>
      </c>
      <c r="AN110" s="131">
        <v>48021290</v>
      </c>
      <c r="AO110" s="132">
        <f t="shared" si="114"/>
        <v>0.18812564722126338</v>
      </c>
      <c r="AP110" s="132">
        <f t="shared" si="77"/>
        <v>0.61304836895388082</v>
      </c>
      <c r="AQ110" s="126">
        <f t="shared" si="78"/>
        <v>88112.458715596324</v>
      </c>
      <c r="AR110" s="592"/>
      <c r="AS110" s="227" t="s">
        <v>119</v>
      </c>
      <c r="AT110" s="122">
        <v>460</v>
      </c>
      <c r="AU110" s="131">
        <v>259</v>
      </c>
      <c r="AV110" s="131">
        <v>28009210</v>
      </c>
      <c r="AW110" s="132">
        <f t="shared" si="115"/>
        <v>0.17948717948717949</v>
      </c>
      <c r="AX110" s="132">
        <f t="shared" si="79"/>
        <v>0.56304347826086953</v>
      </c>
      <c r="AY110" s="131">
        <f t="shared" si="80"/>
        <v>108143.66795366796</v>
      </c>
      <c r="AZ110" s="592"/>
      <c r="BA110" s="227" t="s">
        <v>119</v>
      </c>
      <c r="BB110" s="122">
        <v>149</v>
      </c>
      <c r="BC110" s="131">
        <v>83</v>
      </c>
      <c r="BD110" s="131">
        <v>9152370</v>
      </c>
      <c r="BE110" s="132">
        <f t="shared" si="116"/>
        <v>0.14091680814940577</v>
      </c>
      <c r="BF110" s="132">
        <f t="shared" si="81"/>
        <v>0.55704697986577179</v>
      </c>
      <c r="BG110" s="157">
        <f t="shared" si="82"/>
        <v>110269.51807228915</v>
      </c>
      <c r="BH110" s="592"/>
      <c r="BI110" s="227" t="s">
        <v>119</v>
      </c>
      <c r="BJ110" s="122">
        <f t="shared" si="83"/>
        <v>3689</v>
      </c>
      <c r="BK110" s="131">
        <f t="shared" si="67"/>
        <v>2235</v>
      </c>
      <c r="BL110" s="131">
        <f t="shared" si="68"/>
        <v>189021120</v>
      </c>
      <c r="BM110" s="132">
        <f t="shared" si="117"/>
        <v>0.15854437114279635</v>
      </c>
      <c r="BN110" s="132">
        <f t="shared" si="84"/>
        <v>0.60585524532393598</v>
      </c>
      <c r="BO110" s="131">
        <f t="shared" si="85"/>
        <v>84573.208053691269</v>
      </c>
      <c r="BP110" s="183"/>
    </row>
    <row r="111" spans="2:68" s="75" customFormat="1">
      <c r="B111" s="602"/>
      <c r="C111" s="605"/>
      <c r="D111" s="592"/>
      <c r="E111" s="227" t="s">
        <v>120</v>
      </c>
      <c r="F111" s="122">
        <v>4</v>
      </c>
      <c r="G111" s="131">
        <v>3</v>
      </c>
      <c r="H111" s="131">
        <v>163390</v>
      </c>
      <c r="I111" s="132">
        <f t="shared" si="110"/>
        <v>0.16666666666666666</v>
      </c>
      <c r="J111" s="132">
        <f t="shared" si="69"/>
        <v>0.75</v>
      </c>
      <c r="K111" s="157">
        <f t="shared" si="70"/>
        <v>54463.333333333336</v>
      </c>
      <c r="L111" s="592"/>
      <c r="M111" s="227" t="s">
        <v>120</v>
      </c>
      <c r="N111" s="122">
        <v>21</v>
      </c>
      <c r="O111" s="131">
        <v>10</v>
      </c>
      <c r="P111" s="131">
        <v>872990</v>
      </c>
      <c r="Q111" s="132">
        <f t="shared" si="111"/>
        <v>0.11494252873563218</v>
      </c>
      <c r="R111" s="132">
        <f t="shared" si="71"/>
        <v>0.47619047619047616</v>
      </c>
      <c r="S111" s="126">
        <f t="shared" si="72"/>
        <v>87299</v>
      </c>
      <c r="T111" s="592"/>
      <c r="U111" s="227" t="s">
        <v>120</v>
      </c>
      <c r="V111" s="122">
        <v>564</v>
      </c>
      <c r="W111" s="131">
        <v>352</v>
      </c>
      <c r="X111" s="131">
        <v>27541200</v>
      </c>
      <c r="Y111" s="132">
        <f t="shared" si="112"/>
        <v>7.2742302128538952E-2</v>
      </c>
      <c r="Z111" s="132">
        <f t="shared" si="73"/>
        <v>0.62411347517730498</v>
      </c>
      <c r="AA111" s="131">
        <f t="shared" si="74"/>
        <v>78242.045454545456</v>
      </c>
      <c r="AB111" s="592"/>
      <c r="AC111" s="227" t="s">
        <v>120</v>
      </c>
      <c r="AD111" s="122">
        <v>589</v>
      </c>
      <c r="AE111" s="131">
        <v>360</v>
      </c>
      <c r="AF111" s="131">
        <v>26477980</v>
      </c>
      <c r="AG111" s="132">
        <f t="shared" si="113"/>
        <v>8.5227272727272721E-2</v>
      </c>
      <c r="AH111" s="132">
        <f t="shared" si="75"/>
        <v>0.61120543293718166</v>
      </c>
      <c r="AI111" s="126">
        <f t="shared" si="76"/>
        <v>73549.944444444438</v>
      </c>
      <c r="AJ111" s="592"/>
      <c r="AK111" s="227" t="s">
        <v>120</v>
      </c>
      <c r="AL111" s="122">
        <v>411</v>
      </c>
      <c r="AM111" s="131">
        <v>276</v>
      </c>
      <c r="AN111" s="131">
        <v>21367360</v>
      </c>
      <c r="AO111" s="132">
        <f t="shared" si="114"/>
        <v>9.5270969968933375E-2</v>
      </c>
      <c r="AP111" s="132">
        <f t="shared" si="77"/>
        <v>0.67153284671532842</v>
      </c>
      <c r="AQ111" s="126">
        <f t="shared" si="78"/>
        <v>77417.971014492752</v>
      </c>
      <c r="AR111" s="592"/>
      <c r="AS111" s="227" t="s">
        <v>120</v>
      </c>
      <c r="AT111" s="122">
        <v>124</v>
      </c>
      <c r="AU111" s="131">
        <v>67</v>
      </c>
      <c r="AV111" s="131">
        <v>7286750</v>
      </c>
      <c r="AW111" s="132">
        <f t="shared" si="115"/>
        <v>4.6431046431046431E-2</v>
      </c>
      <c r="AX111" s="132">
        <f t="shared" si="79"/>
        <v>0.54032258064516125</v>
      </c>
      <c r="AY111" s="131">
        <f t="shared" si="80"/>
        <v>108757.46268656716</v>
      </c>
      <c r="AZ111" s="592"/>
      <c r="BA111" s="227" t="s">
        <v>120</v>
      </c>
      <c r="BB111" s="122">
        <v>33</v>
      </c>
      <c r="BC111" s="131">
        <v>18</v>
      </c>
      <c r="BD111" s="131">
        <v>2868700</v>
      </c>
      <c r="BE111" s="132">
        <f t="shared" si="116"/>
        <v>3.0560271646859084E-2</v>
      </c>
      <c r="BF111" s="132">
        <f t="shared" si="81"/>
        <v>0.54545454545454541</v>
      </c>
      <c r="BG111" s="157">
        <f t="shared" si="82"/>
        <v>159372.22222222222</v>
      </c>
      <c r="BH111" s="592"/>
      <c r="BI111" s="227" t="s">
        <v>120</v>
      </c>
      <c r="BJ111" s="122">
        <f t="shared" si="83"/>
        <v>1746</v>
      </c>
      <c r="BK111" s="131">
        <f t="shared" si="67"/>
        <v>1086</v>
      </c>
      <c r="BL111" s="131">
        <f t="shared" si="68"/>
        <v>86578370</v>
      </c>
      <c r="BM111" s="132">
        <f t="shared" si="117"/>
        <v>7.7037667588848696E-2</v>
      </c>
      <c r="BN111" s="132">
        <f t="shared" si="84"/>
        <v>0.62199312714776633</v>
      </c>
      <c r="BO111" s="131">
        <f t="shared" si="85"/>
        <v>79722.255985267038</v>
      </c>
      <c r="BP111" s="183"/>
    </row>
    <row r="112" spans="2:68" s="75" customFormat="1">
      <c r="B112" s="602"/>
      <c r="C112" s="605"/>
      <c r="D112" s="592"/>
      <c r="E112" s="227" t="s">
        <v>121</v>
      </c>
      <c r="F112" s="122">
        <v>5</v>
      </c>
      <c r="G112" s="131">
        <v>3</v>
      </c>
      <c r="H112" s="131">
        <v>181760</v>
      </c>
      <c r="I112" s="132">
        <f t="shared" si="110"/>
        <v>0.16666666666666666</v>
      </c>
      <c r="J112" s="132">
        <f t="shared" si="69"/>
        <v>0.6</v>
      </c>
      <c r="K112" s="157">
        <f t="shared" si="70"/>
        <v>60586.666666666664</v>
      </c>
      <c r="L112" s="592"/>
      <c r="M112" s="227" t="s">
        <v>121</v>
      </c>
      <c r="N112" s="122">
        <v>16</v>
      </c>
      <c r="O112" s="131">
        <v>9</v>
      </c>
      <c r="P112" s="131">
        <v>503500</v>
      </c>
      <c r="Q112" s="132">
        <f t="shared" si="111"/>
        <v>0.10344827586206896</v>
      </c>
      <c r="R112" s="132">
        <f t="shared" si="71"/>
        <v>0.5625</v>
      </c>
      <c r="S112" s="126">
        <f t="shared" si="72"/>
        <v>55944.444444444445</v>
      </c>
      <c r="T112" s="592"/>
      <c r="U112" s="227" t="s">
        <v>121</v>
      </c>
      <c r="V112" s="122">
        <v>331</v>
      </c>
      <c r="W112" s="131">
        <v>182</v>
      </c>
      <c r="X112" s="131">
        <v>12424920</v>
      </c>
      <c r="Y112" s="132">
        <f t="shared" si="112"/>
        <v>3.7611076668733208E-2</v>
      </c>
      <c r="Z112" s="132">
        <f t="shared" si="73"/>
        <v>0.54984894259818728</v>
      </c>
      <c r="AA112" s="131">
        <f t="shared" si="74"/>
        <v>68268.791208791212</v>
      </c>
      <c r="AB112" s="592"/>
      <c r="AC112" s="227" t="s">
        <v>121</v>
      </c>
      <c r="AD112" s="122">
        <v>411</v>
      </c>
      <c r="AE112" s="131">
        <v>243</v>
      </c>
      <c r="AF112" s="131">
        <v>18603780</v>
      </c>
      <c r="AG112" s="132">
        <f t="shared" si="113"/>
        <v>5.7528409090909088E-2</v>
      </c>
      <c r="AH112" s="132">
        <f t="shared" si="75"/>
        <v>0.59124087591240881</v>
      </c>
      <c r="AI112" s="126">
        <f t="shared" si="76"/>
        <v>76558.765432098764</v>
      </c>
      <c r="AJ112" s="592"/>
      <c r="AK112" s="227" t="s">
        <v>121</v>
      </c>
      <c r="AL112" s="122">
        <v>426</v>
      </c>
      <c r="AM112" s="131">
        <v>249</v>
      </c>
      <c r="AN112" s="131">
        <v>20705670</v>
      </c>
      <c r="AO112" s="132">
        <f t="shared" si="114"/>
        <v>8.5950983776320336E-2</v>
      </c>
      <c r="AP112" s="132">
        <f t="shared" si="77"/>
        <v>0.58450704225352113</v>
      </c>
      <c r="AQ112" s="126">
        <f t="shared" si="78"/>
        <v>83155.301204819276</v>
      </c>
      <c r="AR112" s="592"/>
      <c r="AS112" s="227" t="s">
        <v>121</v>
      </c>
      <c r="AT112" s="122">
        <v>222</v>
      </c>
      <c r="AU112" s="131">
        <v>128</v>
      </c>
      <c r="AV112" s="131">
        <v>14251740</v>
      </c>
      <c r="AW112" s="132">
        <f t="shared" si="115"/>
        <v>8.8704088704088704E-2</v>
      </c>
      <c r="AX112" s="132">
        <f t="shared" si="79"/>
        <v>0.57657657657657657</v>
      </c>
      <c r="AY112" s="131">
        <f t="shared" si="80"/>
        <v>111341.71875</v>
      </c>
      <c r="AZ112" s="592"/>
      <c r="BA112" s="227" t="s">
        <v>121</v>
      </c>
      <c r="BB112" s="122">
        <v>76</v>
      </c>
      <c r="BC112" s="131">
        <v>37</v>
      </c>
      <c r="BD112" s="131">
        <v>3356830</v>
      </c>
      <c r="BE112" s="132">
        <f t="shared" si="116"/>
        <v>6.2818336162988112E-2</v>
      </c>
      <c r="BF112" s="132">
        <f t="shared" si="81"/>
        <v>0.48684210526315791</v>
      </c>
      <c r="BG112" s="157">
        <f t="shared" si="82"/>
        <v>90725.135135135133</v>
      </c>
      <c r="BH112" s="592"/>
      <c r="BI112" s="227" t="s">
        <v>121</v>
      </c>
      <c r="BJ112" s="122">
        <f t="shared" si="83"/>
        <v>1487</v>
      </c>
      <c r="BK112" s="131">
        <f t="shared" si="67"/>
        <v>851</v>
      </c>
      <c r="BL112" s="131">
        <f t="shared" si="68"/>
        <v>70028200</v>
      </c>
      <c r="BM112" s="132">
        <f t="shared" si="117"/>
        <v>6.0367454068241469E-2</v>
      </c>
      <c r="BN112" s="132">
        <f t="shared" si="84"/>
        <v>0.57229320780094151</v>
      </c>
      <c r="BO112" s="131">
        <f t="shared" si="85"/>
        <v>82289.306698002343</v>
      </c>
      <c r="BP112" s="183"/>
    </row>
    <row r="113" spans="2:68" s="75" customFormat="1">
      <c r="B113" s="602"/>
      <c r="C113" s="605"/>
      <c r="D113" s="592"/>
      <c r="E113" s="227" t="s">
        <v>122</v>
      </c>
      <c r="F113" s="122">
        <v>5</v>
      </c>
      <c r="G113" s="131">
        <v>3</v>
      </c>
      <c r="H113" s="131">
        <v>776290</v>
      </c>
      <c r="I113" s="132">
        <f t="shared" si="110"/>
        <v>0.16666666666666666</v>
      </c>
      <c r="J113" s="132">
        <f t="shared" si="69"/>
        <v>0.6</v>
      </c>
      <c r="K113" s="157">
        <f t="shared" si="70"/>
        <v>258763.33333333334</v>
      </c>
      <c r="L113" s="592"/>
      <c r="M113" s="227" t="s">
        <v>122</v>
      </c>
      <c r="N113" s="122">
        <v>5</v>
      </c>
      <c r="O113" s="131">
        <v>5</v>
      </c>
      <c r="P113" s="131">
        <v>643860</v>
      </c>
      <c r="Q113" s="132">
        <f t="shared" si="111"/>
        <v>5.7471264367816091E-2</v>
      </c>
      <c r="R113" s="132">
        <f t="shared" si="71"/>
        <v>1</v>
      </c>
      <c r="S113" s="126">
        <f t="shared" si="72"/>
        <v>128772</v>
      </c>
      <c r="T113" s="592"/>
      <c r="U113" s="227" t="s">
        <v>122</v>
      </c>
      <c r="V113" s="122">
        <v>257</v>
      </c>
      <c r="W113" s="131">
        <v>157</v>
      </c>
      <c r="X113" s="131">
        <v>13021610</v>
      </c>
      <c r="Y113" s="132">
        <f t="shared" si="112"/>
        <v>3.2444719983467658E-2</v>
      </c>
      <c r="Z113" s="132">
        <f t="shared" si="73"/>
        <v>0.6108949416342413</v>
      </c>
      <c r="AA113" s="131">
        <f t="shared" si="74"/>
        <v>82940.191082802543</v>
      </c>
      <c r="AB113" s="592"/>
      <c r="AC113" s="227" t="s">
        <v>122</v>
      </c>
      <c r="AD113" s="122">
        <v>315</v>
      </c>
      <c r="AE113" s="131">
        <v>201</v>
      </c>
      <c r="AF113" s="131">
        <v>17240360</v>
      </c>
      <c r="AG113" s="132">
        <f t="shared" si="113"/>
        <v>4.7585227272727272E-2</v>
      </c>
      <c r="AH113" s="132">
        <f t="shared" si="75"/>
        <v>0.63809523809523805</v>
      </c>
      <c r="AI113" s="126">
        <f t="shared" si="76"/>
        <v>85772.935323383092</v>
      </c>
      <c r="AJ113" s="592"/>
      <c r="AK113" s="227" t="s">
        <v>122</v>
      </c>
      <c r="AL113" s="122">
        <v>275</v>
      </c>
      <c r="AM113" s="131">
        <v>173</v>
      </c>
      <c r="AN113" s="131">
        <v>15365760</v>
      </c>
      <c r="AO113" s="132">
        <f t="shared" si="114"/>
        <v>5.9716948567483601E-2</v>
      </c>
      <c r="AP113" s="132">
        <f t="shared" si="77"/>
        <v>0.62909090909090915</v>
      </c>
      <c r="AQ113" s="126">
        <f t="shared" si="78"/>
        <v>88819.421965317917</v>
      </c>
      <c r="AR113" s="592"/>
      <c r="AS113" s="227" t="s">
        <v>122</v>
      </c>
      <c r="AT113" s="122">
        <v>138</v>
      </c>
      <c r="AU113" s="131">
        <v>84</v>
      </c>
      <c r="AV113" s="131">
        <v>10084350</v>
      </c>
      <c r="AW113" s="132">
        <f t="shared" si="115"/>
        <v>5.8212058212058215E-2</v>
      </c>
      <c r="AX113" s="132">
        <f t="shared" si="79"/>
        <v>0.60869565217391308</v>
      </c>
      <c r="AY113" s="131">
        <f t="shared" si="80"/>
        <v>120051.78571428571</v>
      </c>
      <c r="AZ113" s="592"/>
      <c r="BA113" s="227" t="s">
        <v>122</v>
      </c>
      <c r="BB113" s="122">
        <v>43</v>
      </c>
      <c r="BC113" s="131">
        <v>32</v>
      </c>
      <c r="BD113" s="131">
        <v>4597270</v>
      </c>
      <c r="BE113" s="132">
        <f t="shared" si="116"/>
        <v>5.4329371816638369E-2</v>
      </c>
      <c r="BF113" s="132">
        <f t="shared" si="81"/>
        <v>0.7441860465116279</v>
      </c>
      <c r="BG113" s="157">
        <f t="shared" si="82"/>
        <v>143664.6875</v>
      </c>
      <c r="BH113" s="592"/>
      <c r="BI113" s="227" t="s">
        <v>122</v>
      </c>
      <c r="BJ113" s="122">
        <f t="shared" si="83"/>
        <v>1038</v>
      </c>
      <c r="BK113" s="131">
        <f t="shared" si="67"/>
        <v>655</v>
      </c>
      <c r="BL113" s="131">
        <f t="shared" si="68"/>
        <v>61729500</v>
      </c>
      <c r="BM113" s="132">
        <f t="shared" si="117"/>
        <v>4.6463786621266934E-2</v>
      </c>
      <c r="BN113" s="132">
        <f t="shared" si="84"/>
        <v>0.63102119460500961</v>
      </c>
      <c r="BO113" s="131">
        <f t="shared" si="85"/>
        <v>94243.511450381673</v>
      </c>
      <c r="BP113" s="183"/>
    </row>
    <row r="114" spans="2:68" s="75" customFormat="1">
      <c r="B114" s="602"/>
      <c r="C114" s="605"/>
      <c r="D114" s="592"/>
      <c r="E114" s="227" t="s">
        <v>123</v>
      </c>
      <c r="F114" s="122">
        <v>10</v>
      </c>
      <c r="G114" s="131">
        <v>6</v>
      </c>
      <c r="H114" s="131">
        <v>285910</v>
      </c>
      <c r="I114" s="132">
        <f t="shared" si="110"/>
        <v>0.33333333333333331</v>
      </c>
      <c r="J114" s="132">
        <f t="shared" si="69"/>
        <v>0.6</v>
      </c>
      <c r="K114" s="157">
        <f t="shared" si="70"/>
        <v>47651.666666666664</v>
      </c>
      <c r="L114" s="592"/>
      <c r="M114" s="227" t="s">
        <v>123</v>
      </c>
      <c r="N114" s="122">
        <v>41</v>
      </c>
      <c r="O114" s="131">
        <v>25</v>
      </c>
      <c r="P114" s="131">
        <v>2481010</v>
      </c>
      <c r="Q114" s="132">
        <f t="shared" si="111"/>
        <v>0.28735632183908044</v>
      </c>
      <c r="R114" s="132">
        <f t="shared" si="71"/>
        <v>0.6097560975609756</v>
      </c>
      <c r="S114" s="126">
        <f t="shared" si="72"/>
        <v>99240.4</v>
      </c>
      <c r="T114" s="592"/>
      <c r="U114" s="227" t="s">
        <v>123</v>
      </c>
      <c r="V114" s="122">
        <v>1939</v>
      </c>
      <c r="W114" s="131">
        <v>1244</v>
      </c>
      <c r="X114" s="131">
        <v>89857250</v>
      </c>
      <c r="Y114" s="132">
        <f t="shared" si="112"/>
        <v>0.2570779086588138</v>
      </c>
      <c r="Z114" s="132">
        <f t="shared" si="73"/>
        <v>0.64156781846312527</v>
      </c>
      <c r="AA114" s="131">
        <f t="shared" si="74"/>
        <v>72232.516077170425</v>
      </c>
      <c r="AB114" s="592"/>
      <c r="AC114" s="227" t="s">
        <v>123</v>
      </c>
      <c r="AD114" s="122">
        <v>1848</v>
      </c>
      <c r="AE114" s="131">
        <v>1192</v>
      </c>
      <c r="AF114" s="131">
        <v>91291740</v>
      </c>
      <c r="AG114" s="132">
        <f t="shared" si="113"/>
        <v>0.28219696969696972</v>
      </c>
      <c r="AH114" s="132">
        <f t="shared" si="75"/>
        <v>0.64502164502164505</v>
      </c>
      <c r="AI114" s="126">
        <f t="shared" si="76"/>
        <v>76587.030201342277</v>
      </c>
      <c r="AJ114" s="592"/>
      <c r="AK114" s="227" t="s">
        <v>123</v>
      </c>
      <c r="AL114" s="122">
        <v>1176</v>
      </c>
      <c r="AM114" s="131">
        <v>721</v>
      </c>
      <c r="AN114" s="131">
        <v>59225070</v>
      </c>
      <c r="AO114" s="132">
        <f t="shared" si="114"/>
        <v>0.24887814981014844</v>
      </c>
      <c r="AP114" s="132">
        <f t="shared" si="77"/>
        <v>0.61309523809523814</v>
      </c>
      <c r="AQ114" s="126">
        <f t="shared" si="78"/>
        <v>82142.954230235788</v>
      </c>
      <c r="AR114" s="592"/>
      <c r="AS114" s="227" t="s">
        <v>123</v>
      </c>
      <c r="AT114" s="122">
        <v>473</v>
      </c>
      <c r="AU114" s="131">
        <v>267</v>
      </c>
      <c r="AV114" s="131">
        <v>23809770</v>
      </c>
      <c r="AW114" s="132">
        <f t="shared" si="115"/>
        <v>0.18503118503118504</v>
      </c>
      <c r="AX114" s="132">
        <f t="shared" si="79"/>
        <v>0.56448202959830862</v>
      </c>
      <c r="AY114" s="131">
        <f t="shared" si="80"/>
        <v>89175.168539325838</v>
      </c>
      <c r="AZ114" s="592"/>
      <c r="BA114" s="227" t="s">
        <v>123</v>
      </c>
      <c r="BB114" s="122">
        <v>145</v>
      </c>
      <c r="BC114" s="131">
        <v>73</v>
      </c>
      <c r="BD114" s="131">
        <v>8276470</v>
      </c>
      <c r="BE114" s="132">
        <f t="shared" si="116"/>
        <v>0.12393887945670629</v>
      </c>
      <c r="BF114" s="132">
        <f t="shared" si="81"/>
        <v>0.50344827586206897</v>
      </c>
      <c r="BG114" s="157">
        <f t="shared" si="82"/>
        <v>113376.30136986301</v>
      </c>
      <c r="BH114" s="592"/>
      <c r="BI114" s="227" t="s">
        <v>123</v>
      </c>
      <c r="BJ114" s="122">
        <f t="shared" si="83"/>
        <v>5632</v>
      </c>
      <c r="BK114" s="131">
        <f t="shared" si="67"/>
        <v>3528</v>
      </c>
      <c r="BL114" s="131">
        <f t="shared" si="68"/>
        <v>275227220</v>
      </c>
      <c r="BM114" s="132">
        <f t="shared" si="117"/>
        <v>0.25026601404554161</v>
      </c>
      <c r="BN114" s="132">
        <f t="shared" si="84"/>
        <v>0.62642045454545459</v>
      </c>
      <c r="BO114" s="131">
        <f t="shared" si="85"/>
        <v>78012.250566893417</v>
      </c>
      <c r="BP114" s="183"/>
    </row>
    <row r="115" spans="2:68" s="75" customFormat="1">
      <c r="B115" s="602"/>
      <c r="C115" s="605"/>
      <c r="D115" s="592"/>
      <c r="E115" s="227" t="s">
        <v>124</v>
      </c>
      <c r="F115" s="122">
        <v>1</v>
      </c>
      <c r="G115" s="131">
        <v>1</v>
      </c>
      <c r="H115" s="131">
        <v>7030</v>
      </c>
      <c r="I115" s="132">
        <f t="shared" si="110"/>
        <v>5.5555555555555552E-2</v>
      </c>
      <c r="J115" s="132">
        <f t="shared" si="69"/>
        <v>1</v>
      </c>
      <c r="K115" s="157">
        <f t="shared" si="70"/>
        <v>7030</v>
      </c>
      <c r="L115" s="592"/>
      <c r="M115" s="227" t="s">
        <v>124</v>
      </c>
      <c r="N115" s="122">
        <v>8</v>
      </c>
      <c r="O115" s="131">
        <v>6</v>
      </c>
      <c r="P115" s="131">
        <v>677150</v>
      </c>
      <c r="Q115" s="132">
        <f t="shared" si="111"/>
        <v>6.8965517241379309E-2</v>
      </c>
      <c r="R115" s="132">
        <f t="shared" si="71"/>
        <v>0.75</v>
      </c>
      <c r="S115" s="126">
        <f t="shared" si="72"/>
        <v>112858.33333333333</v>
      </c>
      <c r="T115" s="592"/>
      <c r="U115" s="227" t="s">
        <v>124</v>
      </c>
      <c r="V115" s="122">
        <v>371</v>
      </c>
      <c r="W115" s="131">
        <v>221</v>
      </c>
      <c r="X115" s="131">
        <v>17702370</v>
      </c>
      <c r="Y115" s="132">
        <f t="shared" si="112"/>
        <v>4.5670593097747465E-2</v>
      </c>
      <c r="Z115" s="132">
        <f t="shared" si="73"/>
        <v>0.59568733153638809</v>
      </c>
      <c r="AA115" s="131">
        <f t="shared" si="74"/>
        <v>80101.221719457011</v>
      </c>
      <c r="AB115" s="592"/>
      <c r="AC115" s="227" t="s">
        <v>124</v>
      </c>
      <c r="AD115" s="122">
        <v>477</v>
      </c>
      <c r="AE115" s="131">
        <v>291</v>
      </c>
      <c r="AF115" s="131">
        <v>24534630</v>
      </c>
      <c r="AG115" s="132">
        <f t="shared" si="113"/>
        <v>6.8892045454545456E-2</v>
      </c>
      <c r="AH115" s="132">
        <f t="shared" si="75"/>
        <v>0.61006289308176098</v>
      </c>
      <c r="AI115" s="126">
        <f t="shared" si="76"/>
        <v>84311.443298969069</v>
      </c>
      <c r="AJ115" s="592"/>
      <c r="AK115" s="227" t="s">
        <v>124</v>
      </c>
      <c r="AL115" s="122">
        <v>447</v>
      </c>
      <c r="AM115" s="131">
        <v>267</v>
      </c>
      <c r="AN115" s="131">
        <v>24426220</v>
      </c>
      <c r="AO115" s="132">
        <f t="shared" si="114"/>
        <v>9.2164307904729029E-2</v>
      </c>
      <c r="AP115" s="132">
        <f t="shared" si="77"/>
        <v>0.59731543624161076</v>
      </c>
      <c r="AQ115" s="126">
        <f t="shared" si="78"/>
        <v>91483.970037453182</v>
      </c>
      <c r="AR115" s="592"/>
      <c r="AS115" s="227" t="s">
        <v>124</v>
      </c>
      <c r="AT115" s="122">
        <v>278</v>
      </c>
      <c r="AU115" s="131">
        <v>162</v>
      </c>
      <c r="AV115" s="131">
        <v>19127090</v>
      </c>
      <c r="AW115" s="132">
        <f t="shared" si="115"/>
        <v>0.11226611226611227</v>
      </c>
      <c r="AX115" s="132">
        <f t="shared" si="79"/>
        <v>0.58273381294964033</v>
      </c>
      <c r="AY115" s="131">
        <f t="shared" si="80"/>
        <v>118068.45679012345</v>
      </c>
      <c r="AZ115" s="592"/>
      <c r="BA115" s="227" t="s">
        <v>124</v>
      </c>
      <c r="BB115" s="122">
        <v>136</v>
      </c>
      <c r="BC115" s="131">
        <v>78</v>
      </c>
      <c r="BD115" s="131">
        <v>9312340</v>
      </c>
      <c r="BE115" s="132">
        <f t="shared" si="116"/>
        <v>0.13242784380305603</v>
      </c>
      <c r="BF115" s="132">
        <f t="shared" si="81"/>
        <v>0.57352941176470584</v>
      </c>
      <c r="BG115" s="157">
        <f t="shared" si="82"/>
        <v>119388.97435897436</v>
      </c>
      <c r="BH115" s="592"/>
      <c r="BI115" s="227" t="s">
        <v>124</v>
      </c>
      <c r="BJ115" s="122">
        <f t="shared" si="83"/>
        <v>1718</v>
      </c>
      <c r="BK115" s="131">
        <f t="shared" si="67"/>
        <v>1026</v>
      </c>
      <c r="BL115" s="131">
        <f t="shared" si="68"/>
        <v>95786830</v>
      </c>
      <c r="BM115" s="132">
        <f t="shared" si="117"/>
        <v>7.2781442860183024E-2</v>
      </c>
      <c r="BN115" s="132">
        <f t="shared" si="84"/>
        <v>0.59720605355064027</v>
      </c>
      <c r="BO115" s="131">
        <f t="shared" si="85"/>
        <v>93359.483430799213</v>
      </c>
      <c r="BP115" s="183"/>
    </row>
    <row r="116" spans="2:68" s="75" customFormat="1">
      <c r="B116" s="602"/>
      <c r="C116" s="605"/>
      <c r="D116" s="592"/>
      <c r="E116" s="224" t="s">
        <v>117</v>
      </c>
      <c r="F116" s="122">
        <v>0</v>
      </c>
      <c r="G116" s="131">
        <v>0</v>
      </c>
      <c r="H116" s="131">
        <v>0</v>
      </c>
      <c r="I116" s="132">
        <f t="shared" si="110"/>
        <v>0</v>
      </c>
      <c r="J116" s="132" t="str">
        <f t="shared" si="69"/>
        <v>-</v>
      </c>
      <c r="K116" s="157" t="str">
        <f t="shared" si="70"/>
        <v>-</v>
      </c>
      <c r="L116" s="592"/>
      <c r="M116" s="228" t="s">
        <v>117</v>
      </c>
      <c r="N116" s="122">
        <v>7</v>
      </c>
      <c r="O116" s="131">
        <v>3</v>
      </c>
      <c r="P116" s="131">
        <v>367380</v>
      </c>
      <c r="Q116" s="132">
        <f t="shared" si="111"/>
        <v>3.4482758620689655E-2</v>
      </c>
      <c r="R116" s="132">
        <f t="shared" si="71"/>
        <v>0.42857142857142855</v>
      </c>
      <c r="S116" s="126">
        <f t="shared" si="72"/>
        <v>122460</v>
      </c>
      <c r="T116" s="592"/>
      <c r="U116" s="228" t="s">
        <v>117</v>
      </c>
      <c r="V116" s="122">
        <v>390</v>
      </c>
      <c r="W116" s="131">
        <v>200</v>
      </c>
      <c r="X116" s="131">
        <v>13119620</v>
      </c>
      <c r="Y116" s="132">
        <f t="shared" si="112"/>
        <v>4.1330853482124404E-2</v>
      </c>
      <c r="Z116" s="132">
        <f t="shared" si="73"/>
        <v>0.51282051282051277</v>
      </c>
      <c r="AA116" s="131">
        <f t="shared" si="74"/>
        <v>65598.100000000006</v>
      </c>
      <c r="AB116" s="592"/>
      <c r="AC116" s="228" t="s">
        <v>117</v>
      </c>
      <c r="AD116" s="122">
        <v>211</v>
      </c>
      <c r="AE116" s="131">
        <v>115</v>
      </c>
      <c r="AF116" s="131">
        <v>9679650</v>
      </c>
      <c r="AG116" s="132">
        <f t="shared" si="113"/>
        <v>2.7225378787878788E-2</v>
      </c>
      <c r="AH116" s="132">
        <f t="shared" si="75"/>
        <v>0.54502369668246442</v>
      </c>
      <c r="AI116" s="126">
        <f t="shared" si="76"/>
        <v>84170.869565217392</v>
      </c>
      <c r="AJ116" s="592"/>
      <c r="AK116" s="228" t="s">
        <v>117</v>
      </c>
      <c r="AL116" s="122">
        <v>117</v>
      </c>
      <c r="AM116" s="131">
        <v>66</v>
      </c>
      <c r="AN116" s="131">
        <v>7615700</v>
      </c>
      <c r="AO116" s="132">
        <f t="shared" si="114"/>
        <v>2.2782188470831896E-2</v>
      </c>
      <c r="AP116" s="132">
        <f t="shared" si="77"/>
        <v>0.5641025641025641</v>
      </c>
      <c r="AQ116" s="126">
        <f t="shared" si="78"/>
        <v>115389.39393939394</v>
      </c>
      <c r="AR116" s="592"/>
      <c r="AS116" s="228" t="s">
        <v>117</v>
      </c>
      <c r="AT116" s="122">
        <v>58</v>
      </c>
      <c r="AU116" s="131">
        <v>25</v>
      </c>
      <c r="AV116" s="131">
        <v>3406030</v>
      </c>
      <c r="AW116" s="132">
        <f t="shared" si="115"/>
        <v>1.7325017325017324E-2</v>
      </c>
      <c r="AX116" s="132">
        <f t="shared" si="79"/>
        <v>0.43103448275862066</v>
      </c>
      <c r="AY116" s="131">
        <f t="shared" si="80"/>
        <v>136241.20000000001</v>
      </c>
      <c r="AZ116" s="592"/>
      <c r="BA116" s="228" t="s">
        <v>117</v>
      </c>
      <c r="BB116" s="122">
        <v>38</v>
      </c>
      <c r="BC116" s="131">
        <v>20</v>
      </c>
      <c r="BD116" s="131">
        <v>2885310</v>
      </c>
      <c r="BE116" s="132">
        <f t="shared" si="116"/>
        <v>3.3955857385398983E-2</v>
      </c>
      <c r="BF116" s="132">
        <f t="shared" si="81"/>
        <v>0.52631578947368418</v>
      </c>
      <c r="BG116" s="157">
        <f t="shared" si="82"/>
        <v>144265.5</v>
      </c>
      <c r="BH116" s="592"/>
      <c r="BI116" s="228" t="s">
        <v>117</v>
      </c>
      <c r="BJ116" s="122">
        <f t="shared" si="83"/>
        <v>821</v>
      </c>
      <c r="BK116" s="131">
        <f t="shared" si="67"/>
        <v>429</v>
      </c>
      <c r="BL116" s="131">
        <f t="shared" si="68"/>
        <v>37073690</v>
      </c>
      <c r="BM116" s="132">
        <f t="shared" si="117"/>
        <v>3.0432006809959566E-2</v>
      </c>
      <c r="BN116" s="132">
        <f t="shared" si="84"/>
        <v>0.52253349573690622</v>
      </c>
      <c r="BO116" s="131">
        <f t="shared" si="85"/>
        <v>86418.857808857807</v>
      </c>
      <c r="BP116" s="183"/>
    </row>
    <row r="117" spans="2:68" s="75" customFormat="1">
      <c r="B117" s="602">
        <v>11</v>
      </c>
      <c r="C117" s="604" t="s">
        <v>53</v>
      </c>
      <c r="D117" s="596">
        <f>BS18</f>
        <v>47</v>
      </c>
      <c r="E117" s="225" t="s">
        <v>104</v>
      </c>
      <c r="F117" s="121">
        <v>25</v>
      </c>
      <c r="G117" s="129">
        <v>14</v>
      </c>
      <c r="H117" s="129">
        <v>1290310</v>
      </c>
      <c r="I117" s="130">
        <f>IFERROR(G117/$D$117,"-")</f>
        <v>0.2978723404255319</v>
      </c>
      <c r="J117" s="130">
        <f t="shared" si="69"/>
        <v>0.56000000000000005</v>
      </c>
      <c r="K117" s="156">
        <f t="shared" si="70"/>
        <v>92165</v>
      </c>
      <c r="L117" s="596">
        <f>BT18</f>
        <v>154</v>
      </c>
      <c r="M117" s="225" t="s">
        <v>104</v>
      </c>
      <c r="N117" s="121">
        <v>79</v>
      </c>
      <c r="O117" s="129">
        <v>41</v>
      </c>
      <c r="P117" s="129">
        <v>5137290</v>
      </c>
      <c r="Q117" s="130">
        <f>IFERROR(O117/$L$117,"-")</f>
        <v>0.26623376623376621</v>
      </c>
      <c r="R117" s="130">
        <f t="shared" si="71"/>
        <v>0.51898734177215189</v>
      </c>
      <c r="S117" s="125">
        <f t="shared" si="72"/>
        <v>125299.75609756098</v>
      </c>
      <c r="T117" s="596">
        <f>BU18</f>
        <v>7880</v>
      </c>
      <c r="U117" s="225" t="s">
        <v>104</v>
      </c>
      <c r="V117" s="121">
        <v>4087</v>
      </c>
      <c r="W117" s="129">
        <v>2439</v>
      </c>
      <c r="X117" s="129">
        <v>185864110</v>
      </c>
      <c r="Y117" s="130">
        <f>IFERROR(W117/$T$117,"-")</f>
        <v>0.30951776649746193</v>
      </c>
      <c r="Z117" s="130">
        <f t="shared" si="73"/>
        <v>0.59677024712503057</v>
      </c>
      <c r="AA117" s="129">
        <f t="shared" si="74"/>
        <v>76205.04715047151</v>
      </c>
      <c r="AB117" s="596">
        <f>BV18</f>
        <v>7369</v>
      </c>
      <c r="AC117" s="225" t="s">
        <v>104</v>
      </c>
      <c r="AD117" s="121">
        <v>4011</v>
      </c>
      <c r="AE117" s="129">
        <v>2421</v>
      </c>
      <c r="AF117" s="129">
        <v>205995480</v>
      </c>
      <c r="AG117" s="130">
        <f>IFERROR(AE117/$AB$117,"-")</f>
        <v>0.32853847197720182</v>
      </c>
      <c r="AH117" s="130">
        <f t="shared" si="75"/>
        <v>0.60359012715033655</v>
      </c>
      <c r="AI117" s="125">
        <f t="shared" si="76"/>
        <v>85086.939281288724</v>
      </c>
      <c r="AJ117" s="596">
        <f>BW18</f>
        <v>5025</v>
      </c>
      <c r="AK117" s="225" t="s">
        <v>104</v>
      </c>
      <c r="AL117" s="121">
        <v>2653</v>
      </c>
      <c r="AM117" s="129">
        <v>1490</v>
      </c>
      <c r="AN117" s="129">
        <v>130258940</v>
      </c>
      <c r="AO117" s="130">
        <f>IFERROR(AM117/$AJ$117,"-")</f>
        <v>0.29651741293532341</v>
      </c>
      <c r="AP117" s="130">
        <f t="shared" si="77"/>
        <v>0.56162834526950622</v>
      </c>
      <c r="AQ117" s="125">
        <f t="shared" si="78"/>
        <v>87422.107382550341</v>
      </c>
      <c r="AR117" s="596">
        <f>BX18</f>
        <v>2653</v>
      </c>
      <c r="AS117" s="225" t="s">
        <v>104</v>
      </c>
      <c r="AT117" s="121">
        <v>1209</v>
      </c>
      <c r="AU117" s="129">
        <v>645</v>
      </c>
      <c r="AV117" s="129">
        <v>61499760</v>
      </c>
      <c r="AW117" s="130">
        <f>IFERROR(AU117/$AR$117,"-")</f>
        <v>0.24312099509988691</v>
      </c>
      <c r="AX117" s="130">
        <f t="shared" si="79"/>
        <v>0.53349875930521096</v>
      </c>
      <c r="AY117" s="129">
        <f t="shared" si="80"/>
        <v>95348.465116279069</v>
      </c>
      <c r="AZ117" s="596">
        <f>BY18</f>
        <v>953</v>
      </c>
      <c r="BA117" s="225" t="s">
        <v>104</v>
      </c>
      <c r="BB117" s="121">
        <v>313</v>
      </c>
      <c r="BC117" s="129">
        <v>148</v>
      </c>
      <c r="BD117" s="129">
        <v>15091400</v>
      </c>
      <c r="BE117" s="130">
        <f>IFERROR(BC117/$AZ$117,"-")</f>
        <v>0.15529905561385099</v>
      </c>
      <c r="BF117" s="130">
        <f t="shared" si="81"/>
        <v>0.47284345047923321</v>
      </c>
      <c r="BG117" s="156">
        <f t="shared" si="82"/>
        <v>101968.91891891892</v>
      </c>
      <c r="BH117" s="596">
        <f>BZ18</f>
        <v>24081</v>
      </c>
      <c r="BI117" s="225" t="s">
        <v>104</v>
      </c>
      <c r="BJ117" s="121">
        <f t="shared" si="83"/>
        <v>12377</v>
      </c>
      <c r="BK117" s="129">
        <f t="shared" si="67"/>
        <v>7198</v>
      </c>
      <c r="BL117" s="129">
        <f t="shared" si="68"/>
        <v>605137290</v>
      </c>
      <c r="BM117" s="130">
        <f>IFERROR(BK117/$BH$117,"-")</f>
        <v>0.29890785266392594</v>
      </c>
      <c r="BN117" s="130">
        <f t="shared" si="84"/>
        <v>0.5815625757453341</v>
      </c>
      <c r="BO117" s="129">
        <f t="shared" si="85"/>
        <v>84070.198666296186</v>
      </c>
      <c r="BP117" s="183"/>
    </row>
    <row r="118" spans="2:68" s="75" customFormat="1">
      <c r="B118" s="602"/>
      <c r="C118" s="605"/>
      <c r="D118" s="592"/>
      <c r="E118" s="226" t="s">
        <v>136</v>
      </c>
      <c r="F118" s="122">
        <v>20</v>
      </c>
      <c r="G118" s="131">
        <v>15</v>
      </c>
      <c r="H118" s="131">
        <v>1102390</v>
      </c>
      <c r="I118" s="132">
        <f t="shared" ref="I118:I127" si="118">IFERROR(G118/$D$117,"-")</f>
        <v>0.31914893617021278</v>
      </c>
      <c r="J118" s="132">
        <f t="shared" si="69"/>
        <v>0.75</v>
      </c>
      <c r="K118" s="157">
        <f t="shared" si="70"/>
        <v>73492.666666666672</v>
      </c>
      <c r="L118" s="592"/>
      <c r="M118" s="226" t="s">
        <v>136</v>
      </c>
      <c r="N118" s="122">
        <v>65</v>
      </c>
      <c r="O118" s="131">
        <v>36</v>
      </c>
      <c r="P118" s="131">
        <v>5155910</v>
      </c>
      <c r="Q118" s="132">
        <f t="shared" ref="Q118:Q127" si="119">IFERROR(O118/$L$117,"-")</f>
        <v>0.23376623376623376</v>
      </c>
      <c r="R118" s="132">
        <f t="shared" si="71"/>
        <v>0.55384615384615388</v>
      </c>
      <c r="S118" s="126">
        <f t="shared" si="72"/>
        <v>143219.72222222222</v>
      </c>
      <c r="T118" s="592"/>
      <c r="U118" s="226" t="s">
        <v>136</v>
      </c>
      <c r="V118" s="122">
        <v>3738</v>
      </c>
      <c r="W118" s="131">
        <v>2223</v>
      </c>
      <c r="X118" s="131">
        <v>166799840</v>
      </c>
      <c r="Y118" s="132">
        <f t="shared" ref="Y118:Y127" si="120">IFERROR(W118/$T$117,"-")</f>
        <v>0.28210659898477158</v>
      </c>
      <c r="Z118" s="132">
        <f t="shared" si="73"/>
        <v>0.5947030497592295</v>
      </c>
      <c r="AA118" s="131">
        <f t="shared" si="74"/>
        <v>75033.666216824116</v>
      </c>
      <c r="AB118" s="592"/>
      <c r="AC118" s="226" t="s">
        <v>136</v>
      </c>
      <c r="AD118" s="122">
        <v>3568</v>
      </c>
      <c r="AE118" s="131">
        <v>2194</v>
      </c>
      <c r="AF118" s="131">
        <v>180159860</v>
      </c>
      <c r="AG118" s="132">
        <f t="shared" ref="AG118:AG127" si="121">IFERROR(AE118/$AB$117,"-")</f>
        <v>0.29773374949111142</v>
      </c>
      <c r="AH118" s="132">
        <f t="shared" si="75"/>
        <v>0.61491031390134532</v>
      </c>
      <c r="AI118" s="126">
        <f t="shared" si="76"/>
        <v>82114.794895168641</v>
      </c>
      <c r="AJ118" s="592"/>
      <c r="AK118" s="226" t="s">
        <v>136</v>
      </c>
      <c r="AL118" s="122">
        <v>2169</v>
      </c>
      <c r="AM118" s="131">
        <v>1225</v>
      </c>
      <c r="AN118" s="131">
        <v>99991070</v>
      </c>
      <c r="AO118" s="132">
        <f t="shared" ref="AO118:AO127" si="122">IFERROR(AM118/$AJ$117,"-")</f>
        <v>0.24378109452736318</v>
      </c>
      <c r="AP118" s="132">
        <f t="shared" si="77"/>
        <v>0.56477639465191332</v>
      </c>
      <c r="AQ118" s="126">
        <f t="shared" si="78"/>
        <v>81625.363265306121</v>
      </c>
      <c r="AR118" s="592"/>
      <c r="AS118" s="226" t="s">
        <v>136</v>
      </c>
      <c r="AT118" s="122">
        <v>872</v>
      </c>
      <c r="AU118" s="131">
        <v>451</v>
      </c>
      <c r="AV118" s="131">
        <v>39006220</v>
      </c>
      <c r="AW118" s="132">
        <f t="shared" ref="AW118:AW127" si="123">IFERROR(AU118/$AR$117,"-")</f>
        <v>0.16999623068224651</v>
      </c>
      <c r="AX118" s="132">
        <f t="shared" si="79"/>
        <v>0.51720183486238536</v>
      </c>
      <c r="AY118" s="131">
        <f t="shared" si="80"/>
        <v>86488.292682926825</v>
      </c>
      <c r="AZ118" s="592"/>
      <c r="BA118" s="226" t="s">
        <v>136</v>
      </c>
      <c r="BB118" s="122">
        <v>202</v>
      </c>
      <c r="BC118" s="131">
        <v>99</v>
      </c>
      <c r="BD118" s="131">
        <v>9159910</v>
      </c>
      <c r="BE118" s="132">
        <f t="shared" ref="BE118:BE127" si="124">IFERROR(BC118/$AZ$117,"-")</f>
        <v>0.10388247639034627</v>
      </c>
      <c r="BF118" s="132">
        <f t="shared" si="81"/>
        <v>0.49009900990099009</v>
      </c>
      <c r="BG118" s="157">
        <f t="shared" si="82"/>
        <v>92524.343434343435</v>
      </c>
      <c r="BH118" s="592"/>
      <c r="BI118" s="226" t="s">
        <v>136</v>
      </c>
      <c r="BJ118" s="122">
        <f t="shared" si="83"/>
        <v>10634</v>
      </c>
      <c r="BK118" s="131">
        <f t="shared" si="67"/>
        <v>6243</v>
      </c>
      <c r="BL118" s="131">
        <f t="shared" si="68"/>
        <v>501375200</v>
      </c>
      <c r="BM118" s="132">
        <f t="shared" ref="BM118:BM127" si="125">IFERROR(BK118/$BH$117,"-")</f>
        <v>0.25925003114488598</v>
      </c>
      <c r="BN118" s="132">
        <f t="shared" si="84"/>
        <v>0.58707917998871539</v>
      </c>
      <c r="BO118" s="131">
        <f t="shared" si="85"/>
        <v>80309.97917667788</v>
      </c>
      <c r="BP118" s="183"/>
    </row>
    <row r="119" spans="2:68" s="75" customFormat="1">
      <c r="B119" s="602"/>
      <c r="C119" s="605"/>
      <c r="D119" s="592"/>
      <c r="E119" s="227" t="s">
        <v>103</v>
      </c>
      <c r="F119" s="122">
        <v>32</v>
      </c>
      <c r="G119" s="131">
        <v>22</v>
      </c>
      <c r="H119" s="131">
        <v>1807040</v>
      </c>
      <c r="I119" s="132">
        <f t="shared" si="118"/>
        <v>0.46808510638297873</v>
      </c>
      <c r="J119" s="132">
        <f t="shared" si="69"/>
        <v>0.6875</v>
      </c>
      <c r="K119" s="157">
        <f t="shared" si="70"/>
        <v>82138.181818181823</v>
      </c>
      <c r="L119" s="592"/>
      <c r="M119" s="227" t="s">
        <v>103</v>
      </c>
      <c r="N119" s="122">
        <v>91</v>
      </c>
      <c r="O119" s="131">
        <v>44</v>
      </c>
      <c r="P119" s="131">
        <v>6169870</v>
      </c>
      <c r="Q119" s="132">
        <f t="shared" si="119"/>
        <v>0.2857142857142857</v>
      </c>
      <c r="R119" s="132">
        <f t="shared" si="71"/>
        <v>0.48351648351648352</v>
      </c>
      <c r="S119" s="126">
        <f t="shared" si="72"/>
        <v>140224.31818181818</v>
      </c>
      <c r="T119" s="592"/>
      <c r="U119" s="227" t="s">
        <v>103</v>
      </c>
      <c r="V119" s="122">
        <v>5009</v>
      </c>
      <c r="W119" s="131">
        <v>2890</v>
      </c>
      <c r="X119" s="131">
        <v>216901950</v>
      </c>
      <c r="Y119" s="132">
        <f t="shared" si="120"/>
        <v>0.36675126903553301</v>
      </c>
      <c r="Z119" s="132">
        <f t="shared" si="73"/>
        <v>0.57696146935516068</v>
      </c>
      <c r="AA119" s="131">
        <f t="shared" si="74"/>
        <v>75052.577854671283</v>
      </c>
      <c r="AB119" s="592"/>
      <c r="AC119" s="227" t="s">
        <v>103</v>
      </c>
      <c r="AD119" s="122">
        <v>4939</v>
      </c>
      <c r="AE119" s="131">
        <v>2934</v>
      </c>
      <c r="AF119" s="131">
        <v>246198780</v>
      </c>
      <c r="AG119" s="132">
        <f t="shared" si="121"/>
        <v>0.39815443072330031</v>
      </c>
      <c r="AH119" s="132">
        <f t="shared" si="75"/>
        <v>0.59404737801174323</v>
      </c>
      <c r="AI119" s="126">
        <f t="shared" si="76"/>
        <v>83912.331288343557</v>
      </c>
      <c r="AJ119" s="592"/>
      <c r="AK119" s="227" t="s">
        <v>103</v>
      </c>
      <c r="AL119" s="122">
        <v>3454</v>
      </c>
      <c r="AM119" s="131">
        <v>1877</v>
      </c>
      <c r="AN119" s="131">
        <v>163528640</v>
      </c>
      <c r="AO119" s="132">
        <f t="shared" si="122"/>
        <v>0.37353233830845772</v>
      </c>
      <c r="AP119" s="132">
        <f t="shared" si="77"/>
        <v>0.54342790966994792</v>
      </c>
      <c r="AQ119" s="126">
        <f t="shared" si="78"/>
        <v>87122.344166222698</v>
      </c>
      <c r="AR119" s="592"/>
      <c r="AS119" s="227" t="s">
        <v>103</v>
      </c>
      <c r="AT119" s="122">
        <v>1709</v>
      </c>
      <c r="AU119" s="131">
        <v>904</v>
      </c>
      <c r="AV119" s="131">
        <v>86265500</v>
      </c>
      <c r="AW119" s="132">
        <f t="shared" si="123"/>
        <v>0.34074632491519036</v>
      </c>
      <c r="AX119" s="132">
        <f t="shared" si="79"/>
        <v>0.52896430661205385</v>
      </c>
      <c r="AY119" s="131">
        <f t="shared" si="80"/>
        <v>95426.438053097343</v>
      </c>
      <c r="AZ119" s="592"/>
      <c r="BA119" s="227" t="s">
        <v>103</v>
      </c>
      <c r="BB119" s="122">
        <v>496</v>
      </c>
      <c r="BC119" s="131">
        <v>242</v>
      </c>
      <c r="BD119" s="131">
        <v>23221980</v>
      </c>
      <c r="BE119" s="132">
        <f t="shared" si="124"/>
        <v>0.25393494228751312</v>
      </c>
      <c r="BF119" s="132">
        <f t="shared" si="81"/>
        <v>0.48790322580645162</v>
      </c>
      <c r="BG119" s="157">
        <f t="shared" si="82"/>
        <v>95958.595041322318</v>
      </c>
      <c r="BH119" s="592"/>
      <c r="BI119" s="227" t="s">
        <v>103</v>
      </c>
      <c r="BJ119" s="122">
        <f t="shared" si="83"/>
        <v>15730</v>
      </c>
      <c r="BK119" s="131">
        <f t="shared" si="67"/>
        <v>8913</v>
      </c>
      <c r="BL119" s="131">
        <f t="shared" si="68"/>
        <v>744093760</v>
      </c>
      <c r="BM119" s="132">
        <f t="shared" si="125"/>
        <v>0.37012582533947924</v>
      </c>
      <c r="BN119" s="132">
        <f t="shared" si="84"/>
        <v>0.56662428480610294</v>
      </c>
      <c r="BO119" s="131">
        <f t="shared" si="85"/>
        <v>83484.097385840912</v>
      </c>
      <c r="BP119" s="183"/>
    </row>
    <row r="120" spans="2:68" s="75" customFormat="1">
      <c r="B120" s="602"/>
      <c r="C120" s="605"/>
      <c r="D120" s="592"/>
      <c r="E120" s="227" t="s">
        <v>106</v>
      </c>
      <c r="F120" s="122">
        <v>12</v>
      </c>
      <c r="G120" s="131">
        <v>9</v>
      </c>
      <c r="H120" s="131">
        <v>776190</v>
      </c>
      <c r="I120" s="132">
        <f t="shared" si="118"/>
        <v>0.19148936170212766</v>
      </c>
      <c r="J120" s="132">
        <f t="shared" si="69"/>
        <v>0.75</v>
      </c>
      <c r="K120" s="157">
        <f t="shared" si="70"/>
        <v>86243.333333333328</v>
      </c>
      <c r="L120" s="592"/>
      <c r="M120" s="227" t="s">
        <v>106</v>
      </c>
      <c r="N120" s="122">
        <v>45</v>
      </c>
      <c r="O120" s="131">
        <v>19</v>
      </c>
      <c r="P120" s="131">
        <v>2275330</v>
      </c>
      <c r="Q120" s="132">
        <f t="shared" si="119"/>
        <v>0.12337662337662338</v>
      </c>
      <c r="R120" s="132">
        <f t="shared" si="71"/>
        <v>0.42222222222222222</v>
      </c>
      <c r="S120" s="126">
        <f t="shared" si="72"/>
        <v>119754.21052631579</v>
      </c>
      <c r="T120" s="592"/>
      <c r="U120" s="227" t="s">
        <v>106</v>
      </c>
      <c r="V120" s="122">
        <v>1586</v>
      </c>
      <c r="W120" s="131">
        <v>912</v>
      </c>
      <c r="X120" s="131">
        <v>71774280</v>
      </c>
      <c r="Y120" s="132">
        <f t="shared" si="120"/>
        <v>0.11573604060913706</v>
      </c>
      <c r="Z120" s="132">
        <f t="shared" si="73"/>
        <v>0.57503152585119799</v>
      </c>
      <c r="AA120" s="131">
        <f t="shared" si="74"/>
        <v>78699.868421052626</v>
      </c>
      <c r="AB120" s="592"/>
      <c r="AC120" s="227" t="s">
        <v>106</v>
      </c>
      <c r="AD120" s="122">
        <v>1885</v>
      </c>
      <c r="AE120" s="131">
        <v>1139</v>
      </c>
      <c r="AF120" s="131">
        <v>95785140</v>
      </c>
      <c r="AG120" s="132">
        <f t="shared" si="121"/>
        <v>0.15456642692359887</v>
      </c>
      <c r="AH120" s="132">
        <f t="shared" si="75"/>
        <v>0.60424403183023878</v>
      </c>
      <c r="AI120" s="126">
        <f t="shared" si="76"/>
        <v>84095.820895522382</v>
      </c>
      <c r="AJ120" s="592"/>
      <c r="AK120" s="227" t="s">
        <v>106</v>
      </c>
      <c r="AL120" s="122">
        <v>1442</v>
      </c>
      <c r="AM120" s="131">
        <v>813</v>
      </c>
      <c r="AN120" s="131">
        <v>69138260</v>
      </c>
      <c r="AO120" s="132">
        <f t="shared" si="122"/>
        <v>0.16179104477611941</v>
      </c>
      <c r="AP120" s="132">
        <f t="shared" si="77"/>
        <v>0.56380027739251037</v>
      </c>
      <c r="AQ120" s="126">
        <f t="shared" si="78"/>
        <v>85040.91020910209</v>
      </c>
      <c r="AR120" s="592"/>
      <c r="AS120" s="227" t="s">
        <v>106</v>
      </c>
      <c r="AT120" s="122">
        <v>739</v>
      </c>
      <c r="AU120" s="131">
        <v>385</v>
      </c>
      <c r="AV120" s="131">
        <v>35174950</v>
      </c>
      <c r="AW120" s="132">
        <f t="shared" si="123"/>
        <v>0.14511873350923482</v>
      </c>
      <c r="AX120" s="132">
        <f t="shared" si="79"/>
        <v>0.52097428958051417</v>
      </c>
      <c r="AY120" s="131">
        <f t="shared" si="80"/>
        <v>91363.506493506487</v>
      </c>
      <c r="AZ120" s="592"/>
      <c r="BA120" s="227" t="s">
        <v>106</v>
      </c>
      <c r="BB120" s="122">
        <v>201</v>
      </c>
      <c r="BC120" s="131">
        <v>93</v>
      </c>
      <c r="BD120" s="131">
        <v>9646890</v>
      </c>
      <c r="BE120" s="132">
        <f t="shared" si="124"/>
        <v>9.7586568730325285E-2</v>
      </c>
      <c r="BF120" s="132">
        <f t="shared" si="81"/>
        <v>0.46268656716417911</v>
      </c>
      <c r="BG120" s="157">
        <f t="shared" si="82"/>
        <v>103730</v>
      </c>
      <c r="BH120" s="592"/>
      <c r="BI120" s="227" t="s">
        <v>106</v>
      </c>
      <c r="BJ120" s="122">
        <f t="shared" si="83"/>
        <v>5910</v>
      </c>
      <c r="BK120" s="131">
        <f t="shared" si="67"/>
        <v>3370</v>
      </c>
      <c r="BL120" s="131">
        <f t="shared" si="68"/>
        <v>284571040</v>
      </c>
      <c r="BM120" s="132">
        <f t="shared" si="125"/>
        <v>0.1399443544703293</v>
      </c>
      <c r="BN120" s="132">
        <f t="shared" si="84"/>
        <v>0.57021996615905246</v>
      </c>
      <c r="BO120" s="131">
        <f t="shared" si="85"/>
        <v>84442.445103857564</v>
      </c>
      <c r="BP120" s="183"/>
    </row>
    <row r="121" spans="2:68" s="75" customFormat="1">
      <c r="B121" s="602"/>
      <c r="C121" s="605"/>
      <c r="D121" s="592"/>
      <c r="E121" s="227" t="s">
        <v>119</v>
      </c>
      <c r="F121" s="122">
        <v>9</v>
      </c>
      <c r="G121" s="131">
        <v>5</v>
      </c>
      <c r="H121" s="131">
        <v>389590</v>
      </c>
      <c r="I121" s="132">
        <f t="shared" si="118"/>
        <v>0.10638297872340426</v>
      </c>
      <c r="J121" s="132">
        <f t="shared" si="69"/>
        <v>0.55555555555555558</v>
      </c>
      <c r="K121" s="157">
        <f t="shared" si="70"/>
        <v>77918</v>
      </c>
      <c r="L121" s="592"/>
      <c r="M121" s="227" t="s">
        <v>119</v>
      </c>
      <c r="N121" s="122">
        <v>54</v>
      </c>
      <c r="O121" s="131">
        <v>26</v>
      </c>
      <c r="P121" s="131">
        <v>3149740</v>
      </c>
      <c r="Q121" s="132">
        <f t="shared" si="119"/>
        <v>0.16883116883116883</v>
      </c>
      <c r="R121" s="132">
        <f t="shared" si="71"/>
        <v>0.48148148148148145</v>
      </c>
      <c r="S121" s="126">
        <f t="shared" si="72"/>
        <v>121143.84615384616</v>
      </c>
      <c r="T121" s="592"/>
      <c r="U121" s="227" t="s">
        <v>119</v>
      </c>
      <c r="V121" s="122">
        <v>1674</v>
      </c>
      <c r="W121" s="131">
        <v>1050</v>
      </c>
      <c r="X121" s="131">
        <v>79295630</v>
      </c>
      <c r="Y121" s="132">
        <f t="shared" si="120"/>
        <v>0.13324873096446702</v>
      </c>
      <c r="Z121" s="132">
        <f t="shared" si="73"/>
        <v>0.62724014336917566</v>
      </c>
      <c r="AA121" s="131">
        <f t="shared" si="74"/>
        <v>75519.647619047624</v>
      </c>
      <c r="AB121" s="592"/>
      <c r="AC121" s="227" t="s">
        <v>119</v>
      </c>
      <c r="AD121" s="122">
        <v>1935</v>
      </c>
      <c r="AE121" s="131">
        <v>1180</v>
      </c>
      <c r="AF121" s="131">
        <v>99288230</v>
      </c>
      <c r="AG121" s="132">
        <f t="shared" si="121"/>
        <v>0.16013027547835526</v>
      </c>
      <c r="AH121" s="132">
        <f t="shared" si="75"/>
        <v>0.60981912144702843</v>
      </c>
      <c r="AI121" s="126">
        <f t="shared" si="76"/>
        <v>84142.567796610165</v>
      </c>
      <c r="AJ121" s="592"/>
      <c r="AK121" s="227" t="s">
        <v>119</v>
      </c>
      <c r="AL121" s="122">
        <v>1430</v>
      </c>
      <c r="AM121" s="131">
        <v>835</v>
      </c>
      <c r="AN121" s="131">
        <v>79669870</v>
      </c>
      <c r="AO121" s="132">
        <f t="shared" si="122"/>
        <v>0.16616915422885573</v>
      </c>
      <c r="AP121" s="132">
        <f t="shared" si="77"/>
        <v>0.58391608391608396</v>
      </c>
      <c r="AQ121" s="126">
        <f t="shared" si="78"/>
        <v>95413.017964071856</v>
      </c>
      <c r="AR121" s="592"/>
      <c r="AS121" s="227" t="s">
        <v>119</v>
      </c>
      <c r="AT121" s="122">
        <v>691</v>
      </c>
      <c r="AU121" s="131">
        <v>391</v>
      </c>
      <c r="AV121" s="131">
        <v>37488750</v>
      </c>
      <c r="AW121" s="132">
        <f t="shared" si="123"/>
        <v>0.14738032416132679</v>
      </c>
      <c r="AX121" s="132">
        <f t="shared" si="79"/>
        <v>0.56584659913169322</v>
      </c>
      <c r="AY121" s="131">
        <f t="shared" si="80"/>
        <v>95879.156010230174</v>
      </c>
      <c r="AZ121" s="592"/>
      <c r="BA121" s="227" t="s">
        <v>119</v>
      </c>
      <c r="BB121" s="122">
        <v>224</v>
      </c>
      <c r="BC121" s="131">
        <v>132</v>
      </c>
      <c r="BD121" s="131">
        <v>16037620</v>
      </c>
      <c r="BE121" s="132">
        <f t="shared" si="124"/>
        <v>0.13850996852046171</v>
      </c>
      <c r="BF121" s="132">
        <f t="shared" si="81"/>
        <v>0.5892857142857143</v>
      </c>
      <c r="BG121" s="157">
        <f t="shared" si="82"/>
        <v>121497.12121212122</v>
      </c>
      <c r="BH121" s="592"/>
      <c r="BI121" s="227" t="s">
        <v>119</v>
      </c>
      <c r="BJ121" s="122">
        <f t="shared" si="83"/>
        <v>6017</v>
      </c>
      <c r="BK121" s="131">
        <f t="shared" si="67"/>
        <v>3619</v>
      </c>
      <c r="BL121" s="131">
        <f t="shared" si="68"/>
        <v>315319430</v>
      </c>
      <c r="BM121" s="132">
        <f t="shared" si="125"/>
        <v>0.15028445662555542</v>
      </c>
      <c r="BN121" s="132">
        <f t="shared" si="84"/>
        <v>0.60146252285191959</v>
      </c>
      <c r="BO121" s="131">
        <f t="shared" si="85"/>
        <v>87128.883669521965</v>
      </c>
      <c r="BP121" s="183"/>
    </row>
    <row r="122" spans="2:68" s="75" customFormat="1">
      <c r="B122" s="602"/>
      <c r="C122" s="605"/>
      <c r="D122" s="592"/>
      <c r="E122" s="227" t="s">
        <v>120</v>
      </c>
      <c r="F122" s="122">
        <v>5</v>
      </c>
      <c r="G122" s="131">
        <v>1</v>
      </c>
      <c r="H122" s="131">
        <v>142630</v>
      </c>
      <c r="I122" s="132">
        <f t="shared" si="118"/>
        <v>2.1276595744680851E-2</v>
      </c>
      <c r="J122" s="132">
        <f t="shared" si="69"/>
        <v>0.2</v>
      </c>
      <c r="K122" s="157">
        <f t="shared" si="70"/>
        <v>142630</v>
      </c>
      <c r="L122" s="592"/>
      <c r="M122" s="227" t="s">
        <v>120</v>
      </c>
      <c r="N122" s="122">
        <v>35</v>
      </c>
      <c r="O122" s="131">
        <v>14</v>
      </c>
      <c r="P122" s="131">
        <v>1692650</v>
      </c>
      <c r="Q122" s="132">
        <f t="shared" si="119"/>
        <v>9.0909090909090912E-2</v>
      </c>
      <c r="R122" s="132">
        <f t="shared" si="71"/>
        <v>0.4</v>
      </c>
      <c r="S122" s="126">
        <f t="shared" si="72"/>
        <v>120903.57142857143</v>
      </c>
      <c r="T122" s="592"/>
      <c r="U122" s="227" t="s">
        <v>120</v>
      </c>
      <c r="V122" s="122">
        <v>1060</v>
      </c>
      <c r="W122" s="131">
        <v>668</v>
      </c>
      <c r="X122" s="131">
        <v>54360100</v>
      </c>
      <c r="Y122" s="132">
        <f t="shared" si="120"/>
        <v>8.4771573604060915E-2</v>
      </c>
      <c r="Z122" s="132">
        <f t="shared" si="73"/>
        <v>0.63018867924528299</v>
      </c>
      <c r="AA122" s="131">
        <f t="shared" si="74"/>
        <v>81377.395209580834</v>
      </c>
      <c r="AB122" s="592"/>
      <c r="AC122" s="227" t="s">
        <v>120</v>
      </c>
      <c r="AD122" s="122">
        <v>1146</v>
      </c>
      <c r="AE122" s="131">
        <v>736</v>
      </c>
      <c r="AF122" s="131">
        <v>60953680</v>
      </c>
      <c r="AG122" s="132">
        <f t="shared" si="121"/>
        <v>9.9877866739041934E-2</v>
      </c>
      <c r="AH122" s="132">
        <f t="shared" si="75"/>
        <v>0.64223385689354273</v>
      </c>
      <c r="AI122" s="126">
        <f t="shared" si="76"/>
        <v>82817.5</v>
      </c>
      <c r="AJ122" s="592"/>
      <c r="AK122" s="227" t="s">
        <v>120</v>
      </c>
      <c r="AL122" s="122">
        <v>729</v>
      </c>
      <c r="AM122" s="131">
        <v>415</v>
      </c>
      <c r="AN122" s="131">
        <v>36415490</v>
      </c>
      <c r="AO122" s="132">
        <f t="shared" si="122"/>
        <v>8.2587064676616917E-2</v>
      </c>
      <c r="AP122" s="132">
        <f t="shared" si="77"/>
        <v>0.56927297668038412</v>
      </c>
      <c r="AQ122" s="126">
        <f t="shared" si="78"/>
        <v>87748.168674698798</v>
      </c>
      <c r="AR122" s="592"/>
      <c r="AS122" s="227" t="s">
        <v>120</v>
      </c>
      <c r="AT122" s="122">
        <v>334</v>
      </c>
      <c r="AU122" s="131">
        <v>166</v>
      </c>
      <c r="AV122" s="131">
        <v>15024730</v>
      </c>
      <c r="AW122" s="132">
        <f t="shared" si="123"/>
        <v>6.2570674707877874E-2</v>
      </c>
      <c r="AX122" s="132">
        <f t="shared" si="79"/>
        <v>0.49700598802395207</v>
      </c>
      <c r="AY122" s="131">
        <f t="shared" si="80"/>
        <v>90510.421686746995</v>
      </c>
      <c r="AZ122" s="592"/>
      <c r="BA122" s="227" t="s">
        <v>120</v>
      </c>
      <c r="BB122" s="122">
        <v>79</v>
      </c>
      <c r="BC122" s="131">
        <v>40</v>
      </c>
      <c r="BD122" s="131">
        <v>2697670</v>
      </c>
      <c r="BE122" s="132">
        <f t="shared" si="124"/>
        <v>4.197271773347324E-2</v>
      </c>
      <c r="BF122" s="132">
        <f t="shared" si="81"/>
        <v>0.50632911392405067</v>
      </c>
      <c r="BG122" s="157">
        <f t="shared" si="82"/>
        <v>67441.75</v>
      </c>
      <c r="BH122" s="592"/>
      <c r="BI122" s="227" t="s">
        <v>120</v>
      </c>
      <c r="BJ122" s="122">
        <f t="shared" si="83"/>
        <v>3388</v>
      </c>
      <c r="BK122" s="131">
        <f t="shared" si="67"/>
        <v>2040</v>
      </c>
      <c r="BL122" s="131">
        <f t="shared" si="68"/>
        <v>171286950</v>
      </c>
      <c r="BM122" s="132">
        <f t="shared" si="125"/>
        <v>8.4714089946430801E-2</v>
      </c>
      <c r="BN122" s="132">
        <f t="shared" si="84"/>
        <v>0.60212514757969304</v>
      </c>
      <c r="BO122" s="131">
        <f t="shared" si="85"/>
        <v>83964.191176470587</v>
      </c>
      <c r="BP122" s="183"/>
    </row>
    <row r="123" spans="2:68" s="75" customFormat="1">
      <c r="B123" s="602"/>
      <c r="C123" s="605"/>
      <c r="D123" s="592"/>
      <c r="E123" s="227" t="s">
        <v>121</v>
      </c>
      <c r="F123" s="122">
        <v>5</v>
      </c>
      <c r="G123" s="131">
        <v>3</v>
      </c>
      <c r="H123" s="131">
        <v>210520</v>
      </c>
      <c r="I123" s="132">
        <f t="shared" si="118"/>
        <v>6.3829787234042548E-2</v>
      </c>
      <c r="J123" s="132">
        <f t="shared" si="69"/>
        <v>0.6</v>
      </c>
      <c r="K123" s="157">
        <f t="shared" si="70"/>
        <v>70173.333333333328</v>
      </c>
      <c r="L123" s="592"/>
      <c r="M123" s="227" t="s">
        <v>121</v>
      </c>
      <c r="N123" s="122">
        <v>32</v>
      </c>
      <c r="O123" s="131">
        <v>14</v>
      </c>
      <c r="P123" s="131">
        <v>1670040</v>
      </c>
      <c r="Q123" s="132">
        <f t="shared" si="119"/>
        <v>9.0909090909090912E-2</v>
      </c>
      <c r="R123" s="132">
        <f t="shared" si="71"/>
        <v>0.4375</v>
      </c>
      <c r="S123" s="126">
        <f t="shared" si="72"/>
        <v>119288.57142857143</v>
      </c>
      <c r="T123" s="592"/>
      <c r="U123" s="227" t="s">
        <v>121</v>
      </c>
      <c r="V123" s="122">
        <v>599</v>
      </c>
      <c r="W123" s="131">
        <v>330</v>
      </c>
      <c r="X123" s="131">
        <v>25169680</v>
      </c>
      <c r="Y123" s="132">
        <f t="shared" si="120"/>
        <v>4.1878172588832488E-2</v>
      </c>
      <c r="Z123" s="132">
        <f t="shared" si="73"/>
        <v>0.55091819699499167</v>
      </c>
      <c r="AA123" s="131">
        <f t="shared" si="74"/>
        <v>76271.757575757569</v>
      </c>
      <c r="AB123" s="592"/>
      <c r="AC123" s="227" t="s">
        <v>121</v>
      </c>
      <c r="AD123" s="122">
        <v>722</v>
      </c>
      <c r="AE123" s="131">
        <v>394</v>
      </c>
      <c r="AF123" s="131">
        <v>33696590</v>
      </c>
      <c r="AG123" s="132">
        <f t="shared" si="121"/>
        <v>5.3467227574976253E-2</v>
      </c>
      <c r="AH123" s="132">
        <f t="shared" si="75"/>
        <v>0.54570637119113574</v>
      </c>
      <c r="AI123" s="126">
        <f t="shared" si="76"/>
        <v>85524.340101522845</v>
      </c>
      <c r="AJ123" s="592"/>
      <c r="AK123" s="227" t="s">
        <v>121</v>
      </c>
      <c r="AL123" s="122">
        <v>632</v>
      </c>
      <c r="AM123" s="131">
        <v>329</v>
      </c>
      <c r="AN123" s="131">
        <v>28766910</v>
      </c>
      <c r="AO123" s="132">
        <f t="shared" si="122"/>
        <v>6.5472636815920401E-2</v>
      </c>
      <c r="AP123" s="132">
        <f t="shared" si="77"/>
        <v>0.52056962025316456</v>
      </c>
      <c r="AQ123" s="126">
        <f t="shared" si="78"/>
        <v>87437.416413373867</v>
      </c>
      <c r="AR123" s="592"/>
      <c r="AS123" s="227" t="s">
        <v>121</v>
      </c>
      <c r="AT123" s="122">
        <v>412</v>
      </c>
      <c r="AU123" s="131">
        <v>207</v>
      </c>
      <c r="AV123" s="131">
        <v>21559440</v>
      </c>
      <c r="AW123" s="132">
        <f t="shared" si="123"/>
        <v>7.8024877497173017E-2</v>
      </c>
      <c r="AX123" s="132">
        <f t="shared" si="79"/>
        <v>0.50242718446601942</v>
      </c>
      <c r="AY123" s="131">
        <f t="shared" si="80"/>
        <v>104151.88405797101</v>
      </c>
      <c r="AZ123" s="592"/>
      <c r="BA123" s="227" t="s">
        <v>121</v>
      </c>
      <c r="BB123" s="122">
        <v>133</v>
      </c>
      <c r="BC123" s="131">
        <v>66</v>
      </c>
      <c r="BD123" s="131">
        <v>7569140</v>
      </c>
      <c r="BE123" s="132">
        <f t="shared" si="124"/>
        <v>6.9254984260230856E-2</v>
      </c>
      <c r="BF123" s="132">
        <f t="shared" si="81"/>
        <v>0.49624060150375937</v>
      </c>
      <c r="BG123" s="157">
        <f t="shared" si="82"/>
        <v>114683.93939393939</v>
      </c>
      <c r="BH123" s="592"/>
      <c r="BI123" s="227" t="s">
        <v>121</v>
      </c>
      <c r="BJ123" s="122">
        <f t="shared" si="83"/>
        <v>2535</v>
      </c>
      <c r="BK123" s="131">
        <f t="shared" si="67"/>
        <v>1343</v>
      </c>
      <c r="BL123" s="131">
        <f t="shared" si="68"/>
        <v>118642320</v>
      </c>
      <c r="BM123" s="132">
        <f t="shared" si="125"/>
        <v>5.5770109214733604E-2</v>
      </c>
      <c r="BN123" s="132">
        <f t="shared" si="84"/>
        <v>0.52978303747534516</v>
      </c>
      <c r="BO123" s="131">
        <f t="shared" si="85"/>
        <v>88341.265822784815</v>
      </c>
      <c r="BP123" s="183"/>
    </row>
    <row r="124" spans="2:68" s="75" customFormat="1">
      <c r="B124" s="602"/>
      <c r="C124" s="605"/>
      <c r="D124" s="592"/>
      <c r="E124" s="227" t="s">
        <v>122</v>
      </c>
      <c r="F124" s="122">
        <v>8</v>
      </c>
      <c r="G124" s="131">
        <v>4</v>
      </c>
      <c r="H124" s="131">
        <v>410520</v>
      </c>
      <c r="I124" s="132">
        <f t="shared" si="118"/>
        <v>8.5106382978723402E-2</v>
      </c>
      <c r="J124" s="132">
        <f t="shared" si="69"/>
        <v>0.5</v>
      </c>
      <c r="K124" s="157">
        <f t="shared" si="70"/>
        <v>102630</v>
      </c>
      <c r="L124" s="592"/>
      <c r="M124" s="227" t="s">
        <v>122</v>
      </c>
      <c r="N124" s="122">
        <v>15</v>
      </c>
      <c r="O124" s="131">
        <v>8</v>
      </c>
      <c r="P124" s="131">
        <v>1218890</v>
      </c>
      <c r="Q124" s="132">
        <f t="shared" si="119"/>
        <v>5.1948051948051951E-2</v>
      </c>
      <c r="R124" s="132">
        <f t="shared" si="71"/>
        <v>0.53333333333333333</v>
      </c>
      <c r="S124" s="126">
        <f t="shared" si="72"/>
        <v>152361.25</v>
      </c>
      <c r="T124" s="592"/>
      <c r="U124" s="227" t="s">
        <v>122</v>
      </c>
      <c r="V124" s="122">
        <v>447</v>
      </c>
      <c r="W124" s="131">
        <v>289</v>
      </c>
      <c r="X124" s="131">
        <v>24265870</v>
      </c>
      <c r="Y124" s="132">
        <f t="shared" si="120"/>
        <v>3.6675126903553297E-2</v>
      </c>
      <c r="Z124" s="132">
        <f t="shared" si="73"/>
        <v>0.6465324384787472</v>
      </c>
      <c r="AA124" s="131">
        <f t="shared" si="74"/>
        <v>83964.948096885812</v>
      </c>
      <c r="AB124" s="592"/>
      <c r="AC124" s="227" t="s">
        <v>122</v>
      </c>
      <c r="AD124" s="122">
        <v>483</v>
      </c>
      <c r="AE124" s="131">
        <v>323</v>
      </c>
      <c r="AF124" s="131">
        <v>29251380</v>
      </c>
      <c r="AG124" s="132">
        <f t="shared" si="121"/>
        <v>4.3832270321617586E-2</v>
      </c>
      <c r="AH124" s="132">
        <f t="shared" si="75"/>
        <v>0.66873706004140787</v>
      </c>
      <c r="AI124" s="126">
        <f t="shared" si="76"/>
        <v>90561.547987616097</v>
      </c>
      <c r="AJ124" s="592"/>
      <c r="AK124" s="227" t="s">
        <v>122</v>
      </c>
      <c r="AL124" s="122">
        <v>361</v>
      </c>
      <c r="AM124" s="131">
        <v>229</v>
      </c>
      <c r="AN124" s="131">
        <v>20708480</v>
      </c>
      <c r="AO124" s="132">
        <f t="shared" si="122"/>
        <v>4.5572139303482584E-2</v>
      </c>
      <c r="AP124" s="132">
        <f t="shared" si="77"/>
        <v>0.63434903047091418</v>
      </c>
      <c r="AQ124" s="126">
        <f t="shared" si="78"/>
        <v>90430.043668122264</v>
      </c>
      <c r="AR124" s="592"/>
      <c r="AS124" s="227" t="s">
        <v>122</v>
      </c>
      <c r="AT124" s="122">
        <v>204</v>
      </c>
      <c r="AU124" s="131">
        <v>129</v>
      </c>
      <c r="AV124" s="131">
        <v>13030400</v>
      </c>
      <c r="AW124" s="132">
        <f t="shared" si="123"/>
        <v>4.8624199019977381E-2</v>
      </c>
      <c r="AX124" s="132">
        <f t="shared" si="79"/>
        <v>0.63235294117647056</v>
      </c>
      <c r="AY124" s="131">
        <f t="shared" si="80"/>
        <v>101010.85271317829</v>
      </c>
      <c r="AZ124" s="592"/>
      <c r="BA124" s="227" t="s">
        <v>122</v>
      </c>
      <c r="BB124" s="122">
        <v>51</v>
      </c>
      <c r="BC124" s="131">
        <v>37</v>
      </c>
      <c r="BD124" s="131">
        <v>2889340</v>
      </c>
      <c r="BE124" s="132">
        <f t="shared" si="124"/>
        <v>3.8824763903462747E-2</v>
      </c>
      <c r="BF124" s="132">
        <f t="shared" si="81"/>
        <v>0.72549019607843135</v>
      </c>
      <c r="BG124" s="157">
        <f t="shared" si="82"/>
        <v>78090.270270270266</v>
      </c>
      <c r="BH124" s="592"/>
      <c r="BI124" s="227" t="s">
        <v>122</v>
      </c>
      <c r="BJ124" s="122">
        <f t="shared" si="83"/>
        <v>1569</v>
      </c>
      <c r="BK124" s="131">
        <f t="shared" si="67"/>
        <v>1019</v>
      </c>
      <c r="BL124" s="131">
        <f t="shared" si="68"/>
        <v>91774880</v>
      </c>
      <c r="BM124" s="132">
        <f t="shared" si="125"/>
        <v>4.2315518458535775E-2</v>
      </c>
      <c r="BN124" s="132">
        <f t="shared" si="84"/>
        <v>0.64945825366475463</v>
      </c>
      <c r="BO124" s="131">
        <f t="shared" si="85"/>
        <v>90063.670264965651</v>
      </c>
      <c r="BP124" s="183"/>
    </row>
    <row r="125" spans="2:68" s="75" customFormat="1">
      <c r="B125" s="602"/>
      <c r="C125" s="605"/>
      <c r="D125" s="592"/>
      <c r="E125" s="227" t="s">
        <v>123</v>
      </c>
      <c r="F125" s="122">
        <v>15</v>
      </c>
      <c r="G125" s="131">
        <v>12</v>
      </c>
      <c r="H125" s="131">
        <v>829250</v>
      </c>
      <c r="I125" s="132">
        <f t="shared" si="118"/>
        <v>0.25531914893617019</v>
      </c>
      <c r="J125" s="132">
        <f t="shared" si="69"/>
        <v>0.8</v>
      </c>
      <c r="K125" s="157">
        <f t="shared" si="70"/>
        <v>69104.166666666672</v>
      </c>
      <c r="L125" s="592"/>
      <c r="M125" s="227" t="s">
        <v>123</v>
      </c>
      <c r="N125" s="122">
        <v>63</v>
      </c>
      <c r="O125" s="131">
        <v>35</v>
      </c>
      <c r="P125" s="131">
        <v>4616110</v>
      </c>
      <c r="Q125" s="132">
        <f t="shared" si="119"/>
        <v>0.22727272727272727</v>
      </c>
      <c r="R125" s="132">
        <f t="shared" si="71"/>
        <v>0.55555555555555558</v>
      </c>
      <c r="S125" s="126">
        <f t="shared" si="72"/>
        <v>131888.85714285713</v>
      </c>
      <c r="T125" s="592"/>
      <c r="U125" s="227" t="s">
        <v>123</v>
      </c>
      <c r="V125" s="122">
        <v>2999</v>
      </c>
      <c r="W125" s="131">
        <v>1888</v>
      </c>
      <c r="X125" s="131">
        <v>142910110</v>
      </c>
      <c r="Y125" s="132">
        <f t="shared" si="120"/>
        <v>0.23959390862944163</v>
      </c>
      <c r="Z125" s="132">
        <f t="shared" si="73"/>
        <v>0.62954318106035345</v>
      </c>
      <c r="AA125" s="131">
        <f t="shared" si="74"/>
        <v>75693.914194915254</v>
      </c>
      <c r="AB125" s="592"/>
      <c r="AC125" s="227" t="s">
        <v>123</v>
      </c>
      <c r="AD125" s="122">
        <v>2950</v>
      </c>
      <c r="AE125" s="131">
        <v>1853</v>
      </c>
      <c r="AF125" s="131">
        <v>155746900</v>
      </c>
      <c r="AG125" s="132">
        <f t="shared" si="121"/>
        <v>0.25145881395033248</v>
      </c>
      <c r="AH125" s="132">
        <f t="shared" si="75"/>
        <v>0.62813559322033896</v>
      </c>
      <c r="AI125" s="126">
        <f t="shared" si="76"/>
        <v>84051.214247166761</v>
      </c>
      <c r="AJ125" s="592"/>
      <c r="AK125" s="227" t="s">
        <v>123</v>
      </c>
      <c r="AL125" s="122">
        <v>1858</v>
      </c>
      <c r="AM125" s="131">
        <v>1064</v>
      </c>
      <c r="AN125" s="131">
        <v>92708860</v>
      </c>
      <c r="AO125" s="132">
        <f t="shared" si="122"/>
        <v>0.21174129353233831</v>
      </c>
      <c r="AP125" s="132">
        <f t="shared" si="77"/>
        <v>0.57265877287405809</v>
      </c>
      <c r="AQ125" s="126">
        <f t="shared" si="78"/>
        <v>87132.387218045114</v>
      </c>
      <c r="AR125" s="592"/>
      <c r="AS125" s="227" t="s">
        <v>123</v>
      </c>
      <c r="AT125" s="122">
        <v>779</v>
      </c>
      <c r="AU125" s="131">
        <v>401</v>
      </c>
      <c r="AV125" s="131">
        <v>37071910</v>
      </c>
      <c r="AW125" s="132">
        <f t="shared" si="123"/>
        <v>0.15114964191481342</v>
      </c>
      <c r="AX125" s="132">
        <f t="shared" si="79"/>
        <v>0.51476251604621315</v>
      </c>
      <c r="AY125" s="131">
        <f t="shared" si="80"/>
        <v>92448.653366583545</v>
      </c>
      <c r="AZ125" s="592"/>
      <c r="BA125" s="227" t="s">
        <v>123</v>
      </c>
      <c r="BB125" s="122">
        <v>174</v>
      </c>
      <c r="BC125" s="131">
        <v>91</v>
      </c>
      <c r="BD125" s="131">
        <v>8823200</v>
      </c>
      <c r="BE125" s="132">
        <f t="shared" si="124"/>
        <v>9.5487932843651632E-2</v>
      </c>
      <c r="BF125" s="132">
        <f t="shared" si="81"/>
        <v>0.52298850574712641</v>
      </c>
      <c r="BG125" s="157">
        <f t="shared" si="82"/>
        <v>96958.241758241755</v>
      </c>
      <c r="BH125" s="592"/>
      <c r="BI125" s="227" t="s">
        <v>123</v>
      </c>
      <c r="BJ125" s="122">
        <f t="shared" si="83"/>
        <v>8838</v>
      </c>
      <c r="BK125" s="131">
        <f t="shared" si="67"/>
        <v>5344</v>
      </c>
      <c r="BL125" s="131">
        <f t="shared" si="68"/>
        <v>442706340</v>
      </c>
      <c r="BM125" s="132">
        <f t="shared" si="125"/>
        <v>0.22191769444790499</v>
      </c>
      <c r="BN125" s="132">
        <f t="shared" si="84"/>
        <v>0.60466168816474319</v>
      </c>
      <c r="BO125" s="131">
        <f t="shared" si="85"/>
        <v>82841.755239520964</v>
      </c>
      <c r="BP125" s="183"/>
    </row>
    <row r="126" spans="2:68" s="75" customFormat="1">
      <c r="B126" s="602"/>
      <c r="C126" s="605"/>
      <c r="D126" s="592"/>
      <c r="E126" s="227" t="s">
        <v>124</v>
      </c>
      <c r="F126" s="122">
        <v>6</v>
      </c>
      <c r="G126" s="131">
        <v>4</v>
      </c>
      <c r="H126" s="131">
        <v>311870</v>
      </c>
      <c r="I126" s="132">
        <f t="shared" si="118"/>
        <v>8.5106382978723402E-2</v>
      </c>
      <c r="J126" s="132">
        <f t="shared" si="69"/>
        <v>0.66666666666666663</v>
      </c>
      <c r="K126" s="157">
        <f t="shared" si="70"/>
        <v>77967.5</v>
      </c>
      <c r="L126" s="592"/>
      <c r="M126" s="227" t="s">
        <v>124</v>
      </c>
      <c r="N126" s="122">
        <v>21</v>
      </c>
      <c r="O126" s="131">
        <v>10</v>
      </c>
      <c r="P126" s="131">
        <v>1202100</v>
      </c>
      <c r="Q126" s="132">
        <f t="shared" si="119"/>
        <v>6.4935064935064929E-2</v>
      </c>
      <c r="R126" s="132">
        <f t="shared" si="71"/>
        <v>0.47619047619047616</v>
      </c>
      <c r="S126" s="126">
        <f t="shared" si="72"/>
        <v>120210</v>
      </c>
      <c r="T126" s="592"/>
      <c r="U126" s="227" t="s">
        <v>124</v>
      </c>
      <c r="V126" s="122">
        <v>494</v>
      </c>
      <c r="W126" s="131">
        <v>268</v>
      </c>
      <c r="X126" s="131">
        <v>20984750</v>
      </c>
      <c r="Y126" s="132">
        <f t="shared" si="120"/>
        <v>3.4010152284263961E-2</v>
      </c>
      <c r="Z126" s="132">
        <f t="shared" si="73"/>
        <v>0.54251012145748989</v>
      </c>
      <c r="AA126" s="131">
        <f t="shared" si="74"/>
        <v>78301.30597014926</v>
      </c>
      <c r="AB126" s="592"/>
      <c r="AC126" s="227" t="s">
        <v>124</v>
      </c>
      <c r="AD126" s="122">
        <v>655</v>
      </c>
      <c r="AE126" s="131">
        <v>374</v>
      </c>
      <c r="AF126" s="131">
        <v>33002520</v>
      </c>
      <c r="AG126" s="132">
        <f t="shared" si="121"/>
        <v>5.0753155109241416E-2</v>
      </c>
      <c r="AH126" s="132">
        <f t="shared" si="75"/>
        <v>0.57099236641221374</v>
      </c>
      <c r="AI126" s="126">
        <f t="shared" si="76"/>
        <v>88242.032085561499</v>
      </c>
      <c r="AJ126" s="592"/>
      <c r="AK126" s="227" t="s">
        <v>124</v>
      </c>
      <c r="AL126" s="122">
        <v>604</v>
      </c>
      <c r="AM126" s="131">
        <v>360</v>
      </c>
      <c r="AN126" s="131">
        <v>36560820</v>
      </c>
      <c r="AO126" s="132">
        <f t="shared" si="122"/>
        <v>7.1641791044776124E-2</v>
      </c>
      <c r="AP126" s="132">
        <f t="shared" si="77"/>
        <v>0.59602649006622521</v>
      </c>
      <c r="AQ126" s="126">
        <f t="shared" si="78"/>
        <v>101557.83333333333</v>
      </c>
      <c r="AR126" s="592"/>
      <c r="AS126" s="227" t="s">
        <v>124</v>
      </c>
      <c r="AT126" s="122">
        <v>375</v>
      </c>
      <c r="AU126" s="131">
        <v>209</v>
      </c>
      <c r="AV126" s="131">
        <v>20036820</v>
      </c>
      <c r="AW126" s="132">
        <f t="shared" si="123"/>
        <v>7.8778741047870332E-2</v>
      </c>
      <c r="AX126" s="132">
        <f t="shared" si="79"/>
        <v>0.55733333333333335</v>
      </c>
      <c r="AY126" s="131">
        <f t="shared" si="80"/>
        <v>95869.952153110047</v>
      </c>
      <c r="AZ126" s="592"/>
      <c r="BA126" s="227" t="s">
        <v>124</v>
      </c>
      <c r="BB126" s="122">
        <v>134</v>
      </c>
      <c r="BC126" s="131">
        <v>76</v>
      </c>
      <c r="BD126" s="131">
        <v>9198750</v>
      </c>
      <c r="BE126" s="132">
        <f t="shared" si="124"/>
        <v>7.9748163693599161E-2</v>
      </c>
      <c r="BF126" s="132">
        <f t="shared" si="81"/>
        <v>0.56716417910447758</v>
      </c>
      <c r="BG126" s="157">
        <f t="shared" si="82"/>
        <v>121036.18421052632</v>
      </c>
      <c r="BH126" s="592"/>
      <c r="BI126" s="227" t="s">
        <v>124</v>
      </c>
      <c r="BJ126" s="122">
        <f t="shared" si="83"/>
        <v>2289</v>
      </c>
      <c r="BK126" s="131">
        <f t="shared" si="67"/>
        <v>1301</v>
      </c>
      <c r="BL126" s="131">
        <f t="shared" si="68"/>
        <v>121297630</v>
      </c>
      <c r="BM126" s="132">
        <f t="shared" si="125"/>
        <v>5.4025995598189443E-2</v>
      </c>
      <c r="BN126" s="132">
        <f t="shared" si="84"/>
        <v>0.56837046745303621</v>
      </c>
      <c r="BO126" s="131">
        <f t="shared" si="85"/>
        <v>93234.150653343575</v>
      </c>
      <c r="BP126" s="183"/>
    </row>
    <row r="127" spans="2:68" s="75" customFormat="1">
      <c r="B127" s="602"/>
      <c r="C127" s="605"/>
      <c r="D127" s="592"/>
      <c r="E127" s="224" t="s">
        <v>117</v>
      </c>
      <c r="F127" s="122">
        <v>4</v>
      </c>
      <c r="G127" s="131">
        <v>3</v>
      </c>
      <c r="H127" s="131">
        <v>466290</v>
      </c>
      <c r="I127" s="132">
        <f t="shared" si="118"/>
        <v>6.3829787234042548E-2</v>
      </c>
      <c r="J127" s="132">
        <f t="shared" si="69"/>
        <v>0.75</v>
      </c>
      <c r="K127" s="157">
        <f t="shared" si="70"/>
        <v>155430</v>
      </c>
      <c r="L127" s="592"/>
      <c r="M127" s="228" t="s">
        <v>117</v>
      </c>
      <c r="N127" s="122">
        <v>10</v>
      </c>
      <c r="O127" s="131">
        <v>6</v>
      </c>
      <c r="P127" s="131">
        <v>964600</v>
      </c>
      <c r="Q127" s="132">
        <f t="shared" si="119"/>
        <v>3.896103896103896E-2</v>
      </c>
      <c r="R127" s="132">
        <f t="shared" si="71"/>
        <v>0.6</v>
      </c>
      <c r="S127" s="126">
        <f t="shared" si="72"/>
        <v>160766.66666666666</v>
      </c>
      <c r="T127" s="592"/>
      <c r="U127" s="228" t="s">
        <v>117</v>
      </c>
      <c r="V127" s="122">
        <v>576</v>
      </c>
      <c r="W127" s="131">
        <v>300</v>
      </c>
      <c r="X127" s="131">
        <v>18362060</v>
      </c>
      <c r="Y127" s="132">
        <f t="shared" si="120"/>
        <v>3.8071065989847719E-2</v>
      </c>
      <c r="Z127" s="132">
        <f t="shared" si="73"/>
        <v>0.52083333333333337</v>
      </c>
      <c r="AA127" s="131">
        <f t="shared" si="74"/>
        <v>61206.866666666669</v>
      </c>
      <c r="AB127" s="592"/>
      <c r="AC127" s="228" t="s">
        <v>117</v>
      </c>
      <c r="AD127" s="122">
        <v>348</v>
      </c>
      <c r="AE127" s="131">
        <v>183</v>
      </c>
      <c r="AF127" s="131">
        <v>17862210</v>
      </c>
      <c r="AG127" s="132">
        <f t="shared" si="121"/>
        <v>2.4833763061473741E-2</v>
      </c>
      <c r="AH127" s="132">
        <f t="shared" si="75"/>
        <v>0.52586206896551724</v>
      </c>
      <c r="AI127" s="126">
        <f t="shared" si="76"/>
        <v>97607.704918032789</v>
      </c>
      <c r="AJ127" s="592"/>
      <c r="AK127" s="228" t="s">
        <v>117</v>
      </c>
      <c r="AL127" s="122">
        <v>201</v>
      </c>
      <c r="AM127" s="131">
        <v>90</v>
      </c>
      <c r="AN127" s="131">
        <v>11374210</v>
      </c>
      <c r="AO127" s="132">
        <f t="shared" si="122"/>
        <v>1.7910447761194031E-2</v>
      </c>
      <c r="AP127" s="132">
        <f t="shared" si="77"/>
        <v>0.44776119402985076</v>
      </c>
      <c r="AQ127" s="126">
        <f t="shared" si="78"/>
        <v>126380.11111111111</v>
      </c>
      <c r="AR127" s="592"/>
      <c r="AS127" s="228" t="s">
        <v>117</v>
      </c>
      <c r="AT127" s="122">
        <v>123</v>
      </c>
      <c r="AU127" s="131">
        <v>61</v>
      </c>
      <c r="AV127" s="131">
        <v>6974160</v>
      </c>
      <c r="AW127" s="132">
        <f t="shared" si="123"/>
        <v>2.2992838296268376E-2</v>
      </c>
      <c r="AX127" s="132">
        <f t="shared" si="79"/>
        <v>0.49593495934959347</v>
      </c>
      <c r="AY127" s="131">
        <f t="shared" si="80"/>
        <v>114330.4918032787</v>
      </c>
      <c r="AZ127" s="592"/>
      <c r="BA127" s="228" t="s">
        <v>117</v>
      </c>
      <c r="BB127" s="122">
        <v>49</v>
      </c>
      <c r="BC127" s="131">
        <v>19</v>
      </c>
      <c r="BD127" s="131">
        <v>2730500</v>
      </c>
      <c r="BE127" s="132">
        <f t="shared" si="124"/>
        <v>1.993704092339979E-2</v>
      </c>
      <c r="BF127" s="132">
        <f t="shared" si="81"/>
        <v>0.38775510204081631</v>
      </c>
      <c r="BG127" s="157">
        <f t="shared" si="82"/>
        <v>143710.52631578947</v>
      </c>
      <c r="BH127" s="592"/>
      <c r="BI127" s="228" t="s">
        <v>117</v>
      </c>
      <c r="BJ127" s="122">
        <f t="shared" si="83"/>
        <v>1311</v>
      </c>
      <c r="BK127" s="131">
        <f t="shared" si="67"/>
        <v>662</v>
      </c>
      <c r="BL127" s="131">
        <f t="shared" si="68"/>
        <v>58734030</v>
      </c>
      <c r="BM127" s="132">
        <f t="shared" si="125"/>
        <v>2.7490552717910385E-2</v>
      </c>
      <c r="BN127" s="132">
        <f t="shared" si="84"/>
        <v>0.50495804729214344</v>
      </c>
      <c r="BO127" s="131">
        <f t="shared" si="85"/>
        <v>88722.099697885191</v>
      </c>
      <c r="BP127" s="183"/>
    </row>
    <row r="128" spans="2:68" s="75" customFormat="1">
      <c r="B128" s="602">
        <v>12</v>
      </c>
      <c r="C128" s="603" t="s">
        <v>74</v>
      </c>
      <c r="D128" s="595">
        <f>BS19</f>
        <v>26</v>
      </c>
      <c r="E128" s="225" t="s">
        <v>104</v>
      </c>
      <c r="F128" s="121">
        <v>12</v>
      </c>
      <c r="G128" s="129">
        <v>7</v>
      </c>
      <c r="H128" s="129">
        <v>1199490</v>
      </c>
      <c r="I128" s="130">
        <f>IFERROR(G128/$D$128,"-")</f>
        <v>0.26923076923076922</v>
      </c>
      <c r="J128" s="130">
        <f t="shared" si="69"/>
        <v>0.58333333333333337</v>
      </c>
      <c r="K128" s="156">
        <f t="shared" si="70"/>
        <v>171355.71428571429</v>
      </c>
      <c r="L128" s="595">
        <f>BT19</f>
        <v>82</v>
      </c>
      <c r="M128" s="225" t="s">
        <v>104</v>
      </c>
      <c r="N128" s="121">
        <v>43</v>
      </c>
      <c r="O128" s="129">
        <v>28</v>
      </c>
      <c r="P128" s="129">
        <v>3611300</v>
      </c>
      <c r="Q128" s="130">
        <f>IFERROR(O128/$L$128,"-")</f>
        <v>0.34146341463414637</v>
      </c>
      <c r="R128" s="130">
        <f t="shared" si="71"/>
        <v>0.65116279069767447</v>
      </c>
      <c r="S128" s="125">
        <f t="shared" si="72"/>
        <v>128975</v>
      </c>
      <c r="T128" s="595">
        <f>BU19</f>
        <v>3896</v>
      </c>
      <c r="U128" s="225" t="s">
        <v>104</v>
      </c>
      <c r="V128" s="121">
        <v>1805</v>
      </c>
      <c r="W128" s="129">
        <v>1030</v>
      </c>
      <c r="X128" s="129">
        <v>78374910</v>
      </c>
      <c r="Y128" s="130">
        <f>IFERROR(W128/$T$128,"-")</f>
        <v>0.26437371663244352</v>
      </c>
      <c r="Z128" s="130">
        <f t="shared" si="73"/>
        <v>0.5706371191135734</v>
      </c>
      <c r="AA128" s="129">
        <f t="shared" si="74"/>
        <v>76092.145631067964</v>
      </c>
      <c r="AB128" s="595">
        <f>BV19</f>
        <v>3504</v>
      </c>
      <c r="AC128" s="225" t="s">
        <v>104</v>
      </c>
      <c r="AD128" s="121">
        <v>1744</v>
      </c>
      <c r="AE128" s="129">
        <v>1102</v>
      </c>
      <c r="AF128" s="129">
        <v>103183450</v>
      </c>
      <c r="AG128" s="130">
        <f>IFERROR(AE128/$AB$128,"-")</f>
        <v>0.31449771689497719</v>
      </c>
      <c r="AH128" s="130">
        <f t="shared" si="75"/>
        <v>0.63188073394495414</v>
      </c>
      <c r="AI128" s="125">
        <f t="shared" si="76"/>
        <v>93632.894736842107</v>
      </c>
      <c r="AJ128" s="595">
        <f>BW19</f>
        <v>2795</v>
      </c>
      <c r="AK128" s="225" t="s">
        <v>104</v>
      </c>
      <c r="AL128" s="121">
        <v>1355</v>
      </c>
      <c r="AM128" s="129">
        <v>801</v>
      </c>
      <c r="AN128" s="129">
        <v>69544740</v>
      </c>
      <c r="AO128" s="130">
        <f>IFERROR(AM128/$AJ$128,"-")</f>
        <v>0.28658318425760287</v>
      </c>
      <c r="AP128" s="130">
        <f t="shared" si="77"/>
        <v>0.59114391143911438</v>
      </c>
      <c r="AQ128" s="125">
        <f t="shared" si="78"/>
        <v>86822.397003745325</v>
      </c>
      <c r="AR128" s="595">
        <f>BX19</f>
        <v>1498</v>
      </c>
      <c r="AS128" s="225" t="s">
        <v>104</v>
      </c>
      <c r="AT128" s="121">
        <v>649</v>
      </c>
      <c r="AU128" s="129">
        <v>339</v>
      </c>
      <c r="AV128" s="129">
        <v>31985920</v>
      </c>
      <c r="AW128" s="130">
        <f>IFERROR(AU128/$AR$128,"-")</f>
        <v>0.22630173564753003</v>
      </c>
      <c r="AX128" s="130">
        <f t="shared" si="79"/>
        <v>0.52234206471494604</v>
      </c>
      <c r="AY128" s="129">
        <f t="shared" si="80"/>
        <v>94353.746312684365</v>
      </c>
      <c r="AZ128" s="595">
        <f>BY19</f>
        <v>653</v>
      </c>
      <c r="BA128" s="225" t="s">
        <v>104</v>
      </c>
      <c r="BB128" s="121">
        <v>171</v>
      </c>
      <c r="BC128" s="129">
        <v>85</v>
      </c>
      <c r="BD128" s="129">
        <v>7683830</v>
      </c>
      <c r="BE128" s="130">
        <f>IFERROR(BC128/$AZ$128,"-")</f>
        <v>0.13016845329249618</v>
      </c>
      <c r="BF128" s="130">
        <f t="shared" si="81"/>
        <v>0.49707602339181284</v>
      </c>
      <c r="BG128" s="156">
        <f t="shared" si="82"/>
        <v>90398</v>
      </c>
      <c r="BH128" s="595">
        <f>BZ19</f>
        <v>12454</v>
      </c>
      <c r="BI128" s="225" t="s">
        <v>104</v>
      </c>
      <c r="BJ128" s="121">
        <f t="shared" si="83"/>
        <v>5779</v>
      </c>
      <c r="BK128" s="129">
        <f t="shared" si="67"/>
        <v>3392</v>
      </c>
      <c r="BL128" s="129">
        <f t="shared" si="68"/>
        <v>295583640</v>
      </c>
      <c r="BM128" s="130">
        <f>IFERROR(BK128/$BH$128,"-")</f>
        <v>0.27236229323911998</v>
      </c>
      <c r="BN128" s="130">
        <f t="shared" si="84"/>
        <v>0.58695275999307839</v>
      </c>
      <c r="BO128" s="129">
        <f t="shared" si="85"/>
        <v>87141.403301886792</v>
      </c>
      <c r="BP128" s="183"/>
    </row>
    <row r="129" spans="2:68" s="75" customFormat="1">
      <c r="B129" s="602"/>
      <c r="C129" s="603"/>
      <c r="D129" s="595"/>
      <c r="E129" s="226" t="s">
        <v>136</v>
      </c>
      <c r="F129" s="122">
        <v>13</v>
      </c>
      <c r="G129" s="131">
        <v>8</v>
      </c>
      <c r="H129" s="131">
        <v>1264210</v>
      </c>
      <c r="I129" s="132">
        <f t="shared" ref="I129:I138" si="126">IFERROR(G129/$D$128,"-")</f>
        <v>0.30769230769230771</v>
      </c>
      <c r="J129" s="132">
        <f t="shared" si="69"/>
        <v>0.61538461538461542</v>
      </c>
      <c r="K129" s="157">
        <f t="shared" si="70"/>
        <v>158026.25</v>
      </c>
      <c r="L129" s="595"/>
      <c r="M129" s="226" t="s">
        <v>136</v>
      </c>
      <c r="N129" s="122">
        <v>34</v>
      </c>
      <c r="O129" s="131">
        <v>24</v>
      </c>
      <c r="P129" s="131">
        <v>3123750</v>
      </c>
      <c r="Q129" s="132">
        <f t="shared" ref="Q129:Q138" si="127">IFERROR(O129/$L$128,"-")</f>
        <v>0.29268292682926828</v>
      </c>
      <c r="R129" s="132">
        <f t="shared" si="71"/>
        <v>0.70588235294117652</v>
      </c>
      <c r="S129" s="126">
        <f t="shared" si="72"/>
        <v>130156.25</v>
      </c>
      <c r="T129" s="595"/>
      <c r="U129" s="226" t="s">
        <v>136</v>
      </c>
      <c r="V129" s="122">
        <v>1801</v>
      </c>
      <c r="W129" s="131">
        <v>1099</v>
      </c>
      <c r="X129" s="131">
        <v>80642920</v>
      </c>
      <c r="Y129" s="132">
        <f t="shared" ref="Y129:Y138" si="128">IFERROR(W129/$T$128,"-")</f>
        <v>0.28208418891170434</v>
      </c>
      <c r="Z129" s="132">
        <f t="shared" si="73"/>
        <v>0.61021654636313161</v>
      </c>
      <c r="AA129" s="131">
        <f t="shared" si="74"/>
        <v>73378.453139217469</v>
      </c>
      <c r="AB129" s="595"/>
      <c r="AC129" s="226" t="s">
        <v>136</v>
      </c>
      <c r="AD129" s="122">
        <v>1659</v>
      </c>
      <c r="AE129" s="131">
        <v>1050</v>
      </c>
      <c r="AF129" s="131">
        <v>92871460</v>
      </c>
      <c r="AG129" s="132">
        <f t="shared" ref="AG129:AG138" si="129">IFERROR(AE129/$AB$128,"-")</f>
        <v>0.29965753424657532</v>
      </c>
      <c r="AH129" s="132">
        <f t="shared" si="75"/>
        <v>0.63291139240506333</v>
      </c>
      <c r="AI129" s="126">
        <f t="shared" si="76"/>
        <v>88449.009523809524</v>
      </c>
      <c r="AJ129" s="595"/>
      <c r="AK129" s="226" t="s">
        <v>136</v>
      </c>
      <c r="AL129" s="122">
        <v>1169</v>
      </c>
      <c r="AM129" s="131">
        <v>702</v>
      </c>
      <c r="AN129" s="131">
        <v>61064660</v>
      </c>
      <c r="AO129" s="132">
        <f t="shared" ref="AO129:AO138" si="130">IFERROR(AM129/$AJ$128,"-")</f>
        <v>0.25116279069767444</v>
      </c>
      <c r="AP129" s="132">
        <f t="shared" si="77"/>
        <v>0.60051325919589393</v>
      </c>
      <c r="AQ129" s="126">
        <f t="shared" si="78"/>
        <v>86986.695156695161</v>
      </c>
      <c r="AR129" s="595"/>
      <c r="AS129" s="226" t="s">
        <v>136</v>
      </c>
      <c r="AT129" s="122">
        <v>465</v>
      </c>
      <c r="AU129" s="131">
        <v>248</v>
      </c>
      <c r="AV129" s="131">
        <v>20830660</v>
      </c>
      <c r="AW129" s="132">
        <f t="shared" ref="AW129:AW138" si="131">IFERROR(AU129/$AR$128,"-")</f>
        <v>0.16555407209612816</v>
      </c>
      <c r="AX129" s="132">
        <f t="shared" si="79"/>
        <v>0.53333333333333333</v>
      </c>
      <c r="AY129" s="131">
        <f t="shared" si="80"/>
        <v>83994.596774193546</v>
      </c>
      <c r="AZ129" s="595"/>
      <c r="BA129" s="226" t="s">
        <v>136</v>
      </c>
      <c r="BB129" s="122">
        <v>131</v>
      </c>
      <c r="BC129" s="131">
        <v>57</v>
      </c>
      <c r="BD129" s="131">
        <v>4404290</v>
      </c>
      <c r="BE129" s="132">
        <f t="shared" ref="BE129:BE138" si="132">IFERROR(BC129/$AZ$128,"-")</f>
        <v>8.7289433384379791E-2</v>
      </c>
      <c r="BF129" s="132">
        <f t="shared" si="81"/>
        <v>0.4351145038167939</v>
      </c>
      <c r="BG129" s="157">
        <f t="shared" si="82"/>
        <v>77268.245614035084</v>
      </c>
      <c r="BH129" s="595"/>
      <c r="BI129" s="226" t="s">
        <v>136</v>
      </c>
      <c r="BJ129" s="122">
        <f t="shared" si="83"/>
        <v>5272</v>
      </c>
      <c r="BK129" s="131">
        <f t="shared" si="67"/>
        <v>3188</v>
      </c>
      <c r="BL129" s="131">
        <f t="shared" si="68"/>
        <v>264201950</v>
      </c>
      <c r="BM129" s="132">
        <f t="shared" ref="BM129:BM138" si="133">IFERROR(BK129/$BH$128,"-")</f>
        <v>0.25598201381082381</v>
      </c>
      <c r="BN129" s="132">
        <f t="shared" si="84"/>
        <v>0.6047040971168437</v>
      </c>
      <c r="BO129" s="131">
        <f t="shared" si="85"/>
        <v>82873.886449184443</v>
      </c>
      <c r="BP129" s="183"/>
    </row>
    <row r="130" spans="2:68" s="75" customFormat="1">
      <c r="B130" s="602"/>
      <c r="C130" s="603"/>
      <c r="D130" s="595"/>
      <c r="E130" s="227" t="s">
        <v>103</v>
      </c>
      <c r="F130" s="122">
        <v>12</v>
      </c>
      <c r="G130" s="131">
        <v>6</v>
      </c>
      <c r="H130" s="131">
        <v>468130</v>
      </c>
      <c r="I130" s="132">
        <f t="shared" si="126"/>
        <v>0.23076923076923078</v>
      </c>
      <c r="J130" s="132">
        <f t="shared" si="69"/>
        <v>0.5</v>
      </c>
      <c r="K130" s="157">
        <f t="shared" si="70"/>
        <v>78021.666666666672</v>
      </c>
      <c r="L130" s="595"/>
      <c r="M130" s="227" t="s">
        <v>103</v>
      </c>
      <c r="N130" s="122">
        <v>53</v>
      </c>
      <c r="O130" s="131">
        <v>33</v>
      </c>
      <c r="P130" s="131">
        <v>4172460</v>
      </c>
      <c r="Q130" s="132">
        <f t="shared" si="127"/>
        <v>0.40243902439024393</v>
      </c>
      <c r="R130" s="132">
        <f t="shared" si="71"/>
        <v>0.62264150943396224</v>
      </c>
      <c r="S130" s="126">
        <f t="shared" si="72"/>
        <v>126438.18181818182</v>
      </c>
      <c r="T130" s="595"/>
      <c r="U130" s="227" t="s">
        <v>103</v>
      </c>
      <c r="V130" s="122">
        <v>2384</v>
      </c>
      <c r="W130" s="131">
        <v>1362</v>
      </c>
      <c r="X130" s="131">
        <v>103167170</v>
      </c>
      <c r="Y130" s="132">
        <f t="shared" si="128"/>
        <v>0.34958932238193019</v>
      </c>
      <c r="Z130" s="132">
        <f t="shared" si="73"/>
        <v>0.57130872483221473</v>
      </c>
      <c r="AA130" s="131">
        <f t="shared" si="74"/>
        <v>75746.820851688695</v>
      </c>
      <c r="AB130" s="595"/>
      <c r="AC130" s="227" t="s">
        <v>103</v>
      </c>
      <c r="AD130" s="122">
        <v>2281</v>
      </c>
      <c r="AE130" s="131">
        <v>1399</v>
      </c>
      <c r="AF130" s="131">
        <v>131898820</v>
      </c>
      <c r="AG130" s="132">
        <f t="shared" si="129"/>
        <v>0.3992579908675799</v>
      </c>
      <c r="AH130" s="132">
        <f t="shared" si="75"/>
        <v>0.61332748794388425</v>
      </c>
      <c r="AI130" s="126">
        <f t="shared" si="76"/>
        <v>94280.786275911363</v>
      </c>
      <c r="AJ130" s="595"/>
      <c r="AK130" s="227" t="s">
        <v>103</v>
      </c>
      <c r="AL130" s="122">
        <v>1848</v>
      </c>
      <c r="AM130" s="131">
        <v>1064</v>
      </c>
      <c r="AN130" s="131">
        <v>90387330</v>
      </c>
      <c r="AO130" s="132">
        <f t="shared" si="130"/>
        <v>0.3806797853309481</v>
      </c>
      <c r="AP130" s="132">
        <f t="shared" si="77"/>
        <v>0.5757575757575758</v>
      </c>
      <c r="AQ130" s="126">
        <f t="shared" si="78"/>
        <v>84950.498120300748</v>
      </c>
      <c r="AR130" s="595"/>
      <c r="AS130" s="227" t="s">
        <v>103</v>
      </c>
      <c r="AT130" s="122">
        <v>962</v>
      </c>
      <c r="AU130" s="131">
        <v>501</v>
      </c>
      <c r="AV130" s="131">
        <v>46357700</v>
      </c>
      <c r="AW130" s="132">
        <f t="shared" si="131"/>
        <v>0.33444592790387184</v>
      </c>
      <c r="AX130" s="132">
        <f t="shared" si="79"/>
        <v>0.52079002079002079</v>
      </c>
      <c r="AY130" s="131">
        <f t="shared" si="80"/>
        <v>92530.339321357285</v>
      </c>
      <c r="AZ130" s="595"/>
      <c r="BA130" s="227" t="s">
        <v>103</v>
      </c>
      <c r="BB130" s="122">
        <v>318</v>
      </c>
      <c r="BC130" s="131">
        <v>154</v>
      </c>
      <c r="BD130" s="131">
        <v>15120140</v>
      </c>
      <c r="BE130" s="132">
        <f t="shared" si="132"/>
        <v>0.23583460949464014</v>
      </c>
      <c r="BF130" s="132">
        <f t="shared" si="81"/>
        <v>0.48427672955974843</v>
      </c>
      <c r="BG130" s="157">
        <f t="shared" si="82"/>
        <v>98182.727272727279</v>
      </c>
      <c r="BH130" s="595"/>
      <c r="BI130" s="227" t="s">
        <v>103</v>
      </c>
      <c r="BJ130" s="122">
        <f t="shared" si="83"/>
        <v>7858</v>
      </c>
      <c r="BK130" s="131">
        <f t="shared" si="67"/>
        <v>4519</v>
      </c>
      <c r="BL130" s="131">
        <f t="shared" si="68"/>
        <v>391571750</v>
      </c>
      <c r="BM130" s="132">
        <f t="shared" si="133"/>
        <v>0.36285530753171674</v>
      </c>
      <c r="BN130" s="132">
        <f t="shared" si="84"/>
        <v>0.57508271824891832</v>
      </c>
      <c r="BO130" s="131">
        <f t="shared" si="85"/>
        <v>86650.088515158219</v>
      </c>
      <c r="BP130" s="183"/>
    </row>
    <row r="131" spans="2:68" s="75" customFormat="1">
      <c r="B131" s="602"/>
      <c r="C131" s="603"/>
      <c r="D131" s="595"/>
      <c r="E131" s="227" t="s">
        <v>106</v>
      </c>
      <c r="F131" s="122">
        <v>5</v>
      </c>
      <c r="G131" s="131">
        <v>5</v>
      </c>
      <c r="H131" s="131">
        <v>404130</v>
      </c>
      <c r="I131" s="132">
        <f t="shared" si="126"/>
        <v>0.19230769230769232</v>
      </c>
      <c r="J131" s="132">
        <f t="shared" si="69"/>
        <v>1</v>
      </c>
      <c r="K131" s="157">
        <f t="shared" si="70"/>
        <v>80826</v>
      </c>
      <c r="L131" s="595"/>
      <c r="M131" s="227" t="s">
        <v>106</v>
      </c>
      <c r="N131" s="122">
        <v>21</v>
      </c>
      <c r="O131" s="131">
        <v>14</v>
      </c>
      <c r="P131" s="131">
        <v>2347160</v>
      </c>
      <c r="Q131" s="132">
        <f t="shared" si="127"/>
        <v>0.17073170731707318</v>
      </c>
      <c r="R131" s="132">
        <f t="shared" si="71"/>
        <v>0.66666666666666663</v>
      </c>
      <c r="S131" s="126">
        <f t="shared" si="72"/>
        <v>167654.28571428571</v>
      </c>
      <c r="T131" s="595"/>
      <c r="U131" s="227" t="s">
        <v>106</v>
      </c>
      <c r="V131" s="122">
        <v>788</v>
      </c>
      <c r="W131" s="131">
        <v>471</v>
      </c>
      <c r="X131" s="131">
        <v>36932730</v>
      </c>
      <c r="Y131" s="132">
        <f t="shared" si="128"/>
        <v>0.12089322381930184</v>
      </c>
      <c r="Z131" s="132">
        <f t="shared" si="73"/>
        <v>0.59771573604060912</v>
      </c>
      <c r="AA131" s="131">
        <f t="shared" si="74"/>
        <v>78413.43949044586</v>
      </c>
      <c r="AB131" s="595"/>
      <c r="AC131" s="227" t="s">
        <v>106</v>
      </c>
      <c r="AD131" s="122">
        <v>877</v>
      </c>
      <c r="AE131" s="131">
        <v>540</v>
      </c>
      <c r="AF131" s="131">
        <v>47305540</v>
      </c>
      <c r="AG131" s="132">
        <f t="shared" si="129"/>
        <v>0.1541095890410959</v>
      </c>
      <c r="AH131" s="132">
        <f t="shared" si="75"/>
        <v>0.61573546180159633</v>
      </c>
      <c r="AI131" s="126">
        <f t="shared" si="76"/>
        <v>87602.851851851854</v>
      </c>
      <c r="AJ131" s="595"/>
      <c r="AK131" s="227" t="s">
        <v>106</v>
      </c>
      <c r="AL131" s="122">
        <v>732</v>
      </c>
      <c r="AM131" s="131">
        <v>414</v>
      </c>
      <c r="AN131" s="131">
        <v>35011830</v>
      </c>
      <c r="AO131" s="132">
        <f t="shared" si="130"/>
        <v>0.14812164579606441</v>
      </c>
      <c r="AP131" s="132">
        <f t="shared" si="77"/>
        <v>0.56557377049180324</v>
      </c>
      <c r="AQ131" s="126">
        <f t="shared" si="78"/>
        <v>84569.637681159424</v>
      </c>
      <c r="AR131" s="595"/>
      <c r="AS131" s="227" t="s">
        <v>106</v>
      </c>
      <c r="AT131" s="122">
        <v>391</v>
      </c>
      <c r="AU131" s="131">
        <v>222</v>
      </c>
      <c r="AV131" s="131">
        <v>19244010</v>
      </c>
      <c r="AW131" s="132">
        <f t="shared" si="131"/>
        <v>0.14819759679572764</v>
      </c>
      <c r="AX131" s="132">
        <f t="shared" si="79"/>
        <v>0.56777493606138107</v>
      </c>
      <c r="AY131" s="131">
        <f t="shared" si="80"/>
        <v>86684.729729729734</v>
      </c>
      <c r="AZ131" s="595"/>
      <c r="BA131" s="227" t="s">
        <v>106</v>
      </c>
      <c r="BB131" s="122">
        <v>123</v>
      </c>
      <c r="BC131" s="131">
        <v>52</v>
      </c>
      <c r="BD131" s="131">
        <v>4652750</v>
      </c>
      <c r="BE131" s="132">
        <f t="shared" si="132"/>
        <v>7.9632465543644712E-2</v>
      </c>
      <c r="BF131" s="132">
        <f t="shared" si="81"/>
        <v>0.42276422764227645</v>
      </c>
      <c r="BG131" s="157">
        <f t="shared" si="82"/>
        <v>89475.961538461532</v>
      </c>
      <c r="BH131" s="595"/>
      <c r="BI131" s="227" t="s">
        <v>106</v>
      </c>
      <c r="BJ131" s="122">
        <f t="shared" si="83"/>
        <v>2937</v>
      </c>
      <c r="BK131" s="131">
        <f t="shared" si="67"/>
        <v>1718</v>
      </c>
      <c r="BL131" s="131">
        <f t="shared" si="68"/>
        <v>145898150</v>
      </c>
      <c r="BM131" s="132">
        <f t="shared" si="133"/>
        <v>0.13794764734221937</v>
      </c>
      <c r="BN131" s="132">
        <f t="shared" si="84"/>
        <v>0.58495062989445012</v>
      </c>
      <c r="BO131" s="131">
        <f t="shared" si="85"/>
        <v>84923.253783469147</v>
      </c>
      <c r="BP131" s="183"/>
    </row>
    <row r="132" spans="2:68" s="75" customFormat="1">
      <c r="B132" s="602"/>
      <c r="C132" s="603"/>
      <c r="D132" s="595"/>
      <c r="E132" s="227" t="s">
        <v>119</v>
      </c>
      <c r="F132" s="122">
        <v>4</v>
      </c>
      <c r="G132" s="131">
        <v>3</v>
      </c>
      <c r="H132" s="131">
        <v>296440</v>
      </c>
      <c r="I132" s="132">
        <f t="shared" si="126"/>
        <v>0.11538461538461539</v>
      </c>
      <c r="J132" s="132">
        <f t="shared" si="69"/>
        <v>0.75</v>
      </c>
      <c r="K132" s="157">
        <f t="shared" si="70"/>
        <v>98813.333333333328</v>
      </c>
      <c r="L132" s="595"/>
      <c r="M132" s="227" t="s">
        <v>119</v>
      </c>
      <c r="N132" s="122">
        <v>28</v>
      </c>
      <c r="O132" s="131">
        <v>17</v>
      </c>
      <c r="P132" s="131">
        <v>3226790</v>
      </c>
      <c r="Q132" s="132">
        <f t="shared" si="127"/>
        <v>0.2073170731707317</v>
      </c>
      <c r="R132" s="132">
        <f t="shared" si="71"/>
        <v>0.6071428571428571</v>
      </c>
      <c r="S132" s="126">
        <f t="shared" si="72"/>
        <v>189811.17647058822</v>
      </c>
      <c r="T132" s="595"/>
      <c r="U132" s="227" t="s">
        <v>119</v>
      </c>
      <c r="V132" s="122">
        <v>917</v>
      </c>
      <c r="W132" s="131">
        <v>543</v>
      </c>
      <c r="X132" s="131">
        <v>44340090</v>
      </c>
      <c r="Y132" s="132">
        <f t="shared" si="128"/>
        <v>0.13937371663244352</v>
      </c>
      <c r="Z132" s="132">
        <f t="shared" si="73"/>
        <v>0.59214830970556165</v>
      </c>
      <c r="AA132" s="131">
        <f t="shared" si="74"/>
        <v>81657.624309392268</v>
      </c>
      <c r="AB132" s="595"/>
      <c r="AC132" s="227" t="s">
        <v>119</v>
      </c>
      <c r="AD132" s="122">
        <v>1115</v>
      </c>
      <c r="AE132" s="131">
        <v>714</v>
      </c>
      <c r="AF132" s="131">
        <v>68942490</v>
      </c>
      <c r="AG132" s="132">
        <f t="shared" si="129"/>
        <v>0.20376712328767124</v>
      </c>
      <c r="AH132" s="132">
        <f t="shared" si="75"/>
        <v>0.64035874439461882</v>
      </c>
      <c r="AI132" s="126">
        <f t="shared" si="76"/>
        <v>96558.109243697472</v>
      </c>
      <c r="AJ132" s="595"/>
      <c r="AK132" s="227" t="s">
        <v>119</v>
      </c>
      <c r="AL132" s="122">
        <v>922</v>
      </c>
      <c r="AM132" s="131">
        <v>555</v>
      </c>
      <c r="AN132" s="131">
        <v>47164070</v>
      </c>
      <c r="AO132" s="132">
        <f t="shared" si="130"/>
        <v>0.19856887298747763</v>
      </c>
      <c r="AP132" s="132">
        <f t="shared" si="77"/>
        <v>0.60195227765726678</v>
      </c>
      <c r="AQ132" s="126">
        <f t="shared" si="78"/>
        <v>84980.306306306302</v>
      </c>
      <c r="AR132" s="595"/>
      <c r="AS132" s="227" t="s">
        <v>119</v>
      </c>
      <c r="AT132" s="122">
        <v>478</v>
      </c>
      <c r="AU132" s="131">
        <v>268</v>
      </c>
      <c r="AV132" s="131">
        <v>26196700</v>
      </c>
      <c r="AW132" s="132">
        <f t="shared" si="131"/>
        <v>0.17890520694259013</v>
      </c>
      <c r="AX132" s="132">
        <f t="shared" si="79"/>
        <v>0.56066945606694563</v>
      </c>
      <c r="AY132" s="131">
        <f t="shared" si="80"/>
        <v>97748.880597014926</v>
      </c>
      <c r="AZ132" s="595"/>
      <c r="BA132" s="227" t="s">
        <v>119</v>
      </c>
      <c r="BB132" s="122">
        <v>140</v>
      </c>
      <c r="BC132" s="131">
        <v>70</v>
      </c>
      <c r="BD132" s="131">
        <v>7040410</v>
      </c>
      <c r="BE132" s="132">
        <f t="shared" si="132"/>
        <v>0.10719754977029096</v>
      </c>
      <c r="BF132" s="132">
        <f t="shared" si="81"/>
        <v>0.5</v>
      </c>
      <c r="BG132" s="157">
        <f t="shared" si="82"/>
        <v>100577.28571428571</v>
      </c>
      <c r="BH132" s="595"/>
      <c r="BI132" s="227" t="s">
        <v>119</v>
      </c>
      <c r="BJ132" s="122">
        <f t="shared" si="83"/>
        <v>3604</v>
      </c>
      <c r="BK132" s="131">
        <f t="shared" si="67"/>
        <v>2170</v>
      </c>
      <c r="BL132" s="131">
        <f t="shared" si="68"/>
        <v>197206990</v>
      </c>
      <c r="BM132" s="132">
        <f t="shared" si="133"/>
        <v>0.1742412076441304</v>
      </c>
      <c r="BN132" s="132">
        <f t="shared" si="84"/>
        <v>0.60210876803551605</v>
      </c>
      <c r="BO132" s="131">
        <f t="shared" si="85"/>
        <v>90878.797235023041</v>
      </c>
      <c r="BP132" s="183"/>
    </row>
    <row r="133" spans="2:68" s="75" customFormat="1">
      <c r="B133" s="602"/>
      <c r="C133" s="603"/>
      <c r="D133" s="595"/>
      <c r="E133" s="227" t="s">
        <v>120</v>
      </c>
      <c r="F133" s="122">
        <v>1</v>
      </c>
      <c r="G133" s="131">
        <v>0</v>
      </c>
      <c r="H133" s="131">
        <v>0</v>
      </c>
      <c r="I133" s="132">
        <f t="shared" si="126"/>
        <v>0</v>
      </c>
      <c r="J133" s="132">
        <f t="shared" si="69"/>
        <v>0</v>
      </c>
      <c r="K133" s="157" t="str">
        <f t="shared" si="70"/>
        <v>-</v>
      </c>
      <c r="L133" s="595"/>
      <c r="M133" s="227" t="s">
        <v>120</v>
      </c>
      <c r="N133" s="122">
        <v>21</v>
      </c>
      <c r="O133" s="131">
        <v>14</v>
      </c>
      <c r="P133" s="131">
        <v>1813360</v>
      </c>
      <c r="Q133" s="132">
        <f t="shared" si="127"/>
        <v>0.17073170731707318</v>
      </c>
      <c r="R133" s="132">
        <f t="shared" si="71"/>
        <v>0.66666666666666663</v>
      </c>
      <c r="S133" s="126">
        <f t="shared" si="72"/>
        <v>129525.71428571429</v>
      </c>
      <c r="T133" s="595"/>
      <c r="U133" s="227" t="s">
        <v>120</v>
      </c>
      <c r="V133" s="122">
        <v>342</v>
      </c>
      <c r="W133" s="131">
        <v>200</v>
      </c>
      <c r="X133" s="131">
        <v>15981440</v>
      </c>
      <c r="Y133" s="132">
        <f t="shared" si="128"/>
        <v>5.1334702258726897E-2</v>
      </c>
      <c r="Z133" s="132">
        <f t="shared" si="73"/>
        <v>0.58479532163742687</v>
      </c>
      <c r="AA133" s="131">
        <f t="shared" si="74"/>
        <v>79907.199999999997</v>
      </c>
      <c r="AB133" s="595"/>
      <c r="AC133" s="227" t="s">
        <v>120</v>
      </c>
      <c r="AD133" s="122">
        <v>387</v>
      </c>
      <c r="AE133" s="131">
        <v>258</v>
      </c>
      <c r="AF133" s="131">
        <v>25194820</v>
      </c>
      <c r="AG133" s="132">
        <f t="shared" si="129"/>
        <v>7.3630136986301373E-2</v>
      </c>
      <c r="AH133" s="132">
        <f t="shared" si="75"/>
        <v>0.66666666666666663</v>
      </c>
      <c r="AI133" s="126">
        <f t="shared" si="76"/>
        <v>97654.341085271313</v>
      </c>
      <c r="AJ133" s="595"/>
      <c r="AK133" s="227" t="s">
        <v>120</v>
      </c>
      <c r="AL133" s="122">
        <v>310</v>
      </c>
      <c r="AM133" s="131">
        <v>195</v>
      </c>
      <c r="AN133" s="131">
        <v>16090900</v>
      </c>
      <c r="AO133" s="132">
        <f t="shared" si="130"/>
        <v>6.9767441860465115E-2</v>
      </c>
      <c r="AP133" s="132">
        <f t="shared" si="77"/>
        <v>0.62903225806451613</v>
      </c>
      <c r="AQ133" s="126">
        <f t="shared" si="78"/>
        <v>82517.435897435891</v>
      </c>
      <c r="AR133" s="595"/>
      <c r="AS133" s="227" t="s">
        <v>120</v>
      </c>
      <c r="AT133" s="122">
        <v>126</v>
      </c>
      <c r="AU133" s="131">
        <v>66</v>
      </c>
      <c r="AV133" s="131">
        <v>6702810</v>
      </c>
      <c r="AW133" s="132">
        <f t="shared" si="131"/>
        <v>4.4058744993324434E-2</v>
      </c>
      <c r="AX133" s="132">
        <f t="shared" si="79"/>
        <v>0.52380952380952384</v>
      </c>
      <c r="AY133" s="131">
        <f t="shared" si="80"/>
        <v>101557.72727272728</v>
      </c>
      <c r="AZ133" s="595"/>
      <c r="BA133" s="227" t="s">
        <v>120</v>
      </c>
      <c r="BB133" s="122">
        <v>33</v>
      </c>
      <c r="BC133" s="131">
        <v>16</v>
      </c>
      <c r="BD133" s="131">
        <v>1151250</v>
      </c>
      <c r="BE133" s="132">
        <f t="shared" si="132"/>
        <v>2.4502297090352222E-2</v>
      </c>
      <c r="BF133" s="132">
        <f t="shared" si="81"/>
        <v>0.48484848484848486</v>
      </c>
      <c r="BG133" s="157">
        <f t="shared" si="82"/>
        <v>71953.125</v>
      </c>
      <c r="BH133" s="595"/>
      <c r="BI133" s="227" t="s">
        <v>120</v>
      </c>
      <c r="BJ133" s="122">
        <f t="shared" si="83"/>
        <v>1220</v>
      </c>
      <c r="BK133" s="131">
        <f t="shared" si="67"/>
        <v>749</v>
      </c>
      <c r="BL133" s="131">
        <f t="shared" si="68"/>
        <v>66934580</v>
      </c>
      <c r="BM133" s="132">
        <f t="shared" si="133"/>
        <v>6.0141320057812753E-2</v>
      </c>
      <c r="BN133" s="132">
        <f t="shared" si="84"/>
        <v>0.61393442622950822</v>
      </c>
      <c r="BO133" s="131">
        <f t="shared" si="85"/>
        <v>89365.260347129501</v>
      </c>
      <c r="BP133" s="183"/>
    </row>
    <row r="134" spans="2:68" s="75" customFormat="1">
      <c r="B134" s="602"/>
      <c r="C134" s="603"/>
      <c r="D134" s="595"/>
      <c r="E134" s="227" t="s">
        <v>121</v>
      </c>
      <c r="F134" s="122">
        <v>2</v>
      </c>
      <c r="G134" s="131">
        <v>2</v>
      </c>
      <c r="H134" s="131">
        <v>113760</v>
      </c>
      <c r="I134" s="132">
        <f t="shared" si="126"/>
        <v>7.6923076923076927E-2</v>
      </c>
      <c r="J134" s="132">
        <f t="shared" si="69"/>
        <v>1</v>
      </c>
      <c r="K134" s="157">
        <f t="shared" si="70"/>
        <v>56880</v>
      </c>
      <c r="L134" s="595"/>
      <c r="M134" s="227" t="s">
        <v>121</v>
      </c>
      <c r="N134" s="122">
        <v>18</v>
      </c>
      <c r="O134" s="131">
        <v>10</v>
      </c>
      <c r="P134" s="131">
        <v>933220</v>
      </c>
      <c r="Q134" s="132">
        <f t="shared" si="127"/>
        <v>0.12195121951219512</v>
      </c>
      <c r="R134" s="132">
        <f t="shared" si="71"/>
        <v>0.55555555555555558</v>
      </c>
      <c r="S134" s="126">
        <f t="shared" si="72"/>
        <v>93322</v>
      </c>
      <c r="T134" s="595"/>
      <c r="U134" s="227" t="s">
        <v>121</v>
      </c>
      <c r="V134" s="122">
        <v>276</v>
      </c>
      <c r="W134" s="131">
        <v>145</v>
      </c>
      <c r="X134" s="131">
        <v>10703030</v>
      </c>
      <c r="Y134" s="132">
        <f t="shared" si="128"/>
        <v>3.7217659137577006E-2</v>
      </c>
      <c r="Z134" s="132">
        <f t="shared" si="73"/>
        <v>0.52536231884057971</v>
      </c>
      <c r="AA134" s="131">
        <f t="shared" si="74"/>
        <v>73814</v>
      </c>
      <c r="AB134" s="595"/>
      <c r="AC134" s="227" t="s">
        <v>121</v>
      </c>
      <c r="AD134" s="122">
        <v>295</v>
      </c>
      <c r="AE134" s="131">
        <v>194</v>
      </c>
      <c r="AF134" s="131">
        <v>18025090</v>
      </c>
      <c r="AG134" s="132">
        <f t="shared" si="129"/>
        <v>5.5365296803652965E-2</v>
      </c>
      <c r="AH134" s="132">
        <f t="shared" si="75"/>
        <v>0.65762711864406775</v>
      </c>
      <c r="AI134" s="126">
        <f t="shared" si="76"/>
        <v>92912.835051546397</v>
      </c>
      <c r="AJ134" s="595"/>
      <c r="AK134" s="227" t="s">
        <v>121</v>
      </c>
      <c r="AL134" s="122">
        <v>344</v>
      </c>
      <c r="AM134" s="131">
        <v>177</v>
      </c>
      <c r="AN134" s="131">
        <v>15258170</v>
      </c>
      <c r="AO134" s="132">
        <f t="shared" si="130"/>
        <v>6.3327370304114491E-2</v>
      </c>
      <c r="AP134" s="132">
        <f t="shared" si="77"/>
        <v>0.51453488372093026</v>
      </c>
      <c r="AQ134" s="126">
        <f t="shared" si="78"/>
        <v>86204.350282485873</v>
      </c>
      <c r="AR134" s="595"/>
      <c r="AS134" s="227" t="s">
        <v>121</v>
      </c>
      <c r="AT134" s="122">
        <v>201</v>
      </c>
      <c r="AU134" s="131">
        <v>94</v>
      </c>
      <c r="AV134" s="131">
        <v>8595460</v>
      </c>
      <c r="AW134" s="132">
        <f t="shared" si="131"/>
        <v>6.2750333778371165E-2</v>
      </c>
      <c r="AX134" s="132">
        <f t="shared" si="79"/>
        <v>0.46766169154228854</v>
      </c>
      <c r="AY134" s="131">
        <f t="shared" si="80"/>
        <v>91441.063829787236</v>
      </c>
      <c r="AZ134" s="595"/>
      <c r="BA134" s="227" t="s">
        <v>121</v>
      </c>
      <c r="BB134" s="122">
        <v>78</v>
      </c>
      <c r="BC134" s="131">
        <v>37</v>
      </c>
      <c r="BD134" s="131">
        <v>2635750</v>
      </c>
      <c r="BE134" s="132">
        <f t="shared" si="132"/>
        <v>5.6661562021439509E-2</v>
      </c>
      <c r="BF134" s="132">
        <f t="shared" si="81"/>
        <v>0.47435897435897434</v>
      </c>
      <c r="BG134" s="157">
        <f t="shared" si="82"/>
        <v>71236.486486486479</v>
      </c>
      <c r="BH134" s="595"/>
      <c r="BI134" s="227" t="s">
        <v>121</v>
      </c>
      <c r="BJ134" s="122">
        <f t="shared" si="83"/>
        <v>1214</v>
      </c>
      <c r="BK134" s="131">
        <f t="shared" si="67"/>
        <v>659</v>
      </c>
      <c r="BL134" s="131">
        <f t="shared" si="68"/>
        <v>56264480</v>
      </c>
      <c r="BM134" s="132">
        <f t="shared" si="133"/>
        <v>5.291472619238799E-2</v>
      </c>
      <c r="BN134" s="132">
        <f t="shared" si="84"/>
        <v>0.54283360790774304</v>
      </c>
      <c r="BO134" s="131">
        <f t="shared" si="85"/>
        <v>85378.573596358125</v>
      </c>
      <c r="BP134" s="183"/>
    </row>
    <row r="135" spans="2:68" s="75" customFormat="1">
      <c r="B135" s="602"/>
      <c r="C135" s="603"/>
      <c r="D135" s="595"/>
      <c r="E135" s="227" t="s">
        <v>122</v>
      </c>
      <c r="F135" s="122">
        <v>4</v>
      </c>
      <c r="G135" s="131">
        <v>2</v>
      </c>
      <c r="H135" s="131">
        <v>684430</v>
      </c>
      <c r="I135" s="132">
        <f t="shared" si="126"/>
        <v>7.6923076923076927E-2</v>
      </c>
      <c r="J135" s="132">
        <f t="shared" si="69"/>
        <v>0.5</v>
      </c>
      <c r="K135" s="157">
        <f t="shared" si="70"/>
        <v>342215</v>
      </c>
      <c r="L135" s="595"/>
      <c r="M135" s="227" t="s">
        <v>122</v>
      </c>
      <c r="N135" s="122">
        <v>10</v>
      </c>
      <c r="O135" s="131">
        <v>6</v>
      </c>
      <c r="P135" s="131">
        <v>384190</v>
      </c>
      <c r="Q135" s="132">
        <f t="shared" si="127"/>
        <v>7.3170731707317069E-2</v>
      </c>
      <c r="R135" s="132">
        <f t="shared" si="71"/>
        <v>0.6</v>
      </c>
      <c r="S135" s="126">
        <f t="shared" si="72"/>
        <v>64031.666666666664</v>
      </c>
      <c r="T135" s="595"/>
      <c r="U135" s="227" t="s">
        <v>122</v>
      </c>
      <c r="V135" s="122">
        <v>178</v>
      </c>
      <c r="W135" s="131">
        <v>111</v>
      </c>
      <c r="X135" s="131">
        <v>8624350</v>
      </c>
      <c r="Y135" s="132">
        <f t="shared" si="128"/>
        <v>2.8490759753593428E-2</v>
      </c>
      <c r="Z135" s="132">
        <f t="shared" si="73"/>
        <v>0.6235955056179775</v>
      </c>
      <c r="AA135" s="131">
        <f t="shared" si="74"/>
        <v>77696.846846846849</v>
      </c>
      <c r="AB135" s="595"/>
      <c r="AC135" s="227" t="s">
        <v>122</v>
      </c>
      <c r="AD135" s="122">
        <v>229</v>
      </c>
      <c r="AE135" s="131">
        <v>151</v>
      </c>
      <c r="AF135" s="131">
        <v>14657060</v>
      </c>
      <c r="AG135" s="132">
        <f t="shared" si="129"/>
        <v>4.3093607305936074E-2</v>
      </c>
      <c r="AH135" s="132">
        <f t="shared" si="75"/>
        <v>0.65938864628820959</v>
      </c>
      <c r="AI135" s="126">
        <f t="shared" si="76"/>
        <v>97066.622516556294</v>
      </c>
      <c r="AJ135" s="595"/>
      <c r="AK135" s="227" t="s">
        <v>122</v>
      </c>
      <c r="AL135" s="122">
        <v>210</v>
      </c>
      <c r="AM135" s="131">
        <v>150</v>
      </c>
      <c r="AN135" s="131">
        <v>15520500</v>
      </c>
      <c r="AO135" s="132">
        <f t="shared" si="130"/>
        <v>5.3667262969588549E-2</v>
      </c>
      <c r="AP135" s="132">
        <f t="shared" si="77"/>
        <v>0.7142857142857143</v>
      </c>
      <c r="AQ135" s="126">
        <f t="shared" si="78"/>
        <v>103470</v>
      </c>
      <c r="AR135" s="595"/>
      <c r="AS135" s="227" t="s">
        <v>122</v>
      </c>
      <c r="AT135" s="122">
        <v>105</v>
      </c>
      <c r="AU135" s="131">
        <v>63</v>
      </c>
      <c r="AV135" s="131">
        <v>6219480</v>
      </c>
      <c r="AW135" s="132">
        <f t="shared" si="131"/>
        <v>4.2056074766355138E-2</v>
      </c>
      <c r="AX135" s="132">
        <f t="shared" si="79"/>
        <v>0.6</v>
      </c>
      <c r="AY135" s="131">
        <f t="shared" si="80"/>
        <v>98721.904761904763</v>
      </c>
      <c r="AZ135" s="595"/>
      <c r="BA135" s="227" t="s">
        <v>122</v>
      </c>
      <c r="BB135" s="122">
        <v>27</v>
      </c>
      <c r="BC135" s="131">
        <v>13</v>
      </c>
      <c r="BD135" s="131">
        <v>1405130</v>
      </c>
      <c r="BE135" s="132">
        <f t="shared" si="132"/>
        <v>1.9908116385911178E-2</v>
      </c>
      <c r="BF135" s="132">
        <f t="shared" si="81"/>
        <v>0.48148148148148145</v>
      </c>
      <c r="BG135" s="157">
        <f t="shared" si="82"/>
        <v>108086.92307692308</v>
      </c>
      <c r="BH135" s="595"/>
      <c r="BI135" s="227" t="s">
        <v>122</v>
      </c>
      <c r="BJ135" s="122">
        <f t="shared" si="83"/>
        <v>763</v>
      </c>
      <c r="BK135" s="131">
        <f t="shared" ref="BK135:BK198" si="134">SUM(G135,O135,W135,AE135,AM135,AU135,BC135)</f>
        <v>496</v>
      </c>
      <c r="BL135" s="131">
        <f t="shared" ref="BL135:BL198" si="135">SUM(H135,P135,X135,AF135,AN135,AV135,BD135)</f>
        <v>47495140</v>
      </c>
      <c r="BM135" s="132">
        <f t="shared" si="133"/>
        <v>3.9826561747229802E-2</v>
      </c>
      <c r="BN135" s="132">
        <f t="shared" si="84"/>
        <v>0.65006553079947571</v>
      </c>
      <c r="BO135" s="131">
        <f t="shared" si="85"/>
        <v>95756.330645161288</v>
      </c>
      <c r="BP135" s="183"/>
    </row>
    <row r="136" spans="2:68" s="75" customFormat="1">
      <c r="B136" s="602"/>
      <c r="C136" s="603"/>
      <c r="D136" s="595"/>
      <c r="E136" s="227" t="s">
        <v>123</v>
      </c>
      <c r="F136" s="122">
        <v>11</v>
      </c>
      <c r="G136" s="131">
        <v>8</v>
      </c>
      <c r="H136" s="131">
        <v>1351560</v>
      </c>
      <c r="I136" s="132">
        <f t="shared" si="126"/>
        <v>0.30769230769230771</v>
      </c>
      <c r="J136" s="132">
        <f t="shared" ref="J136:J199" si="136">IFERROR(G136/F136,"-")</f>
        <v>0.72727272727272729</v>
      </c>
      <c r="K136" s="157">
        <f t="shared" ref="K136:K199" si="137">IFERROR(H136/G136,"-")</f>
        <v>168945</v>
      </c>
      <c r="L136" s="595"/>
      <c r="M136" s="227" t="s">
        <v>123</v>
      </c>
      <c r="N136" s="122">
        <v>34</v>
      </c>
      <c r="O136" s="131">
        <v>23</v>
      </c>
      <c r="P136" s="131">
        <v>2538400</v>
      </c>
      <c r="Q136" s="132">
        <f t="shared" si="127"/>
        <v>0.28048780487804881</v>
      </c>
      <c r="R136" s="132">
        <f t="shared" ref="R136:R199" si="138">IFERROR(O136/N136,"-")</f>
        <v>0.67647058823529416</v>
      </c>
      <c r="S136" s="126">
        <f t="shared" ref="S136:S199" si="139">IFERROR(P136/O136,"-")</f>
        <v>110365.21739130435</v>
      </c>
      <c r="T136" s="595"/>
      <c r="U136" s="227" t="s">
        <v>123</v>
      </c>
      <c r="V136" s="122">
        <v>1679</v>
      </c>
      <c r="W136" s="131">
        <v>1011</v>
      </c>
      <c r="X136" s="131">
        <v>78470100</v>
      </c>
      <c r="Y136" s="132">
        <f t="shared" si="128"/>
        <v>0.2594969199178645</v>
      </c>
      <c r="Z136" s="132">
        <f t="shared" ref="Z136:Z199" si="140">IFERROR(W136/V136,"-")</f>
        <v>0.60214413341274564</v>
      </c>
      <c r="AA136" s="131">
        <f t="shared" ref="AA136:AA199" si="141">IFERROR(X136/W136,"-")</f>
        <v>77616.320474777443</v>
      </c>
      <c r="AB136" s="595"/>
      <c r="AC136" s="227" t="s">
        <v>123</v>
      </c>
      <c r="AD136" s="122">
        <v>1623</v>
      </c>
      <c r="AE136" s="131">
        <v>1059</v>
      </c>
      <c r="AF136" s="131">
        <v>97875720</v>
      </c>
      <c r="AG136" s="132">
        <f t="shared" si="129"/>
        <v>0.30222602739726029</v>
      </c>
      <c r="AH136" s="132">
        <f t="shared" ref="AH136:AH199" si="142">IFERROR(AE136/AD136,"-")</f>
        <v>0.65249537892791132</v>
      </c>
      <c r="AI136" s="126">
        <f t="shared" ref="AI136:AI199" si="143">IFERROR(AF136/AE136,"-")</f>
        <v>92422.776203966001</v>
      </c>
      <c r="AJ136" s="595"/>
      <c r="AK136" s="227" t="s">
        <v>123</v>
      </c>
      <c r="AL136" s="122">
        <v>1212</v>
      </c>
      <c r="AM136" s="131">
        <v>720</v>
      </c>
      <c r="AN136" s="131">
        <v>62099230</v>
      </c>
      <c r="AO136" s="132">
        <f t="shared" si="130"/>
        <v>0.25760286225402507</v>
      </c>
      <c r="AP136" s="132">
        <f t="shared" ref="AP136:AP199" si="144">IFERROR(AM136/AL136,"-")</f>
        <v>0.59405940594059403</v>
      </c>
      <c r="AQ136" s="126">
        <f t="shared" ref="AQ136:AQ199" si="145">IFERROR(AN136/AM136,"-")</f>
        <v>86248.930555555562</v>
      </c>
      <c r="AR136" s="595"/>
      <c r="AS136" s="227" t="s">
        <v>123</v>
      </c>
      <c r="AT136" s="122">
        <v>540</v>
      </c>
      <c r="AU136" s="131">
        <v>289</v>
      </c>
      <c r="AV136" s="131">
        <v>24874350</v>
      </c>
      <c r="AW136" s="132">
        <f t="shared" si="131"/>
        <v>0.19292389853137518</v>
      </c>
      <c r="AX136" s="132">
        <f t="shared" ref="AX136:AX199" si="146">IFERROR(AU136/AT136,"-")</f>
        <v>0.53518518518518521</v>
      </c>
      <c r="AY136" s="131">
        <f t="shared" ref="AY136:AY199" si="147">IFERROR(AV136/AU136,"-")</f>
        <v>86070.415224913493</v>
      </c>
      <c r="AZ136" s="595"/>
      <c r="BA136" s="227" t="s">
        <v>123</v>
      </c>
      <c r="BB136" s="122">
        <v>155</v>
      </c>
      <c r="BC136" s="131">
        <v>83</v>
      </c>
      <c r="BD136" s="131">
        <v>8429850</v>
      </c>
      <c r="BE136" s="132">
        <f t="shared" si="132"/>
        <v>0.12710566615620214</v>
      </c>
      <c r="BF136" s="132">
        <f t="shared" ref="BF136:BF199" si="148">IFERROR(BC136/BB136,"-")</f>
        <v>0.53548387096774197</v>
      </c>
      <c r="BG136" s="157">
        <f t="shared" ref="BG136:BG199" si="149">IFERROR(BD136/BC136,"-")</f>
        <v>101564.4578313253</v>
      </c>
      <c r="BH136" s="595"/>
      <c r="BI136" s="227" t="s">
        <v>123</v>
      </c>
      <c r="BJ136" s="122">
        <f t="shared" ref="BJ136:BJ199" si="150">SUM(F136,N136,V136,AD136,AL136,AT136,BB136)</f>
        <v>5254</v>
      </c>
      <c r="BK136" s="131">
        <f t="shared" si="134"/>
        <v>3193</v>
      </c>
      <c r="BL136" s="131">
        <f t="shared" si="135"/>
        <v>275639210</v>
      </c>
      <c r="BM136" s="132">
        <f t="shared" si="133"/>
        <v>0.25638349124779186</v>
      </c>
      <c r="BN136" s="132">
        <f t="shared" ref="BN136:BN199" si="151">IFERROR(BK136/BJ136,"-")</f>
        <v>0.60772744575561477</v>
      </c>
      <c r="BO136" s="131">
        <f t="shared" ref="BO136:BO199" si="152">IFERROR(BL136/BK136,"-")</f>
        <v>86326.091450046981</v>
      </c>
      <c r="BP136" s="183"/>
    </row>
    <row r="137" spans="2:68" s="75" customFormat="1">
      <c r="B137" s="602"/>
      <c r="C137" s="603"/>
      <c r="D137" s="595"/>
      <c r="E137" s="227" t="s">
        <v>124</v>
      </c>
      <c r="F137" s="122">
        <v>4</v>
      </c>
      <c r="G137" s="131">
        <v>3</v>
      </c>
      <c r="H137" s="131">
        <v>352010</v>
      </c>
      <c r="I137" s="132">
        <f t="shared" si="126"/>
        <v>0.11538461538461539</v>
      </c>
      <c r="J137" s="132">
        <f t="shared" si="136"/>
        <v>0.75</v>
      </c>
      <c r="K137" s="157">
        <f t="shared" si="137"/>
        <v>117336.66666666667</v>
      </c>
      <c r="L137" s="595"/>
      <c r="M137" s="227" t="s">
        <v>124</v>
      </c>
      <c r="N137" s="122">
        <v>12</v>
      </c>
      <c r="O137" s="131">
        <v>11</v>
      </c>
      <c r="P137" s="131">
        <v>1563090</v>
      </c>
      <c r="Q137" s="132">
        <f t="shared" si="127"/>
        <v>0.13414634146341464</v>
      </c>
      <c r="R137" s="132">
        <f t="shared" si="138"/>
        <v>0.91666666666666663</v>
      </c>
      <c r="S137" s="126">
        <f t="shared" si="139"/>
        <v>142099.09090909091</v>
      </c>
      <c r="T137" s="595"/>
      <c r="U137" s="227" t="s">
        <v>124</v>
      </c>
      <c r="V137" s="122">
        <v>329</v>
      </c>
      <c r="W137" s="131">
        <v>205</v>
      </c>
      <c r="X137" s="131">
        <v>15971340</v>
      </c>
      <c r="Y137" s="132">
        <f t="shared" si="128"/>
        <v>5.2618069815195075E-2</v>
      </c>
      <c r="Z137" s="132">
        <f t="shared" si="140"/>
        <v>0.62310030395136773</v>
      </c>
      <c r="AA137" s="131">
        <f t="shared" si="141"/>
        <v>77908.975609756104</v>
      </c>
      <c r="AB137" s="595"/>
      <c r="AC137" s="227" t="s">
        <v>124</v>
      </c>
      <c r="AD137" s="122">
        <v>366</v>
      </c>
      <c r="AE137" s="131">
        <v>210</v>
      </c>
      <c r="AF137" s="131">
        <v>21332400</v>
      </c>
      <c r="AG137" s="132">
        <f t="shared" si="129"/>
        <v>5.9931506849315065E-2</v>
      </c>
      <c r="AH137" s="132">
        <f t="shared" si="142"/>
        <v>0.57377049180327866</v>
      </c>
      <c r="AI137" s="126">
        <f t="shared" si="143"/>
        <v>101582.85714285714</v>
      </c>
      <c r="AJ137" s="595"/>
      <c r="AK137" s="227" t="s">
        <v>124</v>
      </c>
      <c r="AL137" s="122">
        <v>385</v>
      </c>
      <c r="AM137" s="131">
        <v>230</v>
      </c>
      <c r="AN137" s="131">
        <v>21337270</v>
      </c>
      <c r="AO137" s="132">
        <f t="shared" si="130"/>
        <v>8.2289803220035776E-2</v>
      </c>
      <c r="AP137" s="132">
        <f t="shared" si="144"/>
        <v>0.59740259740259738</v>
      </c>
      <c r="AQ137" s="126">
        <f t="shared" si="145"/>
        <v>92770.739130434784</v>
      </c>
      <c r="AR137" s="595"/>
      <c r="AS137" s="227" t="s">
        <v>124</v>
      </c>
      <c r="AT137" s="122">
        <v>238</v>
      </c>
      <c r="AU137" s="131">
        <v>131</v>
      </c>
      <c r="AV137" s="131">
        <v>10352750</v>
      </c>
      <c r="AW137" s="132">
        <f t="shared" si="131"/>
        <v>8.7449933244325762E-2</v>
      </c>
      <c r="AX137" s="132">
        <f t="shared" si="146"/>
        <v>0.55042016806722693</v>
      </c>
      <c r="AY137" s="131">
        <f t="shared" si="147"/>
        <v>79028.625954198476</v>
      </c>
      <c r="AZ137" s="595"/>
      <c r="BA137" s="227" t="s">
        <v>124</v>
      </c>
      <c r="BB137" s="122">
        <v>81</v>
      </c>
      <c r="BC137" s="131">
        <v>40</v>
      </c>
      <c r="BD137" s="131">
        <v>3710660</v>
      </c>
      <c r="BE137" s="132">
        <f t="shared" si="132"/>
        <v>6.1255742725880552E-2</v>
      </c>
      <c r="BF137" s="132">
        <f t="shared" si="148"/>
        <v>0.49382716049382713</v>
      </c>
      <c r="BG137" s="157">
        <f t="shared" si="149"/>
        <v>92766.5</v>
      </c>
      <c r="BH137" s="595"/>
      <c r="BI137" s="227" t="s">
        <v>124</v>
      </c>
      <c r="BJ137" s="122">
        <f t="shared" si="150"/>
        <v>1415</v>
      </c>
      <c r="BK137" s="131">
        <f t="shared" si="134"/>
        <v>830</v>
      </c>
      <c r="BL137" s="131">
        <f t="shared" si="135"/>
        <v>74619520</v>
      </c>
      <c r="BM137" s="132">
        <f t="shared" si="133"/>
        <v>6.6645254536695037E-2</v>
      </c>
      <c r="BN137" s="132">
        <f t="shared" si="151"/>
        <v>0.58657243816254412</v>
      </c>
      <c r="BO137" s="131">
        <f t="shared" si="152"/>
        <v>89903.03614457832</v>
      </c>
      <c r="BP137" s="183"/>
    </row>
    <row r="138" spans="2:68" s="75" customFormat="1">
      <c r="B138" s="602"/>
      <c r="C138" s="603"/>
      <c r="D138" s="595"/>
      <c r="E138" s="224" t="s">
        <v>117</v>
      </c>
      <c r="F138" s="124">
        <v>2</v>
      </c>
      <c r="G138" s="135">
        <v>1</v>
      </c>
      <c r="H138" s="135">
        <v>420880</v>
      </c>
      <c r="I138" s="136">
        <f t="shared" si="126"/>
        <v>3.8461538461538464E-2</v>
      </c>
      <c r="J138" s="136">
        <f t="shared" si="136"/>
        <v>0.5</v>
      </c>
      <c r="K138" s="177">
        <f t="shared" si="137"/>
        <v>420880</v>
      </c>
      <c r="L138" s="595"/>
      <c r="M138" s="224" t="s">
        <v>117</v>
      </c>
      <c r="N138" s="124">
        <v>3</v>
      </c>
      <c r="O138" s="135">
        <v>2</v>
      </c>
      <c r="P138" s="135">
        <v>290470</v>
      </c>
      <c r="Q138" s="136">
        <f t="shared" si="127"/>
        <v>2.4390243902439025E-2</v>
      </c>
      <c r="R138" s="136">
        <f t="shared" si="138"/>
        <v>0.66666666666666663</v>
      </c>
      <c r="S138" s="128">
        <f t="shared" si="139"/>
        <v>145235</v>
      </c>
      <c r="T138" s="595"/>
      <c r="U138" s="224" t="s">
        <v>117</v>
      </c>
      <c r="V138" s="124">
        <v>307</v>
      </c>
      <c r="W138" s="135">
        <v>157</v>
      </c>
      <c r="X138" s="135">
        <v>11856620</v>
      </c>
      <c r="Y138" s="136">
        <f t="shared" si="128"/>
        <v>4.0297741273100617E-2</v>
      </c>
      <c r="Z138" s="136">
        <f t="shared" si="140"/>
        <v>0.51140065146579805</v>
      </c>
      <c r="AA138" s="135">
        <f t="shared" si="141"/>
        <v>75519.872611464962</v>
      </c>
      <c r="AB138" s="595"/>
      <c r="AC138" s="224" t="s">
        <v>117</v>
      </c>
      <c r="AD138" s="124">
        <v>165</v>
      </c>
      <c r="AE138" s="135">
        <v>85</v>
      </c>
      <c r="AF138" s="135">
        <v>6860670</v>
      </c>
      <c r="AG138" s="136">
        <f t="shared" si="129"/>
        <v>2.4257990867579907E-2</v>
      </c>
      <c r="AH138" s="136">
        <f t="shared" si="142"/>
        <v>0.51515151515151514</v>
      </c>
      <c r="AI138" s="128">
        <f t="shared" si="143"/>
        <v>80713.76470588235</v>
      </c>
      <c r="AJ138" s="595"/>
      <c r="AK138" s="224" t="s">
        <v>117</v>
      </c>
      <c r="AL138" s="124">
        <v>118</v>
      </c>
      <c r="AM138" s="135">
        <v>58</v>
      </c>
      <c r="AN138" s="135">
        <v>5769010</v>
      </c>
      <c r="AO138" s="136">
        <f t="shared" si="130"/>
        <v>2.0751341681574241E-2</v>
      </c>
      <c r="AP138" s="136">
        <f t="shared" si="144"/>
        <v>0.49152542372881358</v>
      </c>
      <c r="AQ138" s="128">
        <f t="shared" si="145"/>
        <v>99465.68965517242</v>
      </c>
      <c r="AR138" s="595"/>
      <c r="AS138" s="224" t="s">
        <v>117</v>
      </c>
      <c r="AT138" s="124">
        <v>74</v>
      </c>
      <c r="AU138" s="135">
        <v>36</v>
      </c>
      <c r="AV138" s="135">
        <v>4054460</v>
      </c>
      <c r="AW138" s="136">
        <f t="shared" si="131"/>
        <v>2.4032042723631509E-2</v>
      </c>
      <c r="AX138" s="136">
        <f t="shared" si="146"/>
        <v>0.48648648648648651</v>
      </c>
      <c r="AY138" s="135">
        <f t="shared" si="147"/>
        <v>112623.88888888889</v>
      </c>
      <c r="AZ138" s="595"/>
      <c r="BA138" s="224" t="s">
        <v>117</v>
      </c>
      <c r="BB138" s="124">
        <v>47</v>
      </c>
      <c r="BC138" s="135">
        <v>21</v>
      </c>
      <c r="BD138" s="135">
        <v>2325190</v>
      </c>
      <c r="BE138" s="136">
        <f t="shared" si="132"/>
        <v>3.2159264931087291E-2</v>
      </c>
      <c r="BF138" s="136">
        <f t="shared" si="148"/>
        <v>0.44680851063829785</v>
      </c>
      <c r="BG138" s="177">
        <f t="shared" si="149"/>
        <v>110723.33333333333</v>
      </c>
      <c r="BH138" s="595"/>
      <c r="BI138" s="224" t="s">
        <v>117</v>
      </c>
      <c r="BJ138" s="124">
        <f t="shared" si="150"/>
        <v>716</v>
      </c>
      <c r="BK138" s="135">
        <f t="shared" si="134"/>
        <v>360</v>
      </c>
      <c r="BL138" s="135">
        <f t="shared" si="135"/>
        <v>31577300</v>
      </c>
      <c r="BM138" s="136">
        <f t="shared" si="133"/>
        <v>2.8906375461699052E-2</v>
      </c>
      <c r="BN138" s="136">
        <f t="shared" si="151"/>
        <v>0.5027932960893855</v>
      </c>
      <c r="BO138" s="135">
        <f t="shared" si="152"/>
        <v>87714.722222222219</v>
      </c>
      <c r="BP138" s="183"/>
    </row>
    <row r="139" spans="2:68" s="75" customFormat="1">
      <c r="B139" s="602">
        <v>13</v>
      </c>
      <c r="C139" s="603" t="s">
        <v>75</v>
      </c>
      <c r="D139" s="595">
        <f>BS20</f>
        <v>40</v>
      </c>
      <c r="E139" s="225" t="s">
        <v>104</v>
      </c>
      <c r="F139" s="121">
        <v>24</v>
      </c>
      <c r="G139" s="129">
        <v>13</v>
      </c>
      <c r="H139" s="129">
        <v>1438030</v>
      </c>
      <c r="I139" s="130">
        <f>IFERROR(G139/$D$139,"-")</f>
        <v>0.32500000000000001</v>
      </c>
      <c r="J139" s="130">
        <f t="shared" si="136"/>
        <v>0.54166666666666663</v>
      </c>
      <c r="K139" s="156">
        <f t="shared" si="137"/>
        <v>110617.69230769231</v>
      </c>
      <c r="L139" s="595">
        <f>BT20</f>
        <v>176</v>
      </c>
      <c r="M139" s="225" t="s">
        <v>104</v>
      </c>
      <c r="N139" s="121">
        <v>97</v>
      </c>
      <c r="O139" s="129">
        <v>56</v>
      </c>
      <c r="P139" s="129">
        <v>6243860</v>
      </c>
      <c r="Q139" s="130">
        <f>IFERROR(O139/$L$139,"-")</f>
        <v>0.31818181818181818</v>
      </c>
      <c r="R139" s="130">
        <f t="shared" si="138"/>
        <v>0.57731958762886593</v>
      </c>
      <c r="S139" s="125">
        <f t="shared" si="139"/>
        <v>111497.5</v>
      </c>
      <c r="T139" s="595">
        <f>BU20</f>
        <v>6724</v>
      </c>
      <c r="U139" s="225" t="s">
        <v>104</v>
      </c>
      <c r="V139" s="121">
        <v>3123</v>
      </c>
      <c r="W139" s="129">
        <v>1867</v>
      </c>
      <c r="X139" s="129">
        <v>154532940</v>
      </c>
      <c r="Y139" s="130">
        <f>IFERROR(W139/$T$139,"-")</f>
        <v>0.27766210588935158</v>
      </c>
      <c r="Z139" s="130">
        <f t="shared" si="140"/>
        <v>0.59782260646813956</v>
      </c>
      <c r="AA139" s="129">
        <f t="shared" si="141"/>
        <v>82770.723085163365</v>
      </c>
      <c r="AB139" s="595">
        <f>BV20</f>
        <v>6313</v>
      </c>
      <c r="AC139" s="225" t="s">
        <v>104</v>
      </c>
      <c r="AD139" s="121">
        <v>3121</v>
      </c>
      <c r="AE139" s="129">
        <v>1950</v>
      </c>
      <c r="AF139" s="129">
        <v>180058660</v>
      </c>
      <c r="AG139" s="130">
        <f>IFERROR(AE139/$AB$139,"-")</f>
        <v>0.30888642483763662</v>
      </c>
      <c r="AH139" s="130">
        <f t="shared" si="142"/>
        <v>0.62479974367190005</v>
      </c>
      <c r="AI139" s="125">
        <f t="shared" si="143"/>
        <v>92337.774358974362</v>
      </c>
      <c r="AJ139" s="595">
        <f>BW20</f>
        <v>4720</v>
      </c>
      <c r="AK139" s="225" t="s">
        <v>104</v>
      </c>
      <c r="AL139" s="121">
        <v>2273</v>
      </c>
      <c r="AM139" s="129">
        <v>1300</v>
      </c>
      <c r="AN139" s="129">
        <v>118106450</v>
      </c>
      <c r="AO139" s="130">
        <f>IFERROR(AM139/$AJ$139,"-")</f>
        <v>0.27542372881355931</v>
      </c>
      <c r="AP139" s="130">
        <f t="shared" si="144"/>
        <v>0.5719313682358117</v>
      </c>
      <c r="AQ139" s="125">
        <f t="shared" si="145"/>
        <v>90851.11538461539</v>
      </c>
      <c r="AR139" s="595">
        <f>BX20</f>
        <v>2395</v>
      </c>
      <c r="AS139" s="225" t="s">
        <v>104</v>
      </c>
      <c r="AT139" s="121">
        <v>981</v>
      </c>
      <c r="AU139" s="129">
        <v>527</v>
      </c>
      <c r="AV139" s="129">
        <v>53686060</v>
      </c>
      <c r="AW139" s="130">
        <f>IFERROR(AU139/$AR$139,"-")</f>
        <v>0.22004175365344467</v>
      </c>
      <c r="AX139" s="130">
        <f t="shared" si="146"/>
        <v>0.53720693170234457</v>
      </c>
      <c r="AY139" s="129">
        <f t="shared" si="147"/>
        <v>101871.0815939279</v>
      </c>
      <c r="AZ139" s="595">
        <f>BY20</f>
        <v>1000</v>
      </c>
      <c r="BA139" s="225" t="s">
        <v>104</v>
      </c>
      <c r="BB139" s="121">
        <v>269</v>
      </c>
      <c r="BC139" s="129">
        <v>119</v>
      </c>
      <c r="BD139" s="129">
        <v>12541060</v>
      </c>
      <c r="BE139" s="130">
        <f>IFERROR(BC139/$AZ$139,"-")</f>
        <v>0.11899999999999999</v>
      </c>
      <c r="BF139" s="130">
        <f t="shared" si="148"/>
        <v>0.44237918215613381</v>
      </c>
      <c r="BG139" s="156">
        <f t="shared" si="149"/>
        <v>105387.05882352941</v>
      </c>
      <c r="BH139" s="595">
        <f>BZ20</f>
        <v>21368</v>
      </c>
      <c r="BI139" s="225" t="s">
        <v>104</v>
      </c>
      <c r="BJ139" s="121">
        <f t="shared" si="150"/>
        <v>9888</v>
      </c>
      <c r="BK139" s="129">
        <f t="shared" si="134"/>
        <v>5832</v>
      </c>
      <c r="BL139" s="129">
        <f t="shared" si="135"/>
        <v>526607060</v>
      </c>
      <c r="BM139" s="130">
        <f>IFERROR(BK139/$BH$139,"-")</f>
        <v>0.2729314863347061</v>
      </c>
      <c r="BN139" s="130">
        <f t="shared" si="151"/>
        <v>0.58980582524271841</v>
      </c>
      <c r="BO139" s="129">
        <f t="shared" si="152"/>
        <v>90296.135116598074</v>
      </c>
      <c r="BP139" s="183"/>
    </row>
    <row r="140" spans="2:68" s="75" customFormat="1">
      <c r="B140" s="602"/>
      <c r="C140" s="603"/>
      <c r="D140" s="595"/>
      <c r="E140" s="226" t="s">
        <v>136</v>
      </c>
      <c r="F140" s="122">
        <v>13</v>
      </c>
      <c r="G140" s="131">
        <v>7</v>
      </c>
      <c r="H140" s="131">
        <v>814000</v>
      </c>
      <c r="I140" s="132">
        <f t="shared" ref="I140:I149" si="153">IFERROR(G140/$D$139,"-")</f>
        <v>0.17499999999999999</v>
      </c>
      <c r="J140" s="132">
        <f t="shared" si="136"/>
        <v>0.53846153846153844</v>
      </c>
      <c r="K140" s="157">
        <f t="shared" si="137"/>
        <v>116285.71428571429</v>
      </c>
      <c r="L140" s="595"/>
      <c r="M140" s="226" t="s">
        <v>136</v>
      </c>
      <c r="N140" s="122">
        <v>64</v>
      </c>
      <c r="O140" s="131">
        <v>37</v>
      </c>
      <c r="P140" s="131">
        <v>3414310</v>
      </c>
      <c r="Q140" s="132">
        <f t="shared" ref="Q140:Q149" si="154">IFERROR(O140/$L$139,"-")</f>
        <v>0.21022727272727273</v>
      </c>
      <c r="R140" s="132">
        <f t="shared" si="138"/>
        <v>0.578125</v>
      </c>
      <c r="S140" s="126">
        <f t="shared" si="139"/>
        <v>92278.648648648654</v>
      </c>
      <c r="T140" s="595"/>
      <c r="U140" s="226" t="s">
        <v>136</v>
      </c>
      <c r="V140" s="122">
        <v>3109</v>
      </c>
      <c r="W140" s="131">
        <v>1885</v>
      </c>
      <c r="X140" s="131">
        <v>141963170</v>
      </c>
      <c r="Y140" s="132">
        <f t="shared" ref="Y140:Y149" si="155">IFERROR(W140/$T$139,"-")</f>
        <v>0.28033908387864365</v>
      </c>
      <c r="Z140" s="132">
        <f t="shared" si="140"/>
        <v>0.60630427790286268</v>
      </c>
      <c r="AA140" s="131">
        <f t="shared" si="141"/>
        <v>75312.026525198933</v>
      </c>
      <c r="AB140" s="595"/>
      <c r="AC140" s="226" t="s">
        <v>136</v>
      </c>
      <c r="AD140" s="122">
        <v>2949</v>
      </c>
      <c r="AE140" s="131">
        <v>1876</v>
      </c>
      <c r="AF140" s="131">
        <v>161184500</v>
      </c>
      <c r="AG140" s="132">
        <f t="shared" ref="AG140:AG149" si="156">IFERROR(AE140/$AB$139,"-")</f>
        <v>0.2971645810232853</v>
      </c>
      <c r="AH140" s="132">
        <f t="shared" si="142"/>
        <v>0.6361478467277043</v>
      </c>
      <c r="AI140" s="126">
        <f t="shared" si="143"/>
        <v>85919.24307036247</v>
      </c>
      <c r="AJ140" s="595"/>
      <c r="AK140" s="226" t="s">
        <v>136</v>
      </c>
      <c r="AL140" s="122">
        <v>1979</v>
      </c>
      <c r="AM140" s="131">
        <v>1135</v>
      </c>
      <c r="AN140" s="131">
        <v>99109170</v>
      </c>
      <c r="AO140" s="132">
        <f t="shared" ref="AO140:AO149" si="157">IFERROR(AM140/$AJ$139,"-")</f>
        <v>0.24046610169491525</v>
      </c>
      <c r="AP140" s="132">
        <f t="shared" si="144"/>
        <v>0.57352198079838301</v>
      </c>
      <c r="AQ140" s="126">
        <f t="shared" si="145"/>
        <v>87320.854625550666</v>
      </c>
      <c r="AR140" s="595"/>
      <c r="AS140" s="226" t="s">
        <v>136</v>
      </c>
      <c r="AT140" s="122">
        <v>745</v>
      </c>
      <c r="AU140" s="131">
        <v>371</v>
      </c>
      <c r="AV140" s="131">
        <v>36856810</v>
      </c>
      <c r="AW140" s="132">
        <f t="shared" ref="AW140:AW149" si="158">IFERROR(AU140/$AR$139,"-")</f>
        <v>0.15490605427974949</v>
      </c>
      <c r="AX140" s="132">
        <f t="shared" si="146"/>
        <v>0.49798657718120803</v>
      </c>
      <c r="AY140" s="131">
        <f t="shared" si="147"/>
        <v>99344.501347708894</v>
      </c>
      <c r="AZ140" s="595"/>
      <c r="BA140" s="226" t="s">
        <v>136</v>
      </c>
      <c r="BB140" s="122">
        <v>173</v>
      </c>
      <c r="BC140" s="131">
        <v>85</v>
      </c>
      <c r="BD140" s="131">
        <v>8551400</v>
      </c>
      <c r="BE140" s="132">
        <f t="shared" ref="BE140:BE149" si="159">IFERROR(BC140/$AZ$139,"-")</f>
        <v>8.5000000000000006E-2</v>
      </c>
      <c r="BF140" s="132">
        <f t="shared" si="148"/>
        <v>0.4913294797687861</v>
      </c>
      <c r="BG140" s="157">
        <f t="shared" si="149"/>
        <v>100604.70588235294</v>
      </c>
      <c r="BH140" s="595"/>
      <c r="BI140" s="226" t="s">
        <v>136</v>
      </c>
      <c r="BJ140" s="122">
        <f t="shared" si="150"/>
        <v>9032</v>
      </c>
      <c r="BK140" s="131">
        <f t="shared" si="134"/>
        <v>5396</v>
      </c>
      <c r="BL140" s="131">
        <f t="shared" si="135"/>
        <v>451893360</v>
      </c>
      <c r="BM140" s="132">
        <f t="shared" ref="BM140:BM149" si="160">IFERROR(BK140/$BH$139,"-")</f>
        <v>0.25252714339198801</v>
      </c>
      <c r="BN140" s="132">
        <f t="shared" si="151"/>
        <v>0.59743135518157664</v>
      </c>
      <c r="BO140" s="131">
        <f t="shared" si="152"/>
        <v>83745.989621942179</v>
      </c>
      <c r="BP140" s="183"/>
    </row>
    <row r="141" spans="2:68" s="75" customFormat="1">
      <c r="B141" s="602"/>
      <c r="C141" s="603"/>
      <c r="D141" s="595"/>
      <c r="E141" s="227" t="s">
        <v>103</v>
      </c>
      <c r="F141" s="122">
        <v>19</v>
      </c>
      <c r="G141" s="131">
        <v>7</v>
      </c>
      <c r="H141" s="131">
        <v>687060</v>
      </c>
      <c r="I141" s="132">
        <f t="shared" si="153"/>
        <v>0.17499999999999999</v>
      </c>
      <c r="J141" s="132">
        <f t="shared" si="136"/>
        <v>0.36842105263157893</v>
      </c>
      <c r="K141" s="157">
        <f t="shared" si="137"/>
        <v>98151.428571428565</v>
      </c>
      <c r="L141" s="595"/>
      <c r="M141" s="227" t="s">
        <v>103</v>
      </c>
      <c r="N141" s="122">
        <v>119</v>
      </c>
      <c r="O141" s="131">
        <v>81</v>
      </c>
      <c r="P141" s="131">
        <v>8985260</v>
      </c>
      <c r="Q141" s="132">
        <f t="shared" si="154"/>
        <v>0.46022727272727271</v>
      </c>
      <c r="R141" s="132">
        <f t="shared" si="138"/>
        <v>0.68067226890756305</v>
      </c>
      <c r="S141" s="126">
        <f t="shared" si="139"/>
        <v>110929.13580246913</v>
      </c>
      <c r="T141" s="595"/>
      <c r="U141" s="227" t="s">
        <v>103</v>
      </c>
      <c r="V141" s="122">
        <v>4296</v>
      </c>
      <c r="W141" s="131">
        <v>2520</v>
      </c>
      <c r="X141" s="131">
        <v>205877600</v>
      </c>
      <c r="Y141" s="132">
        <f t="shared" si="155"/>
        <v>0.37477691850089234</v>
      </c>
      <c r="Z141" s="132">
        <f t="shared" si="140"/>
        <v>0.58659217877094971</v>
      </c>
      <c r="AA141" s="131">
        <f t="shared" si="141"/>
        <v>81697.460317460311</v>
      </c>
      <c r="AB141" s="595"/>
      <c r="AC141" s="227" t="s">
        <v>103</v>
      </c>
      <c r="AD141" s="122">
        <v>4252</v>
      </c>
      <c r="AE141" s="131">
        <v>2622</v>
      </c>
      <c r="AF141" s="131">
        <v>234235070</v>
      </c>
      <c r="AG141" s="132">
        <f t="shared" si="156"/>
        <v>0.41533343893552988</v>
      </c>
      <c r="AH141" s="132">
        <f t="shared" si="142"/>
        <v>0.61665098777046101</v>
      </c>
      <c r="AI141" s="126">
        <f t="shared" si="143"/>
        <v>89334.504195270783</v>
      </c>
      <c r="AJ141" s="595"/>
      <c r="AK141" s="227" t="s">
        <v>103</v>
      </c>
      <c r="AL141" s="122">
        <v>3244</v>
      </c>
      <c r="AM141" s="131">
        <v>1878</v>
      </c>
      <c r="AN141" s="131">
        <v>176773580</v>
      </c>
      <c r="AO141" s="132">
        <f t="shared" si="157"/>
        <v>0.39788135593220336</v>
      </c>
      <c r="AP141" s="132">
        <f t="shared" si="144"/>
        <v>0.57891491985203447</v>
      </c>
      <c r="AQ141" s="126">
        <f t="shared" si="145"/>
        <v>94128.636847710324</v>
      </c>
      <c r="AR141" s="595"/>
      <c r="AS141" s="227" t="s">
        <v>103</v>
      </c>
      <c r="AT141" s="122">
        <v>1522</v>
      </c>
      <c r="AU141" s="131">
        <v>810</v>
      </c>
      <c r="AV141" s="131">
        <v>83431880</v>
      </c>
      <c r="AW141" s="132">
        <f t="shared" si="158"/>
        <v>0.33820459290187893</v>
      </c>
      <c r="AX141" s="132">
        <f t="shared" si="146"/>
        <v>0.53219448094612354</v>
      </c>
      <c r="AY141" s="131">
        <f t="shared" si="147"/>
        <v>103002.32098765433</v>
      </c>
      <c r="AZ141" s="595"/>
      <c r="BA141" s="227" t="s">
        <v>103</v>
      </c>
      <c r="BB141" s="122">
        <v>504</v>
      </c>
      <c r="BC141" s="131">
        <v>258</v>
      </c>
      <c r="BD141" s="131">
        <v>29189480</v>
      </c>
      <c r="BE141" s="132">
        <f t="shared" si="159"/>
        <v>0.25800000000000001</v>
      </c>
      <c r="BF141" s="132">
        <f t="shared" si="148"/>
        <v>0.51190476190476186</v>
      </c>
      <c r="BG141" s="157">
        <f t="shared" si="149"/>
        <v>113137.51937984496</v>
      </c>
      <c r="BH141" s="595"/>
      <c r="BI141" s="227" t="s">
        <v>103</v>
      </c>
      <c r="BJ141" s="122">
        <f t="shared" si="150"/>
        <v>13956</v>
      </c>
      <c r="BK141" s="131">
        <f t="shared" si="134"/>
        <v>8176</v>
      </c>
      <c r="BL141" s="131">
        <f t="shared" si="135"/>
        <v>739179930</v>
      </c>
      <c r="BM141" s="132">
        <f t="shared" si="160"/>
        <v>0.38262822912766753</v>
      </c>
      <c r="BN141" s="132">
        <f t="shared" si="151"/>
        <v>0.58584121524792199</v>
      </c>
      <c r="BO141" s="131">
        <f t="shared" si="152"/>
        <v>90408.504158512718</v>
      </c>
      <c r="BP141" s="183"/>
    </row>
    <row r="142" spans="2:68" s="75" customFormat="1">
      <c r="B142" s="602"/>
      <c r="C142" s="603"/>
      <c r="D142" s="595"/>
      <c r="E142" s="227" t="s">
        <v>106</v>
      </c>
      <c r="F142" s="122">
        <v>7</v>
      </c>
      <c r="G142" s="131">
        <v>4</v>
      </c>
      <c r="H142" s="131">
        <v>392020</v>
      </c>
      <c r="I142" s="132">
        <f t="shared" si="153"/>
        <v>0.1</v>
      </c>
      <c r="J142" s="132">
        <f t="shared" si="136"/>
        <v>0.5714285714285714</v>
      </c>
      <c r="K142" s="157">
        <f t="shared" si="137"/>
        <v>98005</v>
      </c>
      <c r="L142" s="595"/>
      <c r="M142" s="227" t="s">
        <v>106</v>
      </c>
      <c r="N142" s="122">
        <v>53</v>
      </c>
      <c r="O142" s="131">
        <v>33</v>
      </c>
      <c r="P142" s="131">
        <v>3513810</v>
      </c>
      <c r="Q142" s="132">
        <f t="shared" si="154"/>
        <v>0.1875</v>
      </c>
      <c r="R142" s="132">
        <f t="shared" si="138"/>
        <v>0.62264150943396224</v>
      </c>
      <c r="S142" s="126">
        <f t="shared" si="139"/>
        <v>106479.09090909091</v>
      </c>
      <c r="T142" s="595"/>
      <c r="U142" s="227" t="s">
        <v>106</v>
      </c>
      <c r="V142" s="122">
        <v>1332</v>
      </c>
      <c r="W142" s="131">
        <v>796</v>
      </c>
      <c r="X142" s="131">
        <v>62627120</v>
      </c>
      <c r="Y142" s="132">
        <f t="shared" si="155"/>
        <v>0.11838191552647234</v>
      </c>
      <c r="Z142" s="132">
        <f t="shared" si="140"/>
        <v>0.59759759759759756</v>
      </c>
      <c r="AA142" s="131">
        <f t="shared" si="141"/>
        <v>78677.286432160807</v>
      </c>
      <c r="AB142" s="595"/>
      <c r="AC142" s="227" t="s">
        <v>106</v>
      </c>
      <c r="AD142" s="122">
        <v>1570</v>
      </c>
      <c r="AE142" s="131">
        <v>1027</v>
      </c>
      <c r="AF142" s="131">
        <v>93693690</v>
      </c>
      <c r="AG142" s="132">
        <f t="shared" si="156"/>
        <v>0.16268018374782195</v>
      </c>
      <c r="AH142" s="132">
        <f t="shared" si="142"/>
        <v>0.654140127388535</v>
      </c>
      <c r="AI142" s="126">
        <f t="shared" si="143"/>
        <v>91230.46738072054</v>
      </c>
      <c r="AJ142" s="595"/>
      <c r="AK142" s="227" t="s">
        <v>106</v>
      </c>
      <c r="AL142" s="122">
        <v>1274</v>
      </c>
      <c r="AM142" s="131">
        <v>753</v>
      </c>
      <c r="AN142" s="131">
        <v>71113220</v>
      </c>
      <c r="AO142" s="132">
        <f t="shared" si="157"/>
        <v>0.15953389830508474</v>
      </c>
      <c r="AP142" s="132">
        <f t="shared" si="144"/>
        <v>0.59105180533751966</v>
      </c>
      <c r="AQ142" s="126">
        <f t="shared" si="145"/>
        <v>94439.867197875166</v>
      </c>
      <c r="AR142" s="595"/>
      <c r="AS142" s="227" t="s">
        <v>106</v>
      </c>
      <c r="AT142" s="122">
        <v>640</v>
      </c>
      <c r="AU142" s="131">
        <v>340</v>
      </c>
      <c r="AV142" s="131">
        <v>35445020</v>
      </c>
      <c r="AW142" s="132">
        <f t="shared" si="158"/>
        <v>0.14196242171189979</v>
      </c>
      <c r="AX142" s="132">
        <f t="shared" si="146"/>
        <v>0.53125</v>
      </c>
      <c r="AY142" s="131">
        <f t="shared" si="147"/>
        <v>104250.05882352941</v>
      </c>
      <c r="AZ142" s="595"/>
      <c r="BA142" s="227" t="s">
        <v>106</v>
      </c>
      <c r="BB142" s="122">
        <v>219</v>
      </c>
      <c r="BC142" s="131">
        <v>121</v>
      </c>
      <c r="BD142" s="131">
        <v>12741300</v>
      </c>
      <c r="BE142" s="132">
        <f t="shared" si="159"/>
        <v>0.121</v>
      </c>
      <c r="BF142" s="132">
        <f t="shared" si="148"/>
        <v>0.55251141552511418</v>
      </c>
      <c r="BG142" s="157">
        <f t="shared" si="149"/>
        <v>105300</v>
      </c>
      <c r="BH142" s="595"/>
      <c r="BI142" s="227" t="s">
        <v>106</v>
      </c>
      <c r="BJ142" s="122">
        <f t="shared" si="150"/>
        <v>5095</v>
      </c>
      <c r="BK142" s="131">
        <f t="shared" si="134"/>
        <v>3074</v>
      </c>
      <c r="BL142" s="131">
        <f t="shared" si="135"/>
        <v>279526180</v>
      </c>
      <c r="BM142" s="132">
        <f t="shared" si="160"/>
        <v>0.14385997753650318</v>
      </c>
      <c r="BN142" s="132">
        <f t="shared" si="151"/>
        <v>0.60333660451422966</v>
      </c>
      <c r="BO142" s="131">
        <f t="shared" si="152"/>
        <v>90932.394274560836</v>
      </c>
      <c r="BP142" s="183"/>
    </row>
    <row r="143" spans="2:68" s="75" customFormat="1">
      <c r="B143" s="602"/>
      <c r="C143" s="603"/>
      <c r="D143" s="595"/>
      <c r="E143" s="227" t="s">
        <v>119</v>
      </c>
      <c r="F143" s="122">
        <v>11</v>
      </c>
      <c r="G143" s="131">
        <v>2</v>
      </c>
      <c r="H143" s="131">
        <v>135050</v>
      </c>
      <c r="I143" s="132">
        <f t="shared" si="153"/>
        <v>0.05</v>
      </c>
      <c r="J143" s="132">
        <f t="shared" si="136"/>
        <v>0.18181818181818182</v>
      </c>
      <c r="K143" s="157">
        <f t="shared" si="137"/>
        <v>67525</v>
      </c>
      <c r="L143" s="595"/>
      <c r="M143" s="227" t="s">
        <v>119</v>
      </c>
      <c r="N143" s="122">
        <v>61</v>
      </c>
      <c r="O143" s="131">
        <v>41</v>
      </c>
      <c r="P143" s="131">
        <v>5224850</v>
      </c>
      <c r="Q143" s="132">
        <f t="shared" si="154"/>
        <v>0.23295454545454544</v>
      </c>
      <c r="R143" s="132">
        <f t="shared" si="138"/>
        <v>0.67213114754098358</v>
      </c>
      <c r="S143" s="126">
        <f t="shared" si="139"/>
        <v>127435.36585365854</v>
      </c>
      <c r="T143" s="595"/>
      <c r="U143" s="227" t="s">
        <v>119</v>
      </c>
      <c r="V143" s="122">
        <v>1496</v>
      </c>
      <c r="W143" s="131">
        <v>915</v>
      </c>
      <c r="X143" s="131">
        <v>75974230</v>
      </c>
      <c r="Y143" s="132">
        <f t="shared" si="155"/>
        <v>0.13607971445568115</v>
      </c>
      <c r="Z143" s="132">
        <f t="shared" si="140"/>
        <v>0.6116310160427807</v>
      </c>
      <c r="AA143" s="131">
        <f t="shared" si="141"/>
        <v>83031.945355191259</v>
      </c>
      <c r="AB143" s="595"/>
      <c r="AC143" s="227" t="s">
        <v>119</v>
      </c>
      <c r="AD143" s="122">
        <v>1757</v>
      </c>
      <c r="AE143" s="131">
        <v>1128</v>
      </c>
      <c r="AF143" s="131">
        <v>103708100</v>
      </c>
      <c r="AG143" s="132">
        <f t="shared" si="156"/>
        <v>0.17867891652146364</v>
      </c>
      <c r="AH143" s="132">
        <f t="shared" si="142"/>
        <v>0.64200341491178148</v>
      </c>
      <c r="AI143" s="126">
        <f t="shared" si="143"/>
        <v>91939.804964539013</v>
      </c>
      <c r="AJ143" s="595"/>
      <c r="AK143" s="227" t="s">
        <v>119</v>
      </c>
      <c r="AL143" s="122">
        <v>1408</v>
      </c>
      <c r="AM143" s="131">
        <v>833</v>
      </c>
      <c r="AN143" s="131">
        <v>86382360</v>
      </c>
      <c r="AO143" s="132">
        <f t="shared" si="157"/>
        <v>0.17648305084745763</v>
      </c>
      <c r="AP143" s="132">
        <f t="shared" si="144"/>
        <v>0.59161931818181823</v>
      </c>
      <c r="AQ143" s="126">
        <f t="shared" si="145"/>
        <v>103700.31212484994</v>
      </c>
      <c r="AR143" s="595"/>
      <c r="AS143" s="227" t="s">
        <v>119</v>
      </c>
      <c r="AT143" s="122">
        <v>634</v>
      </c>
      <c r="AU143" s="131">
        <v>361</v>
      </c>
      <c r="AV143" s="131">
        <v>39821160</v>
      </c>
      <c r="AW143" s="132">
        <f t="shared" si="158"/>
        <v>0.15073068893528183</v>
      </c>
      <c r="AX143" s="132">
        <f t="shared" si="146"/>
        <v>0.56940063091482651</v>
      </c>
      <c r="AY143" s="131">
        <f t="shared" si="147"/>
        <v>110307.92243767313</v>
      </c>
      <c r="AZ143" s="595"/>
      <c r="BA143" s="227" t="s">
        <v>119</v>
      </c>
      <c r="BB143" s="122">
        <v>213</v>
      </c>
      <c r="BC143" s="131">
        <v>108</v>
      </c>
      <c r="BD143" s="131">
        <v>11879510</v>
      </c>
      <c r="BE143" s="132">
        <f t="shared" si="159"/>
        <v>0.108</v>
      </c>
      <c r="BF143" s="132">
        <f t="shared" si="148"/>
        <v>0.50704225352112675</v>
      </c>
      <c r="BG143" s="157">
        <f t="shared" si="149"/>
        <v>109995.46296296296</v>
      </c>
      <c r="BH143" s="595"/>
      <c r="BI143" s="227" t="s">
        <v>119</v>
      </c>
      <c r="BJ143" s="122">
        <f t="shared" si="150"/>
        <v>5580</v>
      </c>
      <c r="BK143" s="131">
        <f t="shared" si="134"/>
        <v>3388</v>
      </c>
      <c r="BL143" s="131">
        <f t="shared" si="135"/>
        <v>323125260</v>
      </c>
      <c r="BM143" s="132">
        <f t="shared" si="160"/>
        <v>0.15855484837139647</v>
      </c>
      <c r="BN143" s="132">
        <f t="shared" si="151"/>
        <v>0.60716845878136205</v>
      </c>
      <c r="BO143" s="131">
        <f t="shared" si="152"/>
        <v>95373.453364817004</v>
      </c>
      <c r="BP143" s="183"/>
    </row>
    <row r="144" spans="2:68" s="75" customFormat="1">
      <c r="B144" s="602"/>
      <c r="C144" s="603"/>
      <c r="D144" s="595"/>
      <c r="E144" s="227" t="s">
        <v>120</v>
      </c>
      <c r="F144" s="122">
        <v>6</v>
      </c>
      <c r="G144" s="131">
        <v>4</v>
      </c>
      <c r="H144" s="131">
        <v>275560</v>
      </c>
      <c r="I144" s="132">
        <f t="shared" si="153"/>
        <v>0.1</v>
      </c>
      <c r="J144" s="132">
        <f t="shared" si="136"/>
        <v>0.66666666666666663</v>
      </c>
      <c r="K144" s="157">
        <f t="shared" si="137"/>
        <v>68890</v>
      </c>
      <c r="L144" s="595"/>
      <c r="M144" s="227" t="s">
        <v>120</v>
      </c>
      <c r="N144" s="122">
        <v>33</v>
      </c>
      <c r="O144" s="131">
        <v>21</v>
      </c>
      <c r="P144" s="131">
        <v>2178770</v>
      </c>
      <c r="Q144" s="132">
        <f t="shared" si="154"/>
        <v>0.11931818181818182</v>
      </c>
      <c r="R144" s="132">
        <f t="shared" si="138"/>
        <v>0.63636363636363635</v>
      </c>
      <c r="S144" s="126">
        <f t="shared" si="139"/>
        <v>103750.95238095238</v>
      </c>
      <c r="T144" s="595"/>
      <c r="U144" s="227" t="s">
        <v>120</v>
      </c>
      <c r="V144" s="122">
        <v>609</v>
      </c>
      <c r="W144" s="131">
        <v>361</v>
      </c>
      <c r="X144" s="131">
        <v>27333230</v>
      </c>
      <c r="Y144" s="132">
        <f t="shared" si="155"/>
        <v>5.3688280785246879E-2</v>
      </c>
      <c r="Z144" s="132">
        <f t="shared" si="140"/>
        <v>0.59277504105090317</v>
      </c>
      <c r="AA144" s="131">
        <f t="shared" si="141"/>
        <v>75715.318559556792</v>
      </c>
      <c r="AB144" s="595"/>
      <c r="AC144" s="227" t="s">
        <v>120</v>
      </c>
      <c r="AD144" s="122">
        <v>761</v>
      </c>
      <c r="AE144" s="131">
        <v>511</v>
      </c>
      <c r="AF144" s="131">
        <v>45215750</v>
      </c>
      <c r="AG144" s="132">
        <f t="shared" si="156"/>
        <v>8.0944083636939654E-2</v>
      </c>
      <c r="AH144" s="132">
        <f t="shared" si="142"/>
        <v>0.67148488830486197</v>
      </c>
      <c r="AI144" s="126">
        <f t="shared" si="143"/>
        <v>88484.833659491196</v>
      </c>
      <c r="AJ144" s="595"/>
      <c r="AK144" s="227" t="s">
        <v>120</v>
      </c>
      <c r="AL144" s="122">
        <v>533</v>
      </c>
      <c r="AM144" s="131">
        <v>319</v>
      </c>
      <c r="AN144" s="131">
        <v>31576750</v>
      </c>
      <c r="AO144" s="132">
        <f t="shared" si="157"/>
        <v>6.7584745762711868E-2</v>
      </c>
      <c r="AP144" s="132">
        <f t="shared" si="144"/>
        <v>0.59849906191369606</v>
      </c>
      <c r="AQ144" s="126">
        <f t="shared" si="145"/>
        <v>98986.677115987462</v>
      </c>
      <c r="AR144" s="595"/>
      <c r="AS144" s="227" t="s">
        <v>120</v>
      </c>
      <c r="AT144" s="122">
        <v>251</v>
      </c>
      <c r="AU144" s="131">
        <v>143</v>
      </c>
      <c r="AV144" s="131">
        <v>14808900</v>
      </c>
      <c r="AW144" s="132">
        <f t="shared" si="158"/>
        <v>5.9707724425887267E-2</v>
      </c>
      <c r="AX144" s="132">
        <f t="shared" si="146"/>
        <v>0.56972111553784865</v>
      </c>
      <c r="AY144" s="131">
        <f t="shared" si="147"/>
        <v>103558.74125874125</v>
      </c>
      <c r="AZ144" s="595"/>
      <c r="BA144" s="227" t="s">
        <v>120</v>
      </c>
      <c r="BB144" s="122">
        <v>61</v>
      </c>
      <c r="BC144" s="131">
        <v>30</v>
      </c>
      <c r="BD144" s="131">
        <v>3397800</v>
      </c>
      <c r="BE144" s="132">
        <f t="shared" si="159"/>
        <v>0.03</v>
      </c>
      <c r="BF144" s="132">
        <f t="shared" si="148"/>
        <v>0.49180327868852458</v>
      </c>
      <c r="BG144" s="157">
        <f t="shared" si="149"/>
        <v>113260</v>
      </c>
      <c r="BH144" s="595"/>
      <c r="BI144" s="227" t="s">
        <v>120</v>
      </c>
      <c r="BJ144" s="122">
        <f t="shared" si="150"/>
        <v>2254</v>
      </c>
      <c r="BK144" s="131">
        <f t="shared" si="134"/>
        <v>1389</v>
      </c>
      <c r="BL144" s="131">
        <f t="shared" si="135"/>
        <v>124786760</v>
      </c>
      <c r="BM144" s="132">
        <f t="shared" si="160"/>
        <v>6.5003743916136281E-2</v>
      </c>
      <c r="BN144" s="132">
        <f t="shared" si="151"/>
        <v>0.61623779946761315</v>
      </c>
      <c r="BO144" s="131">
        <f t="shared" si="152"/>
        <v>89839.280057595388</v>
      </c>
      <c r="BP144" s="183"/>
    </row>
    <row r="145" spans="2:68" s="75" customFormat="1">
      <c r="B145" s="602"/>
      <c r="C145" s="603"/>
      <c r="D145" s="595"/>
      <c r="E145" s="227" t="s">
        <v>121</v>
      </c>
      <c r="F145" s="122">
        <v>8</v>
      </c>
      <c r="G145" s="131">
        <v>4</v>
      </c>
      <c r="H145" s="131">
        <v>220730</v>
      </c>
      <c r="I145" s="132">
        <f t="shared" si="153"/>
        <v>0.1</v>
      </c>
      <c r="J145" s="132">
        <f t="shared" si="136"/>
        <v>0.5</v>
      </c>
      <c r="K145" s="157">
        <f t="shared" si="137"/>
        <v>55182.5</v>
      </c>
      <c r="L145" s="595"/>
      <c r="M145" s="227" t="s">
        <v>121</v>
      </c>
      <c r="N145" s="122">
        <v>37</v>
      </c>
      <c r="O145" s="131">
        <v>22</v>
      </c>
      <c r="P145" s="131">
        <v>2238590</v>
      </c>
      <c r="Q145" s="132">
        <f t="shared" si="154"/>
        <v>0.125</v>
      </c>
      <c r="R145" s="132">
        <f t="shared" si="138"/>
        <v>0.59459459459459463</v>
      </c>
      <c r="S145" s="126">
        <f t="shared" si="139"/>
        <v>101754.09090909091</v>
      </c>
      <c r="T145" s="595"/>
      <c r="U145" s="227" t="s">
        <v>121</v>
      </c>
      <c r="V145" s="122">
        <v>449</v>
      </c>
      <c r="W145" s="131">
        <v>267</v>
      </c>
      <c r="X145" s="131">
        <v>21365210</v>
      </c>
      <c r="Y145" s="132">
        <f t="shared" si="155"/>
        <v>3.9708506841165975E-2</v>
      </c>
      <c r="Z145" s="132">
        <f t="shared" si="140"/>
        <v>0.59465478841870822</v>
      </c>
      <c r="AA145" s="131">
        <f t="shared" si="141"/>
        <v>80019.513108614236</v>
      </c>
      <c r="AB145" s="595"/>
      <c r="AC145" s="227" t="s">
        <v>121</v>
      </c>
      <c r="AD145" s="122">
        <v>573</v>
      </c>
      <c r="AE145" s="131">
        <v>351</v>
      </c>
      <c r="AF145" s="131">
        <v>33100250</v>
      </c>
      <c r="AG145" s="132">
        <f t="shared" si="156"/>
        <v>5.5599556470774594E-2</v>
      </c>
      <c r="AH145" s="132">
        <f t="shared" si="142"/>
        <v>0.61256544502617805</v>
      </c>
      <c r="AI145" s="126">
        <f t="shared" si="143"/>
        <v>94302.706552706557</v>
      </c>
      <c r="AJ145" s="595"/>
      <c r="AK145" s="227" t="s">
        <v>121</v>
      </c>
      <c r="AL145" s="122">
        <v>551</v>
      </c>
      <c r="AM145" s="131">
        <v>308</v>
      </c>
      <c r="AN145" s="131">
        <v>30260520</v>
      </c>
      <c r="AO145" s="132">
        <f t="shared" si="157"/>
        <v>6.5254237288135591E-2</v>
      </c>
      <c r="AP145" s="132">
        <f t="shared" si="144"/>
        <v>0.55898366606170602</v>
      </c>
      <c r="AQ145" s="126">
        <f t="shared" si="145"/>
        <v>98248.441558441555</v>
      </c>
      <c r="AR145" s="595"/>
      <c r="AS145" s="227" t="s">
        <v>121</v>
      </c>
      <c r="AT145" s="122">
        <v>338</v>
      </c>
      <c r="AU145" s="131">
        <v>181</v>
      </c>
      <c r="AV145" s="131">
        <v>18349030</v>
      </c>
      <c r="AW145" s="132">
        <f t="shared" si="158"/>
        <v>7.5574112734864307E-2</v>
      </c>
      <c r="AX145" s="132">
        <f t="shared" si="146"/>
        <v>0.53550295857988162</v>
      </c>
      <c r="AY145" s="131">
        <f t="shared" si="147"/>
        <v>101375.85635359117</v>
      </c>
      <c r="AZ145" s="595"/>
      <c r="BA145" s="227" t="s">
        <v>121</v>
      </c>
      <c r="BB145" s="122">
        <v>113</v>
      </c>
      <c r="BC145" s="131">
        <v>54</v>
      </c>
      <c r="BD145" s="131">
        <v>5180830</v>
      </c>
      <c r="BE145" s="132">
        <f t="shared" si="159"/>
        <v>5.3999999999999999E-2</v>
      </c>
      <c r="BF145" s="132">
        <f t="shared" si="148"/>
        <v>0.47787610619469029</v>
      </c>
      <c r="BG145" s="157">
        <f t="shared" si="149"/>
        <v>95941.296296296292</v>
      </c>
      <c r="BH145" s="595"/>
      <c r="BI145" s="227" t="s">
        <v>121</v>
      </c>
      <c r="BJ145" s="122">
        <f t="shared" si="150"/>
        <v>2069</v>
      </c>
      <c r="BK145" s="131">
        <f t="shared" si="134"/>
        <v>1187</v>
      </c>
      <c r="BL145" s="131">
        <f t="shared" si="135"/>
        <v>110715160</v>
      </c>
      <c r="BM145" s="132">
        <f t="shared" si="160"/>
        <v>5.5550355672032946E-2</v>
      </c>
      <c r="BN145" s="132">
        <f t="shared" si="151"/>
        <v>0.57370710488158527</v>
      </c>
      <c r="BO145" s="131">
        <f t="shared" si="152"/>
        <v>93273.09182813816</v>
      </c>
      <c r="BP145" s="183"/>
    </row>
    <row r="146" spans="2:68" s="75" customFormat="1">
      <c r="B146" s="602"/>
      <c r="C146" s="603"/>
      <c r="D146" s="595"/>
      <c r="E146" s="227" t="s">
        <v>122</v>
      </c>
      <c r="F146" s="122">
        <v>6</v>
      </c>
      <c r="G146" s="131">
        <v>4</v>
      </c>
      <c r="H146" s="131">
        <v>248290</v>
      </c>
      <c r="I146" s="132">
        <f t="shared" si="153"/>
        <v>0.1</v>
      </c>
      <c r="J146" s="132">
        <f t="shared" si="136"/>
        <v>0.66666666666666663</v>
      </c>
      <c r="K146" s="157">
        <f t="shared" si="137"/>
        <v>62072.5</v>
      </c>
      <c r="L146" s="595"/>
      <c r="M146" s="227" t="s">
        <v>122</v>
      </c>
      <c r="N146" s="122">
        <v>17</v>
      </c>
      <c r="O146" s="131">
        <v>12</v>
      </c>
      <c r="P146" s="131">
        <v>1923440</v>
      </c>
      <c r="Q146" s="132">
        <f t="shared" si="154"/>
        <v>6.8181818181818177E-2</v>
      </c>
      <c r="R146" s="132">
        <f t="shared" si="138"/>
        <v>0.70588235294117652</v>
      </c>
      <c r="S146" s="126">
        <f t="shared" si="139"/>
        <v>160286.66666666666</v>
      </c>
      <c r="T146" s="595"/>
      <c r="U146" s="227" t="s">
        <v>122</v>
      </c>
      <c r="V146" s="122">
        <v>387</v>
      </c>
      <c r="W146" s="131">
        <v>252</v>
      </c>
      <c r="X146" s="131">
        <v>22512280</v>
      </c>
      <c r="Y146" s="132">
        <f t="shared" si="155"/>
        <v>3.7477691850089236E-2</v>
      </c>
      <c r="Z146" s="132">
        <f t="shared" si="140"/>
        <v>0.65116279069767447</v>
      </c>
      <c r="AA146" s="131">
        <f t="shared" si="141"/>
        <v>89334.444444444438</v>
      </c>
      <c r="AB146" s="595"/>
      <c r="AC146" s="227" t="s">
        <v>122</v>
      </c>
      <c r="AD146" s="122">
        <v>468</v>
      </c>
      <c r="AE146" s="131">
        <v>294</v>
      </c>
      <c r="AF146" s="131">
        <v>29348340</v>
      </c>
      <c r="AG146" s="132">
        <f t="shared" si="156"/>
        <v>4.6570568667828292E-2</v>
      </c>
      <c r="AH146" s="132">
        <f t="shared" si="142"/>
        <v>0.62820512820512819</v>
      </c>
      <c r="AI146" s="126">
        <f t="shared" si="143"/>
        <v>99824.28571428571</v>
      </c>
      <c r="AJ146" s="595"/>
      <c r="AK146" s="227" t="s">
        <v>122</v>
      </c>
      <c r="AL146" s="122">
        <v>423</v>
      </c>
      <c r="AM146" s="131">
        <v>274</v>
      </c>
      <c r="AN146" s="131">
        <v>31162350</v>
      </c>
      <c r="AO146" s="132">
        <f t="shared" si="157"/>
        <v>5.8050847457627119E-2</v>
      </c>
      <c r="AP146" s="132">
        <f t="shared" si="144"/>
        <v>0.64775413711583929</v>
      </c>
      <c r="AQ146" s="126">
        <f t="shared" si="145"/>
        <v>113731.20437956204</v>
      </c>
      <c r="AR146" s="595"/>
      <c r="AS146" s="227" t="s">
        <v>122</v>
      </c>
      <c r="AT146" s="122">
        <v>205</v>
      </c>
      <c r="AU146" s="131">
        <v>126</v>
      </c>
      <c r="AV146" s="131">
        <v>17378040</v>
      </c>
      <c r="AW146" s="132">
        <f t="shared" si="158"/>
        <v>5.2609603340292278E-2</v>
      </c>
      <c r="AX146" s="132">
        <f t="shared" si="146"/>
        <v>0.61463414634146341</v>
      </c>
      <c r="AY146" s="131">
        <f t="shared" si="147"/>
        <v>137920.95238095237</v>
      </c>
      <c r="AZ146" s="595"/>
      <c r="BA146" s="227" t="s">
        <v>122</v>
      </c>
      <c r="BB146" s="122">
        <v>76</v>
      </c>
      <c r="BC146" s="131">
        <v>40</v>
      </c>
      <c r="BD146" s="131">
        <v>3774600</v>
      </c>
      <c r="BE146" s="132">
        <f t="shared" si="159"/>
        <v>0.04</v>
      </c>
      <c r="BF146" s="132">
        <f t="shared" si="148"/>
        <v>0.52631578947368418</v>
      </c>
      <c r="BG146" s="157">
        <f t="shared" si="149"/>
        <v>94365</v>
      </c>
      <c r="BH146" s="595"/>
      <c r="BI146" s="227" t="s">
        <v>122</v>
      </c>
      <c r="BJ146" s="122">
        <f t="shared" si="150"/>
        <v>1582</v>
      </c>
      <c r="BK146" s="131">
        <f t="shared" si="134"/>
        <v>1002</v>
      </c>
      <c r="BL146" s="131">
        <f t="shared" si="135"/>
        <v>106347340</v>
      </c>
      <c r="BM146" s="132">
        <f t="shared" si="160"/>
        <v>4.6892549606888809E-2</v>
      </c>
      <c r="BN146" s="132">
        <f t="shared" si="151"/>
        <v>0.63337547408343864</v>
      </c>
      <c r="BO146" s="131">
        <f t="shared" si="152"/>
        <v>106135.06986027944</v>
      </c>
      <c r="BP146" s="183"/>
    </row>
    <row r="147" spans="2:68" s="75" customFormat="1">
      <c r="B147" s="602"/>
      <c r="C147" s="603"/>
      <c r="D147" s="595"/>
      <c r="E147" s="227" t="s">
        <v>123</v>
      </c>
      <c r="F147" s="122">
        <v>14</v>
      </c>
      <c r="G147" s="131">
        <v>9</v>
      </c>
      <c r="H147" s="131">
        <v>1102570</v>
      </c>
      <c r="I147" s="132">
        <f t="shared" si="153"/>
        <v>0.22500000000000001</v>
      </c>
      <c r="J147" s="132">
        <f t="shared" si="136"/>
        <v>0.6428571428571429</v>
      </c>
      <c r="K147" s="157">
        <f t="shared" si="137"/>
        <v>122507.77777777778</v>
      </c>
      <c r="L147" s="595"/>
      <c r="M147" s="227" t="s">
        <v>123</v>
      </c>
      <c r="N147" s="122">
        <v>77</v>
      </c>
      <c r="O147" s="131">
        <v>51</v>
      </c>
      <c r="P147" s="131">
        <v>5797490</v>
      </c>
      <c r="Q147" s="132">
        <f t="shared" si="154"/>
        <v>0.28977272727272729</v>
      </c>
      <c r="R147" s="132">
        <f t="shared" si="138"/>
        <v>0.66233766233766234</v>
      </c>
      <c r="S147" s="126">
        <f t="shared" si="139"/>
        <v>113676.27450980392</v>
      </c>
      <c r="T147" s="595"/>
      <c r="U147" s="227" t="s">
        <v>123</v>
      </c>
      <c r="V147" s="122">
        <v>2679</v>
      </c>
      <c r="W147" s="131">
        <v>1706</v>
      </c>
      <c r="X147" s="131">
        <v>140697620</v>
      </c>
      <c r="Y147" s="132">
        <f t="shared" si="155"/>
        <v>0.25371802498512791</v>
      </c>
      <c r="Z147" s="132">
        <f t="shared" si="140"/>
        <v>0.63680477790220236</v>
      </c>
      <c r="AA147" s="131">
        <f t="shared" si="141"/>
        <v>82472.227432590851</v>
      </c>
      <c r="AB147" s="595"/>
      <c r="AC147" s="227" t="s">
        <v>123</v>
      </c>
      <c r="AD147" s="122">
        <v>2703</v>
      </c>
      <c r="AE147" s="131">
        <v>1740</v>
      </c>
      <c r="AF147" s="131">
        <v>157659650</v>
      </c>
      <c r="AG147" s="132">
        <f t="shared" si="156"/>
        <v>0.275621732932045</v>
      </c>
      <c r="AH147" s="132">
        <f t="shared" si="142"/>
        <v>0.64372918978912319</v>
      </c>
      <c r="AI147" s="126">
        <f t="shared" si="143"/>
        <v>90608.99425287357</v>
      </c>
      <c r="AJ147" s="595"/>
      <c r="AK147" s="227" t="s">
        <v>123</v>
      </c>
      <c r="AL147" s="122">
        <v>1822</v>
      </c>
      <c r="AM147" s="131">
        <v>1055</v>
      </c>
      <c r="AN147" s="131">
        <v>96006130</v>
      </c>
      <c r="AO147" s="132">
        <f t="shared" si="157"/>
        <v>0.22351694915254236</v>
      </c>
      <c r="AP147" s="132">
        <f t="shared" si="144"/>
        <v>0.57903402854006591</v>
      </c>
      <c r="AQ147" s="126">
        <f t="shared" si="145"/>
        <v>91001.071090047393</v>
      </c>
      <c r="AR147" s="595"/>
      <c r="AS147" s="227" t="s">
        <v>123</v>
      </c>
      <c r="AT147" s="122">
        <v>778</v>
      </c>
      <c r="AU147" s="131">
        <v>445</v>
      </c>
      <c r="AV147" s="131">
        <v>42993370</v>
      </c>
      <c r="AW147" s="132">
        <f t="shared" si="158"/>
        <v>0.18580375782881003</v>
      </c>
      <c r="AX147" s="132">
        <f t="shared" si="146"/>
        <v>0.57197943444730082</v>
      </c>
      <c r="AY147" s="131">
        <f t="shared" si="147"/>
        <v>96614.31460674158</v>
      </c>
      <c r="AZ147" s="595"/>
      <c r="BA147" s="227" t="s">
        <v>123</v>
      </c>
      <c r="BB147" s="122">
        <v>222</v>
      </c>
      <c r="BC147" s="131">
        <v>99</v>
      </c>
      <c r="BD147" s="131">
        <v>10164940</v>
      </c>
      <c r="BE147" s="132">
        <f t="shared" si="159"/>
        <v>9.9000000000000005E-2</v>
      </c>
      <c r="BF147" s="132">
        <f t="shared" si="148"/>
        <v>0.44594594594594594</v>
      </c>
      <c r="BG147" s="157">
        <f t="shared" si="149"/>
        <v>102676.16161616161</v>
      </c>
      <c r="BH147" s="595"/>
      <c r="BI147" s="227" t="s">
        <v>123</v>
      </c>
      <c r="BJ147" s="122">
        <f t="shared" si="150"/>
        <v>8295</v>
      </c>
      <c r="BK147" s="131">
        <f t="shared" si="134"/>
        <v>5105</v>
      </c>
      <c r="BL147" s="131">
        <f t="shared" si="135"/>
        <v>454421770</v>
      </c>
      <c r="BM147" s="132">
        <f t="shared" si="160"/>
        <v>0.2389086484462748</v>
      </c>
      <c r="BN147" s="132">
        <f t="shared" si="151"/>
        <v>0.61543098251959016</v>
      </c>
      <c r="BO147" s="131">
        <f t="shared" si="152"/>
        <v>89015.03819784525</v>
      </c>
      <c r="BP147" s="183"/>
    </row>
    <row r="148" spans="2:68" s="75" customFormat="1">
      <c r="B148" s="602"/>
      <c r="C148" s="603"/>
      <c r="D148" s="595"/>
      <c r="E148" s="227" t="s">
        <v>124</v>
      </c>
      <c r="F148" s="122">
        <v>1</v>
      </c>
      <c r="G148" s="131">
        <v>0</v>
      </c>
      <c r="H148" s="131">
        <v>0</v>
      </c>
      <c r="I148" s="132">
        <f t="shared" si="153"/>
        <v>0</v>
      </c>
      <c r="J148" s="132">
        <f t="shared" si="136"/>
        <v>0</v>
      </c>
      <c r="K148" s="157" t="str">
        <f t="shared" si="137"/>
        <v>-</v>
      </c>
      <c r="L148" s="595"/>
      <c r="M148" s="227" t="s">
        <v>124</v>
      </c>
      <c r="N148" s="122">
        <v>22</v>
      </c>
      <c r="O148" s="131">
        <v>16</v>
      </c>
      <c r="P148" s="131">
        <v>2484510</v>
      </c>
      <c r="Q148" s="132">
        <f t="shared" si="154"/>
        <v>9.0909090909090912E-2</v>
      </c>
      <c r="R148" s="132">
        <f t="shared" si="138"/>
        <v>0.72727272727272729</v>
      </c>
      <c r="S148" s="126">
        <f t="shared" si="139"/>
        <v>155281.875</v>
      </c>
      <c r="T148" s="595"/>
      <c r="U148" s="227" t="s">
        <v>124</v>
      </c>
      <c r="V148" s="122">
        <v>498</v>
      </c>
      <c r="W148" s="131">
        <v>289</v>
      </c>
      <c r="X148" s="131">
        <v>22839270</v>
      </c>
      <c r="Y148" s="132">
        <f t="shared" si="155"/>
        <v>4.2980368828078527E-2</v>
      </c>
      <c r="Z148" s="132">
        <f t="shared" si="140"/>
        <v>0.58032128514056225</v>
      </c>
      <c r="AA148" s="131">
        <f t="shared" si="141"/>
        <v>79028.615916955023</v>
      </c>
      <c r="AB148" s="595"/>
      <c r="AC148" s="227" t="s">
        <v>124</v>
      </c>
      <c r="AD148" s="122">
        <v>679</v>
      </c>
      <c r="AE148" s="131">
        <v>399</v>
      </c>
      <c r="AF148" s="131">
        <v>35400200</v>
      </c>
      <c r="AG148" s="132">
        <f t="shared" si="156"/>
        <v>6.3202914620624107E-2</v>
      </c>
      <c r="AH148" s="132">
        <f t="shared" si="142"/>
        <v>0.58762886597938147</v>
      </c>
      <c r="AI148" s="126">
        <f t="shared" si="143"/>
        <v>88722.305764411023</v>
      </c>
      <c r="AJ148" s="595"/>
      <c r="AK148" s="227" t="s">
        <v>124</v>
      </c>
      <c r="AL148" s="122">
        <v>619</v>
      </c>
      <c r="AM148" s="131">
        <v>349</v>
      </c>
      <c r="AN148" s="131">
        <v>35928220</v>
      </c>
      <c r="AO148" s="132">
        <f t="shared" si="157"/>
        <v>7.3940677966101695E-2</v>
      </c>
      <c r="AP148" s="132">
        <f t="shared" si="144"/>
        <v>0.5638126009693053</v>
      </c>
      <c r="AQ148" s="126">
        <f t="shared" si="145"/>
        <v>102946.18911174785</v>
      </c>
      <c r="AR148" s="595"/>
      <c r="AS148" s="227" t="s">
        <v>124</v>
      </c>
      <c r="AT148" s="122">
        <v>366</v>
      </c>
      <c r="AU148" s="131">
        <v>192</v>
      </c>
      <c r="AV148" s="131">
        <v>19942790</v>
      </c>
      <c r="AW148" s="132">
        <f t="shared" si="158"/>
        <v>8.0167014613778703E-2</v>
      </c>
      <c r="AX148" s="132">
        <f t="shared" si="146"/>
        <v>0.52459016393442626</v>
      </c>
      <c r="AY148" s="131">
        <f t="shared" si="147"/>
        <v>103868.69791666667</v>
      </c>
      <c r="AZ148" s="595"/>
      <c r="BA148" s="227" t="s">
        <v>124</v>
      </c>
      <c r="BB148" s="122">
        <v>136</v>
      </c>
      <c r="BC148" s="131">
        <v>57</v>
      </c>
      <c r="BD148" s="131">
        <v>5857140</v>
      </c>
      <c r="BE148" s="132">
        <f t="shared" si="159"/>
        <v>5.7000000000000002E-2</v>
      </c>
      <c r="BF148" s="132">
        <f t="shared" si="148"/>
        <v>0.41911764705882354</v>
      </c>
      <c r="BG148" s="157">
        <f t="shared" si="149"/>
        <v>102756.84210526316</v>
      </c>
      <c r="BH148" s="595"/>
      <c r="BI148" s="227" t="s">
        <v>124</v>
      </c>
      <c r="BJ148" s="122">
        <f t="shared" si="150"/>
        <v>2321</v>
      </c>
      <c r="BK148" s="131">
        <f t="shared" si="134"/>
        <v>1302</v>
      </c>
      <c r="BL148" s="131">
        <f t="shared" si="135"/>
        <v>122452130</v>
      </c>
      <c r="BM148" s="132">
        <f t="shared" si="160"/>
        <v>6.0932235117933359E-2</v>
      </c>
      <c r="BN148" s="132">
        <f t="shared" si="151"/>
        <v>0.56096510124946142</v>
      </c>
      <c r="BO148" s="131">
        <f t="shared" si="152"/>
        <v>94049.254992319504</v>
      </c>
      <c r="BP148" s="183"/>
    </row>
    <row r="149" spans="2:68" s="75" customFormat="1">
      <c r="B149" s="602"/>
      <c r="C149" s="603"/>
      <c r="D149" s="595"/>
      <c r="E149" s="224" t="s">
        <v>117</v>
      </c>
      <c r="F149" s="122">
        <v>4</v>
      </c>
      <c r="G149" s="131">
        <v>2</v>
      </c>
      <c r="H149" s="131">
        <v>152560</v>
      </c>
      <c r="I149" s="132">
        <f t="shared" si="153"/>
        <v>0.05</v>
      </c>
      <c r="J149" s="132">
        <f t="shared" si="136"/>
        <v>0.5</v>
      </c>
      <c r="K149" s="157">
        <f t="shared" si="137"/>
        <v>76280</v>
      </c>
      <c r="L149" s="595"/>
      <c r="M149" s="228" t="s">
        <v>117</v>
      </c>
      <c r="N149" s="122">
        <v>11</v>
      </c>
      <c r="O149" s="131">
        <v>6</v>
      </c>
      <c r="P149" s="131">
        <v>1081210</v>
      </c>
      <c r="Q149" s="132">
        <f t="shared" si="154"/>
        <v>3.4090909090909088E-2</v>
      </c>
      <c r="R149" s="132">
        <f t="shared" si="138"/>
        <v>0.54545454545454541</v>
      </c>
      <c r="S149" s="126">
        <f t="shared" si="139"/>
        <v>180201.66666666666</v>
      </c>
      <c r="T149" s="595"/>
      <c r="U149" s="228" t="s">
        <v>117</v>
      </c>
      <c r="V149" s="122">
        <v>489</v>
      </c>
      <c r="W149" s="131">
        <v>243</v>
      </c>
      <c r="X149" s="131">
        <v>16623020</v>
      </c>
      <c r="Y149" s="132">
        <f t="shared" si="155"/>
        <v>3.6139202855443191E-2</v>
      </c>
      <c r="Z149" s="132">
        <f t="shared" si="140"/>
        <v>0.49693251533742333</v>
      </c>
      <c r="AA149" s="131">
        <f t="shared" si="141"/>
        <v>68407.489711934162</v>
      </c>
      <c r="AB149" s="595"/>
      <c r="AC149" s="228" t="s">
        <v>117</v>
      </c>
      <c r="AD149" s="122">
        <v>285</v>
      </c>
      <c r="AE149" s="131">
        <v>144</v>
      </c>
      <c r="AF149" s="131">
        <v>11917910</v>
      </c>
      <c r="AG149" s="132">
        <f t="shared" si="156"/>
        <v>2.2810074449548551E-2</v>
      </c>
      <c r="AH149" s="132">
        <f t="shared" si="142"/>
        <v>0.50526315789473686</v>
      </c>
      <c r="AI149" s="126">
        <f t="shared" si="143"/>
        <v>82763.263888888891</v>
      </c>
      <c r="AJ149" s="595"/>
      <c r="AK149" s="228" t="s">
        <v>117</v>
      </c>
      <c r="AL149" s="122">
        <v>190</v>
      </c>
      <c r="AM149" s="131">
        <v>99</v>
      </c>
      <c r="AN149" s="131">
        <v>13696660</v>
      </c>
      <c r="AO149" s="132">
        <f t="shared" si="157"/>
        <v>2.097457627118644E-2</v>
      </c>
      <c r="AP149" s="132">
        <f t="shared" si="144"/>
        <v>0.52105263157894732</v>
      </c>
      <c r="AQ149" s="126">
        <f t="shared" si="145"/>
        <v>138350.101010101</v>
      </c>
      <c r="AR149" s="595"/>
      <c r="AS149" s="228" t="s">
        <v>117</v>
      </c>
      <c r="AT149" s="122">
        <v>130</v>
      </c>
      <c r="AU149" s="131">
        <v>61</v>
      </c>
      <c r="AV149" s="131">
        <v>9380690</v>
      </c>
      <c r="AW149" s="132">
        <f t="shared" si="158"/>
        <v>2.5469728601252611E-2</v>
      </c>
      <c r="AX149" s="132">
        <f t="shared" si="146"/>
        <v>0.46923076923076923</v>
      </c>
      <c r="AY149" s="131">
        <f t="shared" si="147"/>
        <v>153781.80327868852</v>
      </c>
      <c r="AZ149" s="595"/>
      <c r="BA149" s="228" t="s">
        <v>117</v>
      </c>
      <c r="BB149" s="122">
        <v>87</v>
      </c>
      <c r="BC149" s="131">
        <v>48</v>
      </c>
      <c r="BD149" s="131">
        <v>6994200</v>
      </c>
      <c r="BE149" s="132">
        <f t="shared" si="159"/>
        <v>4.8000000000000001E-2</v>
      </c>
      <c r="BF149" s="132">
        <f t="shared" si="148"/>
        <v>0.55172413793103448</v>
      </c>
      <c r="BG149" s="157">
        <f t="shared" si="149"/>
        <v>145712.5</v>
      </c>
      <c r="BH149" s="595"/>
      <c r="BI149" s="228" t="s">
        <v>117</v>
      </c>
      <c r="BJ149" s="122">
        <f t="shared" si="150"/>
        <v>1196</v>
      </c>
      <c r="BK149" s="131">
        <f t="shared" si="134"/>
        <v>603</v>
      </c>
      <c r="BL149" s="131">
        <f t="shared" si="135"/>
        <v>59846250</v>
      </c>
      <c r="BM149" s="132">
        <f t="shared" si="160"/>
        <v>2.8219767877199552E-2</v>
      </c>
      <c r="BN149" s="132">
        <f t="shared" si="151"/>
        <v>0.50418060200668902</v>
      </c>
      <c r="BO149" s="131">
        <f t="shared" si="152"/>
        <v>99247.512437810947</v>
      </c>
      <c r="BP149" s="183"/>
    </row>
    <row r="150" spans="2:68" s="75" customFormat="1">
      <c r="B150" s="602">
        <v>14</v>
      </c>
      <c r="C150" s="604" t="s">
        <v>76</v>
      </c>
      <c r="D150" s="596">
        <f>BS21</f>
        <v>27</v>
      </c>
      <c r="E150" s="225" t="s">
        <v>104</v>
      </c>
      <c r="F150" s="121">
        <v>14</v>
      </c>
      <c r="G150" s="129">
        <v>8</v>
      </c>
      <c r="H150" s="129">
        <v>738240</v>
      </c>
      <c r="I150" s="130">
        <f>IFERROR(G150/$D$150,"-")</f>
        <v>0.29629629629629628</v>
      </c>
      <c r="J150" s="130">
        <f t="shared" si="136"/>
        <v>0.5714285714285714</v>
      </c>
      <c r="K150" s="156">
        <f t="shared" si="137"/>
        <v>92280</v>
      </c>
      <c r="L150" s="596">
        <f>BT21</f>
        <v>100</v>
      </c>
      <c r="M150" s="225" t="s">
        <v>104</v>
      </c>
      <c r="N150" s="121">
        <v>52</v>
      </c>
      <c r="O150" s="129">
        <v>29</v>
      </c>
      <c r="P150" s="129">
        <v>3042140</v>
      </c>
      <c r="Q150" s="130">
        <f>IFERROR(O150/$L$150,"-")</f>
        <v>0.28999999999999998</v>
      </c>
      <c r="R150" s="130">
        <f t="shared" si="138"/>
        <v>0.55769230769230771</v>
      </c>
      <c r="S150" s="125">
        <f t="shared" si="139"/>
        <v>104901.37931034483</v>
      </c>
      <c r="T150" s="596">
        <f>BU21</f>
        <v>5026</v>
      </c>
      <c r="U150" s="225" t="s">
        <v>104</v>
      </c>
      <c r="V150" s="121">
        <v>2438</v>
      </c>
      <c r="W150" s="129">
        <v>1404</v>
      </c>
      <c r="X150" s="129">
        <v>113026830</v>
      </c>
      <c r="Y150" s="130">
        <f>IFERROR(W150/$T$150,"-")</f>
        <v>0.27934739355352167</v>
      </c>
      <c r="Z150" s="130">
        <f t="shared" si="140"/>
        <v>0.57588187038556193</v>
      </c>
      <c r="AA150" s="129">
        <f t="shared" si="141"/>
        <v>80503.440170940172</v>
      </c>
      <c r="AB150" s="596">
        <f>BV21</f>
        <v>4633</v>
      </c>
      <c r="AC150" s="225" t="s">
        <v>104</v>
      </c>
      <c r="AD150" s="121">
        <v>2439</v>
      </c>
      <c r="AE150" s="129">
        <v>1425</v>
      </c>
      <c r="AF150" s="129">
        <v>118520020</v>
      </c>
      <c r="AG150" s="130">
        <f>IFERROR(AE150/$AB$150,"-")</f>
        <v>0.30757608461040364</v>
      </c>
      <c r="AH150" s="130">
        <f t="shared" si="142"/>
        <v>0.58425584255842555</v>
      </c>
      <c r="AI150" s="125">
        <f t="shared" si="143"/>
        <v>83171.943859649124</v>
      </c>
      <c r="AJ150" s="596">
        <f>BW21</f>
        <v>3610</v>
      </c>
      <c r="AK150" s="225" t="s">
        <v>104</v>
      </c>
      <c r="AL150" s="121">
        <v>1968</v>
      </c>
      <c r="AM150" s="129">
        <v>1093</v>
      </c>
      <c r="AN150" s="129">
        <v>97978100</v>
      </c>
      <c r="AO150" s="130">
        <f>IFERROR(AM150/$AJ$150,"-")</f>
        <v>0.30277008310249309</v>
      </c>
      <c r="AP150" s="130">
        <f t="shared" si="144"/>
        <v>0.55538617886178865</v>
      </c>
      <c r="AQ150" s="125">
        <f t="shared" si="145"/>
        <v>89641.44556267155</v>
      </c>
      <c r="AR150" s="596">
        <f>BX21</f>
        <v>2007</v>
      </c>
      <c r="AS150" s="225" t="s">
        <v>104</v>
      </c>
      <c r="AT150" s="121">
        <v>928</v>
      </c>
      <c r="AU150" s="129">
        <v>486</v>
      </c>
      <c r="AV150" s="129">
        <v>46924080</v>
      </c>
      <c r="AW150" s="130">
        <f>IFERROR(AU150/$AR$150,"-")</f>
        <v>0.24215246636771301</v>
      </c>
      <c r="AX150" s="130">
        <f t="shared" si="146"/>
        <v>0.52370689655172409</v>
      </c>
      <c r="AY150" s="129">
        <f t="shared" si="147"/>
        <v>96551.604938271601</v>
      </c>
      <c r="AZ150" s="596">
        <f>BY21</f>
        <v>862</v>
      </c>
      <c r="BA150" s="225" t="s">
        <v>104</v>
      </c>
      <c r="BB150" s="121">
        <v>300</v>
      </c>
      <c r="BC150" s="129">
        <v>155</v>
      </c>
      <c r="BD150" s="129">
        <v>15818440</v>
      </c>
      <c r="BE150" s="130">
        <f>IFERROR(BC150/$AZ$150,"-")</f>
        <v>0.17981438515081208</v>
      </c>
      <c r="BF150" s="130">
        <f t="shared" si="148"/>
        <v>0.51666666666666672</v>
      </c>
      <c r="BG150" s="156">
        <f t="shared" si="149"/>
        <v>102054.45161290323</v>
      </c>
      <c r="BH150" s="596">
        <f>BZ21</f>
        <v>16265</v>
      </c>
      <c r="BI150" s="225" t="s">
        <v>104</v>
      </c>
      <c r="BJ150" s="121">
        <f t="shared" si="150"/>
        <v>8139</v>
      </c>
      <c r="BK150" s="129">
        <f t="shared" si="134"/>
        <v>4600</v>
      </c>
      <c r="BL150" s="129">
        <f t="shared" si="135"/>
        <v>396047850</v>
      </c>
      <c r="BM150" s="130">
        <f>IFERROR(BK150/$BH$150,"-")</f>
        <v>0.28281586228097139</v>
      </c>
      <c r="BN150" s="130">
        <f t="shared" si="151"/>
        <v>0.56517999754269566</v>
      </c>
      <c r="BO150" s="129">
        <f t="shared" si="152"/>
        <v>86097.358695652176</v>
      </c>
      <c r="BP150" s="183"/>
    </row>
    <row r="151" spans="2:68" s="75" customFormat="1">
      <c r="B151" s="602"/>
      <c r="C151" s="605"/>
      <c r="D151" s="592"/>
      <c r="E151" s="226" t="s">
        <v>136</v>
      </c>
      <c r="F151" s="122">
        <v>8</v>
      </c>
      <c r="G151" s="131">
        <v>3</v>
      </c>
      <c r="H151" s="131">
        <v>93810</v>
      </c>
      <c r="I151" s="132">
        <f t="shared" ref="I151:I160" si="161">IFERROR(G151/$D$150,"-")</f>
        <v>0.1111111111111111</v>
      </c>
      <c r="J151" s="132">
        <f t="shared" si="136"/>
        <v>0.375</v>
      </c>
      <c r="K151" s="157">
        <f t="shared" si="137"/>
        <v>31270</v>
      </c>
      <c r="L151" s="592"/>
      <c r="M151" s="226" t="s">
        <v>136</v>
      </c>
      <c r="N151" s="122">
        <v>45</v>
      </c>
      <c r="O151" s="131">
        <v>26</v>
      </c>
      <c r="P151" s="131">
        <v>2711990</v>
      </c>
      <c r="Q151" s="132">
        <f t="shared" ref="Q151:Q160" si="162">IFERROR(O151/$L$150,"-")</f>
        <v>0.26</v>
      </c>
      <c r="R151" s="132">
        <f t="shared" si="138"/>
        <v>0.57777777777777772</v>
      </c>
      <c r="S151" s="126">
        <f t="shared" si="139"/>
        <v>104307.30769230769</v>
      </c>
      <c r="T151" s="592"/>
      <c r="U151" s="226" t="s">
        <v>136</v>
      </c>
      <c r="V151" s="122">
        <v>2408</v>
      </c>
      <c r="W151" s="131">
        <v>1392</v>
      </c>
      <c r="X151" s="131">
        <v>110153370</v>
      </c>
      <c r="Y151" s="132">
        <f t="shared" ref="Y151:Y160" si="163">IFERROR(W151/$T$150,"-")</f>
        <v>0.27695980899323519</v>
      </c>
      <c r="Z151" s="132">
        <f t="shared" si="140"/>
        <v>0.57807308970099669</v>
      </c>
      <c r="AA151" s="131">
        <f t="shared" si="141"/>
        <v>79133.168103448275</v>
      </c>
      <c r="AB151" s="592"/>
      <c r="AC151" s="226" t="s">
        <v>136</v>
      </c>
      <c r="AD151" s="122">
        <v>2196</v>
      </c>
      <c r="AE151" s="131">
        <v>1337</v>
      </c>
      <c r="AF151" s="131">
        <v>108630630</v>
      </c>
      <c r="AG151" s="132">
        <f t="shared" ref="AG151:AG160" si="164">IFERROR(AE151/$AB$150,"-")</f>
        <v>0.28858191236779623</v>
      </c>
      <c r="AH151" s="132">
        <f t="shared" si="142"/>
        <v>0.60883424408014575</v>
      </c>
      <c r="AI151" s="126">
        <f t="shared" si="143"/>
        <v>81249.536275243081</v>
      </c>
      <c r="AJ151" s="592"/>
      <c r="AK151" s="226" t="s">
        <v>136</v>
      </c>
      <c r="AL151" s="122">
        <v>1551</v>
      </c>
      <c r="AM151" s="131">
        <v>870</v>
      </c>
      <c r="AN151" s="131">
        <v>75179410</v>
      </c>
      <c r="AO151" s="132">
        <f t="shared" ref="AO151:AO160" si="165">IFERROR(AM151/$AJ$150,"-")</f>
        <v>0.24099722991689751</v>
      </c>
      <c r="AP151" s="132">
        <f t="shared" si="144"/>
        <v>0.56092843326885877</v>
      </c>
      <c r="AQ151" s="126">
        <f t="shared" si="145"/>
        <v>86413.114942528729</v>
      </c>
      <c r="AR151" s="592"/>
      <c r="AS151" s="226" t="s">
        <v>136</v>
      </c>
      <c r="AT151" s="122">
        <v>676</v>
      </c>
      <c r="AU151" s="131">
        <v>359</v>
      </c>
      <c r="AV151" s="131">
        <v>33702730</v>
      </c>
      <c r="AW151" s="132">
        <f t="shared" ref="AW151:AW160" si="166">IFERROR(AU151/$AR$150,"-")</f>
        <v>0.17887394120577976</v>
      </c>
      <c r="AX151" s="132">
        <f t="shared" si="146"/>
        <v>0.53106508875739644</v>
      </c>
      <c r="AY151" s="131">
        <f t="shared" si="147"/>
        <v>93879.470752089139</v>
      </c>
      <c r="AZ151" s="592"/>
      <c r="BA151" s="226" t="s">
        <v>136</v>
      </c>
      <c r="BB151" s="122">
        <v>184</v>
      </c>
      <c r="BC151" s="131">
        <v>100</v>
      </c>
      <c r="BD151" s="131">
        <v>8551400</v>
      </c>
      <c r="BE151" s="132">
        <f t="shared" ref="BE151:BE160" si="167">IFERROR(BC151/$AZ$150,"-")</f>
        <v>0.11600928074245939</v>
      </c>
      <c r="BF151" s="132">
        <f t="shared" si="148"/>
        <v>0.54347826086956519</v>
      </c>
      <c r="BG151" s="157">
        <f t="shared" si="149"/>
        <v>85514</v>
      </c>
      <c r="BH151" s="592"/>
      <c r="BI151" s="226" t="s">
        <v>136</v>
      </c>
      <c r="BJ151" s="122">
        <f t="shared" si="150"/>
        <v>7068</v>
      </c>
      <c r="BK151" s="131">
        <f t="shared" si="134"/>
        <v>4087</v>
      </c>
      <c r="BL151" s="131">
        <f t="shared" si="135"/>
        <v>339023340</v>
      </c>
      <c r="BM151" s="132">
        <f t="shared" ref="BM151:BM160" si="168">IFERROR(BK151/$BH$150,"-")</f>
        <v>0.25127574546572395</v>
      </c>
      <c r="BN151" s="132">
        <f t="shared" si="151"/>
        <v>0.57823995472552348</v>
      </c>
      <c r="BO151" s="131">
        <f t="shared" si="152"/>
        <v>82951.63689747981</v>
      </c>
      <c r="BP151" s="183"/>
    </row>
    <row r="152" spans="2:68" s="75" customFormat="1">
      <c r="B152" s="602"/>
      <c r="C152" s="605"/>
      <c r="D152" s="592"/>
      <c r="E152" s="227" t="s">
        <v>103</v>
      </c>
      <c r="F152" s="122">
        <v>17</v>
      </c>
      <c r="G152" s="131">
        <v>8</v>
      </c>
      <c r="H152" s="131">
        <v>327180</v>
      </c>
      <c r="I152" s="132">
        <f t="shared" si="161"/>
        <v>0.29629629629629628</v>
      </c>
      <c r="J152" s="132">
        <f t="shared" si="136"/>
        <v>0.47058823529411764</v>
      </c>
      <c r="K152" s="157">
        <f t="shared" si="137"/>
        <v>40897.5</v>
      </c>
      <c r="L152" s="592"/>
      <c r="M152" s="227" t="s">
        <v>103</v>
      </c>
      <c r="N152" s="122">
        <v>62</v>
      </c>
      <c r="O152" s="131">
        <v>37</v>
      </c>
      <c r="P152" s="131">
        <v>3445110</v>
      </c>
      <c r="Q152" s="132">
        <f t="shared" si="162"/>
        <v>0.37</v>
      </c>
      <c r="R152" s="132">
        <f t="shared" si="138"/>
        <v>0.59677419354838712</v>
      </c>
      <c r="S152" s="126">
        <f t="shared" si="139"/>
        <v>93111.08108108108</v>
      </c>
      <c r="T152" s="592"/>
      <c r="U152" s="227" t="s">
        <v>103</v>
      </c>
      <c r="V152" s="122">
        <v>3017</v>
      </c>
      <c r="W152" s="131">
        <v>1661</v>
      </c>
      <c r="X152" s="131">
        <v>130860060</v>
      </c>
      <c r="Y152" s="132">
        <f t="shared" si="163"/>
        <v>0.33048149621965778</v>
      </c>
      <c r="Z152" s="132">
        <f t="shared" si="140"/>
        <v>0.55054690089492875</v>
      </c>
      <c r="AA152" s="131">
        <f t="shared" si="141"/>
        <v>78783.90126429862</v>
      </c>
      <c r="AB152" s="592"/>
      <c r="AC152" s="227" t="s">
        <v>103</v>
      </c>
      <c r="AD152" s="122">
        <v>2949</v>
      </c>
      <c r="AE152" s="131">
        <v>1750</v>
      </c>
      <c r="AF152" s="131">
        <v>147626110</v>
      </c>
      <c r="AG152" s="132">
        <f t="shared" si="164"/>
        <v>0.37772501618821497</v>
      </c>
      <c r="AH152" s="132">
        <f t="shared" si="142"/>
        <v>0.59342149881315698</v>
      </c>
      <c r="AI152" s="126">
        <f t="shared" si="143"/>
        <v>84357.777142857143</v>
      </c>
      <c r="AJ152" s="592"/>
      <c r="AK152" s="227" t="s">
        <v>103</v>
      </c>
      <c r="AL152" s="122">
        <v>2355</v>
      </c>
      <c r="AM152" s="131">
        <v>1318</v>
      </c>
      <c r="AN152" s="131">
        <v>115174310</v>
      </c>
      <c r="AO152" s="132">
        <f t="shared" si="165"/>
        <v>0.36509695290858724</v>
      </c>
      <c r="AP152" s="132">
        <f t="shared" si="144"/>
        <v>0.55966029723991506</v>
      </c>
      <c r="AQ152" s="126">
        <f t="shared" si="145"/>
        <v>87385.667678300451</v>
      </c>
      <c r="AR152" s="592"/>
      <c r="AS152" s="227" t="s">
        <v>103</v>
      </c>
      <c r="AT152" s="122">
        <v>1290</v>
      </c>
      <c r="AU152" s="131">
        <v>660</v>
      </c>
      <c r="AV152" s="131">
        <v>64383230</v>
      </c>
      <c r="AW152" s="132">
        <f t="shared" si="166"/>
        <v>0.32884902840059793</v>
      </c>
      <c r="AX152" s="132">
        <f t="shared" si="146"/>
        <v>0.51162790697674421</v>
      </c>
      <c r="AY152" s="131">
        <f t="shared" si="147"/>
        <v>97550.34848484848</v>
      </c>
      <c r="AZ152" s="592"/>
      <c r="BA152" s="227" t="s">
        <v>103</v>
      </c>
      <c r="BB152" s="122">
        <v>436</v>
      </c>
      <c r="BC152" s="131">
        <v>230</v>
      </c>
      <c r="BD152" s="131">
        <v>23880490</v>
      </c>
      <c r="BE152" s="132">
        <f t="shared" si="167"/>
        <v>0.26682134570765659</v>
      </c>
      <c r="BF152" s="132">
        <f t="shared" si="148"/>
        <v>0.52752293577981646</v>
      </c>
      <c r="BG152" s="157">
        <f t="shared" si="149"/>
        <v>103828.21739130435</v>
      </c>
      <c r="BH152" s="592"/>
      <c r="BI152" s="227" t="s">
        <v>103</v>
      </c>
      <c r="BJ152" s="122">
        <f t="shared" si="150"/>
        <v>10126</v>
      </c>
      <c r="BK152" s="131">
        <f t="shared" si="134"/>
        <v>5664</v>
      </c>
      <c r="BL152" s="131">
        <f t="shared" si="135"/>
        <v>485696490</v>
      </c>
      <c r="BM152" s="132">
        <f t="shared" si="168"/>
        <v>0.34823240086074392</v>
      </c>
      <c r="BN152" s="132">
        <f t="shared" si="151"/>
        <v>0.55935216274935806</v>
      </c>
      <c r="BO152" s="131">
        <f t="shared" si="152"/>
        <v>85751.498940677964</v>
      </c>
      <c r="BP152" s="183"/>
    </row>
    <row r="153" spans="2:68" s="75" customFormat="1">
      <c r="B153" s="602"/>
      <c r="C153" s="605"/>
      <c r="D153" s="592"/>
      <c r="E153" s="227" t="s">
        <v>106</v>
      </c>
      <c r="F153" s="122">
        <v>5</v>
      </c>
      <c r="G153" s="131">
        <v>1</v>
      </c>
      <c r="H153" s="131">
        <v>3880</v>
      </c>
      <c r="I153" s="132">
        <f t="shared" si="161"/>
        <v>3.7037037037037035E-2</v>
      </c>
      <c r="J153" s="132">
        <f t="shared" si="136"/>
        <v>0.2</v>
      </c>
      <c r="K153" s="157">
        <f t="shared" si="137"/>
        <v>3880</v>
      </c>
      <c r="L153" s="592"/>
      <c r="M153" s="227" t="s">
        <v>106</v>
      </c>
      <c r="N153" s="122">
        <v>34</v>
      </c>
      <c r="O153" s="131">
        <v>23</v>
      </c>
      <c r="P153" s="131">
        <v>1494770</v>
      </c>
      <c r="Q153" s="132">
        <f t="shared" si="162"/>
        <v>0.23</v>
      </c>
      <c r="R153" s="132">
        <f t="shared" si="138"/>
        <v>0.67647058823529416</v>
      </c>
      <c r="S153" s="126">
        <f t="shared" si="139"/>
        <v>64990</v>
      </c>
      <c r="T153" s="592"/>
      <c r="U153" s="227" t="s">
        <v>106</v>
      </c>
      <c r="V153" s="122">
        <v>993</v>
      </c>
      <c r="W153" s="131">
        <v>543</v>
      </c>
      <c r="X153" s="131">
        <v>44725890</v>
      </c>
      <c r="Y153" s="132">
        <f t="shared" si="163"/>
        <v>0.10803820135296459</v>
      </c>
      <c r="Z153" s="132">
        <f t="shared" si="140"/>
        <v>0.54682779456193353</v>
      </c>
      <c r="AA153" s="131">
        <f t="shared" si="141"/>
        <v>82368.121546961323</v>
      </c>
      <c r="AB153" s="592"/>
      <c r="AC153" s="227" t="s">
        <v>106</v>
      </c>
      <c r="AD153" s="122">
        <v>1132</v>
      </c>
      <c r="AE153" s="131">
        <v>716</v>
      </c>
      <c r="AF153" s="131">
        <v>59046330</v>
      </c>
      <c r="AG153" s="132">
        <f t="shared" si="164"/>
        <v>0.15454349233757825</v>
      </c>
      <c r="AH153" s="132">
        <f t="shared" si="142"/>
        <v>0.63250883392226154</v>
      </c>
      <c r="AI153" s="126">
        <f t="shared" si="143"/>
        <v>82466.941340782127</v>
      </c>
      <c r="AJ153" s="592"/>
      <c r="AK153" s="227" t="s">
        <v>106</v>
      </c>
      <c r="AL153" s="122">
        <v>989</v>
      </c>
      <c r="AM153" s="131">
        <v>557</v>
      </c>
      <c r="AN153" s="131">
        <v>43096310</v>
      </c>
      <c r="AO153" s="132">
        <f t="shared" si="165"/>
        <v>0.15429362880886427</v>
      </c>
      <c r="AP153" s="132">
        <f t="shared" si="144"/>
        <v>0.56319514661274017</v>
      </c>
      <c r="AQ153" s="126">
        <f t="shared" si="145"/>
        <v>77372.190305206459</v>
      </c>
      <c r="AR153" s="592"/>
      <c r="AS153" s="227" t="s">
        <v>106</v>
      </c>
      <c r="AT153" s="122">
        <v>548</v>
      </c>
      <c r="AU153" s="131">
        <v>293</v>
      </c>
      <c r="AV153" s="131">
        <v>26026580</v>
      </c>
      <c r="AW153" s="132">
        <f t="shared" si="166"/>
        <v>0.14598903836571997</v>
      </c>
      <c r="AX153" s="132">
        <f t="shared" si="146"/>
        <v>0.53467153284671531</v>
      </c>
      <c r="AY153" s="131">
        <f t="shared" si="147"/>
        <v>88827.918088737206</v>
      </c>
      <c r="AZ153" s="592"/>
      <c r="BA153" s="227" t="s">
        <v>106</v>
      </c>
      <c r="BB153" s="122">
        <v>198</v>
      </c>
      <c r="BC153" s="131">
        <v>105</v>
      </c>
      <c r="BD153" s="131">
        <v>9960910</v>
      </c>
      <c r="BE153" s="132">
        <f t="shared" si="167"/>
        <v>0.12180974477958237</v>
      </c>
      <c r="BF153" s="132">
        <f t="shared" si="148"/>
        <v>0.53030303030303028</v>
      </c>
      <c r="BG153" s="157">
        <f t="shared" si="149"/>
        <v>94865.809523809527</v>
      </c>
      <c r="BH153" s="592"/>
      <c r="BI153" s="227" t="s">
        <v>106</v>
      </c>
      <c r="BJ153" s="122">
        <f t="shared" si="150"/>
        <v>3899</v>
      </c>
      <c r="BK153" s="131">
        <f t="shared" si="134"/>
        <v>2238</v>
      </c>
      <c r="BL153" s="131">
        <f t="shared" si="135"/>
        <v>184354670</v>
      </c>
      <c r="BM153" s="132">
        <f t="shared" si="168"/>
        <v>0.13759606517061174</v>
      </c>
      <c r="BN153" s="132">
        <f t="shared" si="151"/>
        <v>0.5739933316234932</v>
      </c>
      <c r="BO153" s="131">
        <f t="shared" si="152"/>
        <v>82374.740840035753</v>
      </c>
      <c r="BP153" s="183"/>
    </row>
    <row r="154" spans="2:68" s="75" customFormat="1">
      <c r="B154" s="602"/>
      <c r="C154" s="605"/>
      <c r="D154" s="592"/>
      <c r="E154" s="227" t="s">
        <v>119</v>
      </c>
      <c r="F154" s="122">
        <v>9</v>
      </c>
      <c r="G154" s="131">
        <v>3</v>
      </c>
      <c r="H154" s="131">
        <v>54650</v>
      </c>
      <c r="I154" s="132">
        <f t="shared" si="161"/>
        <v>0.1111111111111111</v>
      </c>
      <c r="J154" s="132">
        <f t="shared" si="136"/>
        <v>0.33333333333333331</v>
      </c>
      <c r="K154" s="157">
        <f t="shared" si="137"/>
        <v>18216.666666666668</v>
      </c>
      <c r="L154" s="592"/>
      <c r="M154" s="227" t="s">
        <v>119</v>
      </c>
      <c r="N154" s="122">
        <v>30</v>
      </c>
      <c r="O154" s="131">
        <v>16</v>
      </c>
      <c r="P154" s="131">
        <v>1400090</v>
      </c>
      <c r="Q154" s="132">
        <f t="shared" si="162"/>
        <v>0.16</v>
      </c>
      <c r="R154" s="132">
        <f t="shared" si="138"/>
        <v>0.53333333333333333</v>
      </c>
      <c r="S154" s="126">
        <f t="shared" si="139"/>
        <v>87505.625</v>
      </c>
      <c r="T154" s="592"/>
      <c r="U154" s="227" t="s">
        <v>119</v>
      </c>
      <c r="V154" s="122">
        <v>974</v>
      </c>
      <c r="W154" s="131">
        <v>575</v>
      </c>
      <c r="X154" s="131">
        <v>44829330</v>
      </c>
      <c r="Y154" s="132">
        <f t="shared" si="163"/>
        <v>0.11440509351372861</v>
      </c>
      <c r="Z154" s="132">
        <f t="shared" si="140"/>
        <v>0.59034907597535935</v>
      </c>
      <c r="AA154" s="131">
        <f t="shared" si="141"/>
        <v>77964.052173913049</v>
      </c>
      <c r="AB154" s="592"/>
      <c r="AC154" s="227" t="s">
        <v>119</v>
      </c>
      <c r="AD154" s="122">
        <v>1193</v>
      </c>
      <c r="AE154" s="131">
        <v>713</v>
      </c>
      <c r="AF154" s="131">
        <v>63603890</v>
      </c>
      <c r="AG154" s="132">
        <f t="shared" si="164"/>
        <v>0.15389596373839845</v>
      </c>
      <c r="AH154" s="132">
        <f t="shared" si="142"/>
        <v>0.59765297569153397</v>
      </c>
      <c r="AI154" s="126">
        <f t="shared" si="143"/>
        <v>89206.016830294524</v>
      </c>
      <c r="AJ154" s="592"/>
      <c r="AK154" s="227" t="s">
        <v>119</v>
      </c>
      <c r="AL154" s="122">
        <v>966</v>
      </c>
      <c r="AM154" s="131">
        <v>578</v>
      </c>
      <c r="AN154" s="131">
        <v>54349390</v>
      </c>
      <c r="AO154" s="132">
        <f t="shared" si="165"/>
        <v>0.16011080332409972</v>
      </c>
      <c r="AP154" s="132">
        <f t="shared" si="144"/>
        <v>0.59834368530020698</v>
      </c>
      <c r="AQ154" s="126">
        <f t="shared" si="145"/>
        <v>94030.086505190309</v>
      </c>
      <c r="AR154" s="592"/>
      <c r="AS154" s="227" t="s">
        <v>119</v>
      </c>
      <c r="AT154" s="122">
        <v>542</v>
      </c>
      <c r="AU154" s="131">
        <v>301</v>
      </c>
      <c r="AV154" s="131">
        <v>31072830</v>
      </c>
      <c r="AW154" s="132">
        <f t="shared" si="166"/>
        <v>0.14997508719481814</v>
      </c>
      <c r="AX154" s="132">
        <f t="shared" si="146"/>
        <v>0.55535055350553508</v>
      </c>
      <c r="AY154" s="131">
        <f t="shared" si="147"/>
        <v>103231.99335548173</v>
      </c>
      <c r="AZ154" s="592"/>
      <c r="BA154" s="227" t="s">
        <v>119</v>
      </c>
      <c r="BB154" s="122">
        <v>174</v>
      </c>
      <c r="BC154" s="131">
        <v>89</v>
      </c>
      <c r="BD154" s="131">
        <v>8154070</v>
      </c>
      <c r="BE154" s="132">
        <f t="shared" si="167"/>
        <v>0.10324825986078887</v>
      </c>
      <c r="BF154" s="132">
        <f t="shared" si="148"/>
        <v>0.5114942528735632</v>
      </c>
      <c r="BG154" s="157">
        <f t="shared" si="149"/>
        <v>91618.764044943819</v>
      </c>
      <c r="BH154" s="592"/>
      <c r="BI154" s="227" t="s">
        <v>119</v>
      </c>
      <c r="BJ154" s="122">
        <f t="shared" si="150"/>
        <v>3888</v>
      </c>
      <c r="BK154" s="131">
        <f t="shared" si="134"/>
        <v>2275</v>
      </c>
      <c r="BL154" s="131">
        <f t="shared" si="135"/>
        <v>203464250</v>
      </c>
      <c r="BM154" s="132">
        <f t="shared" si="168"/>
        <v>0.13987088841069781</v>
      </c>
      <c r="BN154" s="132">
        <f t="shared" si="151"/>
        <v>0.58513374485596703</v>
      </c>
      <c r="BO154" s="131">
        <f t="shared" si="152"/>
        <v>89434.835164835167</v>
      </c>
      <c r="BP154" s="183"/>
    </row>
    <row r="155" spans="2:68" s="75" customFormat="1">
      <c r="B155" s="602"/>
      <c r="C155" s="605"/>
      <c r="D155" s="592"/>
      <c r="E155" s="227" t="s">
        <v>120</v>
      </c>
      <c r="F155" s="122">
        <v>3</v>
      </c>
      <c r="G155" s="131">
        <v>2</v>
      </c>
      <c r="H155" s="131">
        <v>59020</v>
      </c>
      <c r="I155" s="132">
        <f t="shared" si="161"/>
        <v>7.407407407407407E-2</v>
      </c>
      <c r="J155" s="132">
        <f t="shared" si="136"/>
        <v>0.66666666666666663</v>
      </c>
      <c r="K155" s="157">
        <f t="shared" si="137"/>
        <v>29510</v>
      </c>
      <c r="L155" s="592"/>
      <c r="M155" s="227" t="s">
        <v>120</v>
      </c>
      <c r="N155" s="122">
        <v>21</v>
      </c>
      <c r="O155" s="131">
        <v>10</v>
      </c>
      <c r="P155" s="131">
        <v>734780</v>
      </c>
      <c r="Q155" s="132">
        <f t="shared" si="162"/>
        <v>0.1</v>
      </c>
      <c r="R155" s="132">
        <f t="shared" si="138"/>
        <v>0.47619047619047616</v>
      </c>
      <c r="S155" s="126">
        <f t="shared" si="139"/>
        <v>73478</v>
      </c>
      <c r="T155" s="592"/>
      <c r="U155" s="227" t="s">
        <v>120</v>
      </c>
      <c r="V155" s="122">
        <v>580</v>
      </c>
      <c r="W155" s="131">
        <v>351</v>
      </c>
      <c r="X155" s="131">
        <v>26863580</v>
      </c>
      <c r="Y155" s="132">
        <f t="shared" si="163"/>
        <v>6.9836848388380418E-2</v>
      </c>
      <c r="Z155" s="132">
        <f t="shared" si="140"/>
        <v>0.60517241379310349</v>
      </c>
      <c r="AA155" s="131">
        <f t="shared" si="141"/>
        <v>76534.415954415948</v>
      </c>
      <c r="AB155" s="592"/>
      <c r="AC155" s="227" t="s">
        <v>120</v>
      </c>
      <c r="AD155" s="122">
        <v>639</v>
      </c>
      <c r="AE155" s="131">
        <v>416</v>
      </c>
      <c r="AF155" s="131">
        <v>33773300</v>
      </c>
      <c r="AG155" s="132">
        <f t="shared" si="164"/>
        <v>8.9790632419598532E-2</v>
      </c>
      <c r="AH155" s="132">
        <f t="shared" si="142"/>
        <v>0.65101721439749605</v>
      </c>
      <c r="AI155" s="126">
        <f t="shared" si="143"/>
        <v>81185.817307692312</v>
      </c>
      <c r="AJ155" s="592"/>
      <c r="AK155" s="227" t="s">
        <v>120</v>
      </c>
      <c r="AL155" s="122">
        <v>435</v>
      </c>
      <c r="AM155" s="131">
        <v>277</v>
      </c>
      <c r="AN155" s="131">
        <v>23512090</v>
      </c>
      <c r="AO155" s="132">
        <f t="shared" si="165"/>
        <v>7.6731301939058166E-2</v>
      </c>
      <c r="AP155" s="132">
        <f t="shared" si="144"/>
        <v>0.63678160919540228</v>
      </c>
      <c r="AQ155" s="126">
        <f t="shared" si="145"/>
        <v>84881.191335740077</v>
      </c>
      <c r="AR155" s="592"/>
      <c r="AS155" s="227" t="s">
        <v>120</v>
      </c>
      <c r="AT155" s="122">
        <v>195</v>
      </c>
      <c r="AU155" s="131">
        <v>104</v>
      </c>
      <c r="AV155" s="131">
        <v>7970340</v>
      </c>
      <c r="AW155" s="132">
        <f t="shared" si="166"/>
        <v>5.1818634778276036E-2</v>
      </c>
      <c r="AX155" s="132">
        <f t="shared" si="146"/>
        <v>0.53333333333333333</v>
      </c>
      <c r="AY155" s="131">
        <f t="shared" si="147"/>
        <v>76637.88461538461</v>
      </c>
      <c r="AZ155" s="592"/>
      <c r="BA155" s="227" t="s">
        <v>120</v>
      </c>
      <c r="BB155" s="122">
        <v>61</v>
      </c>
      <c r="BC155" s="131">
        <v>33</v>
      </c>
      <c r="BD155" s="131">
        <v>3633550</v>
      </c>
      <c r="BE155" s="132">
        <f t="shared" si="167"/>
        <v>3.8283062645011599E-2</v>
      </c>
      <c r="BF155" s="132">
        <f t="shared" si="148"/>
        <v>0.54098360655737709</v>
      </c>
      <c r="BG155" s="157">
        <f t="shared" si="149"/>
        <v>110107.57575757576</v>
      </c>
      <c r="BH155" s="592"/>
      <c r="BI155" s="227" t="s">
        <v>120</v>
      </c>
      <c r="BJ155" s="122">
        <f t="shared" si="150"/>
        <v>1934</v>
      </c>
      <c r="BK155" s="131">
        <f t="shared" si="134"/>
        <v>1193</v>
      </c>
      <c r="BL155" s="131">
        <f t="shared" si="135"/>
        <v>96546660</v>
      </c>
      <c r="BM155" s="132">
        <f t="shared" si="168"/>
        <v>7.3347679065478025E-2</v>
      </c>
      <c r="BN155" s="132">
        <f t="shared" si="151"/>
        <v>0.61685625646328857</v>
      </c>
      <c r="BO155" s="131">
        <f t="shared" si="152"/>
        <v>80927.627829002507</v>
      </c>
      <c r="BP155" s="183"/>
    </row>
    <row r="156" spans="2:68" s="75" customFormat="1">
      <c r="B156" s="602"/>
      <c r="C156" s="605"/>
      <c r="D156" s="592"/>
      <c r="E156" s="227" t="s">
        <v>121</v>
      </c>
      <c r="F156" s="122">
        <v>2</v>
      </c>
      <c r="G156" s="131">
        <v>1</v>
      </c>
      <c r="H156" s="131">
        <v>23560</v>
      </c>
      <c r="I156" s="132">
        <f t="shared" si="161"/>
        <v>3.7037037037037035E-2</v>
      </c>
      <c r="J156" s="132">
        <f t="shared" si="136"/>
        <v>0.5</v>
      </c>
      <c r="K156" s="157">
        <f t="shared" si="137"/>
        <v>23560</v>
      </c>
      <c r="L156" s="592"/>
      <c r="M156" s="227" t="s">
        <v>121</v>
      </c>
      <c r="N156" s="122">
        <v>21</v>
      </c>
      <c r="O156" s="131">
        <v>8</v>
      </c>
      <c r="P156" s="131">
        <v>517280</v>
      </c>
      <c r="Q156" s="132">
        <f t="shared" si="162"/>
        <v>0.08</v>
      </c>
      <c r="R156" s="132">
        <f t="shared" si="138"/>
        <v>0.38095238095238093</v>
      </c>
      <c r="S156" s="126">
        <f t="shared" si="139"/>
        <v>64660</v>
      </c>
      <c r="T156" s="592"/>
      <c r="U156" s="227" t="s">
        <v>121</v>
      </c>
      <c r="V156" s="122">
        <v>345</v>
      </c>
      <c r="W156" s="131">
        <v>185</v>
      </c>
      <c r="X156" s="131">
        <v>13757140</v>
      </c>
      <c r="Y156" s="132">
        <f t="shared" si="163"/>
        <v>3.6808595304417033E-2</v>
      </c>
      <c r="Z156" s="132">
        <f t="shared" si="140"/>
        <v>0.53623188405797106</v>
      </c>
      <c r="AA156" s="131">
        <f t="shared" si="141"/>
        <v>74362.91891891892</v>
      </c>
      <c r="AB156" s="592"/>
      <c r="AC156" s="227" t="s">
        <v>121</v>
      </c>
      <c r="AD156" s="122">
        <v>433</v>
      </c>
      <c r="AE156" s="131">
        <v>249</v>
      </c>
      <c r="AF156" s="131">
        <v>20037680</v>
      </c>
      <c r="AG156" s="132">
        <f t="shared" si="164"/>
        <v>5.374487373192316E-2</v>
      </c>
      <c r="AH156" s="132">
        <f t="shared" si="142"/>
        <v>0.57505773672055427</v>
      </c>
      <c r="AI156" s="126">
        <f t="shared" si="143"/>
        <v>80472.610441767072</v>
      </c>
      <c r="AJ156" s="592"/>
      <c r="AK156" s="227" t="s">
        <v>121</v>
      </c>
      <c r="AL156" s="122">
        <v>430</v>
      </c>
      <c r="AM156" s="131">
        <v>239</v>
      </c>
      <c r="AN156" s="131">
        <v>19334470</v>
      </c>
      <c r="AO156" s="132">
        <f t="shared" si="165"/>
        <v>6.6204986149584491E-2</v>
      </c>
      <c r="AP156" s="132">
        <f t="shared" si="144"/>
        <v>0.55581395348837215</v>
      </c>
      <c r="AQ156" s="126">
        <f t="shared" si="145"/>
        <v>80897.364016736406</v>
      </c>
      <c r="AR156" s="592"/>
      <c r="AS156" s="227" t="s">
        <v>121</v>
      </c>
      <c r="AT156" s="122">
        <v>287</v>
      </c>
      <c r="AU156" s="131">
        <v>150</v>
      </c>
      <c r="AV156" s="131">
        <v>13923590</v>
      </c>
      <c r="AW156" s="132">
        <f t="shared" si="166"/>
        <v>7.4738415545590436E-2</v>
      </c>
      <c r="AX156" s="132">
        <f t="shared" si="146"/>
        <v>0.52264808362369342</v>
      </c>
      <c r="AY156" s="131">
        <f t="shared" si="147"/>
        <v>92823.933333333334</v>
      </c>
      <c r="AZ156" s="592"/>
      <c r="BA156" s="227" t="s">
        <v>121</v>
      </c>
      <c r="BB156" s="122">
        <v>125</v>
      </c>
      <c r="BC156" s="131">
        <v>77</v>
      </c>
      <c r="BD156" s="131">
        <v>6741320</v>
      </c>
      <c r="BE156" s="132">
        <f t="shared" si="167"/>
        <v>8.9327146171693739E-2</v>
      </c>
      <c r="BF156" s="132">
        <f t="shared" si="148"/>
        <v>0.61599999999999999</v>
      </c>
      <c r="BG156" s="157">
        <f t="shared" si="149"/>
        <v>87549.610389610389</v>
      </c>
      <c r="BH156" s="592"/>
      <c r="BI156" s="227" t="s">
        <v>121</v>
      </c>
      <c r="BJ156" s="122">
        <f t="shared" si="150"/>
        <v>1643</v>
      </c>
      <c r="BK156" s="131">
        <f t="shared" si="134"/>
        <v>909</v>
      </c>
      <c r="BL156" s="131">
        <f t="shared" si="135"/>
        <v>74335040</v>
      </c>
      <c r="BM156" s="132">
        <f t="shared" si="168"/>
        <v>5.5886873655087613E-2</v>
      </c>
      <c r="BN156" s="132">
        <f t="shared" si="151"/>
        <v>0.55325623858794892</v>
      </c>
      <c r="BO156" s="131">
        <f t="shared" si="152"/>
        <v>81776.721672167216</v>
      </c>
      <c r="BP156" s="183"/>
    </row>
    <row r="157" spans="2:68" s="75" customFormat="1">
      <c r="B157" s="602"/>
      <c r="C157" s="605"/>
      <c r="D157" s="592"/>
      <c r="E157" s="227" t="s">
        <v>122</v>
      </c>
      <c r="F157" s="122">
        <v>6</v>
      </c>
      <c r="G157" s="131">
        <v>4</v>
      </c>
      <c r="H157" s="131">
        <v>365000</v>
      </c>
      <c r="I157" s="132">
        <f t="shared" si="161"/>
        <v>0.14814814814814814</v>
      </c>
      <c r="J157" s="132">
        <f t="shared" si="136"/>
        <v>0.66666666666666663</v>
      </c>
      <c r="K157" s="157">
        <f t="shared" si="137"/>
        <v>91250</v>
      </c>
      <c r="L157" s="592"/>
      <c r="M157" s="227" t="s">
        <v>122</v>
      </c>
      <c r="N157" s="122">
        <v>4</v>
      </c>
      <c r="O157" s="131">
        <v>1</v>
      </c>
      <c r="P157" s="131">
        <v>148790</v>
      </c>
      <c r="Q157" s="132">
        <f t="shared" si="162"/>
        <v>0.01</v>
      </c>
      <c r="R157" s="132">
        <f t="shared" si="138"/>
        <v>0.25</v>
      </c>
      <c r="S157" s="126">
        <f t="shared" si="139"/>
        <v>148790</v>
      </c>
      <c r="T157" s="592"/>
      <c r="U157" s="227" t="s">
        <v>122</v>
      </c>
      <c r="V157" s="122">
        <v>298</v>
      </c>
      <c r="W157" s="131">
        <v>178</v>
      </c>
      <c r="X157" s="131">
        <v>14762360</v>
      </c>
      <c r="Y157" s="132">
        <f t="shared" si="163"/>
        <v>3.5415837644249902E-2</v>
      </c>
      <c r="Z157" s="132">
        <f t="shared" si="140"/>
        <v>0.59731543624161076</v>
      </c>
      <c r="AA157" s="131">
        <f t="shared" si="141"/>
        <v>82934.606741573036</v>
      </c>
      <c r="AB157" s="592"/>
      <c r="AC157" s="227" t="s">
        <v>122</v>
      </c>
      <c r="AD157" s="122">
        <v>336</v>
      </c>
      <c r="AE157" s="131">
        <v>205</v>
      </c>
      <c r="AF157" s="131">
        <v>18811940</v>
      </c>
      <c r="AG157" s="132">
        <f t="shared" si="164"/>
        <v>4.4247787610619468E-2</v>
      </c>
      <c r="AH157" s="132">
        <f t="shared" si="142"/>
        <v>0.61011904761904767</v>
      </c>
      <c r="AI157" s="126">
        <f t="shared" si="143"/>
        <v>91765.560975609755</v>
      </c>
      <c r="AJ157" s="592"/>
      <c r="AK157" s="227" t="s">
        <v>122</v>
      </c>
      <c r="AL157" s="122">
        <v>272</v>
      </c>
      <c r="AM157" s="131">
        <v>169</v>
      </c>
      <c r="AN157" s="131">
        <v>16438040</v>
      </c>
      <c r="AO157" s="132">
        <f t="shared" si="165"/>
        <v>4.6814404432132965E-2</v>
      </c>
      <c r="AP157" s="132">
        <f t="shared" si="144"/>
        <v>0.62132352941176472</v>
      </c>
      <c r="AQ157" s="126">
        <f t="shared" si="145"/>
        <v>97266.508875739644</v>
      </c>
      <c r="AR157" s="592"/>
      <c r="AS157" s="227" t="s">
        <v>122</v>
      </c>
      <c r="AT157" s="122">
        <v>173</v>
      </c>
      <c r="AU157" s="131">
        <v>111</v>
      </c>
      <c r="AV157" s="131">
        <v>12724220</v>
      </c>
      <c r="AW157" s="132">
        <f t="shared" si="166"/>
        <v>5.5306427503736919E-2</v>
      </c>
      <c r="AX157" s="132">
        <f t="shared" si="146"/>
        <v>0.64161849710982655</v>
      </c>
      <c r="AY157" s="131">
        <f t="shared" si="147"/>
        <v>114632.61261261262</v>
      </c>
      <c r="AZ157" s="592"/>
      <c r="BA157" s="227" t="s">
        <v>122</v>
      </c>
      <c r="BB157" s="122">
        <v>51</v>
      </c>
      <c r="BC157" s="131">
        <v>28</v>
      </c>
      <c r="BD157" s="131">
        <v>3147520</v>
      </c>
      <c r="BE157" s="132">
        <f t="shared" si="167"/>
        <v>3.248259860788863E-2</v>
      </c>
      <c r="BF157" s="132">
        <f t="shared" si="148"/>
        <v>0.5490196078431373</v>
      </c>
      <c r="BG157" s="157">
        <f t="shared" si="149"/>
        <v>112411.42857142857</v>
      </c>
      <c r="BH157" s="592"/>
      <c r="BI157" s="227" t="s">
        <v>122</v>
      </c>
      <c r="BJ157" s="122">
        <f t="shared" si="150"/>
        <v>1140</v>
      </c>
      <c r="BK157" s="131">
        <f t="shared" si="134"/>
        <v>696</v>
      </c>
      <c r="BL157" s="131">
        <f t="shared" si="135"/>
        <v>66397870</v>
      </c>
      <c r="BM157" s="132">
        <f t="shared" si="168"/>
        <v>4.2791269597294804E-2</v>
      </c>
      <c r="BN157" s="132">
        <f t="shared" si="151"/>
        <v>0.61052631578947369</v>
      </c>
      <c r="BO157" s="131">
        <f t="shared" si="152"/>
        <v>95399.238505747126</v>
      </c>
      <c r="BP157" s="183"/>
    </row>
    <row r="158" spans="2:68" s="75" customFormat="1">
      <c r="B158" s="602"/>
      <c r="C158" s="605"/>
      <c r="D158" s="592"/>
      <c r="E158" s="227" t="s">
        <v>123</v>
      </c>
      <c r="F158" s="122">
        <v>11</v>
      </c>
      <c r="G158" s="131">
        <v>6</v>
      </c>
      <c r="H158" s="131">
        <v>526610</v>
      </c>
      <c r="I158" s="132">
        <f t="shared" si="161"/>
        <v>0.22222222222222221</v>
      </c>
      <c r="J158" s="132">
        <f t="shared" si="136"/>
        <v>0.54545454545454541</v>
      </c>
      <c r="K158" s="157">
        <f t="shared" si="137"/>
        <v>87768.333333333328</v>
      </c>
      <c r="L158" s="592"/>
      <c r="M158" s="227" t="s">
        <v>123</v>
      </c>
      <c r="N158" s="122">
        <v>43</v>
      </c>
      <c r="O158" s="131">
        <v>25</v>
      </c>
      <c r="P158" s="131">
        <v>2693020</v>
      </c>
      <c r="Q158" s="132">
        <f t="shared" si="162"/>
        <v>0.25</v>
      </c>
      <c r="R158" s="132">
        <f t="shared" si="138"/>
        <v>0.58139534883720934</v>
      </c>
      <c r="S158" s="126">
        <f t="shared" si="139"/>
        <v>107720.8</v>
      </c>
      <c r="T158" s="592"/>
      <c r="U158" s="227" t="s">
        <v>123</v>
      </c>
      <c r="V158" s="122">
        <v>1996</v>
      </c>
      <c r="W158" s="131">
        <v>1214</v>
      </c>
      <c r="X158" s="131">
        <v>92782370</v>
      </c>
      <c r="Y158" s="132">
        <f t="shared" si="163"/>
        <v>0.24154397134898528</v>
      </c>
      <c r="Z158" s="132">
        <f t="shared" si="140"/>
        <v>0.60821643286573146</v>
      </c>
      <c r="AA158" s="131">
        <f t="shared" si="141"/>
        <v>76426.993410214171</v>
      </c>
      <c r="AB158" s="592"/>
      <c r="AC158" s="227" t="s">
        <v>123</v>
      </c>
      <c r="AD158" s="122">
        <v>1996</v>
      </c>
      <c r="AE158" s="131">
        <v>1250</v>
      </c>
      <c r="AF158" s="131">
        <v>104062760</v>
      </c>
      <c r="AG158" s="132">
        <f t="shared" si="164"/>
        <v>0.26980358299158214</v>
      </c>
      <c r="AH158" s="132">
        <f t="shared" si="142"/>
        <v>0.62625250501002006</v>
      </c>
      <c r="AI158" s="126">
        <f t="shared" si="143"/>
        <v>83250.207999999999</v>
      </c>
      <c r="AJ158" s="592"/>
      <c r="AK158" s="227" t="s">
        <v>123</v>
      </c>
      <c r="AL158" s="122">
        <v>1429</v>
      </c>
      <c r="AM158" s="131">
        <v>831</v>
      </c>
      <c r="AN158" s="131">
        <v>74972540</v>
      </c>
      <c r="AO158" s="132">
        <f t="shared" si="165"/>
        <v>0.23019390581717453</v>
      </c>
      <c r="AP158" s="132">
        <f t="shared" si="144"/>
        <v>0.58152554233729881</v>
      </c>
      <c r="AQ158" s="126">
        <f t="shared" si="145"/>
        <v>90219.663056558362</v>
      </c>
      <c r="AR158" s="592"/>
      <c r="AS158" s="227" t="s">
        <v>123</v>
      </c>
      <c r="AT158" s="122">
        <v>623</v>
      </c>
      <c r="AU158" s="131">
        <v>349</v>
      </c>
      <c r="AV158" s="131">
        <v>30464130</v>
      </c>
      <c r="AW158" s="132">
        <f t="shared" si="166"/>
        <v>0.17389138016940708</v>
      </c>
      <c r="AX158" s="132">
        <f t="shared" si="146"/>
        <v>0.56019261637239171</v>
      </c>
      <c r="AY158" s="131">
        <f t="shared" si="147"/>
        <v>87289.770773638971</v>
      </c>
      <c r="AZ158" s="592"/>
      <c r="BA158" s="227" t="s">
        <v>123</v>
      </c>
      <c r="BB158" s="122">
        <v>188</v>
      </c>
      <c r="BC158" s="131">
        <v>97</v>
      </c>
      <c r="BD158" s="131">
        <v>7655920</v>
      </c>
      <c r="BE158" s="132">
        <f t="shared" si="167"/>
        <v>0.11252900232018562</v>
      </c>
      <c r="BF158" s="132">
        <f t="shared" si="148"/>
        <v>0.51595744680851063</v>
      </c>
      <c r="BG158" s="157">
        <f t="shared" si="149"/>
        <v>78927.010309278354</v>
      </c>
      <c r="BH158" s="592"/>
      <c r="BI158" s="227" t="s">
        <v>123</v>
      </c>
      <c r="BJ158" s="122">
        <f t="shared" si="150"/>
        <v>6286</v>
      </c>
      <c r="BK158" s="131">
        <f t="shared" si="134"/>
        <v>3772</v>
      </c>
      <c r="BL158" s="131">
        <f t="shared" si="135"/>
        <v>313157350</v>
      </c>
      <c r="BM158" s="132">
        <f t="shared" si="168"/>
        <v>0.23190900707039655</v>
      </c>
      <c r="BN158" s="132">
        <f t="shared" si="151"/>
        <v>0.60006363347120584</v>
      </c>
      <c r="BO158" s="131">
        <f t="shared" si="152"/>
        <v>83021.56680805939</v>
      </c>
      <c r="BP158" s="183"/>
    </row>
    <row r="159" spans="2:68" s="75" customFormat="1">
      <c r="B159" s="602"/>
      <c r="C159" s="605"/>
      <c r="D159" s="592"/>
      <c r="E159" s="227" t="s">
        <v>124</v>
      </c>
      <c r="F159" s="122">
        <v>7</v>
      </c>
      <c r="G159" s="131">
        <v>4</v>
      </c>
      <c r="H159" s="131">
        <v>71570</v>
      </c>
      <c r="I159" s="132">
        <f t="shared" si="161"/>
        <v>0.14814814814814814</v>
      </c>
      <c r="J159" s="132">
        <f t="shared" si="136"/>
        <v>0.5714285714285714</v>
      </c>
      <c r="K159" s="157">
        <f t="shared" si="137"/>
        <v>17892.5</v>
      </c>
      <c r="L159" s="592"/>
      <c r="M159" s="227" t="s">
        <v>124</v>
      </c>
      <c r="N159" s="122">
        <v>12</v>
      </c>
      <c r="O159" s="131">
        <v>7</v>
      </c>
      <c r="P159" s="131">
        <v>652490</v>
      </c>
      <c r="Q159" s="132">
        <f t="shared" si="162"/>
        <v>7.0000000000000007E-2</v>
      </c>
      <c r="R159" s="132">
        <f t="shared" si="138"/>
        <v>0.58333333333333337</v>
      </c>
      <c r="S159" s="126">
        <f t="shared" si="139"/>
        <v>93212.857142857145</v>
      </c>
      <c r="T159" s="592"/>
      <c r="U159" s="227" t="s">
        <v>124</v>
      </c>
      <c r="V159" s="122">
        <v>283</v>
      </c>
      <c r="W159" s="131">
        <v>175</v>
      </c>
      <c r="X159" s="131">
        <v>15331870</v>
      </c>
      <c r="Y159" s="132">
        <f t="shared" si="163"/>
        <v>3.4818941504178275E-2</v>
      </c>
      <c r="Z159" s="132">
        <f t="shared" si="140"/>
        <v>0.61837455830388688</v>
      </c>
      <c r="AA159" s="131">
        <f t="shared" si="141"/>
        <v>87610.685714285719</v>
      </c>
      <c r="AB159" s="592"/>
      <c r="AC159" s="227" t="s">
        <v>124</v>
      </c>
      <c r="AD159" s="122">
        <v>371</v>
      </c>
      <c r="AE159" s="131">
        <v>218</v>
      </c>
      <c r="AF159" s="131">
        <v>18542080</v>
      </c>
      <c r="AG159" s="132">
        <f t="shared" si="164"/>
        <v>4.7053744873731922E-2</v>
      </c>
      <c r="AH159" s="132">
        <f t="shared" si="142"/>
        <v>0.58760107816711593</v>
      </c>
      <c r="AI159" s="126">
        <f t="shared" si="143"/>
        <v>85055.412844036691</v>
      </c>
      <c r="AJ159" s="592"/>
      <c r="AK159" s="227" t="s">
        <v>124</v>
      </c>
      <c r="AL159" s="122">
        <v>415</v>
      </c>
      <c r="AM159" s="131">
        <v>245</v>
      </c>
      <c r="AN159" s="131">
        <v>24833060</v>
      </c>
      <c r="AO159" s="132">
        <f t="shared" si="165"/>
        <v>6.7867036011080337E-2</v>
      </c>
      <c r="AP159" s="132">
        <f t="shared" si="144"/>
        <v>0.59036144578313254</v>
      </c>
      <c r="AQ159" s="126">
        <f t="shared" si="145"/>
        <v>101359.42857142857</v>
      </c>
      <c r="AR159" s="592"/>
      <c r="AS159" s="227" t="s">
        <v>124</v>
      </c>
      <c r="AT159" s="122">
        <v>313</v>
      </c>
      <c r="AU159" s="131">
        <v>186</v>
      </c>
      <c r="AV159" s="131">
        <v>18437580</v>
      </c>
      <c r="AW159" s="132">
        <f t="shared" si="166"/>
        <v>9.2675635276532137E-2</v>
      </c>
      <c r="AX159" s="132">
        <f t="shared" si="146"/>
        <v>0.59424920127795522</v>
      </c>
      <c r="AY159" s="131">
        <f t="shared" si="147"/>
        <v>99126.774193548394</v>
      </c>
      <c r="AZ159" s="592"/>
      <c r="BA159" s="227" t="s">
        <v>124</v>
      </c>
      <c r="BB159" s="122">
        <v>147</v>
      </c>
      <c r="BC159" s="131">
        <v>70</v>
      </c>
      <c r="BD159" s="131">
        <v>6996470</v>
      </c>
      <c r="BE159" s="132">
        <f t="shared" si="167"/>
        <v>8.1206496519721574E-2</v>
      </c>
      <c r="BF159" s="132">
        <f t="shared" si="148"/>
        <v>0.47619047619047616</v>
      </c>
      <c r="BG159" s="157">
        <f t="shared" si="149"/>
        <v>99949.571428571435</v>
      </c>
      <c r="BH159" s="592"/>
      <c r="BI159" s="227" t="s">
        <v>124</v>
      </c>
      <c r="BJ159" s="122">
        <f t="shared" si="150"/>
        <v>1548</v>
      </c>
      <c r="BK159" s="131">
        <f t="shared" si="134"/>
        <v>905</v>
      </c>
      <c r="BL159" s="131">
        <f t="shared" si="135"/>
        <v>84865120</v>
      </c>
      <c r="BM159" s="132">
        <f t="shared" si="168"/>
        <v>5.5640946818321546E-2</v>
      </c>
      <c r="BN159" s="132">
        <f t="shared" si="151"/>
        <v>0.58462532299741599</v>
      </c>
      <c r="BO159" s="131">
        <f t="shared" si="152"/>
        <v>93773.613259668506</v>
      </c>
      <c r="BP159" s="183"/>
    </row>
    <row r="160" spans="2:68" s="75" customFormat="1">
      <c r="B160" s="602"/>
      <c r="C160" s="605"/>
      <c r="D160" s="592"/>
      <c r="E160" s="224" t="s">
        <v>117</v>
      </c>
      <c r="F160" s="122">
        <v>0</v>
      </c>
      <c r="G160" s="131">
        <v>0</v>
      </c>
      <c r="H160" s="131">
        <v>0</v>
      </c>
      <c r="I160" s="132">
        <f t="shared" si="161"/>
        <v>0</v>
      </c>
      <c r="J160" s="132" t="str">
        <f t="shared" si="136"/>
        <v>-</v>
      </c>
      <c r="K160" s="157" t="str">
        <f t="shared" si="137"/>
        <v>-</v>
      </c>
      <c r="L160" s="592"/>
      <c r="M160" s="228" t="s">
        <v>117</v>
      </c>
      <c r="N160" s="122">
        <v>7</v>
      </c>
      <c r="O160" s="131">
        <v>3</v>
      </c>
      <c r="P160" s="131">
        <v>410590</v>
      </c>
      <c r="Q160" s="132">
        <f t="shared" si="162"/>
        <v>0.03</v>
      </c>
      <c r="R160" s="132">
        <f t="shared" si="138"/>
        <v>0.42857142857142855</v>
      </c>
      <c r="S160" s="126">
        <f t="shared" si="139"/>
        <v>136863.33333333334</v>
      </c>
      <c r="T160" s="592"/>
      <c r="U160" s="228" t="s">
        <v>117</v>
      </c>
      <c r="V160" s="122">
        <v>429</v>
      </c>
      <c r="W160" s="131">
        <v>246</v>
      </c>
      <c r="X160" s="131">
        <v>16355870</v>
      </c>
      <c r="Y160" s="132">
        <f t="shared" si="163"/>
        <v>4.8945483485873457E-2</v>
      </c>
      <c r="Z160" s="132">
        <f t="shared" si="140"/>
        <v>0.57342657342657344</v>
      </c>
      <c r="AA160" s="131">
        <f t="shared" si="141"/>
        <v>66487.276422764233</v>
      </c>
      <c r="AB160" s="592"/>
      <c r="AC160" s="228" t="s">
        <v>117</v>
      </c>
      <c r="AD160" s="122">
        <v>245</v>
      </c>
      <c r="AE160" s="131">
        <v>142</v>
      </c>
      <c r="AF160" s="131">
        <v>12321740</v>
      </c>
      <c r="AG160" s="132">
        <f t="shared" si="164"/>
        <v>3.0649687027843729E-2</v>
      </c>
      <c r="AH160" s="132">
        <f t="shared" si="142"/>
        <v>0.57959183673469383</v>
      </c>
      <c r="AI160" s="126">
        <f t="shared" si="143"/>
        <v>86772.816901408456</v>
      </c>
      <c r="AJ160" s="592"/>
      <c r="AK160" s="228" t="s">
        <v>117</v>
      </c>
      <c r="AL160" s="122">
        <v>159</v>
      </c>
      <c r="AM160" s="131">
        <v>78</v>
      </c>
      <c r="AN160" s="131">
        <v>7877070</v>
      </c>
      <c r="AO160" s="132">
        <f t="shared" si="165"/>
        <v>2.1606648199445983E-2</v>
      </c>
      <c r="AP160" s="132">
        <f t="shared" si="144"/>
        <v>0.49056603773584906</v>
      </c>
      <c r="AQ160" s="126">
        <f t="shared" si="145"/>
        <v>100988.07692307692</v>
      </c>
      <c r="AR160" s="592"/>
      <c r="AS160" s="228" t="s">
        <v>117</v>
      </c>
      <c r="AT160" s="122">
        <v>74</v>
      </c>
      <c r="AU160" s="131">
        <v>29</v>
      </c>
      <c r="AV160" s="131">
        <v>3643100</v>
      </c>
      <c r="AW160" s="132">
        <f t="shared" si="166"/>
        <v>1.4449427005480818E-2</v>
      </c>
      <c r="AX160" s="132">
        <f t="shared" si="146"/>
        <v>0.39189189189189189</v>
      </c>
      <c r="AY160" s="131">
        <f t="shared" si="147"/>
        <v>125624.13793103448</v>
      </c>
      <c r="AZ160" s="592"/>
      <c r="BA160" s="228" t="s">
        <v>117</v>
      </c>
      <c r="BB160" s="122">
        <v>53</v>
      </c>
      <c r="BC160" s="131">
        <v>28</v>
      </c>
      <c r="BD160" s="131">
        <v>2468290</v>
      </c>
      <c r="BE160" s="132">
        <f t="shared" si="167"/>
        <v>3.248259860788863E-2</v>
      </c>
      <c r="BF160" s="132">
        <f t="shared" si="148"/>
        <v>0.52830188679245282</v>
      </c>
      <c r="BG160" s="157">
        <f t="shared" si="149"/>
        <v>88153.21428571429</v>
      </c>
      <c r="BH160" s="592"/>
      <c r="BI160" s="228" t="s">
        <v>117</v>
      </c>
      <c r="BJ160" s="122">
        <f t="shared" si="150"/>
        <v>967</v>
      </c>
      <c r="BK160" s="131">
        <f t="shared" si="134"/>
        <v>526</v>
      </c>
      <c r="BL160" s="131">
        <f t="shared" si="135"/>
        <v>43076660</v>
      </c>
      <c r="BM160" s="132">
        <f t="shared" si="168"/>
        <v>3.2339379034737166E-2</v>
      </c>
      <c r="BN160" s="132">
        <f t="shared" si="151"/>
        <v>0.54395036194415713</v>
      </c>
      <c r="BO160" s="131">
        <f t="shared" si="152"/>
        <v>81894.790874524711</v>
      </c>
      <c r="BP160" s="183"/>
    </row>
    <row r="161" spans="2:68" s="75" customFormat="1">
      <c r="B161" s="602">
        <v>15</v>
      </c>
      <c r="C161" s="604" t="s">
        <v>77</v>
      </c>
      <c r="D161" s="596">
        <f>BS22</f>
        <v>43</v>
      </c>
      <c r="E161" s="225" t="s">
        <v>104</v>
      </c>
      <c r="F161" s="121">
        <v>19</v>
      </c>
      <c r="G161" s="129">
        <v>11</v>
      </c>
      <c r="H161" s="129">
        <v>1503040</v>
      </c>
      <c r="I161" s="130">
        <f>IFERROR(G161/$D$161,"-")</f>
        <v>0.2558139534883721</v>
      </c>
      <c r="J161" s="130">
        <f t="shared" si="136"/>
        <v>0.57894736842105265</v>
      </c>
      <c r="K161" s="156">
        <f t="shared" si="137"/>
        <v>136640</v>
      </c>
      <c r="L161" s="596">
        <f>BT22</f>
        <v>222</v>
      </c>
      <c r="M161" s="225" t="s">
        <v>104</v>
      </c>
      <c r="N161" s="121">
        <v>124</v>
      </c>
      <c r="O161" s="129">
        <v>71</v>
      </c>
      <c r="P161" s="129">
        <v>6899970</v>
      </c>
      <c r="Q161" s="130">
        <f>IFERROR(O161/$L$161,"-")</f>
        <v>0.31981981981981983</v>
      </c>
      <c r="R161" s="130">
        <f t="shared" si="138"/>
        <v>0.57258064516129037</v>
      </c>
      <c r="S161" s="125">
        <f t="shared" si="139"/>
        <v>97182.676056338023</v>
      </c>
      <c r="T161" s="596">
        <f>BU22</f>
        <v>8832</v>
      </c>
      <c r="U161" s="225" t="s">
        <v>104</v>
      </c>
      <c r="V161" s="121">
        <v>4467</v>
      </c>
      <c r="W161" s="129">
        <v>2711</v>
      </c>
      <c r="X161" s="129">
        <v>210381990</v>
      </c>
      <c r="Y161" s="130">
        <f>IFERROR(W161/$T$161,"-")</f>
        <v>0.30695199275362317</v>
      </c>
      <c r="Z161" s="130">
        <f t="shared" si="140"/>
        <v>0.6068950078352362</v>
      </c>
      <c r="AA161" s="129">
        <f t="shared" si="141"/>
        <v>77603.094798967169</v>
      </c>
      <c r="AB161" s="596">
        <f>BV22</f>
        <v>7636</v>
      </c>
      <c r="AC161" s="225" t="s">
        <v>104</v>
      </c>
      <c r="AD161" s="121">
        <v>4271</v>
      </c>
      <c r="AE161" s="129">
        <v>2660</v>
      </c>
      <c r="AF161" s="129">
        <v>225534380</v>
      </c>
      <c r="AG161" s="130">
        <f>IFERROR(AE161/$AB$161,"-")</f>
        <v>0.34834992142482973</v>
      </c>
      <c r="AH161" s="130">
        <f t="shared" si="142"/>
        <v>0.62280496370873328</v>
      </c>
      <c r="AI161" s="125">
        <f t="shared" si="143"/>
        <v>84787.360902255634</v>
      </c>
      <c r="AJ161" s="596">
        <f>BW22</f>
        <v>5810</v>
      </c>
      <c r="AK161" s="225" t="s">
        <v>104</v>
      </c>
      <c r="AL161" s="121">
        <v>3125</v>
      </c>
      <c r="AM161" s="129">
        <v>1807</v>
      </c>
      <c r="AN161" s="129">
        <v>155873250</v>
      </c>
      <c r="AO161" s="130">
        <f>IFERROR(AM161/$AJ$161,"-")</f>
        <v>0.31101549053356281</v>
      </c>
      <c r="AP161" s="130">
        <f t="shared" si="144"/>
        <v>0.57823999999999998</v>
      </c>
      <c r="AQ161" s="125">
        <f t="shared" si="145"/>
        <v>86260.791366906473</v>
      </c>
      <c r="AR161" s="596">
        <f>BX22</f>
        <v>2921</v>
      </c>
      <c r="AS161" s="225" t="s">
        <v>104</v>
      </c>
      <c r="AT161" s="121">
        <v>1325</v>
      </c>
      <c r="AU161" s="129">
        <v>669</v>
      </c>
      <c r="AV161" s="129">
        <v>59917680</v>
      </c>
      <c r="AW161" s="130">
        <f>IFERROR(AU161/$AR$161,"-")</f>
        <v>0.22903115371448135</v>
      </c>
      <c r="AX161" s="130">
        <f t="shared" si="146"/>
        <v>0.50490566037735851</v>
      </c>
      <c r="AY161" s="129">
        <f t="shared" si="147"/>
        <v>89563.049327354267</v>
      </c>
      <c r="AZ161" s="596">
        <f>BY22</f>
        <v>1075</v>
      </c>
      <c r="BA161" s="225" t="s">
        <v>104</v>
      </c>
      <c r="BB161" s="121">
        <v>357</v>
      </c>
      <c r="BC161" s="129">
        <v>185</v>
      </c>
      <c r="BD161" s="129">
        <v>19168300</v>
      </c>
      <c r="BE161" s="130">
        <f>IFERROR(BC161/$AZ$161,"-")</f>
        <v>0.17209302325581396</v>
      </c>
      <c r="BF161" s="130">
        <f t="shared" si="148"/>
        <v>0.51820728291316531</v>
      </c>
      <c r="BG161" s="156">
        <f t="shared" si="149"/>
        <v>103612.43243243243</v>
      </c>
      <c r="BH161" s="596">
        <f>BZ22</f>
        <v>26539</v>
      </c>
      <c r="BI161" s="225" t="s">
        <v>104</v>
      </c>
      <c r="BJ161" s="121">
        <f t="shared" si="150"/>
        <v>13688</v>
      </c>
      <c r="BK161" s="129">
        <f t="shared" si="134"/>
        <v>8114</v>
      </c>
      <c r="BL161" s="129">
        <f t="shared" si="135"/>
        <v>679278610</v>
      </c>
      <c r="BM161" s="130">
        <f>IFERROR(BK161/$BH$161,"-")</f>
        <v>0.30573872414182901</v>
      </c>
      <c r="BN161" s="130">
        <f t="shared" si="151"/>
        <v>0.59278199883109295</v>
      </c>
      <c r="BO161" s="129">
        <f t="shared" si="152"/>
        <v>83716.860981020465</v>
      </c>
      <c r="BP161" s="183"/>
    </row>
    <row r="162" spans="2:68" s="75" customFormat="1">
      <c r="B162" s="602"/>
      <c r="C162" s="605"/>
      <c r="D162" s="592"/>
      <c r="E162" s="226" t="s">
        <v>136</v>
      </c>
      <c r="F162" s="122">
        <v>16</v>
      </c>
      <c r="G162" s="131">
        <v>8</v>
      </c>
      <c r="H162" s="131">
        <v>895560</v>
      </c>
      <c r="I162" s="132">
        <f t="shared" ref="I162:I171" si="169">IFERROR(G162/$D$161,"-")</f>
        <v>0.18604651162790697</v>
      </c>
      <c r="J162" s="132">
        <f t="shared" si="136"/>
        <v>0.5</v>
      </c>
      <c r="K162" s="157">
        <f t="shared" si="137"/>
        <v>111945</v>
      </c>
      <c r="L162" s="592"/>
      <c r="M162" s="226" t="s">
        <v>136</v>
      </c>
      <c r="N162" s="122">
        <v>104</v>
      </c>
      <c r="O162" s="131">
        <v>57</v>
      </c>
      <c r="P162" s="131">
        <v>4695470</v>
      </c>
      <c r="Q162" s="132">
        <f t="shared" ref="Q162:Q171" si="170">IFERROR(O162/$L$161,"-")</f>
        <v>0.25675675675675674</v>
      </c>
      <c r="R162" s="132">
        <f t="shared" si="138"/>
        <v>0.54807692307692313</v>
      </c>
      <c r="S162" s="126">
        <f t="shared" si="139"/>
        <v>82376.666666666672</v>
      </c>
      <c r="T162" s="592"/>
      <c r="U162" s="226" t="s">
        <v>136</v>
      </c>
      <c r="V162" s="122">
        <v>4076</v>
      </c>
      <c r="W162" s="131">
        <v>2469</v>
      </c>
      <c r="X162" s="131">
        <v>180849970</v>
      </c>
      <c r="Y162" s="132">
        <f t="shared" ref="Y162:Y171" si="171">IFERROR(W162/$T$161,"-")</f>
        <v>0.27955163043478259</v>
      </c>
      <c r="Z162" s="132">
        <f t="shared" si="140"/>
        <v>0.60574092247301281</v>
      </c>
      <c r="AA162" s="131">
        <f t="shared" si="141"/>
        <v>73248.26650465776</v>
      </c>
      <c r="AB162" s="592"/>
      <c r="AC162" s="226" t="s">
        <v>136</v>
      </c>
      <c r="AD162" s="122">
        <v>3659</v>
      </c>
      <c r="AE162" s="131">
        <v>2312</v>
      </c>
      <c r="AF162" s="131">
        <v>195585000</v>
      </c>
      <c r="AG162" s="132">
        <f t="shared" ref="AG162:AG171" si="172">IFERROR(AE162/$AB$161,"-")</f>
        <v>0.30277632268203247</v>
      </c>
      <c r="AH162" s="132">
        <f t="shared" si="142"/>
        <v>0.63186663022683798</v>
      </c>
      <c r="AI162" s="126">
        <f t="shared" si="143"/>
        <v>84595.588235294112</v>
      </c>
      <c r="AJ162" s="592"/>
      <c r="AK162" s="226" t="s">
        <v>136</v>
      </c>
      <c r="AL162" s="122">
        <v>2498</v>
      </c>
      <c r="AM162" s="131">
        <v>1458</v>
      </c>
      <c r="AN162" s="131">
        <v>121607850</v>
      </c>
      <c r="AO162" s="132">
        <f t="shared" ref="AO162:AO171" si="173">IFERROR(AM162/$AJ$161,"-")</f>
        <v>0.25094664371772807</v>
      </c>
      <c r="AP162" s="132">
        <f t="shared" si="144"/>
        <v>0.58366693354683752</v>
      </c>
      <c r="AQ162" s="126">
        <f t="shared" si="145"/>
        <v>83407.304526748965</v>
      </c>
      <c r="AR162" s="592"/>
      <c r="AS162" s="226" t="s">
        <v>136</v>
      </c>
      <c r="AT162" s="122">
        <v>950</v>
      </c>
      <c r="AU162" s="131">
        <v>473</v>
      </c>
      <c r="AV162" s="131">
        <v>41297980</v>
      </c>
      <c r="AW162" s="132">
        <f t="shared" ref="AW162:AW171" si="174">IFERROR(AU162/$AR$161,"-")</f>
        <v>0.16193084560082163</v>
      </c>
      <c r="AX162" s="132">
        <f t="shared" si="146"/>
        <v>0.49789473684210528</v>
      </c>
      <c r="AY162" s="131">
        <f t="shared" si="147"/>
        <v>87310.739957716709</v>
      </c>
      <c r="AZ162" s="592"/>
      <c r="BA162" s="226" t="s">
        <v>136</v>
      </c>
      <c r="BB162" s="122">
        <v>215</v>
      </c>
      <c r="BC162" s="131">
        <v>99</v>
      </c>
      <c r="BD162" s="131">
        <v>8851610</v>
      </c>
      <c r="BE162" s="132">
        <f t="shared" ref="BE162:BE171" si="175">IFERROR(BC162/$AZ$161,"-")</f>
        <v>9.2093023255813949E-2</v>
      </c>
      <c r="BF162" s="132">
        <f t="shared" si="148"/>
        <v>0.46046511627906977</v>
      </c>
      <c r="BG162" s="157">
        <f t="shared" si="149"/>
        <v>89410.202020202021</v>
      </c>
      <c r="BH162" s="592"/>
      <c r="BI162" s="226" t="s">
        <v>136</v>
      </c>
      <c r="BJ162" s="122">
        <f t="shared" si="150"/>
        <v>11518</v>
      </c>
      <c r="BK162" s="131">
        <f t="shared" si="134"/>
        <v>6876</v>
      </c>
      <c r="BL162" s="131">
        <f t="shared" si="135"/>
        <v>553783440</v>
      </c>
      <c r="BM162" s="132">
        <f t="shared" ref="BM162:BM171" si="176">IFERROR(BK162/$BH$161,"-")</f>
        <v>0.2590903952673424</v>
      </c>
      <c r="BN162" s="132">
        <f t="shared" si="151"/>
        <v>0.596978642125369</v>
      </c>
      <c r="BO162" s="131">
        <f t="shared" si="152"/>
        <v>80538.603839441537</v>
      </c>
      <c r="BP162" s="183"/>
    </row>
    <row r="163" spans="2:68" s="75" customFormat="1">
      <c r="B163" s="602"/>
      <c r="C163" s="605"/>
      <c r="D163" s="592"/>
      <c r="E163" s="227" t="s">
        <v>103</v>
      </c>
      <c r="F163" s="122">
        <v>18</v>
      </c>
      <c r="G163" s="131">
        <v>10</v>
      </c>
      <c r="H163" s="131">
        <v>1143930</v>
      </c>
      <c r="I163" s="132">
        <f t="shared" si="169"/>
        <v>0.23255813953488372</v>
      </c>
      <c r="J163" s="132">
        <f t="shared" si="136"/>
        <v>0.55555555555555558</v>
      </c>
      <c r="K163" s="157">
        <f t="shared" si="137"/>
        <v>114393</v>
      </c>
      <c r="L163" s="592"/>
      <c r="M163" s="227" t="s">
        <v>103</v>
      </c>
      <c r="N163" s="122">
        <v>136</v>
      </c>
      <c r="O163" s="131">
        <v>79</v>
      </c>
      <c r="P163" s="131">
        <v>7952500</v>
      </c>
      <c r="Q163" s="132">
        <f t="shared" si="170"/>
        <v>0.35585585585585583</v>
      </c>
      <c r="R163" s="132">
        <f t="shared" si="138"/>
        <v>0.58088235294117652</v>
      </c>
      <c r="S163" s="126">
        <f t="shared" si="139"/>
        <v>100664.55696202532</v>
      </c>
      <c r="T163" s="592"/>
      <c r="U163" s="227" t="s">
        <v>103</v>
      </c>
      <c r="V163" s="122">
        <v>5338</v>
      </c>
      <c r="W163" s="131">
        <v>3120</v>
      </c>
      <c r="X163" s="131">
        <v>232003270</v>
      </c>
      <c r="Y163" s="132">
        <f t="shared" si="171"/>
        <v>0.35326086956521741</v>
      </c>
      <c r="Z163" s="132">
        <f t="shared" si="140"/>
        <v>0.58448857249906327</v>
      </c>
      <c r="AA163" s="131">
        <f t="shared" si="141"/>
        <v>74360.022435897437</v>
      </c>
      <c r="AB163" s="592"/>
      <c r="AC163" s="227" t="s">
        <v>103</v>
      </c>
      <c r="AD163" s="122">
        <v>4961</v>
      </c>
      <c r="AE163" s="131">
        <v>3054</v>
      </c>
      <c r="AF163" s="131">
        <v>262101690</v>
      </c>
      <c r="AG163" s="132">
        <f t="shared" si="172"/>
        <v>0.39994761655316918</v>
      </c>
      <c r="AH163" s="132">
        <f t="shared" si="142"/>
        <v>0.61560169320701474</v>
      </c>
      <c r="AI163" s="126">
        <f t="shared" si="143"/>
        <v>85822.426326129673</v>
      </c>
      <c r="AJ163" s="592"/>
      <c r="AK163" s="227" t="s">
        <v>103</v>
      </c>
      <c r="AL163" s="122">
        <v>3898</v>
      </c>
      <c r="AM163" s="131">
        <v>2210</v>
      </c>
      <c r="AN163" s="131">
        <v>192343340</v>
      </c>
      <c r="AO163" s="132">
        <f t="shared" si="173"/>
        <v>0.38037865748709121</v>
      </c>
      <c r="AP163" s="132">
        <f t="shared" si="144"/>
        <v>0.56695741405849154</v>
      </c>
      <c r="AQ163" s="126">
        <f t="shared" si="145"/>
        <v>87033.185520361993</v>
      </c>
      <c r="AR163" s="592"/>
      <c r="AS163" s="227" t="s">
        <v>103</v>
      </c>
      <c r="AT163" s="122">
        <v>1836</v>
      </c>
      <c r="AU163" s="131">
        <v>928</v>
      </c>
      <c r="AV163" s="131">
        <v>86679510</v>
      </c>
      <c r="AW163" s="132">
        <f t="shared" si="174"/>
        <v>0.31769941800753165</v>
      </c>
      <c r="AX163" s="132">
        <f t="shared" si="146"/>
        <v>0.50544662309368193</v>
      </c>
      <c r="AY163" s="131">
        <f t="shared" si="147"/>
        <v>93404.644396551725</v>
      </c>
      <c r="AZ163" s="592"/>
      <c r="BA163" s="227" t="s">
        <v>103</v>
      </c>
      <c r="BB163" s="122">
        <v>529</v>
      </c>
      <c r="BC163" s="131">
        <v>265</v>
      </c>
      <c r="BD163" s="131">
        <v>26759290</v>
      </c>
      <c r="BE163" s="132">
        <f t="shared" si="175"/>
        <v>0.24651162790697675</v>
      </c>
      <c r="BF163" s="132">
        <f t="shared" si="148"/>
        <v>0.50094517958412099</v>
      </c>
      <c r="BG163" s="157">
        <f t="shared" si="149"/>
        <v>100978.45283018867</v>
      </c>
      <c r="BH163" s="592"/>
      <c r="BI163" s="227" t="s">
        <v>103</v>
      </c>
      <c r="BJ163" s="122">
        <f t="shared" si="150"/>
        <v>16716</v>
      </c>
      <c r="BK163" s="131">
        <f t="shared" si="134"/>
        <v>9666</v>
      </c>
      <c r="BL163" s="131">
        <f t="shared" si="135"/>
        <v>808983530</v>
      </c>
      <c r="BM163" s="132">
        <f t="shared" si="176"/>
        <v>0.3642186970119447</v>
      </c>
      <c r="BN163" s="132">
        <f t="shared" si="151"/>
        <v>0.57824838478104812</v>
      </c>
      <c r="BO163" s="131">
        <f t="shared" si="152"/>
        <v>83693.723360231743</v>
      </c>
      <c r="BP163" s="183"/>
    </row>
    <row r="164" spans="2:68" s="75" customFormat="1">
      <c r="B164" s="602"/>
      <c r="C164" s="605"/>
      <c r="D164" s="592"/>
      <c r="E164" s="227" t="s">
        <v>106</v>
      </c>
      <c r="F164" s="122">
        <v>10</v>
      </c>
      <c r="G164" s="131">
        <v>5</v>
      </c>
      <c r="H164" s="131">
        <v>244740</v>
      </c>
      <c r="I164" s="132">
        <f t="shared" si="169"/>
        <v>0.11627906976744186</v>
      </c>
      <c r="J164" s="132">
        <f t="shared" si="136"/>
        <v>0.5</v>
      </c>
      <c r="K164" s="157">
        <f t="shared" si="137"/>
        <v>48948</v>
      </c>
      <c r="L164" s="592"/>
      <c r="M164" s="227" t="s">
        <v>106</v>
      </c>
      <c r="N164" s="122">
        <v>73</v>
      </c>
      <c r="O164" s="131">
        <v>43</v>
      </c>
      <c r="P164" s="131">
        <v>3958150</v>
      </c>
      <c r="Q164" s="132">
        <f t="shared" si="170"/>
        <v>0.19369369369369369</v>
      </c>
      <c r="R164" s="132">
        <f t="shared" si="138"/>
        <v>0.58904109589041098</v>
      </c>
      <c r="S164" s="126">
        <f t="shared" si="139"/>
        <v>92050</v>
      </c>
      <c r="T164" s="592"/>
      <c r="U164" s="227" t="s">
        <v>106</v>
      </c>
      <c r="V164" s="122">
        <v>1681</v>
      </c>
      <c r="W164" s="131">
        <v>1024</v>
      </c>
      <c r="X164" s="131">
        <v>79452610</v>
      </c>
      <c r="Y164" s="132">
        <f t="shared" si="171"/>
        <v>0.11594202898550725</v>
      </c>
      <c r="Z164" s="132">
        <f t="shared" si="140"/>
        <v>0.60916121356335518</v>
      </c>
      <c r="AA164" s="131">
        <f t="shared" si="141"/>
        <v>77590.439453125</v>
      </c>
      <c r="AB164" s="592"/>
      <c r="AC164" s="227" t="s">
        <v>106</v>
      </c>
      <c r="AD164" s="122">
        <v>1794</v>
      </c>
      <c r="AE164" s="131">
        <v>1151</v>
      </c>
      <c r="AF164" s="131">
        <v>95240210</v>
      </c>
      <c r="AG164" s="132">
        <f t="shared" si="172"/>
        <v>0.15073336825563122</v>
      </c>
      <c r="AH164" s="132">
        <f t="shared" si="142"/>
        <v>0.64158305462653287</v>
      </c>
      <c r="AI164" s="126">
        <f t="shared" si="143"/>
        <v>82745.621198957422</v>
      </c>
      <c r="AJ164" s="592"/>
      <c r="AK164" s="227" t="s">
        <v>106</v>
      </c>
      <c r="AL164" s="122">
        <v>1480</v>
      </c>
      <c r="AM164" s="131">
        <v>860</v>
      </c>
      <c r="AN164" s="131">
        <v>78457920</v>
      </c>
      <c r="AO164" s="132">
        <f t="shared" si="173"/>
        <v>0.14802065404475043</v>
      </c>
      <c r="AP164" s="132">
        <f t="shared" si="144"/>
        <v>0.58108108108108103</v>
      </c>
      <c r="AQ164" s="126">
        <f t="shared" si="145"/>
        <v>91230.139534883725</v>
      </c>
      <c r="AR164" s="592"/>
      <c r="AS164" s="227" t="s">
        <v>106</v>
      </c>
      <c r="AT164" s="122">
        <v>698</v>
      </c>
      <c r="AU164" s="131">
        <v>368</v>
      </c>
      <c r="AV164" s="131">
        <v>32450770</v>
      </c>
      <c r="AW164" s="132">
        <f t="shared" si="174"/>
        <v>0.12598425196850394</v>
      </c>
      <c r="AX164" s="132">
        <f t="shared" si="146"/>
        <v>0.52722063037249278</v>
      </c>
      <c r="AY164" s="131">
        <f t="shared" si="147"/>
        <v>88181.440217391311</v>
      </c>
      <c r="AZ164" s="592"/>
      <c r="BA164" s="227" t="s">
        <v>106</v>
      </c>
      <c r="BB164" s="122">
        <v>231</v>
      </c>
      <c r="BC164" s="131">
        <v>116</v>
      </c>
      <c r="BD164" s="131">
        <v>10801420</v>
      </c>
      <c r="BE164" s="132">
        <f t="shared" si="175"/>
        <v>0.10790697674418605</v>
      </c>
      <c r="BF164" s="132">
        <f t="shared" si="148"/>
        <v>0.50216450216450215</v>
      </c>
      <c r="BG164" s="157">
        <f t="shared" si="149"/>
        <v>93115.68965517242</v>
      </c>
      <c r="BH164" s="592"/>
      <c r="BI164" s="227" t="s">
        <v>106</v>
      </c>
      <c r="BJ164" s="122">
        <f t="shared" si="150"/>
        <v>5967</v>
      </c>
      <c r="BK164" s="131">
        <f t="shared" si="134"/>
        <v>3567</v>
      </c>
      <c r="BL164" s="131">
        <f t="shared" si="135"/>
        <v>300605820</v>
      </c>
      <c r="BM164" s="132">
        <f t="shared" si="176"/>
        <v>0.13440596857455067</v>
      </c>
      <c r="BN164" s="132">
        <f t="shared" si="151"/>
        <v>0.59778783308195071</v>
      </c>
      <c r="BO164" s="131">
        <f t="shared" si="152"/>
        <v>84274.129520605551</v>
      </c>
      <c r="BP164" s="183"/>
    </row>
    <row r="165" spans="2:68" s="75" customFormat="1">
      <c r="B165" s="602"/>
      <c r="C165" s="605"/>
      <c r="D165" s="592"/>
      <c r="E165" s="227" t="s">
        <v>119</v>
      </c>
      <c r="F165" s="122">
        <v>11</v>
      </c>
      <c r="G165" s="131">
        <v>8</v>
      </c>
      <c r="H165" s="131">
        <v>1229920</v>
      </c>
      <c r="I165" s="132">
        <f t="shared" si="169"/>
        <v>0.18604651162790697</v>
      </c>
      <c r="J165" s="132">
        <f t="shared" si="136"/>
        <v>0.72727272727272729</v>
      </c>
      <c r="K165" s="157">
        <f t="shared" si="137"/>
        <v>153740</v>
      </c>
      <c r="L165" s="592"/>
      <c r="M165" s="227" t="s">
        <v>119</v>
      </c>
      <c r="N165" s="122">
        <v>71</v>
      </c>
      <c r="O165" s="131">
        <v>45</v>
      </c>
      <c r="P165" s="131">
        <v>4878000</v>
      </c>
      <c r="Q165" s="132">
        <f t="shared" si="170"/>
        <v>0.20270270270270271</v>
      </c>
      <c r="R165" s="132">
        <f t="shared" si="138"/>
        <v>0.63380281690140849</v>
      </c>
      <c r="S165" s="126">
        <f t="shared" si="139"/>
        <v>108400</v>
      </c>
      <c r="T165" s="592"/>
      <c r="U165" s="227" t="s">
        <v>119</v>
      </c>
      <c r="V165" s="122">
        <v>1980</v>
      </c>
      <c r="W165" s="131">
        <v>1207</v>
      </c>
      <c r="X165" s="131">
        <v>97445370</v>
      </c>
      <c r="Y165" s="132">
        <f t="shared" si="171"/>
        <v>0.13666213768115942</v>
      </c>
      <c r="Z165" s="132">
        <f t="shared" si="140"/>
        <v>0.60959595959595958</v>
      </c>
      <c r="AA165" s="131">
        <f t="shared" si="141"/>
        <v>80733.529411764699</v>
      </c>
      <c r="AB165" s="592"/>
      <c r="AC165" s="227" t="s">
        <v>119</v>
      </c>
      <c r="AD165" s="122">
        <v>2292</v>
      </c>
      <c r="AE165" s="131">
        <v>1453</v>
      </c>
      <c r="AF165" s="131">
        <v>126709690</v>
      </c>
      <c r="AG165" s="132">
        <f t="shared" si="172"/>
        <v>0.19028287061288632</v>
      </c>
      <c r="AH165" s="132">
        <f t="shared" si="142"/>
        <v>0.63394415357766143</v>
      </c>
      <c r="AI165" s="126">
        <f t="shared" si="143"/>
        <v>87205.567790777699</v>
      </c>
      <c r="AJ165" s="592"/>
      <c r="AK165" s="227" t="s">
        <v>119</v>
      </c>
      <c r="AL165" s="122">
        <v>1815</v>
      </c>
      <c r="AM165" s="131">
        <v>1095</v>
      </c>
      <c r="AN165" s="131">
        <v>94860090</v>
      </c>
      <c r="AO165" s="132">
        <f t="shared" si="173"/>
        <v>0.18846815834767641</v>
      </c>
      <c r="AP165" s="132">
        <f t="shared" si="144"/>
        <v>0.60330578512396693</v>
      </c>
      <c r="AQ165" s="126">
        <f t="shared" si="145"/>
        <v>86630.219178082189</v>
      </c>
      <c r="AR165" s="592"/>
      <c r="AS165" s="227" t="s">
        <v>119</v>
      </c>
      <c r="AT165" s="122">
        <v>835</v>
      </c>
      <c r="AU165" s="131">
        <v>410</v>
      </c>
      <c r="AV165" s="131">
        <v>38847510</v>
      </c>
      <c r="AW165" s="132">
        <f t="shared" si="174"/>
        <v>0.14036288942143102</v>
      </c>
      <c r="AX165" s="132">
        <f t="shared" si="146"/>
        <v>0.49101796407185627</v>
      </c>
      <c r="AY165" s="131">
        <f t="shared" si="147"/>
        <v>94750.024390243896</v>
      </c>
      <c r="AZ165" s="592"/>
      <c r="BA165" s="227" t="s">
        <v>119</v>
      </c>
      <c r="BB165" s="122">
        <v>236</v>
      </c>
      <c r="BC165" s="131">
        <v>116</v>
      </c>
      <c r="BD165" s="131">
        <v>11032250</v>
      </c>
      <c r="BE165" s="132">
        <f t="shared" si="175"/>
        <v>0.10790697674418605</v>
      </c>
      <c r="BF165" s="132">
        <f t="shared" si="148"/>
        <v>0.49152542372881358</v>
      </c>
      <c r="BG165" s="157">
        <f t="shared" si="149"/>
        <v>95105.603448275855</v>
      </c>
      <c r="BH165" s="592"/>
      <c r="BI165" s="227" t="s">
        <v>119</v>
      </c>
      <c r="BJ165" s="122">
        <f t="shared" si="150"/>
        <v>7240</v>
      </c>
      <c r="BK165" s="131">
        <f t="shared" si="134"/>
        <v>4334</v>
      </c>
      <c r="BL165" s="131">
        <f t="shared" si="135"/>
        <v>375002830</v>
      </c>
      <c r="BM165" s="132">
        <f t="shared" si="176"/>
        <v>0.16330683145559366</v>
      </c>
      <c r="BN165" s="132">
        <f t="shared" si="151"/>
        <v>0.59861878453038675</v>
      </c>
      <c r="BO165" s="131">
        <f t="shared" si="152"/>
        <v>86525.802953391787</v>
      </c>
      <c r="BP165" s="183"/>
    </row>
    <row r="166" spans="2:68" s="75" customFormat="1">
      <c r="B166" s="602"/>
      <c r="C166" s="605"/>
      <c r="D166" s="592"/>
      <c r="E166" s="227" t="s">
        <v>120</v>
      </c>
      <c r="F166" s="122">
        <v>6</v>
      </c>
      <c r="G166" s="131">
        <v>5</v>
      </c>
      <c r="H166" s="131">
        <v>561640</v>
      </c>
      <c r="I166" s="132">
        <f t="shared" si="169"/>
        <v>0.11627906976744186</v>
      </c>
      <c r="J166" s="132">
        <f t="shared" si="136"/>
        <v>0.83333333333333337</v>
      </c>
      <c r="K166" s="157">
        <f t="shared" si="137"/>
        <v>112328</v>
      </c>
      <c r="L166" s="592"/>
      <c r="M166" s="227" t="s">
        <v>120</v>
      </c>
      <c r="N166" s="122">
        <v>46</v>
      </c>
      <c r="O166" s="131">
        <v>30</v>
      </c>
      <c r="P166" s="131">
        <v>2280370</v>
      </c>
      <c r="Q166" s="132">
        <f t="shared" si="170"/>
        <v>0.13513513513513514</v>
      </c>
      <c r="R166" s="132">
        <f t="shared" si="138"/>
        <v>0.65217391304347827</v>
      </c>
      <c r="S166" s="126">
        <f t="shared" si="139"/>
        <v>76012.333333333328</v>
      </c>
      <c r="T166" s="592"/>
      <c r="U166" s="227" t="s">
        <v>120</v>
      </c>
      <c r="V166" s="122">
        <v>1091</v>
      </c>
      <c r="W166" s="131">
        <v>686</v>
      </c>
      <c r="X166" s="131">
        <v>53578210</v>
      </c>
      <c r="Y166" s="132">
        <f t="shared" si="171"/>
        <v>7.767210144927536E-2</v>
      </c>
      <c r="Z166" s="132">
        <f t="shared" si="140"/>
        <v>0.62878093492208986</v>
      </c>
      <c r="AA166" s="131">
        <f t="shared" si="141"/>
        <v>78102.346938775503</v>
      </c>
      <c r="AB166" s="592"/>
      <c r="AC166" s="227" t="s">
        <v>120</v>
      </c>
      <c r="AD166" s="122">
        <v>1134</v>
      </c>
      <c r="AE166" s="131">
        <v>721</v>
      </c>
      <c r="AF166" s="131">
        <v>59960150</v>
      </c>
      <c r="AG166" s="132">
        <f t="shared" si="172"/>
        <v>9.4421162912519646E-2</v>
      </c>
      <c r="AH166" s="132">
        <f t="shared" si="142"/>
        <v>0.63580246913580252</v>
      </c>
      <c r="AI166" s="126">
        <f t="shared" si="143"/>
        <v>83162.482662968105</v>
      </c>
      <c r="AJ166" s="592"/>
      <c r="AK166" s="227" t="s">
        <v>120</v>
      </c>
      <c r="AL166" s="122">
        <v>802</v>
      </c>
      <c r="AM166" s="131">
        <v>484</v>
      </c>
      <c r="AN166" s="131">
        <v>40638500</v>
      </c>
      <c r="AO166" s="132">
        <f t="shared" si="173"/>
        <v>8.3304647160068843E-2</v>
      </c>
      <c r="AP166" s="132">
        <f t="shared" si="144"/>
        <v>0.60349127182044893</v>
      </c>
      <c r="AQ166" s="126">
        <f t="shared" si="145"/>
        <v>83963.842975206615</v>
      </c>
      <c r="AR166" s="592"/>
      <c r="AS166" s="227" t="s">
        <v>120</v>
      </c>
      <c r="AT166" s="122">
        <v>324</v>
      </c>
      <c r="AU166" s="131">
        <v>175</v>
      </c>
      <c r="AV166" s="131">
        <v>14166590</v>
      </c>
      <c r="AW166" s="132">
        <f t="shared" si="174"/>
        <v>5.9910989387196169E-2</v>
      </c>
      <c r="AX166" s="132">
        <f t="shared" si="146"/>
        <v>0.54012345679012341</v>
      </c>
      <c r="AY166" s="131">
        <f t="shared" si="147"/>
        <v>80951.942857142858</v>
      </c>
      <c r="AZ166" s="592"/>
      <c r="BA166" s="227" t="s">
        <v>120</v>
      </c>
      <c r="BB166" s="122">
        <v>74</v>
      </c>
      <c r="BC166" s="131">
        <v>34</v>
      </c>
      <c r="BD166" s="131">
        <v>2454620</v>
      </c>
      <c r="BE166" s="132">
        <f t="shared" si="175"/>
        <v>3.1627906976744183E-2</v>
      </c>
      <c r="BF166" s="132">
        <f t="shared" si="148"/>
        <v>0.45945945945945948</v>
      </c>
      <c r="BG166" s="157">
        <f t="shared" si="149"/>
        <v>72194.705882352937</v>
      </c>
      <c r="BH166" s="592"/>
      <c r="BI166" s="227" t="s">
        <v>120</v>
      </c>
      <c r="BJ166" s="122">
        <f t="shared" si="150"/>
        <v>3477</v>
      </c>
      <c r="BK166" s="131">
        <f t="shared" si="134"/>
        <v>2135</v>
      </c>
      <c r="BL166" s="131">
        <f t="shared" si="135"/>
        <v>173640080</v>
      </c>
      <c r="BM166" s="132">
        <f t="shared" si="176"/>
        <v>8.0447643091299592E-2</v>
      </c>
      <c r="BN166" s="132">
        <f t="shared" si="151"/>
        <v>0.61403508771929827</v>
      </c>
      <c r="BO166" s="131">
        <f t="shared" si="152"/>
        <v>81330.248243559719</v>
      </c>
      <c r="BP166" s="183"/>
    </row>
    <row r="167" spans="2:68" s="75" customFormat="1">
      <c r="B167" s="602"/>
      <c r="C167" s="605"/>
      <c r="D167" s="592"/>
      <c r="E167" s="227" t="s">
        <v>121</v>
      </c>
      <c r="F167" s="122">
        <v>7</v>
      </c>
      <c r="G167" s="131">
        <v>4</v>
      </c>
      <c r="H167" s="131">
        <v>431980</v>
      </c>
      <c r="I167" s="132">
        <f t="shared" si="169"/>
        <v>9.3023255813953487E-2</v>
      </c>
      <c r="J167" s="132">
        <f t="shared" si="136"/>
        <v>0.5714285714285714</v>
      </c>
      <c r="K167" s="157">
        <f t="shared" si="137"/>
        <v>107995</v>
      </c>
      <c r="L167" s="592"/>
      <c r="M167" s="227" t="s">
        <v>121</v>
      </c>
      <c r="N167" s="122">
        <v>44</v>
      </c>
      <c r="O167" s="131">
        <v>24</v>
      </c>
      <c r="P167" s="131">
        <v>2131610</v>
      </c>
      <c r="Q167" s="132">
        <f t="shared" si="170"/>
        <v>0.10810810810810811</v>
      </c>
      <c r="R167" s="132">
        <f t="shared" si="138"/>
        <v>0.54545454545454541</v>
      </c>
      <c r="S167" s="126">
        <f t="shared" si="139"/>
        <v>88817.083333333328</v>
      </c>
      <c r="T167" s="592"/>
      <c r="U167" s="227" t="s">
        <v>121</v>
      </c>
      <c r="V167" s="122">
        <v>581</v>
      </c>
      <c r="W167" s="131">
        <v>326</v>
      </c>
      <c r="X167" s="131">
        <v>26840250</v>
      </c>
      <c r="Y167" s="132">
        <f t="shared" si="171"/>
        <v>3.6911231884057968E-2</v>
      </c>
      <c r="Z167" s="132">
        <f t="shared" si="140"/>
        <v>0.5611015490533563</v>
      </c>
      <c r="AA167" s="131">
        <f t="shared" si="141"/>
        <v>82332.055214723921</v>
      </c>
      <c r="AB167" s="592"/>
      <c r="AC167" s="227" t="s">
        <v>121</v>
      </c>
      <c r="AD167" s="122">
        <v>762</v>
      </c>
      <c r="AE167" s="131">
        <v>435</v>
      </c>
      <c r="AF167" s="131">
        <v>35141500</v>
      </c>
      <c r="AG167" s="132">
        <f t="shared" si="172"/>
        <v>5.6966998428496597E-2</v>
      </c>
      <c r="AH167" s="132">
        <f t="shared" si="142"/>
        <v>0.57086614173228345</v>
      </c>
      <c r="AI167" s="126">
        <f t="shared" si="143"/>
        <v>80785.057471264372</v>
      </c>
      <c r="AJ167" s="592"/>
      <c r="AK167" s="227" t="s">
        <v>121</v>
      </c>
      <c r="AL167" s="122">
        <v>699</v>
      </c>
      <c r="AM167" s="131">
        <v>381</v>
      </c>
      <c r="AN167" s="131">
        <v>33223370</v>
      </c>
      <c r="AO167" s="132">
        <f t="shared" si="173"/>
        <v>6.5576592082616181E-2</v>
      </c>
      <c r="AP167" s="132">
        <f t="shared" si="144"/>
        <v>0.54506437768240346</v>
      </c>
      <c r="AQ167" s="126">
        <f t="shared" si="145"/>
        <v>87200.446194225719</v>
      </c>
      <c r="AR167" s="592"/>
      <c r="AS167" s="227" t="s">
        <v>121</v>
      </c>
      <c r="AT167" s="122">
        <v>437</v>
      </c>
      <c r="AU167" s="131">
        <v>210</v>
      </c>
      <c r="AV167" s="131">
        <v>19927660</v>
      </c>
      <c r="AW167" s="132">
        <f t="shared" si="174"/>
        <v>7.1893187264635394E-2</v>
      </c>
      <c r="AX167" s="132">
        <f t="shared" si="146"/>
        <v>0.4805491990846682</v>
      </c>
      <c r="AY167" s="131">
        <f t="shared" si="147"/>
        <v>94893.619047619053</v>
      </c>
      <c r="AZ167" s="592"/>
      <c r="BA167" s="227" t="s">
        <v>121</v>
      </c>
      <c r="BB167" s="122">
        <v>121</v>
      </c>
      <c r="BC167" s="131">
        <v>57</v>
      </c>
      <c r="BD167" s="131">
        <v>5566850</v>
      </c>
      <c r="BE167" s="132">
        <f t="shared" si="175"/>
        <v>5.3023255813953486E-2</v>
      </c>
      <c r="BF167" s="132">
        <f t="shared" si="148"/>
        <v>0.47107438016528924</v>
      </c>
      <c r="BG167" s="157">
        <f t="shared" si="149"/>
        <v>97664.035087719298</v>
      </c>
      <c r="BH167" s="592"/>
      <c r="BI167" s="227" t="s">
        <v>121</v>
      </c>
      <c r="BJ167" s="122">
        <f t="shared" si="150"/>
        <v>2651</v>
      </c>
      <c r="BK167" s="131">
        <f t="shared" si="134"/>
        <v>1437</v>
      </c>
      <c r="BL167" s="131">
        <f t="shared" si="135"/>
        <v>123263220</v>
      </c>
      <c r="BM167" s="132">
        <f t="shared" si="176"/>
        <v>5.4146727457703756E-2</v>
      </c>
      <c r="BN167" s="132">
        <f t="shared" si="151"/>
        <v>0.5420596001508865</v>
      </c>
      <c r="BO167" s="131">
        <f t="shared" si="152"/>
        <v>85778.162839248427</v>
      </c>
      <c r="BP167" s="183"/>
    </row>
    <row r="168" spans="2:68" s="75" customFormat="1">
      <c r="B168" s="602"/>
      <c r="C168" s="605"/>
      <c r="D168" s="592"/>
      <c r="E168" s="227" t="s">
        <v>122</v>
      </c>
      <c r="F168" s="122">
        <v>5</v>
      </c>
      <c r="G168" s="131">
        <v>4</v>
      </c>
      <c r="H168" s="131">
        <v>845580</v>
      </c>
      <c r="I168" s="132">
        <f t="shared" si="169"/>
        <v>9.3023255813953487E-2</v>
      </c>
      <c r="J168" s="132">
        <f t="shared" si="136"/>
        <v>0.8</v>
      </c>
      <c r="K168" s="157">
        <f t="shared" si="137"/>
        <v>211395</v>
      </c>
      <c r="L168" s="592"/>
      <c r="M168" s="227" t="s">
        <v>122</v>
      </c>
      <c r="N168" s="122">
        <v>23</v>
      </c>
      <c r="O168" s="131">
        <v>9</v>
      </c>
      <c r="P168" s="131">
        <v>772150</v>
      </c>
      <c r="Q168" s="132">
        <f t="shared" si="170"/>
        <v>4.0540540540540543E-2</v>
      </c>
      <c r="R168" s="132">
        <f t="shared" si="138"/>
        <v>0.39130434782608697</v>
      </c>
      <c r="S168" s="126">
        <f t="shared" si="139"/>
        <v>85794.444444444438</v>
      </c>
      <c r="T168" s="592"/>
      <c r="U168" s="227" t="s">
        <v>122</v>
      </c>
      <c r="V168" s="122">
        <v>392</v>
      </c>
      <c r="W168" s="131">
        <v>227</v>
      </c>
      <c r="X168" s="131">
        <v>17724710</v>
      </c>
      <c r="Y168" s="132">
        <f t="shared" si="171"/>
        <v>2.5701992753623188E-2</v>
      </c>
      <c r="Z168" s="132">
        <f t="shared" si="140"/>
        <v>0.57908163265306123</v>
      </c>
      <c r="AA168" s="131">
        <f t="shared" si="141"/>
        <v>78082.422907488988</v>
      </c>
      <c r="AB168" s="592"/>
      <c r="AC168" s="227" t="s">
        <v>122</v>
      </c>
      <c r="AD168" s="122">
        <v>454</v>
      </c>
      <c r="AE168" s="131">
        <v>291</v>
      </c>
      <c r="AF168" s="131">
        <v>27166060</v>
      </c>
      <c r="AG168" s="132">
        <f t="shared" si="172"/>
        <v>3.8108957569408068E-2</v>
      </c>
      <c r="AH168" s="132">
        <f t="shared" si="142"/>
        <v>0.6409691629955947</v>
      </c>
      <c r="AI168" s="126">
        <f t="shared" si="143"/>
        <v>93354.158075601372</v>
      </c>
      <c r="AJ168" s="592"/>
      <c r="AK168" s="227" t="s">
        <v>122</v>
      </c>
      <c r="AL168" s="122">
        <v>420</v>
      </c>
      <c r="AM168" s="131">
        <v>257</v>
      </c>
      <c r="AN168" s="131">
        <v>25444400</v>
      </c>
      <c r="AO168" s="132">
        <f t="shared" si="173"/>
        <v>4.423407917383821E-2</v>
      </c>
      <c r="AP168" s="132">
        <f t="shared" si="144"/>
        <v>0.61190476190476195</v>
      </c>
      <c r="AQ168" s="126">
        <f t="shared" si="145"/>
        <v>99005.447470817118</v>
      </c>
      <c r="AR168" s="592"/>
      <c r="AS168" s="227" t="s">
        <v>122</v>
      </c>
      <c r="AT168" s="122">
        <v>184</v>
      </c>
      <c r="AU168" s="131">
        <v>126</v>
      </c>
      <c r="AV168" s="131">
        <v>12164730</v>
      </c>
      <c r="AW168" s="132">
        <f t="shared" si="174"/>
        <v>4.3135912358781239E-2</v>
      </c>
      <c r="AX168" s="132">
        <f t="shared" si="146"/>
        <v>0.68478260869565222</v>
      </c>
      <c r="AY168" s="131">
        <f t="shared" si="147"/>
        <v>96545.476190476184</v>
      </c>
      <c r="AZ168" s="592"/>
      <c r="BA168" s="227" t="s">
        <v>122</v>
      </c>
      <c r="BB168" s="122">
        <v>48</v>
      </c>
      <c r="BC168" s="131">
        <v>30</v>
      </c>
      <c r="BD168" s="131">
        <v>3311940</v>
      </c>
      <c r="BE168" s="132">
        <f t="shared" si="175"/>
        <v>2.7906976744186046E-2</v>
      </c>
      <c r="BF168" s="132">
        <f t="shared" si="148"/>
        <v>0.625</v>
      </c>
      <c r="BG168" s="157">
        <f t="shared" si="149"/>
        <v>110398</v>
      </c>
      <c r="BH168" s="592"/>
      <c r="BI168" s="227" t="s">
        <v>122</v>
      </c>
      <c r="BJ168" s="122">
        <f t="shared" si="150"/>
        <v>1526</v>
      </c>
      <c r="BK168" s="131">
        <f t="shared" si="134"/>
        <v>944</v>
      </c>
      <c r="BL168" s="131">
        <f t="shared" si="135"/>
        <v>87429570</v>
      </c>
      <c r="BM168" s="132">
        <f t="shared" si="176"/>
        <v>3.5570292776668302E-2</v>
      </c>
      <c r="BN168" s="132">
        <f t="shared" si="151"/>
        <v>0.61861074705111407</v>
      </c>
      <c r="BO168" s="131">
        <f t="shared" si="152"/>
        <v>92616.069915254237</v>
      </c>
      <c r="BP168" s="183"/>
    </row>
    <row r="169" spans="2:68" s="75" customFormat="1">
      <c r="B169" s="602"/>
      <c r="C169" s="605"/>
      <c r="D169" s="592"/>
      <c r="E169" s="227" t="s">
        <v>123</v>
      </c>
      <c r="F169" s="122">
        <v>17</v>
      </c>
      <c r="G169" s="131">
        <v>9</v>
      </c>
      <c r="H169" s="131">
        <v>1042230</v>
      </c>
      <c r="I169" s="132">
        <f t="shared" si="169"/>
        <v>0.20930232558139536</v>
      </c>
      <c r="J169" s="132">
        <f t="shared" si="136"/>
        <v>0.52941176470588236</v>
      </c>
      <c r="K169" s="157">
        <f t="shared" si="137"/>
        <v>115803.33333333333</v>
      </c>
      <c r="L169" s="592"/>
      <c r="M169" s="227" t="s">
        <v>123</v>
      </c>
      <c r="N169" s="122">
        <v>96</v>
      </c>
      <c r="O169" s="131">
        <v>57</v>
      </c>
      <c r="P169" s="131">
        <v>6355890</v>
      </c>
      <c r="Q169" s="132">
        <f t="shared" si="170"/>
        <v>0.25675675675675674</v>
      </c>
      <c r="R169" s="132">
        <f t="shared" si="138"/>
        <v>0.59375</v>
      </c>
      <c r="S169" s="126">
        <f t="shared" si="139"/>
        <v>111506.84210526316</v>
      </c>
      <c r="T169" s="592"/>
      <c r="U169" s="227" t="s">
        <v>123</v>
      </c>
      <c r="V169" s="122">
        <v>3492</v>
      </c>
      <c r="W169" s="131">
        <v>2255</v>
      </c>
      <c r="X169" s="131">
        <v>172338950</v>
      </c>
      <c r="Y169" s="132">
        <f t="shared" si="171"/>
        <v>0.25532155797101447</v>
      </c>
      <c r="Z169" s="132">
        <f t="shared" si="140"/>
        <v>0.6457617411225659</v>
      </c>
      <c r="AA169" s="131">
        <f t="shared" si="141"/>
        <v>76425.254988913526</v>
      </c>
      <c r="AB169" s="592"/>
      <c r="AC169" s="227" t="s">
        <v>123</v>
      </c>
      <c r="AD169" s="122">
        <v>3267</v>
      </c>
      <c r="AE169" s="131">
        <v>2127</v>
      </c>
      <c r="AF169" s="131">
        <v>177805800</v>
      </c>
      <c r="AG169" s="132">
        <f t="shared" si="172"/>
        <v>0.27854897852278682</v>
      </c>
      <c r="AH169" s="132">
        <f t="shared" si="142"/>
        <v>0.65105601469237828</v>
      </c>
      <c r="AI169" s="126">
        <f t="shared" si="143"/>
        <v>83594.640338504934</v>
      </c>
      <c r="AJ169" s="592"/>
      <c r="AK169" s="227" t="s">
        <v>123</v>
      </c>
      <c r="AL169" s="122">
        <v>2301</v>
      </c>
      <c r="AM169" s="131">
        <v>1357</v>
      </c>
      <c r="AN169" s="131">
        <v>118470570</v>
      </c>
      <c r="AO169" s="132">
        <f t="shared" si="173"/>
        <v>0.23356282271944923</v>
      </c>
      <c r="AP169" s="132">
        <f t="shared" si="144"/>
        <v>0.58974358974358976</v>
      </c>
      <c r="AQ169" s="126">
        <f t="shared" si="145"/>
        <v>87303.294030950623</v>
      </c>
      <c r="AR169" s="592"/>
      <c r="AS169" s="227" t="s">
        <v>123</v>
      </c>
      <c r="AT169" s="122">
        <v>929</v>
      </c>
      <c r="AU169" s="131">
        <v>494</v>
      </c>
      <c r="AV169" s="131">
        <v>42720210</v>
      </c>
      <c r="AW169" s="132">
        <f t="shared" si="174"/>
        <v>0.16912016432728519</v>
      </c>
      <c r="AX169" s="132">
        <f t="shared" si="146"/>
        <v>0.53175457481162536</v>
      </c>
      <c r="AY169" s="131">
        <f t="shared" si="147"/>
        <v>86478.15789473684</v>
      </c>
      <c r="AZ169" s="592"/>
      <c r="BA169" s="227" t="s">
        <v>123</v>
      </c>
      <c r="BB169" s="122">
        <v>212</v>
      </c>
      <c r="BC169" s="131">
        <v>95</v>
      </c>
      <c r="BD169" s="131">
        <v>8559230</v>
      </c>
      <c r="BE169" s="132">
        <f t="shared" si="175"/>
        <v>8.8372093023255813E-2</v>
      </c>
      <c r="BF169" s="132">
        <f t="shared" si="148"/>
        <v>0.44811320754716982</v>
      </c>
      <c r="BG169" s="157">
        <f t="shared" si="149"/>
        <v>90097.15789473684</v>
      </c>
      <c r="BH169" s="592"/>
      <c r="BI169" s="227" t="s">
        <v>123</v>
      </c>
      <c r="BJ169" s="122">
        <f t="shared" si="150"/>
        <v>10314</v>
      </c>
      <c r="BK169" s="131">
        <f t="shared" si="134"/>
        <v>6394</v>
      </c>
      <c r="BL169" s="131">
        <f t="shared" si="135"/>
        <v>527292880</v>
      </c>
      <c r="BM169" s="132">
        <f t="shared" si="176"/>
        <v>0.24092844493010288</v>
      </c>
      <c r="BN169" s="132">
        <f t="shared" si="151"/>
        <v>0.61993407019585034</v>
      </c>
      <c r="BO169" s="131">
        <f t="shared" si="152"/>
        <v>82466.825148576798</v>
      </c>
      <c r="BP169" s="183"/>
    </row>
    <row r="170" spans="2:68" s="75" customFormat="1">
      <c r="B170" s="602"/>
      <c r="C170" s="605"/>
      <c r="D170" s="592"/>
      <c r="E170" s="227" t="s">
        <v>124</v>
      </c>
      <c r="F170" s="122">
        <v>2</v>
      </c>
      <c r="G170" s="131">
        <v>1</v>
      </c>
      <c r="H170" s="131">
        <v>371340</v>
      </c>
      <c r="I170" s="132">
        <f t="shared" si="169"/>
        <v>2.3255813953488372E-2</v>
      </c>
      <c r="J170" s="132">
        <f t="shared" si="136"/>
        <v>0.5</v>
      </c>
      <c r="K170" s="157">
        <f t="shared" si="137"/>
        <v>371340</v>
      </c>
      <c r="L170" s="592"/>
      <c r="M170" s="227" t="s">
        <v>124</v>
      </c>
      <c r="N170" s="122">
        <v>19</v>
      </c>
      <c r="O170" s="131">
        <v>14</v>
      </c>
      <c r="P170" s="131">
        <v>1540960</v>
      </c>
      <c r="Q170" s="132">
        <f t="shared" si="170"/>
        <v>6.3063063063063057E-2</v>
      </c>
      <c r="R170" s="132">
        <f t="shared" si="138"/>
        <v>0.73684210526315785</v>
      </c>
      <c r="S170" s="126">
        <f t="shared" si="139"/>
        <v>110068.57142857143</v>
      </c>
      <c r="T170" s="592"/>
      <c r="U170" s="227" t="s">
        <v>124</v>
      </c>
      <c r="V170" s="122">
        <v>588</v>
      </c>
      <c r="W170" s="131">
        <v>360</v>
      </c>
      <c r="X170" s="131">
        <v>29000190</v>
      </c>
      <c r="Y170" s="132">
        <f t="shared" si="171"/>
        <v>4.0760869565217392E-2</v>
      </c>
      <c r="Z170" s="132">
        <f t="shared" si="140"/>
        <v>0.61224489795918369</v>
      </c>
      <c r="AA170" s="131">
        <f t="shared" si="141"/>
        <v>80556.083333333328</v>
      </c>
      <c r="AB170" s="592"/>
      <c r="AC170" s="227" t="s">
        <v>124</v>
      </c>
      <c r="AD170" s="122">
        <v>734</v>
      </c>
      <c r="AE170" s="131">
        <v>440</v>
      </c>
      <c r="AF170" s="131">
        <v>37708350</v>
      </c>
      <c r="AG170" s="132">
        <f t="shared" si="172"/>
        <v>5.7621791513881616E-2</v>
      </c>
      <c r="AH170" s="132">
        <f t="shared" si="142"/>
        <v>0.59945504087193457</v>
      </c>
      <c r="AI170" s="126">
        <f t="shared" si="143"/>
        <v>85700.795454545456</v>
      </c>
      <c r="AJ170" s="592"/>
      <c r="AK170" s="227" t="s">
        <v>124</v>
      </c>
      <c r="AL170" s="122">
        <v>694</v>
      </c>
      <c r="AM170" s="131">
        <v>393</v>
      </c>
      <c r="AN170" s="131">
        <v>37660940</v>
      </c>
      <c r="AO170" s="132">
        <f t="shared" si="173"/>
        <v>6.7641996557659206E-2</v>
      </c>
      <c r="AP170" s="132">
        <f t="shared" si="144"/>
        <v>0.56628242074927959</v>
      </c>
      <c r="AQ170" s="126">
        <f t="shared" si="145"/>
        <v>95829.363867684471</v>
      </c>
      <c r="AR170" s="592"/>
      <c r="AS170" s="227" t="s">
        <v>124</v>
      </c>
      <c r="AT170" s="122">
        <v>414</v>
      </c>
      <c r="AU170" s="131">
        <v>223</v>
      </c>
      <c r="AV170" s="131">
        <v>22238520</v>
      </c>
      <c r="AW170" s="132">
        <f t="shared" si="174"/>
        <v>7.6343717904827108E-2</v>
      </c>
      <c r="AX170" s="132">
        <f t="shared" si="146"/>
        <v>0.53864734299516903</v>
      </c>
      <c r="AY170" s="131">
        <f t="shared" si="147"/>
        <v>99724.304932735424</v>
      </c>
      <c r="AZ170" s="592"/>
      <c r="BA170" s="227" t="s">
        <v>124</v>
      </c>
      <c r="BB170" s="122">
        <v>153</v>
      </c>
      <c r="BC170" s="131">
        <v>91</v>
      </c>
      <c r="BD170" s="131">
        <v>9786710</v>
      </c>
      <c r="BE170" s="132">
        <f t="shared" si="175"/>
        <v>8.4651162790697676E-2</v>
      </c>
      <c r="BF170" s="132">
        <f t="shared" si="148"/>
        <v>0.59477124183006536</v>
      </c>
      <c r="BG170" s="157">
        <f t="shared" si="149"/>
        <v>107546.26373626373</v>
      </c>
      <c r="BH170" s="592"/>
      <c r="BI170" s="227" t="s">
        <v>124</v>
      </c>
      <c r="BJ170" s="122">
        <f t="shared" si="150"/>
        <v>2604</v>
      </c>
      <c r="BK170" s="131">
        <f t="shared" si="134"/>
        <v>1522</v>
      </c>
      <c r="BL170" s="131">
        <f t="shared" si="135"/>
        <v>138307010</v>
      </c>
      <c r="BM170" s="132">
        <f t="shared" si="176"/>
        <v>5.7349561023399526E-2</v>
      </c>
      <c r="BN170" s="132">
        <f t="shared" si="151"/>
        <v>0.58448540706605223</v>
      </c>
      <c r="BO170" s="131">
        <f t="shared" si="152"/>
        <v>90871.885676741134</v>
      </c>
      <c r="BP170" s="183"/>
    </row>
    <row r="171" spans="2:68" s="75" customFormat="1">
      <c r="B171" s="602"/>
      <c r="C171" s="605"/>
      <c r="D171" s="592"/>
      <c r="E171" s="224" t="s">
        <v>117</v>
      </c>
      <c r="F171" s="122">
        <v>7</v>
      </c>
      <c r="G171" s="131">
        <v>5</v>
      </c>
      <c r="H171" s="131">
        <v>168640</v>
      </c>
      <c r="I171" s="132">
        <f t="shared" si="169"/>
        <v>0.11627906976744186</v>
      </c>
      <c r="J171" s="132">
        <f t="shared" si="136"/>
        <v>0.7142857142857143</v>
      </c>
      <c r="K171" s="157">
        <f t="shared" si="137"/>
        <v>33728</v>
      </c>
      <c r="L171" s="592"/>
      <c r="M171" s="228" t="s">
        <v>117</v>
      </c>
      <c r="N171" s="122">
        <v>21</v>
      </c>
      <c r="O171" s="131">
        <v>9</v>
      </c>
      <c r="P171" s="131">
        <v>1285320</v>
      </c>
      <c r="Q171" s="132">
        <f t="shared" si="170"/>
        <v>4.0540540540540543E-2</v>
      </c>
      <c r="R171" s="132">
        <f t="shared" si="138"/>
        <v>0.42857142857142855</v>
      </c>
      <c r="S171" s="126">
        <f t="shared" si="139"/>
        <v>142813.33333333334</v>
      </c>
      <c r="T171" s="592"/>
      <c r="U171" s="228" t="s">
        <v>117</v>
      </c>
      <c r="V171" s="122">
        <v>760</v>
      </c>
      <c r="W171" s="131">
        <v>409</v>
      </c>
      <c r="X171" s="131">
        <v>27371600</v>
      </c>
      <c r="Y171" s="132">
        <f t="shared" si="171"/>
        <v>4.63088768115942E-2</v>
      </c>
      <c r="Z171" s="132">
        <f t="shared" si="140"/>
        <v>0.53815789473684206</v>
      </c>
      <c r="AA171" s="131">
        <f t="shared" si="141"/>
        <v>66923.227383863079</v>
      </c>
      <c r="AB171" s="592"/>
      <c r="AC171" s="228" t="s">
        <v>117</v>
      </c>
      <c r="AD171" s="122">
        <v>407</v>
      </c>
      <c r="AE171" s="131">
        <v>224</v>
      </c>
      <c r="AF171" s="131">
        <v>19813780</v>
      </c>
      <c r="AG171" s="132">
        <f t="shared" si="172"/>
        <v>2.9334730225248823E-2</v>
      </c>
      <c r="AH171" s="132">
        <f t="shared" si="142"/>
        <v>0.55036855036855037</v>
      </c>
      <c r="AI171" s="126">
        <f t="shared" si="143"/>
        <v>88454.375</v>
      </c>
      <c r="AJ171" s="592"/>
      <c r="AK171" s="228" t="s">
        <v>117</v>
      </c>
      <c r="AL171" s="122">
        <v>245</v>
      </c>
      <c r="AM171" s="131">
        <v>128</v>
      </c>
      <c r="AN171" s="131">
        <v>14544090</v>
      </c>
      <c r="AO171" s="132">
        <f t="shared" si="173"/>
        <v>2.2030981067125647E-2</v>
      </c>
      <c r="AP171" s="132">
        <f t="shared" si="144"/>
        <v>0.52244897959183678</v>
      </c>
      <c r="AQ171" s="126">
        <f t="shared" si="145"/>
        <v>113625.703125</v>
      </c>
      <c r="AR171" s="592"/>
      <c r="AS171" s="228" t="s">
        <v>117</v>
      </c>
      <c r="AT171" s="122">
        <v>126</v>
      </c>
      <c r="AU171" s="131">
        <v>61</v>
      </c>
      <c r="AV171" s="131">
        <v>8299350</v>
      </c>
      <c r="AW171" s="132">
        <f t="shared" si="174"/>
        <v>2.0883259157822662E-2</v>
      </c>
      <c r="AX171" s="132">
        <f t="shared" si="146"/>
        <v>0.48412698412698413</v>
      </c>
      <c r="AY171" s="131">
        <f t="shared" si="147"/>
        <v>136054.9180327869</v>
      </c>
      <c r="AZ171" s="592"/>
      <c r="BA171" s="228" t="s">
        <v>117</v>
      </c>
      <c r="BB171" s="122">
        <v>66</v>
      </c>
      <c r="BC171" s="131">
        <v>32</v>
      </c>
      <c r="BD171" s="131">
        <v>4190810</v>
      </c>
      <c r="BE171" s="132">
        <f t="shared" si="175"/>
        <v>2.9767441860465118E-2</v>
      </c>
      <c r="BF171" s="132">
        <f t="shared" si="148"/>
        <v>0.48484848484848486</v>
      </c>
      <c r="BG171" s="157">
        <f t="shared" si="149"/>
        <v>130962.8125</v>
      </c>
      <c r="BH171" s="592"/>
      <c r="BI171" s="228" t="s">
        <v>117</v>
      </c>
      <c r="BJ171" s="122">
        <f t="shared" si="150"/>
        <v>1632</v>
      </c>
      <c r="BK171" s="131">
        <f t="shared" si="134"/>
        <v>868</v>
      </c>
      <c r="BL171" s="131">
        <f t="shared" si="135"/>
        <v>75673590</v>
      </c>
      <c r="BM171" s="132">
        <f t="shared" si="176"/>
        <v>3.2706582764987377E-2</v>
      </c>
      <c r="BN171" s="132">
        <f t="shared" si="151"/>
        <v>0.53186274509803921</v>
      </c>
      <c r="BO171" s="131">
        <f t="shared" si="152"/>
        <v>87181.555299539177</v>
      </c>
      <c r="BP171" s="183"/>
    </row>
    <row r="172" spans="2:68" s="75" customFormat="1">
      <c r="B172" s="602">
        <v>16</v>
      </c>
      <c r="C172" s="604" t="s">
        <v>54</v>
      </c>
      <c r="D172" s="596">
        <f>BS23</f>
        <v>21</v>
      </c>
      <c r="E172" s="225" t="s">
        <v>104</v>
      </c>
      <c r="F172" s="121">
        <v>6</v>
      </c>
      <c r="G172" s="129">
        <v>2</v>
      </c>
      <c r="H172" s="129">
        <v>107970</v>
      </c>
      <c r="I172" s="130">
        <f>IFERROR(G172/$D$172,"-")</f>
        <v>9.5238095238095233E-2</v>
      </c>
      <c r="J172" s="130">
        <f t="shared" si="136"/>
        <v>0.33333333333333331</v>
      </c>
      <c r="K172" s="156">
        <f t="shared" si="137"/>
        <v>53985</v>
      </c>
      <c r="L172" s="596">
        <f>BT23</f>
        <v>103</v>
      </c>
      <c r="M172" s="225" t="s">
        <v>104</v>
      </c>
      <c r="N172" s="121">
        <v>45</v>
      </c>
      <c r="O172" s="129">
        <v>24</v>
      </c>
      <c r="P172" s="129">
        <v>2138210</v>
      </c>
      <c r="Q172" s="130">
        <f>IFERROR(O172/$L$172,"-")</f>
        <v>0.23300970873786409</v>
      </c>
      <c r="R172" s="130">
        <f t="shared" si="138"/>
        <v>0.53333333333333333</v>
      </c>
      <c r="S172" s="125">
        <f t="shared" si="139"/>
        <v>89092.083333333328</v>
      </c>
      <c r="T172" s="596">
        <f>BU23</f>
        <v>5365</v>
      </c>
      <c r="U172" s="225" t="s">
        <v>104</v>
      </c>
      <c r="V172" s="121">
        <v>2532</v>
      </c>
      <c r="W172" s="129">
        <v>1611</v>
      </c>
      <c r="X172" s="129">
        <v>119012000</v>
      </c>
      <c r="Y172" s="130">
        <f>IFERROR(W172/$T$172,"-")</f>
        <v>0.30027958993476234</v>
      </c>
      <c r="Z172" s="130">
        <f t="shared" si="140"/>
        <v>0.63625592417061616</v>
      </c>
      <c r="AA172" s="129">
        <f t="shared" si="141"/>
        <v>73874.612042209803</v>
      </c>
      <c r="AB172" s="596">
        <f>BV23</f>
        <v>4850</v>
      </c>
      <c r="AC172" s="225" t="s">
        <v>104</v>
      </c>
      <c r="AD172" s="121">
        <v>2436</v>
      </c>
      <c r="AE172" s="129">
        <v>1596</v>
      </c>
      <c r="AF172" s="129">
        <v>138239900</v>
      </c>
      <c r="AG172" s="130">
        <f>IFERROR(AE172/$AB$172,"-")</f>
        <v>0.32907216494845359</v>
      </c>
      <c r="AH172" s="130">
        <f t="shared" si="142"/>
        <v>0.65517241379310343</v>
      </c>
      <c r="AI172" s="125">
        <f t="shared" si="143"/>
        <v>86616.478696741848</v>
      </c>
      <c r="AJ172" s="596">
        <f>BW23</f>
        <v>3962</v>
      </c>
      <c r="AK172" s="225" t="s">
        <v>104</v>
      </c>
      <c r="AL172" s="121">
        <v>2010</v>
      </c>
      <c r="AM172" s="129">
        <v>1211</v>
      </c>
      <c r="AN172" s="129">
        <v>106670680</v>
      </c>
      <c r="AO172" s="130">
        <f>IFERROR(AM172/$AJ$172,"-")</f>
        <v>0.30565371024734983</v>
      </c>
      <c r="AP172" s="130">
        <f t="shared" si="144"/>
        <v>0.60248756218905475</v>
      </c>
      <c r="AQ172" s="125">
        <f t="shared" si="145"/>
        <v>88084.789430222954</v>
      </c>
      <c r="AR172" s="596">
        <f>BX23</f>
        <v>2319</v>
      </c>
      <c r="AS172" s="225" t="s">
        <v>104</v>
      </c>
      <c r="AT172" s="121">
        <v>980</v>
      </c>
      <c r="AU172" s="129">
        <v>542</v>
      </c>
      <c r="AV172" s="129">
        <v>46230930</v>
      </c>
      <c r="AW172" s="130">
        <f>IFERROR(AU172/$AR$172,"-")</f>
        <v>0.23372143165157394</v>
      </c>
      <c r="AX172" s="130">
        <f t="shared" si="146"/>
        <v>0.55306122448979589</v>
      </c>
      <c r="AY172" s="129">
        <f t="shared" si="147"/>
        <v>85296.918819188199</v>
      </c>
      <c r="AZ172" s="596">
        <f>BY23</f>
        <v>964</v>
      </c>
      <c r="BA172" s="225" t="s">
        <v>104</v>
      </c>
      <c r="BB172" s="121">
        <v>286</v>
      </c>
      <c r="BC172" s="129">
        <v>151</v>
      </c>
      <c r="BD172" s="129">
        <v>16064200</v>
      </c>
      <c r="BE172" s="130">
        <f>IFERROR(BC172/$AZ$172,"-")</f>
        <v>0.15663900414937759</v>
      </c>
      <c r="BF172" s="130">
        <f t="shared" si="148"/>
        <v>0.52797202797202802</v>
      </c>
      <c r="BG172" s="156">
        <f t="shared" si="149"/>
        <v>106385.43046357617</v>
      </c>
      <c r="BH172" s="596">
        <f>BZ23</f>
        <v>17584</v>
      </c>
      <c r="BI172" s="225" t="s">
        <v>104</v>
      </c>
      <c r="BJ172" s="121">
        <f t="shared" si="150"/>
        <v>8295</v>
      </c>
      <c r="BK172" s="129">
        <f t="shared" si="134"/>
        <v>5137</v>
      </c>
      <c r="BL172" s="129">
        <f t="shared" si="135"/>
        <v>428463890</v>
      </c>
      <c r="BM172" s="130">
        <f>IFERROR(BK172/$BH$172,"-")</f>
        <v>0.29214058234758872</v>
      </c>
      <c r="BN172" s="130">
        <f t="shared" si="151"/>
        <v>0.61928872814948766</v>
      </c>
      <c r="BO172" s="129">
        <f t="shared" si="152"/>
        <v>83407.41483356044</v>
      </c>
      <c r="BP172" s="183"/>
    </row>
    <row r="173" spans="2:68" s="75" customFormat="1">
      <c r="B173" s="602"/>
      <c r="C173" s="605"/>
      <c r="D173" s="592"/>
      <c r="E173" s="226" t="s">
        <v>136</v>
      </c>
      <c r="F173" s="122">
        <v>10</v>
      </c>
      <c r="G173" s="131">
        <v>7</v>
      </c>
      <c r="H173" s="131">
        <v>773370</v>
      </c>
      <c r="I173" s="132">
        <f t="shared" ref="I173:I182" si="177">IFERROR(G173/$D$172,"-")</f>
        <v>0.33333333333333331</v>
      </c>
      <c r="J173" s="132">
        <f t="shared" si="136"/>
        <v>0.7</v>
      </c>
      <c r="K173" s="157">
        <f t="shared" si="137"/>
        <v>110481.42857142857</v>
      </c>
      <c r="L173" s="592"/>
      <c r="M173" s="226" t="s">
        <v>136</v>
      </c>
      <c r="N173" s="122">
        <v>48</v>
      </c>
      <c r="O173" s="131">
        <v>27</v>
      </c>
      <c r="P173" s="131">
        <v>2331500</v>
      </c>
      <c r="Q173" s="132">
        <f t="shared" ref="Q173:Q182" si="178">IFERROR(O173/$L$172,"-")</f>
        <v>0.26213592233009708</v>
      </c>
      <c r="R173" s="132">
        <f t="shared" si="138"/>
        <v>0.5625</v>
      </c>
      <c r="S173" s="126">
        <f t="shared" si="139"/>
        <v>86351.851851851854</v>
      </c>
      <c r="T173" s="592"/>
      <c r="U173" s="226" t="s">
        <v>136</v>
      </c>
      <c r="V173" s="122">
        <v>2452</v>
      </c>
      <c r="W173" s="131">
        <v>1578</v>
      </c>
      <c r="X173" s="131">
        <v>116259390</v>
      </c>
      <c r="Y173" s="132">
        <f t="shared" ref="Y173:Y182" si="179">IFERROR(W173/$T$172,"-")</f>
        <v>0.29412861136999069</v>
      </c>
      <c r="Z173" s="132">
        <f t="shared" si="140"/>
        <v>0.64355628058727565</v>
      </c>
      <c r="AA173" s="131">
        <f t="shared" si="141"/>
        <v>73675.152091254757</v>
      </c>
      <c r="AB173" s="592"/>
      <c r="AC173" s="226" t="s">
        <v>136</v>
      </c>
      <c r="AD173" s="122">
        <v>2213</v>
      </c>
      <c r="AE173" s="131">
        <v>1466</v>
      </c>
      <c r="AF173" s="131">
        <v>126847380</v>
      </c>
      <c r="AG173" s="132">
        <f t="shared" ref="AG173:AG182" si="180">IFERROR(AE173/$AB$172,"-")</f>
        <v>0.30226804123711343</v>
      </c>
      <c r="AH173" s="132">
        <f t="shared" si="142"/>
        <v>0.66244916403072751</v>
      </c>
      <c r="AI173" s="126">
        <f t="shared" si="143"/>
        <v>86526.180081855389</v>
      </c>
      <c r="AJ173" s="592"/>
      <c r="AK173" s="226" t="s">
        <v>136</v>
      </c>
      <c r="AL173" s="122">
        <v>1720</v>
      </c>
      <c r="AM173" s="131">
        <v>1037</v>
      </c>
      <c r="AN173" s="131">
        <v>85491200</v>
      </c>
      <c r="AO173" s="132">
        <f t="shared" ref="AO173:AO182" si="181">IFERROR(AM173/$AJ$172,"-")</f>
        <v>0.26173649671882887</v>
      </c>
      <c r="AP173" s="132">
        <f t="shared" si="144"/>
        <v>0.60290697674418603</v>
      </c>
      <c r="AQ173" s="126">
        <f t="shared" si="145"/>
        <v>82440.887174541946</v>
      </c>
      <c r="AR173" s="592"/>
      <c r="AS173" s="226" t="s">
        <v>136</v>
      </c>
      <c r="AT173" s="122">
        <v>787</v>
      </c>
      <c r="AU173" s="131">
        <v>431</v>
      </c>
      <c r="AV173" s="131">
        <v>34380670</v>
      </c>
      <c r="AW173" s="132">
        <f t="shared" ref="AW173:AW182" si="182">IFERROR(AU173/$AR$172,"-")</f>
        <v>0.18585597240189736</v>
      </c>
      <c r="AX173" s="132">
        <f t="shared" si="146"/>
        <v>0.54764930114358323</v>
      </c>
      <c r="AY173" s="131">
        <f t="shared" si="147"/>
        <v>79769.535962877024</v>
      </c>
      <c r="AZ173" s="592"/>
      <c r="BA173" s="226" t="s">
        <v>136</v>
      </c>
      <c r="BB173" s="122">
        <v>186</v>
      </c>
      <c r="BC173" s="131">
        <v>97</v>
      </c>
      <c r="BD173" s="131">
        <v>9643670</v>
      </c>
      <c r="BE173" s="132">
        <f t="shared" ref="BE173:BE182" si="183">IFERROR(BC173/$AZ$172,"-")</f>
        <v>0.10062240663900415</v>
      </c>
      <c r="BF173" s="132">
        <f t="shared" si="148"/>
        <v>0.521505376344086</v>
      </c>
      <c r="BG173" s="157">
        <f t="shared" si="149"/>
        <v>99419.278350515466</v>
      </c>
      <c r="BH173" s="592"/>
      <c r="BI173" s="226" t="s">
        <v>136</v>
      </c>
      <c r="BJ173" s="122">
        <f t="shared" si="150"/>
        <v>7416</v>
      </c>
      <c r="BK173" s="131">
        <f t="shared" si="134"/>
        <v>4643</v>
      </c>
      <c r="BL173" s="131">
        <f t="shared" si="135"/>
        <v>375727180</v>
      </c>
      <c r="BM173" s="132">
        <f t="shared" ref="BM173:BM182" si="184">IFERROR(BK173/$BH$172,"-")</f>
        <v>0.26404686078252959</v>
      </c>
      <c r="BN173" s="132">
        <f t="shared" si="151"/>
        <v>0.62607874865156421</v>
      </c>
      <c r="BO173" s="131">
        <f t="shared" si="152"/>
        <v>80923.364204178331</v>
      </c>
      <c r="BP173" s="183"/>
    </row>
    <row r="174" spans="2:68" s="75" customFormat="1">
      <c r="B174" s="602"/>
      <c r="C174" s="605"/>
      <c r="D174" s="592"/>
      <c r="E174" s="227" t="s">
        <v>103</v>
      </c>
      <c r="F174" s="122">
        <v>9</v>
      </c>
      <c r="G174" s="131">
        <v>6</v>
      </c>
      <c r="H174" s="131">
        <v>555390</v>
      </c>
      <c r="I174" s="132">
        <f t="shared" si="177"/>
        <v>0.2857142857142857</v>
      </c>
      <c r="J174" s="132">
        <f t="shared" si="136"/>
        <v>0.66666666666666663</v>
      </c>
      <c r="K174" s="157">
        <f t="shared" si="137"/>
        <v>92565</v>
      </c>
      <c r="L174" s="592"/>
      <c r="M174" s="227" t="s">
        <v>103</v>
      </c>
      <c r="N174" s="122">
        <v>49</v>
      </c>
      <c r="O174" s="131">
        <v>27</v>
      </c>
      <c r="P174" s="131">
        <v>2550950</v>
      </c>
      <c r="Q174" s="132">
        <f t="shared" si="178"/>
        <v>0.26213592233009708</v>
      </c>
      <c r="R174" s="132">
        <f t="shared" si="138"/>
        <v>0.55102040816326525</v>
      </c>
      <c r="S174" s="126">
        <f t="shared" si="139"/>
        <v>94479.629629629635</v>
      </c>
      <c r="T174" s="592"/>
      <c r="U174" s="227" t="s">
        <v>103</v>
      </c>
      <c r="V174" s="122">
        <v>3147</v>
      </c>
      <c r="W174" s="131">
        <v>1957</v>
      </c>
      <c r="X174" s="131">
        <v>144993570</v>
      </c>
      <c r="Y174" s="132">
        <f t="shared" si="179"/>
        <v>0.36477166821994406</v>
      </c>
      <c r="Z174" s="132">
        <f t="shared" si="140"/>
        <v>0.62186209088020339</v>
      </c>
      <c r="AA174" s="131">
        <f t="shared" si="141"/>
        <v>74089.713847726118</v>
      </c>
      <c r="AB174" s="592"/>
      <c r="AC174" s="227" t="s">
        <v>103</v>
      </c>
      <c r="AD174" s="122">
        <v>2920</v>
      </c>
      <c r="AE174" s="131">
        <v>1887</v>
      </c>
      <c r="AF174" s="131">
        <v>159748970</v>
      </c>
      <c r="AG174" s="132">
        <f t="shared" si="180"/>
        <v>0.38907216494845359</v>
      </c>
      <c r="AH174" s="132">
        <f t="shared" si="142"/>
        <v>0.64623287671232876</v>
      </c>
      <c r="AI174" s="126">
        <f t="shared" si="143"/>
        <v>84657.64175940647</v>
      </c>
      <c r="AJ174" s="592"/>
      <c r="AK174" s="227" t="s">
        <v>103</v>
      </c>
      <c r="AL174" s="122">
        <v>2552</v>
      </c>
      <c r="AM174" s="131">
        <v>1518</v>
      </c>
      <c r="AN174" s="131">
        <v>135056560</v>
      </c>
      <c r="AO174" s="132">
        <f t="shared" si="181"/>
        <v>0.38313982836951033</v>
      </c>
      <c r="AP174" s="132">
        <f t="shared" si="144"/>
        <v>0.59482758620689657</v>
      </c>
      <c r="AQ174" s="126">
        <f t="shared" si="145"/>
        <v>88970.065876152832</v>
      </c>
      <c r="AR174" s="592"/>
      <c r="AS174" s="227" t="s">
        <v>103</v>
      </c>
      <c r="AT174" s="122">
        <v>1413</v>
      </c>
      <c r="AU174" s="131">
        <v>753</v>
      </c>
      <c r="AV174" s="131">
        <v>71182820</v>
      </c>
      <c r="AW174" s="132">
        <f t="shared" si="182"/>
        <v>0.32470892626131953</v>
      </c>
      <c r="AX174" s="132">
        <f t="shared" si="146"/>
        <v>0.53290870488322717</v>
      </c>
      <c r="AY174" s="131">
        <f t="shared" si="147"/>
        <v>94532.297476759632</v>
      </c>
      <c r="AZ174" s="592"/>
      <c r="BA174" s="227" t="s">
        <v>103</v>
      </c>
      <c r="BB174" s="122">
        <v>475</v>
      </c>
      <c r="BC174" s="131">
        <v>247</v>
      </c>
      <c r="BD174" s="131">
        <v>25882880</v>
      </c>
      <c r="BE174" s="132">
        <f t="shared" si="183"/>
        <v>0.25622406639004147</v>
      </c>
      <c r="BF174" s="132">
        <f t="shared" si="148"/>
        <v>0.52</v>
      </c>
      <c r="BG174" s="157">
        <f t="shared" si="149"/>
        <v>104788.98785425101</v>
      </c>
      <c r="BH174" s="592"/>
      <c r="BI174" s="227" t="s">
        <v>103</v>
      </c>
      <c r="BJ174" s="122">
        <f t="shared" si="150"/>
        <v>10565</v>
      </c>
      <c r="BK174" s="131">
        <f t="shared" si="134"/>
        <v>6395</v>
      </c>
      <c r="BL174" s="131">
        <f t="shared" si="135"/>
        <v>539971140</v>
      </c>
      <c r="BM174" s="132">
        <f t="shared" si="184"/>
        <v>0.36368289353958144</v>
      </c>
      <c r="BN174" s="132">
        <f t="shared" si="151"/>
        <v>0.60530052058684336</v>
      </c>
      <c r="BO174" s="131">
        <f t="shared" si="152"/>
        <v>84436.456606724008</v>
      </c>
      <c r="BP174" s="183"/>
    </row>
    <row r="175" spans="2:68" s="75" customFormat="1">
      <c r="B175" s="602"/>
      <c r="C175" s="605"/>
      <c r="D175" s="592"/>
      <c r="E175" s="227" t="s">
        <v>106</v>
      </c>
      <c r="F175" s="122">
        <v>4</v>
      </c>
      <c r="G175" s="131">
        <v>2</v>
      </c>
      <c r="H175" s="131">
        <v>55380</v>
      </c>
      <c r="I175" s="132">
        <f t="shared" si="177"/>
        <v>9.5238095238095233E-2</v>
      </c>
      <c r="J175" s="132">
        <f t="shared" si="136"/>
        <v>0.5</v>
      </c>
      <c r="K175" s="157">
        <f t="shared" si="137"/>
        <v>27690</v>
      </c>
      <c r="L175" s="592"/>
      <c r="M175" s="227" t="s">
        <v>106</v>
      </c>
      <c r="N175" s="122">
        <v>20</v>
      </c>
      <c r="O175" s="131">
        <v>10</v>
      </c>
      <c r="P175" s="131">
        <v>1010680</v>
      </c>
      <c r="Q175" s="132">
        <f t="shared" si="178"/>
        <v>9.7087378640776698E-2</v>
      </c>
      <c r="R175" s="132">
        <f t="shared" si="138"/>
        <v>0.5</v>
      </c>
      <c r="S175" s="126">
        <f t="shared" si="139"/>
        <v>101068</v>
      </c>
      <c r="T175" s="592"/>
      <c r="U175" s="227" t="s">
        <v>106</v>
      </c>
      <c r="V175" s="122">
        <v>1142</v>
      </c>
      <c r="W175" s="131">
        <v>753</v>
      </c>
      <c r="X175" s="131">
        <v>59221020</v>
      </c>
      <c r="Y175" s="132">
        <f t="shared" si="179"/>
        <v>0.14035414725069897</v>
      </c>
      <c r="Z175" s="132">
        <f t="shared" si="140"/>
        <v>0.65936952714535901</v>
      </c>
      <c r="AA175" s="131">
        <f t="shared" si="141"/>
        <v>78646.772908366533</v>
      </c>
      <c r="AB175" s="592"/>
      <c r="AC175" s="227" t="s">
        <v>106</v>
      </c>
      <c r="AD175" s="122">
        <v>1227</v>
      </c>
      <c r="AE175" s="131">
        <v>802</v>
      </c>
      <c r="AF175" s="131">
        <v>72147560</v>
      </c>
      <c r="AG175" s="132">
        <f t="shared" si="180"/>
        <v>0.16536082474226804</v>
      </c>
      <c r="AH175" s="132">
        <f t="shared" si="142"/>
        <v>0.65362673186634068</v>
      </c>
      <c r="AI175" s="126">
        <f t="shared" si="143"/>
        <v>89959.55112219452</v>
      </c>
      <c r="AJ175" s="592"/>
      <c r="AK175" s="227" t="s">
        <v>106</v>
      </c>
      <c r="AL175" s="122">
        <v>1076</v>
      </c>
      <c r="AM175" s="131">
        <v>631</v>
      </c>
      <c r="AN175" s="131">
        <v>54679120</v>
      </c>
      <c r="AO175" s="132">
        <f t="shared" si="181"/>
        <v>0.15926299848561332</v>
      </c>
      <c r="AP175" s="132">
        <f t="shared" si="144"/>
        <v>0.58643122676579928</v>
      </c>
      <c r="AQ175" s="126">
        <f t="shared" si="145"/>
        <v>86654.706814580029</v>
      </c>
      <c r="AR175" s="592"/>
      <c r="AS175" s="227" t="s">
        <v>106</v>
      </c>
      <c r="AT175" s="122">
        <v>612</v>
      </c>
      <c r="AU175" s="131">
        <v>331</v>
      </c>
      <c r="AV175" s="131">
        <v>29223190</v>
      </c>
      <c r="AW175" s="132">
        <f t="shared" si="182"/>
        <v>0.14273393704182838</v>
      </c>
      <c r="AX175" s="132">
        <f t="shared" si="146"/>
        <v>0.54084967320261434</v>
      </c>
      <c r="AY175" s="131">
        <f t="shared" si="147"/>
        <v>88287.583081570992</v>
      </c>
      <c r="AZ175" s="592"/>
      <c r="BA175" s="227" t="s">
        <v>106</v>
      </c>
      <c r="BB175" s="122">
        <v>201</v>
      </c>
      <c r="BC175" s="131">
        <v>110</v>
      </c>
      <c r="BD175" s="131">
        <v>13339370</v>
      </c>
      <c r="BE175" s="132">
        <f t="shared" si="183"/>
        <v>0.11410788381742738</v>
      </c>
      <c r="BF175" s="132">
        <f t="shared" si="148"/>
        <v>0.54726368159203975</v>
      </c>
      <c r="BG175" s="157">
        <f t="shared" si="149"/>
        <v>121267</v>
      </c>
      <c r="BH175" s="592"/>
      <c r="BI175" s="227" t="s">
        <v>106</v>
      </c>
      <c r="BJ175" s="122">
        <f t="shared" si="150"/>
        <v>4282</v>
      </c>
      <c r="BK175" s="131">
        <f t="shared" si="134"/>
        <v>2639</v>
      </c>
      <c r="BL175" s="131">
        <f t="shared" si="135"/>
        <v>229676320</v>
      </c>
      <c r="BM175" s="132">
        <f t="shared" si="184"/>
        <v>0.15007961783439491</v>
      </c>
      <c r="BN175" s="132">
        <f t="shared" si="151"/>
        <v>0.6163007940214853</v>
      </c>
      <c r="BO175" s="131">
        <f t="shared" si="152"/>
        <v>87031.57256536567</v>
      </c>
      <c r="BP175" s="183"/>
    </row>
    <row r="176" spans="2:68" s="75" customFormat="1">
      <c r="B176" s="602"/>
      <c r="C176" s="605"/>
      <c r="D176" s="592"/>
      <c r="E176" s="227" t="s">
        <v>119</v>
      </c>
      <c r="F176" s="122">
        <v>6</v>
      </c>
      <c r="G176" s="131">
        <v>5</v>
      </c>
      <c r="H176" s="131">
        <v>501420</v>
      </c>
      <c r="I176" s="132">
        <f t="shared" si="177"/>
        <v>0.23809523809523808</v>
      </c>
      <c r="J176" s="132">
        <f t="shared" si="136"/>
        <v>0.83333333333333337</v>
      </c>
      <c r="K176" s="157">
        <f t="shared" si="137"/>
        <v>100284</v>
      </c>
      <c r="L176" s="592"/>
      <c r="M176" s="227" t="s">
        <v>119</v>
      </c>
      <c r="N176" s="122">
        <v>35</v>
      </c>
      <c r="O176" s="131">
        <v>17</v>
      </c>
      <c r="P176" s="131">
        <v>1604030</v>
      </c>
      <c r="Q176" s="132">
        <f t="shared" si="178"/>
        <v>0.1650485436893204</v>
      </c>
      <c r="R176" s="132">
        <f t="shared" si="138"/>
        <v>0.48571428571428571</v>
      </c>
      <c r="S176" s="126">
        <f t="shared" si="139"/>
        <v>94354.705882352937</v>
      </c>
      <c r="T176" s="592"/>
      <c r="U176" s="227" t="s">
        <v>119</v>
      </c>
      <c r="V176" s="122">
        <v>1087</v>
      </c>
      <c r="W176" s="131">
        <v>751</v>
      </c>
      <c r="X176" s="131">
        <v>60045490</v>
      </c>
      <c r="Y176" s="132">
        <f t="shared" si="179"/>
        <v>0.13998136067101585</v>
      </c>
      <c r="Z176" s="132">
        <f t="shared" si="140"/>
        <v>0.69089236430542778</v>
      </c>
      <c r="AA176" s="131">
        <f t="shared" si="141"/>
        <v>79954.047936085219</v>
      </c>
      <c r="AB176" s="592"/>
      <c r="AC176" s="227" t="s">
        <v>119</v>
      </c>
      <c r="AD176" s="122">
        <v>1298</v>
      </c>
      <c r="AE176" s="131">
        <v>860</v>
      </c>
      <c r="AF176" s="131">
        <v>68881350</v>
      </c>
      <c r="AG176" s="132">
        <f t="shared" si="180"/>
        <v>0.17731958762886599</v>
      </c>
      <c r="AH176" s="132">
        <f t="shared" si="142"/>
        <v>0.66255778120184905</v>
      </c>
      <c r="AI176" s="126">
        <f t="shared" si="143"/>
        <v>80094.593023255817</v>
      </c>
      <c r="AJ176" s="592"/>
      <c r="AK176" s="227" t="s">
        <v>119</v>
      </c>
      <c r="AL176" s="122">
        <v>1182</v>
      </c>
      <c r="AM176" s="131">
        <v>744</v>
      </c>
      <c r="AN176" s="131">
        <v>69159130</v>
      </c>
      <c r="AO176" s="132">
        <f t="shared" si="181"/>
        <v>0.18778394750126198</v>
      </c>
      <c r="AP176" s="132">
        <f t="shared" si="144"/>
        <v>0.62944162436548223</v>
      </c>
      <c r="AQ176" s="126">
        <f t="shared" si="145"/>
        <v>92955.819892473111</v>
      </c>
      <c r="AR176" s="592"/>
      <c r="AS176" s="227" t="s">
        <v>119</v>
      </c>
      <c r="AT176" s="122">
        <v>632</v>
      </c>
      <c r="AU176" s="131">
        <v>366</v>
      </c>
      <c r="AV176" s="131">
        <v>31271180</v>
      </c>
      <c r="AW176" s="132">
        <f t="shared" si="182"/>
        <v>0.15782664941785252</v>
      </c>
      <c r="AX176" s="132">
        <f t="shared" si="146"/>
        <v>0.57911392405063289</v>
      </c>
      <c r="AY176" s="131">
        <f t="shared" si="147"/>
        <v>85440.382513661199</v>
      </c>
      <c r="AZ176" s="592"/>
      <c r="BA176" s="227" t="s">
        <v>119</v>
      </c>
      <c r="BB176" s="122">
        <v>190</v>
      </c>
      <c r="BC176" s="131">
        <v>102</v>
      </c>
      <c r="BD176" s="131">
        <v>12612940</v>
      </c>
      <c r="BE176" s="132">
        <f t="shared" si="183"/>
        <v>0.10580912863070539</v>
      </c>
      <c r="BF176" s="132">
        <f t="shared" si="148"/>
        <v>0.5368421052631579</v>
      </c>
      <c r="BG176" s="157">
        <f t="shared" si="149"/>
        <v>123656.27450980392</v>
      </c>
      <c r="BH176" s="592"/>
      <c r="BI176" s="227" t="s">
        <v>119</v>
      </c>
      <c r="BJ176" s="122">
        <f t="shared" si="150"/>
        <v>4430</v>
      </c>
      <c r="BK176" s="131">
        <f t="shared" si="134"/>
        <v>2845</v>
      </c>
      <c r="BL176" s="131">
        <f t="shared" si="135"/>
        <v>244075540</v>
      </c>
      <c r="BM176" s="132">
        <f t="shared" si="184"/>
        <v>0.16179481346678798</v>
      </c>
      <c r="BN176" s="132">
        <f t="shared" si="151"/>
        <v>0.64221218961625282</v>
      </c>
      <c r="BO176" s="131">
        <f t="shared" si="152"/>
        <v>85791.050966608091</v>
      </c>
      <c r="BP176" s="183"/>
    </row>
    <row r="177" spans="2:68" s="75" customFormat="1">
      <c r="B177" s="602"/>
      <c r="C177" s="605"/>
      <c r="D177" s="592"/>
      <c r="E177" s="227" t="s">
        <v>120</v>
      </c>
      <c r="F177" s="122">
        <v>5</v>
      </c>
      <c r="G177" s="131">
        <v>3</v>
      </c>
      <c r="H177" s="131">
        <v>135400</v>
      </c>
      <c r="I177" s="132">
        <f t="shared" si="177"/>
        <v>0.14285714285714285</v>
      </c>
      <c r="J177" s="132">
        <f t="shared" si="136"/>
        <v>0.6</v>
      </c>
      <c r="K177" s="157">
        <f t="shared" si="137"/>
        <v>45133.333333333336</v>
      </c>
      <c r="L177" s="592"/>
      <c r="M177" s="227" t="s">
        <v>120</v>
      </c>
      <c r="N177" s="122">
        <v>10</v>
      </c>
      <c r="O177" s="131">
        <v>4</v>
      </c>
      <c r="P177" s="131">
        <v>434650</v>
      </c>
      <c r="Q177" s="132">
        <f t="shared" si="178"/>
        <v>3.8834951456310676E-2</v>
      </c>
      <c r="R177" s="132">
        <f t="shared" si="138"/>
        <v>0.4</v>
      </c>
      <c r="S177" s="126">
        <f t="shared" si="139"/>
        <v>108662.5</v>
      </c>
      <c r="T177" s="592"/>
      <c r="U177" s="227" t="s">
        <v>120</v>
      </c>
      <c r="V177" s="122">
        <v>732</v>
      </c>
      <c r="W177" s="131">
        <v>497</v>
      </c>
      <c r="X177" s="131">
        <v>40888650</v>
      </c>
      <c r="Y177" s="132">
        <f t="shared" si="179"/>
        <v>9.2637465051258153E-2</v>
      </c>
      <c r="Z177" s="132">
        <f t="shared" si="140"/>
        <v>0.67896174863387981</v>
      </c>
      <c r="AA177" s="131">
        <f t="shared" si="141"/>
        <v>82270.925553319918</v>
      </c>
      <c r="AB177" s="592"/>
      <c r="AC177" s="227" t="s">
        <v>120</v>
      </c>
      <c r="AD177" s="122">
        <v>795</v>
      </c>
      <c r="AE177" s="131">
        <v>547</v>
      </c>
      <c r="AF177" s="131">
        <v>45077380</v>
      </c>
      <c r="AG177" s="132">
        <f t="shared" si="180"/>
        <v>0.11278350515463917</v>
      </c>
      <c r="AH177" s="132">
        <f t="shared" si="142"/>
        <v>0.68805031446540876</v>
      </c>
      <c r="AI177" s="126">
        <f t="shared" si="143"/>
        <v>82408.372943327238</v>
      </c>
      <c r="AJ177" s="592"/>
      <c r="AK177" s="227" t="s">
        <v>120</v>
      </c>
      <c r="AL177" s="122">
        <v>615</v>
      </c>
      <c r="AM177" s="131">
        <v>402</v>
      </c>
      <c r="AN177" s="131">
        <v>33770990</v>
      </c>
      <c r="AO177" s="132">
        <f t="shared" si="181"/>
        <v>0.10146390711761737</v>
      </c>
      <c r="AP177" s="132">
        <f t="shared" si="144"/>
        <v>0.65365853658536588</v>
      </c>
      <c r="AQ177" s="126">
        <f t="shared" si="145"/>
        <v>84007.437810945266</v>
      </c>
      <c r="AR177" s="592"/>
      <c r="AS177" s="227" t="s">
        <v>120</v>
      </c>
      <c r="AT177" s="122">
        <v>258</v>
      </c>
      <c r="AU177" s="131">
        <v>161</v>
      </c>
      <c r="AV177" s="131">
        <v>12797650</v>
      </c>
      <c r="AW177" s="132">
        <f t="shared" si="182"/>
        <v>6.9426476929711087E-2</v>
      </c>
      <c r="AX177" s="132">
        <f t="shared" si="146"/>
        <v>0.62403100775193798</v>
      </c>
      <c r="AY177" s="131">
        <f t="shared" si="147"/>
        <v>79488.509316770185</v>
      </c>
      <c r="AZ177" s="592"/>
      <c r="BA177" s="227" t="s">
        <v>120</v>
      </c>
      <c r="BB177" s="122">
        <v>67</v>
      </c>
      <c r="BC177" s="131">
        <v>35</v>
      </c>
      <c r="BD177" s="131">
        <v>4350630</v>
      </c>
      <c r="BE177" s="132">
        <f t="shared" si="183"/>
        <v>3.6307053941908717E-2</v>
      </c>
      <c r="BF177" s="132">
        <f t="shared" si="148"/>
        <v>0.52238805970149249</v>
      </c>
      <c r="BG177" s="157">
        <f t="shared" si="149"/>
        <v>124303.71428571429</v>
      </c>
      <c r="BH177" s="592"/>
      <c r="BI177" s="227" t="s">
        <v>120</v>
      </c>
      <c r="BJ177" s="122">
        <f t="shared" si="150"/>
        <v>2482</v>
      </c>
      <c r="BK177" s="131">
        <f t="shared" si="134"/>
        <v>1649</v>
      </c>
      <c r="BL177" s="131">
        <f t="shared" si="135"/>
        <v>137455350</v>
      </c>
      <c r="BM177" s="132">
        <f t="shared" si="184"/>
        <v>9.3778434940855318E-2</v>
      </c>
      <c r="BN177" s="132">
        <f t="shared" si="151"/>
        <v>0.66438356164383561</v>
      </c>
      <c r="BO177" s="131">
        <f t="shared" si="152"/>
        <v>83356.791995148582</v>
      </c>
      <c r="BP177" s="183"/>
    </row>
    <row r="178" spans="2:68" s="75" customFormat="1">
      <c r="B178" s="602"/>
      <c r="C178" s="605"/>
      <c r="D178" s="592"/>
      <c r="E178" s="227" t="s">
        <v>121</v>
      </c>
      <c r="F178" s="122">
        <v>2</v>
      </c>
      <c r="G178" s="131">
        <v>1</v>
      </c>
      <c r="H178" s="131">
        <v>27950</v>
      </c>
      <c r="I178" s="132">
        <f t="shared" si="177"/>
        <v>4.7619047619047616E-2</v>
      </c>
      <c r="J178" s="132">
        <f t="shared" si="136"/>
        <v>0.5</v>
      </c>
      <c r="K178" s="157">
        <f t="shared" si="137"/>
        <v>27950</v>
      </c>
      <c r="L178" s="592"/>
      <c r="M178" s="227" t="s">
        <v>121</v>
      </c>
      <c r="N178" s="122">
        <v>11</v>
      </c>
      <c r="O178" s="131">
        <v>7</v>
      </c>
      <c r="P178" s="131">
        <v>761270</v>
      </c>
      <c r="Q178" s="132">
        <f t="shared" si="178"/>
        <v>6.7961165048543687E-2</v>
      </c>
      <c r="R178" s="132">
        <f t="shared" si="138"/>
        <v>0.63636363636363635</v>
      </c>
      <c r="S178" s="126">
        <f t="shared" si="139"/>
        <v>108752.85714285714</v>
      </c>
      <c r="T178" s="592"/>
      <c r="U178" s="227" t="s">
        <v>121</v>
      </c>
      <c r="V178" s="122">
        <v>362</v>
      </c>
      <c r="W178" s="131">
        <v>211</v>
      </c>
      <c r="X178" s="131">
        <v>19842240</v>
      </c>
      <c r="Y178" s="132">
        <f t="shared" si="179"/>
        <v>3.9328984156570365E-2</v>
      </c>
      <c r="Z178" s="132">
        <f t="shared" si="140"/>
        <v>0.58287292817679559</v>
      </c>
      <c r="AA178" s="131">
        <f t="shared" si="141"/>
        <v>94039.052132701428</v>
      </c>
      <c r="AB178" s="592"/>
      <c r="AC178" s="227" t="s">
        <v>121</v>
      </c>
      <c r="AD178" s="122">
        <v>400</v>
      </c>
      <c r="AE178" s="131">
        <v>250</v>
      </c>
      <c r="AF178" s="131">
        <v>22213410</v>
      </c>
      <c r="AG178" s="132">
        <f t="shared" si="180"/>
        <v>5.1546391752577317E-2</v>
      </c>
      <c r="AH178" s="132">
        <f t="shared" si="142"/>
        <v>0.625</v>
      </c>
      <c r="AI178" s="126">
        <f t="shared" si="143"/>
        <v>88853.64</v>
      </c>
      <c r="AJ178" s="592"/>
      <c r="AK178" s="227" t="s">
        <v>121</v>
      </c>
      <c r="AL178" s="122">
        <v>436</v>
      </c>
      <c r="AM178" s="131">
        <v>269</v>
      </c>
      <c r="AN178" s="131">
        <v>24415290</v>
      </c>
      <c r="AO178" s="132">
        <f t="shared" si="181"/>
        <v>6.7895002523977788E-2</v>
      </c>
      <c r="AP178" s="132">
        <f t="shared" si="144"/>
        <v>0.6169724770642202</v>
      </c>
      <c r="AQ178" s="126">
        <f t="shared" si="145"/>
        <v>90763.159851301112</v>
      </c>
      <c r="AR178" s="592"/>
      <c r="AS178" s="227" t="s">
        <v>121</v>
      </c>
      <c r="AT178" s="122">
        <v>268</v>
      </c>
      <c r="AU178" s="131">
        <v>151</v>
      </c>
      <c r="AV178" s="131">
        <v>12588580</v>
      </c>
      <c r="AW178" s="132">
        <f t="shared" si="182"/>
        <v>6.5114273393704181E-2</v>
      </c>
      <c r="AX178" s="132">
        <f t="shared" si="146"/>
        <v>0.56343283582089554</v>
      </c>
      <c r="AY178" s="131">
        <f t="shared" si="147"/>
        <v>83368.079470198674</v>
      </c>
      <c r="AZ178" s="592"/>
      <c r="BA178" s="227" t="s">
        <v>121</v>
      </c>
      <c r="BB178" s="122">
        <v>103</v>
      </c>
      <c r="BC178" s="131">
        <v>60</v>
      </c>
      <c r="BD178" s="131">
        <v>5953940</v>
      </c>
      <c r="BE178" s="132">
        <f t="shared" si="183"/>
        <v>6.2240663900414939E-2</v>
      </c>
      <c r="BF178" s="132">
        <f t="shared" si="148"/>
        <v>0.58252427184466016</v>
      </c>
      <c r="BG178" s="157">
        <f t="shared" si="149"/>
        <v>99232.333333333328</v>
      </c>
      <c r="BH178" s="592"/>
      <c r="BI178" s="227" t="s">
        <v>121</v>
      </c>
      <c r="BJ178" s="122">
        <f t="shared" si="150"/>
        <v>1582</v>
      </c>
      <c r="BK178" s="131">
        <f t="shared" si="134"/>
        <v>949</v>
      </c>
      <c r="BL178" s="131">
        <f t="shared" si="135"/>
        <v>85802680</v>
      </c>
      <c r="BM178" s="132">
        <f t="shared" si="184"/>
        <v>5.3969517743403091E-2</v>
      </c>
      <c r="BN178" s="132">
        <f t="shared" si="151"/>
        <v>0.59987357774968397</v>
      </c>
      <c r="BO178" s="131">
        <f t="shared" si="152"/>
        <v>90413.782929399371</v>
      </c>
      <c r="BP178" s="183"/>
    </row>
    <row r="179" spans="2:68" s="75" customFormat="1">
      <c r="B179" s="602"/>
      <c r="C179" s="605"/>
      <c r="D179" s="592"/>
      <c r="E179" s="227" t="s">
        <v>122</v>
      </c>
      <c r="F179" s="122">
        <v>5</v>
      </c>
      <c r="G179" s="131">
        <v>3</v>
      </c>
      <c r="H179" s="131">
        <v>198710</v>
      </c>
      <c r="I179" s="132">
        <f t="shared" si="177"/>
        <v>0.14285714285714285</v>
      </c>
      <c r="J179" s="132">
        <f t="shared" si="136"/>
        <v>0.6</v>
      </c>
      <c r="K179" s="157">
        <f t="shared" si="137"/>
        <v>66236.666666666672</v>
      </c>
      <c r="L179" s="592"/>
      <c r="M179" s="227" t="s">
        <v>122</v>
      </c>
      <c r="N179" s="122">
        <v>18</v>
      </c>
      <c r="O179" s="131">
        <v>9</v>
      </c>
      <c r="P179" s="131">
        <v>1157300</v>
      </c>
      <c r="Q179" s="132">
        <f t="shared" si="178"/>
        <v>8.7378640776699032E-2</v>
      </c>
      <c r="R179" s="132">
        <f t="shared" si="138"/>
        <v>0.5</v>
      </c>
      <c r="S179" s="126">
        <f t="shared" si="139"/>
        <v>128588.88888888889</v>
      </c>
      <c r="T179" s="592"/>
      <c r="U179" s="227" t="s">
        <v>122</v>
      </c>
      <c r="V179" s="122">
        <v>264</v>
      </c>
      <c r="W179" s="131">
        <v>176</v>
      </c>
      <c r="X179" s="131">
        <v>13227240</v>
      </c>
      <c r="Y179" s="132">
        <f t="shared" si="179"/>
        <v>3.2805219012115562E-2</v>
      </c>
      <c r="Z179" s="132">
        <f t="shared" si="140"/>
        <v>0.66666666666666663</v>
      </c>
      <c r="AA179" s="131">
        <f t="shared" si="141"/>
        <v>75154.772727272721</v>
      </c>
      <c r="AB179" s="592"/>
      <c r="AC179" s="227" t="s">
        <v>122</v>
      </c>
      <c r="AD179" s="122">
        <v>297</v>
      </c>
      <c r="AE179" s="131">
        <v>204</v>
      </c>
      <c r="AF179" s="131">
        <v>19677750</v>
      </c>
      <c r="AG179" s="132">
        <f t="shared" si="180"/>
        <v>4.2061855670103093E-2</v>
      </c>
      <c r="AH179" s="132">
        <f t="shared" si="142"/>
        <v>0.68686868686868685</v>
      </c>
      <c r="AI179" s="126">
        <f t="shared" si="143"/>
        <v>96459.558823529413</v>
      </c>
      <c r="AJ179" s="592"/>
      <c r="AK179" s="227" t="s">
        <v>122</v>
      </c>
      <c r="AL179" s="122">
        <v>278</v>
      </c>
      <c r="AM179" s="131">
        <v>173</v>
      </c>
      <c r="AN179" s="131">
        <v>16485400</v>
      </c>
      <c r="AO179" s="132">
        <f t="shared" si="181"/>
        <v>4.3664815749621402E-2</v>
      </c>
      <c r="AP179" s="132">
        <f t="shared" si="144"/>
        <v>0.62230215827338131</v>
      </c>
      <c r="AQ179" s="126">
        <f t="shared" si="145"/>
        <v>95291.329479768785</v>
      </c>
      <c r="AR179" s="592"/>
      <c r="AS179" s="227" t="s">
        <v>122</v>
      </c>
      <c r="AT179" s="122">
        <v>125</v>
      </c>
      <c r="AU179" s="131">
        <v>73</v>
      </c>
      <c r="AV179" s="131">
        <v>7715640</v>
      </c>
      <c r="AW179" s="132">
        <f t="shared" si="182"/>
        <v>3.1479085812850367E-2</v>
      </c>
      <c r="AX179" s="132">
        <f t="shared" si="146"/>
        <v>0.58399999999999996</v>
      </c>
      <c r="AY179" s="131">
        <f t="shared" si="147"/>
        <v>105693.69863013699</v>
      </c>
      <c r="AZ179" s="592"/>
      <c r="BA179" s="227" t="s">
        <v>122</v>
      </c>
      <c r="BB179" s="122">
        <v>40</v>
      </c>
      <c r="BC179" s="131">
        <v>28</v>
      </c>
      <c r="BD179" s="131">
        <v>3627260</v>
      </c>
      <c r="BE179" s="132">
        <f t="shared" si="183"/>
        <v>2.9045643153526972E-2</v>
      </c>
      <c r="BF179" s="132">
        <f t="shared" si="148"/>
        <v>0.7</v>
      </c>
      <c r="BG179" s="157">
        <f t="shared" si="149"/>
        <v>129545</v>
      </c>
      <c r="BH179" s="592"/>
      <c r="BI179" s="227" t="s">
        <v>122</v>
      </c>
      <c r="BJ179" s="122">
        <f t="shared" si="150"/>
        <v>1027</v>
      </c>
      <c r="BK179" s="131">
        <f t="shared" si="134"/>
        <v>666</v>
      </c>
      <c r="BL179" s="131">
        <f t="shared" si="135"/>
        <v>62089300</v>
      </c>
      <c r="BM179" s="132">
        <f t="shared" si="184"/>
        <v>3.7875341219290266E-2</v>
      </c>
      <c r="BN179" s="132">
        <f t="shared" si="151"/>
        <v>0.6484907497565725</v>
      </c>
      <c r="BO179" s="131">
        <f t="shared" si="152"/>
        <v>93227.177177177175</v>
      </c>
      <c r="BP179" s="183"/>
    </row>
    <row r="180" spans="2:68" s="75" customFormat="1">
      <c r="B180" s="602"/>
      <c r="C180" s="605"/>
      <c r="D180" s="592"/>
      <c r="E180" s="227" t="s">
        <v>123</v>
      </c>
      <c r="F180" s="122">
        <v>12</v>
      </c>
      <c r="G180" s="131">
        <v>8</v>
      </c>
      <c r="H180" s="131">
        <v>855960</v>
      </c>
      <c r="I180" s="132">
        <f t="shared" si="177"/>
        <v>0.38095238095238093</v>
      </c>
      <c r="J180" s="132">
        <f t="shared" si="136"/>
        <v>0.66666666666666663</v>
      </c>
      <c r="K180" s="157">
        <f t="shared" si="137"/>
        <v>106995</v>
      </c>
      <c r="L180" s="592"/>
      <c r="M180" s="227" t="s">
        <v>123</v>
      </c>
      <c r="N180" s="122">
        <v>30</v>
      </c>
      <c r="O180" s="131">
        <v>18</v>
      </c>
      <c r="P180" s="131">
        <v>1422970</v>
      </c>
      <c r="Q180" s="132">
        <f t="shared" si="178"/>
        <v>0.17475728155339806</v>
      </c>
      <c r="R180" s="132">
        <f t="shared" si="138"/>
        <v>0.6</v>
      </c>
      <c r="S180" s="126">
        <f t="shared" si="139"/>
        <v>79053.888888888891</v>
      </c>
      <c r="T180" s="592"/>
      <c r="U180" s="227" t="s">
        <v>123</v>
      </c>
      <c r="V180" s="122">
        <v>2270</v>
      </c>
      <c r="W180" s="131">
        <v>1543</v>
      </c>
      <c r="X180" s="131">
        <v>119106980</v>
      </c>
      <c r="Y180" s="132">
        <f t="shared" si="179"/>
        <v>0.28760484622553589</v>
      </c>
      <c r="Z180" s="132">
        <f t="shared" si="140"/>
        <v>0.67973568281938324</v>
      </c>
      <c r="AA180" s="131">
        <f t="shared" si="141"/>
        <v>77191.821127673364</v>
      </c>
      <c r="AB180" s="592"/>
      <c r="AC180" s="227" t="s">
        <v>123</v>
      </c>
      <c r="AD180" s="122">
        <v>2155</v>
      </c>
      <c r="AE180" s="131">
        <v>1478</v>
      </c>
      <c r="AF180" s="131">
        <v>120004450</v>
      </c>
      <c r="AG180" s="132">
        <f t="shared" si="180"/>
        <v>0.30474226804123711</v>
      </c>
      <c r="AH180" s="132">
        <f t="shared" si="142"/>
        <v>0.68584686774941994</v>
      </c>
      <c r="AI180" s="126">
        <f t="shared" si="143"/>
        <v>81193.809201623822</v>
      </c>
      <c r="AJ180" s="592"/>
      <c r="AK180" s="227" t="s">
        <v>123</v>
      </c>
      <c r="AL180" s="122">
        <v>1590</v>
      </c>
      <c r="AM180" s="131">
        <v>1013</v>
      </c>
      <c r="AN180" s="131">
        <v>89203380</v>
      </c>
      <c r="AO180" s="132">
        <f t="shared" si="181"/>
        <v>0.25567895002523977</v>
      </c>
      <c r="AP180" s="132">
        <f t="shared" si="144"/>
        <v>0.63710691823899368</v>
      </c>
      <c r="AQ180" s="126">
        <f t="shared" si="145"/>
        <v>88058.61796643633</v>
      </c>
      <c r="AR180" s="592"/>
      <c r="AS180" s="227" t="s">
        <v>123</v>
      </c>
      <c r="AT180" s="122">
        <v>736</v>
      </c>
      <c r="AU180" s="131">
        <v>408</v>
      </c>
      <c r="AV180" s="131">
        <v>35101870</v>
      </c>
      <c r="AW180" s="132">
        <f t="shared" si="182"/>
        <v>0.17593790426908151</v>
      </c>
      <c r="AX180" s="132">
        <f t="shared" si="146"/>
        <v>0.55434782608695654</v>
      </c>
      <c r="AY180" s="131">
        <f t="shared" si="147"/>
        <v>86033.995098039217</v>
      </c>
      <c r="AZ180" s="592"/>
      <c r="BA180" s="227" t="s">
        <v>123</v>
      </c>
      <c r="BB180" s="122">
        <v>204</v>
      </c>
      <c r="BC180" s="131">
        <v>116</v>
      </c>
      <c r="BD180" s="131">
        <v>12377710</v>
      </c>
      <c r="BE180" s="132">
        <f t="shared" si="183"/>
        <v>0.12033195020746888</v>
      </c>
      <c r="BF180" s="132">
        <f t="shared" si="148"/>
        <v>0.56862745098039214</v>
      </c>
      <c r="BG180" s="157">
        <f t="shared" si="149"/>
        <v>106704.39655172414</v>
      </c>
      <c r="BH180" s="592"/>
      <c r="BI180" s="227" t="s">
        <v>123</v>
      </c>
      <c r="BJ180" s="122">
        <f t="shared" si="150"/>
        <v>6997</v>
      </c>
      <c r="BK180" s="131">
        <f t="shared" si="134"/>
        <v>4584</v>
      </c>
      <c r="BL180" s="131">
        <f t="shared" si="135"/>
        <v>378073320</v>
      </c>
      <c r="BM180" s="132">
        <f t="shared" si="184"/>
        <v>0.26069153776160148</v>
      </c>
      <c r="BN180" s="132">
        <f t="shared" si="151"/>
        <v>0.65513791624982132</v>
      </c>
      <c r="BO180" s="131">
        <f t="shared" si="152"/>
        <v>82476.727748691104</v>
      </c>
      <c r="BP180" s="183"/>
    </row>
    <row r="181" spans="2:68" s="75" customFormat="1">
      <c r="B181" s="602"/>
      <c r="C181" s="605"/>
      <c r="D181" s="592"/>
      <c r="E181" s="227" t="s">
        <v>124</v>
      </c>
      <c r="F181" s="122">
        <v>6</v>
      </c>
      <c r="G181" s="131">
        <v>2</v>
      </c>
      <c r="H181" s="131">
        <v>451070</v>
      </c>
      <c r="I181" s="132">
        <f t="shared" si="177"/>
        <v>9.5238095238095233E-2</v>
      </c>
      <c r="J181" s="132">
        <f t="shared" si="136"/>
        <v>0.33333333333333331</v>
      </c>
      <c r="K181" s="157">
        <f t="shared" si="137"/>
        <v>225535</v>
      </c>
      <c r="L181" s="592"/>
      <c r="M181" s="227" t="s">
        <v>124</v>
      </c>
      <c r="N181" s="122">
        <v>10</v>
      </c>
      <c r="O181" s="131">
        <v>3</v>
      </c>
      <c r="P181" s="131">
        <v>187440</v>
      </c>
      <c r="Q181" s="132">
        <f t="shared" si="178"/>
        <v>2.9126213592233011E-2</v>
      </c>
      <c r="R181" s="132">
        <f t="shared" si="138"/>
        <v>0.3</v>
      </c>
      <c r="S181" s="126">
        <f t="shared" si="139"/>
        <v>62480</v>
      </c>
      <c r="T181" s="592"/>
      <c r="U181" s="227" t="s">
        <v>124</v>
      </c>
      <c r="V181" s="122">
        <v>309</v>
      </c>
      <c r="W181" s="131">
        <v>191</v>
      </c>
      <c r="X181" s="131">
        <v>17304930</v>
      </c>
      <c r="Y181" s="132">
        <f t="shared" si="179"/>
        <v>3.5601118359739052E-2</v>
      </c>
      <c r="Z181" s="132">
        <f t="shared" si="140"/>
        <v>0.6181229773462783</v>
      </c>
      <c r="AA181" s="131">
        <f t="shared" si="141"/>
        <v>90601.727748691104</v>
      </c>
      <c r="AB181" s="592"/>
      <c r="AC181" s="227" t="s">
        <v>124</v>
      </c>
      <c r="AD181" s="122">
        <v>390</v>
      </c>
      <c r="AE181" s="131">
        <v>254</v>
      </c>
      <c r="AF181" s="131">
        <v>22073060</v>
      </c>
      <c r="AG181" s="132">
        <f t="shared" si="180"/>
        <v>5.2371134020618555E-2</v>
      </c>
      <c r="AH181" s="132">
        <f t="shared" si="142"/>
        <v>0.6512820512820513</v>
      </c>
      <c r="AI181" s="126">
        <f t="shared" si="143"/>
        <v>86901.811023622053</v>
      </c>
      <c r="AJ181" s="592"/>
      <c r="AK181" s="227" t="s">
        <v>124</v>
      </c>
      <c r="AL181" s="122">
        <v>444</v>
      </c>
      <c r="AM181" s="131">
        <v>260</v>
      </c>
      <c r="AN181" s="131">
        <v>26548920</v>
      </c>
      <c r="AO181" s="132">
        <f t="shared" si="181"/>
        <v>6.5623422513881882E-2</v>
      </c>
      <c r="AP181" s="132">
        <f t="shared" si="144"/>
        <v>0.5855855855855856</v>
      </c>
      <c r="AQ181" s="126">
        <f t="shared" si="145"/>
        <v>102111.23076923077</v>
      </c>
      <c r="AR181" s="592"/>
      <c r="AS181" s="227" t="s">
        <v>124</v>
      </c>
      <c r="AT181" s="122">
        <v>309</v>
      </c>
      <c r="AU181" s="131">
        <v>170</v>
      </c>
      <c r="AV181" s="131">
        <v>15479320</v>
      </c>
      <c r="AW181" s="132">
        <f t="shared" si="182"/>
        <v>7.3307460112117293E-2</v>
      </c>
      <c r="AX181" s="132">
        <f t="shared" si="146"/>
        <v>0.55016181229773464</v>
      </c>
      <c r="AY181" s="131">
        <f t="shared" si="147"/>
        <v>91054.823529411762</v>
      </c>
      <c r="AZ181" s="592"/>
      <c r="BA181" s="227" t="s">
        <v>124</v>
      </c>
      <c r="BB181" s="122">
        <v>112</v>
      </c>
      <c r="BC181" s="131">
        <v>65</v>
      </c>
      <c r="BD181" s="131">
        <v>6917610</v>
      </c>
      <c r="BE181" s="132">
        <f t="shared" si="183"/>
        <v>6.7427385892116179E-2</v>
      </c>
      <c r="BF181" s="132">
        <f t="shared" si="148"/>
        <v>0.5803571428571429</v>
      </c>
      <c r="BG181" s="157">
        <f t="shared" si="149"/>
        <v>106424.76923076923</v>
      </c>
      <c r="BH181" s="592"/>
      <c r="BI181" s="227" t="s">
        <v>124</v>
      </c>
      <c r="BJ181" s="122">
        <f t="shared" si="150"/>
        <v>1580</v>
      </c>
      <c r="BK181" s="131">
        <f t="shared" si="134"/>
        <v>945</v>
      </c>
      <c r="BL181" s="131">
        <f t="shared" si="135"/>
        <v>88962350</v>
      </c>
      <c r="BM181" s="132">
        <f t="shared" si="184"/>
        <v>5.3742038216560511E-2</v>
      </c>
      <c r="BN181" s="132">
        <f t="shared" si="151"/>
        <v>0.59810126582278478</v>
      </c>
      <c r="BO181" s="131">
        <f t="shared" si="152"/>
        <v>94140.052910052909</v>
      </c>
      <c r="BP181" s="183"/>
    </row>
    <row r="182" spans="2:68" s="75" customFormat="1">
      <c r="B182" s="602"/>
      <c r="C182" s="605"/>
      <c r="D182" s="592"/>
      <c r="E182" s="224" t="s">
        <v>117</v>
      </c>
      <c r="F182" s="122">
        <v>0</v>
      </c>
      <c r="G182" s="131">
        <v>0</v>
      </c>
      <c r="H182" s="131">
        <v>0</v>
      </c>
      <c r="I182" s="132">
        <f t="shared" si="177"/>
        <v>0</v>
      </c>
      <c r="J182" s="132" t="str">
        <f t="shared" si="136"/>
        <v>-</v>
      </c>
      <c r="K182" s="157" t="str">
        <f t="shared" si="137"/>
        <v>-</v>
      </c>
      <c r="L182" s="592"/>
      <c r="M182" s="228" t="s">
        <v>117</v>
      </c>
      <c r="N182" s="122">
        <v>6</v>
      </c>
      <c r="O182" s="131">
        <v>4</v>
      </c>
      <c r="P182" s="131">
        <v>854170</v>
      </c>
      <c r="Q182" s="132">
        <f t="shared" si="178"/>
        <v>3.8834951456310676E-2</v>
      </c>
      <c r="R182" s="132">
        <f t="shared" si="138"/>
        <v>0.66666666666666663</v>
      </c>
      <c r="S182" s="126">
        <f t="shared" si="139"/>
        <v>213542.5</v>
      </c>
      <c r="T182" s="592"/>
      <c r="U182" s="228" t="s">
        <v>117</v>
      </c>
      <c r="V182" s="122">
        <v>451</v>
      </c>
      <c r="W182" s="131">
        <v>259</v>
      </c>
      <c r="X182" s="131">
        <v>17548360</v>
      </c>
      <c r="Y182" s="132">
        <f t="shared" si="179"/>
        <v>4.8275862068965517E-2</v>
      </c>
      <c r="Z182" s="132">
        <f t="shared" si="140"/>
        <v>0.57427937915742788</v>
      </c>
      <c r="AA182" s="131">
        <f t="shared" si="141"/>
        <v>67754.28571428571</v>
      </c>
      <c r="AB182" s="592"/>
      <c r="AC182" s="228" t="s">
        <v>117</v>
      </c>
      <c r="AD182" s="122">
        <v>267</v>
      </c>
      <c r="AE182" s="131">
        <v>170</v>
      </c>
      <c r="AF182" s="131">
        <v>14449100</v>
      </c>
      <c r="AG182" s="132">
        <f t="shared" si="180"/>
        <v>3.5051546391752578E-2</v>
      </c>
      <c r="AH182" s="132">
        <f t="shared" si="142"/>
        <v>0.63670411985018727</v>
      </c>
      <c r="AI182" s="126">
        <f t="shared" si="143"/>
        <v>84994.705882352937</v>
      </c>
      <c r="AJ182" s="592"/>
      <c r="AK182" s="228" t="s">
        <v>117</v>
      </c>
      <c r="AL182" s="122">
        <v>177</v>
      </c>
      <c r="AM182" s="131">
        <v>87</v>
      </c>
      <c r="AN182" s="131">
        <v>9956460</v>
      </c>
      <c r="AO182" s="132">
        <f t="shared" si="181"/>
        <v>2.1958606764260473E-2</v>
      </c>
      <c r="AP182" s="132">
        <f t="shared" si="144"/>
        <v>0.49152542372881358</v>
      </c>
      <c r="AQ182" s="126">
        <f t="shared" si="145"/>
        <v>114442.06896551725</v>
      </c>
      <c r="AR182" s="592"/>
      <c r="AS182" s="228" t="s">
        <v>117</v>
      </c>
      <c r="AT182" s="122">
        <v>118</v>
      </c>
      <c r="AU182" s="131">
        <v>66</v>
      </c>
      <c r="AV182" s="131">
        <v>11478620</v>
      </c>
      <c r="AW182" s="132">
        <f t="shared" si="182"/>
        <v>2.8460543337645538E-2</v>
      </c>
      <c r="AX182" s="132">
        <f t="shared" si="146"/>
        <v>0.55932203389830504</v>
      </c>
      <c r="AY182" s="131">
        <f t="shared" si="147"/>
        <v>173918.48484848486</v>
      </c>
      <c r="AZ182" s="592"/>
      <c r="BA182" s="228" t="s">
        <v>117</v>
      </c>
      <c r="BB182" s="122">
        <v>60</v>
      </c>
      <c r="BC182" s="131">
        <v>35</v>
      </c>
      <c r="BD182" s="131">
        <v>6229910</v>
      </c>
      <c r="BE182" s="132">
        <f t="shared" si="183"/>
        <v>3.6307053941908717E-2</v>
      </c>
      <c r="BF182" s="132">
        <f t="shared" si="148"/>
        <v>0.58333333333333337</v>
      </c>
      <c r="BG182" s="157">
        <f t="shared" si="149"/>
        <v>177997.42857142858</v>
      </c>
      <c r="BH182" s="592"/>
      <c r="BI182" s="228" t="s">
        <v>117</v>
      </c>
      <c r="BJ182" s="122">
        <f t="shared" si="150"/>
        <v>1079</v>
      </c>
      <c r="BK182" s="131">
        <f t="shared" si="134"/>
        <v>621</v>
      </c>
      <c r="BL182" s="131">
        <f t="shared" si="135"/>
        <v>60516620</v>
      </c>
      <c r="BM182" s="132">
        <f t="shared" si="184"/>
        <v>3.531619654231119E-2</v>
      </c>
      <c r="BN182" s="132">
        <f t="shared" si="151"/>
        <v>0.57553290083410569</v>
      </c>
      <c r="BO182" s="131">
        <f t="shared" si="152"/>
        <v>97450.273752012887</v>
      </c>
      <c r="BP182" s="183"/>
    </row>
    <row r="183" spans="2:68" s="75" customFormat="1">
      <c r="B183" s="602">
        <v>17</v>
      </c>
      <c r="C183" s="604" t="s">
        <v>78</v>
      </c>
      <c r="D183" s="596">
        <f>BS24</f>
        <v>50</v>
      </c>
      <c r="E183" s="225" t="s">
        <v>104</v>
      </c>
      <c r="F183" s="121">
        <v>27</v>
      </c>
      <c r="G183" s="129">
        <v>17</v>
      </c>
      <c r="H183" s="129">
        <v>1737410</v>
      </c>
      <c r="I183" s="130">
        <f>IFERROR(G183/$D$183,"-")</f>
        <v>0.34</v>
      </c>
      <c r="J183" s="130">
        <f t="shared" si="136"/>
        <v>0.62962962962962965</v>
      </c>
      <c r="K183" s="156">
        <f t="shared" si="137"/>
        <v>102200.58823529411</v>
      </c>
      <c r="L183" s="596">
        <f>BT24</f>
        <v>184</v>
      </c>
      <c r="M183" s="225" t="s">
        <v>104</v>
      </c>
      <c r="N183" s="121">
        <v>95</v>
      </c>
      <c r="O183" s="129">
        <v>57</v>
      </c>
      <c r="P183" s="129">
        <v>5574190</v>
      </c>
      <c r="Q183" s="130">
        <f>IFERROR(O183/$L$183,"-")</f>
        <v>0.30978260869565216</v>
      </c>
      <c r="R183" s="130">
        <f t="shared" si="138"/>
        <v>0.6</v>
      </c>
      <c r="S183" s="125">
        <f t="shared" si="139"/>
        <v>97792.807017543862</v>
      </c>
      <c r="T183" s="596">
        <f>BU24</f>
        <v>7715</v>
      </c>
      <c r="U183" s="225" t="s">
        <v>104</v>
      </c>
      <c r="V183" s="121">
        <v>3862</v>
      </c>
      <c r="W183" s="129">
        <v>2389</v>
      </c>
      <c r="X183" s="129">
        <v>178562010</v>
      </c>
      <c r="Y183" s="130">
        <f>IFERROR(W183/$T$183,"-")</f>
        <v>0.30965651328580684</v>
      </c>
      <c r="Z183" s="130">
        <f t="shared" si="140"/>
        <v>0.61859140341791818</v>
      </c>
      <c r="AA183" s="129">
        <f t="shared" si="141"/>
        <v>74743.411469233994</v>
      </c>
      <c r="AB183" s="596">
        <f>BV24</f>
        <v>7017</v>
      </c>
      <c r="AC183" s="225" t="s">
        <v>104</v>
      </c>
      <c r="AD183" s="121">
        <v>3760</v>
      </c>
      <c r="AE183" s="129">
        <v>2342</v>
      </c>
      <c r="AF183" s="129">
        <v>205867560</v>
      </c>
      <c r="AG183" s="130">
        <f>IFERROR(AE183/$AB$183,"-")</f>
        <v>0.3337608664671512</v>
      </c>
      <c r="AH183" s="130">
        <f t="shared" si="142"/>
        <v>0.62287234042553197</v>
      </c>
      <c r="AI183" s="125">
        <f t="shared" si="143"/>
        <v>87902.459436379169</v>
      </c>
      <c r="AJ183" s="596">
        <f>BW24</f>
        <v>5551</v>
      </c>
      <c r="AK183" s="225" t="s">
        <v>104</v>
      </c>
      <c r="AL183" s="121">
        <v>2879</v>
      </c>
      <c r="AM183" s="129">
        <v>1664</v>
      </c>
      <c r="AN183" s="129">
        <v>145406840</v>
      </c>
      <c r="AO183" s="130">
        <f>IFERROR(AM183/$AJ$183,"-")</f>
        <v>0.29976580796252927</v>
      </c>
      <c r="AP183" s="130">
        <f t="shared" si="144"/>
        <v>0.57797846474470305</v>
      </c>
      <c r="AQ183" s="125">
        <f t="shared" si="145"/>
        <v>87383.918269230766</v>
      </c>
      <c r="AR183" s="596">
        <f>BX24</f>
        <v>3103</v>
      </c>
      <c r="AS183" s="225" t="s">
        <v>104</v>
      </c>
      <c r="AT183" s="121">
        <v>1357</v>
      </c>
      <c r="AU183" s="129">
        <v>776</v>
      </c>
      <c r="AV183" s="129">
        <v>75735990</v>
      </c>
      <c r="AW183" s="130">
        <f>IFERROR(AU183/$AR$183,"-")</f>
        <v>0.25008056719303901</v>
      </c>
      <c r="AX183" s="130">
        <f t="shared" si="146"/>
        <v>0.57184966838614593</v>
      </c>
      <c r="AY183" s="129">
        <f t="shared" si="147"/>
        <v>97597.925257731957</v>
      </c>
      <c r="AZ183" s="596">
        <f>BY24</f>
        <v>1298</v>
      </c>
      <c r="BA183" s="225" t="s">
        <v>104</v>
      </c>
      <c r="BB183" s="121">
        <v>420</v>
      </c>
      <c r="BC183" s="129">
        <v>209</v>
      </c>
      <c r="BD183" s="129">
        <v>22895720</v>
      </c>
      <c r="BE183" s="130">
        <f>IFERROR(BC183/$AZ$183,"-")</f>
        <v>0.16101694915254236</v>
      </c>
      <c r="BF183" s="130">
        <f t="shared" si="148"/>
        <v>0.49761904761904763</v>
      </c>
      <c r="BG183" s="156">
        <f t="shared" si="149"/>
        <v>109548.8995215311</v>
      </c>
      <c r="BH183" s="596">
        <f>BZ24</f>
        <v>24918</v>
      </c>
      <c r="BI183" s="225" t="s">
        <v>104</v>
      </c>
      <c r="BJ183" s="121">
        <f t="shared" si="150"/>
        <v>12400</v>
      </c>
      <c r="BK183" s="129">
        <f t="shared" si="134"/>
        <v>7454</v>
      </c>
      <c r="BL183" s="129">
        <f t="shared" si="135"/>
        <v>635779720</v>
      </c>
      <c r="BM183" s="130">
        <f>IFERROR(BK183/$BH$183,"-")</f>
        <v>0.29914118308050408</v>
      </c>
      <c r="BN183" s="130">
        <f t="shared" si="151"/>
        <v>0.60112903225806447</v>
      </c>
      <c r="BO183" s="129">
        <f t="shared" si="152"/>
        <v>85293.764421786953</v>
      </c>
      <c r="BP183" s="183"/>
    </row>
    <row r="184" spans="2:68" s="75" customFormat="1">
      <c r="B184" s="602"/>
      <c r="C184" s="605"/>
      <c r="D184" s="592"/>
      <c r="E184" s="226" t="s">
        <v>136</v>
      </c>
      <c r="F184" s="122">
        <v>24</v>
      </c>
      <c r="G184" s="131">
        <v>19</v>
      </c>
      <c r="H184" s="131">
        <v>1985460</v>
      </c>
      <c r="I184" s="132">
        <f t="shared" ref="I184:I193" si="185">IFERROR(G184/$D$183,"-")</f>
        <v>0.38</v>
      </c>
      <c r="J184" s="132">
        <f t="shared" si="136"/>
        <v>0.79166666666666663</v>
      </c>
      <c r="K184" s="157">
        <f t="shared" si="137"/>
        <v>104497.89473684211</v>
      </c>
      <c r="L184" s="592"/>
      <c r="M184" s="226" t="s">
        <v>136</v>
      </c>
      <c r="N184" s="122">
        <v>73</v>
      </c>
      <c r="O184" s="131">
        <v>45</v>
      </c>
      <c r="P184" s="131">
        <v>4744330</v>
      </c>
      <c r="Q184" s="132">
        <f t="shared" ref="Q184:Q193" si="186">IFERROR(O184/$L$183,"-")</f>
        <v>0.24456521739130435</v>
      </c>
      <c r="R184" s="132">
        <f t="shared" si="138"/>
        <v>0.61643835616438358</v>
      </c>
      <c r="S184" s="126">
        <f t="shared" si="139"/>
        <v>105429.55555555556</v>
      </c>
      <c r="T184" s="592"/>
      <c r="U184" s="226" t="s">
        <v>136</v>
      </c>
      <c r="V184" s="122">
        <v>3605</v>
      </c>
      <c r="W184" s="131">
        <v>2276</v>
      </c>
      <c r="X184" s="131">
        <v>170550180</v>
      </c>
      <c r="Y184" s="132">
        <f t="shared" ref="Y184:Y193" si="187">IFERROR(W184/$T$183,"-")</f>
        <v>0.29500972132209979</v>
      </c>
      <c r="Z184" s="132">
        <f t="shared" si="140"/>
        <v>0.63134535367545075</v>
      </c>
      <c r="AA184" s="131">
        <f t="shared" si="141"/>
        <v>74934.173989455187</v>
      </c>
      <c r="AB184" s="592"/>
      <c r="AC184" s="226" t="s">
        <v>136</v>
      </c>
      <c r="AD184" s="122">
        <v>3298</v>
      </c>
      <c r="AE184" s="131">
        <v>2079</v>
      </c>
      <c r="AF184" s="131">
        <v>178150540</v>
      </c>
      <c r="AG184" s="132">
        <f t="shared" ref="AG184:AG193" si="188">IFERROR(AE184/$AB$183,"-")</f>
        <v>0.29628046173578454</v>
      </c>
      <c r="AH184" s="132">
        <f t="shared" si="142"/>
        <v>0.63038204972710732</v>
      </c>
      <c r="AI184" s="126">
        <f t="shared" si="143"/>
        <v>85690.49543049543</v>
      </c>
      <c r="AJ184" s="592"/>
      <c r="AK184" s="226" t="s">
        <v>136</v>
      </c>
      <c r="AL184" s="122">
        <v>2353</v>
      </c>
      <c r="AM184" s="131">
        <v>1400</v>
      </c>
      <c r="AN184" s="131">
        <v>117993890</v>
      </c>
      <c r="AO184" s="132">
        <f t="shared" ref="AO184:AO193" si="189">IFERROR(AM184/$AJ$183,"-")</f>
        <v>0.25220680958385877</v>
      </c>
      <c r="AP184" s="132">
        <f t="shared" si="144"/>
        <v>0.59498512537186565</v>
      </c>
      <c r="AQ184" s="126">
        <f t="shared" si="145"/>
        <v>84281.35</v>
      </c>
      <c r="AR184" s="592"/>
      <c r="AS184" s="226" t="s">
        <v>136</v>
      </c>
      <c r="AT184" s="122">
        <v>1003</v>
      </c>
      <c r="AU184" s="131">
        <v>561</v>
      </c>
      <c r="AV184" s="131">
        <v>48747450</v>
      </c>
      <c r="AW184" s="132">
        <f t="shared" ref="AW184:AW193" si="190">IFERROR(AU184/$AR$183,"-")</f>
        <v>0.1807927811795037</v>
      </c>
      <c r="AX184" s="132">
        <f t="shared" si="146"/>
        <v>0.55932203389830504</v>
      </c>
      <c r="AY184" s="131">
        <f t="shared" si="147"/>
        <v>86893.850267379676</v>
      </c>
      <c r="AZ184" s="592"/>
      <c r="BA184" s="226" t="s">
        <v>136</v>
      </c>
      <c r="BB184" s="122">
        <v>269</v>
      </c>
      <c r="BC184" s="131">
        <v>125</v>
      </c>
      <c r="BD184" s="131">
        <v>12843730</v>
      </c>
      <c r="BE184" s="132">
        <f t="shared" ref="BE184:BE193" si="191">IFERROR(BC184/$AZ$183,"-")</f>
        <v>9.6302003081664103E-2</v>
      </c>
      <c r="BF184" s="132">
        <f t="shared" si="148"/>
        <v>0.46468401486988847</v>
      </c>
      <c r="BG184" s="157">
        <f t="shared" si="149"/>
        <v>102749.84</v>
      </c>
      <c r="BH184" s="592"/>
      <c r="BI184" s="226" t="s">
        <v>136</v>
      </c>
      <c r="BJ184" s="122">
        <f t="shared" si="150"/>
        <v>10625</v>
      </c>
      <c r="BK184" s="131">
        <f t="shared" si="134"/>
        <v>6505</v>
      </c>
      <c r="BL184" s="131">
        <f t="shared" si="135"/>
        <v>535015580</v>
      </c>
      <c r="BM184" s="132">
        <f t="shared" ref="BM184:BM193" si="192">IFERROR(BK184/$BH$183,"-")</f>
        <v>0.26105626454771652</v>
      </c>
      <c r="BN184" s="132">
        <f t="shared" si="151"/>
        <v>0.6122352941176471</v>
      </c>
      <c r="BO184" s="131">
        <f t="shared" si="152"/>
        <v>82246.822444273639</v>
      </c>
      <c r="BP184" s="183"/>
    </row>
    <row r="185" spans="2:68" s="75" customFormat="1">
      <c r="B185" s="602"/>
      <c r="C185" s="605"/>
      <c r="D185" s="592"/>
      <c r="E185" s="227" t="s">
        <v>103</v>
      </c>
      <c r="F185" s="122">
        <v>29</v>
      </c>
      <c r="G185" s="131">
        <v>19</v>
      </c>
      <c r="H185" s="131">
        <v>1392720</v>
      </c>
      <c r="I185" s="132">
        <f t="shared" si="185"/>
        <v>0.38</v>
      </c>
      <c r="J185" s="132">
        <f t="shared" si="136"/>
        <v>0.65517241379310343</v>
      </c>
      <c r="K185" s="157">
        <f t="shared" si="137"/>
        <v>73301.052631578947</v>
      </c>
      <c r="L185" s="592"/>
      <c r="M185" s="227" t="s">
        <v>103</v>
      </c>
      <c r="N185" s="122">
        <v>116</v>
      </c>
      <c r="O185" s="131">
        <v>67</v>
      </c>
      <c r="P185" s="131">
        <v>6803650</v>
      </c>
      <c r="Q185" s="132">
        <f t="shared" si="186"/>
        <v>0.3641304347826087</v>
      </c>
      <c r="R185" s="132">
        <f t="shared" si="138"/>
        <v>0.57758620689655171</v>
      </c>
      <c r="S185" s="126">
        <f t="shared" si="139"/>
        <v>101547.01492537314</v>
      </c>
      <c r="T185" s="592"/>
      <c r="U185" s="227" t="s">
        <v>103</v>
      </c>
      <c r="V185" s="122">
        <v>4695</v>
      </c>
      <c r="W185" s="131">
        <v>2840</v>
      </c>
      <c r="X185" s="131">
        <v>210663440</v>
      </c>
      <c r="Y185" s="132">
        <f t="shared" si="187"/>
        <v>0.3681140635126377</v>
      </c>
      <c r="Z185" s="132">
        <f t="shared" si="140"/>
        <v>0.60489882854100108</v>
      </c>
      <c r="AA185" s="131">
        <f t="shared" si="141"/>
        <v>74177.26760563381</v>
      </c>
      <c r="AB185" s="592"/>
      <c r="AC185" s="227" t="s">
        <v>103</v>
      </c>
      <c r="AD185" s="122">
        <v>4568</v>
      </c>
      <c r="AE185" s="131">
        <v>2787</v>
      </c>
      <c r="AF185" s="131">
        <v>243872770</v>
      </c>
      <c r="AG185" s="132">
        <f t="shared" si="188"/>
        <v>0.39717828131680205</v>
      </c>
      <c r="AH185" s="132">
        <f t="shared" si="142"/>
        <v>0.61011383537653241</v>
      </c>
      <c r="AI185" s="126">
        <f t="shared" si="143"/>
        <v>87503.684965913169</v>
      </c>
      <c r="AJ185" s="592"/>
      <c r="AK185" s="227" t="s">
        <v>103</v>
      </c>
      <c r="AL185" s="122">
        <v>3656</v>
      </c>
      <c r="AM185" s="131">
        <v>2085</v>
      </c>
      <c r="AN185" s="131">
        <v>183405470</v>
      </c>
      <c r="AO185" s="132">
        <f t="shared" si="189"/>
        <v>0.37560799855881821</v>
      </c>
      <c r="AP185" s="132">
        <f t="shared" si="144"/>
        <v>0.57029540481400443</v>
      </c>
      <c r="AQ185" s="126">
        <f t="shared" si="145"/>
        <v>87964.25419664268</v>
      </c>
      <c r="AR185" s="592"/>
      <c r="AS185" s="227" t="s">
        <v>103</v>
      </c>
      <c r="AT185" s="122">
        <v>1895</v>
      </c>
      <c r="AU185" s="131">
        <v>1059</v>
      </c>
      <c r="AV185" s="131">
        <v>105547670</v>
      </c>
      <c r="AW185" s="132">
        <f t="shared" si="190"/>
        <v>0.3412826297131808</v>
      </c>
      <c r="AX185" s="132">
        <f t="shared" si="146"/>
        <v>0.55883905013192614</v>
      </c>
      <c r="AY185" s="131">
        <f t="shared" si="147"/>
        <v>99667.299338999059</v>
      </c>
      <c r="AZ185" s="592"/>
      <c r="BA185" s="227" t="s">
        <v>103</v>
      </c>
      <c r="BB185" s="122">
        <v>650</v>
      </c>
      <c r="BC185" s="131">
        <v>328</v>
      </c>
      <c r="BD185" s="131">
        <v>37138470</v>
      </c>
      <c r="BE185" s="132">
        <f t="shared" si="191"/>
        <v>0.2526964560862866</v>
      </c>
      <c r="BF185" s="132">
        <f t="shared" si="148"/>
        <v>0.50461538461538458</v>
      </c>
      <c r="BG185" s="157">
        <f t="shared" si="149"/>
        <v>113227.04268292683</v>
      </c>
      <c r="BH185" s="592"/>
      <c r="BI185" s="227" t="s">
        <v>103</v>
      </c>
      <c r="BJ185" s="122">
        <f t="shared" si="150"/>
        <v>15609</v>
      </c>
      <c r="BK185" s="131">
        <f t="shared" si="134"/>
        <v>9185</v>
      </c>
      <c r="BL185" s="131">
        <f t="shared" si="135"/>
        <v>788824190</v>
      </c>
      <c r="BM185" s="132">
        <f t="shared" si="192"/>
        <v>0.36860903764347058</v>
      </c>
      <c r="BN185" s="132">
        <f t="shared" si="151"/>
        <v>0.5884425651867512</v>
      </c>
      <c r="BO185" s="131">
        <f t="shared" si="152"/>
        <v>85881.784431137727</v>
      </c>
      <c r="BP185" s="183"/>
    </row>
    <row r="186" spans="2:68" s="75" customFormat="1">
      <c r="B186" s="602"/>
      <c r="C186" s="605"/>
      <c r="D186" s="592"/>
      <c r="E186" s="227" t="s">
        <v>106</v>
      </c>
      <c r="F186" s="122">
        <v>18</v>
      </c>
      <c r="G186" s="131">
        <v>11</v>
      </c>
      <c r="H186" s="131">
        <v>927690</v>
      </c>
      <c r="I186" s="132">
        <f t="shared" si="185"/>
        <v>0.22</v>
      </c>
      <c r="J186" s="132">
        <f t="shared" si="136"/>
        <v>0.61111111111111116</v>
      </c>
      <c r="K186" s="157">
        <f t="shared" si="137"/>
        <v>84335.454545454544</v>
      </c>
      <c r="L186" s="592"/>
      <c r="M186" s="227" t="s">
        <v>106</v>
      </c>
      <c r="N186" s="122">
        <v>52</v>
      </c>
      <c r="O186" s="131">
        <v>34</v>
      </c>
      <c r="P186" s="131">
        <v>3211130</v>
      </c>
      <c r="Q186" s="132">
        <f t="shared" si="186"/>
        <v>0.18478260869565216</v>
      </c>
      <c r="R186" s="132">
        <f t="shared" si="138"/>
        <v>0.65384615384615385</v>
      </c>
      <c r="S186" s="126">
        <f t="shared" si="139"/>
        <v>94445</v>
      </c>
      <c r="T186" s="592"/>
      <c r="U186" s="227" t="s">
        <v>106</v>
      </c>
      <c r="V186" s="122">
        <v>1762</v>
      </c>
      <c r="W186" s="131">
        <v>1124</v>
      </c>
      <c r="X186" s="131">
        <v>90822130</v>
      </c>
      <c r="Y186" s="132">
        <f t="shared" si="187"/>
        <v>0.1456902138690862</v>
      </c>
      <c r="Z186" s="132">
        <f t="shared" si="140"/>
        <v>0.63791146424517597</v>
      </c>
      <c r="AA186" s="131">
        <f t="shared" si="141"/>
        <v>80802.606761565839</v>
      </c>
      <c r="AB186" s="592"/>
      <c r="AC186" s="227" t="s">
        <v>106</v>
      </c>
      <c r="AD186" s="122">
        <v>1943</v>
      </c>
      <c r="AE186" s="131">
        <v>1237</v>
      </c>
      <c r="AF186" s="131">
        <v>107925350</v>
      </c>
      <c r="AG186" s="132">
        <f t="shared" si="188"/>
        <v>0.17628616217756876</v>
      </c>
      <c r="AH186" s="132">
        <f t="shared" si="142"/>
        <v>0.63664436438497174</v>
      </c>
      <c r="AI186" s="126">
        <f t="shared" si="143"/>
        <v>87247.655618431687</v>
      </c>
      <c r="AJ186" s="592"/>
      <c r="AK186" s="227" t="s">
        <v>106</v>
      </c>
      <c r="AL186" s="122">
        <v>1590</v>
      </c>
      <c r="AM186" s="131">
        <v>934</v>
      </c>
      <c r="AN186" s="131">
        <v>79172710</v>
      </c>
      <c r="AO186" s="132">
        <f t="shared" si="189"/>
        <v>0.16825797153666006</v>
      </c>
      <c r="AP186" s="132">
        <f t="shared" si="144"/>
        <v>0.58742138364779872</v>
      </c>
      <c r="AQ186" s="126">
        <f t="shared" si="145"/>
        <v>84767.355460385443</v>
      </c>
      <c r="AR186" s="592"/>
      <c r="AS186" s="227" t="s">
        <v>106</v>
      </c>
      <c r="AT186" s="122">
        <v>894</v>
      </c>
      <c r="AU186" s="131">
        <v>504</v>
      </c>
      <c r="AV186" s="131">
        <v>46613340</v>
      </c>
      <c r="AW186" s="132">
        <f t="shared" si="190"/>
        <v>0.16242346116661296</v>
      </c>
      <c r="AX186" s="132">
        <f t="shared" si="146"/>
        <v>0.56375838926174493</v>
      </c>
      <c r="AY186" s="131">
        <f t="shared" si="147"/>
        <v>92486.78571428571</v>
      </c>
      <c r="AZ186" s="592"/>
      <c r="BA186" s="227" t="s">
        <v>106</v>
      </c>
      <c r="BB186" s="122">
        <v>303</v>
      </c>
      <c r="BC186" s="131">
        <v>151</v>
      </c>
      <c r="BD186" s="131">
        <v>16412680</v>
      </c>
      <c r="BE186" s="132">
        <f t="shared" si="191"/>
        <v>0.11633281972265024</v>
      </c>
      <c r="BF186" s="132">
        <f t="shared" si="148"/>
        <v>0.49834983498349833</v>
      </c>
      <c r="BG186" s="157">
        <f t="shared" si="149"/>
        <v>108693.24503311259</v>
      </c>
      <c r="BH186" s="592"/>
      <c r="BI186" s="227" t="s">
        <v>106</v>
      </c>
      <c r="BJ186" s="122">
        <f t="shared" si="150"/>
        <v>6562</v>
      </c>
      <c r="BK186" s="131">
        <f t="shared" si="134"/>
        <v>3995</v>
      </c>
      <c r="BL186" s="131">
        <f t="shared" si="135"/>
        <v>345085030</v>
      </c>
      <c r="BM186" s="132">
        <f t="shared" si="192"/>
        <v>0.16032586884982744</v>
      </c>
      <c r="BN186" s="132">
        <f t="shared" si="151"/>
        <v>0.60880829015544047</v>
      </c>
      <c r="BO186" s="131">
        <f t="shared" si="152"/>
        <v>86379.231539424276</v>
      </c>
      <c r="BP186" s="183"/>
    </row>
    <row r="187" spans="2:68" s="75" customFormat="1">
      <c r="B187" s="602"/>
      <c r="C187" s="605"/>
      <c r="D187" s="592"/>
      <c r="E187" s="227" t="s">
        <v>119</v>
      </c>
      <c r="F187" s="122">
        <v>18</v>
      </c>
      <c r="G187" s="131">
        <v>11</v>
      </c>
      <c r="H187" s="131">
        <v>1149150</v>
      </c>
      <c r="I187" s="132">
        <f t="shared" si="185"/>
        <v>0.22</v>
      </c>
      <c r="J187" s="132">
        <f t="shared" si="136"/>
        <v>0.61111111111111116</v>
      </c>
      <c r="K187" s="157">
        <f t="shared" si="137"/>
        <v>104468.18181818182</v>
      </c>
      <c r="L187" s="592"/>
      <c r="M187" s="227" t="s">
        <v>119</v>
      </c>
      <c r="N187" s="122">
        <v>68</v>
      </c>
      <c r="O187" s="131">
        <v>38</v>
      </c>
      <c r="P187" s="131">
        <v>3978020</v>
      </c>
      <c r="Q187" s="132">
        <f t="shared" si="186"/>
        <v>0.20652173913043478</v>
      </c>
      <c r="R187" s="132">
        <f t="shared" si="138"/>
        <v>0.55882352941176472</v>
      </c>
      <c r="S187" s="126">
        <f t="shared" si="139"/>
        <v>104684.73684210527</v>
      </c>
      <c r="T187" s="592"/>
      <c r="U187" s="227" t="s">
        <v>119</v>
      </c>
      <c r="V187" s="122">
        <v>1781</v>
      </c>
      <c r="W187" s="131">
        <v>1119</v>
      </c>
      <c r="X187" s="131">
        <v>85820680</v>
      </c>
      <c r="Y187" s="132">
        <f t="shared" si="187"/>
        <v>0.14504212572909916</v>
      </c>
      <c r="Z187" s="132">
        <f t="shared" si="140"/>
        <v>0.62829870859067938</v>
      </c>
      <c r="AA187" s="131">
        <f t="shared" si="141"/>
        <v>76694.084003574622</v>
      </c>
      <c r="AB187" s="592"/>
      <c r="AC187" s="227" t="s">
        <v>119</v>
      </c>
      <c r="AD187" s="122">
        <v>2119</v>
      </c>
      <c r="AE187" s="131">
        <v>1348</v>
      </c>
      <c r="AF187" s="131">
        <v>121835020</v>
      </c>
      <c r="AG187" s="132">
        <f t="shared" si="188"/>
        <v>0.19210488812882998</v>
      </c>
      <c r="AH187" s="132">
        <f t="shared" si="142"/>
        <v>0.63614912694667292</v>
      </c>
      <c r="AI187" s="126">
        <f t="shared" si="143"/>
        <v>90382.06231454006</v>
      </c>
      <c r="AJ187" s="592"/>
      <c r="AK187" s="227" t="s">
        <v>119</v>
      </c>
      <c r="AL187" s="122">
        <v>1760</v>
      </c>
      <c r="AM187" s="131">
        <v>1037</v>
      </c>
      <c r="AN187" s="131">
        <v>92555920</v>
      </c>
      <c r="AO187" s="132">
        <f t="shared" si="189"/>
        <v>0.18681318681318682</v>
      </c>
      <c r="AP187" s="132">
        <f t="shared" si="144"/>
        <v>0.58920454545454548</v>
      </c>
      <c r="AQ187" s="126">
        <f t="shared" si="145"/>
        <v>89253.539054966255</v>
      </c>
      <c r="AR187" s="592"/>
      <c r="AS187" s="227" t="s">
        <v>119</v>
      </c>
      <c r="AT187" s="122">
        <v>961</v>
      </c>
      <c r="AU187" s="131">
        <v>585</v>
      </c>
      <c r="AV187" s="131">
        <v>54546750</v>
      </c>
      <c r="AW187" s="132">
        <f t="shared" si="190"/>
        <v>0.18852723171124719</v>
      </c>
      <c r="AX187" s="132">
        <f t="shared" si="146"/>
        <v>0.60874089490114469</v>
      </c>
      <c r="AY187" s="131">
        <f t="shared" si="147"/>
        <v>93242.307692307688</v>
      </c>
      <c r="AZ187" s="592"/>
      <c r="BA187" s="227" t="s">
        <v>119</v>
      </c>
      <c r="BB187" s="122">
        <v>321</v>
      </c>
      <c r="BC187" s="131">
        <v>164</v>
      </c>
      <c r="BD187" s="131">
        <v>18916400</v>
      </c>
      <c r="BE187" s="132">
        <f t="shared" si="191"/>
        <v>0.1263482280431433</v>
      </c>
      <c r="BF187" s="132">
        <f t="shared" si="148"/>
        <v>0.5109034267912772</v>
      </c>
      <c r="BG187" s="157">
        <f t="shared" si="149"/>
        <v>115343.90243902439</v>
      </c>
      <c r="BH187" s="592"/>
      <c r="BI187" s="227" t="s">
        <v>119</v>
      </c>
      <c r="BJ187" s="122">
        <f t="shared" si="150"/>
        <v>7028</v>
      </c>
      <c r="BK187" s="131">
        <f t="shared" si="134"/>
        <v>4302</v>
      </c>
      <c r="BL187" s="131">
        <f t="shared" si="135"/>
        <v>378801940</v>
      </c>
      <c r="BM187" s="132">
        <f t="shared" si="192"/>
        <v>0.17264627979773658</v>
      </c>
      <c r="BN187" s="132">
        <f t="shared" si="151"/>
        <v>0.61212293682413199</v>
      </c>
      <c r="BO187" s="131">
        <f t="shared" si="152"/>
        <v>88052.519758251976</v>
      </c>
      <c r="BP187" s="183"/>
    </row>
    <row r="188" spans="2:68" s="75" customFormat="1">
      <c r="B188" s="602"/>
      <c r="C188" s="605"/>
      <c r="D188" s="592"/>
      <c r="E188" s="227" t="s">
        <v>120</v>
      </c>
      <c r="F188" s="122">
        <v>11</v>
      </c>
      <c r="G188" s="131">
        <v>7</v>
      </c>
      <c r="H188" s="131">
        <v>540830</v>
      </c>
      <c r="I188" s="132">
        <f t="shared" si="185"/>
        <v>0.14000000000000001</v>
      </c>
      <c r="J188" s="132">
        <f t="shared" si="136"/>
        <v>0.63636363636363635</v>
      </c>
      <c r="K188" s="157">
        <f t="shared" si="137"/>
        <v>77261.428571428565</v>
      </c>
      <c r="L188" s="592"/>
      <c r="M188" s="227" t="s">
        <v>120</v>
      </c>
      <c r="N188" s="122">
        <v>30</v>
      </c>
      <c r="O188" s="131">
        <v>18</v>
      </c>
      <c r="P188" s="131">
        <v>2493460</v>
      </c>
      <c r="Q188" s="132">
        <f t="shared" si="186"/>
        <v>9.7826086956521743E-2</v>
      </c>
      <c r="R188" s="132">
        <f t="shared" si="138"/>
        <v>0.6</v>
      </c>
      <c r="S188" s="126">
        <f t="shared" si="139"/>
        <v>138525.55555555556</v>
      </c>
      <c r="T188" s="592"/>
      <c r="U188" s="227" t="s">
        <v>120</v>
      </c>
      <c r="V188" s="122">
        <v>967</v>
      </c>
      <c r="W188" s="131">
        <v>646</v>
      </c>
      <c r="X188" s="131">
        <v>54578300</v>
      </c>
      <c r="Y188" s="132">
        <f t="shared" si="187"/>
        <v>8.3732987686325339E-2</v>
      </c>
      <c r="Z188" s="132">
        <f t="shared" si="140"/>
        <v>0.66804550155118925</v>
      </c>
      <c r="AA188" s="131">
        <f t="shared" si="141"/>
        <v>84486.532507739932</v>
      </c>
      <c r="AB188" s="592"/>
      <c r="AC188" s="227" t="s">
        <v>120</v>
      </c>
      <c r="AD188" s="122">
        <v>1021</v>
      </c>
      <c r="AE188" s="131">
        <v>672</v>
      </c>
      <c r="AF188" s="131">
        <v>59599830</v>
      </c>
      <c r="AG188" s="132">
        <f t="shared" si="188"/>
        <v>9.5767421975203076E-2</v>
      </c>
      <c r="AH188" s="132">
        <f t="shared" si="142"/>
        <v>0.65817825661116547</v>
      </c>
      <c r="AI188" s="126">
        <f t="shared" si="143"/>
        <v>88690.22321428571</v>
      </c>
      <c r="AJ188" s="592"/>
      <c r="AK188" s="227" t="s">
        <v>120</v>
      </c>
      <c r="AL188" s="122">
        <v>692</v>
      </c>
      <c r="AM188" s="131">
        <v>445</v>
      </c>
      <c r="AN188" s="131">
        <v>37008440</v>
      </c>
      <c r="AO188" s="132">
        <f t="shared" si="189"/>
        <v>8.0165735903440824E-2</v>
      </c>
      <c r="AP188" s="132">
        <f t="shared" si="144"/>
        <v>0.64306358381502893</v>
      </c>
      <c r="AQ188" s="126">
        <f t="shared" si="145"/>
        <v>83165.033707865165</v>
      </c>
      <c r="AR188" s="592"/>
      <c r="AS188" s="227" t="s">
        <v>120</v>
      </c>
      <c r="AT188" s="122">
        <v>317</v>
      </c>
      <c r="AU188" s="131">
        <v>197</v>
      </c>
      <c r="AV188" s="131">
        <v>17261280</v>
      </c>
      <c r="AW188" s="132">
        <f t="shared" si="190"/>
        <v>6.3486948114727687E-2</v>
      </c>
      <c r="AX188" s="132">
        <f t="shared" si="146"/>
        <v>0.62145110410094639</v>
      </c>
      <c r="AY188" s="131">
        <f t="shared" si="147"/>
        <v>87620.710659898483</v>
      </c>
      <c r="AZ188" s="592"/>
      <c r="BA188" s="227" t="s">
        <v>120</v>
      </c>
      <c r="BB188" s="122">
        <v>84</v>
      </c>
      <c r="BC188" s="131">
        <v>45</v>
      </c>
      <c r="BD188" s="131">
        <v>3835470</v>
      </c>
      <c r="BE188" s="132">
        <f t="shared" si="191"/>
        <v>3.4668721109399073E-2</v>
      </c>
      <c r="BF188" s="132">
        <f t="shared" si="148"/>
        <v>0.5357142857142857</v>
      </c>
      <c r="BG188" s="157">
        <f t="shared" si="149"/>
        <v>85232.666666666672</v>
      </c>
      <c r="BH188" s="592"/>
      <c r="BI188" s="227" t="s">
        <v>120</v>
      </c>
      <c r="BJ188" s="122">
        <f t="shared" si="150"/>
        <v>3122</v>
      </c>
      <c r="BK188" s="131">
        <f t="shared" si="134"/>
        <v>2030</v>
      </c>
      <c r="BL188" s="131">
        <f t="shared" si="135"/>
        <v>175317610</v>
      </c>
      <c r="BM188" s="132">
        <f t="shared" si="192"/>
        <v>8.1467212456858493E-2</v>
      </c>
      <c r="BN188" s="132">
        <f t="shared" si="151"/>
        <v>0.65022421524663676</v>
      </c>
      <c r="BO188" s="131">
        <f t="shared" si="152"/>
        <v>86363.354679802957</v>
      </c>
      <c r="BP188" s="183"/>
    </row>
    <row r="189" spans="2:68" s="75" customFormat="1">
      <c r="B189" s="602"/>
      <c r="C189" s="605"/>
      <c r="D189" s="592"/>
      <c r="E189" s="227" t="s">
        <v>121</v>
      </c>
      <c r="F189" s="122">
        <v>10</v>
      </c>
      <c r="G189" s="131">
        <v>5</v>
      </c>
      <c r="H189" s="131">
        <v>86140</v>
      </c>
      <c r="I189" s="132">
        <f t="shared" si="185"/>
        <v>0.1</v>
      </c>
      <c r="J189" s="132">
        <f t="shared" si="136"/>
        <v>0.5</v>
      </c>
      <c r="K189" s="157">
        <f t="shared" si="137"/>
        <v>17228</v>
      </c>
      <c r="L189" s="592"/>
      <c r="M189" s="227" t="s">
        <v>121</v>
      </c>
      <c r="N189" s="122">
        <v>31</v>
      </c>
      <c r="O189" s="131">
        <v>14</v>
      </c>
      <c r="P189" s="131">
        <v>1230350</v>
      </c>
      <c r="Q189" s="132">
        <f t="shared" si="186"/>
        <v>7.6086956521739135E-2</v>
      </c>
      <c r="R189" s="132">
        <f t="shared" si="138"/>
        <v>0.45161290322580644</v>
      </c>
      <c r="S189" s="126">
        <f t="shared" si="139"/>
        <v>87882.142857142855</v>
      </c>
      <c r="T189" s="592"/>
      <c r="U189" s="227" t="s">
        <v>121</v>
      </c>
      <c r="V189" s="122">
        <v>684</v>
      </c>
      <c r="W189" s="131">
        <v>439</v>
      </c>
      <c r="X189" s="131">
        <v>35393490</v>
      </c>
      <c r="Y189" s="132">
        <f t="shared" si="187"/>
        <v>5.6902138690861956E-2</v>
      </c>
      <c r="Z189" s="132">
        <f t="shared" si="140"/>
        <v>0.64181286549707606</v>
      </c>
      <c r="AA189" s="131">
        <f t="shared" si="141"/>
        <v>80622.984054669709</v>
      </c>
      <c r="AB189" s="592"/>
      <c r="AC189" s="227" t="s">
        <v>121</v>
      </c>
      <c r="AD189" s="122">
        <v>784</v>
      </c>
      <c r="AE189" s="131">
        <v>492</v>
      </c>
      <c r="AF189" s="131">
        <v>44123130</v>
      </c>
      <c r="AG189" s="132">
        <f t="shared" si="188"/>
        <v>7.0115433946130831E-2</v>
      </c>
      <c r="AH189" s="132">
        <f t="shared" si="142"/>
        <v>0.62755102040816324</v>
      </c>
      <c r="AI189" s="126">
        <f t="shared" si="143"/>
        <v>89681.158536585368</v>
      </c>
      <c r="AJ189" s="592"/>
      <c r="AK189" s="227" t="s">
        <v>121</v>
      </c>
      <c r="AL189" s="122">
        <v>677</v>
      </c>
      <c r="AM189" s="131">
        <v>407</v>
      </c>
      <c r="AN189" s="131">
        <v>32945600</v>
      </c>
      <c r="AO189" s="132">
        <f t="shared" si="189"/>
        <v>7.3320122500450363E-2</v>
      </c>
      <c r="AP189" s="132">
        <f t="shared" si="144"/>
        <v>0.60118168389955684</v>
      </c>
      <c r="AQ189" s="126">
        <f t="shared" si="145"/>
        <v>80947.420147420155</v>
      </c>
      <c r="AR189" s="592"/>
      <c r="AS189" s="227" t="s">
        <v>121</v>
      </c>
      <c r="AT189" s="122">
        <v>442</v>
      </c>
      <c r="AU189" s="131">
        <v>263</v>
      </c>
      <c r="AV189" s="131">
        <v>22810910</v>
      </c>
      <c r="AW189" s="132">
        <f t="shared" si="190"/>
        <v>8.4756687077022233E-2</v>
      </c>
      <c r="AX189" s="132">
        <f t="shared" si="146"/>
        <v>0.59502262443438914</v>
      </c>
      <c r="AY189" s="131">
        <f t="shared" si="147"/>
        <v>86733.498098859316</v>
      </c>
      <c r="AZ189" s="592"/>
      <c r="BA189" s="227" t="s">
        <v>121</v>
      </c>
      <c r="BB189" s="122">
        <v>162</v>
      </c>
      <c r="BC189" s="131">
        <v>79</v>
      </c>
      <c r="BD189" s="131">
        <v>9655550</v>
      </c>
      <c r="BE189" s="132">
        <f t="shared" si="191"/>
        <v>6.0862865947611713E-2</v>
      </c>
      <c r="BF189" s="132">
        <f t="shared" si="148"/>
        <v>0.48765432098765432</v>
      </c>
      <c r="BG189" s="157">
        <f t="shared" si="149"/>
        <v>122222.15189873418</v>
      </c>
      <c r="BH189" s="592"/>
      <c r="BI189" s="227" t="s">
        <v>121</v>
      </c>
      <c r="BJ189" s="122">
        <f t="shared" si="150"/>
        <v>2790</v>
      </c>
      <c r="BK189" s="131">
        <f t="shared" si="134"/>
        <v>1699</v>
      </c>
      <c r="BL189" s="131">
        <f t="shared" si="135"/>
        <v>146245170</v>
      </c>
      <c r="BM189" s="132">
        <f t="shared" si="192"/>
        <v>6.8183642346897819E-2</v>
      </c>
      <c r="BN189" s="132">
        <f t="shared" si="151"/>
        <v>0.60896057347670252</v>
      </c>
      <c r="BO189" s="131">
        <f t="shared" si="152"/>
        <v>86077.204237786937</v>
      </c>
      <c r="BP189" s="183"/>
    </row>
    <row r="190" spans="2:68" s="75" customFormat="1">
      <c r="B190" s="602"/>
      <c r="C190" s="605"/>
      <c r="D190" s="592"/>
      <c r="E190" s="227" t="s">
        <v>122</v>
      </c>
      <c r="F190" s="122">
        <v>2</v>
      </c>
      <c r="G190" s="131">
        <v>2</v>
      </c>
      <c r="H190" s="131">
        <v>102700</v>
      </c>
      <c r="I190" s="132">
        <f t="shared" si="185"/>
        <v>0.04</v>
      </c>
      <c r="J190" s="132">
        <f t="shared" si="136"/>
        <v>1</v>
      </c>
      <c r="K190" s="157">
        <f t="shared" si="137"/>
        <v>51350</v>
      </c>
      <c r="L190" s="592"/>
      <c r="M190" s="227" t="s">
        <v>122</v>
      </c>
      <c r="N190" s="122">
        <v>17</v>
      </c>
      <c r="O190" s="131">
        <v>8</v>
      </c>
      <c r="P190" s="131">
        <v>1936600</v>
      </c>
      <c r="Q190" s="132">
        <f t="shared" si="186"/>
        <v>4.3478260869565216E-2</v>
      </c>
      <c r="R190" s="132">
        <f t="shared" si="138"/>
        <v>0.47058823529411764</v>
      </c>
      <c r="S190" s="126">
        <f t="shared" si="139"/>
        <v>242075</v>
      </c>
      <c r="T190" s="592"/>
      <c r="U190" s="227" t="s">
        <v>122</v>
      </c>
      <c r="V190" s="122">
        <v>476</v>
      </c>
      <c r="W190" s="131">
        <v>304</v>
      </c>
      <c r="X190" s="131">
        <v>24698940</v>
      </c>
      <c r="Y190" s="132">
        <f t="shared" si="187"/>
        <v>3.9403758911211922E-2</v>
      </c>
      <c r="Z190" s="132">
        <f t="shared" si="140"/>
        <v>0.6386554621848739</v>
      </c>
      <c r="AA190" s="131">
        <f t="shared" si="141"/>
        <v>81246.513157894733</v>
      </c>
      <c r="AB190" s="592"/>
      <c r="AC190" s="227" t="s">
        <v>122</v>
      </c>
      <c r="AD190" s="122">
        <v>485</v>
      </c>
      <c r="AE190" s="131">
        <v>322</v>
      </c>
      <c r="AF190" s="131">
        <v>30828760</v>
      </c>
      <c r="AG190" s="132">
        <f t="shared" si="188"/>
        <v>4.5888556363118144E-2</v>
      </c>
      <c r="AH190" s="132">
        <f t="shared" si="142"/>
        <v>0.66391752577319585</v>
      </c>
      <c r="AI190" s="126">
        <f t="shared" si="143"/>
        <v>95741.490683229815</v>
      </c>
      <c r="AJ190" s="592"/>
      <c r="AK190" s="227" t="s">
        <v>122</v>
      </c>
      <c r="AL190" s="122">
        <v>409</v>
      </c>
      <c r="AM190" s="131">
        <v>256</v>
      </c>
      <c r="AN190" s="131">
        <v>26851000</v>
      </c>
      <c r="AO190" s="132">
        <f t="shared" si="189"/>
        <v>4.6117816609619888E-2</v>
      </c>
      <c r="AP190" s="132">
        <f t="shared" si="144"/>
        <v>0.62591687041564792</v>
      </c>
      <c r="AQ190" s="126">
        <f t="shared" si="145"/>
        <v>104886.71875</v>
      </c>
      <c r="AR190" s="592"/>
      <c r="AS190" s="227" t="s">
        <v>122</v>
      </c>
      <c r="AT190" s="122">
        <v>228</v>
      </c>
      <c r="AU190" s="131">
        <v>155</v>
      </c>
      <c r="AV190" s="131">
        <v>16442530</v>
      </c>
      <c r="AW190" s="132">
        <f t="shared" si="190"/>
        <v>4.9951659684176607E-2</v>
      </c>
      <c r="AX190" s="132">
        <f t="shared" si="146"/>
        <v>0.67982456140350878</v>
      </c>
      <c r="AY190" s="131">
        <f t="shared" si="147"/>
        <v>106080.83870967742</v>
      </c>
      <c r="AZ190" s="592"/>
      <c r="BA190" s="227" t="s">
        <v>122</v>
      </c>
      <c r="BB190" s="122">
        <v>54</v>
      </c>
      <c r="BC190" s="131">
        <v>29</v>
      </c>
      <c r="BD190" s="131">
        <v>3330100</v>
      </c>
      <c r="BE190" s="132">
        <f t="shared" si="191"/>
        <v>2.2342064714946069E-2</v>
      </c>
      <c r="BF190" s="132">
        <f t="shared" si="148"/>
        <v>0.53703703703703709</v>
      </c>
      <c r="BG190" s="157">
        <f t="shared" si="149"/>
        <v>114831.03448275862</v>
      </c>
      <c r="BH190" s="592"/>
      <c r="BI190" s="227" t="s">
        <v>122</v>
      </c>
      <c r="BJ190" s="122">
        <f t="shared" si="150"/>
        <v>1671</v>
      </c>
      <c r="BK190" s="131">
        <f t="shared" si="134"/>
        <v>1076</v>
      </c>
      <c r="BL190" s="131">
        <f t="shared" si="135"/>
        <v>104190630</v>
      </c>
      <c r="BM190" s="132">
        <f t="shared" si="192"/>
        <v>4.3181635765310221E-2</v>
      </c>
      <c r="BN190" s="132">
        <f t="shared" si="151"/>
        <v>0.64392579293836028</v>
      </c>
      <c r="BO190" s="131">
        <f t="shared" si="152"/>
        <v>96831.440520446093</v>
      </c>
      <c r="BP190" s="183"/>
    </row>
    <row r="191" spans="2:68" s="75" customFormat="1">
      <c r="B191" s="602"/>
      <c r="C191" s="605"/>
      <c r="D191" s="592"/>
      <c r="E191" s="227" t="s">
        <v>123</v>
      </c>
      <c r="F191" s="122">
        <v>22</v>
      </c>
      <c r="G191" s="131">
        <v>16</v>
      </c>
      <c r="H191" s="131">
        <v>870420</v>
      </c>
      <c r="I191" s="132">
        <f t="shared" si="185"/>
        <v>0.32</v>
      </c>
      <c r="J191" s="132">
        <f t="shared" si="136"/>
        <v>0.72727272727272729</v>
      </c>
      <c r="K191" s="157">
        <f t="shared" si="137"/>
        <v>54401.25</v>
      </c>
      <c r="L191" s="592"/>
      <c r="M191" s="227" t="s">
        <v>123</v>
      </c>
      <c r="N191" s="122">
        <v>68</v>
      </c>
      <c r="O191" s="131">
        <v>40</v>
      </c>
      <c r="P191" s="131">
        <v>3899000</v>
      </c>
      <c r="Q191" s="132">
        <f t="shared" si="186"/>
        <v>0.21739130434782608</v>
      </c>
      <c r="R191" s="132">
        <f t="shared" si="138"/>
        <v>0.58823529411764708</v>
      </c>
      <c r="S191" s="126">
        <f t="shared" si="139"/>
        <v>97475</v>
      </c>
      <c r="T191" s="592"/>
      <c r="U191" s="227" t="s">
        <v>123</v>
      </c>
      <c r="V191" s="122">
        <v>3216</v>
      </c>
      <c r="W191" s="131">
        <v>2056</v>
      </c>
      <c r="X191" s="131">
        <v>156618730</v>
      </c>
      <c r="Y191" s="132">
        <f t="shared" si="187"/>
        <v>0.26649384316267011</v>
      </c>
      <c r="Z191" s="132">
        <f t="shared" si="140"/>
        <v>0.63930348258706471</v>
      </c>
      <c r="AA191" s="131">
        <f t="shared" si="141"/>
        <v>76176.425097276267</v>
      </c>
      <c r="AB191" s="592"/>
      <c r="AC191" s="227" t="s">
        <v>123</v>
      </c>
      <c r="AD191" s="122">
        <v>3196</v>
      </c>
      <c r="AE191" s="131">
        <v>2093</v>
      </c>
      <c r="AF191" s="131">
        <v>180975000</v>
      </c>
      <c r="AG191" s="132">
        <f t="shared" si="188"/>
        <v>0.29827561636026795</v>
      </c>
      <c r="AH191" s="132">
        <f t="shared" si="142"/>
        <v>0.65488110137672095</v>
      </c>
      <c r="AI191" s="126">
        <f t="shared" si="143"/>
        <v>86466.794075489728</v>
      </c>
      <c r="AJ191" s="592"/>
      <c r="AK191" s="227" t="s">
        <v>123</v>
      </c>
      <c r="AL191" s="122">
        <v>2293</v>
      </c>
      <c r="AM191" s="131">
        <v>1366</v>
      </c>
      <c r="AN191" s="131">
        <v>114918250</v>
      </c>
      <c r="AO191" s="132">
        <f t="shared" si="189"/>
        <v>0.24608178706539363</v>
      </c>
      <c r="AP191" s="132">
        <f t="shared" si="144"/>
        <v>0.59572612298299177</v>
      </c>
      <c r="AQ191" s="126">
        <f t="shared" si="145"/>
        <v>84127.562225475849</v>
      </c>
      <c r="AR191" s="592"/>
      <c r="AS191" s="227" t="s">
        <v>123</v>
      </c>
      <c r="AT191" s="122">
        <v>1051</v>
      </c>
      <c r="AU191" s="131">
        <v>622</v>
      </c>
      <c r="AV191" s="131">
        <v>61574340</v>
      </c>
      <c r="AW191" s="132">
        <f t="shared" si="190"/>
        <v>0.20045117628101836</v>
      </c>
      <c r="AX191" s="132">
        <f t="shared" si="146"/>
        <v>0.59181731684110372</v>
      </c>
      <c r="AY191" s="131">
        <f t="shared" si="147"/>
        <v>98994.115755627005</v>
      </c>
      <c r="AZ191" s="592"/>
      <c r="BA191" s="227" t="s">
        <v>123</v>
      </c>
      <c r="BB191" s="122">
        <v>304</v>
      </c>
      <c r="BC191" s="131">
        <v>145</v>
      </c>
      <c r="BD191" s="131">
        <v>16655130</v>
      </c>
      <c r="BE191" s="132">
        <f t="shared" si="191"/>
        <v>0.11171032357473036</v>
      </c>
      <c r="BF191" s="132">
        <f t="shared" si="148"/>
        <v>0.47697368421052633</v>
      </c>
      <c r="BG191" s="157">
        <f t="shared" si="149"/>
        <v>114862.96551724138</v>
      </c>
      <c r="BH191" s="592"/>
      <c r="BI191" s="227" t="s">
        <v>123</v>
      </c>
      <c r="BJ191" s="122">
        <f t="shared" si="150"/>
        <v>10150</v>
      </c>
      <c r="BK191" s="131">
        <f t="shared" si="134"/>
        <v>6338</v>
      </c>
      <c r="BL191" s="131">
        <f t="shared" si="135"/>
        <v>535510870</v>
      </c>
      <c r="BM191" s="132">
        <f t="shared" si="192"/>
        <v>0.25435428204510796</v>
      </c>
      <c r="BN191" s="132">
        <f t="shared" si="151"/>
        <v>0.62443349753694577</v>
      </c>
      <c r="BO191" s="131">
        <f t="shared" si="152"/>
        <v>84492.090564846949</v>
      </c>
      <c r="BP191" s="183"/>
    </row>
    <row r="192" spans="2:68" s="75" customFormat="1">
      <c r="B192" s="602"/>
      <c r="C192" s="605"/>
      <c r="D192" s="592"/>
      <c r="E192" s="227" t="s">
        <v>124</v>
      </c>
      <c r="F192" s="122">
        <v>4</v>
      </c>
      <c r="G192" s="131">
        <v>2</v>
      </c>
      <c r="H192" s="131">
        <v>151780</v>
      </c>
      <c r="I192" s="132">
        <f t="shared" si="185"/>
        <v>0.04</v>
      </c>
      <c r="J192" s="132">
        <f t="shared" si="136"/>
        <v>0.5</v>
      </c>
      <c r="K192" s="157">
        <f t="shared" si="137"/>
        <v>75890</v>
      </c>
      <c r="L192" s="592"/>
      <c r="M192" s="227" t="s">
        <v>124</v>
      </c>
      <c r="N192" s="122">
        <v>23</v>
      </c>
      <c r="O192" s="131">
        <v>14</v>
      </c>
      <c r="P192" s="131">
        <v>1581540</v>
      </c>
      <c r="Q192" s="132">
        <f t="shared" si="186"/>
        <v>7.6086956521739135E-2</v>
      </c>
      <c r="R192" s="132">
        <f t="shared" si="138"/>
        <v>0.60869565217391308</v>
      </c>
      <c r="S192" s="126">
        <f t="shared" si="139"/>
        <v>112967.14285714286</v>
      </c>
      <c r="T192" s="592"/>
      <c r="U192" s="227" t="s">
        <v>124</v>
      </c>
      <c r="V192" s="122">
        <v>570</v>
      </c>
      <c r="W192" s="131">
        <v>346</v>
      </c>
      <c r="X192" s="131">
        <v>28294060</v>
      </c>
      <c r="Y192" s="132">
        <f t="shared" si="187"/>
        <v>4.4847699287103047E-2</v>
      </c>
      <c r="Z192" s="132">
        <f t="shared" si="140"/>
        <v>0.60701754385964912</v>
      </c>
      <c r="AA192" s="131">
        <f t="shared" si="141"/>
        <v>81774.739884393057</v>
      </c>
      <c r="AB192" s="592"/>
      <c r="AC192" s="227" t="s">
        <v>124</v>
      </c>
      <c r="AD192" s="122">
        <v>722</v>
      </c>
      <c r="AE192" s="131">
        <v>442</v>
      </c>
      <c r="AF192" s="131">
        <v>40821210</v>
      </c>
      <c r="AG192" s="132">
        <f t="shared" si="188"/>
        <v>6.2989881715832974E-2</v>
      </c>
      <c r="AH192" s="132">
        <f t="shared" si="142"/>
        <v>0.61218836565096957</v>
      </c>
      <c r="AI192" s="126">
        <f t="shared" si="143"/>
        <v>92355.678733031673</v>
      </c>
      <c r="AJ192" s="592"/>
      <c r="AK192" s="227" t="s">
        <v>124</v>
      </c>
      <c r="AL192" s="122">
        <v>696</v>
      </c>
      <c r="AM192" s="131">
        <v>395</v>
      </c>
      <c r="AN192" s="131">
        <v>38623180</v>
      </c>
      <c r="AO192" s="132">
        <f t="shared" si="189"/>
        <v>7.1158349846874441E-2</v>
      </c>
      <c r="AP192" s="132">
        <f t="shared" si="144"/>
        <v>0.56752873563218387</v>
      </c>
      <c r="AQ192" s="126">
        <f t="shared" si="145"/>
        <v>97780.202531645569</v>
      </c>
      <c r="AR192" s="592"/>
      <c r="AS192" s="227" t="s">
        <v>124</v>
      </c>
      <c r="AT192" s="122">
        <v>423</v>
      </c>
      <c r="AU192" s="131">
        <v>228</v>
      </c>
      <c r="AV192" s="131">
        <v>25023560</v>
      </c>
      <c r="AW192" s="132">
        <f t="shared" si="190"/>
        <v>7.347728005156301E-2</v>
      </c>
      <c r="AX192" s="132">
        <f t="shared" si="146"/>
        <v>0.53900709219858156</v>
      </c>
      <c r="AY192" s="131">
        <f t="shared" si="147"/>
        <v>109752.45614035087</v>
      </c>
      <c r="AZ192" s="592"/>
      <c r="BA192" s="227" t="s">
        <v>124</v>
      </c>
      <c r="BB192" s="122">
        <v>189</v>
      </c>
      <c r="BC192" s="131">
        <v>98</v>
      </c>
      <c r="BD192" s="131">
        <v>11876560</v>
      </c>
      <c r="BE192" s="132">
        <f t="shared" si="191"/>
        <v>7.5500770416024654E-2</v>
      </c>
      <c r="BF192" s="132">
        <f t="shared" si="148"/>
        <v>0.51851851851851849</v>
      </c>
      <c r="BG192" s="157">
        <f t="shared" si="149"/>
        <v>121189.38775510204</v>
      </c>
      <c r="BH192" s="592"/>
      <c r="BI192" s="227" t="s">
        <v>124</v>
      </c>
      <c r="BJ192" s="122">
        <f t="shared" si="150"/>
        <v>2627</v>
      </c>
      <c r="BK192" s="131">
        <f t="shared" si="134"/>
        <v>1525</v>
      </c>
      <c r="BL192" s="131">
        <f t="shared" si="135"/>
        <v>146371890</v>
      </c>
      <c r="BM192" s="132">
        <f t="shared" si="192"/>
        <v>6.120073842202424E-2</v>
      </c>
      <c r="BN192" s="132">
        <f t="shared" si="151"/>
        <v>0.58051008755234113</v>
      </c>
      <c r="BO192" s="131">
        <f t="shared" si="152"/>
        <v>95981.567213114758</v>
      </c>
      <c r="BP192" s="183"/>
    </row>
    <row r="193" spans="2:68" s="75" customFormat="1">
      <c r="B193" s="602"/>
      <c r="C193" s="605"/>
      <c r="D193" s="592"/>
      <c r="E193" s="224" t="s">
        <v>117</v>
      </c>
      <c r="F193" s="122">
        <v>4</v>
      </c>
      <c r="G193" s="131">
        <v>3</v>
      </c>
      <c r="H193" s="131">
        <v>399160</v>
      </c>
      <c r="I193" s="132">
        <f t="shared" si="185"/>
        <v>0.06</v>
      </c>
      <c r="J193" s="132">
        <f t="shared" si="136"/>
        <v>0.75</v>
      </c>
      <c r="K193" s="157">
        <f t="shared" si="137"/>
        <v>133053.33333333334</v>
      </c>
      <c r="L193" s="592"/>
      <c r="M193" s="228" t="s">
        <v>117</v>
      </c>
      <c r="N193" s="122">
        <v>14</v>
      </c>
      <c r="O193" s="131">
        <v>7</v>
      </c>
      <c r="P193" s="131">
        <v>500440</v>
      </c>
      <c r="Q193" s="132">
        <f t="shared" si="186"/>
        <v>3.8043478260869568E-2</v>
      </c>
      <c r="R193" s="132">
        <f t="shared" si="138"/>
        <v>0.5</v>
      </c>
      <c r="S193" s="126">
        <f t="shared" si="139"/>
        <v>71491.428571428565</v>
      </c>
      <c r="T193" s="592"/>
      <c r="U193" s="228" t="s">
        <v>117</v>
      </c>
      <c r="V193" s="122">
        <v>590</v>
      </c>
      <c r="W193" s="131">
        <v>310</v>
      </c>
      <c r="X193" s="131">
        <v>21386250</v>
      </c>
      <c r="Y193" s="132">
        <f t="shared" si="187"/>
        <v>4.0181464679196373E-2</v>
      </c>
      <c r="Z193" s="132">
        <f t="shared" si="140"/>
        <v>0.52542372881355937</v>
      </c>
      <c r="AA193" s="131">
        <f t="shared" si="141"/>
        <v>68987.903225806454</v>
      </c>
      <c r="AB193" s="592"/>
      <c r="AC193" s="228" t="s">
        <v>117</v>
      </c>
      <c r="AD193" s="122">
        <v>316</v>
      </c>
      <c r="AE193" s="131">
        <v>169</v>
      </c>
      <c r="AF193" s="131">
        <v>14265390</v>
      </c>
      <c r="AG193" s="132">
        <f t="shared" si="188"/>
        <v>2.4084366538406725E-2</v>
      </c>
      <c r="AH193" s="132">
        <f t="shared" si="142"/>
        <v>0.53481012658227844</v>
      </c>
      <c r="AI193" s="126">
        <f t="shared" si="143"/>
        <v>84410.591715976334</v>
      </c>
      <c r="AJ193" s="592"/>
      <c r="AK193" s="228" t="s">
        <v>117</v>
      </c>
      <c r="AL193" s="122">
        <v>228</v>
      </c>
      <c r="AM193" s="131">
        <v>122</v>
      </c>
      <c r="AN193" s="131">
        <v>14865430</v>
      </c>
      <c r="AO193" s="132">
        <f t="shared" si="189"/>
        <v>2.197802197802198E-2</v>
      </c>
      <c r="AP193" s="132">
        <f t="shared" si="144"/>
        <v>0.53508771929824561</v>
      </c>
      <c r="AQ193" s="126">
        <f t="shared" si="145"/>
        <v>121847.78688524591</v>
      </c>
      <c r="AR193" s="592"/>
      <c r="AS193" s="228" t="s">
        <v>117</v>
      </c>
      <c r="AT193" s="122">
        <v>144</v>
      </c>
      <c r="AU193" s="131">
        <v>61</v>
      </c>
      <c r="AV193" s="131">
        <v>8848300</v>
      </c>
      <c r="AW193" s="132">
        <f t="shared" si="190"/>
        <v>1.9658395101514663E-2</v>
      </c>
      <c r="AX193" s="132">
        <f t="shared" si="146"/>
        <v>0.4236111111111111</v>
      </c>
      <c r="AY193" s="131">
        <f t="shared" si="147"/>
        <v>145054.09836065574</v>
      </c>
      <c r="AZ193" s="592"/>
      <c r="BA193" s="228" t="s">
        <v>117</v>
      </c>
      <c r="BB193" s="122">
        <v>73</v>
      </c>
      <c r="BC193" s="131">
        <v>32</v>
      </c>
      <c r="BD193" s="131">
        <v>5421640</v>
      </c>
      <c r="BE193" s="132">
        <f t="shared" si="191"/>
        <v>2.465331278890601E-2</v>
      </c>
      <c r="BF193" s="132">
        <f t="shared" si="148"/>
        <v>0.43835616438356162</v>
      </c>
      <c r="BG193" s="157">
        <f t="shared" si="149"/>
        <v>169426.25</v>
      </c>
      <c r="BH193" s="592"/>
      <c r="BI193" s="228" t="s">
        <v>117</v>
      </c>
      <c r="BJ193" s="122">
        <f t="shared" si="150"/>
        <v>1369</v>
      </c>
      <c r="BK193" s="131">
        <f t="shared" si="134"/>
        <v>704</v>
      </c>
      <c r="BL193" s="131">
        <f t="shared" si="135"/>
        <v>65686610</v>
      </c>
      <c r="BM193" s="132">
        <f t="shared" si="192"/>
        <v>2.8252668753511519E-2</v>
      </c>
      <c r="BN193" s="132">
        <f t="shared" si="151"/>
        <v>0.51424397370343311</v>
      </c>
      <c r="BO193" s="131">
        <f t="shared" si="152"/>
        <v>93304.84375</v>
      </c>
      <c r="BP193" s="183"/>
    </row>
    <row r="194" spans="2:68" s="75" customFormat="1">
      <c r="B194" s="602">
        <v>18</v>
      </c>
      <c r="C194" s="603" t="s">
        <v>55</v>
      </c>
      <c r="D194" s="595">
        <f>BS25</f>
        <v>22</v>
      </c>
      <c r="E194" s="225" t="s">
        <v>104</v>
      </c>
      <c r="F194" s="121">
        <v>11</v>
      </c>
      <c r="G194" s="129">
        <v>7</v>
      </c>
      <c r="H194" s="129">
        <v>1162120</v>
      </c>
      <c r="I194" s="130">
        <f>IFERROR(G194/$D$194,"-")</f>
        <v>0.31818181818181818</v>
      </c>
      <c r="J194" s="130">
        <f t="shared" si="136"/>
        <v>0.63636363636363635</v>
      </c>
      <c r="K194" s="156">
        <f t="shared" si="137"/>
        <v>166017.14285714287</v>
      </c>
      <c r="L194" s="595">
        <f>BT25</f>
        <v>136</v>
      </c>
      <c r="M194" s="225" t="s">
        <v>104</v>
      </c>
      <c r="N194" s="121">
        <v>71</v>
      </c>
      <c r="O194" s="129">
        <v>43</v>
      </c>
      <c r="P194" s="129">
        <v>5007030</v>
      </c>
      <c r="Q194" s="130">
        <f>IFERROR(O194/$L$194,"-")</f>
        <v>0.31617647058823528</v>
      </c>
      <c r="R194" s="130">
        <f t="shared" si="138"/>
        <v>0.60563380281690138</v>
      </c>
      <c r="S194" s="125">
        <f t="shared" si="139"/>
        <v>116442.55813953489</v>
      </c>
      <c r="T194" s="595">
        <f>BU25</f>
        <v>6878</v>
      </c>
      <c r="U194" s="225" t="s">
        <v>104</v>
      </c>
      <c r="V194" s="121">
        <v>3270</v>
      </c>
      <c r="W194" s="129">
        <v>2038</v>
      </c>
      <c r="X194" s="129">
        <v>169855510</v>
      </c>
      <c r="Y194" s="130">
        <f>IFERROR(W194/$T$194,"-")</f>
        <v>0.29630706600756035</v>
      </c>
      <c r="Z194" s="130">
        <f t="shared" si="140"/>
        <v>0.62324159021406733</v>
      </c>
      <c r="AA194" s="129">
        <f t="shared" si="141"/>
        <v>83344.214916584882</v>
      </c>
      <c r="AB194" s="595">
        <f>BV25</f>
        <v>6435</v>
      </c>
      <c r="AC194" s="225" t="s">
        <v>104</v>
      </c>
      <c r="AD194" s="121">
        <v>3207</v>
      </c>
      <c r="AE194" s="129">
        <v>2021</v>
      </c>
      <c r="AF194" s="129">
        <v>172258870</v>
      </c>
      <c r="AG194" s="130">
        <f>IFERROR(AE194/$AB$194,"-")</f>
        <v>0.31406371406371408</v>
      </c>
      <c r="AH194" s="130">
        <f t="shared" si="142"/>
        <v>0.6301839725600249</v>
      </c>
      <c r="AI194" s="125">
        <f t="shared" si="143"/>
        <v>85234.473033151909</v>
      </c>
      <c r="AJ194" s="595">
        <f>BW25</f>
        <v>5002</v>
      </c>
      <c r="AK194" s="225" t="s">
        <v>104</v>
      </c>
      <c r="AL194" s="121">
        <v>2448</v>
      </c>
      <c r="AM194" s="129">
        <v>1479</v>
      </c>
      <c r="AN194" s="129">
        <v>148546210</v>
      </c>
      <c r="AO194" s="130">
        <f>IFERROR(AM194/$AJ$194,"-")</f>
        <v>0.29568172730907638</v>
      </c>
      <c r="AP194" s="130">
        <f t="shared" si="144"/>
        <v>0.60416666666666663</v>
      </c>
      <c r="AQ194" s="125">
        <f t="shared" si="145"/>
        <v>100436.92359702502</v>
      </c>
      <c r="AR194" s="595">
        <f>BX25</f>
        <v>2784</v>
      </c>
      <c r="AS194" s="225" t="s">
        <v>104</v>
      </c>
      <c r="AT194" s="121">
        <v>1143</v>
      </c>
      <c r="AU194" s="129">
        <v>652</v>
      </c>
      <c r="AV194" s="129">
        <v>67057280</v>
      </c>
      <c r="AW194" s="130">
        <f>IFERROR(AU194/$AR$194,"-")</f>
        <v>0.23419540229885058</v>
      </c>
      <c r="AX194" s="130">
        <f t="shared" si="146"/>
        <v>0.57042869641294836</v>
      </c>
      <c r="AY194" s="129">
        <f t="shared" si="147"/>
        <v>102848.58895705521</v>
      </c>
      <c r="AZ194" s="595">
        <f>BY25</f>
        <v>1129</v>
      </c>
      <c r="BA194" s="225" t="s">
        <v>104</v>
      </c>
      <c r="BB194" s="121">
        <v>292</v>
      </c>
      <c r="BC194" s="129">
        <v>134</v>
      </c>
      <c r="BD194" s="129">
        <v>15448360</v>
      </c>
      <c r="BE194" s="130">
        <f>IFERROR(BC194/$AZ$194,"-")</f>
        <v>0.11868910540301152</v>
      </c>
      <c r="BF194" s="130">
        <f t="shared" si="148"/>
        <v>0.4589041095890411</v>
      </c>
      <c r="BG194" s="156">
        <f t="shared" si="149"/>
        <v>115286.26865671642</v>
      </c>
      <c r="BH194" s="595">
        <f>BZ25</f>
        <v>22386</v>
      </c>
      <c r="BI194" s="225" t="s">
        <v>104</v>
      </c>
      <c r="BJ194" s="121">
        <f t="shared" si="150"/>
        <v>10442</v>
      </c>
      <c r="BK194" s="129">
        <f t="shared" si="134"/>
        <v>6374</v>
      </c>
      <c r="BL194" s="129">
        <f t="shared" si="135"/>
        <v>579335380</v>
      </c>
      <c r="BM194" s="130">
        <f>IFERROR(BK194/$BH$194,"-")</f>
        <v>0.28473152863396767</v>
      </c>
      <c r="BN194" s="130">
        <f t="shared" si="151"/>
        <v>0.61041945987358748</v>
      </c>
      <c r="BO194" s="129">
        <f t="shared" si="152"/>
        <v>90890.395356134293</v>
      </c>
      <c r="BP194" s="183"/>
    </row>
    <row r="195" spans="2:68" s="75" customFormat="1">
      <c r="B195" s="602"/>
      <c r="C195" s="603"/>
      <c r="D195" s="595"/>
      <c r="E195" s="226" t="s">
        <v>136</v>
      </c>
      <c r="F195" s="122">
        <v>12</v>
      </c>
      <c r="G195" s="131">
        <v>8</v>
      </c>
      <c r="H195" s="131">
        <v>1157720</v>
      </c>
      <c r="I195" s="132">
        <f t="shared" ref="I195:I204" si="193">IFERROR(G195/$D$194,"-")</f>
        <v>0.36363636363636365</v>
      </c>
      <c r="J195" s="132">
        <f t="shared" si="136"/>
        <v>0.66666666666666663</v>
      </c>
      <c r="K195" s="157">
        <f t="shared" si="137"/>
        <v>144715</v>
      </c>
      <c r="L195" s="595"/>
      <c r="M195" s="226" t="s">
        <v>136</v>
      </c>
      <c r="N195" s="122">
        <v>55</v>
      </c>
      <c r="O195" s="131">
        <v>37</v>
      </c>
      <c r="P195" s="131">
        <v>4763750</v>
      </c>
      <c r="Q195" s="132">
        <f t="shared" ref="Q195:Q204" si="194">IFERROR(O195/$L$194,"-")</f>
        <v>0.27205882352941174</v>
      </c>
      <c r="R195" s="132">
        <f t="shared" si="138"/>
        <v>0.67272727272727273</v>
      </c>
      <c r="S195" s="126">
        <f t="shared" si="139"/>
        <v>128750</v>
      </c>
      <c r="T195" s="595"/>
      <c r="U195" s="226" t="s">
        <v>136</v>
      </c>
      <c r="V195" s="122">
        <v>3204</v>
      </c>
      <c r="W195" s="131">
        <v>2033</v>
      </c>
      <c r="X195" s="131">
        <v>154222850</v>
      </c>
      <c r="Y195" s="132">
        <f t="shared" ref="Y195:Y204" si="195">IFERROR(W195/$T$194,"-")</f>
        <v>0.29558011049723759</v>
      </c>
      <c r="Z195" s="132">
        <f t="shared" si="140"/>
        <v>0.63451935081148569</v>
      </c>
      <c r="AA195" s="131">
        <f t="shared" si="141"/>
        <v>75859.739301524838</v>
      </c>
      <c r="AB195" s="595"/>
      <c r="AC195" s="226" t="s">
        <v>136</v>
      </c>
      <c r="AD195" s="122">
        <v>2983</v>
      </c>
      <c r="AE195" s="131">
        <v>1919</v>
      </c>
      <c r="AF195" s="131">
        <v>163425730</v>
      </c>
      <c r="AG195" s="132">
        <f t="shared" ref="AG195:AG204" si="196">IFERROR(AE195/$AB$194,"-")</f>
        <v>0.2982128982128982</v>
      </c>
      <c r="AH195" s="132">
        <f t="shared" si="142"/>
        <v>0.64331210191082799</v>
      </c>
      <c r="AI195" s="126">
        <f t="shared" si="143"/>
        <v>85161.922876498182</v>
      </c>
      <c r="AJ195" s="595"/>
      <c r="AK195" s="226" t="s">
        <v>136</v>
      </c>
      <c r="AL195" s="122">
        <v>2066</v>
      </c>
      <c r="AM195" s="131">
        <v>1269</v>
      </c>
      <c r="AN195" s="131">
        <v>118876020</v>
      </c>
      <c r="AO195" s="132">
        <f t="shared" ref="AO195:AO204" si="197">IFERROR(AM195/$AJ$194,"-")</f>
        <v>0.25369852059176329</v>
      </c>
      <c r="AP195" s="132">
        <f t="shared" si="144"/>
        <v>0.61423039690222647</v>
      </c>
      <c r="AQ195" s="126">
        <f t="shared" si="145"/>
        <v>93676.926713947993</v>
      </c>
      <c r="AR195" s="595"/>
      <c r="AS195" s="226" t="s">
        <v>136</v>
      </c>
      <c r="AT195" s="122">
        <v>962</v>
      </c>
      <c r="AU195" s="131">
        <v>534</v>
      </c>
      <c r="AV195" s="131">
        <v>53842490</v>
      </c>
      <c r="AW195" s="132">
        <f t="shared" ref="AW195:AW204" si="198">IFERROR(AU195/$AR$194,"-")</f>
        <v>0.19181034482758622</v>
      </c>
      <c r="AX195" s="132">
        <f t="shared" si="146"/>
        <v>0.55509355509355507</v>
      </c>
      <c r="AY195" s="131">
        <f t="shared" si="147"/>
        <v>100828.63295880149</v>
      </c>
      <c r="AZ195" s="595"/>
      <c r="BA195" s="226" t="s">
        <v>136</v>
      </c>
      <c r="BB195" s="122">
        <v>233</v>
      </c>
      <c r="BC195" s="131">
        <v>117</v>
      </c>
      <c r="BD195" s="131">
        <v>11037780</v>
      </c>
      <c r="BE195" s="132">
        <f t="shared" ref="BE195:BE204" si="199">IFERROR(BC195/$AZ$194,"-")</f>
        <v>0.10363153232949512</v>
      </c>
      <c r="BF195" s="132">
        <f t="shared" si="148"/>
        <v>0.50214592274678116</v>
      </c>
      <c r="BG195" s="157">
        <f t="shared" si="149"/>
        <v>94340</v>
      </c>
      <c r="BH195" s="595"/>
      <c r="BI195" s="226" t="s">
        <v>136</v>
      </c>
      <c r="BJ195" s="122">
        <f t="shared" si="150"/>
        <v>9515</v>
      </c>
      <c r="BK195" s="131">
        <f t="shared" si="134"/>
        <v>5917</v>
      </c>
      <c r="BL195" s="131">
        <f t="shared" si="135"/>
        <v>507326340</v>
      </c>
      <c r="BM195" s="132">
        <f t="shared" ref="BM195:BM204" si="200">IFERROR(BK195/$BH$194,"-")</f>
        <v>0.26431698382917895</v>
      </c>
      <c r="BN195" s="132">
        <f t="shared" si="151"/>
        <v>0.62186022070415137</v>
      </c>
      <c r="BO195" s="131">
        <f t="shared" si="152"/>
        <v>85740.466452594221</v>
      </c>
      <c r="BP195" s="183"/>
    </row>
    <row r="196" spans="2:68" s="75" customFormat="1">
      <c r="B196" s="602"/>
      <c r="C196" s="603"/>
      <c r="D196" s="595"/>
      <c r="E196" s="227" t="s">
        <v>103</v>
      </c>
      <c r="F196" s="122">
        <v>12</v>
      </c>
      <c r="G196" s="131">
        <v>6</v>
      </c>
      <c r="H196" s="131">
        <v>932230</v>
      </c>
      <c r="I196" s="132">
        <f t="shared" si="193"/>
        <v>0.27272727272727271</v>
      </c>
      <c r="J196" s="132">
        <f t="shared" si="136"/>
        <v>0.5</v>
      </c>
      <c r="K196" s="157">
        <f t="shared" si="137"/>
        <v>155371.66666666666</v>
      </c>
      <c r="L196" s="595"/>
      <c r="M196" s="227" t="s">
        <v>103</v>
      </c>
      <c r="N196" s="122">
        <v>80</v>
      </c>
      <c r="O196" s="131">
        <v>53</v>
      </c>
      <c r="P196" s="131">
        <v>6433520</v>
      </c>
      <c r="Q196" s="132">
        <f t="shared" si="194"/>
        <v>0.38970588235294118</v>
      </c>
      <c r="R196" s="132">
        <f t="shared" si="138"/>
        <v>0.66249999999999998</v>
      </c>
      <c r="S196" s="126">
        <f t="shared" si="139"/>
        <v>121387.16981132075</v>
      </c>
      <c r="T196" s="595"/>
      <c r="U196" s="227" t="s">
        <v>103</v>
      </c>
      <c r="V196" s="122">
        <v>4198</v>
      </c>
      <c r="W196" s="131">
        <v>2548</v>
      </c>
      <c r="X196" s="131">
        <v>204400040</v>
      </c>
      <c r="Y196" s="132">
        <f t="shared" si="195"/>
        <v>0.37045652806048268</v>
      </c>
      <c r="Z196" s="132">
        <f t="shared" si="140"/>
        <v>0.60695569318723197</v>
      </c>
      <c r="AA196" s="131">
        <f t="shared" si="141"/>
        <v>80219.795918367352</v>
      </c>
      <c r="AB196" s="595"/>
      <c r="AC196" s="227" t="s">
        <v>103</v>
      </c>
      <c r="AD196" s="122">
        <v>4094</v>
      </c>
      <c r="AE196" s="131">
        <v>2586</v>
      </c>
      <c r="AF196" s="131">
        <v>221879390</v>
      </c>
      <c r="AG196" s="132">
        <f t="shared" si="196"/>
        <v>0.40186480186480189</v>
      </c>
      <c r="AH196" s="132">
        <f t="shared" si="142"/>
        <v>0.63165608207132384</v>
      </c>
      <c r="AI196" s="126">
        <f t="shared" si="143"/>
        <v>85800.228151585456</v>
      </c>
      <c r="AJ196" s="595"/>
      <c r="AK196" s="227" t="s">
        <v>103</v>
      </c>
      <c r="AL196" s="122">
        <v>3337</v>
      </c>
      <c r="AM196" s="131">
        <v>2004</v>
      </c>
      <c r="AN196" s="131">
        <v>197291610</v>
      </c>
      <c r="AO196" s="132">
        <f t="shared" si="197"/>
        <v>0.40063974410235903</v>
      </c>
      <c r="AP196" s="132">
        <f t="shared" si="144"/>
        <v>0.60053940665268202</v>
      </c>
      <c r="AQ196" s="126">
        <f t="shared" si="145"/>
        <v>98448.907185628748</v>
      </c>
      <c r="AR196" s="595"/>
      <c r="AS196" s="227" t="s">
        <v>103</v>
      </c>
      <c r="AT196" s="122">
        <v>1798</v>
      </c>
      <c r="AU196" s="131">
        <v>1026</v>
      </c>
      <c r="AV196" s="131">
        <v>111854420</v>
      </c>
      <c r="AW196" s="132">
        <f t="shared" si="198"/>
        <v>0.36853448275862066</v>
      </c>
      <c r="AX196" s="132">
        <f t="shared" si="146"/>
        <v>0.57063403781979982</v>
      </c>
      <c r="AY196" s="131">
        <f t="shared" si="147"/>
        <v>109019.90253411306</v>
      </c>
      <c r="AZ196" s="595"/>
      <c r="BA196" s="227" t="s">
        <v>103</v>
      </c>
      <c r="BB196" s="122">
        <v>584</v>
      </c>
      <c r="BC196" s="131">
        <v>284</v>
      </c>
      <c r="BD196" s="131">
        <v>31232610</v>
      </c>
      <c r="BE196" s="132">
        <f t="shared" si="199"/>
        <v>0.25155004428697963</v>
      </c>
      <c r="BF196" s="132">
        <f t="shared" si="148"/>
        <v>0.4863013698630137</v>
      </c>
      <c r="BG196" s="157">
        <f t="shared" si="149"/>
        <v>109973.97887323944</v>
      </c>
      <c r="BH196" s="595"/>
      <c r="BI196" s="227" t="s">
        <v>103</v>
      </c>
      <c r="BJ196" s="122">
        <f t="shared" si="150"/>
        <v>14103</v>
      </c>
      <c r="BK196" s="131">
        <f t="shared" si="134"/>
        <v>8507</v>
      </c>
      <c r="BL196" s="131">
        <f t="shared" si="135"/>
        <v>774023820</v>
      </c>
      <c r="BM196" s="132">
        <f t="shared" si="200"/>
        <v>0.380014294648441</v>
      </c>
      <c r="BN196" s="132">
        <f t="shared" si="151"/>
        <v>0.60320499184570664</v>
      </c>
      <c r="BO196" s="131">
        <f t="shared" si="152"/>
        <v>90986.695662395679</v>
      </c>
      <c r="BP196" s="183"/>
    </row>
    <row r="197" spans="2:68" s="75" customFormat="1">
      <c r="B197" s="602"/>
      <c r="C197" s="603"/>
      <c r="D197" s="595"/>
      <c r="E197" s="227" t="s">
        <v>106</v>
      </c>
      <c r="F197" s="122">
        <v>6</v>
      </c>
      <c r="G197" s="131">
        <v>4</v>
      </c>
      <c r="H197" s="131">
        <v>873550</v>
      </c>
      <c r="I197" s="132">
        <f t="shared" si="193"/>
        <v>0.18181818181818182</v>
      </c>
      <c r="J197" s="132">
        <f t="shared" si="136"/>
        <v>0.66666666666666663</v>
      </c>
      <c r="K197" s="157">
        <f t="shared" si="137"/>
        <v>218387.5</v>
      </c>
      <c r="L197" s="595"/>
      <c r="M197" s="227" t="s">
        <v>106</v>
      </c>
      <c r="N197" s="122">
        <v>48</v>
      </c>
      <c r="O197" s="131">
        <v>25</v>
      </c>
      <c r="P197" s="131">
        <v>1845350</v>
      </c>
      <c r="Q197" s="132">
        <f t="shared" si="194"/>
        <v>0.18382352941176472</v>
      </c>
      <c r="R197" s="132">
        <f t="shared" si="138"/>
        <v>0.52083333333333337</v>
      </c>
      <c r="S197" s="126">
        <f t="shared" si="139"/>
        <v>73814</v>
      </c>
      <c r="T197" s="595"/>
      <c r="U197" s="227" t="s">
        <v>106</v>
      </c>
      <c r="V197" s="122">
        <v>1331</v>
      </c>
      <c r="W197" s="131">
        <v>820</v>
      </c>
      <c r="X197" s="131">
        <v>67152910</v>
      </c>
      <c r="Y197" s="132">
        <f t="shared" si="195"/>
        <v>0.119220703692934</v>
      </c>
      <c r="Z197" s="132">
        <f t="shared" si="140"/>
        <v>0.61607813673929379</v>
      </c>
      <c r="AA197" s="131">
        <f t="shared" si="141"/>
        <v>81893.792682926825</v>
      </c>
      <c r="AB197" s="595"/>
      <c r="AC197" s="227" t="s">
        <v>106</v>
      </c>
      <c r="AD197" s="122">
        <v>1506</v>
      </c>
      <c r="AE197" s="131">
        <v>963</v>
      </c>
      <c r="AF197" s="131">
        <v>87366860</v>
      </c>
      <c r="AG197" s="132">
        <f t="shared" si="196"/>
        <v>0.14965034965034965</v>
      </c>
      <c r="AH197" s="132">
        <f t="shared" si="142"/>
        <v>0.6394422310756972</v>
      </c>
      <c r="AI197" s="126">
        <f t="shared" si="143"/>
        <v>90723.634475597093</v>
      </c>
      <c r="AJ197" s="595"/>
      <c r="AK197" s="227" t="s">
        <v>106</v>
      </c>
      <c r="AL197" s="122">
        <v>1318</v>
      </c>
      <c r="AM197" s="131">
        <v>828</v>
      </c>
      <c r="AN197" s="131">
        <v>84765590</v>
      </c>
      <c r="AO197" s="132">
        <f t="shared" si="197"/>
        <v>0.16553378648540584</v>
      </c>
      <c r="AP197" s="132">
        <f t="shared" si="144"/>
        <v>0.62822458270106218</v>
      </c>
      <c r="AQ197" s="126">
        <f t="shared" si="145"/>
        <v>102373.90096618357</v>
      </c>
      <c r="AR197" s="595"/>
      <c r="AS197" s="227" t="s">
        <v>106</v>
      </c>
      <c r="AT197" s="122">
        <v>759</v>
      </c>
      <c r="AU197" s="131">
        <v>458</v>
      </c>
      <c r="AV197" s="131">
        <v>49444300</v>
      </c>
      <c r="AW197" s="132">
        <f t="shared" si="198"/>
        <v>0.16451149425287356</v>
      </c>
      <c r="AX197" s="132">
        <f t="shared" si="146"/>
        <v>0.60342555994729907</v>
      </c>
      <c r="AY197" s="131">
        <f t="shared" si="147"/>
        <v>107956.98689956332</v>
      </c>
      <c r="AZ197" s="595"/>
      <c r="BA197" s="227" t="s">
        <v>106</v>
      </c>
      <c r="BB197" s="122">
        <v>243</v>
      </c>
      <c r="BC197" s="131">
        <v>125</v>
      </c>
      <c r="BD197" s="131">
        <v>13782640</v>
      </c>
      <c r="BE197" s="132">
        <f t="shared" si="199"/>
        <v>0.11071744906997343</v>
      </c>
      <c r="BF197" s="132">
        <f t="shared" si="148"/>
        <v>0.51440329218106995</v>
      </c>
      <c r="BG197" s="157">
        <f t="shared" si="149"/>
        <v>110261.12</v>
      </c>
      <c r="BH197" s="595"/>
      <c r="BI197" s="227" t="s">
        <v>106</v>
      </c>
      <c r="BJ197" s="122">
        <f t="shared" si="150"/>
        <v>5211</v>
      </c>
      <c r="BK197" s="131">
        <f t="shared" si="134"/>
        <v>3223</v>
      </c>
      <c r="BL197" s="131">
        <f t="shared" si="135"/>
        <v>305231200</v>
      </c>
      <c r="BM197" s="132">
        <f t="shared" si="200"/>
        <v>0.1439739122665952</v>
      </c>
      <c r="BN197" s="132">
        <f t="shared" si="151"/>
        <v>0.61849932834388788</v>
      </c>
      <c r="BO197" s="131">
        <f t="shared" si="152"/>
        <v>94704.064536146441</v>
      </c>
      <c r="BP197" s="183"/>
    </row>
    <row r="198" spans="2:68" s="75" customFormat="1">
      <c r="B198" s="602"/>
      <c r="C198" s="603"/>
      <c r="D198" s="595"/>
      <c r="E198" s="227" t="s">
        <v>119</v>
      </c>
      <c r="F198" s="122">
        <v>5</v>
      </c>
      <c r="G198" s="131">
        <v>3</v>
      </c>
      <c r="H198" s="131">
        <v>302110</v>
      </c>
      <c r="I198" s="132">
        <f t="shared" si="193"/>
        <v>0.13636363636363635</v>
      </c>
      <c r="J198" s="132">
        <f t="shared" si="136"/>
        <v>0.6</v>
      </c>
      <c r="K198" s="157">
        <f t="shared" si="137"/>
        <v>100703.33333333333</v>
      </c>
      <c r="L198" s="595"/>
      <c r="M198" s="227" t="s">
        <v>119</v>
      </c>
      <c r="N198" s="122">
        <v>46</v>
      </c>
      <c r="O198" s="131">
        <v>34</v>
      </c>
      <c r="P198" s="131">
        <v>5242330</v>
      </c>
      <c r="Q198" s="132">
        <f t="shared" si="194"/>
        <v>0.25</v>
      </c>
      <c r="R198" s="132">
        <f t="shared" si="138"/>
        <v>0.73913043478260865</v>
      </c>
      <c r="S198" s="126">
        <f t="shared" si="139"/>
        <v>154186.17647058822</v>
      </c>
      <c r="T198" s="595"/>
      <c r="U198" s="227" t="s">
        <v>119</v>
      </c>
      <c r="V198" s="122">
        <v>1494</v>
      </c>
      <c r="W198" s="131">
        <v>937</v>
      </c>
      <c r="X198" s="131">
        <v>86980050</v>
      </c>
      <c r="Y198" s="132">
        <f t="shared" si="195"/>
        <v>0.13623146263448677</v>
      </c>
      <c r="Z198" s="132">
        <f t="shared" si="140"/>
        <v>0.62717536813922359</v>
      </c>
      <c r="AA198" s="131">
        <f t="shared" si="141"/>
        <v>92828.228388473857</v>
      </c>
      <c r="AB198" s="595"/>
      <c r="AC198" s="227" t="s">
        <v>119</v>
      </c>
      <c r="AD198" s="122">
        <v>1764</v>
      </c>
      <c r="AE198" s="131">
        <v>1131</v>
      </c>
      <c r="AF198" s="131">
        <v>100670350</v>
      </c>
      <c r="AG198" s="132">
        <f t="shared" si="196"/>
        <v>0.17575757575757575</v>
      </c>
      <c r="AH198" s="132">
        <f t="shared" si="142"/>
        <v>0.641156462585034</v>
      </c>
      <c r="AI198" s="126">
        <f t="shared" si="143"/>
        <v>89010.035366931916</v>
      </c>
      <c r="AJ198" s="595"/>
      <c r="AK198" s="227" t="s">
        <v>119</v>
      </c>
      <c r="AL198" s="122">
        <v>1511</v>
      </c>
      <c r="AM198" s="131">
        <v>974</v>
      </c>
      <c r="AN198" s="131">
        <v>98412570</v>
      </c>
      <c r="AO198" s="132">
        <f t="shared" si="197"/>
        <v>0.19472211115553778</v>
      </c>
      <c r="AP198" s="132">
        <f t="shared" si="144"/>
        <v>0.64460622104566512</v>
      </c>
      <c r="AQ198" s="126">
        <f t="shared" si="145"/>
        <v>101039.59958932239</v>
      </c>
      <c r="AR198" s="595"/>
      <c r="AS198" s="227" t="s">
        <v>119</v>
      </c>
      <c r="AT198" s="122">
        <v>841</v>
      </c>
      <c r="AU198" s="131">
        <v>493</v>
      </c>
      <c r="AV198" s="131">
        <v>53718090</v>
      </c>
      <c r="AW198" s="132">
        <f t="shared" si="198"/>
        <v>0.17708333333333334</v>
      </c>
      <c r="AX198" s="132">
        <f t="shared" si="146"/>
        <v>0.58620689655172409</v>
      </c>
      <c r="AY198" s="131">
        <f t="shared" si="147"/>
        <v>108961.6430020284</v>
      </c>
      <c r="AZ198" s="595"/>
      <c r="BA198" s="227" t="s">
        <v>119</v>
      </c>
      <c r="BB198" s="122">
        <v>262</v>
      </c>
      <c r="BC198" s="131">
        <v>140</v>
      </c>
      <c r="BD198" s="131">
        <v>16793200</v>
      </c>
      <c r="BE198" s="132">
        <f t="shared" si="199"/>
        <v>0.12400354295837024</v>
      </c>
      <c r="BF198" s="132">
        <f t="shared" si="148"/>
        <v>0.53435114503816794</v>
      </c>
      <c r="BG198" s="157">
        <f t="shared" si="149"/>
        <v>119951.42857142857</v>
      </c>
      <c r="BH198" s="595"/>
      <c r="BI198" s="227" t="s">
        <v>119</v>
      </c>
      <c r="BJ198" s="122">
        <f t="shared" si="150"/>
        <v>5923</v>
      </c>
      <c r="BK198" s="131">
        <f t="shared" si="134"/>
        <v>3712</v>
      </c>
      <c r="BL198" s="131">
        <f t="shared" si="135"/>
        <v>362118700</v>
      </c>
      <c r="BM198" s="132">
        <f t="shared" si="200"/>
        <v>0.16581792191548289</v>
      </c>
      <c r="BN198" s="132">
        <f t="shared" si="151"/>
        <v>0.62670943778490629</v>
      </c>
      <c r="BO198" s="131">
        <f t="shared" si="152"/>
        <v>97553.52909482758</v>
      </c>
      <c r="BP198" s="183"/>
    </row>
    <row r="199" spans="2:68" s="75" customFormat="1">
      <c r="B199" s="602"/>
      <c r="C199" s="603"/>
      <c r="D199" s="595"/>
      <c r="E199" s="227" t="s">
        <v>120</v>
      </c>
      <c r="F199" s="122">
        <v>5</v>
      </c>
      <c r="G199" s="131">
        <v>4</v>
      </c>
      <c r="H199" s="131">
        <v>465290</v>
      </c>
      <c r="I199" s="132">
        <f t="shared" si="193"/>
        <v>0.18181818181818182</v>
      </c>
      <c r="J199" s="132">
        <f t="shared" si="136"/>
        <v>0.8</v>
      </c>
      <c r="K199" s="157">
        <f t="shared" si="137"/>
        <v>116322.5</v>
      </c>
      <c r="L199" s="595"/>
      <c r="M199" s="227" t="s">
        <v>120</v>
      </c>
      <c r="N199" s="122">
        <v>32</v>
      </c>
      <c r="O199" s="131">
        <v>23</v>
      </c>
      <c r="P199" s="131">
        <v>2209690</v>
      </c>
      <c r="Q199" s="132">
        <f t="shared" si="194"/>
        <v>0.16911764705882354</v>
      </c>
      <c r="R199" s="132">
        <f t="shared" si="138"/>
        <v>0.71875</v>
      </c>
      <c r="S199" s="126">
        <f t="shared" si="139"/>
        <v>96073.478260869568</v>
      </c>
      <c r="T199" s="595"/>
      <c r="U199" s="227" t="s">
        <v>120</v>
      </c>
      <c r="V199" s="122">
        <v>809</v>
      </c>
      <c r="W199" s="131">
        <v>560</v>
      </c>
      <c r="X199" s="131">
        <v>44486650</v>
      </c>
      <c r="Y199" s="132">
        <f t="shared" si="195"/>
        <v>8.1419017156150048E-2</v>
      </c>
      <c r="Z199" s="132">
        <f t="shared" si="140"/>
        <v>0.69221260815822006</v>
      </c>
      <c r="AA199" s="131">
        <f t="shared" si="141"/>
        <v>79440.446428571435</v>
      </c>
      <c r="AB199" s="595"/>
      <c r="AC199" s="227" t="s">
        <v>120</v>
      </c>
      <c r="AD199" s="122">
        <v>870</v>
      </c>
      <c r="AE199" s="131">
        <v>586</v>
      </c>
      <c r="AF199" s="131">
        <v>51255750</v>
      </c>
      <c r="AG199" s="132">
        <f t="shared" si="196"/>
        <v>9.1064491064491063E-2</v>
      </c>
      <c r="AH199" s="132">
        <f t="shared" si="142"/>
        <v>0.67356321839080457</v>
      </c>
      <c r="AI199" s="126">
        <f t="shared" si="143"/>
        <v>87467.150170648471</v>
      </c>
      <c r="AJ199" s="595"/>
      <c r="AK199" s="227" t="s">
        <v>120</v>
      </c>
      <c r="AL199" s="122">
        <v>642</v>
      </c>
      <c r="AM199" s="131">
        <v>417</v>
      </c>
      <c r="AN199" s="131">
        <v>39859990</v>
      </c>
      <c r="AO199" s="132">
        <f t="shared" si="197"/>
        <v>8.336665333866454E-2</v>
      </c>
      <c r="AP199" s="132">
        <f t="shared" si="144"/>
        <v>0.64953271028037385</v>
      </c>
      <c r="AQ199" s="126">
        <f t="shared" si="145"/>
        <v>95587.505995203843</v>
      </c>
      <c r="AR199" s="595"/>
      <c r="AS199" s="227" t="s">
        <v>120</v>
      </c>
      <c r="AT199" s="122">
        <v>304</v>
      </c>
      <c r="AU199" s="131">
        <v>158</v>
      </c>
      <c r="AV199" s="131">
        <v>16581270</v>
      </c>
      <c r="AW199" s="132">
        <f t="shared" si="198"/>
        <v>5.6752873563218391E-2</v>
      </c>
      <c r="AX199" s="132">
        <f t="shared" si="146"/>
        <v>0.51973684210526316</v>
      </c>
      <c r="AY199" s="131">
        <f t="shared" si="147"/>
        <v>104944.74683544303</v>
      </c>
      <c r="AZ199" s="595"/>
      <c r="BA199" s="227" t="s">
        <v>120</v>
      </c>
      <c r="BB199" s="122">
        <v>70</v>
      </c>
      <c r="BC199" s="131">
        <v>44</v>
      </c>
      <c r="BD199" s="131">
        <v>3762630</v>
      </c>
      <c r="BE199" s="132">
        <f t="shared" si="199"/>
        <v>3.8972542072630643E-2</v>
      </c>
      <c r="BF199" s="132">
        <f t="shared" si="148"/>
        <v>0.62857142857142856</v>
      </c>
      <c r="BG199" s="157">
        <f t="shared" si="149"/>
        <v>85514.318181818177</v>
      </c>
      <c r="BH199" s="595"/>
      <c r="BI199" s="227" t="s">
        <v>120</v>
      </c>
      <c r="BJ199" s="122">
        <f t="shared" si="150"/>
        <v>2732</v>
      </c>
      <c r="BK199" s="131">
        <f t="shared" ref="BK199:BK262" si="201">SUM(G199,O199,W199,AE199,AM199,AU199,BC199)</f>
        <v>1792</v>
      </c>
      <c r="BL199" s="131">
        <f t="shared" ref="BL199:BL262" si="202">SUM(H199,P199,X199,AF199,AN199,AV199,BD199)</f>
        <v>158621270</v>
      </c>
      <c r="BM199" s="132">
        <f t="shared" si="200"/>
        <v>8.0050031269543465E-2</v>
      </c>
      <c r="BN199" s="132">
        <f t="shared" si="151"/>
        <v>0.65592972181551978</v>
      </c>
      <c r="BO199" s="131">
        <f t="shared" si="152"/>
        <v>88516.333705357145</v>
      </c>
      <c r="BP199" s="183"/>
    </row>
    <row r="200" spans="2:68" s="75" customFormat="1">
      <c r="B200" s="602"/>
      <c r="C200" s="603"/>
      <c r="D200" s="595"/>
      <c r="E200" s="227" t="s">
        <v>121</v>
      </c>
      <c r="F200" s="122">
        <v>5</v>
      </c>
      <c r="G200" s="131">
        <v>3</v>
      </c>
      <c r="H200" s="131">
        <v>237050</v>
      </c>
      <c r="I200" s="132">
        <f t="shared" si="193"/>
        <v>0.13636363636363635</v>
      </c>
      <c r="J200" s="132">
        <f t="shared" ref="J200:J263" si="203">IFERROR(G200/F200,"-")</f>
        <v>0.6</v>
      </c>
      <c r="K200" s="157">
        <f t="shared" ref="K200:K263" si="204">IFERROR(H200/G200,"-")</f>
        <v>79016.666666666672</v>
      </c>
      <c r="L200" s="595"/>
      <c r="M200" s="227" t="s">
        <v>121</v>
      </c>
      <c r="N200" s="122">
        <v>26</v>
      </c>
      <c r="O200" s="131">
        <v>16</v>
      </c>
      <c r="P200" s="131">
        <v>1619940</v>
      </c>
      <c r="Q200" s="132">
        <f t="shared" si="194"/>
        <v>0.11764705882352941</v>
      </c>
      <c r="R200" s="132">
        <f t="shared" ref="R200:R263" si="205">IFERROR(O200/N200,"-")</f>
        <v>0.61538461538461542</v>
      </c>
      <c r="S200" s="126">
        <f t="shared" ref="S200:S263" si="206">IFERROR(P200/O200,"-")</f>
        <v>101246.25</v>
      </c>
      <c r="T200" s="595"/>
      <c r="U200" s="227" t="s">
        <v>121</v>
      </c>
      <c r="V200" s="122">
        <v>526</v>
      </c>
      <c r="W200" s="131">
        <v>305</v>
      </c>
      <c r="X200" s="131">
        <v>32326580</v>
      </c>
      <c r="Y200" s="132">
        <f t="shared" si="195"/>
        <v>4.434428612968886E-2</v>
      </c>
      <c r="Z200" s="132">
        <f t="shared" ref="Z200:Z263" si="207">IFERROR(W200/V200,"-")</f>
        <v>0.57984790874524716</v>
      </c>
      <c r="AA200" s="131">
        <f t="shared" ref="AA200:AA263" si="208">IFERROR(X200/W200,"-")</f>
        <v>105988.78688524591</v>
      </c>
      <c r="AB200" s="595"/>
      <c r="AC200" s="227" t="s">
        <v>121</v>
      </c>
      <c r="AD200" s="122">
        <v>582</v>
      </c>
      <c r="AE200" s="131">
        <v>361</v>
      </c>
      <c r="AF200" s="131">
        <v>34471560</v>
      </c>
      <c r="AG200" s="132">
        <f t="shared" si="196"/>
        <v>5.6099456099456102E-2</v>
      </c>
      <c r="AH200" s="132">
        <f t="shared" ref="AH200:AH263" si="209">IFERROR(AE200/AD200,"-")</f>
        <v>0.6202749140893471</v>
      </c>
      <c r="AI200" s="126">
        <f t="shared" ref="AI200:AI263" si="210">IFERROR(AF200/AE200,"-")</f>
        <v>95489.085872576179</v>
      </c>
      <c r="AJ200" s="595"/>
      <c r="AK200" s="227" t="s">
        <v>121</v>
      </c>
      <c r="AL200" s="122">
        <v>569</v>
      </c>
      <c r="AM200" s="131">
        <v>327</v>
      </c>
      <c r="AN200" s="131">
        <v>30528880</v>
      </c>
      <c r="AO200" s="132">
        <f t="shared" si="197"/>
        <v>6.5373850459816071E-2</v>
      </c>
      <c r="AP200" s="132">
        <f t="shared" ref="AP200:AP263" si="211">IFERROR(AM200/AL200,"-")</f>
        <v>0.57469244288224952</v>
      </c>
      <c r="AQ200" s="126">
        <f t="shared" ref="AQ200:AQ263" si="212">IFERROR(AN200/AM200,"-")</f>
        <v>93360.489296636079</v>
      </c>
      <c r="AR200" s="595"/>
      <c r="AS200" s="227" t="s">
        <v>121</v>
      </c>
      <c r="AT200" s="122">
        <v>377</v>
      </c>
      <c r="AU200" s="131">
        <v>202</v>
      </c>
      <c r="AV200" s="131">
        <v>23374290</v>
      </c>
      <c r="AW200" s="132">
        <f t="shared" si="198"/>
        <v>7.2557471264367818E-2</v>
      </c>
      <c r="AX200" s="132">
        <f t="shared" ref="AX200:AX263" si="213">IFERROR(AU200/AT200,"-")</f>
        <v>0.53580901856763929</v>
      </c>
      <c r="AY200" s="131">
        <f t="shared" ref="AY200:AY263" si="214">IFERROR(AV200/AU200,"-")</f>
        <v>115714.30693069307</v>
      </c>
      <c r="AZ200" s="595"/>
      <c r="BA200" s="227" t="s">
        <v>121</v>
      </c>
      <c r="BB200" s="122">
        <v>136</v>
      </c>
      <c r="BC200" s="131">
        <v>62</v>
      </c>
      <c r="BD200" s="131">
        <v>7625380</v>
      </c>
      <c r="BE200" s="132">
        <f t="shared" si="199"/>
        <v>5.4915854738706818E-2</v>
      </c>
      <c r="BF200" s="132">
        <f t="shared" ref="BF200:BF263" si="215">IFERROR(BC200/BB200,"-")</f>
        <v>0.45588235294117646</v>
      </c>
      <c r="BG200" s="157">
        <f t="shared" ref="BG200:BG263" si="216">IFERROR(BD200/BC200,"-")</f>
        <v>122990</v>
      </c>
      <c r="BH200" s="595"/>
      <c r="BI200" s="227" t="s">
        <v>121</v>
      </c>
      <c r="BJ200" s="122">
        <f t="shared" ref="BJ200:BJ263" si="217">SUM(F200,N200,V200,AD200,AL200,AT200,BB200)</f>
        <v>2221</v>
      </c>
      <c r="BK200" s="131">
        <f t="shared" si="201"/>
        <v>1276</v>
      </c>
      <c r="BL200" s="131">
        <f t="shared" si="202"/>
        <v>130183680</v>
      </c>
      <c r="BM200" s="132">
        <f t="shared" si="200"/>
        <v>5.6999910658447242E-2</v>
      </c>
      <c r="BN200" s="132">
        <f t="shared" ref="BN200:BN263" si="218">IFERROR(BK200/BJ200,"-")</f>
        <v>0.57451598379108515</v>
      </c>
      <c r="BO200" s="131">
        <f t="shared" ref="BO200:BO263" si="219">IFERROR(BL200/BK200,"-")</f>
        <v>102024.8275862069</v>
      </c>
      <c r="BP200" s="183"/>
    </row>
    <row r="201" spans="2:68" s="75" customFormat="1">
      <c r="B201" s="602"/>
      <c r="C201" s="603"/>
      <c r="D201" s="595"/>
      <c r="E201" s="227" t="s">
        <v>122</v>
      </c>
      <c r="F201" s="122">
        <v>4</v>
      </c>
      <c r="G201" s="131">
        <v>2</v>
      </c>
      <c r="H201" s="131">
        <v>149590</v>
      </c>
      <c r="I201" s="132">
        <f t="shared" si="193"/>
        <v>9.0909090909090912E-2</v>
      </c>
      <c r="J201" s="132">
        <f t="shared" si="203"/>
        <v>0.5</v>
      </c>
      <c r="K201" s="157">
        <f t="shared" si="204"/>
        <v>74795</v>
      </c>
      <c r="L201" s="595"/>
      <c r="M201" s="227" t="s">
        <v>122</v>
      </c>
      <c r="N201" s="122">
        <v>13</v>
      </c>
      <c r="O201" s="131">
        <v>10</v>
      </c>
      <c r="P201" s="131">
        <v>1995700</v>
      </c>
      <c r="Q201" s="132">
        <f t="shared" si="194"/>
        <v>7.3529411764705885E-2</v>
      </c>
      <c r="R201" s="132">
        <f t="shared" si="205"/>
        <v>0.76923076923076927</v>
      </c>
      <c r="S201" s="126">
        <f t="shared" si="206"/>
        <v>199570</v>
      </c>
      <c r="T201" s="595"/>
      <c r="U201" s="227" t="s">
        <v>122</v>
      </c>
      <c r="V201" s="122">
        <v>371</v>
      </c>
      <c r="W201" s="131">
        <v>256</v>
      </c>
      <c r="X201" s="131">
        <v>23871330</v>
      </c>
      <c r="Y201" s="132">
        <f t="shared" si="195"/>
        <v>3.7220122128525733E-2</v>
      </c>
      <c r="Z201" s="132">
        <f t="shared" si="207"/>
        <v>0.69002695417789761</v>
      </c>
      <c r="AA201" s="131">
        <f t="shared" si="208"/>
        <v>93247.3828125</v>
      </c>
      <c r="AB201" s="595"/>
      <c r="AC201" s="227" t="s">
        <v>122</v>
      </c>
      <c r="AD201" s="122">
        <v>382</v>
      </c>
      <c r="AE201" s="131">
        <v>258</v>
      </c>
      <c r="AF201" s="131">
        <v>21479950</v>
      </c>
      <c r="AG201" s="132">
        <f t="shared" si="196"/>
        <v>4.0093240093240091E-2</v>
      </c>
      <c r="AH201" s="132">
        <f t="shared" si="209"/>
        <v>0.67539267015706805</v>
      </c>
      <c r="AI201" s="126">
        <f t="shared" si="210"/>
        <v>83255.620155038763</v>
      </c>
      <c r="AJ201" s="595"/>
      <c r="AK201" s="227" t="s">
        <v>122</v>
      </c>
      <c r="AL201" s="122">
        <v>362</v>
      </c>
      <c r="AM201" s="131">
        <v>249</v>
      </c>
      <c r="AN201" s="131">
        <v>27797050</v>
      </c>
      <c r="AO201" s="132">
        <f t="shared" si="197"/>
        <v>4.9780087964814076E-2</v>
      </c>
      <c r="AP201" s="132">
        <f t="shared" si="211"/>
        <v>0.68784530386740328</v>
      </c>
      <c r="AQ201" s="126">
        <f t="shared" si="212"/>
        <v>111634.7389558233</v>
      </c>
      <c r="AR201" s="595"/>
      <c r="AS201" s="227" t="s">
        <v>122</v>
      </c>
      <c r="AT201" s="122">
        <v>173</v>
      </c>
      <c r="AU201" s="131">
        <v>108</v>
      </c>
      <c r="AV201" s="131">
        <v>14441550</v>
      </c>
      <c r="AW201" s="132">
        <f t="shared" si="198"/>
        <v>3.8793103448275863E-2</v>
      </c>
      <c r="AX201" s="132">
        <f t="shared" si="213"/>
        <v>0.62427745664739887</v>
      </c>
      <c r="AY201" s="131">
        <f t="shared" si="214"/>
        <v>133718.05555555556</v>
      </c>
      <c r="AZ201" s="595"/>
      <c r="BA201" s="227" t="s">
        <v>122</v>
      </c>
      <c r="BB201" s="122">
        <v>51</v>
      </c>
      <c r="BC201" s="131">
        <v>29</v>
      </c>
      <c r="BD201" s="131">
        <v>3299060</v>
      </c>
      <c r="BE201" s="132">
        <f t="shared" si="199"/>
        <v>2.5686448184233834E-2</v>
      </c>
      <c r="BF201" s="132">
        <f t="shared" si="215"/>
        <v>0.56862745098039214</v>
      </c>
      <c r="BG201" s="157">
        <f t="shared" si="216"/>
        <v>113760.68965517242</v>
      </c>
      <c r="BH201" s="595"/>
      <c r="BI201" s="227" t="s">
        <v>122</v>
      </c>
      <c r="BJ201" s="122">
        <f t="shared" si="217"/>
        <v>1356</v>
      </c>
      <c r="BK201" s="131">
        <f t="shared" si="201"/>
        <v>912</v>
      </c>
      <c r="BL201" s="131">
        <f t="shared" si="202"/>
        <v>93034230</v>
      </c>
      <c r="BM201" s="132">
        <f t="shared" si="200"/>
        <v>4.0739748056821228E-2</v>
      </c>
      <c r="BN201" s="132">
        <f t="shared" si="218"/>
        <v>0.67256637168141598</v>
      </c>
      <c r="BO201" s="131">
        <f t="shared" si="219"/>
        <v>102011.21710526316</v>
      </c>
      <c r="BP201" s="183"/>
    </row>
    <row r="202" spans="2:68" s="75" customFormat="1">
      <c r="B202" s="602"/>
      <c r="C202" s="603"/>
      <c r="D202" s="595"/>
      <c r="E202" s="227" t="s">
        <v>123</v>
      </c>
      <c r="F202" s="122">
        <v>8</v>
      </c>
      <c r="G202" s="131">
        <v>6</v>
      </c>
      <c r="H202" s="131">
        <v>1028270</v>
      </c>
      <c r="I202" s="132">
        <f t="shared" si="193"/>
        <v>0.27272727272727271</v>
      </c>
      <c r="J202" s="132">
        <f t="shared" si="203"/>
        <v>0.75</v>
      </c>
      <c r="K202" s="157">
        <f t="shared" si="204"/>
        <v>171378.33333333334</v>
      </c>
      <c r="L202" s="595"/>
      <c r="M202" s="227" t="s">
        <v>123</v>
      </c>
      <c r="N202" s="122">
        <v>57</v>
      </c>
      <c r="O202" s="131">
        <v>39</v>
      </c>
      <c r="P202" s="131">
        <v>4445990</v>
      </c>
      <c r="Q202" s="132">
        <f t="shared" si="194"/>
        <v>0.28676470588235292</v>
      </c>
      <c r="R202" s="132">
        <f t="shared" si="205"/>
        <v>0.68421052631578949</v>
      </c>
      <c r="S202" s="126">
        <f t="shared" si="206"/>
        <v>113999.74358974359</v>
      </c>
      <c r="T202" s="595"/>
      <c r="U202" s="227" t="s">
        <v>123</v>
      </c>
      <c r="V202" s="122">
        <v>2786</v>
      </c>
      <c r="W202" s="131">
        <v>1813</v>
      </c>
      <c r="X202" s="131">
        <v>152577510</v>
      </c>
      <c r="Y202" s="132">
        <f t="shared" si="195"/>
        <v>0.26359406804303576</v>
      </c>
      <c r="Z202" s="132">
        <f t="shared" si="207"/>
        <v>0.65075376884422109</v>
      </c>
      <c r="AA202" s="131">
        <f t="shared" si="208"/>
        <v>84157.47931605074</v>
      </c>
      <c r="AB202" s="595"/>
      <c r="AC202" s="227" t="s">
        <v>123</v>
      </c>
      <c r="AD202" s="122">
        <v>2751</v>
      </c>
      <c r="AE202" s="131">
        <v>1834</v>
      </c>
      <c r="AF202" s="131">
        <v>154192800</v>
      </c>
      <c r="AG202" s="132">
        <f t="shared" si="196"/>
        <v>0.28500388500388502</v>
      </c>
      <c r="AH202" s="132">
        <f t="shared" si="209"/>
        <v>0.66666666666666663</v>
      </c>
      <c r="AI202" s="126">
        <f t="shared" si="210"/>
        <v>84074.591057797166</v>
      </c>
      <c r="AJ202" s="595"/>
      <c r="AK202" s="227" t="s">
        <v>123</v>
      </c>
      <c r="AL202" s="122">
        <v>2002</v>
      </c>
      <c r="AM202" s="131">
        <v>1288</v>
      </c>
      <c r="AN202" s="131">
        <v>126660300</v>
      </c>
      <c r="AO202" s="132">
        <f t="shared" si="197"/>
        <v>0.25749700119952018</v>
      </c>
      <c r="AP202" s="132">
        <f t="shared" si="211"/>
        <v>0.64335664335664333</v>
      </c>
      <c r="AQ202" s="126">
        <f t="shared" si="212"/>
        <v>98338.742236024846</v>
      </c>
      <c r="AR202" s="595"/>
      <c r="AS202" s="227" t="s">
        <v>123</v>
      </c>
      <c r="AT202" s="122">
        <v>927</v>
      </c>
      <c r="AU202" s="131">
        <v>544</v>
      </c>
      <c r="AV202" s="131">
        <v>53091750</v>
      </c>
      <c r="AW202" s="132">
        <f t="shared" si="198"/>
        <v>0.19540229885057472</v>
      </c>
      <c r="AX202" s="132">
        <f t="shared" si="213"/>
        <v>0.58683926645091689</v>
      </c>
      <c r="AY202" s="131">
        <f t="shared" si="214"/>
        <v>97595.128676470587</v>
      </c>
      <c r="AZ202" s="595"/>
      <c r="BA202" s="227" t="s">
        <v>123</v>
      </c>
      <c r="BB202" s="122">
        <v>271</v>
      </c>
      <c r="BC202" s="131">
        <v>145</v>
      </c>
      <c r="BD202" s="131">
        <v>15804160</v>
      </c>
      <c r="BE202" s="132">
        <f t="shared" si="199"/>
        <v>0.12843224092116917</v>
      </c>
      <c r="BF202" s="132">
        <f t="shared" si="215"/>
        <v>0.5350553505535055</v>
      </c>
      <c r="BG202" s="157">
        <f t="shared" si="216"/>
        <v>108994.20689655172</v>
      </c>
      <c r="BH202" s="595"/>
      <c r="BI202" s="227" t="s">
        <v>123</v>
      </c>
      <c r="BJ202" s="122">
        <f t="shared" si="217"/>
        <v>8802</v>
      </c>
      <c r="BK202" s="131">
        <f t="shared" si="201"/>
        <v>5669</v>
      </c>
      <c r="BL202" s="131">
        <f t="shared" si="202"/>
        <v>507800780</v>
      </c>
      <c r="BM202" s="132">
        <f t="shared" si="200"/>
        <v>0.25323863128741175</v>
      </c>
      <c r="BN202" s="132">
        <f t="shared" si="218"/>
        <v>0.64405816859804588</v>
      </c>
      <c r="BO202" s="131">
        <f t="shared" si="219"/>
        <v>89575.018521785154</v>
      </c>
      <c r="BP202" s="183"/>
    </row>
    <row r="203" spans="2:68" s="75" customFormat="1">
      <c r="B203" s="602"/>
      <c r="C203" s="603"/>
      <c r="D203" s="595"/>
      <c r="E203" s="227" t="s">
        <v>124</v>
      </c>
      <c r="F203" s="122">
        <v>3</v>
      </c>
      <c r="G203" s="131">
        <v>3</v>
      </c>
      <c r="H203" s="131">
        <v>225580</v>
      </c>
      <c r="I203" s="132">
        <f t="shared" si="193"/>
        <v>0.13636363636363635</v>
      </c>
      <c r="J203" s="132">
        <f t="shared" si="203"/>
        <v>1</v>
      </c>
      <c r="K203" s="157">
        <f t="shared" si="204"/>
        <v>75193.333333333328</v>
      </c>
      <c r="L203" s="595"/>
      <c r="M203" s="227" t="s">
        <v>124</v>
      </c>
      <c r="N203" s="122">
        <v>22</v>
      </c>
      <c r="O203" s="131">
        <v>15</v>
      </c>
      <c r="P203" s="131">
        <v>3158290</v>
      </c>
      <c r="Q203" s="132">
        <f t="shared" si="194"/>
        <v>0.11029411764705882</v>
      </c>
      <c r="R203" s="132">
        <f t="shared" si="205"/>
        <v>0.68181818181818177</v>
      </c>
      <c r="S203" s="126">
        <f t="shared" si="206"/>
        <v>210552.66666666666</v>
      </c>
      <c r="T203" s="595"/>
      <c r="U203" s="227" t="s">
        <v>124</v>
      </c>
      <c r="V203" s="122">
        <v>491</v>
      </c>
      <c r="W203" s="131">
        <v>322</v>
      </c>
      <c r="X203" s="131">
        <v>33814960</v>
      </c>
      <c r="Y203" s="132">
        <f t="shared" si="195"/>
        <v>4.6815934864786274E-2</v>
      </c>
      <c r="Z203" s="132">
        <f t="shared" si="207"/>
        <v>0.65580448065173114</v>
      </c>
      <c r="AA203" s="131">
        <f t="shared" si="208"/>
        <v>105015.40372670807</v>
      </c>
      <c r="AB203" s="595"/>
      <c r="AC203" s="227" t="s">
        <v>124</v>
      </c>
      <c r="AD203" s="122">
        <v>655</v>
      </c>
      <c r="AE203" s="131">
        <v>405</v>
      </c>
      <c r="AF203" s="131">
        <v>41896940</v>
      </c>
      <c r="AG203" s="132">
        <f t="shared" si="196"/>
        <v>6.2937062937062943E-2</v>
      </c>
      <c r="AH203" s="132">
        <f t="shared" si="209"/>
        <v>0.61832061068702293</v>
      </c>
      <c r="AI203" s="126">
        <f t="shared" si="210"/>
        <v>103449.23456790124</v>
      </c>
      <c r="AJ203" s="595"/>
      <c r="AK203" s="227" t="s">
        <v>124</v>
      </c>
      <c r="AL203" s="122">
        <v>707</v>
      </c>
      <c r="AM203" s="131">
        <v>432</v>
      </c>
      <c r="AN203" s="131">
        <v>46181010</v>
      </c>
      <c r="AO203" s="132">
        <f t="shared" si="197"/>
        <v>8.6365453818472618E-2</v>
      </c>
      <c r="AP203" s="132">
        <f t="shared" si="211"/>
        <v>0.61103253182461104</v>
      </c>
      <c r="AQ203" s="126">
        <f t="shared" si="212"/>
        <v>106900.48611111111</v>
      </c>
      <c r="AR203" s="595"/>
      <c r="AS203" s="227" t="s">
        <v>124</v>
      </c>
      <c r="AT203" s="122">
        <v>458</v>
      </c>
      <c r="AU203" s="131">
        <v>270</v>
      </c>
      <c r="AV203" s="131">
        <v>26905390</v>
      </c>
      <c r="AW203" s="132">
        <f t="shared" si="198"/>
        <v>9.6982758620689655E-2</v>
      </c>
      <c r="AX203" s="132">
        <f t="shared" si="213"/>
        <v>0.58951965065502188</v>
      </c>
      <c r="AY203" s="131">
        <f t="shared" si="214"/>
        <v>99649.592592592599</v>
      </c>
      <c r="AZ203" s="595"/>
      <c r="BA203" s="227" t="s">
        <v>124</v>
      </c>
      <c r="BB203" s="122">
        <v>180</v>
      </c>
      <c r="BC203" s="131">
        <v>83</v>
      </c>
      <c r="BD203" s="131">
        <v>9311420</v>
      </c>
      <c r="BE203" s="132">
        <f t="shared" si="199"/>
        <v>7.3516386182462354E-2</v>
      </c>
      <c r="BF203" s="132">
        <f t="shared" si="215"/>
        <v>0.46111111111111114</v>
      </c>
      <c r="BG203" s="157">
        <f t="shared" si="216"/>
        <v>112185.78313253012</v>
      </c>
      <c r="BH203" s="595"/>
      <c r="BI203" s="227" t="s">
        <v>124</v>
      </c>
      <c r="BJ203" s="122">
        <f t="shared" si="217"/>
        <v>2516</v>
      </c>
      <c r="BK203" s="131">
        <f t="shared" si="201"/>
        <v>1530</v>
      </c>
      <c r="BL203" s="131">
        <f t="shared" si="202"/>
        <v>161493590</v>
      </c>
      <c r="BM203" s="132">
        <f t="shared" si="200"/>
        <v>6.8346287858482985E-2</v>
      </c>
      <c r="BN203" s="132">
        <f t="shared" si="218"/>
        <v>0.60810810810810811</v>
      </c>
      <c r="BO203" s="131">
        <f t="shared" si="219"/>
        <v>105551.36601307189</v>
      </c>
      <c r="BP203" s="183"/>
    </row>
    <row r="204" spans="2:68" s="75" customFormat="1">
      <c r="B204" s="602"/>
      <c r="C204" s="603"/>
      <c r="D204" s="595"/>
      <c r="E204" s="224" t="s">
        <v>117</v>
      </c>
      <c r="F204" s="124">
        <v>4</v>
      </c>
      <c r="G204" s="135">
        <v>2</v>
      </c>
      <c r="H204" s="135">
        <v>226880</v>
      </c>
      <c r="I204" s="136">
        <f t="shared" si="193"/>
        <v>9.0909090909090912E-2</v>
      </c>
      <c r="J204" s="136">
        <f t="shared" si="203"/>
        <v>0.5</v>
      </c>
      <c r="K204" s="177">
        <f t="shared" si="204"/>
        <v>113440</v>
      </c>
      <c r="L204" s="595"/>
      <c r="M204" s="224" t="s">
        <v>117</v>
      </c>
      <c r="N204" s="124">
        <v>7</v>
      </c>
      <c r="O204" s="135">
        <v>1</v>
      </c>
      <c r="P204" s="135">
        <v>21900</v>
      </c>
      <c r="Q204" s="136">
        <f t="shared" si="194"/>
        <v>7.3529411764705881E-3</v>
      </c>
      <c r="R204" s="136">
        <f t="shared" si="205"/>
        <v>0.14285714285714285</v>
      </c>
      <c r="S204" s="128">
        <f t="shared" si="206"/>
        <v>21900</v>
      </c>
      <c r="T204" s="595"/>
      <c r="U204" s="224" t="s">
        <v>117</v>
      </c>
      <c r="V204" s="124">
        <v>547</v>
      </c>
      <c r="W204" s="135">
        <v>301</v>
      </c>
      <c r="X204" s="135">
        <v>21136280</v>
      </c>
      <c r="Y204" s="136">
        <f t="shared" si="195"/>
        <v>4.3762721721430649E-2</v>
      </c>
      <c r="Z204" s="136">
        <f t="shared" si="207"/>
        <v>0.55027422303473494</v>
      </c>
      <c r="AA204" s="135">
        <f t="shared" si="208"/>
        <v>70220.199335548168</v>
      </c>
      <c r="AB204" s="595"/>
      <c r="AC204" s="224" t="s">
        <v>117</v>
      </c>
      <c r="AD204" s="124">
        <v>371</v>
      </c>
      <c r="AE204" s="135">
        <v>197</v>
      </c>
      <c r="AF204" s="135">
        <v>18292880</v>
      </c>
      <c r="AG204" s="136">
        <f t="shared" si="196"/>
        <v>3.0613830613830613E-2</v>
      </c>
      <c r="AH204" s="136">
        <f t="shared" si="209"/>
        <v>0.53099730458221028</v>
      </c>
      <c r="AI204" s="128">
        <f t="shared" si="210"/>
        <v>92857.258883248738</v>
      </c>
      <c r="AJ204" s="595"/>
      <c r="AK204" s="224" t="s">
        <v>117</v>
      </c>
      <c r="AL204" s="124">
        <v>203</v>
      </c>
      <c r="AM204" s="135">
        <v>101</v>
      </c>
      <c r="AN204" s="135">
        <v>11627080</v>
      </c>
      <c r="AO204" s="136">
        <f t="shared" si="197"/>
        <v>2.0191923230707717E-2</v>
      </c>
      <c r="AP204" s="136">
        <f t="shared" si="211"/>
        <v>0.49753694581280788</v>
      </c>
      <c r="AQ204" s="128">
        <f t="shared" si="212"/>
        <v>115119.60396039604</v>
      </c>
      <c r="AR204" s="595"/>
      <c r="AS204" s="224" t="s">
        <v>117</v>
      </c>
      <c r="AT204" s="124">
        <v>106</v>
      </c>
      <c r="AU204" s="135">
        <v>52</v>
      </c>
      <c r="AV204" s="135">
        <v>8437080</v>
      </c>
      <c r="AW204" s="136">
        <f t="shared" si="198"/>
        <v>1.8678160919540231E-2</v>
      </c>
      <c r="AX204" s="136">
        <f t="shared" si="213"/>
        <v>0.49056603773584906</v>
      </c>
      <c r="AY204" s="135">
        <f t="shared" si="214"/>
        <v>162251.53846153847</v>
      </c>
      <c r="AZ204" s="595"/>
      <c r="BA204" s="224" t="s">
        <v>117</v>
      </c>
      <c r="BB204" s="124">
        <v>94</v>
      </c>
      <c r="BC204" s="135">
        <v>36</v>
      </c>
      <c r="BD204" s="135">
        <v>5550370</v>
      </c>
      <c r="BE204" s="136">
        <f t="shared" si="199"/>
        <v>3.1886625332152349E-2</v>
      </c>
      <c r="BF204" s="136">
        <f t="shared" si="215"/>
        <v>0.38297872340425532</v>
      </c>
      <c r="BG204" s="177">
        <f t="shared" si="216"/>
        <v>154176.94444444444</v>
      </c>
      <c r="BH204" s="595"/>
      <c r="BI204" s="224" t="s">
        <v>117</v>
      </c>
      <c r="BJ204" s="124">
        <f t="shared" si="217"/>
        <v>1332</v>
      </c>
      <c r="BK204" s="135">
        <f t="shared" si="201"/>
        <v>690</v>
      </c>
      <c r="BL204" s="135">
        <f t="shared" si="202"/>
        <v>65292470</v>
      </c>
      <c r="BM204" s="136">
        <f t="shared" si="200"/>
        <v>3.0822835700884482E-2</v>
      </c>
      <c r="BN204" s="136">
        <f t="shared" si="218"/>
        <v>0.51801801801801806</v>
      </c>
      <c r="BO204" s="135">
        <f t="shared" si="219"/>
        <v>94626.768115942032</v>
      </c>
      <c r="BP204" s="183"/>
    </row>
    <row r="205" spans="2:68" s="75" customFormat="1">
      <c r="B205" s="602">
        <v>19</v>
      </c>
      <c r="C205" s="603" t="s">
        <v>79</v>
      </c>
      <c r="D205" s="595">
        <f>BS26</f>
        <v>34</v>
      </c>
      <c r="E205" s="225" t="s">
        <v>104</v>
      </c>
      <c r="F205" s="121">
        <v>16</v>
      </c>
      <c r="G205" s="129">
        <v>7</v>
      </c>
      <c r="H205" s="129">
        <v>1461620</v>
      </c>
      <c r="I205" s="130">
        <f>IFERROR(G205/$D$205,"-")</f>
        <v>0.20588235294117646</v>
      </c>
      <c r="J205" s="130">
        <f t="shared" si="203"/>
        <v>0.4375</v>
      </c>
      <c r="K205" s="156">
        <f t="shared" si="204"/>
        <v>208802.85714285713</v>
      </c>
      <c r="L205" s="595">
        <f>BT26</f>
        <v>170</v>
      </c>
      <c r="M205" s="225" t="s">
        <v>104</v>
      </c>
      <c r="N205" s="121">
        <v>81</v>
      </c>
      <c r="O205" s="129">
        <v>48</v>
      </c>
      <c r="P205" s="129">
        <v>3561210</v>
      </c>
      <c r="Q205" s="130">
        <f>IFERROR(O205/$L$205,"-")</f>
        <v>0.28235294117647058</v>
      </c>
      <c r="R205" s="130">
        <f t="shared" si="205"/>
        <v>0.59259259259259256</v>
      </c>
      <c r="S205" s="125">
        <f t="shared" si="206"/>
        <v>74191.875</v>
      </c>
      <c r="T205" s="595">
        <f>BU26</f>
        <v>5123</v>
      </c>
      <c r="U205" s="225" t="s">
        <v>104</v>
      </c>
      <c r="V205" s="121">
        <v>2353</v>
      </c>
      <c r="W205" s="129">
        <v>1197</v>
      </c>
      <c r="X205" s="129">
        <v>103075540</v>
      </c>
      <c r="Y205" s="130">
        <f>IFERROR(W205/$T$205,"-")</f>
        <v>0.23365215693929339</v>
      </c>
      <c r="Z205" s="130">
        <f t="shared" si="207"/>
        <v>0.50871228219294518</v>
      </c>
      <c r="AA205" s="129">
        <f t="shared" si="208"/>
        <v>86111.562238930666</v>
      </c>
      <c r="AB205" s="595">
        <f>BV26</f>
        <v>4448</v>
      </c>
      <c r="AC205" s="225" t="s">
        <v>104</v>
      </c>
      <c r="AD205" s="121">
        <v>2287</v>
      </c>
      <c r="AE205" s="129">
        <v>1201</v>
      </c>
      <c r="AF205" s="129">
        <v>108376780</v>
      </c>
      <c r="AG205" s="130">
        <f>IFERROR(AE205/$AB$205,"-")</f>
        <v>0.27000899280575541</v>
      </c>
      <c r="AH205" s="130">
        <f t="shared" si="209"/>
        <v>0.52514210756449498</v>
      </c>
      <c r="AI205" s="125">
        <f t="shared" si="210"/>
        <v>90238.784346378015</v>
      </c>
      <c r="AJ205" s="595">
        <f>BW26</f>
        <v>3322</v>
      </c>
      <c r="AK205" s="225" t="s">
        <v>104</v>
      </c>
      <c r="AL205" s="121">
        <v>1611</v>
      </c>
      <c r="AM205" s="129">
        <v>828</v>
      </c>
      <c r="AN205" s="129">
        <v>77534630</v>
      </c>
      <c r="AO205" s="130">
        <f>IFERROR(AM205/$AJ$205,"-")</f>
        <v>0.24924744130042142</v>
      </c>
      <c r="AP205" s="130">
        <f t="shared" si="211"/>
        <v>0.51396648044692739</v>
      </c>
      <c r="AQ205" s="125">
        <f t="shared" si="212"/>
        <v>93640.857487922709</v>
      </c>
      <c r="AR205" s="595">
        <f>BX26</f>
        <v>1791</v>
      </c>
      <c r="AS205" s="225" t="s">
        <v>104</v>
      </c>
      <c r="AT205" s="121">
        <v>731</v>
      </c>
      <c r="AU205" s="129">
        <v>369</v>
      </c>
      <c r="AV205" s="129">
        <v>40546280</v>
      </c>
      <c r="AW205" s="130">
        <f>IFERROR(AU205/$AR$205,"-")</f>
        <v>0.20603015075376885</v>
      </c>
      <c r="AX205" s="130">
        <f t="shared" si="213"/>
        <v>0.50478796169630646</v>
      </c>
      <c r="AY205" s="129">
        <f t="shared" si="214"/>
        <v>109881.51761517616</v>
      </c>
      <c r="AZ205" s="595">
        <f>BY26</f>
        <v>675</v>
      </c>
      <c r="BA205" s="225" t="s">
        <v>104</v>
      </c>
      <c r="BB205" s="121">
        <v>193</v>
      </c>
      <c r="BC205" s="129">
        <v>89</v>
      </c>
      <c r="BD205" s="129">
        <v>10579060</v>
      </c>
      <c r="BE205" s="130">
        <f>IFERROR(BC205/$AZ$205,"-")</f>
        <v>0.13185185185185186</v>
      </c>
      <c r="BF205" s="130">
        <f t="shared" si="215"/>
        <v>0.46113989637305697</v>
      </c>
      <c r="BG205" s="156">
        <f t="shared" si="216"/>
        <v>118865.84269662922</v>
      </c>
      <c r="BH205" s="595">
        <f>BZ26</f>
        <v>15563</v>
      </c>
      <c r="BI205" s="225" t="s">
        <v>104</v>
      </c>
      <c r="BJ205" s="121">
        <f t="shared" si="217"/>
        <v>7272</v>
      </c>
      <c r="BK205" s="129">
        <f t="shared" si="201"/>
        <v>3739</v>
      </c>
      <c r="BL205" s="129">
        <f t="shared" si="202"/>
        <v>345135120</v>
      </c>
      <c r="BM205" s="130">
        <f>IFERROR(BK205/$BH$205,"-")</f>
        <v>0.24024930925914026</v>
      </c>
      <c r="BN205" s="130">
        <f t="shared" si="218"/>
        <v>0.51416391639163916</v>
      </c>
      <c r="BO205" s="129">
        <f t="shared" si="219"/>
        <v>92306.798609253805</v>
      </c>
      <c r="BP205" s="183"/>
    </row>
    <row r="206" spans="2:68" s="75" customFormat="1">
      <c r="B206" s="602"/>
      <c r="C206" s="603"/>
      <c r="D206" s="595"/>
      <c r="E206" s="226" t="s">
        <v>136</v>
      </c>
      <c r="F206" s="122">
        <v>16</v>
      </c>
      <c r="G206" s="131">
        <v>7</v>
      </c>
      <c r="H206" s="131">
        <v>977970</v>
      </c>
      <c r="I206" s="132">
        <f t="shared" ref="I206:I215" si="220">IFERROR(G206/$D$205,"-")</f>
        <v>0.20588235294117646</v>
      </c>
      <c r="J206" s="132">
        <f t="shared" si="203"/>
        <v>0.4375</v>
      </c>
      <c r="K206" s="157">
        <f t="shared" si="204"/>
        <v>139710</v>
      </c>
      <c r="L206" s="595"/>
      <c r="M206" s="226" t="s">
        <v>136</v>
      </c>
      <c r="N206" s="122">
        <v>59</v>
      </c>
      <c r="O206" s="131">
        <v>31</v>
      </c>
      <c r="P206" s="131">
        <v>2175600</v>
      </c>
      <c r="Q206" s="132">
        <f t="shared" ref="Q206:Q215" si="221">IFERROR(O206/$L$205,"-")</f>
        <v>0.18235294117647058</v>
      </c>
      <c r="R206" s="132">
        <f t="shared" si="205"/>
        <v>0.52542372881355937</v>
      </c>
      <c r="S206" s="126">
        <f t="shared" si="206"/>
        <v>70180.645161290318</v>
      </c>
      <c r="T206" s="595"/>
      <c r="U206" s="226" t="s">
        <v>136</v>
      </c>
      <c r="V206" s="122">
        <v>2068</v>
      </c>
      <c r="W206" s="131">
        <v>1067</v>
      </c>
      <c r="X206" s="131">
        <v>86192490</v>
      </c>
      <c r="Y206" s="132">
        <f t="shared" ref="Y206:Y215" si="222">IFERROR(W206/$T$205,"-")</f>
        <v>0.20827640054655475</v>
      </c>
      <c r="Z206" s="132">
        <f t="shared" si="207"/>
        <v>0.51595744680851063</v>
      </c>
      <c r="AA206" s="131">
        <f t="shared" si="208"/>
        <v>80780.215557638236</v>
      </c>
      <c r="AB206" s="595"/>
      <c r="AC206" s="226" t="s">
        <v>136</v>
      </c>
      <c r="AD206" s="122">
        <v>1886</v>
      </c>
      <c r="AE206" s="131">
        <v>1031</v>
      </c>
      <c r="AF206" s="131">
        <v>91826140</v>
      </c>
      <c r="AG206" s="132">
        <f t="shared" ref="AG206:AG215" si="223">IFERROR(AE206/$AB$205,"-")</f>
        <v>0.23178956834532374</v>
      </c>
      <c r="AH206" s="132">
        <f t="shared" si="209"/>
        <v>0.54665959703075295</v>
      </c>
      <c r="AI206" s="126">
        <f t="shared" si="210"/>
        <v>89065.121241513101</v>
      </c>
      <c r="AJ206" s="595"/>
      <c r="AK206" s="226" t="s">
        <v>136</v>
      </c>
      <c r="AL206" s="122">
        <v>1288</v>
      </c>
      <c r="AM206" s="131">
        <v>637</v>
      </c>
      <c r="AN206" s="131">
        <v>55777590</v>
      </c>
      <c r="AO206" s="132">
        <f t="shared" ref="AO206:AO215" si="224">IFERROR(AM206/$AJ$205,"-")</f>
        <v>0.1917519566526189</v>
      </c>
      <c r="AP206" s="132">
        <f t="shared" si="211"/>
        <v>0.49456521739130432</v>
      </c>
      <c r="AQ206" s="126">
        <f t="shared" si="212"/>
        <v>87562.935635792775</v>
      </c>
      <c r="AR206" s="595"/>
      <c r="AS206" s="226" t="s">
        <v>136</v>
      </c>
      <c r="AT206" s="122">
        <v>539</v>
      </c>
      <c r="AU206" s="131">
        <v>248</v>
      </c>
      <c r="AV206" s="131">
        <v>22741620</v>
      </c>
      <c r="AW206" s="132">
        <f t="shared" ref="AW206:AW215" si="225">IFERROR(AU206/$AR$205,"-")</f>
        <v>0.13847012841987716</v>
      </c>
      <c r="AX206" s="132">
        <f t="shared" si="213"/>
        <v>0.46011131725417442</v>
      </c>
      <c r="AY206" s="131">
        <f t="shared" si="214"/>
        <v>91700.080645161288</v>
      </c>
      <c r="AZ206" s="595"/>
      <c r="BA206" s="226" t="s">
        <v>136</v>
      </c>
      <c r="BB206" s="122">
        <v>113</v>
      </c>
      <c r="BC206" s="131">
        <v>44</v>
      </c>
      <c r="BD206" s="131">
        <v>4865350</v>
      </c>
      <c r="BE206" s="132">
        <f t="shared" ref="BE206:BE215" si="226">IFERROR(BC206/$AZ$205,"-")</f>
        <v>6.5185185185185179E-2</v>
      </c>
      <c r="BF206" s="132">
        <f t="shared" si="215"/>
        <v>0.38938053097345132</v>
      </c>
      <c r="BG206" s="157">
        <f t="shared" si="216"/>
        <v>110576.13636363637</v>
      </c>
      <c r="BH206" s="595"/>
      <c r="BI206" s="226" t="s">
        <v>136</v>
      </c>
      <c r="BJ206" s="122">
        <f t="shared" si="217"/>
        <v>5969</v>
      </c>
      <c r="BK206" s="131">
        <f t="shared" si="201"/>
        <v>3065</v>
      </c>
      <c r="BL206" s="131">
        <f t="shared" si="202"/>
        <v>264556760</v>
      </c>
      <c r="BM206" s="132">
        <f t="shared" ref="BM206:BM215" si="227">IFERROR(BK206/$BH$205,"-")</f>
        <v>0.196941463728073</v>
      </c>
      <c r="BN206" s="132">
        <f t="shared" si="218"/>
        <v>0.51348634612162847</v>
      </c>
      <c r="BO206" s="131">
        <f t="shared" si="219"/>
        <v>86315.419249592174</v>
      </c>
      <c r="BP206" s="183"/>
    </row>
    <row r="207" spans="2:68" s="75" customFormat="1">
      <c r="B207" s="602"/>
      <c r="C207" s="603"/>
      <c r="D207" s="595"/>
      <c r="E207" s="227" t="s">
        <v>103</v>
      </c>
      <c r="F207" s="122">
        <v>18</v>
      </c>
      <c r="G207" s="131">
        <v>9</v>
      </c>
      <c r="H207" s="131">
        <v>545920</v>
      </c>
      <c r="I207" s="132">
        <f t="shared" si="220"/>
        <v>0.26470588235294118</v>
      </c>
      <c r="J207" s="132">
        <f t="shared" si="203"/>
        <v>0.5</v>
      </c>
      <c r="K207" s="157">
        <f t="shared" si="204"/>
        <v>60657.777777777781</v>
      </c>
      <c r="L207" s="595"/>
      <c r="M207" s="227" t="s">
        <v>103</v>
      </c>
      <c r="N207" s="122">
        <v>102</v>
      </c>
      <c r="O207" s="131">
        <v>57</v>
      </c>
      <c r="P207" s="131">
        <v>4894250</v>
      </c>
      <c r="Q207" s="132">
        <f t="shared" si="221"/>
        <v>0.3352941176470588</v>
      </c>
      <c r="R207" s="132">
        <f t="shared" si="205"/>
        <v>0.55882352941176472</v>
      </c>
      <c r="S207" s="126">
        <f t="shared" si="206"/>
        <v>85864.035087719298</v>
      </c>
      <c r="T207" s="595"/>
      <c r="U207" s="227" t="s">
        <v>103</v>
      </c>
      <c r="V207" s="122">
        <v>3067</v>
      </c>
      <c r="W207" s="131">
        <v>1499</v>
      </c>
      <c r="X207" s="131">
        <v>122474890</v>
      </c>
      <c r="Y207" s="132">
        <f t="shared" si="222"/>
        <v>0.29260199102088619</v>
      </c>
      <c r="Z207" s="132">
        <f t="shared" si="207"/>
        <v>0.48875122269318555</v>
      </c>
      <c r="AA207" s="131">
        <f t="shared" si="208"/>
        <v>81704.396264176117</v>
      </c>
      <c r="AB207" s="595"/>
      <c r="AC207" s="227" t="s">
        <v>103</v>
      </c>
      <c r="AD207" s="122">
        <v>2845</v>
      </c>
      <c r="AE207" s="131">
        <v>1486</v>
      </c>
      <c r="AF207" s="131">
        <v>131506570</v>
      </c>
      <c r="AG207" s="132">
        <f t="shared" si="223"/>
        <v>0.33408273381294962</v>
      </c>
      <c r="AH207" s="132">
        <f t="shared" si="209"/>
        <v>0.52231985940246051</v>
      </c>
      <c r="AI207" s="126">
        <f t="shared" si="210"/>
        <v>88497.018842530277</v>
      </c>
      <c r="AJ207" s="595"/>
      <c r="AK207" s="227" t="s">
        <v>103</v>
      </c>
      <c r="AL207" s="122">
        <v>2151</v>
      </c>
      <c r="AM207" s="131">
        <v>1074</v>
      </c>
      <c r="AN207" s="131">
        <v>104637600</v>
      </c>
      <c r="AO207" s="132">
        <f t="shared" si="224"/>
        <v>0.32329921733895245</v>
      </c>
      <c r="AP207" s="132">
        <f t="shared" si="211"/>
        <v>0.49930264993026502</v>
      </c>
      <c r="AQ207" s="126">
        <f t="shared" si="212"/>
        <v>97427.932960893857</v>
      </c>
      <c r="AR207" s="595"/>
      <c r="AS207" s="227" t="s">
        <v>103</v>
      </c>
      <c r="AT207" s="122">
        <v>1075</v>
      </c>
      <c r="AU207" s="131">
        <v>537</v>
      </c>
      <c r="AV207" s="131">
        <v>57624230</v>
      </c>
      <c r="AW207" s="132">
        <f t="shared" si="225"/>
        <v>0.29983249581239529</v>
      </c>
      <c r="AX207" s="132">
        <f t="shared" si="213"/>
        <v>0.49953488372093025</v>
      </c>
      <c r="AY207" s="131">
        <f t="shared" si="214"/>
        <v>107307.69087523277</v>
      </c>
      <c r="AZ207" s="595"/>
      <c r="BA207" s="227" t="s">
        <v>103</v>
      </c>
      <c r="BB207" s="122">
        <v>333</v>
      </c>
      <c r="BC207" s="131">
        <v>164</v>
      </c>
      <c r="BD207" s="131">
        <v>19945490</v>
      </c>
      <c r="BE207" s="132">
        <f t="shared" si="226"/>
        <v>0.24296296296296296</v>
      </c>
      <c r="BF207" s="132">
        <f t="shared" si="215"/>
        <v>0.4924924924924925</v>
      </c>
      <c r="BG207" s="157">
        <f t="shared" si="216"/>
        <v>121618.84146341463</v>
      </c>
      <c r="BH207" s="595"/>
      <c r="BI207" s="227" t="s">
        <v>103</v>
      </c>
      <c r="BJ207" s="122">
        <f t="shared" si="217"/>
        <v>9591</v>
      </c>
      <c r="BK207" s="131">
        <f t="shared" si="201"/>
        <v>4826</v>
      </c>
      <c r="BL207" s="131">
        <f t="shared" si="202"/>
        <v>441628950</v>
      </c>
      <c r="BM207" s="132">
        <f t="shared" si="227"/>
        <v>0.31009445479663306</v>
      </c>
      <c r="BN207" s="132">
        <f t="shared" si="218"/>
        <v>0.50318006464393705</v>
      </c>
      <c r="BO207" s="131">
        <f t="shared" si="219"/>
        <v>91510.350186489843</v>
      </c>
      <c r="BP207" s="183"/>
    </row>
    <row r="208" spans="2:68" s="75" customFormat="1">
      <c r="B208" s="602"/>
      <c r="C208" s="603"/>
      <c r="D208" s="595"/>
      <c r="E208" s="227" t="s">
        <v>106</v>
      </c>
      <c r="F208" s="122">
        <v>6</v>
      </c>
      <c r="G208" s="131">
        <v>3</v>
      </c>
      <c r="H208" s="131">
        <v>616580</v>
      </c>
      <c r="I208" s="132">
        <f t="shared" si="220"/>
        <v>8.8235294117647065E-2</v>
      </c>
      <c r="J208" s="132">
        <f t="shared" si="203"/>
        <v>0.5</v>
      </c>
      <c r="K208" s="157">
        <f t="shared" si="204"/>
        <v>205526.66666666666</v>
      </c>
      <c r="L208" s="595"/>
      <c r="M208" s="227" t="s">
        <v>106</v>
      </c>
      <c r="N208" s="122">
        <v>47</v>
      </c>
      <c r="O208" s="131">
        <v>30</v>
      </c>
      <c r="P208" s="131">
        <v>3068780</v>
      </c>
      <c r="Q208" s="132">
        <f t="shared" si="221"/>
        <v>0.17647058823529413</v>
      </c>
      <c r="R208" s="132">
        <f t="shared" si="205"/>
        <v>0.63829787234042556</v>
      </c>
      <c r="S208" s="126">
        <f t="shared" si="206"/>
        <v>102292.66666666667</v>
      </c>
      <c r="T208" s="595"/>
      <c r="U208" s="227" t="s">
        <v>106</v>
      </c>
      <c r="V208" s="122">
        <v>933</v>
      </c>
      <c r="W208" s="131">
        <v>501</v>
      </c>
      <c r="X208" s="131">
        <v>44905390</v>
      </c>
      <c r="Y208" s="132">
        <f t="shared" si="222"/>
        <v>9.7794261175092725E-2</v>
      </c>
      <c r="Z208" s="132">
        <f t="shared" si="207"/>
        <v>0.53697749196141475</v>
      </c>
      <c r="AA208" s="131">
        <f t="shared" si="208"/>
        <v>89631.516966067866</v>
      </c>
      <c r="AB208" s="595"/>
      <c r="AC208" s="227" t="s">
        <v>106</v>
      </c>
      <c r="AD208" s="122">
        <v>1043</v>
      </c>
      <c r="AE208" s="131">
        <v>570</v>
      </c>
      <c r="AF208" s="131">
        <v>49852650</v>
      </c>
      <c r="AG208" s="132">
        <f t="shared" si="223"/>
        <v>0.1281474820143885</v>
      </c>
      <c r="AH208" s="132">
        <f t="shared" si="209"/>
        <v>0.54650047938638546</v>
      </c>
      <c r="AI208" s="126">
        <f t="shared" si="210"/>
        <v>87460.789473684214</v>
      </c>
      <c r="AJ208" s="595"/>
      <c r="AK208" s="227" t="s">
        <v>106</v>
      </c>
      <c r="AL208" s="122">
        <v>853</v>
      </c>
      <c r="AM208" s="131">
        <v>446</v>
      </c>
      <c r="AN208" s="131">
        <v>43258380</v>
      </c>
      <c r="AO208" s="132">
        <f t="shared" si="224"/>
        <v>0.13425647200481639</v>
      </c>
      <c r="AP208" s="132">
        <f t="shared" si="211"/>
        <v>0.52286049237983589</v>
      </c>
      <c r="AQ208" s="126">
        <f t="shared" si="212"/>
        <v>96991.88340807175</v>
      </c>
      <c r="AR208" s="595"/>
      <c r="AS208" s="227" t="s">
        <v>106</v>
      </c>
      <c r="AT208" s="122">
        <v>427</v>
      </c>
      <c r="AU208" s="131">
        <v>203</v>
      </c>
      <c r="AV208" s="131">
        <v>21244510</v>
      </c>
      <c r="AW208" s="132">
        <f t="shared" si="225"/>
        <v>0.11334450027917364</v>
      </c>
      <c r="AX208" s="132">
        <f t="shared" si="213"/>
        <v>0.47540983606557374</v>
      </c>
      <c r="AY208" s="131">
        <f t="shared" si="214"/>
        <v>104652.75862068965</v>
      </c>
      <c r="AZ208" s="595"/>
      <c r="BA208" s="227" t="s">
        <v>106</v>
      </c>
      <c r="BB208" s="122">
        <v>137</v>
      </c>
      <c r="BC208" s="131">
        <v>68</v>
      </c>
      <c r="BD208" s="131">
        <v>8545010</v>
      </c>
      <c r="BE208" s="132">
        <f t="shared" si="226"/>
        <v>0.10074074074074074</v>
      </c>
      <c r="BF208" s="132">
        <f t="shared" si="215"/>
        <v>0.49635036496350365</v>
      </c>
      <c r="BG208" s="157">
        <f t="shared" si="216"/>
        <v>125661.91176470589</v>
      </c>
      <c r="BH208" s="595"/>
      <c r="BI208" s="227" t="s">
        <v>106</v>
      </c>
      <c r="BJ208" s="122">
        <f t="shared" si="217"/>
        <v>3446</v>
      </c>
      <c r="BK208" s="131">
        <f t="shared" si="201"/>
        <v>1821</v>
      </c>
      <c r="BL208" s="131">
        <f t="shared" si="202"/>
        <v>171491300</v>
      </c>
      <c r="BM208" s="132">
        <f t="shared" si="227"/>
        <v>0.11700828889031678</v>
      </c>
      <c r="BN208" s="132">
        <f t="shared" si="218"/>
        <v>0.52843876958792801</v>
      </c>
      <c r="BO208" s="131">
        <f t="shared" si="219"/>
        <v>94174.244920373414</v>
      </c>
      <c r="BP208" s="183"/>
    </row>
    <row r="209" spans="2:68" s="75" customFormat="1">
      <c r="B209" s="602"/>
      <c r="C209" s="603"/>
      <c r="D209" s="595"/>
      <c r="E209" s="227" t="s">
        <v>119</v>
      </c>
      <c r="F209" s="122">
        <v>14</v>
      </c>
      <c r="G209" s="131">
        <v>9</v>
      </c>
      <c r="H209" s="131">
        <v>1510300</v>
      </c>
      <c r="I209" s="132">
        <f t="shared" si="220"/>
        <v>0.26470588235294118</v>
      </c>
      <c r="J209" s="132">
        <f t="shared" si="203"/>
        <v>0.6428571428571429</v>
      </c>
      <c r="K209" s="157">
        <f t="shared" si="204"/>
        <v>167811.11111111112</v>
      </c>
      <c r="L209" s="595"/>
      <c r="M209" s="227" t="s">
        <v>119</v>
      </c>
      <c r="N209" s="122">
        <v>43</v>
      </c>
      <c r="O209" s="131">
        <v>24</v>
      </c>
      <c r="P209" s="131">
        <v>1510030</v>
      </c>
      <c r="Q209" s="132">
        <f t="shared" si="221"/>
        <v>0.14117647058823529</v>
      </c>
      <c r="R209" s="132">
        <f t="shared" si="205"/>
        <v>0.55813953488372092</v>
      </c>
      <c r="S209" s="126">
        <f t="shared" si="206"/>
        <v>62917.916666666664</v>
      </c>
      <c r="T209" s="595"/>
      <c r="U209" s="227" t="s">
        <v>119</v>
      </c>
      <c r="V209" s="122">
        <v>984</v>
      </c>
      <c r="W209" s="131">
        <v>498</v>
      </c>
      <c r="X209" s="131">
        <v>42604110</v>
      </c>
      <c r="Y209" s="132">
        <f t="shared" si="222"/>
        <v>9.7208666796798751E-2</v>
      </c>
      <c r="Z209" s="132">
        <f t="shared" si="207"/>
        <v>0.50609756097560976</v>
      </c>
      <c r="AA209" s="131">
        <f t="shared" si="208"/>
        <v>85550.421686746995</v>
      </c>
      <c r="AB209" s="595"/>
      <c r="AC209" s="227" t="s">
        <v>119</v>
      </c>
      <c r="AD209" s="122">
        <v>1150</v>
      </c>
      <c r="AE209" s="131">
        <v>634</v>
      </c>
      <c r="AF209" s="131">
        <v>59363120</v>
      </c>
      <c r="AG209" s="132">
        <f t="shared" si="223"/>
        <v>0.14253597122302158</v>
      </c>
      <c r="AH209" s="132">
        <f t="shared" si="209"/>
        <v>0.55130434782608695</v>
      </c>
      <c r="AI209" s="126">
        <f t="shared" si="210"/>
        <v>93632.681388012614</v>
      </c>
      <c r="AJ209" s="595"/>
      <c r="AK209" s="227" t="s">
        <v>119</v>
      </c>
      <c r="AL209" s="122">
        <v>883</v>
      </c>
      <c r="AM209" s="131">
        <v>476</v>
      </c>
      <c r="AN209" s="131">
        <v>46974160</v>
      </c>
      <c r="AO209" s="132">
        <f t="shared" si="224"/>
        <v>0.14328717639975919</v>
      </c>
      <c r="AP209" s="132">
        <f t="shared" si="211"/>
        <v>0.53907134767836917</v>
      </c>
      <c r="AQ209" s="126">
        <f t="shared" si="212"/>
        <v>98685.210084033621</v>
      </c>
      <c r="AR209" s="595"/>
      <c r="AS209" s="227" t="s">
        <v>119</v>
      </c>
      <c r="AT209" s="122">
        <v>447</v>
      </c>
      <c r="AU209" s="131">
        <v>245</v>
      </c>
      <c r="AV209" s="131">
        <v>27963800</v>
      </c>
      <c r="AW209" s="132">
        <f t="shared" si="225"/>
        <v>0.13679508654383027</v>
      </c>
      <c r="AX209" s="132">
        <f t="shared" si="213"/>
        <v>0.54809843400447422</v>
      </c>
      <c r="AY209" s="131">
        <f t="shared" si="214"/>
        <v>114137.95918367348</v>
      </c>
      <c r="AZ209" s="595"/>
      <c r="BA209" s="227" t="s">
        <v>119</v>
      </c>
      <c r="BB209" s="122">
        <v>132</v>
      </c>
      <c r="BC209" s="131">
        <v>64</v>
      </c>
      <c r="BD209" s="131">
        <v>8377430</v>
      </c>
      <c r="BE209" s="132">
        <f t="shared" si="226"/>
        <v>9.481481481481481E-2</v>
      </c>
      <c r="BF209" s="132">
        <f t="shared" si="215"/>
        <v>0.48484848484848486</v>
      </c>
      <c r="BG209" s="157">
        <f t="shared" si="216"/>
        <v>130897.34375</v>
      </c>
      <c r="BH209" s="595"/>
      <c r="BI209" s="227" t="s">
        <v>119</v>
      </c>
      <c r="BJ209" s="122">
        <f t="shared" si="217"/>
        <v>3653</v>
      </c>
      <c r="BK209" s="131">
        <f t="shared" si="201"/>
        <v>1950</v>
      </c>
      <c r="BL209" s="131">
        <f t="shared" si="202"/>
        <v>188302950</v>
      </c>
      <c r="BM209" s="132">
        <f t="shared" si="227"/>
        <v>0.12529717920709374</v>
      </c>
      <c r="BN209" s="132">
        <f t="shared" si="218"/>
        <v>0.53380782918149461</v>
      </c>
      <c r="BO209" s="131">
        <f t="shared" si="219"/>
        <v>96565.61538461539</v>
      </c>
      <c r="BP209" s="183"/>
    </row>
    <row r="210" spans="2:68" s="75" customFormat="1">
      <c r="B210" s="602"/>
      <c r="C210" s="603"/>
      <c r="D210" s="595"/>
      <c r="E210" s="227" t="s">
        <v>120</v>
      </c>
      <c r="F210" s="122">
        <v>4</v>
      </c>
      <c r="G210" s="131">
        <v>1</v>
      </c>
      <c r="H210" s="131">
        <v>49840</v>
      </c>
      <c r="I210" s="132">
        <f t="shared" si="220"/>
        <v>2.9411764705882353E-2</v>
      </c>
      <c r="J210" s="132">
        <f t="shared" si="203"/>
        <v>0.25</v>
      </c>
      <c r="K210" s="157">
        <f t="shared" si="204"/>
        <v>49840</v>
      </c>
      <c r="L210" s="595"/>
      <c r="M210" s="227" t="s">
        <v>120</v>
      </c>
      <c r="N210" s="122">
        <v>24</v>
      </c>
      <c r="O210" s="131">
        <v>11</v>
      </c>
      <c r="P210" s="131">
        <v>1046730</v>
      </c>
      <c r="Q210" s="132">
        <f t="shared" si="221"/>
        <v>6.4705882352941183E-2</v>
      </c>
      <c r="R210" s="132">
        <f t="shared" si="205"/>
        <v>0.45833333333333331</v>
      </c>
      <c r="S210" s="126">
        <f t="shared" si="206"/>
        <v>95157.272727272721</v>
      </c>
      <c r="T210" s="595"/>
      <c r="U210" s="227" t="s">
        <v>120</v>
      </c>
      <c r="V210" s="122">
        <v>648</v>
      </c>
      <c r="W210" s="131">
        <v>357</v>
      </c>
      <c r="X210" s="131">
        <v>30756120</v>
      </c>
      <c r="Y210" s="132">
        <f t="shared" si="222"/>
        <v>6.9685731016982236E-2</v>
      </c>
      <c r="Z210" s="132">
        <f t="shared" si="207"/>
        <v>0.55092592592592593</v>
      </c>
      <c r="AA210" s="131">
        <f t="shared" si="208"/>
        <v>86151.596638655465</v>
      </c>
      <c r="AB210" s="595"/>
      <c r="AC210" s="227" t="s">
        <v>120</v>
      </c>
      <c r="AD210" s="122">
        <v>665</v>
      </c>
      <c r="AE210" s="131">
        <v>361</v>
      </c>
      <c r="AF210" s="131">
        <v>30245590</v>
      </c>
      <c r="AG210" s="132">
        <f t="shared" si="223"/>
        <v>8.1160071942446038E-2</v>
      </c>
      <c r="AH210" s="132">
        <f t="shared" si="209"/>
        <v>0.54285714285714282</v>
      </c>
      <c r="AI210" s="126">
        <f t="shared" si="210"/>
        <v>83782.797783933522</v>
      </c>
      <c r="AJ210" s="595"/>
      <c r="AK210" s="227" t="s">
        <v>120</v>
      </c>
      <c r="AL210" s="122">
        <v>456</v>
      </c>
      <c r="AM210" s="131">
        <v>228</v>
      </c>
      <c r="AN210" s="131">
        <v>20815320</v>
      </c>
      <c r="AO210" s="132">
        <f t="shared" si="224"/>
        <v>6.8633353401565317E-2</v>
      </c>
      <c r="AP210" s="132">
        <f t="shared" si="211"/>
        <v>0.5</v>
      </c>
      <c r="AQ210" s="126">
        <f t="shared" si="212"/>
        <v>91295.263157894733</v>
      </c>
      <c r="AR210" s="595"/>
      <c r="AS210" s="227" t="s">
        <v>120</v>
      </c>
      <c r="AT210" s="122">
        <v>167</v>
      </c>
      <c r="AU210" s="131">
        <v>89</v>
      </c>
      <c r="AV210" s="131">
        <v>8762090</v>
      </c>
      <c r="AW210" s="132">
        <f t="shared" si="225"/>
        <v>4.9692908989391403E-2</v>
      </c>
      <c r="AX210" s="132">
        <f t="shared" si="213"/>
        <v>0.53293413173652693</v>
      </c>
      <c r="AY210" s="131">
        <f t="shared" si="214"/>
        <v>98450.449438202253</v>
      </c>
      <c r="AZ210" s="595"/>
      <c r="BA210" s="227" t="s">
        <v>120</v>
      </c>
      <c r="BB210" s="122">
        <v>46</v>
      </c>
      <c r="BC210" s="131">
        <v>23</v>
      </c>
      <c r="BD210" s="131">
        <v>2346290</v>
      </c>
      <c r="BE210" s="132">
        <f t="shared" si="226"/>
        <v>3.4074074074074076E-2</v>
      </c>
      <c r="BF210" s="132">
        <f t="shared" si="215"/>
        <v>0.5</v>
      </c>
      <c r="BG210" s="157">
        <f t="shared" si="216"/>
        <v>102012.60869565218</v>
      </c>
      <c r="BH210" s="595"/>
      <c r="BI210" s="227" t="s">
        <v>120</v>
      </c>
      <c r="BJ210" s="122">
        <f t="shared" si="217"/>
        <v>2010</v>
      </c>
      <c r="BK210" s="131">
        <f t="shared" si="201"/>
        <v>1070</v>
      </c>
      <c r="BL210" s="131">
        <f t="shared" si="202"/>
        <v>94021980</v>
      </c>
      <c r="BM210" s="132">
        <f t="shared" si="227"/>
        <v>6.8752811154661697E-2</v>
      </c>
      <c r="BN210" s="132">
        <f t="shared" si="218"/>
        <v>0.53233830845771146</v>
      </c>
      <c r="BO210" s="131">
        <f t="shared" si="219"/>
        <v>87871.009345794388</v>
      </c>
      <c r="BP210" s="183"/>
    </row>
    <row r="211" spans="2:68" s="75" customFormat="1">
      <c r="B211" s="602"/>
      <c r="C211" s="603"/>
      <c r="D211" s="595"/>
      <c r="E211" s="227" t="s">
        <v>121</v>
      </c>
      <c r="F211" s="122">
        <v>4</v>
      </c>
      <c r="G211" s="131">
        <v>0</v>
      </c>
      <c r="H211" s="131">
        <v>0</v>
      </c>
      <c r="I211" s="132">
        <f t="shared" si="220"/>
        <v>0</v>
      </c>
      <c r="J211" s="132">
        <f t="shared" si="203"/>
        <v>0</v>
      </c>
      <c r="K211" s="157" t="str">
        <f t="shared" si="204"/>
        <v>-</v>
      </c>
      <c r="L211" s="595"/>
      <c r="M211" s="227" t="s">
        <v>121</v>
      </c>
      <c r="N211" s="122">
        <v>27</v>
      </c>
      <c r="O211" s="131">
        <v>14</v>
      </c>
      <c r="P211" s="131">
        <v>1338200</v>
      </c>
      <c r="Q211" s="132">
        <f t="shared" si="221"/>
        <v>8.2352941176470587E-2</v>
      </c>
      <c r="R211" s="132">
        <f t="shared" si="205"/>
        <v>0.51851851851851849</v>
      </c>
      <c r="S211" s="126">
        <f t="shared" si="206"/>
        <v>95585.71428571429</v>
      </c>
      <c r="T211" s="595"/>
      <c r="U211" s="227" t="s">
        <v>121</v>
      </c>
      <c r="V211" s="122">
        <v>382</v>
      </c>
      <c r="W211" s="131">
        <v>194</v>
      </c>
      <c r="X211" s="131">
        <v>15551620</v>
      </c>
      <c r="Y211" s="132">
        <f t="shared" si="222"/>
        <v>3.7868436463009955E-2</v>
      </c>
      <c r="Z211" s="132">
        <f t="shared" si="207"/>
        <v>0.50785340314136129</v>
      </c>
      <c r="AA211" s="131">
        <f t="shared" si="208"/>
        <v>80162.989690721646</v>
      </c>
      <c r="AB211" s="595"/>
      <c r="AC211" s="227" t="s">
        <v>121</v>
      </c>
      <c r="AD211" s="122">
        <v>465</v>
      </c>
      <c r="AE211" s="131">
        <v>228</v>
      </c>
      <c r="AF211" s="131">
        <v>18478400</v>
      </c>
      <c r="AG211" s="132">
        <f t="shared" si="223"/>
        <v>5.1258992805755396E-2</v>
      </c>
      <c r="AH211" s="132">
        <f t="shared" si="209"/>
        <v>0.49032258064516127</v>
      </c>
      <c r="AI211" s="126">
        <f t="shared" si="210"/>
        <v>81045.614035087725</v>
      </c>
      <c r="AJ211" s="595"/>
      <c r="AK211" s="227" t="s">
        <v>121</v>
      </c>
      <c r="AL211" s="122">
        <v>454</v>
      </c>
      <c r="AM211" s="131">
        <v>226</v>
      </c>
      <c r="AN211" s="131">
        <v>19421370</v>
      </c>
      <c r="AO211" s="132">
        <f t="shared" si="224"/>
        <v>6.8031306441902473E-2</v>
      </c>
      <c r="AP211" s="132">
        <f t="shared" si="211"/>
        <v>0.49779735682819382</v>
      </c>
      <c r="AQ211" s="126">
        <f t="shared" si="212"/>
        <v>85935.265486725664</v>
      </c>
      <c r="AR211" s="595"/>
      <c r="AS211" s="227" t="s">
        <v>121</v>
      </c>
      <c r="AT211" s="122">
        <v>258</v>
      </c>
      <c r="AU211" s="131">
        <v>131</v>
      </c>
      <c r="AV211" s="131">
        <v>15303630</v>
      </c>
      <c r="AW211" s="132">
        <f t="shared" si="225"/>
        <v>7.3143495254048022E-2</v>
      </c>
      <c r="AX211" s="132">
        <f t="shared" si="213"/>
        <v>0.50775193798449614</v>
      </c>
      <c r="AY211" s="131">
        <f t="shared" si="214"/>
        <v>116821.60305343512</v>
      </c>
      <c r="AZ211" s="595"/>
      <c r="BA211" s="227" t="s">
        <v>121</v>
      </c>
      <c r="BB211" s="122">
        <v>96</v>
      </c>
      <c r="BC211" s="131">
        <v>48</v>
      </c>
      <c r="BD211" s="131">
        <v>4390270</v>
      </c>
      <c r="BE211" s="132">
        <f t="shared" si="226"/>
        <v>7.1111111111111111E-2</v>
      </c>
      <c r="BF211" s="132">
        <f t="shared" si="215"/>
        <v>0.5</v>
      </c>
      <c r="BG211" s="157">
        <f t="shared" si="216"/>
        <v>91463.958333333328</v>
      </c>
      <c r="BH211" s="595"/>
      <c r="BI211" s="227" t="s">
        <v>121</v>
      </c>
      <c r="BJ211" s="122">
        <f t="shared" si="217"/>
        <v>1686</v>
      </c>
      <c r="BK211" s="131">
        <f t="shared" si="201"/>
        <v>841</v>
      </c>
      <c r="BL211" s="131">
        <f t="shared" si="202"/>
        <v>74483490</v>
      </c>
      <c r="BM211" s="132">
        <f t="shared" si="227"/>
        <v>5.4038424468290172E-2</v>
      </c>
      <c r="BN211" s="132">
        <f t="shared" si="218"/>
        <v>0.49881376037959668</v>
      </c>
      <c r="BO211" s="131">
        <f t="shared" si="219"/>
        <v>88565.386444708682</v>
      </c>
      <c r="BP211" s="183"/>
    </row>
    <row r="212" spans="2:68" s="75" customFormat="1">
      <c r="B212" s="602"/>
      <c r="C212" s="603"/>
      <c r="D212" s="595"/>
      <c r="E212" s="227" t="s">
        <v>122</v>
      </c>
      <c r="F212" s="122">
        <v>6</v>
      </c>
      <c r="G212" s="131">
        <v>0</v>
      </c>
      <c r="H212" s="131">
        <v>0</v>
      </c>
      <c r="I212" s="132">
        <f t="shared" si="220"/>
        <v>0</v>
      </c>
      <c r="J212" s="132">
        <f t="shared" si="203"/>
        <v>0</v>
      </c>
      <c r="K212" s="157" t="str">
        <f t="shared" si="204"/>
        <v>-</v>
      </c>
      <c r="L212" s="595"/>
      <c r="M212" s="227" t="s">
        <v>122</v>
      </c>
      <c r="N212" s="122">
        <v>15</v>
      </c>
      <c r="O212" s="131">
        <v>6</v>
      </c>
      <c r="P212" s="131">
        <v>383660</v>
      </c>
      <c r="Q212" s="132">
        <f t="shared" si="221"/>
        <v>3.5294117647058823E-2</v>
      </c>
      <c r="R212" s="132">
        <f t="shared" si="205"/>
        <v>0.4</v>
      </c>
      <c r="S212" s="126">
        <f t="shared" si="206"/>
        <v>63943.333333333336</v>
      </c>
      <c r="T212" s="595"/>
      <c r="U212" s="227" t="s">
        <v>122</v>
      </c>
      <c r="V212" s="122">
        <v>270</v>
      </c>
      <c r="W212" s="131">
        <v>161</v>
      </c>
      <c r="X212" s="131">
        <v>14841540</v>
      </c>
      <c r="Y212" s="132">
        <f t="shared" si="222"/>
        <v>3.14268983017763E-2</v>
      </c>
      <c r="Z212" s="132">
        <f t="shared" si="207"/>
        <v>0.59629629629629632</v>
      </c>
      <c r="AA212" s="131">
        <f t="shared" si="208"/>
        <v>92183.478260869568</v>
      </c>
      <c r="AB212" s="595"/>
      <c r="AC212" s="227" t="s">
        <v>122</v>
      </c>
      <c r="AD212" s="122">
        <v>266</v>
      </c>
      <c r="AE212" s="131">
        <v>148</v>
      </c>
      <c r="AF212" s="131">
        <v>13891630</v>
      </c>
      <c r="AG212" s="132">
        <f t="shared" si="223"/>
        <v>3.327338129496403E-2</v>
      </c>
      <c r="AH212" s="132">
        <f t="shared" si="209"/>
        <v>0.55639097744360899</v>
      </c>
      <c r="AI212" s="126">
        <f t="shared" si="210"/>
        <v>93862.364864864867</v>
      </c>
      <c r="AJ212" s="595"/>
      <c r="AK212" s="227" t="s">
        <v>122</v>
      </c>
      <c r="AL212" s="122">
        <v>222</v>
      </c>
      <c r="AM212" s="131">
        <v>127</v>
      </c>
      <c r="AN212" s="131">
        <v>12899700</v>
      </c>
      <c r="AO212" s="132">
        <f t="shared" si="224"/>
        <v>3.8229981938591208E-2</v>
      </c>
      <c r="AP212" s="132">
        <f t="shared" si="211"/>
        <v>0.57207207207207211</v>
      </c>
      <c r="AQ212" s="126">
        <f t="shared" si="212"/>
        <v>101572.44094488189</v>
      </c>
      <c r="AR212" s="595"/>
      <c r="AS212" s="227" t="s">
        <v>122</v>
      </c>
      <c r="AT212" s="122">
        <v>120</v>
      </c>
      <c r="AU212" s="131">
        <v>64</v>
      </c>
      <c r="AV212" s="131">
        <v>6347080</v>
      </c>
      <c r="AW212" s="132">
        <f t="shared" si="225"/>
        <v>3.5734226689000559E-2</v>
      </c>
      <c r="AX212" s="132">
        <f t="shared" si="213"/>
        <v>0.53333333333333333</v>
      </c>
      <c r="AY212" s="131">
        <f t="shared" si="214"/>
        <v>99173.125</v>
      </c>
      <c r="AZ212" s="595"/>
      <c r="BA212" s="227" t="s">
        <v>122</v>
      </c>
      <c r="BB212" s="122">
        <v>33</v>
      </c>
      <c r="BC212" s="131">
        <v>22</v>
      </c>
      <c r="BD212" s="131">
        <v>3112260</v>
      </c>
      <c r="BE212" s="132">
        <f t="shared" si="226"/>
        <v>3.259259259259259E-2</v>
      </c>
      <c r="BF212" s="132">
        <f t="shared" si="215"/>
        <v>0.66666666666666663</v>
      </c>
      <c r="BG212" s="157">
        <f t="shared" si="216"/>
        <v>141466.36363636365</v>
      </c>
      <c r="BH212" s="595"/>
      <c r="BI212" s="227" t="s">
        <v>122</v>
      </c>
      <c r="BJ212" s="122">
        <f t="shared" si="217"/>
        <v>932</v>
      </c>
      <c r="BK212" s="131">
        <f t="shared" si="201"/>
        <v>528</v>
      </c>
      <c r="BL212" s="131">
        <f t="shared" si="202"/>
        <v>51475870</v>
      </c>
      <c r="BM212" s="132">
        <f t="shared" si="227"/>
        <v>3.3926620831459232E-2</v>
      </c>
      <c r="BN212" s="132">
        <f t="shared" si="218"/>
        <v>0.5665236051502146</v>
      </c>
      <c r="BO212" s="131">
        <f t="shared" si="219"/>
        <v>97492.178030303025</v>
      </c>
      <c r="BP212" s="183"/>
    </row>
    <row r="213" spans="2:68" s="75" customFormat="1">
      <c r="B213" s="602"/>
      <c r="C213" s="603"/>
      <c r="D213" s="595"/>
      <c r="E213" s="227" t="s">
        <v>123</v>
      </c>
      <c r="F213" s="122">
        <v>8</v>
      </c>
      <c r="G213" s="131">
        <v>3</v>
      </c>
      <c r="H213" s="131">
        <v>159750</v>
      </c>
      <c r="I213" s="132">
        <f t="shared" si="220"/>
        <v>8.8235294117647065E-2</v>
      </c>
      <c r="J213" s="132">
        <f t="shared" si="203"/>
        <v>0.375</v>
      </c>
      <c r="K213" s="157">
        <f t="shared" si="204"/>
        <v>53250</v>
      </c>
      <c r="L213" s="595"/>
      <c r="M213" s="227" t="s">
        <v>123</v>
      </c>
      <c r="N213" s="122">
        <v>68</v>
      </c>
      <c r="O213" s="131">
        <v>41</v>
      </c>
      <c r="P213" s="131">
        <v>2922810</v>
      </c>
      <c r="Q213" s="132">
        <f t="shared" si="221"/>
        <v>0.2411764705882353</v>
      </c>
      <c r="R213" s="132">
        <f t="shared" si="205"/>
        <v>0.6029411764705882</v>
      </c>
      <c r="S213" s="126">
        <f t="shared" si="206"/>
        <v>71288.048780487807</v>
      </c>
      <c r="T213" s="595"/>
      <c r="U213" s="227" t="s">
        <v>123</v>
      </c>
      <c r="V213" s="122">
        <v>1738</v>
      </c>
      <c r="W213" s="131">
        <v>970</v>
      </c>
      <c r="X213" s="131">
        <v>84228930</v>
      </c>
      <c r="Y213" s="132">
        <f t="shared" si="222"/>
        <v>0.18934218231504976</v>
      </c>
      <c r="Z213" s="132">
        <f t="shared" si="207"/>
        <v>0.55811277330264675</v>
      </c>
      <c r="AA213" s="131">
        <f t="shared" si="208"/>
        <v>86833.948453608245</v>
      </c>
      <c r="AB213" s="595"/>
      <c r="AC213" s="227" t="s">
        <v>123</v>
      </c>
      <c r="AD213" s="122">
        <v>1700</v>
      </c>
      <c r="AE213" s="131">
        <v>917</v>
      </c>
      <c r="AF213" s="131">
        <v>85251580</v>
      </c>
      <c r="AG213" s="132">
        <f t="shared" si="223"/>
        <v>0.20616007194244604</v>
      </c>
      <c r="AH213" s="132">
        <f t="shared" si="209"/>
        <v>0.53941176470588237</v>
      </c>
      <c r="AI213" s="126">
        <f t="shared" si="210"/>
        <v>92967.917121046892</v>
      </c>
      <c r="AJ213" s="595"/>
      <c r="AK213" s="227" t="s">
        <v>123</v>
      </c>
      <c r="AL213" s="122">
        <v>1165</v>
      </c>
      <c r="AM213" s="131">
        <v>599</v>
      </c>
      <c r="AN213" s="131">
        <v>53440730</v>
      </c>
      <c r="AO213" s="132">
        <f t="shared" si="224"/>
        <v>0.18031306441902467</v>
      </c>
      <c r="AP213" s="132">
        <f t="shared" si="211"/>
        <v>0.51416309012875538</v>
      </c>
      <c r="AQ213" s="126">
        <f t="shared" si="212"/>
        <v>89216.5776293823</v>
      </c>
      <c r="AR213" s="595"/>
      <c r="AS213" s="227" t="s">
        <v>123</v>
      </c>
      <c r="AT213" s="122">
        <v>510</v>
      </c>
      <c r="AU213" s="131">
        <v>261</v>
      </c>
      <c r="AV213" s="131">
        <v>27278690</v>
      </c>
      <c r="AW213" s="132">
        <f t="shared" si="225"/>
        <v>0.14572864321608039</v>
      </c>
      <c r="AX213" s="132">
        <f t="shared" si="213"/>
        <v>0.5117647058823529</v>
      </c>
      <c r="AY213" s="131">
        <f t="shared" si="214"/>
        <v>104516.05363984674</v>
      </c>
      <c r="AZ213" s="595"/>
      <c r="BA213" s="227" t="s">
        <v>123</v>
      </c>
      <c r="BB213" s="122">
        <v>116</v>
      </c>
      <c r="BC213" s="131">
        <v>56</v>
      </c>
      <c r="BD213" s="131">
        <v>5232200</v>
      </c>
      <c r="BE213" s="132">
        <f t="shared" si="226"/>
        <v>8.2962962962962961E-2</v>
      </c>
      <c r="BF213" s="132">
        <f t="shared" si="215"/>
        <v>0.48275862068965519</v>
      </c>
      <c r="BG213" s="157">
        <f t="shared" si="216"/>
        <v>93432.142857142855</v>
      </c>
      <c r="BH213" s="595"/>
      <c r="BI213" s="227" t="s">
        <v>123</v>
      </c>
      <c r="BJ213" s="122">
        <f t="shared" si="217"/>
        <v>5305</v>
      </c>
      <c r="BK213" s="131">
        <f t="shared" si="201"/>
        <v>2847</v>
      </c>
      <c r="BL213" s="131">
        <f t="shared" si="202"/>
        <v>258514690</v>
      </c>
      <c r="BM213" s="132">
        <f t="shared" si="227"/>
        <v>0.18293388164235688</v>
      </c>
      <c r="BN213" s="132">
        <f t="shared" si="218"/>
        <v>0.53666352497643732</v>
      </c>
      <c r="BO213" s="131">
        <f t="shared" si="219"/>
        <v>90802.490340709512</v>
      </c>
      <c r="BP213" s="183"/>
    </row>
    <row r="214" spans="2:68" s="75" customFormat="1">
      <c r="B214" s="602"/>
      <c r="C214" s="603"/>
      <c r="D214" s="595"/>
      <c r="E214" s="227" t="s">
        <v>124</v>
      </c>
      <c r="F214" s="122">
        <v>4</v>
      </c>
      <c r="G214" s="131">
        <v>2</v>
      </c>
      <c r="H214" s="131">
        <v>58620</v>
      </c>
      <c r="I214" s="132">
        <f t="shared" si="220"/>
        <v>5.8823529411764705E-2</v>
      </c>
      <c r="J214" s="132">
        <f t="shared" si="203"/>
        <v>0.5</v>
      </c>
      <c r="K214" s="157">
        <f t="shared" si="204"/>
        <v>29310</v>
      </c>
      <c r="L214" s="595"/>
      <c r="M214" s="227" t="s">
        <v>124</v>
      </c>
      <c r="N214" s="122">
        <v>24</v>
      </c>
      <c r="O214" s="131">
        <v>16</v>
      </c>
      <c r="P214" s="131">
        <v>1060210</v>
      </c>
      <c r="Q214" s="132">
        <f t="shared" si="221"/>
        <v>9.4117647058823528E-2</v>
      </c>
      <c r="R214" s="132">
        <f t="shared" si="205"/>
        <v>0.66666666666666663</v>
      </c>
      <c r="S214" s="126">
        <f t="shared" si="206"/>
        <v>66263.125</v>
      </c>
      <c r="T214" s="595"/>
      <c r="U214" s="227" t="s">
        <v>124</v>
      </c>
      <c r="V214" s="122">
        <v>420</v>
      </c>
      <c r="W214" s="131">
        <v>231</v>
      </c>
      <c r="X214" s="131">
        <v>20038430</v>
      </c>
      <c r="Y214" s="132">
        <f t="shared" si="222"/>
        <v>4.5090767128635564E-2</v>
      </c>
      <c r="Z214" s="132">
        <f t="shared" si="207"/>
        <v>0.55000000000000004</v>
      </c>
      <c r="AA214" s="131">
        <f t="shared" si="208"/>
        <v>86746.450216450219</v>
      </c>
      <c r="AB214" s="595"/>
      <c r="AC214" s="227" t="s">
        <v>124</v>
      </c>
      <c r="AD214" s="122">
        <v>510</v>
      </c>
      <c r="AE214" s="131">
        <v>290</v>
      </c>
      <c r="AF214" s="131">
        <v>25072510</v>
      </c>
      <c r="AG214" s="132">
        <f t="shared" si="223"/>
        <v>6.5197841726618702E-2</v>
      </c>
      <c r="AH214" s="132">
        <f t="shared" si="209"/>
        <v>0.56862745098039214</v>
      </c>
      <c r="AI214" s="126">
        <f t="shared" si="210"/>
        <v>86456.931034482754</v>
      </c>
      <c r="AJ214" s="595"/>
      <c r="AK214" s="227" t="s">
        <v>124</v>
      </c>
      <c r="AL214" s="122">
        <v>438</v>
      </c>
      <c r="AM214" s="131">
        <v>230</v>
      </c>
      <c r="AN214" s="131">
        <v>23363730</v>
      </c>
      <c r="AO214" s="132">
        <f t="shared" si="224"/>
        <v>6.9235400361228175E-2</v>
      </c>
      <c r="AP214" s="132">
        <f t="shared" si="211"/>
        <v>0.52511415525114158</v>
      </c>
      <c r="AQ214" s="126">
        <f t="shared" si="212"/>
        <v>101581.43478260869</v>
      </c>
      <c r="AR214" s="595"/>
      <c r="AS214" s="227" t="s">
        <v>124</v>
      </c>
      <c r="AT214" s="122">
        <v>244</v>
      </c>
      <c r="AU214" s="131">
        <v>142</v>
      </c>
      <c r="AV214" s="131">
        <v>12787820</v>
      </c>
      <c r="AW214" s="132">
        <f t="shared" si="225"/>
        <v>7.9285315466219988E-2</v>
      </c>
      <c r="AX214" s="132">
        <f t="shared" si="213"/>
        <v>0.58196721311475408</v>
      </c>
      <c r="AY214" s="131">
        <f t="shared" si="214"/>
        <v>90055.070422535209</v>
      </c>
      <c r="AZ214" s="595"/>
      <c r="BA214" s="227" t="s">
        <v>124</v>
      </c>
      <c r="BB214" s="122">
        <v>93</v>
      </c>
      <c r="BC214" s="131">
        <v>56</v>
      </c>
      <c r="BD214" s="131">
        <v>5227710</v>
      </c>
      <c r="BE214" s="132">
        <f t="shared" si="226"/>
        <v>8.2962962962962961E-2</v>
      </c>
      <c r="BF214" s="132">
        <f t="shared" si="215"/>
        <v>0.60215053763440862</v>
      </c>
      <c r="BG214" s="157">
        <f t="shared" si="216"/>
        <v>93351.96428571429</v>
      </c>
      <c r="BH214" s="595"/>
      <c r="BI214" s="227" t="s">
        <v>124</v>
      </c>
      <c r="BJ214" s="122">
        <f t="shared" si="217"/>
        <v>1733</v>
      </c>
      <c r="BK214" s="131">
        <f t="shared" si="201"/>
        <v>967</v>
      </c>
      <c r="BL214" s="131">
        <f t="shared" si="202"/>
        <v>87609030</v>
      </c>
      <c r="BM214" s="132">
        <f t="shared" si="227"/>
        <v>6.2134549893979311E-2</v>
      </c>
      <c r="BN214" s="132">
        <f t="shared" si="218"/>
        <v>0.55799192152336985</v>
      </c>
      <c r="BO214" s="131">
        <f t="shared" si="219"/>
        <v>90598.790072388831</v>
      </c>
      <c r="BP214" s="183"/>
    </row>
    <row r="215" spans="2:68" s="75" customFormat="1">
      <c r="B215" s="602"/>
      <c r="C215" s="603"/>
      <c r="D215" s="595"/>
      <c r="E215" s="224" t="s">
        <v>117</v>
      </c>
      <c r="F215" s="122">
        <v>4</v>
      </c>
      <c r="G215" s="131">
        <v>3</v>
      </c>
      <c r="H215" s="131">
        <v>221400</v>
      </c>
      <c r="I215" s="132">
        <f t="shared" si="220"/>
        <v>8.8235294117647065E-2</v>
      </c>
      <c r="J215" s="132">
        <f t="shared" si="203"/>
        <v>0.75</v>
      </c>
      <c r="K215" s="157">
        <f t="shared" si="204"/>
        <v>73800</v>
      </c>
      <c r="L215" s="595"/>
      <c r="M215" s="228" t="s">
        <v>117</v>
      </c>
      <c r="N215" s="122">
        <v>12</v>
      </c>
      <c r="O215" s="131">
        <v>10</v>
      </c>
      <c r="P215" s="131">
        <v>1079530</v>
      </c>
      <c r="Q215" s="132">
        <f t="shared" si="221"/>
        <v>5.8823529411764705E-2</v>
      </c>
      <c r="R215" s="132">
        <f t="shared" si="205"/>
        <v>0.83333333333333337</v>
      </c>
      <c r="S215" s="126">
        <f t="shared" si="206"/>
        <v>107953</v>
      </c>
      <c r="T215" s="595"/>
      <c r="U215" s="228" t="s">
        <v>117</v>
      </c>
      <c r="V215" s="122">
        <v>372</v>
      </c>
      <c r="W215" s="131">
        <v>144</v>
      </c>
      <c r="X215" s="131">
        <v>11573760</v>
      </c>
      <c r="Y215" s="132">
        <f t="shared" si="222"/>
        <v>2.8108530158110483E-2</v>
      </c>
      <c r="Z215" s="132">
        <f t="shared" si="207"/>
        <v>0.38709677419354838</v>
      </c>
      <c r="AA215" s="131">
        <f t="shared" si="208"/>
        <v>80373.333333333328</v>
      </c>
      <c r="AB215" s="595"/>
      <c r="AC215" s="228" t="s">
        <v>117</v>
      </c>
      <c r="AD215" s="122">
        <v>228</v>
      </c>
      <c r="AE215" s="131">
        <v>116</v>
      </c>
      <c r="AF215" s="131">
        <v>12807680</v>
      </c>
      <c r="AG215" s="132">
        <f t="shared" si="223"/>
        <v>2.6079136690647483E-2</v>
      </c>
      <c r="AH215" s="132">
        <f t="shared" si="209"/>
        <v>0.50877192982456143</v>
      </c>
      <c r="AI215" s="126">
        <f t="shared" si="210"/>
        <v>110411.03448275862</v>
      </c>
      <c r="AJ215" s="595"/>
      <c r="AK215" s="228" t="s">
        <v>117</v>
      </c>
      <c r="AL215" s="122">
        <v>143</v>
      </c>
      <c r="AM215" s="131">
        <v>57</v>
      </c>
      <c r="AN215" s="131">
        <v>8548190</v>
      </c>
      <c r="AO215" s="132">
        <f t="shared" si="224"/>
        <v>1.7158338350391329E-2</v>
      </c>
      <c r="AP215" s="132">
        <f t="shared" si="211"/>
        <v>0.39860139860139859</v>
      </c>
      <c r="AQ215" s="126">
        <f t="shared" si="212"/>
        <v>149968.24561403508</v>
      </c>
      <c r="AR215" s="595"/>
      <c r="AS215" s="228" t="s">
        <v>117</v>
      </c>
      <c r="AT215" s="122">
        <v>87</v>
      </c>
      <c r="AU215" s="131">
        <v>27</v>
      </c>
      <c r="AV215" s="131">
        <v>5507590</v>
      </c>
      <c r="AW215" s="132">
        <f t="shared" si="225"/>
        <v>1.507537688442211E-2</v>
      </c>
      <c r="AX215" s="132">
        <f t="shared" si="213"/>
        <v>0.31034482758620691</v>
      </c>
      <c r="AY215" s="131">
        <f t="shared" si="214"/>
        <v>203984.8148148148</v>
      </c>
      <c r="AZ215" s="595"/>
      <c r="BA215" s="228" t="s">
        <v>117</v>
      </c>
      <c r="BB215" s="122">
        <v>49</v>
      </c>
      <c r="BC215" s="131">
        <v>17</v>
      </c>
      <c r="BD215" s="131">
        <v>2761360</v>
      </c>
      <c r="BE215" s="132">
        <f t="shared" si="226"/>
        <v>2.5185185185185185E-2</v>
      </c>
      <c r="BF215" s="132">
        <f t="shared" si="215"/>
        <v>0.34693877551020408</v>
      </c>
      <c r="BG215" s="157">
        <f t="shared" si="216"/>
        <v>162432.9411764706</v>
      </c>
      <c r="BH215" s="595"/>
      <c r="BI215" s="228" t="s">
        <v>117</v>
      </c>
      <c r="BJ215" s="122">
        <f t="shared" si="217"/>
        <v>895</v>
      </c>
      <c r="BK215" s="131">
        <f t="shared" si="201"/>
        <v>374</v>
      </c>
      <c r="BL215" s="131">
        <f t="shared" si="202"/>
        <v>42499510</v>
      </c>
      <c r="BM215" s="132">
        <f t="shared" si="227"/>
        <v>2.4031356422283622E-2</v>
      </c>
      <c r="BN215" s="132">
        <f t="shared" si="218"/>
        <v>0.41787709497206704</v>
      </c>
      <c r="BO215" s="131">
        <f t="shared" si="219"/>
        <v>113635.05347593583</v>
      </c>
      <c r="BP215" s="183"/>
    </row>
    <row r="216" spans="2:68" s="75" customFormat="1">
      <c r="B216" s="602">
        <v>20</v>
      </c>
      <c r="C216" s="604" t="s">
        <v>80</v>
      </c>
      <c r="D216" s="596">
        <f>BS27</f>
        <v>40</v>
      </c>
      <c r="E216" s="225" t="s">
        <v>104</v>
      </c>
      <c r="F216" s="121">
        <v>20</v>
      </c>
      <c r="G216" s="129">
        <v>12</v>
      </c>
      <c r="H216" s="129">
        <v>690870</v>
      </c>
      <c r="I216" s="130">
        <f>IFERROR(G216/$D$216,"-")</f>
        <v>0.3</v>
      </c>
      <c r="J216" s="130">
        <f t="shared" si="203"/>
        <v>0.6</v>
      </c>
      <c r="K216" s="156">
        <f t="shared" si="204"/>
        <v>57572.5</v>
      </c>
      <c r="L216" s="596">
        <f>BT27</f>
        <v>145</v>
      </c>
      <c r="M216" s="225" t="s">
        <v>104</v>
      </c>
      <c r="N216" s="121">
        <v>89</v>
      </c>
      <c r="O216" s="129">
        <v>64</v>
      </c>
      <c r="P216" s="129">
        <v>6532120</v>
      </c>
      <c r="Q216" s="130">
        <f>IFERROR(O216/$L$216,"-")</f>
        <v>0.44137931034482758</v>
      </c>
      <c r="R216" s="130">
        <f t="shared" si="205"/>
        <v>0.7191011235955056</v>
      </c>
      <c r="S216" s="125">
        <f t="shared" si="206"/>
        <v>102064.375</v>
      </c>
      <c r="T216" s="596">
        <f>BU27</f>
        <v>8163</v>
      </c>
      <c r="U216" s="225" t="s">
        <v>104</v>
      </c>
      <c r="V216" s="121">
        <v>4301</v>
      </c>
      <c r="W216" s="129">
        <v>2688</v>
      </c>
      <c r="X216" s="129">
        <v>202546040</v>
      </c>
      <c r="Y216" s="130">
        <f>IFERROR(W216/$T$216,"-")</f>
        <v>0.32929070194781329</v>
      </c>
      <c r="Z216" s="130">
        <f t="shared" si="207"/>
        <v>0.62497093699139739</v>
      </c>
      <c r="AA216" s="129">
        <f t="shared" si="208"/>
        <v>75351.949404761908</v>
      </c>
      <c r="AB216" s="596">
        <f>BV27</f>
        <v>6870</v>
      </c>
      <c r="AC216" s="225" t="s">
        <v>104</v>
      </c>
      <c r="AD216" s="121">
        <v>3935</v>
      </c>
      <c r="AE216" s="129">
        <v>2531</v>
      </c>
      <c r="AF216" s="129">
        <v>210503740</v>
      </c>
      <c r="AG216" s="130">
        <f>IFERROR(AE216/$AB$216,"-")</f>
        <v>0.36841339155749636</v>
      </c>
      <c r="AH216" s="130">
        <f t="shared" si="209"/>
        <v>0.64320203303684875</v>
      </c>
      <c r="AI216" s="125">
        <f t="shared" si="210"/>
        <v>83170.185697352819</v>
      </c>
      <c r="AJ216" s="596">
        <f>BW27</f>
        <v>4928</v>
      </c>
      <c r="AK216" s="225" t="s">
        <v>104</v>
      </c>
      <c r="AL216" s="121">
        <v>2782</v>
      </c>
      <c r="AM216" s="129">
        <v>1601</v>
      </c>
      <c r="AN216" s="129">
        <v>140251860</v>
      </c>
      <c r="AO216" s="130">
        <f>IFERROR(AM216/$AJ$216,"-")</f>
        <v>0.32487824675324678</v>
      </c>
      <c r="AP216" s="130">
        <f t="shared" si="211"/>
        <v>0.57548526240115028</v>
      </c>
      <c r="AQ216" s="125">
        <f t="shared" si="212"/>
        <v>87602.660836976895</v>
      </c>
      <c r="AR216" s="596">
        <f>BX27</f>
        <v>2616</v>
      </c>
      <c r="AS216" s="225" t="s">
        <v>104</v>
      </c>
      <c r="AT216" s="121">
        <v>1255</v>
      </c>
      <c r="AU216" s="129">
        <v>674</v>
      </c>
      <c r="AV216" s="129">
        <v>59240890</v>
      </c>
      <c r="AW216" s="130">
        <f>IFERROR(AU216/$AR$216,"-")</f>
        <v>0.25764525993883791</v>
      </c>
      <c r="AX216" s="130">
        <f t="shared" si="213"/>
        <v>0.5370517928286852</v>
      </c>
      <c r="AY216" s="129">
        <f t="shared" si="214"/>
        <v>87894.495548961422</v>
      </c>
      <c r="AZ216" s="596">
        <f>BY27</f>
        <v>1032</v>
      </c>
      <c r="BA216" s="225" t="s">
        <v>104</v>
      </c>
      <c r="BB216" s="121">
        <v>371</v>
      </c>
      <c r="BC216" s="129">
        <v>192</v>
      </c>
      <c r="BD216" s="129">
        <v>18905290</v>
      </c>
      <c r="BE216" s="130">
        <f>IFERROR(BC216/$AZ$216,"-")</f>
        <v>0.18604651162790697</v>
      </c>
      <c r="BF216" s="130">
        <f t="shared" si="215"/>
        <v>0.51752021563342321</v>
      </c>
      <c r="BG216" s="156">
        <f t="shared" si="216"/>
        <v>98465.052083333328</v>
      </c>
      <c r="BH216" s="596">
        <f>BZ27</f>
        <v>23794</v>
      </c>
      <c r="BI216" s="225" t="s">
        <v>104</v>
      </c>
      <c r="BJ216" s="121">
        <f t="shared" si="217"/>
        <v>12753</v>
      </c>
      <c r="BK216" s="129">
        <f t="shared" si="201"/>
        <v>7762</v>
      </c>
      <c r="BL216" s="129">
        <f t="shared" si="202"/>
        <v>638670810</v>
      </c>
      <c r="BM216" s="130">
        <f>IFERROR(BK216/$BH$216,"-")</f>
        <v>0.3262166932840212</v>
      </c>
      <c r="BN216" s="130">
        <f t="shared" si="218"/>
        <v>0.60864110405394811</v>
      </c>
      <c r="BO216" s="129">
        <f t="shared" si="219"/>
        <v>82281.732800824524</v>
      </c>
      <c r="BP216" s="183"/>
    </row>
    <row r="217" spans="2:68" s="75" customFormat="1">
      <c r="B217" s="602"/>
      <c r="C217" s="605"/>
      <c r="D217" s="592"/>
      <c r="E217" s="226" t="s">
        <v>136</v>
      </c>
      <c r="F217" s="122">
        <v>14</v>
      </c>
      <c r="G217" s="131">
        <v>9</v>
      </c>
      <c r="H217" s="131">
        <v>413640</v>
      </c>
      <c r="I217" s="132">
        <f t="shared" ref="I217:I226" si="228">IFERROR(G217/$D$216,"-")</f>
        <v>0.22500000000000001</v>
      </c>
      <c r="J217" s="132">
        <f t="shared" si="203"/>
        <v>0.6428571428571429</v>
      </c>
      <c r="K217" s="157">
        <f t="shared" si="204"/>
        <v>45960</v>
      </c>
      <c r="L217" s="592"/>
      <c r="M217" s="226" t="s">
        <v>136</v>
      </c>
      <c r="N217" s="122">
        <v>66</v>
      </c>
      <c r="O217" s="131">
        <v>46</v>
      </c>
      <c r="P217" s="131">
        <v>4092930</v>
      </c>
      <c r="Q217" s="132">
        <f t="shared" ref="Q217:Q226" si="229">IFERROR(O217/$L$216,"-")</f>
        <v>0.31724137931034485</v>
      </c>
      <c r="R217" s="132">
        <f t="shared" si="205"/>
        <v>0.69696969696969702</v>
      </c>
      <c r="S217" s="126">
        <f t="shared" si="206"/>
        <v>88976.739130434784</v>
      </c>
      <c r="T217" s="592"/>
      <c r="U217" s="226" t="s">
        <v>136</v>
      </c>
      <c r="V217" s="122">
        <v>3759</v>
      </c>
      <c r="W217" s="131">
        <v>2375</v>
      </c>
      <c r="X217" s="131">
        <v>172203500</v>
      </c>
      <c r="Y217" s="132">
        <f t="shared" ref="Y217:Y226" si="230">IFERROR(W217/$T$216,"-")</f>
        <v>0.29094695577606272</v>
      </c>
      <c r="Z217" s="132">
        <f t="shared" si="207"/>
        <v>0.63181697259909553</v>
      </c>
      <c r="AA217" s="131">
        <f t="shared" si="208"/>
        <v>72506.736842105267</v>
      </c>
      <c r="AB217" s="592"/>
      <c r="AC217" s="226" t="s">
        <v>136</v>
      </c>
      <c r="AD217" s="122">
        <v>3341</v>
      </c>
      <c r="AE217" s="131">
        <v>2157</v>
      </c>
      <c r="AF217" s="131">
        <v>179306820</v>
      </c>
      <c r="AG217" s="132">
        <f t="shared" ref="AG217:AG226" si="231">IFERROR(AE217/$AB$216,"-")</f>
        <v>0.31397379912663753</v>
      </c>
      <c r="AH217" s="132">
        <f t="shared" si="209"/>
        <v>0.64561508530380129</v>
      </c>
      <c r="AI217" s="126">
        <f t="shared" si="210"/>
        <v>83127.872044506265</v>
      </c>
      <c r="AJ217" s="592"/>
      <c r="AK217" s="226" t="s">
        <v>136</v>
      </c>
      <c r="AL217" s="122">
        <v>2112</v>
      </c>
      <c r="AM217" s="131">
        <v>1222</v>
      </c>
      <c r="AN217" s="131">
        <v>104172150</v>
      </c>
      <c r="AO217" s="132">
        <f t="shared" ref="AO217:AO226" si="232">IFERROR(AM217/$AJ$216,"-")</f>
        <v>0.24797077922077923</v>
      </c>
      <c r="AP217" s="132">
        <f t="shared" si="211"/>
        <v>0.57859848484848486</v>
      </c>
      <c r="AQ217" s="126">
        <f t="shared" si="212"/>
        <v>85247.258592471364</v>
      </c>
      <c r="AR217" s="592"/>
      <c r="AS217" s="226" t="s">
        <v>136</v>
      </c>
      <c r="AT217" s="122">
        <v>880</v>
      </c>
      <c r="AU217" s="131">
        <v>493</v>
      </c>
      <c r="AV217" s="131">
        <v>42707940</v>
      </c>
      <c r="AW217" s="132">
        <f t="shared" ref="AW217:AW226" si="233">IFERROR(AU217/$AR$216,"-")</f>
        <v>0.18845565749235474</v>
      </c>
      <c r="AX217" s="132">
        <f t="shared" si="213"/>
        <v>0.56022727272727268</v>
      </c>
      <c r="AY217" s="131">
        <f t="shared" si="214"/>
        <v>86628.681541582147</v>
      </c>
      <c r="AZ217" s="592"/>
      <c r="BA217" s="226" t="s">
        <v>136</v>
      </c>
      <c r="BB217" s="122">
        <v>216</v>
      </c>
      <c r="BC217" s="131">
        <v>107</v>
      </c>
      <c r="BD217" s="131">
        <v>8831200</v>
      </c>
      <c r="BE217" s="132">
        <f t="shared" ref="BE217:BE226" si="234">IFERROR(BC217/$AZ$216,"-")</f>
        <v>0.10368217054263566</v>
      </c>
      <c r="BF217" s="132">
        <f t="shared" si="215"/>
        <v>0.49537037037037035</v>
      </c>
      <c r="BG217" s="157">
        <f t="shared" si="216"/>
        <v>82534.579439252338</v>
      </c>
      <c r="BH217" s="592"/>
      <c r="BI217" s="226" t="s">
        <v>136</v>
      </c>
      <c r="BJ217" s="122">
        <f t="shared" si="217"/>
        <v>10388</v>
      </c>
      <c r="BK217" s="131">
        <f t="shared" si="201"/>
        <v>6409</v>
      </c>
      <c r="BL217" s="131">
        <f t="shared" si="202"/>
        <v>511728180</v>
      </c>
      <c r="BM217" s="132">
        <f t="shared" ref="BM217:BM226" si="235">IFERROR(BK217/$BH$216,"-")</f>
        <v>0.26935361855930068</v>
      </c>
      <c r="BN217" s="132">
        <f t="shared" si="218"/>
        <v>0.6169618790912591</v>
      </c>
      <c r="BO217" s="131">
        <f t="shared" si="219"/>
        <v>79845.245748166635</v>
      </c>
      <c r="BP217" s="183"/>
    </row>
    <row r="218" spans="2:68" s="75" customFormat="1">
      <c r="B218" s="602"/>
      <c r="C218" s="605"/>
      <c r="D218" s="592"/>
      <c r="E218" s="227" t="s">
        <v>103</v>
      </c>
      <c r="F218" s="122">
        <v>26</v>
      </c>
      <c r="G218" s="131">
        <v>19</v>
      </c>
      <c r="H218" s="131">
        <v>697540</v>
      </c>
      <c r="I218" s="132">
        <f t="shared" si="228"/>
        <v>0.47499999999999998</v>
      </c>
      <c r="J218" s="132">
        <f t="shared" si="203"/>
        <v>0.73076923076923073</v>
      </c>
      <c r="K218" s="157">
        <f t="shared" si="204"/>
        <v>36712.631578947367</v>
      </c>
      <c r="L218" s="592"/>
      <c r="M218" s="227" t="s">
        <v>103</v>
      </c>
      <c r="N218" s="122">
        <v>97</v>
      </c>
      <c r="O218" s="131">
        <v>65</v>
      </c>
      <c r="P218" s="131">
        <v>6455030</v>
      </c>
      <c r="Q218" s="132">
        <f t="shared" si="229"/>
        <v>0.44827586206896552</v>
      </c>
      <c r="R218" s="132">
        <f t="shared" si="205"/>
        <v>0.67010309278350511</v>
      </c>
      <c r="S218" s="126">
        <f t="shared" si="206"/>
        <v>99308.153846153844</v>
      </c>
      <c r="T218" s="592"/>
      <c r="U218" s="227" t="s">
        <v>103</v>
      </c>
      <c r="V218" s="122">
        <v>4992</v>
      </c>
      <c r="W218" s="131">
        <v>2968</v>
      </c>
      <c r="X218" s="131">
        <v>218330850</v>
      </c>
      <c r="Y218" s="132">
        <f t="shared" si="230"/>
        <v>0.36359181673404384</v>
      </c>
      <c r="Z218" s="132">
        <f t="shared" si="207"/>
        <v>0.59455128205128205</v>
      </c>
      <c r="AA218" s="131">
        <f t="shared" si="208"/>
        <v>73561.607142857145</v>
      </c>
      <c r="AB218" s="592"/>
      <c r="AC218" s="227" t="s">
        <v>103</v>
      </c>
      <c r="AD218" s="122">
        <v>4568</v>
      </c>
      <c r="AE218" s="131">
        <v>2888</v>
      </c>
      <c r="AF218" s="131">
        <v>243694250</v>
      </c>
      <c r="AG218" s="132">
        <f t="shared" si="231"/>
        <v>0.42037845705967974</v>
      </c>
      <c r="AH218" s="132">
        <f t="shared" si="209"/>
        <v>0.63222416812609461</v>
      </c>
      <c r="AI218" s="126">
        <f t="shared" si="210"/>
        <v>84381.665512465377</v>
      </c>
      <c r="AJ218" s="592"/>
      <c r="AK218" s="227" t="s">
        <v>103</v>
      </c>
      <c r="AL218" s="122">
        <v>3314</v>
      </c>
      <c r="AM218" s="131">
        <v>1873</v>
      </c>
      <c r="AN218" s="131">
        <v>161666750</v>
      </c>
      <c r="AO218" s="132">
        <f t="shared" si="232"/>
        <v>0.38007305194805197</v>
      </c>
      <c r="AP218" s="132">
        <f t="shared" si="211"/>
        <v>0.56517803258901633</v>
      </c>
      <c r="AQ218" s="126">
        <f t="shared" si="212"/>
        <v>86314.335290977047</v>
      </c>
      <c r="AR218" s="592"/>
      <c r="AS218" s="227" t="s">
        <v>103</v>
      </c>
      <c r="AT218" s="122">
        <v>1690</v>
      </c>
      <c r="AU218" s="131">
        <v>916</v>
      </c>
      <c r="AV218" s="131">
        <v>85107660</v>
      </c>
      <c r="AW218" s="132">
        <f t="shared" si="233"/>
        <v>0.35015290519877673</v>
      </c>
      <c r="AX218" s="132">
        <f t="shared" si="213"/>
        <v>0.5420118343195266</v>
      </c>
      <c r="AY218" s="131">
        <f t="shared" si="214"/>
        <v>92912.292576419219</v>
      </c>
      <c r="AZ218" s="592"/>
      <c r="BA218" s="227" t="s">
        <v>103</v>
      </c>
      <c r="BB218" s="122">
        <v>563</v>
      </c>
      <c r="BC218" s="131">
        <v>286</v>
      </c>
      <c r="BD218" s="131">
        <v>27092140</v>
      </c>
      <c r="BE218" s="132">
        <f t="shared" si="234"/>
        <v>0.27713178294573643</v>
      </c>
      <c r="BF218" s="132">
        <f t="shared" si="215"/>
        <v>0.50799289520426283</v>
      </c>
      <c r="BG218" s="157">
        <f t="shared" si="216"/>
        <v>94727.762237762232</v>
      </c>
      <c r="BH218" s="592"/>
      <c r="BI218" s="227" t="s">
        <v>103</v>
      </c>
      <c r="BJ218" s="122">
        <f t="shared" si="217"/>
        <v>15250</v>
      </c>
      <c r="BK218" s="131">
        <f t="shared" si="201"/>
        <v>9015</v>
      </c>
      <c r="BL218" s="131">
        <f t="shared" si="202"/>
        <v>743044220</v>
      </c>
      <c r="BM218" s="132">
        <f t="shared" si="235"/>
        <v>0.37887702782214006</v>
      </c>
      <c r="BN218" s="132">
        <f t="shared" si="218"/>
        <v>0.59114754098360656</v>
      </c>
      <c r="BO218" s="131">
        <f t="shared" si="219"/>
        <v>82423.097060454791</v>
      </c>
      <c r="BP218" s="183"/>
    </row>
    <row r="219" spans="2:68" s="75" customFormat="1">
      <c r="B219" s="602"/>
      <c r="C219" s="605"/>
      <c r="D219" s="592"/>
      <c r="E219" s="227" t="s">
        <v>106</v>
      </c>
      <c r="F219" s="122">
        <v>14</v>
      </c>
      <c r="G219" s="131">
        <v>11</v>
      </c>
      <c r="H219" s="131">
        <v>286590</v>
      </c>
      <c r="I219" s="132">
        <f t="shared" si="228"/>
        <v>0.27500000000000002</v>
      </c>
      <c r="J219" s="132">
        <f t="shared" si="203"/>
        <v>0.7857142857142857</v>
      </c>
      <c r="K219" s="157">
        <f t="shared" si="204"/>
        <v>26053.636363636364</v>
      </c>
      <c r="L219" s="592"/>
      <c r="M219" s="227" t="s">
        <v>106</v>
      </c>
      <c r="N219" s="122">
        <v>54</v>
      </c>
      <c r="O219" s="131">
        <v>36</v>
      </c>
      <c r="P219" s="131">
        <v>2877850</v>
      </c>
      <c r="Q219" s="132">
        <f t="shared" si="229"/>
        <v>0.24827586206896551</v>
      </c>
      <c r="R219" s="132">
        <f t="shared" si="205"/>
        <v>0.66666666666666663</v>
      </c>
      <c r="S219" s="126">
        <f t="shared" si="206"/>
        <v>79940.277777777781</v>
      </c>
      <c r="T219" s="592"/>
      <c r="U219" s="227" t="s">
        <v>106</v>
      </c>
      <c r="V219" s="122">
        <v>1756</v>
      </c>
      <c r="W219" s="131">
        <v>1099</v>
      </c>
      <c r="X219" s="131">
        <v>82461950</v>
      </c>
      <c r="Y219" s="132">
        <f t="shared" si="230"/>
        <v>0.13463187553595493</v>
      </c>
      <c r="Z219" s="132">
        <f t="shared" si="207"/>
        <v>0.62585421412300679</v>
      </c>
      <c r="AA219" s="131">
        <f t="shared" si="208"/>
        <v>75033.621474067331</v>
      </c>
      <c r="AB219" s="592"/>
      <c r="AC219" s="227" t="s">
        <v>106</v>
      </c>
      <c r="AD219" s="122">
        <v>1915</v>
      </c>
      <c r="AE219" s="131">
        <v>1225</v>
      </c>
      <c r="AF219" s="131">
        <v>104236880</v>
      </c>
      <c r="AG219" s="132">
        <f t="shared" si="231"/>
        <v>0.17831149927219797</v>
      </c>
      <c r="AH219" s="132">
        <f t="shared" si="209"/>
        <v>0.63968668407310703</v>
      </c>
      <c r="AI219" s="126">
        <f t="shared" si="210"/>
        <v>85091.330612244899</v>
      </c>
      <c r="AJ219" s="592"/>
      <c r="AK219" s="227" t="s">
        <v>106</v>
      </c>
      <c r="AL219" s="122">
        <v>1473</v>
      </c>
      <c r="AM219" s="131">
        <v>854</v>
      </c>
      <c r="AN219" s="131">
        <v>75341490</v>
      </c>
      <c r="AO219" s="132">
        <f t="shared" si="232"/>
        <v>0.17329545454545456</v>
      </c>
      <c r="AP219" s="132">
        <f t="shared" si="211"/>
        <v>0.57976917854718257</v>
      </c>
      <c r="AQ219" s="126">
        <f t="shared" si="212"/>
        <v>88221.885245901634</v>
      </c>
      <c r="AR219" s="592"/>
      <c r="AS219" s="227" t="s">
        <v>106</v>
      </c>
      <c r="AT219" s="122">
        <v>764</v>
      </c>
      <c r="AU219" s="131">
        <v>423</v>
      </c>
      <c r="AV219" s="131">
        <v>36580120</v>
      </c>
      <c r="AW219" s="132">
        <f t="shared" si="233"/>
        <v>0.16169724770642202</v>
      </c>
      <c r="AX219" s="132">
        <f t="shared" si="213"/>
        <v>0.55366492146596857</v>
      </c>
      <c r="AY219" s="131">
        <f t="shared" si="214"/>
        <v>86477.825059101655</v>
      </c>
      <c r="AZ219" s="592"/>
      <c r="BA219" s="227" t="s">
        <v>106</v>
      </c>
      <c r="BB219" s="122">
        <v>266</v>
      </c>
      <c r="BC219" s="131">
        <v>138</v>
      </c>
      <c r="BD219" s="131">
        <v>12997970</v>
      </c>
      <c r="BE219" s="132">
        <f t="shared" si="234"/>
        <v>0.13372093023255813</v>
      </c>
      <c r="BF219" s="132">
        <f t="shared" si="215"/>
        <v>0.51879699248120303</v>
      </c>
      <c r="BG219" s="157">
        <f t="shared" si="216"/>
        <v>94188.188405797104</v>
      </c>
      <c r="BH219" s="592"/>
      <c r="BI219" s="227" t="s">
        <v>106</v>
      </c>
      <c r="BJ219" s="122">
        <f t="shared" si="217"/>
        <v>6242</v>
      </c>
      <c r="BK219" s="131">
        <f t="shared" si="201"/>
        <v>3786</v>
      </c>
      <c r="BL219" s="131">
        <f t="shared" si="202"/>
        <v>314782850</v>
      </c>
      <c r="BM219" s="132">
        <f t="shared" si="235"/>
        <v>0.159115743464739</v>
      </c>
      <c r="BN219" s="132">
        <f t="shared" si="218"/>
        <v>0.60653636654918297</v>
      </c>
      <c r="BO219" s="131">
        <f t="shared" si="219"/>
        <v>83143.911780242997</v>
      </c>
      <c r="BP219" s="183"/>
    </row>
    <row r="220" spans="2:68" s="75" customFormat="1">
      <c r="B220" s="602"/>
      <c r="C220" s="605"/>
      <c r="D220" s="592"/>
      <c r="E220" s="227" t="s">
        <v>119</v>
      </c>
      <c r="F220" s="122">
        <v>7</v>
      </c>
      <c r="G220" s="131">
        <v>5</v>
      </c>
      <c r="H220" s="131">
        <v>250870</v>
      </c>
      <c r="I220" s="132">
        <f t="shared" si="228"/>
        <v>0.125</v>
      </c>
      <c r="J220" s="132">
        <f t="shared" si="203"/>
        <v>0.7142857142857143</v>
      </c>
      <c r="K220" s="157">
        <f t="shared" si="204"/>
        <v>50174</v>
      </c>
      <c r="L220" s="592"/>
      <c r="M220" s="227" t="s">
        <v>119</v>
      </c>
      <c r="N220" s="122">
        <v>53</v>
      </c>
      <c r="O220" s="131">
        <v>33</v>
      </c>
      <c r="P220" s="131">
        <v>3325210</v>
      </c>
      <c r="Q220" s="132">
        <f t="shared" si="229"/>
        <v>0.22758620689655173</v>
      </c>
      <c r="R220" s="132">
        <f t="shared" si="205"/>
        <v>0.62264150943396224</v>
      </c>
      <c r="S220" s="126">
        <f t="shared" si="206"/>
        <v>100763.93939393939</v>
      </c>
      <c r="T220" s="592"/>
      <c r="U220" s="227" t="s">
        <v>119</v>
      </c>
      <c r="V220" s="122">
        <v>1753</v>
      </c>
      <c r="W220" s="131">
        <v>1104</v>
      </c>
      <c r="X220" s="131">
        <v>87668810</v>
      </c>
      <c r="Y220" s="132">
        <f t="shared" si="230"/>
        <v>0.13524439544285188</v>
      </c>
      <c r="Z220" s="132">
        <f t="shared" si="207"/>
        <v>0.6297775242441529</v>
      </c>
      <c r="AA220" s="131">
        <f t="shared" si="208"/>
        <v>79410.153985507248</v>
      </c>
      <c r="AB220" s="592"/>
      <c r="AC220" s="227" t="s">
        <v>119</v>
      </c>
      <c r="AD220" s="122">
        <v>1859</v>
      </c>
      <c r="AE220" s="131">
        <v>1211</v>
      </c>
      <c r="AF220" s="131">
        <v>103669220</v>
      </c>
      <c r="AG220" s="132">
        <f t="shared" si="231"/>
        <v>0.17627365356622998</v>
      </c>
      <c r="AH220" s="132">
        <f t="shared" si="209"/>
        <v>0.65142549757934376</v>
      </c>
      <c r="AI220" s="126">
        <f t="shared" si="210"/>
        <v>85606.292320396373</v>
      </c>
      <c r="AJ220" s="592"/>
      <c r="AK220" s="227" t="s">
        <v>119</v>
      </c>
      <c r="AL220" s="122">
        <v>1463</v>
      </c>
      <c r="AM220" s="131">
        <v>856</v>
      </c>
      <c r="AN220" s="131">
        <v>80328570</v>
      </c>
      <c r="AO220" s="132">
        <f t="shared" si="232"/>
        <v>0.17370129870129869</v>
      </c>
      <c r="AP220" s="132">
        <f t="shared" si="211"/>
        <v>0.5850991114149009</v>
      </c>
      <c r="AQ220" s="126">
        <f t="shared" si="212"/>
        <v>93841.787383177565</v>
      </c>
      <c r="AR220" s="592"/>
      <c r="AS220" s="227" t="s">
        <v>119</v>
      </c>
      <c r="AT220" s="122">
        <v>789</v>
      </c>
      <c r="AU220" s="131">
        <v>427</v>
      </c>
      <c r="AV220" s="131">
        <v>41137540</v>
      </c>
      <c r="AW220" s="132">
        <f t="shared" si="233"/>
        <v>0.16322629969418961</v>
      </c>
      <c r="AX220" s="132">
        <f t="shared" si="213"/>
        <v>0.54119138149556401</v>
      </c>
      <c r="AY220" s="131">
        <f t="shared" si="214"/>
        <v>96340.8430913349</v>
      </c>
      <c r="AZ220" s="592"/>
      <c r="BA220" s="227" t="s">
        <v>119</v>
      </c>
      <c r="BB220" s="122">
        <v>283</v>
      </c>
      <c r="BC220" s="131">
        <v>145</v>
      </c>
      <c r="BD220" s="131">
        <v>12199660</v>
      </c>
      <c r="BE220" s="132">
        <f t="shared" si="234"/>
        <v>0.14050387596899225</v>
      </c>
      <c r="BF220" s="132">
        <f t="shared" si="215"/>
        <v>0.51236749116607772</v>
      </c>
      <c r="BG220" s="157">
        <f t="shared" si="216"/>
        <v>84135.586206896551</v>
      </c>
      <c r="BH220" s="592"/>
      <c r="BI220" s="227" t="s">
        <v>119</v>
      </c>
      <c r="BJ220" s="122">
        <f t="shared" si="217"/>
        <v>6207</v>
      </c>
      <c r="BK220" s="131">
        <f t="shared" si="201"/>
        <v>3781</v>
      </c>
      <c r="BL220" s="131">
        <f t="shared" si="202"/>
        <v>328579880</v>
      </c>
      <c r="BM220" s="132">
        <f t="shared" si="235"/>
        <v>0.15890560645540894</v>
      </c>
      <c r="BN220" s="132">
        <f t="shared" si="218"/>
        <v>0.60915095859513457</v>
      </c>
      <c r="BO220" s="131">
        <f t="shared" si="219"/>
        <v>86902.903993652479</v>
      </c>
      <c r="BP220" s="183"/>
    </row>
    <row r="221" spans="2:68" s="75" customFormat="1">
      <c r="B221" s="602"/>
      <c r="C221" s="605"/>
      <c r="D221" s="592"/>
      <c r="E221" s="227" t="s">
        <v>120</v>
      </c>
      <c r="F221" s="122">
        <v>6</v>
      </c>
      <c r="G221" s="131">
        <v>4</v>
      </c>
      <c r="H221" s="131">
        <v>114130</v>
      </c>
      <c r="I221" s="132">
        <f t="shared" si="228"/>
        <v>0.1</v>
      </c>
      <c r="J221" s="132">
        <f t="shared" si="203"/>
        <v>0.66666666666666663</v>
      </c>
      <c r="K221" s="157">
        <f t="shared" si="204"/>
        <v>28532.5</v>
      </c>
      <c r="L221" s="592"/>
      <c r="M221" s="227" t="s">
        <v>120</v>
      </c>
      <c r="N221" s="122">
        <v>37</v>
      </c>
      <c r="O221" s="131">
        <v>25</v>
      </c>
      <c r="P221" s="131">
        <v>1916540</v>
      </c>
      <c r="Q221" s="132">
        <f t="shared" si="229"/>
        <v>0.17241379310344829</v>
      </c>
      <c r="R221" s="132">
        <f t="shared" si="205"/>
        <v>0.67567567567567566</v>
      </c>
      <c r="S221" s="126">
        <f t="shared" si="206"/>
        <v>76661.600000000006</v>
      </c>
      <c r="T221" s="592"/>
      <c r="U221" s="227" t="s">
        <v>120</v>
      </c>
      <c r="V221" s="122">
        <v>1096</v>
      </c>
      <c r="W221" s="131">
        <v>712</v>
      </c>
      <c r="X221" s="131">
        <v>56455810</v>
      </c>
      <c r="Y221" s="132">
        <f t="shared" si="230"/>
        <v>8.7222834742129121E-2</v>
      </c>
      <c r="Z221" s="132">
        <f t="shared" si="207"/>
        <v>0.64963503649635035</v>
      </c>
      <c r="AA221" s="131">
        <f t="shared" si="208"/>
        <v>79291.867977528091</v>
      </c>
      <c r="AB221" s="592"/>
      <c r="AC221" s="227" t="s">
        <v>120</v>
      </c>
      <c r="AD221" s="122">
        <v>1106</v>
      </c>
      <c r="AE221" s="131">
        <v>744</v>
      </c>
      <c r="AF221" s="131">
        <v>63306780</v>
      </c>
      <c r="AG221" s="132">
        <f t="shared" si="231"/>
        <v>0.10829694323144105</v>
      </c>
      <c r="AH221" s="132">
        <f t="shared" si="209"/>
        <v>0.67269439421338151</v>
      </c>
      <c r="AI221" s="126">
        <f t="shared" si="210"/>
        <v>85089.758064516136</v>
      </c>
      <c r="AJ221" s="592"/>
      <c r="AK221" s="227" t="s">
        <v>120</v>
      </c>
      <c r="AL221" s="122">
        <v>776</v>
      </c>
      <c r="AM221" s="131">
        <v>469</v>
      </c>
      <c r="AN221" s="131">
        <v>38227160</v>
      </c>
      <c r="AO221" s="132">
        <f t="shared" si="232"/>
        <v>9.5170454545454544E-2</v>
      </c>
      <c r="AP221" s="132">
        <f t="shared" si="211"/>
        <v>0.60438144329896903</v>
      </c>
      <c r="AQ221" s="126">
        <f t="shared" si="212"/>
        <v>81507.803837953092</v>
      </c>
      <c r="AR221" s="592"/>
      <c r="AS221" s="227" t="s">
        <v>120</v>
      </c>
      <c r="AT221" s="122">
        <v>331</v>
      </c>
      <c r="AU221" s="131">
        <v>185</v>
      </c>
      <c r="AV221" s="131">
        <v>15519400</v>
      </c>
      <c r="AW221" s="132">
        <f t="shared" si="233"/>
        <v>7.0718654434250766E-2</v>
      </c>
      <c r="AX221" s="132">
        <f t="shared" si="213"/>
        <v>0.55891238670694865</v>
      </c>
      <c r="AY221" s="131">
        <f t="shared" si="214"/>
        <v>83888.648648648654</v>
      </c>
      <c r="AZ221" s="592"/>
      <c r="BA221" s="227" t="s">
        <v>120</v>
      </c>
      <c r="BB221" s="122">
        <v>105</v>
      </c>
      <c r="BC221" s="131">
        <v>56</v>
      </c>
      <c r="BD221" s="131">
        <v>5336300</v>
      </c>
      <c r="BE221" s="132">
        <f t="shared" si="234"/>
        <v>5.4263565891472867E-2</v>
      </c>
      <c r="BF221" s="132">
        <f t="shared" si="215"/>
        <v>0.53333333333333333</v>
      </c>
      <c r="BG221" s="157">
        <f t="shared" si="216"/>
        <v>95291.071428571435</v>
      </c>
      <c r="BH221" s="592"/>
      <c r="BI221" s="227" t="s">
        <v>120</v>
      </c>
      <c r="BJ221" s="122">
        <f t="shared" si="217"/>
        <v>3457</v>
      </c>
      <c r="BK221" s="131">
        <f t="shared" si="201"/>
        <v>2195</v>
      </c>
      <c r="BL221" s="131">
        <f t="shared" si="202"/>
        <v>180876120</v>
      </c>
      <c r="BM221" s="132">
        <f t="shared" si="235"/>
        <v>9.2250147095906537E-2</v>
      </c>
      <c r="BN221" s="132">
        <f t="shared" si="218"/>
        <v>0.63494359271044254</v>
      </c>
      <c r="BO221" s="131">
        <f t="shared" si="219"/>
        <v>82403.699316628699</v>
      </c>
      <c r="BP221" s="183"/>
    </row>
    <row r="222" spans="2:68" s="75" customFormat="1">
      <c r="B222" s="602"/>
      <c r="C222" s="605"/>
      <c r="D222" s="592"/>
      <c r="E222" s="227" t="s">
        <v>121</v>
      </c>
      <c r="F222" s="122">
        <v>11</v>
      </c>
      <c r="G222" s="131">
        <v>7</v>
      </c>
      <c r="H222" s="131">
        <v>172160</v>
      </c>
      <c r="I222" s="132">
        <f t="shared" si="228"/>
        <v>0.17499999999999999</v>
      </c>
      <c r="J222" s="132">
        <f t="shared" si="203"/>
        <v>0.63636363636363635</v>
      </c>
      <c r="K222" s="157">
        <f t="shared" si="204"/>
        <v>24594.285714285714</v>
      </c>
      <c r="L222" s="592"/>
      <c r="M222" s="227" t="s">
        <v>121</v>
      </c>
      <c r="N222" s="122">
        <v>26</v>
      </c>
      <c r="O222" s="131">
        <v>14</v>
      </c>
      <c r="P222" s="131">
        <v>1046310</v>
      </c>
      <c r="Q222" s="132">
        <f t="shared" si="229"/>
        <v>9.6551724137931033E-2</v>
      </c>
      <c r="R222" s="132">
        <f t="shared" si="205"/>
        <v>0.53846153846153844</v>
      </c>
      <c r="S222" s="126">
        <f t="shared" si="206"/>
        <v>74736.428571428565</v>
      </c>
      <c r="T222" s="592"/>
      <c r="U222" s="227" t="s">
        <v>121</v>
      </c>
      <c r="V222" s="122">
        <v>658</v>
      </c>
      <c r="W222" s="131">
        <v>384</v>
      </c>
      <c r="X222" s="131">
        <v>29241050</v>
      </c>
      <c r="Y222" s="132">
        <f t="shared" si="230"/>
        <v>4.7041528849687618E-2</v>
      </c>
      <c r="Z222" s="132">
        <f t="shared" si="207"/>
        <v>0.5835866261398176</v>
      </c>
      <c r="AA222" s="131">
        <f t="shared" si="208"/>
        <v>76148.567708333328</v>
      </c>
      <c r="AB222" s="592"/>
      <c r="AC222" s="227" t="s">
        <v>121</v>
      </c>
      <c r="AD222" s="122">
        <v>749</v>
      </c>
      <c r="AE222" s="131">
        <v>456</v>
      </c>
      <c r="AF222" s="131">
        <v>38102900</v>
      </c>
      <c r="AG222" s="132">
        <f t="shared" si="231"/>
        <v>6.6375545851528384E-2</v>
      </c>
      <c r="AH222" s="132">
        <f t="shared" si="209"/>
        <v>0.60881174899866486</v>
      </c>
      <c r="AI222" s="126">
        <f t="shared" si="210"/>
        <v>83558.991228070168</v>
      </c>
      <c r="AJ222" s="592"/>
      <c r="AK222" s="227" t="s">
        <v>121</v>
      </c>
      <c r="AL222" s="122">
        <v>748</v>
      </c>
      <c r="AM222" s="131">
        <v>425</v>
      </c>
      <c r="AN222" s="131">
        <v>35474250</v>
      </c>
      <c r="AO222" s="132">
        <f t="shared" si="232"/>
        <v>8.624188311688312E-2</v>
      </c>
      <c r="AP222" s="132">
        <f t="shared" si="211"/>
        <v>0.56818181818181823</v>
      </c>
      <c r="AQ222" s="126">
        <f t="shared" si="212"/>
        <v>83468.823529411762</v>
      </c>
      <c r="AR222" s="592"/>
      <c r="AS222" s="227" t="s">
        <v>121</v>
      </c>
      <c r="AT222" s="122">
        <v>392</v>
      </c>
      <c r="AU222" s="131">
        <v>202</v>
      </c>
      <c r="AV222" s="131">
        <v>18163330</v>
      </c>
      <c r="AW222" s="132">
        <f t="shared" si="233"/>
        <v>7.7217125382262997E-2</v>
      </c>
      <c r="AX222" s="132">
        <f t="shared" si="213"/>
        <v>0.51530612244897955</v>
      </c>
      <c r="AY222" s="131">
        <f t="shared" si="214"/>
        <v>89917.475247524751</v>
      </c>
      <c r="AZ222" s="592"/>
      <c r="BA222" s="227" t="s">
        <v>121</v>
      </c>
      <c r="BB222" s="122">
        <v>141</v>
      </c>
      <c r="BC222" s="131">
        <v>70</v>
      </c>
      <c r="BD222" s="131">
        <v>5805770</v>
      </c>
      <c r="BE222" s="132">
        <f t="shared" si="234"/>
        <v>6.7829457364341081E-2</v>
      </c>
      <c r="BF222" s="132">
        <f t="shared" si="215"/>
        <v>0.49645390070921985</v>
      </c>
      <c r="BG222" s="157">
        <f t="shared" si="216"/>
        <v>82939.571428571435</v>
      </c>
      <c r="BH222" s="592"/>
      <c r="BI222" s="227" t="s">
        <v>121</v>
      </c>
      <c r="BJ222" s="122">
        <f t="shared" si="217"/>
        <v>2725</v>
      </c>
      <c r="BK222" s="131">
        <f t="shared" si="201"/>
        <v>1558</v>
      </c>
      <c r="BL222" s="131">
        <f t="shared" si="202"/>
        <v>128005770</v>
      </c>
      <c r="BM222" s="132">
        <f t="shared" si="235"/>
        <v>6.5478692107253933E-2</v>
      </c>
      <c r="BN222" s="132">
        <f t="shared" si="218"/>
        <v>0.57174311926605503</v>
      </c>
      <c r="BO222" s="131">
        <f t="shared" si="219"/>
        <v>82160.314505776638</v>
      </c>
      <c r="BP222" s="183"/>
    </row>
    <row r="223" spans="2:68" s="75" customFormat="1">
      <c r="B223" s="602"/>
      <c r="C223" s="605"/>
      <c r="D223" s="592"/>
      <c r="E223" s="227" t="s">
        <v>122</v>
      </c>
      <c r="F223" s="122">
        <v>7</v>
      </c>
      <c r="G223" s="131">
        <v>3</v>
      </c>
      <c r="H223" s="131">
        <v>82620</v>
      </c>
      <c r="I223" s="132">
        <f t="shared" si="228"/>
        <v>7.4999999999999997E-2</v>
      </c>
      <c r="J223" s="132">
        <f t="shared" si="203"/>
        <v>0.42857142857142855</v>
      </c>
      <c r="K223" s="157">
        <f t="shared" si="204"/>
        <v>27540</v>
      </c>
      <c r="L223" s="592"/>
      <c r="M223" s="227" t="s">
        <v>122</v>
      </c>
      <c r="N223" s="122">
        <v>12</v>
      </c>
      <c r="O223" s="131">
        <v>6</v>
      </c>
      <c r="P223" s="131">
        <v>642370</v>
      </c>
      <c r="Q223" s="132">
        <f t="shared" si="229"/>
        <v>4.1379310344827586E-2</v>
      </c>
      <c r="R223" s="132">
        <f t="shared" si="205"/>
        <v>0.5</v>
      </c>
      <c r="S223" s="126">
        <f t="shared" si="206"/>
        <v>107061.66666666667</v>
      </c>
      <c r="T223" s="592"/>
      <c r="U223" s="227" t="s">
        <v>122</v>
      </c>
      <c r="V223" s="122">
        <v>405</v>
      </c>
      <c r="W223" s="131">
        <v>248</v>
      </c>
      <c r="X223" s="131">
        <v>21014260</v>
      </c>
      <c r="Y223" s="132">
        <f t="shared" si="230"/>
        <v>3.0380987382089917E-2</v>
      </c>
      <c r="Z223" s="132">
        <f t="shared" si="207"/>
        <v>0.61234567901234571</v>
      </c>
      <c r="AA223" s="131">
        <f t="shared" si="208"/>
        <v>84734.919354838712</v>
      </c>
      <c r="AB223" s="592"/>
      <c r="AC223" s="227" t="s">
        <v>122</v>
      </c>
      <c r="AD223" s="122">
        <v>497</v>
      </c>
      <c r="AE223" s="131">
        <v>334</v>
      </c>
      <c r="AF223" s="131">
        <v>29188070</v>
      </c>
      <c r="AG223" s="132">
        <f t="shared" si="231"/>
        <v>4.8617176128093159E-2</v>
      </c>
      <c r="AH223" s="132">
        <f t="shared" si="209"/>
        <v>0.67203219315895368</v>
      </c>
      <c r="AI223" s="126">
        <f t="shared" si="210"/>
        <v>87389.431137724547</v>
      </c>
      <c r="AJ223" s="592"/>
      <c r="AK223" s="227" t="s">
        <v>122</v>
      </c>
      <c r="AL223" s="122">
        <v>409</v>
      </c>
      <c r="AM223" s="131">
        <v>237</v>
      </c>
      <c r="AN223" s="131">
        <v>23181960</v>
      </c>
      <c r="AO223" s="132">
        <f t="shared" si="232"/>
        <v>4.8092532467532464E-2</v>
      </c>
      <c r="AP223" s="132">
        <f t="shared" si="211"/>
        <v>0.5794621026894865</v>
      </c>
      <c r="AQ223" s="126">
        <f t="shared" si="212"/>
        <v>97814.177215189877</v>
      </c>
      <c r="AR223" s="592"/>
      <c r="AS223" s="227" t="s">
        <v>122</v>
      </c>
      <c r="AT223" s="122">
        <v>223</v>
      </c>
      <c r="AU223" s="131">
        <v>131</v>
      </c>
      <c r="AV223" s="131">
        <v>12843860</v>
      </c>
      <c r="AW223" s="132">
        <f t="shared" si="233"/>
        <v>5.007645259938838E-2</v>
      </c>
      <c r="AX223" s="132">
        <f t="shared" si="213"/>
        <v>0.58744394618834084</v>
      </c>
      <c r="AY223" s="131">
        <f t="shared" si="214"/>
        <v>98044.732824427483</v>
      </c>
      <c r="AZ223" s="592"/>
      <c r="BA223" s="227" t="s">
        <v>122</v>
      </c>
      <c r="BB223" s="122">
        <v>78</v>
      </c>
      <c r="BC223" s="131">
        <v>44</v>
      </c>
      <c r="BD223" s="131">
        <v>4325490</v>
      </c>
      <c r="BE223" s="132">
        <f t="shared" si="234"/>
        <v>4.2635658914728682E-2</v>
      </c>
      <c r="BF223" s="132">
        <f t="shared" si="215"/>
        <v>0.5641025641025641</v>
      </c>
      <c r="BG223" s="157">
        <f t="shared" si="216"/>
        <v>98306.590909090912</v>
      </c>
      <c r="BH223" s="592"/>
      <c r="BI223" s="227" t="s">
        <v>122</v>
      </c>
      <c r="BJ223" s="122">
        <f t="shared" si="217"/>
        <v>1631</v>
      </c>
      <c r="BK223" s="131">
        <f t="shared" si="201"/>
        <v>1003</v>
      </c>
      <c r="BL223" s="131">
        <f t="shared" si="202"/>
        <v>91278630</v>
      </c>
      <c r="BM223" s="132">
        <f t="shared" si="235"/>
        <v>4.2153484071614691E-2</v>
      </c>
      <c r="BN223" s="132">
        <f t="shared" si="218"/>
        <v>0.61496014714898839</v>
      </c>
      <c r="BO223" s="131">
        <f t="shared" si="219"/>
        <v>91005.613160518449</v>
      </c>
      <c r="BP223" s="183"/>
    </row>
    <row r="224" spans="2:68" s="75" customFormat="1">
      <c r="B224" s="602"/>
      <c r="C224" s="605"/>
      <c r="D224" s="592"/>
      <c r="E224" s="227" t="s">
        <v>123</v>
      </c>
      <c r="F224" s="122">
        <v>11</v>
      </c>
      <c r="G224" s="131">
        <v>8</v>
      </c>
      <c r="H224" s="131">
        <v>353760</v>
      </c>
      <c r="I224" s="132">
        <f t="shared" si="228"/>
        <v>0.2</v>
      </c>
      <c r="J224" s="132">
        <f t="shared" si="203"/>
        <v>0.72727272727272729</v>
      </c>
      <c r="K224" s="157">
        <f t="shared" si="204"/>
        <v>44220</v>
      </c>
      <c r="L224" s="592"/>
      <c r="M224" s="227" t="s">
        <v>123</v>
      </c>
      <c r="N224" s="122">
        <v>68</v>
      </c>
      <c r="O224" s="131">
        <v>48</v>
      </c>
      <c r="P224" s="131">
        <v>4845230</v>
      </c>
      <c r="Q224" s="132">
        <f t="shared" si="229"/>
        <v>0.33103448275862069</v>
      </c>
      <c r="R224" s="132">
        <f t="shared" si="205"/>
        <v>0.70588235294117652</v>
      </c>
      <c r="S224" s="126">
        <f t="shared" si="206"/>
        <v>100942.29166666667</v>
      </c>
      <c r="T224" s="592"/>
      <c r="U224" s="227" t="s">
        <v>123</v>
      </c>
      <c r="V224" s="122">
        <v>3285</v>
      </c>
      <c r="W224" s="131">
        <v>2191</v>
      </c>
      <c r="X224" s="131">
        <v>167091450</v>
      </c>
      <c r="Y224" s="132">
        <f t="shared" si="230"/>
        <v>0.26840622320225405</v>
      </c>
      <c r="Z224" s="132">
        <f t="shared" si="207"/>
        <v>0.66697108066971078</v>
      </c>
      <c r="AA224" s="131">
        <f t="shared" si="208"/>
        <v>76262.642628936563</v>
      </c>
      <c r="AB224" s="592"/>
      <c r="AC224" s="227" t="s">
        <v>123</v>
      </c>
      <c r="AD224" s="122">
        <v>2907</v>
      </c>
      <c r="AE224" s="131">
        <v>1935</v>
      </c>
      <c r="AF224" s="131">
        <v>163619730</v>
      </c>
      <c r="AG224" s="132">
        <f t="shared" si="231"/>
        <v>0.2816593886462882</v>
      </c>
      <c r="AH224" s="132">
        <f t="shared" si="209"/>
        <v>0.66563467492260064</v>
      </c>
      <c r="AI224" s="126">
        <f t="shared" si="210"/>
        <v>84558</v>
      </c>
      <c r="AJ224" s="592"/>
      <c r="AK224" s="227" t="s">
        <v>123</v>
      </c>
      <c r="AL224" s="122">
        <v>1887</v>
      </c>
      <c r="AM224" s="131">
        <v>1121</v>
      </c>
      <c r="AN224" s="131">
        <v>100664710</v>
      </c>
      <c r="AO224" s="132">
        <f t="shared" si="232"/>
        <v>0.22747564935064934</v>
      </c>
      <c r="AP224" s="132">
        <f t="shared" si="211"/>
        <v>0.59406465288818233</v>
      </c>
      <c r="AQ224" s="126">
        <f t="shared" si="212"/>
        <v>89799.027653880461</v>
      </c>
      <c r="AR224" s="592"/>
      <c r="AS224" s="227" t="s">
        <v>123</v>
      </c>
      <c r="AT224" s="122">
        <v>836</v>
      </c>
      <c r="AU224" s="131">
        <v>463</v>
      </c>
      <c r="AV224" s="131">
        <v>43753350</v>
      </c>
      <c r="AW224" s="132">
        <f t="shared" si="233"/>
        <v>0.17698776758409787</v>
      </c>
      <c r="AX224" s="132">
        <f t="shared" si="213"/>
        <v>0.55382775119617222</v>
      </c>
      <c r="AY224" s="131">
        <f t="shared" si="214"/>
        <v>94499.676025917928</v>
      </c>
      <c r="AZ224" s="592"/>
      <c r="BA224" s="227" t="s">
        <v>123</v>
      </c>
      <c r="BB224" s="122">
        <v>262</v>
      </c>
      <c r="BC224" s="131">
        <v>137</v>
      </c>
      <c r="BD224" s="131">
        <v>12492450</v>
      </c>
      <c r="BE224" s="132">
        <f t="shared" si="234"/>
        <v>0.13275193798449614</v>
      </c>
      <c r="BF224" s="132">
        <f t="shared" si="215"/>
        <v>0.52290076335877866</v>
      </c>
      <c r="BG224" s="157">
        <f t="shared" si="216"/>
        <v>91185.766423357665</v>
      </c>
      <c r="BH224" s="592"/>
      <c r="BI224" s="227" t="s">
        <v>123</v>
      </c>
      <c r="BJ224" s="122">
        <f t="shared" si="217"/>
        <v>9256</v>
      </c>
      <c r="BK224" s="131">
        <f t="shared" si="201"/>
        <v>5903</v>
      </c>
      <c r="BL224" s="131">
        <f t="shared" si="202"/>
        <v>492820680</v>
      </c>
      <c r="BM224" s="132">
        <f t="shared" si="235"/>
        <v>0.24808775321509624</v>
      </c>
      <c r="BN224" s="132">
        <f t="shared" si="218"/>
        <v>0.63774848746758861</v>
      </c>
      <c r="BO224" s="131">
        <f t="shared" si="219"/>
        <v>83486.478062002367</v>
      </c>
      <c r="BP224" s="183"/>
    </row>
    <row r="225" spans="2:68" s="75" customFormat="1">
      <c r="B225" s="602"/>
      <c r="C225" s="605"/>
      <c r="D225" s="592"/>
      <c r="E225" s="227" t="s">
        <v>124</v>
      </c>
      <c r="F225" s="122">
        <v>4</v>
      </c>
      <c r="G225" s="131">
        <v>3</v>
      </c>
      <c r="H225" s="131">
        <v>179690</v>
      </c>
      <c r="I225" s="132">
        <f t="shared" si="228"/>
        <v>7.4999999999999997E-2</v>
      </c>
      <c r="J225" s="132">
        <f t="shared" si="203"/>
        <v>0.75</v>
      </c>
      <c r="K225" s="157">
        <f t="shared" si="204"/>
        <v>59896.666666666664</v>
      </c>
      <c r="L225" s="592"/>
      <c r="M225" s="227" t="s">
        <v>124</v>
      </c>
      <c r="N225" s="122">
        <v>16</v>
      </c>
      <c r="O225" s="131">
        <v>7</v>
      </c>
      <c r="P225" s="131">
        <v>885620</v>
      </c>
      <c r="Q225" s="132">
        <f t="shared" si="229"/>
        <v>4.8275862068965517E-2</v>
      </c>
      <c r="R225" s="132">
        <f t="shared" si="205"/>
        <v>0.4375</v>
      </c>
      <c r="S225" s="126">
        <f t="shared" si="206"/>
        <v>126517.14285714286</v>
      </c>
      <c r="T225" s="592"/>
      <c r="U225" s="227" t="s">
        <v>124</v>
      </c>
      <c r="V225" s="122">
        <v>621</v>
      </c>
      <c r="W225" s="131">
        <v>391</v>
      </c>
      <c r="X225" s="131">
        <v>30640000</v>
      </c>
      <c r="Y225" s="132">
        <f t="shared" si="230"/>
        <v>4.7899056719343379E-2</v>
      </c>
      <c r="Z225" s="132">
        <f t="shared" si="207"/>
        <v>0.62962962962962965</v>
      </c>
      <c r="AA225" s="131">
        <f t="shared" si="208"/>
        <v>78363.171355498722</v>
      </c>
      <c r="AB225" s="592"/>
      <c r="AC225" s="227" t="s">
        <v>124</v>
      </c>
      <c r="AD225" s="122">
        <v>714</v>
      </c>
      <c r="AE225" s="131">
        <v>435</v>
      </c>
      <c r="AF225" s="131">
        <v>35871490</v>
      </c>
      <c r="AG225" s="132">
        <f t="shared" si="231"/>
        <v>6.3318777292576414E-2</v>
      </c>
      <c r="AH225" s="132">
        <f t="shared" si="209"/>
        <v>0.60924369747899154</v>
      </c>
      <c r="AI225" s="126">
        <f t="shared" si="210"/>
        <v>82463.19540229885</v>
      </c>
      <c r="AJ225" s="592"/>
      <c r="AK225" s="227" t="s">
        <v>124</v>
      </c>
      <c r="AL225" s="122">
        <v>692</v>
      </c>
      <c r="AM225" s="131">
        <v>374</v>
      </c>
      <c r="AN225" s="131">
        <v>32109520</v>
      </c>
      <c r="AO225" s="132">
        <f t="shared" si="232"/>
        <v>7.5892857142857137E-2</v>
      </c>
      <c r="AP225" s="132">
        <f t="shared" si="211"/>
        <v>0.54046242774566478</v>
      </c>
      <c r="AQ225" s="126">
        <f t="shared" si="212"/>
        <v>85854.331550802133</v>
      </c>
      <c r="AR225" s="592"/>
      <c r="AS225" s="227" t="s">
        <v>124</v>
      </c>
      <c r="AT225" s="122">
        <v>432</v>
      </c>
      <c r="AU225" s="131">
        <v>242</v>
      </c>
      <c r="AV225" s="131">
        <v>21899500</v>
      </c>
      <c r="AW225" s="132">
        <f t="shared" si="233"/>
        <v>9.2507645259938834E-2</v>
      </c>
      <c r="AX225" s="132">
        <f t="shared" si="213"/>
        <v>0.56018518518518523</v>
      </c>
      <c r="AY225" s="131">
        <f t="shared" si="214"/>
        <v>90493.801652892565</v>
      </c>
      <c r="AZ225" s="592"/>
      <c r="BA225" s="227" t="s">
        <v>124</v>
      </c>
      <c r="BB225" s="122">
        <v>165</v>
      </c>
      <c r="BC225" s="131">
        <v>81</v>
      </c>
      <c r="BD225" s="131">
        <v>7519270</v>
      </c>
      <c r="BE225" s="132">
        <f t="shared" si="234"/>
        <v>7.8488372093023256E-2</v>
      </c>
      <c r="BF225" s="132">
        <f t="shared" si="215"/>
        <v>0.49090909090909091</v>
      </c>
      <c r="BG225" s="157">
        <f t="shared" si="216"/>
        <v>92830.493827160491</v>
      </c>
      <c r="BH225" s="592"/>
      <c r="BI225" s="227" t="s">
        <v>124</v>
      </c>
      <c r="BJ225" s="122">
        <f t="shared" si="217"/>
        <v>2644</v>
      </c>
      <c r="BK225" s="131">
        <f t="shared" si="201"/>
        <v>1533</v>
      </c>
      <c r="BL225" s="131">
        <f t="shared" si="202"/>
        <v>129105090</v>
      </c>
      <c r="BM225" s="132">
        <f t="shared" si="235"/>
        <v>6.4428007060603518E-2</v>
      </c>
      <c r="BN225" s="132">
        <f t="shared" si="218"/>
        <v>0.57980332829046899</v>
      </c>
      <c r="BO225" s="131">
        <f t="shared" si="219"/>
        <v>84217.279843444223</v>
      </c>
      <c r="BP225" s="183"/>
    </row>
    <row r="226" spans="2:68" s="75" customFormat="1">
      <c r="B226" s="602"/>
      <c r="C226" s="605"/>
      <c r="D226" s="592"/>
      <c r="E226" s="224" t="s">
        <v>117</v>
      </c>
      <c r="F226" s="122">
        <v>2</v>
      </c>
      <c r="G226" s="131">
        <v>0</v>
      </c>
      <c r="H226" s="131">
        <v>0</v>
      </c>
      <c r="I226" s="132">
        <f t="shared" si="228"/>
        <v>0</v>
      </c>
      <c r="J226" s="132">
        <f t="shared" si="203"/>
        <v>0</v>
      </c>
      <c r="K226" s="157" t="str">
        <f t="shared" si="204"/>
        <v>-</v>
      </c>
      <c r="L226" s="592"/>
      <c r="M226" s="228" t="s">
        <v>117</v>
      </c>
      <c r="N226" s="122">
        <v>10</v>
      </c>
      <c r="O226" s="131">
        <v>6</v>
      </c>
      <c r="P226" s="131">
        <v>783020</v>
      </c>
      <c r="Q226" s="132">
        <f t="shared" si="229"/>
        <v>4.1379310344827586E-2</v>
      </c>
      <c r="R226" s="132">
        <f t="shared" si="205"/>
        <v>0.6</v>
      </c>
      <c r="S226" s="126">
        <f t="shared" si="206"/>
        <v>130503.33333333333</v>
      </c>
      <c r="T226" s="592"/>
      <c r="U226" s="228" t="s">
        <v>117</v>
      </c>
      <c r="V226" s="122">
        <v>648</v>
      </c>
      <c r="W226" s="131">
        <v>382</v>
      </c>
      <c r="X226" s="131">
        <v>28504490</v>
      </c>
      <c r="Y226" s="132">
        <f t="shared" si="230"/>
        <v>4.6796520886928823E-2</v>
      </c>
      <c r="Z226" s="132">
        <f t="shared" si="207"/>
        <v>0.58950617283950613</v>
      </c>
      <c r="AA226" s="131">
        <f t="shared" si="208"/>
        <v>74619.083769633507</v>
      </c>
      <c r="AB226" s="592"/>
      <c r="AC226" s="228" t="s">
        <v>117</v>
      </c>
      <c r="AD226" s="122">
        <v>362</v>
      </c>
      <c r="AE226" s="131">
        <v>197</v>
      </c>
      <c r="AF226" s="131">
        <v>17648190</v>
      </c>
      <c r="AG226" s="132">
        <f t="shared" si="231"/>
        <v>2.8675400291120815E-2</v>
      </c>
      <c r="AH226" s="132">
        <f t="shared" si="209"/>
        <v>0.54419889502762431</v>
      </c>
      <c r="AI226" s="126">
        <f t="shared" si="210"/>
        <v>89584.720812182743</v>
      </c>
      <c r="AJ226" s="592"/>
      <c r="AK226" s="228" t="s">
        <v>117</v>
      </c>
      <c r="AL226" s="122">
        <v>185</v>
      </c>
      <c r="AM226" s="131">
        <v>94</v>
      </c>
      <c r="AN226" s="131">
        <v>10485220</v>
      </c>
      <c r="AO226" s="132">
        <f t="shared" si="232"/>
        <v>1.9074675324675324E-2</v>
      </c>
      <c r="AP226" s="132">
        <f t="shared" si="211"/>
        <v>0.50810810810810814</v>
      </c>
      <c r="AQ226" s="126">
        <f t="shared" si="212"/>
        <v>111544.89361702128</v>
      </c>
      <c r="AR226" s="592"/>
      <c r="AS226" s="228" t="s">
        <v>117</v>
      </c>
      <c r="AT226" s="122">
        <v>135</v>
      </c>
      <c r="AU226" s="131">
        <v>64</v>
      </c>
      <c r="AV226" s="131">
        <v>8488390</v>
      </c>
      <c r="AW226" s="132">
        <f t="shared" si="233"/>
        <v>2.4464831804281346E-2</v>
      </c>
      <c r="AX226" s="132">
        <f t="shared" si="213"/>
        <v>0.47407407407407409</v>
      </c>
      <c r="AY226" s="131">
        <f t="shared" si="214"/>
        <v>132631.09375</v>
      </c>
      <c r="AZ226" s="592"/>
      <c r="BA226" s="228" t="s">
        <v>117</v>
      </c>
      <c r="BB226" s="122">
        <v>73</v>
      </c>
      <c r="BC226" s="131">
        <v>33</v>
      </c>
      <c r="BD226" s="131">
        <v>5666050</v>
      </c>
      <c r="BE226" s="132">
        <f t="shared" si="234"/>
        <v>3.1976744186046513E-2</v>
      </c>
      <c r="BF226" s="132">
        <f t="shared" si="215"/>
        <v>0.45205479452054792</v>
      </c>
      <c r="BG226" s="157">
        <f t="shared" si="216"/>
        <v>171698.48484848486</v>
      </c>
      <c r="BH226" s="592"/>
      <c r="BI226" s="228" t="s">
        <v>117</v>
      </c>
      <c r="BJ226" s="122">
        <f t="shared" si="217"/>
        <v>1415</v>
      </c>
      <c r="BK226" s="131">
        <f t="shared" si="201"/>
        <v>776</v>
      </c>
      <c r="BL226" s="131">
        <f t="shared" si="202"/>
        <v>71575360</v>
      </c>
      <c r="BM226" s="132">
        <f t="shared" si="235"/>
        <v>3.2613263848028914E-2</v>
      </c>
      <c r="BN226" s="132">
        <f t="shared" si="218"/>
        <v>0.54840989399293283</v>
      </c>
      <c r="BO226" s="131">
        <f t="shared" si="219"/>
        <v>92236.28865979382</v>
      </c>
      <c r="BP226" s="183"/>
    </row>
    <row r="227" spans="2:68" s="75" customFormat="1">
      <c r="B227" s="602">
        <v>21</v>
      </c>
      <c r="C227" s="604" t="s">
        <v>81</v>
      </c>
      <c r="D227" s="596">
        <f>BS28</f>
        <v>43</v>
      </c>
      <c r="E227" s="225" t="s">
        <v>104</v>
      </c>
      <c r="F227" s="121">
        <v>25</v>
      </c>
      <c r="G227" s="129">
        <v>17</v>
      </c>
      <c r="H227" s="129">
        <v>1366640</v>
      </c>
      <c r="I227" s="130">
        <f>IFERROR(G227/$D$227,"-")</f>
        <v>0.39534883720930231</v>
      </c>
      <c r="J227" s="130">
        <f t="shared" si="203"/>
        <v>0.68</v>
      </c>
      <c r="K227" s="156">
        <f t="shared" si="204"/>
        <v>80390.588235294112</v>
      </c>
      <c r="L227" s="596">
        <f>BT28</f>
        <v>116</v>
      </c>
      <c r="M227" s="225" t="s">
        <v>104</v>
      </c>
      <c r="N227" s="121">
        <v>69</v>
      </c>
      <c r="O227" s="129">
        <v>39</v>
      </c>
      <c r="P227" s="129">
        <v>3463990</v>
      </c>
      <c r="Q227" s="130">
        <f>IFERROR(O227/$L$227,"-")</f>
        <v>0.33620689655172414</v>
      </c>
      <c r="R227" s="130">
        <f t="shared" si="205"/>
        <v>0.56521739130434778</v>
      </c>
      <c r="S227" s="125">
        <f t="shared" si="206"/>
        <v>88820.256410256407</v>
      </c>
      <c r="T227" s="596">
        <f>BU28</f>
        <v>5073</v>
      </c>
      <c r="U227" s="225" t="s">
        <v>104</v>
      </c>
      <c r="V227" s="121">
        <v>2666</v>
      </c>
      <c r="W227" s="129">
        <v>1648</v>
      </c>
      <c r="X227" s="129">
        <v>125538620</v>
      </c>
      <c r="Y227" s="130">
        <f>IFERROR(W227/$T$227,"-")</f>
        <v>0.32485708653656614</v>
      </c>
      <c r="Z227" s="130">
        <f t="shared" si="207"/>
        <v>0.61815453863465863</v>
      </c>
      <c r="AA227" s="129">
        <f t="shared" si="208"/>
        <v>76176.347087378643</v>
      </c>
      <c r="AB227" s="596">
        <f>BV28</f>
        <v>4815</v>
      </c>
      <c r="AC227" s="225" t="s">
        <v>104</v>
      </c>
      <c r="AD227" s="121">
        <v>2765</v>
      </c>
      <c r="AE227" s="129">
        <v>1746</v>
      </c>
      <c r="AF227" s="129">
        <v>147861470</v>
      </c>
      <c r="AG227" s="130">
        <f>IFERROR(AE227/$AB$227,"-")</f>
        <v>0.36261682242990656</v>
      </c>
      <c r="AH227" s="130">
        <f t="shared" si="209"/>
        <v>0.6314647377938517</v>
      </c>
      <c r="AI227" s="125">
        <f t="shared" si="210"/>
        <v>84685.836197021767</v>
      </c>
      <c r="AJ227" s="596">
        <f>BW28</f>
        <v>3427</v>
      </c>
      <c r="AK227" s="225" t="s">
        <v>104</v>
      </c>
      <c r="AL227" s="121">
        <v>1974</v>
      </c>
      <c r="AM227" s="129">
        <v>1146</v>
      </c>
      <c r="AN227" s="129">
        <v>95726840</v>
      </c>
      <c r="AO227" s="130">
        <f>IFERROR(AM227/$AJ$227,"-")</f>
        <v>0.33440326816457544</v>
      </c>
      <c r="AP227" s="130">
        <f t="shared" si="211"/>
        <v>0.58054711246200608</v>
      </c>
      <c r="AQ227" s="125">
        <f t="shared" si="212"/>
        <v>83531.273996509597</v>
      </c>
      <c r="AR227" s="596">
        <f>BX28</f>
        <v>1655</v>
      </c>
      <c r="AS227" s="225" t="s">
        <v>104</v>
      </c>
      <c r="AT227" s="121">
        <v>808</v>
      </c>
      <c r="AU227" s="129">
        <v>431</v>
      </c>
      <c r="AV227" s="129">
        <v>37702430</v>
      </c>
      <c r="AW227" s="130">
        <f>IFERROR(AU227/$AR$227,"-")</f>
        <v>0.26042296072507554</v>
      </c>
      <c r="AX227" s="130">
        <f t="shared" si="213"/>
        <v>0.53341584158415845</v>
      </c>
      <c r="AY227" s="129">
        <f t="shared" si="214"/>
        <v>87476.63573085847</v>
      </c>
      <c r="AZ227" s="596">
        <f>BY28</f>
        <v>537</v>
      </c>
      <c r="BA227" s="225" t="s">
        <v>104</v>
      </c>
      <c r="BB227" s="121">
        <v>208</v>
      </c>
      <c r="BC227" s="129">
        <v>111</v>
      </c>
      <c r="BD227" s="129">
        <v>10363520</v>
      </c>
      <c r="BE227" s="130">
        <f>IFERROR(BC227/$AZ$227,"-")</f>
        <v>0.20670391061452514</v>
      </c>
      <c r="BF227" s="130">
        <f t="shared" si="215"/>
        <v>0.53365384615384615</v>
      </c>
      <c r="BG227" s="156">
        <f t="shared" si="216"/>
        <v>93365.045045045044</v>
      </c>
      <c r="BH227" s="596">
        <f>BZ28</f>
        <v>15666</v>
      </c>
      <c r="BI227" s="225" t="s">
        <v>104</v>
      </c>
      <c r="BJ227" s="121">
        <f t="shared" si="217"/>
        <v>8515</v>
      </c>
      <c r="BK227" s="129">
        <f t="shared" si="201"/>
        <v>5138</v>
      </c>
      <c r="BL227" s="129">
        <f t="shared" si="202"/>
        <v>422023510</v>
      </c>
      <c r="BM227" s="130">
        <f>IFERROR(BK227/$BH$227,"-")</f>
        <v>0.32797140303842715</v>
      </c>
      <c r="BN227" s="130">
        <f t="shared" si="218"/>
        <v>0.60340575455079271</v>
      </c>
      <c r="BO227" s="129">
        <f t="shared" si="219"/>
        <v>82137.701440249119</v>
      </c>
      <c r="BP227" s="183"/>
    </row>
    <row r="228" spans="2:68" s="75" customFormat="1">
      <c r="B228" s="602"/>
      <c r="C228" s="605"/>
      <c r="D228" s="592"/>
      <c r="E228" s="226" t="s">
        <v>136</v>
      </c>
      <c r="F228" s="122">
        <v>15</v>
      </c>
      <c r="G228" s="131">
        <v>11</v>
      </c>
      <c r="H228" s="131">
        <v>629670</v>
      </c>
      <c r="I228" s="132">
        <f t="shared" ref="I228:I237" si="236">IFERROR(G228/$D$227,"-")</f>
        <v>0.2558139534883721</v>
      </c>
      <c r="J228" s="132">
        <f t="shared" si="203"/>
        <v>0.73333333333333328</v>
      </c>
      <c r="K228" s="157">
        <f t="shared" si="204"/>
        <v>57242.727272727272</v>
      </c>
      <c r="L228" s="592"/>
      <c r="M228" s="226" t="s">
        <v>136</v>
      </c>
      <c r="N228" s="122">
        <v>50</v>
      </c>
      <c r="O228" s="131">
        <v>27</v>
      </c>
      <c r="P228" s="131">
        <v>2235740</v>
      </c>
      <c r="Q228" s="132">
        <f t="shared" ref="Q228:Q237" si="237">IFERROR(O228/$L$227,"-")</f>
        <v>0.23275862068965517</v>
      </c>
      <c r="R228" s="132">
        <f t="shared" si="205"/>
        <v>0.54</v>
      </c>
      <c r="S228" s="126">
        <f t="shared" si="206"/>
        <v>82805.185185185182</v>
      </c>
      <c r="T228" s="592"/>
      <c r="U228" s="226" t="s">
        <v>136</v>
      </c>
      <c r="V228" s="122">
        <v>2527</v>
      </c>
      <c r="W228" s="131">
        <v>1553</v>
      </c>
      <c r="X228" s="131">
        <v>115281520</v>
      </c>
      <c r="Y228" s="132">
        <f t="shared" ref="Y228:Y237" si="238">IFERROR(W228/$T$227,"-")</f>
        <v>0.30613049477626653</v>
      </c>
      <c r="Z228" s="132">
        <f t="shared" si="207"/>
        <v>0.61456272259596356</v>
      </c>
      <c r="AA228" s="131">
        <f t="shared" si="208"/>
        <v>74231.500321957501</v>
      </c>
      <c r="AB228" s="592"/>
      <c r="AC228" s="226" t="s">
        <v>136</v>
      </c>
      <c r="AD228" s="122">
        <v>2308</v>
      </c>
      <c r="AE228" s="131">
        <v>1464</v>
      </c>
      <c r="AF228" s="131">
        <v>121193170</v>
      </c>
      <c r="AG228" s="132">
        <f t="shared" ref="AG228:AG237" si="239">IFERROR(AE228/$AB$227,"-")</f>
        <v>0.30404984423676013</v>
      </c>
      <c r="AH228" s="132">
        <f t="shared" si="209"/>
        <v>0.63431542461005197</v>
      </c>
      <c r="AI228" s="126">
        <f t="shared" si="210"/>
        <v>82782.219945355188</v>
      </c>
      <c r="AJ228" s="592"/>
      <c r="AK228" s="226" t="s">
        <v>136</v>
      </c>
      <c r="AL228" s="122">
        <v>1548</v>
      </c>
      <c r="AM228" s="131">
        <v>893</v>
      </c>
      <c r="AN228" s="131">
        <v>73881440</v>
      </c>
      <c r="AO228" s="132">
        <f t="shared" ref="AO228:AO237" si="240">IFERROR(AM228/$AJ$227,"-")</f>
        <v>0.26057776480887074</v>
      </c>
      <c r="AP228" s="132">
        <f t="shared" si="211"/>
        <v>0.57687338501291985</v>
      </c>
      <c r="AQ228" s="126">
        <f t="shared" si="212"/>
        <v>82733.975363941776</v>
      </c>
      <c r="AR228" s="592"/>
      <c r="AS228" s="226" t="s">
        <v>136</v>
      </c>
      <c r="AT228" s="122">
        <v>575</v>
      </c>
      <c r="AU228" s="131">
        <v>296</v>
      </c>
      <c r="AV228" s="131">
        <v>22535790</v>
      </c>
      <c r="AW228" s="132">
        <f t="shared" ref="AW228:AW237" si="241">IFERROR(AU228/$AR$227,"-")</f>
        <v>0.17885196374622356</v>
      </c>
      <c r="AX228" s="132">
        <f t="shared" si="213"/>
        <v>0.51478260869565218</v>
      </c>
      <c r="AY228" s="131">
        <f t="shared" si="214"/>
        <v>76134.42567567568</v>
      </c>
      <c r="AZ228" s="592"/>
      <c r="BA228" s="226" t="s">
        <v>136</v>
      </c>
      <c r="BB228" s="122">
        <v>121</v>
      </c>
      <c r="BC228" s="131">
        <v>62</v>
      </c>
      <c r="BD228" s="131">
        <v>5541140</v>
      </c>
      <c r="BE228" s="132">
        <f t="shared" ref="BE228:BE237" si="242">IFERROR(BC228/$AZ$227,"-")</f>
        <v>0.1154562383612663</v>
      </c>
      <c r="BF228" s="132">
        <f t="shared" si="215"/>
        <v>0.51239669421487599</v>
      </c>
      <c r="BG228" s="157">
        <f t="shared" si="216"/>
        <v>89373.225806451606</v>
      </c>
      <c r="BH228" s="592"/>
      <c r="BI228" s="226" t="s">
        <v>136</v>
      </c>
      <c r="BJ228" s="122">
        <f t="shared" si="217"/>
        <v>7144</v>
      </c>
      <c r="BK228" s="131">
        <f t="shared" si="201"/>
        <v>4306</v>
      </c>
      <c r="BL228" s="131">
        <f t="shared" si="202"/>
        <v>341298470</v>
      </c>
      <c r="BM228" s="132">
        <f t="shared" ref="BM228:BM237" si="243">IFERROR(BK228/$BH$227,"-")</f>
        <v>0.27486276011745181</v>
      </c>
      <c r="BN228" s="132">
        <f t="shared" si="218"/>
        <v>0.60274356103023519</v>
      </c>
      <c r="BO228" s="131">
        <f t="shared" si="219"/>
        <v>79261.140269391544</v>
      </c>
      <c r="BP228" s="183"/>
    </row>
    <row r="229" spans="2:68" s="75" customFormat="1">
      <c r="B229" s="602"/>
      <c r="C229" s="605"/>
      <c r="D229" s="592"/>
      <c r="E229" s="227" t="s">
        <v>103</v>
      </c>
      <c r="F229" s="122">
        <v>20</v>
      </c>
      <c r="G229" s="131">
        <v>14</v>
      </c>
      <c r="H229" s="131">
        <v>972000</v>
      </c>
      <c r="I229" s="132">
        <f t="shared" si="236"/>
        <v>0.32558139534883723</v>
      </c>
      <c r="J229" s="132">
        <f t="shared" si="203"/>
        <v>0.7</v>
      </c>
      <c r="K229" s="157">
        <f t="shared" si="204"/>
        <v>69428.571428571435</v>
      </c>
      <c r="L229" s="592"/>
      <c r="M229" s="227" t="s">
        <v>103</v>
      </c>
      <c r="N229" s="122">
        <v>73</v>
      </c>
      <c r="O229" s="131">
        <v>45</v>
      </c>
      <c r="P229" s="131">
        <v>4066440</v>
      </c>
      <c r="Q229" s="132">
        <f t="shared" si="237"/>
        <v>0.38793103448275862</v>
      </c>
      <c r="R229" s="132">
        <f t="shared" si="205"/>
        <v>0.61643835616438358</v>
      </c>
      <c r="S229" s="126">
        <f t="shared" si="206"/>
        <v>90365.333333333328</v>
      </c>
      <c r="T229" s="592"/>
      <c r="U229" s="227" t="s">
        <v>103</v>
      </c>
      <c r="V229" s="122">
        <v>3149</v>
      </c>
      <c r="W229" s="131">
        <v>1895</v>
      </c>
      <c r="X229" s="131">
        <v>139876590</v>
      </c>
      <c r="Y229" s="132">
        <f t="shared" si="238"/>
        <v>0.37354622511334518</v>
      </c>
      <c r="Z229" s="132">
        <f t="shared" si="207"/>
        <v>0.60177834233089866</v>
      </c>
      <c r="AA229" s="131">
        <f t="shared" si="208"/>
        <v>73813.503957783643</v>
      </c>
      <c r="AB229" s="592"/>
      <c r="AC229" s="227" t="s">
        <v>103</v>
      </c>
      <c r="AD229" s="122">
        <v>3247</v>
      </c>
      <c r="AE229" s="131">
        <v>2006</v>
      </c>
      <c r="AF229" s="131">
        <v>170035670</v>
      </c>
      <c r="AG229" s="132">
        <f t="shared" si="239"/>
        <v>0.41661474558670819</v>
      </c>
      <c r="AH229" s="132">
        <f t="shared" si="209"/>
        <v>0.61780104712041883</v>
      </c>
      <c r="AI229" s="126">
        <f t="shared" si="210"/>
        <v>84763.544366899296</v>
      </c>
      <c r="AJ229" s="592"/>
      <c r="AK229" s="227" t="s">
        <v>103</v>
      </c>
      <c r="AL229" s="122">
        <v>2408</v>
      </c>
      <c r="AM229" s="131">
        <v>1413</v>
      </c>
      <c r="AN229" s="131">
        <v>119369110</v>
      </c>
      <c r="AO229" s="132">
        <f t="shared" si="240"/>
        <v>0.41231397723956814</v>
      </c>
      <c r="AP229" s="132">
        <f t="shared" si="211"/>
        <v>0.58679401993355484</v>
      </c>
      <c r="AQ229" s="126">
        <f t="shared" si="212"/>
        <v>84479.200283085636</v>
      </c>
      <c r="AR229" s="592"/>
      <c r="AS229" s="227" t="s">
        <v>103</v>
      </c>
      <c r="AT229" s="122">
        <v>1063</v>
      </c>
      <c r="AU229" s="131">
        <v>559</v>
      </c>
      <c r="AV229" s="131">
        <v>48241190</v>
      </c>
      <c r="AW229" s="132">
        <f t="shared" si="241"/>
        <v>0.33776435045317221</v>
      </c>
      <c r="AX229" s="132">
        <f t="shared" si="213"/>
        <v>0.52587017873941677</v>
      </c>
      <c r="AY229" s="131">
        <f t="shared" si="214"/>
        <v>86299.087656529518</v>
      </c>
      <c r="AZ229" s="592"/>
      <c r="BA229" s="227" t="s">
        <v>103</v>
      </c>
      <c r="BB229" s="122">
        <v>284</v>
      </c>
      <c r="BC229" s="131">
        <v>145</v>
      </c>
      <c r="BD229" s="131">
        <v>13290380</v>
      </c>
      <c r="BE229" s="132">
        <f t="shared" si="242"/>
        <v>0.27001862197392923</v>
      </c>
      <c r="BF229" s="132">
        <f t="shared" si="215"/>
        <v>0.51056338028169013</v>
      </c>
      <c r="BG229" s="157">
        <f t="shared" si="216"/>
        <v>91657.793103448275</v>
      </c>
      <c r="BH229" s="592"/>
      <c r="BI229" s="227" t="s">
        <v>103</v>
      </c>
      <c r="BJ229" s="122">
        <f t="shared" si="217"/>
        <v>10244</v>
      </c>
      <c r="BK229" s="131">
        <f t="shared" si="201"/>
        <v>6077</v>
      </c>
      <c r="BL229" s="131">
        <f t="shared" si="202"/>
        <v>495851380</v>
      </c>
      <c r="BM229" s="132">
        <f t="shared" si="243"/>
        <v>0.3879101238350568</v>
      </c>
      <c r="BN229" s="132">
        <f t="shared" si="218"/>
        <v>0.59322530261616557</v>
      </c>
      <c r="BO229" s="131">
        <f t="shared" si="219"/>
        <v>81594.763863748565</v>
      </c>
      <c r="BP229" s="183"/>
    </row>
    <row r="230" spans="2:68" s="75" customFormat="1">
      <c r="B230" s="602"/>
      <c r="C230" s="605"/>
      <c r="D230" s="592"/>
      <c r="E230" s="227" t="s">
        <v>106</v>
      </c>
      <c r="F230" s="122">
        <v>6</v>
      </c>
      <c r="G230" s="131">
        <v>4</v>
      </c>
      <c r="H230" s="131">
        <v>219540</v>
      </c>
      <c r="I230" s="132">
        <f t="shared" si="236"/>
        <v>9.3023255813953487E-2</v>
      </c>
      <c r="J230" s="132">
        <f t="shared" si="203"/>
        <v>0.66666666666666663</v>
      </c>
      <c r="K230" s="157">
        <f t="shared" si="204"/>
        <v>54885</v>
      </c>
      <c r="L230" s="592"/>
      <c r="M230" s="227" t="s">
        <v>106</v>
      </c>
      <c r="N230" s="122">
        <v>43</v>
      </c>
      <c r="O230" s="131">
        <v>22</v>
      </c>
      <c r="P230" s="131">
        <v>1598960</v>
      </c>
      <c r="Q230" s="132">
        <f t="shared" si="237"/>
        <v>0.18965517241379309</v>
      </c>
      <c r="R230" s="132">
        <f t="shared" si="205"/>
        <v>0.51162790697674421</v>
      </c>
      <c r="S230" s="126">
        <f t="shared" si="206"/>
        <v>72680</v>
      </c>
      <c r="T230" s="592"/>
      <c r="U230" s="227" t="s">
        <v>106</v>
      </c>
      <c r="V230" s="122">
        <v>1004</v>
      </c>
      <c r="W230" s="131">
        <v>621</v>
      </c>
      <c r="X230" s="131">
        <v>47480490</v>
      </c>
      <c r="Y230" s="132">
        <f t="shared" si="238"/>
        <v>0.12241277350680072</v>
      </c>
      <c r="Z230" s="132">
        <f t="shared" si="207"/>
        <v>0.61852589641434264</v>
      </c>
      <c r="AA230" s="131">
        <f t="shared" si="208"/>
        <v>76458.115942028991</v>
      </c>
      <c r="AB230" s="592"/>
      <c r="AC230" s="227" t="s">
        <v>106</v>
      </c>
      <c r="AD230" s="122">
        <v>1263</v>
      </c>
      <c r="AE230" s="131">
        <v>824</v>
      </c>
      <c r="AF230" s="131">
        <v>67300280</v>
      </c>
      <c r="AG230" s="132">
        <f t="shared" si="239"/>
        <v>0.1711318795430945</v>
      </c>
      <c r="AH230" s="132">
        <f t="shared" si="209"/>
        <v>0.65241488519398261</v>
      </c>
      <c r="AI230" s="126">
        <f t="shared" si="210"/>
        <v>81675.097087378643</v>
      </c>
      <c r="AJ230" s="592"/>
      <c r="AK230" s="227" t="s">
        <v>106</v>
      </c>
      <c r="AL230" s="122">
        <v>1069</v>
      </c>
      <c r="AM230" s="131">
        <v>628</v>
      </c>
      <c r="AN230" s="131">
        <v>52101080</v>
      </c>
      <c r="AO230" s="132">
        <f t="shared" si="240"/>
        <v>0.18325065655091918</v>
      </c>
      <c r="AP230" s="132">
        <f t="shared" si="211"/>
        <v>0.58746492048643595</v>
      </c>
      <c r="AQ230" s="126">
        <f t="shared" si="212"/>
        <v>82963.50318471338</v>
      </c>
      <c r="AR230" s="592"/>
      <c r="AS230" s="227" t="s">
        <v>106</v>
      </c>
      <c r="AT230" s="122">
        <v>457</v>
      </c>
      <c r="AU230" s="131">
        <v>243</v>
      </c>
      <c r="AV230" s="131">
        <v>20938040</v>
      </c>
      <c r="AW230" s="132">
        <f t="shared" si="241"/>
        <v>0.14682779456193354</v>
      </c>
      <c r="AX230" s="132">
        <f t="shared" si="213"/>
        <v>0.53172866520787743</v>
      </c>
      <c r="AY230" s="131">
        <f t="shared" si="214"/>
        <v>86164.773662551437</v>
      </c>
      <c r="AZ230" s="592"/>
      <c r="BA230" s="227" t="s">
        <v>106</v>
      </c>
      <c r="BB230" s="122">
        <v>141</v>
      </c>
      <c r="BC230" s="131">
        <v>75</v>
      </c>
      <c r="BD230" s="131">
        <v>7041250</v>
      </c>
      <c r="BE230" s="132">
        <f t="shared" si="242"/>
        <v>0.13966480446927373</v>
      </c>
      <c r="BF230" s="132">
        <f t="shared" si="215"/>
        <v>0.53191489361702127</v>
      </c>
      <c r="BG230" s="157">
        <f t="shared" si="216"/>
        <v>93883.333333333328</v>
      </c>
      <c r="BH230" s="592"/>
      <c r="BI230" s="227" t="s">
        <v>106</v>
      </c>
      <c r="BJ230" s="122">
        <f t="shared" si="217"/>
        <v>3983</v>
      </c>
      <c r="BK230" s="131">
        <f t="shared" si="201"/>
        <v>2417</v>
      </c>
      <c r="BL230" s="131">
        <f t="shared" si="202"/>
        <v>196679640</v>
      </c>
      <c r="BM230" s="132">
        <f t="shared" si="243"/>
        <v>0.15428316098557385</v>
      </c>
      <c r="BN230" s="132">
        <f t="shared" si="218"/>
        <v>0.60682902334923428</v>
      </c>
      <c r="BO230" s="131">
        <f t="shared" si="219"/>
        <v>81373.454695904016</v>
      </c>
      <c r="BP230" s="183"/>
    </row>
    <row r="231" spans="2:68" s="75" customFormat="1">
      <c r="B231" s="602"/>
      <c r="C231" s="605"/>
      <c r="D231" s="592"/>
      <c r="E231" s="227" t="s">
        <v>119</v>
      </c>
      <c r="F231" s="122">
        <v>9</v>
      </c>
      <c r="G231" s="131">
        <v>7</v>
      </c>
      <c r="H231" s="131">
        <v>614830</v>
      </c>
      <c r="I231" s="132">
        <f t="shared" si="236"/>
        <v>0.16279069767441862</v>
      </c>
      <c r="J231" s="132">
        <f t="shared" si="203"/>
        <v>0.77777777777777779</v>
      </c>
      <c r="K231" s="157">
        <f t="shared" si="204"/>
        <v>87832.857142857145</v>
      </c>
      <c r="L231" s="592"/>
      <c r="M231" s="227" t="s">
        <v>119</v>
      </c>
      <c r="N231" s="122">
        <v>44</v>
      </c>
      <c r="O231" s="131">
        <v>27</v>
      </c>
      <c r="P231" s="131">
        <v>2059690</v>
      </c>
      <c r="Q231" s="132">
        <f t="shared" si="237"/>
        <v>0.23275862068965517</v>
      </c>
      <c r="R231" s="132">
        <f t="shared" si="205"/>
        <v>0.61363636363636365</v>
      </c>
      <c r="S231" s="126">
        <f t="shared" si="206"/>
        <v>76284.814814814818</v>
      </c>
      <c r="T231" s="592"/>
      <c r="U231" s="227" t="s">
        <v>119</v>
      </c>
      <c r="V231" s="122">
        <v>1173</v>
      </c>
      <c r="W231" s="131">
        <v>768</v>
      </c>
      <c r="X231" s="131">
        <v>60652650</v>
      </c>
      <c r="Y231" s="132">
        <f t="shared" si="238"/>
        <v>0.15138971023063277</v>
      </c>
      <c r="Z231" s="132">
        <f t="shared" si="207"/>
        <v>0.65473145780051156</v>
      </c>
      <c r="AA231" s="131">
        <f t="shared" si="208"/>
        <v>78974.8046875</v>
      </c>
      <c r="AB231" s="592"/>
      <c r="AC231" s="227" t="s">
        <v>119</v>
      </c>
      <c r="AD231" s="122">
        <v>1429</v>
      </c>
      <c r="AE231" s="131">
        <v>935</v>
      </c>
      <c r="AF231" s="131">
        <v>82404860</v>
      </c>
      <c r="AG231" s="132">
        <f t="shared" si="239"/>
        <v>0.19418483904465214</v>
      </c>
      <c r="AH231" s="132">
        <f t="shared" si="209"/>
        <v>0.6543037088873338</v>
      </c>
      <c r="AI231" s="126">
        <f t="shared" si="210"/>
        <v>88133.54010695187</v>
      </c>
      <c r="AJ231" s="592"/>
      <c r="AK231" s="227" t="s">
        <v>119</v>
      </c>
      <c r="AL231" s="122">
        <v>1170</v>
      </c>
      <c r="AM231" s="131">
        <v>679</v>
      </c>
      <c r="AN231" s="131">
        <v>61122650</v>
      </c>
      <c r="AO231" s="132">
        <f t="shared" si="240"/>
        <v>0.19813247738546835</v>
      </c>
      <c r="AP231" s="132">
        <f t="shared" si="211"/>
        <v>0.58034188034188039</v>
      </c>
      <c r="AQ231" s="126">
        <f t="shared" si="212"/>
        <v>90018.630338733434</v>
      </c>
      <c r="AR231" s="592"/>
      <c r="AS231" s="227" t="s">
        <v>119</v>
      </c>
      <c r="AT231" s="122">
        <v>503</v>
      </c>
      <c r="AU231" s="131">
        <v>298</v>
      </c>
      <c r="AV231" s="131">
        <v>26160680</v>
      </c>
      <c r="AW231" s="132">
        <f t="shared" si="241"/>
        <v>0.18006042296072508</v>
      </c>
      <c r="AX231" s="132">
        <f t="shared" si="213"/>
        <v>0.59244532803180916</v>
      </c>
      <c r="AY231" s="131">
        <f t="shared" si="214"/>
        <v>87787.516778523495</v>
      </c>
      <c r="AZ231" s="592"/>
      <c r="BA231" s="227" t="s">
        <v>119</v>
      </c>
      <c r="BB231" s="122">
        <v>141</v>
      </c>
      <c r="BC231" s="131">
        <v>79</v>
      </c>
      <c r="BD231" s="131">
        <v>6393100</v>
      </c>
      <c r="BE231" s="132">
        <f t="shared" si="242"/>
        <v>0.14711359404096835</v>
      </c>
      <c r="BF231" s="132">
        <f t="shared" si="215"/>
        <v>0.56028368794326244</v>
      </c>
      <c r="BG231" s="157">
        <f t="shared" si="216"/>
        <v>80925.3164556962</v>
      </c>
      <c r="BH231" s="592"/>
      <c r="BI231" s="227" t="s">
        <v>119</v>
      </c>
      <c r="BJ231" s="122">
        <f t="shared" si="217"/>
        <v>4469</v>
      </c>
      <c r="BK231" s="131">
        <f t="shared" si="201"/>
        <v>2793</v>
      </c>
      <c r="BL231" s="131">
        <f t="shared" si="202"/>
        <v>239408460</v>
      </c>
      <c r="BM231" s="132">
        <f t="shared" si="243"/>
        <v>0.17828418230563003</v>
      </c>
      <c r="BN231" s="132">
        <f t="shared" si="218"/>
        <v>0.62497202953680908</v>
      </c>
      <c r="BO231" s="131">
        <f t="shared" si="219"/>
        <v>85717.314715359826</v>
      </c>
      <c r="BP231" s="183"/>
    </row>
    <row r="232" spans="2:68" s="75" customFormat="1">
      <c r="B232" s="602"/>
      <c r="C232" s="605"/>
      <c r="D232" s="592"/>
      <c r="E232" s="227" t="s">
        <v>120</v>
      </c>
      <c r="F232" s="122">
        <v>4</v>
      </c>
      <c r="G232" s="131">
        <v>3</v>
      </c>
      <c r="H232" s="131">
        <v>238040</v>
      </c>
      <c r="I232" s="132">
        <f t="shared" si="236"/>
        <v>6.9767441860465115E-2</v>
      </c>
      <c r="J232" s="132">
        <f t="shared" si="203"/>
        <v>0.75</v>
      </c>
      <c r="K232" s="157">
        <f t="shared" si="204"/>
        <v>79346.666666666672</v>
      </c>
      <c r="L232" s="592"/>
      <c r="M232" s="227" t="s">
        <v>120</v>
      </c>
      <c r="N232" s="122">
        <v>24</v>
      </c>
      <c r="O232" s="131">
        <v>15</v>
      </c>
      <c r="P232" s="131">
        <v>1374200</v>
      </c>
      <c r="Q232" s="132">
        <f t="shared" si="237"/>
        <v>0.12931034482758622</v>
      </c>
      <c r="R232" s="132">
        <f t="shared" si="205"/>
        <v>0.625</v>
      </c>
      <c r="S232" s="126">
        <f t="shared" si="206"/>
        <v>91613.333333333328</v>
      </c>
      <c r="T232" s="592"/>
      <c r="U232" s="227" t="s">
        <v>120</v>
      </c>
      <c r="V232" s="122">
        <v>621</v>
      </c>
      <c r="W232" s="131">
        <v>404</v>
      </c>
      <c r="X232" s="131">
        <v>32012170</v>
      </c>
      <c r="Y232" s="132">
        <f t="shared" si="238"/>
        <v>7.9637295485905771E-2</v>
      </c>
      <c r="Z232" s="132">
        <f t="shared" si="207"/>
        <v>0.65056360708534622</v>
      </c>
      <c r="AA232" s="131">
        <f t="shared" si="208"/>
        <v>79238.044554455439</v>
      </c>
      <c r="AB232" s="592"/>
      <c r="AC232" s="227" t="s">
        <v>120</v>
      </c>
      <c r="AD232" s="122">
        <v>741</v>
      </c>
      <c r="AE232" s="131">
        <v>492</v>
      </c>
      <c r="AF232" s="131">
        <v>38368250</v>
      </c>
      <c r="AG232" s="132">
        <f t="shared" si="239"/>
        <v>0.10218068535825545</v>
      </c>
      <c r="AH232" s="132">
        <f t="shared" si="209"/>
        <v>0.66396761133603244</v>
      </c>
      <c r="AI232" s="126">
        <f t="shared" si="210"/>
        <v>77984.247967479678</v>
      </c>
      <c r="AJ232" s="592"/>
      <c r="AK232" s="227" t="s">
        <v>120</v>
      </c>
      <c r="AL232" s="122">
        <v>511</v>
      </c>
      <c r="AM232" s="131">
        <v>314</v>
      </c>
      <c r="AN232" s="131">
        <v>26626120</v>
      </c>
      <c r="AO232" s="132">
        <f t="shared" si="240"/>
        <v>9.1625328275459592E-2</v>
      </c>
      <c r="AP232" s="132">
        <f t="shared" si="211"/>
        <v>0.61448140900195691</v>
      </c>
      <c r="AQ232" s="126">
        <f t="shared" si="212"/>
        <v>84796.56050955414</v>
      </c>
      <c r="AR232" s="592"/>
      <c r="AS232" s="227" t="s">
        <v>120</v>
      </c>
      <c r="AT232" s="122">
        <v>179</v>
      </c>
      <c r="AU232" s="131">
        <v>98</v>
      </c>
      <c r="AV232" s="131">
        <v>8177020</v>
      </c>
      <c r="AW232" s="132">
        <f t="shared" si="241"/>
        <v>5.9214501510574016E-2</v>
      </c>
      <c r="AX232" s="132">
        <f t="shared" si="213"/>
        <v>0.54748603351955305</v>
      </c>
      <c r="AY232" s="131">
        <f t="shared" si="214"/>
        <v>83438.979591836731</v>
      </c>
      <c r="AZ232" s="592"/>
      <c r="BA232" s="227" t="s">
        <v>120</v>
      </c>
      <c r="BB232" s="122">
        <v>37</v>
      </c>
      <c r="BC232" s="131">
        <v>16</v>
      </c>
      <c r="BD232" s="131">
        <v>1135350</v>
      </c>
      <c r="BE232" s="132">
        <f t="shared" si="242"/>
        <v>2.9795158286778398E-2</v>
      </c>
      <c r="BF232" s="132">
        <f t="shared" si="215"/>
        <v>0.43243243243243246</v>
      </c>
      <c r="BG232" s="157">
        <f t="shared" si="216"/>
        <v>70959.375</v>
      </c>
      <c r="BH232" s="592"/>
      <c r="BI232" s="227" t="s">
        <v>120</v>
      </c>
      <c r="BJ232" s="122">
        <f t="shared" si="217"/>
        <v>2117</v>
      </c>
      <c r="BK232" s="131">
        <f t="shared" si="201"/>
        <v>1342</v>
      </c>
      <c r="BL232" s="131">
        <f t="shared" si="202"/>
        <v>107931150</v>
      </c>
      <c r="BM232" s="132">
        <f t="shared" si="243"/>
        <v>8.5663219711477084E-2</v>
      </c>
      <c r="BN232" s="132">
        <f t="shared" si="218"/>
        <v>0.63391591875295228</v>
      </c>
      <c r="BO232" s="131">
        <f t="shared" si="219"/>
        <v>80425.59612518629</v>
      </c>
      <c r="BP232" s="183"/>
    </row>
    <row r="233" spans="2:68" s="75" customFormat="1">
      <c r="B233" s="602"/>
      <c r="C233" s="605"/>
      <c r="D233" s="592"/>
      <c r="E233" s="227" t="s">
        <v>121</v>
      </c>
      <c r="F233" s="122">
        <v>3</v>
      </c>
      <c r="G233" s="131">
        <v>2</v>
      </c>
      <c r="H233" s="131">
        <v>24230</v>
      </c>
      <c r="I233" s="132">
        <f t="shared" si="236"/>
        <v>4.6511627906976744E-2</v>
      </c>
      <c r="J233" s="132">
        <f t="shared" si="203"/>
        <v>0.66666666666666663</v>
      </c>
      <c r="K233" s="157">
        <f t="shared" si="204"/>
        <v>12115</v>
      </c>
      <c r="L233" s="592"/>
      <c r="M233" s="227" t="s">
        <v>121</v>
      </c>
      <c r="N233" s="122">
        <v>32</v>
      </c>
      <c r="O233" s="131">
        <v>15</v>
      </c>
      <c r="P233" s="131">
        <v>1188140</v>
      </c>
      <c r="Q233" s="132">
        <f t="shared" si="237"/>
        <v>0.12931034482758622</v>
      </c>
      <c r="R233" s="132">
        <f t="shared" si="205"/>
        <v>0.46875</v>
      </c>
      <c r="S233" s="126">
        <f t="shared" si="206"/>
        <v>79209.333333333328</v>
      </c>
      <c r="T233" s="592"/>
      <c r="U233" s="227" t="s">
        <v>121</v>
      </c>
      <c r="V233" s="122">
        <v>321</v>
      </c>
      <c r="W233" s="131">
        <v>173</v>
      </c>
      <c r="X233" s="131">
        <v>12224940</v>
      </c>
      <c r="Y233" s="132">
        <f t="shared" si="238"/>
        <v>3.4102109205598266E-2</v>
      </c>
      <c r="Z233" s="132">
        <f t="shared" si="207"/>
        <v>0.5389408099688473</v>
      </c>
      <c r="AA233" s="131">
        <f t="shared" si="208"/>
        <v>70664.393063583819</v>
      </c>
      <c r="AB233" s="592"/>
      <c r="AC233" s="227" t="s">
        <v>121</v>
      </c>
      <c r="AD233" s="122">
        <v>467</v>
      </c>
      <c r="AE233" s="131">
        <v>273</v>
      </c>
      <c r="AF233" s="131">
        <v>23304860</v>
      </c>
      <c r="AG233" s="132">
        <f t="shared" si="239"/>
        <v>5.6697819314641747E-2</v>
      </c>
      <c r="AH233" s="132">
        <f t="shared" si="209"/>
        <v>0.58458244111349034</v>
      </c>
      <c r="AI233" s="126">
        <f t="shared" si="210"/>
        <v>85365.787545787549</v>
      </c>
      <c r="AJ233" s="592"/>
      <c r="AK233" s="227" t="s">
        <v>121</v>
      </c>
      <c r="AL233" s="122">
        <v>430</v>
      </c>
      <c r="AM233" s="131">
        <v>244</v>
      </c>
      <c r="AN233" s="131">
        <v>22700790</v>
      </c>
      <c r="AO233" s="132">
        <f t="shared" si="240"/>
        <v>7.1199299679019556E-2</v>
      </c>
      <c r="AP233" s="132">
        <f t="shared" si="211"/>
        <v>0.56744186046511624</v>
      </c>
      <c r="AQ233" s="126">
        <f t="shared" si="212"/>
        <v>93036.024590163928</v>
      </c>
      <c r="AR233" s="592"/>
      <c r="AS233" s="227" t="s">
        <v>121</v>
      </c>
      <c r="AT233" s="122">
        <v>229</v>
      </c>
      <c r="AU233" s="131">
        <v>122</v>
      </c>
      <c r="AV233" s="131">
        <v>9343080</v>
      </c>
      <c r="AW233" s="132">
        <f t="shared" si="241"/>
        <v>7.371601208459215E-2</v>
      </c>
      <c r="AX233" s="132">
        <f t="shared" si="213"/>
        <v>0.53275109170305679</v>
      </c>
      <c r="AY233" s="131">
        <f t="shared" si="214"/>
        <v>76582.62295081967</v>
      </c>
      <c r="AZ233" s="592"/>
      <c r="BA233" s="227" t="s">
        <v>121</v>
      </c>
      <c r="BB233" s="122">
        <v>73</v>
      </c>
      <c r="BC233" s="131">
        <v>35</v>
      </c>
      <c r="BD233" s="131">
        <v>2715900</v>
      </c>
      <c r="BE233" s="132">
        <f t="shared" si="242"/>
        <v>6.5176908752327747E-2</v>
      </c>
      <c r="BF233" s="132">
        <f t="shared" si="215"/>
        <v>0.47945205479452052</v>
      </c>
      <c r="BG233" s="157">
        <f t="shared" si="216"/>
        <v>77597.142857142855</v>
      </c>
      <c r="BH233" s="592"/>
      <c r="BI233" s="227" t="s">
        <v>121</v>
      </c>
      <c r="BJ233" s="122">
        <f t="shared" si="217"/>
        <v>1555</v>
      </c>
      <c r="BK233" s="131">
        <f t="shared" si="201"/>
        <v>864</v>
      </c>
      <c r="BL233" s="131">
        <f t="shared" si="202"/>
        <v>71501940</v>
      </c>
      <c r="BM233" s="132">
        <f t="shared" si="243"/>
        <v>5.5151283033320564E-2</v>
      </c>
      <c r="BN233" s="132">
        <f t="shared" si="218"/>
        <v>0.55562700964630229</v>
      </c>
      <c r="BO233" s="131">
        <f t="shared" si="219"/>
        <v>82756.875</v>
      </c>
      <c r="BP233" s="183"/>
    </row>
    <row r="234" spans="2:68" s="75" customFormat="1">
      <c r="B234" s="602"/>
      <c r="C234" s="605"/>
      <c r="D234" s="592"/>
      <c r="E234" s="227" t="s">
        <v>122</v>
      </c>
      <c r="F234" s="122">
        <v>7</v>
      </c>
      <c r="G234" s="131">
        <v>3</v>
      </c>
      <c r="H234" s="131">
        <v>164930</v>
      </c>
      <c r="I234" s="132">
        <f t="shared" si="236"/>
        <v>6.9767441860465115E-2</v>
      </c>
      <c r="J234" s="132">
        <f t="shared" si="203"/>
        <v>0.42857142857142855</v>
      </c>
      <c r="K234" s="157">
        <f t="shared" si="204"/>
        <v>54976.666666666664</v>
      </c>
      <c r="L234" s="592"/>
      <c r="M234" s="227" t="s">
        <v>122</v>
      </c>
      <c r="N234" s="122">
        <v>9</v>
      </c>
      <c r="O234" s="131">
        <v>8</v>
      </c>
      <c r="P234" s="131">
        <v>589200</v>
      </c>
      <c r="Q234" s="132">
        <f t="shared" si="237"/>
        <v>6.8965517241379309E-2</v>
      </c>
      <c r="R234" s="132">
        <f t="shared" si="205"/>
        <v>0.88888888888888884</v>
      </c>
      <c r="S234" s="126">
        <f t="shared" si="206"/>
        <v>73650</v>
      </c>
      <c r="T234" s="592"/>
      <c r="U234" s="227" t="s">
        <v>122</v>
      </c>
      <c r="V234" s="122">
        <v>247</v>
      </c>
      <c r="W234" s="131">
        <v>154</v>
      </c>
      <c r="X234" s="131">
        <v>12342310</v>
      </c>
      <c r="Y234" s="132">
        <f t="shared" si="238"/>
        <v>3.0356790853538339E-2</v>
      </c>
      <c r="Z234" s="132">
        <f t="shared" si="207"/>
        <v>0.62348178137651822</v>
      </c>
      <c r="AA234" s="131">
        <f t="shared" si="208"/>
        <v>80144.870129870134</v>
      </c>
      <c r="AB234" s="592"/>
      <c r="AC234" s="227" t="s">
        <v>122</v>
      </c>
      <c r="AD234" s="122">
        <v>267</v>
      </c>
      <c r="AE234" s="131">
        <v>185</v>
      </c>
      <c r="AF234" s="131">
        <v>18068320</v>
      </c>
      <c r="AG234" s="132">
        <f t="shared" si="239"/>
        <v>3.8421599169262723E-2</v>
      </c>
      <c r="AH234" s="132">
        <f t="shared" si="209"/>
        <v>0.69288389513108617</v>
      </c>
      <c r="AI234" s="126">
        <f t="shared" si="210"/>
        <v>97666.5945945946</v>
      </c>
      <c r="AJ234" s="592"/>
      <c r="AK234" s="227" t="s">
        <v>122</v>
      </c>
      <c r="AL234" s="122">
        <v>288</v>
      </c>
      <c r="AM234" s="131">
        <v>189</v>
      </c>
      <c r="AN234" s="131">
        <v>19262970</v>
      </c>
      <c r="AO234" s="132">
        <f t="shared" si="240"/>
        <v>5.5150277210388093E-2</v>
      </c>
      <c r="AP234" s="132">
        <f t="shared" si="211"/>
        <v>0.65625</v>
      </c>
      <c r="AQ234" s="126">
        <f t="shared" si="212"/>
        <v>101920.47619047618</v>
      </c>
      <c r="AR234" s="592"/>
      <c r="AS234" s="227" t="s">
        <v>122</v>
      </c>
      <c r="AT234" s="122">
        <v>123</v>
      </c>
      <c r="AU234" s="131">
        <v>71</v>
      </c>
      <c r="AV234" s="131">
        <v>7440890</v>
      </c>
      <c r="AW234" s="132">
        <f t="shared" si="241"/>
        <v>4.2900302114803626E-2</v>
      </c>
      <c r="AX234" s="132">
        <f t="shared" si="213"/>
        <v>0.57723577235772361</v>
      </c>
      <c r="AY234" s="131">
        <f t="shared" si="214"/>
        <v>104801.26760563381</v>
      </c>
      <c r="AZ234" s="592"/>
      <c r="BA234" s="227" t="s">
        <v>122</v>
      </c>
      <c r="BB234" s="122">
        <v>19</v>
      </c>
      <c r="BC234" s="131">
        <v>9</v>
      </c>
      <c r="BD234" s="131">
        <v>564050</v>
      </c>
      <c r="BE234" s="132">
        <f t="shared" si="242"/>
        <v>1.6759776536312849E-2</v>
      </c>
      <c r="BF234" s="132">
        <f t="shared" si="215"/>
        <v>0.47368421052631576</v>
      </c>
      <c r="BG234" s="157">
        <f t="shared" si="216"/>
        <v>62672.222222222219</v>
      </c>
      <c r="BH234" s="592"/>
      <c r="BI234" s="227" t="s">
        <v>122</v>
      </c>
      <c r="BJ234" s="122">
        <f t="shared" si="217"/>
        <v>960</v>
      </c>
      <c r="BK234" s="131">
        <f t="shared" si="201"/>
        <v>619</v>
      </c>
      <c r="BL234" s="131">
        <f t="shared" si="202"/>
        <v>58432670</v>
      </c>
      <c r="BM234" s="132">
        <f t="shared" si="243"/>
        <v>3.951231967317758E-2</v>
      </c>
      <c r="BN234" s="132">
        <f t="shared" si="218"/>
        <v>0.64479166666666665</v>
      </c>
      <c r="BO234" s="131">
        <f t="shared" si="219"/>
        <v>94398.49757673667</v>
      </c>
      <c r="BP234" s="183"/>
    </row>
    <row r="235" spans="2:68" s="75" customFormat="1">
      <c r="B235" s="602"/>
      <c r="C235" s="605"/>
      <c r="D235" s="592"/>
      <c r="E235" s="227" t="s">
        <v>123</v>
      </c>
      <c r="F235" s="122">
        <v>12</v>
      </c>
      <c r="G235" s="131">
        <v>9</v>
      </c>
      <c r="H235" s="131">
        <v>710070</v>
      </c>
      <c r="I235" s="132">
        <f t="shared" si="236"/>
        <v>0.20930232558139536</v>
      </c>
      <c r="J235" s="132">
        <f t="shared" si="203"/>
        <v>0.75</v>
      </c>
      <c r="K235" s="157">
        <f t="shared" si="204"/>
        <v>78896.666666666672</v>
      </c>
      <c r="L235" s="592"/>
      <c r="M235" s="227" t="s">
        <v>123</v>
      </c>
      <c r="N235" s="122">
        <v>56</v>
      </c>
      <c r="O235" s="131">
        <v>36</v>
      </c>
      <c r="P235" s="131">
        <v>3719950</v>
      </c>
      <c r="Q235" s="132">
        <f t="shared" si="237"/>
        <v>0.31034482758620691</v>
      </c>
      <c r="R235" s="132">
        <f t="shared" si="205"/>
        <v>0.6428571428571429</v>
      </c>
      <c r="S235" s="126">
        <f t="shared" si="206"/>
        <v>103331.94444444444</v>
      </c>
      <c r="T235" s="592"/>
      <c r="U235" s="227" t="s">
        <v>123</v>
      </c>
      <c r="V235" s="122">
        <v>2011</v>
      </c>
      <c r="W235" s="131">
        <v>1321</v>
      </c>
      <c r="X235" s="131">
        <v>100801060</v>
      </c>
      <c r="Y235" s="132">
        <f t="shared" si="238"/>
        <v>0.26039818647742952</v>
      </c>
      <c r="Z235" s="132">
        <f t="shared" si="207"/>
        <v>0.65688712083540524</v>
      </c>
      <c r="AA235" s="131">
        <f t="shared" si="208"/>
        <v>76306.631339894026</v>
      </c>
      <c r="AB235" s="592"/>
      <c r="AC235" s="227" t="s">
        <v>123</v>
      </c>
      <c r="AD235" s="122">
        <v>2133</v>
      </c>
      <c r="AE235" s="131">
        <v>1413</v>
      </c>
      <c r="AF235" s="131">
        <v>115989610</v>
      </c>
      <c r="AG235" s="132">
        <f t="shared" si="239"/>
        <v>0.29345794392523367</v>
      </c>
      <c r="AH235" s="132">
        <f t="shared" si="209"/>
        <v>0.66244725738396626</v>
      </c>
      <c r="AI235" s="126">
        <f t="shared" si="210"/>
        <v>82087.480537862706</v>
      </c>
      <c r="AJ235" s="592"/>
      <c r="AK235" s="227" t="s">
        <v>123</v>
      </c>
      <c r="AL235" s="122">
        <v>1418</v>
      </c>
      <c r="AM235" s="131">
        <v>876</v>
      </c>
      <c r="AN235" s="131">
        <v>71737360</v>
      </c>
      <c r="AO235" s="132">
        <f t="shared" si="240"/>
        <v>0.25561715786402101</v>
      </c>
      <c r="AP235" s="132">
        <f t="shared" si="211"/>
        <v>0.61777150916784207</v>
      </c>
      <c r="AQ235" s="126">
        <f t="shared" si="212"/>
        <v>81891.963470319635</v>
      </c>
      <c r="AR235" s="592"/>
      <c r="AS235" s="227" t="s">
        <v>123</v>
      </c>
      <c r="AT235" s="122">
        <v>575</v>
      </c>
      <c r="AU235" s="131">
        <v>294</v>
      </c>
      <c r="AV235" s="131">
        <v>24995450</v>
      </c>
      <c r="AW235" s="132">
        <f t="shared" si="241"/>
        <v>0.17764350453172206</v>
      </c>
      <c r="AX235" s="132">
        <f t="shared" si="213"/>
        <v>0.51130434782608691</v>
      </c>
      <c r="AY235" s="131">
        <f t="shared" si="214"/>
        <v>85018.537414965991</v>
      </c>
      <c r="AZ235" s="592"/>
      <c r="BA235" s="227" t="s">
        <v>123</v>
      </c>
      <c r="BB235" s="122">
        <v>120</v>
      </c>
      <c r="BC235" s="131">
        <v>65</v>
      </c>
      <c r="BD235" s="131">
        <v>5228660</v>
      </c>
      <c r="BE235" s="132">
        <f t="shared" si="242"/>
        <v>0.12104283054003724</v>
      </c>
      <c r="BF235" s="132">
        <f t="shared" si="215"/>
        <v>0.54166666666666663</v>
      </c>
      <c r="BG235" s="157">
        <f t="shared" si="216"/>
        <v>80440.923076923078</v>
      </c>
      <c r="BH235" s="592"/>
      <c r="BI235" s="227" t="s">
        <v>123</v>
      </c>
      <c r="BJ235" s="122">
        <f t="shared" si="217"/>
        <v>6325</v>
      </c>
      <c r="BK235" s="131">
        <f t="shared" si="201"/>
        <v>4014</v>
      </c>
      <c r="BL235" s="131">
        <f t="shared" si="202"/>
        <v>323182160</v>
      </c>
      <c r="BM235" s="132">
        <f t="shared" si="243"/>
        <v>0.25622366909230182</v>
      </c>
      <c r="BN235" s="132">
        <f t="shared" si="218"/>
        <v>0.63462450592885378</v>
      </c>
      <c r="BO235" s="131">
        <f t="shared" si="219"/>
        <v>80513.741903338319</v>
      </c>
      <c r="BP235" s="183"/>
    </row>
    <row r="236" spans="2:68" s="75" customFormat="1">
      <c r="B236" s="602"/>
      <c r="C236" s="605"/>
      <c r="D236" s="592"/>
      <c r="E236" s="227" t="s">
        <v>124</v>
      </c>
      <c r="F236" s="122">
        <v>4</v>
      </c>
      <c r="G236" s="131">
        <v>2</v>
      </c>
      <c r="H236" s="131">
        <v>79790</v>
      </c>
      <c r="I236" s="132">
        <f t="shared" si="236"/>
        <v>4.6511627906976744E-2</v>
      </c>
      <c r="J236" s="132">
        <f t="shared" si="203"/>
        <v>0.5</v>
      </c>
      <c r="K236" s="157">
        <f t="shared" si="204"/>
        <v>39895</v>
      </c>
      <c r="L236" s="592"/>
      <c r="M236" s="227" t="s">
        <v>124</v>
      </c>
      <c r="N236" s="122">
        <v>19</v>
      </c>
      <c r="O236" s="131">
        <v>16</v>
      </c>
      <c r="P236" s="131">
        <v>1621380</v>
      </c>
      <c r="Q236" s="132">
        <f t="shared" si="237"/>
        <v>0.13793103448275862</v>
      </c>
      <c r="R236" s="132">
        <f t="shared" si="205"/>
        <v>0.84210526315789469</v>
      </c>
      <c r="S236" s="126">
        <f t="shared" si="206"/>
        <v>101336.25</v>
      </c>
      <c r="T236" s="592"/>
      <c r="U236" s="227" t="s">
        <v>124</v>
      </c>
      <c r="V236" s="122">
        <v>409</v>
      </c>
      <c r="W236" s="131">
        <v>255</v>
      </c>
      <c r="X236" s="131">
        <v>20246700</v>
      </c>
      <c r="Y236" s="132">
        <f t="shared" si="238"/>
        <v>5.0266114725014785E-2</v>
      </c>
      <c r="Z236" s="132">
        <f t="shared" si="207"/>
        <v>0.62347188264058684</v>
      </c>
      <c r="AA236" s="131">
        <f t="shared" si="208"/>
        <v>79398.823529411762</v>
      </c>
      <c r="AB236" s="592"/>
      <c r="AC236" s="227" t="s">
        <v>124</v>
      </c>
      <c r="AD236" s="122">
        <v>577</v>
      </c>
      <c r="AE236" s="131">
        <v>363</v>
      </c>
      <c r="AF236" s="131">
        <v>30516590</v>
      </c>
      <c r="AG236" s="132">
        <f t="shared" si="239"/>
        <v>7.5389408099688471E-2</v>
      </c>
      <c r="AH236" s="132">
        <f t="shared" si="209"/>
        <v>0.62911611785095323</v>
      </c>
      <c r="AI236" s="126">
        <f t="shared" si="210"/>
        <v>84067.741046831958</v>
      </c>
      <c r="AJ236" s="592"/>
      <c r="AK236" s="227" t="s">
        <v>124</v>
      </c>
      <c r="AL236" s="122">
        <v>546</v>
      </c>
      <c r="AM236" s="131">
        <v>322</v>
      </c>
      <c r="AN236" s="131">
        <v>29165680</v>
      </c>
      <c r="AO236" s="132">
        <f t="shared" si="240"/>
        <v>9.3959731543624164E-2</v>
      </c>
      <c r="AP236" s="132">
        <f t="shared" si="211"/>
        <v>0.58974358974358976</v>
      </c>
      <c r="AQ236" s="126">
        <f t="shared" si="212"/>
        <v>90576.645962732917</v>
      </c>
      <c r="AR236" s="592"/>
      <c r="AS236" s="227" t="s">
        <v>124</v>
      </c>
      <c r="AT236" s="122">
        <v>286</v>
      </c>
      <c r="AU236" s="131">
        <v>155</v>
      </c>
      <c r="AV236" s="131">
        <v>14633940</v>
      </c>
      <c r="AW236" s="132">
        <f t="shared" si="241"/>
        <v>9.3655589123867067E-2</v>
      </c>
      <c r="AX236" s="132">
        <f t="shared" si="213"/>
        <v>0.54195804195804198</v>
      </c>
      <c r="AY236" s="131">
        <f t="shared" si="214"/>
        <v>94412.516129032258</v>
      </c>
      <c r="AZ236" s="592"/>
      <c r="BA236" s="227" t="s">
        <v>124</v>
      </c>
      <c r="BB236" s="122">
        <v>101</v>
      </c>
      <c r="BC236" s="131">
        <v>55</v>
      </c>
      <c r="BD236" s="131">
        <v>4684040</v>
      </c>
      <c r="BE236" s="132">
        <f t="shared" si="242"/>
        <v>0.10242085661080075</v>
      </c>
      <c r="BF236" s="132">
        <f t="shared" si="215"/>
        <v>0.54455445544554459</v>
      </c>
      <c r="BG236" s="157">
        <f t="shared" si="216"/>
        <v>85164.363636363632</v>
      </c>
      <c r="BH236" s="592"/>
      <c r="BI236" s="227" t="s">
        <v>124</v>
      </c>
      <c r="BJ236" s="122">
        <f t="shared" si="217"/>
        <v>1942</v>
      </c>
      <c r="BK236" s="131">
        <f t="shared" si="201"/>
        <v>1168</v>
      </c>
      <c r="BL236" s="131">
        <f t="shared" si="202"/>
        <v>100948120</v>
      </c>
      <c r="BM236" s="132">
        <f t="shared" si="243"/>
        <v>7.4556364100600028E-2</v>
      </c>
      <c r="BN236" s="132">
        <f t="shared" si="218"/>
        <v>0.60144181256436668</v>
      </c>
      <c r="BO236" s="131">
        <f t="shared" si="219"/>
        <v>86428.184931506854</v>
      </c>
      <c r="BP236" s="183"/>
    </row>
    <row r="237" spans="2:68" s="75" customFormat="1">
      <c r="B237" s="602"/>
      <c r="C237" s="605"/>
      <c r="D237" s="592"/>
      <c r="E237" s="224" t="s">
        <v>117</v>
      </c>
      <c r="F237" s="122">
        <v>8</v>
      </c>
      <c r="G237" s="131">
        <v>4</v>
      </c>
      <c r="H237" s="131">
        <v>244150</v>
      </c>
      <c r="I237" s="132">
        <f t="shared" si="236"/>
        <v>9.3023255813953487E-2</v>
      </c>
      <c r="J237" s="132">
        <f t="shared" si="203"/>
        <v>0.5</v>
      </c>
      <c r="K237" s="157">
        <f t="shared" si="204"/>
        <v>61037.5</v>
      </c>
      <c r="L237" s="592"/>
      <c r="M237" s="228" t="s">
        <v>117</v>
      </c>
      <c r="N237" s="122">
        <v>6</v>
      </c>
      <c r="O237" s="131">
        <v>4</v>
      </c>
      <c r="P237" s="131">
        <v>451190</v>
      </c>
      <c r="Q237" s="132">
        <f t="shared" si="237"/>
        <v>3.4482758620689655E-2</v>
      </c>
      <c r="R237" s="132">
        <f t="shared" si="205"/>
        <v>0.66666666666666663</v>
      </c>
      <c r="S237" s="126">
        <f t="shared" si="206"/>
        <v>112797.5</v>
      </c>
      <c r="T237" s="592"/>
      <c r="U237" s="228" t="s">
        <v>117</v>
      </c>
      <c r="V237" s="122">
        <v>371</v>
      </c>
      <c r="W237" s="131">
        <v>206</v>
      </c>
      <c r="X237" s="131">
        <v>14092940</v>
      </c>
      <c r="Y237" s="132">
        <f t="shared" si="238"/>
        <v>4.0607135817070768E-2</v>
      </c>
      <c r="Z237" s="132">
        <f t="shared" si="207"/>
        <v>0.55525606469002697</v>
      </c>
      <c r="AA237" s="131">
        <f t="shared" si="208"/>
        <v>68412.330097087382</v>
      </c>
      <c r="AB237" s="592"/>
      <c r="AC237" s="228" t="s">
        <v>117</v>
      </c>
      <c r="AD237" s="122">
        <v>230</v>
      </c>
      <c r="AE237" s="131">
        <v>119</v>
      </c>
      <c r="AF237" s="131">
        <v>9935190</v>
      </c>
      <c r="AG237" s="132">
        <f t="shared" si="239"/>
        <v>2.4714434060228451E-2</v>
      </c>
      <c r="AH237" s="132">
        <f t="shared" si="209"/>
        <v>0.5173913043478261</v>
      </c>
      <c r="AI237" s="126">
        <f t="shared" si="210"/>
        <v>83488.991596638662</v>
      </c>
      <c r="AJ237" s="592"/>
      <c r="AK237" s="228" t="s">
        <v>117</v>
      </c>
      <c r="AL237" s="122">
        <v>137</v>
      </c>
      <c r="AM237" s="131">
        <v>65</v>
      </c>
      <c r="AN237" s="131">
        <v>7381690</v>
      </c>
      <c r="AO237" s="132">
        <f t="shared" si="240"/>
        <v>1.8967026553837175E-2</v>
      </c>
      <c r="AP237" s="132">
        <f t="shared" si="211"/>
        <v>0.47445255474452552</v>
      </c>
      <c r="AQ237" s="126">
        <f t="shared" si="212"/>
        <v>113564.46153846153</v>
      </c>
      <c r="AR237" s="592"/>
      <c r="AS237" s="228" t="s">
        <v>117</v>
      </c>
      <c r="AT237" s="122">
        <v>66</v>
      </c>
      <c r="AU237" s="131">
        <v>30</v>
      </c>
      <c r="AV237" s="131">
        <v>3629220</v>
      </c>
      <c r="AW237" s="132">
        <f t="shared" si="241"/>
        <v>1.812688821752266E-2</v>
      </c>
      <c r="AX237" s="132">
        <f t="shared" si="213"/>
        <v>0.45454545454545453</v>
      </c>
      <c r="AY237" s="131">
        <f t="shared" si="214"/>
        <v>120974</v>
      </c>
      <c r="AZ237" s="592"/>
      <c r="BA237" s="228" t="s">
        <v>117</v>
      </c>
      <c r="BB237" s="122">
        <v>30</v>
      </c>
      <c r="BC237" s="131">
        <v>10</v>
      </c>
      <c r="BD237" s="131">
        <v>898130</v>
      </c>
      <c r="BE237" s="132">
        <f t="shared" si="242"/>
        <v>1.86219739292365E-2</v>
      </c>
      <c r="BF237" s="132">
        <f t="shared" si="215"/>
        <v>0.33333333333333331</v>
      </c>
      <c r="BG237" s="157">
        <f t="shared" si="216"/>
        <v>89813</v>
      </c>
      <c r="BH237" s="592"/>
      <c r="BI237" s="228" t="s">
        <v>117</v>
      </c>
      <c r="BJ237" s="122">
        <f t="shared" si="217"/>
        <v>848</v>
      </c>
      <c r="BK237" s="131">
        <f t="shared" si="201"/>
        <v>438</v>
      </c>
      <c r="BL237" s="131">
        <f t="shared" si="202"/>
        <v>36632510</v>
      </c>
      <c r="BM237" s="132">
        <f t="shared" si="243"/>
        <v>2.7958636537725009E-2</v>
      </c>
      <c r="BN237" s="132">
        <f t="shared" si="218"/>
        <v>0.51650943396226412</v>
      </c>
      <c r="BO237" s="131">
        <f t="shared" si="219"/>
        <v>83635.867579908678</v>
      </c>
      <c r="BP237" s="183"/>
    </row>
    <row r="238" spans="2:68" s="75" customFormat="1">
      <c r="B238" s="602">
        <v>22</v>
      </c>
      <c r="C238" s="604" t="s">
        <v>56</v>
      </c>
      <c r="D238" s="596">
        <f>BS29</f>
        <v>30</v>
      </c>
      <c r="E238" s="225" t="s">
        <v>104</v>
      </c>
      <c r="F238" s="121">
        <v>17</v>
      </c>
      <c r="G238" s="129">
        <v>12</v>
      </c>
      <c r="H238" s="129">
        <v>892830</v>
      </c>
      <c r="I238" s="130">
        <f>IFERROR(G238/$D$238,"-")</f>
        <v>0.4</v>
      </c>
      <c r="J238" s="130">
        <f t="shared" si="203"/>
        <v>0.70588235294117652</v>
      </c>
      <c r="K238" s="156">
        <f t="shared" si="204"/>
        <v>74402.5</v>
      </c>
      <c r="L238" s="596">
        <f>BT29</f>
        <v>145</v>
      </c>
      <c r="M238" s="225" t="s">
        <v>104</v>
      </c>
      <c r="N238" s="121">
        <v>83</v>
      </c>
      <c r="O238" s="129">
        <v>50</v>
      </c>
      <c r="P238" s="129">
        <v>5037010</v>
      </c>
      <c r="Q238" s="130">
        <f>IFERROR(O238/$L$238,"-")</f>
        <v>0.34482758620689657</v>
      </c>
      <c r="R238" s="130">
        <f t="shared" si="205"/>
        <v>0.60240963855421692</v>
      </c>
      <c r="S238" s="125">
        <f t="shared" si="206"/>
        <v>100740.2</v>
      </c>
      <c r="T238" s="596">
        <f>BU29</f>
        <v>7313</v>
      </c>
      <c r="U238" s="225" t="s">
        <v>104</v>
      </c>
      <c r="V238" s="121">
        <v>3799</v>
      </c>
      <c r="W238" s="129">
        <v>2242</v>
      </c>
      <c r="X238" s="129">
        <v>175058520</v>
      </c>
      <c r="Y238" s="130">
        <f>IFERROR(W238/$T$238,"-")</f>
        <v>0.30657732804594556</v>
      </c>
      <c r="Z238" s="130">
        <f t="shared" si="207"/>
        <v>0.59015530402737559</v>
      </c>
      <c r="AA238" s="129">
        <f t="shared" si="208"/>
        <v>78081.409455842993</v>
      </c>
      <c r="AB238" s="596">
        <f>BV29</f>
        <v>6017</v>
      </c>
      <c r="AC238" s="225" t="s">
        <v>104</v>
      </c>
      <c r="AD238" s="121">
        <v>3472</v>
      </c>
      <c r="AE238" s="129">
        <v>2091</v>
      </c>
      <c r="AF238" s="129">
        <v>193943680</v>
      </c>
      <c r="AG238" s="130">
        <f>IFERROR(AE238/$AB$238,"-")</f>
        <v>0.34751537310952302</v>
      </c>
      <c r="AH238" s="130">
        <f t="shared" si="209"/>
        <v>0.60224654377880182</v>
      </c>
      <c r="AI238" s="125">
        <f t="shared" si="210"/>
        <v>92751.640363462458</v>
      </c>
      <c r="AJ238" s="596">
        <f>BW29</f>
        <v>4096</v>
      </c>
      <c r="AK238" s="225" t="s">
        <v>104</v>
      </c>
      <c r="AL238" s="121">
        <v>2258</v>
      </c>
      <c r="AM238" s="129">
        <v>1257</v>
      </c>
      <c r="AN238" s="129">
        <v>113790380</v>
      </c>
      <c r="AO238" s="130">
        <f>IFERROR(AM238/$AJ$238,"-")</f>
        <v>0.306884765625</v>
      </c>
      <c r="AP238" s="130">
        <f t="shared" si="211"/>
        <v>0.55668733392382641</v>
      </c>
      <c r="AQ238" s="125">
        <f t="shared" si="212"/>
        <v>90525.361972951476</v>
      </c>
      <c r="AR238" s="596">
        <f>BX29</f>
        <v>2043</v>
      </c>
      <c r="AS238" s="225" t="s">
        <v>104</v>
      </c>
      <c r="AT238" s="121">
        <v>971</v>
      </c>
      <c r="AU238" s="129">
        <v>500</v>
      </c>
      <c r="AV238" s="129">
        <v>49078400</v>
      </c>
      <c r="AW238" s="130">
        <f>IFERROR(AU238/$AR$238,"-")</f>
        <v>0.24473813020068527</v>
      </c>
      <c r="AX238" s="130">
        <f t="shared" si="213"/>
        <v>0.51493305870236872</v>
      </c>
      <c r="AY238" s="129">
        <f t="shared" si="214"/>
        <v>98156.800000000003</v>
      </c>
      <c r="AZ238" s="596">
        <f>BY29</f>
        <v>829</v>
      </c>
      <c r="BA238" s="225" t="s">
        <v>104</v>
      </c>
      <c r="BB238" s="121">
        <v>270</v>
      </c>
      <c r="BC238" s="129">
        <v>142</v>
      </c>
      <c r="BD238" s="129">
        <v>14714200</v>
      </c>
      <c r="BE238" s="130">
        <f>IFERROR(BC238/$AZ$238,"-")</f>
        <v>0.17129071170084439</v>
      </c>
      <c r="BF238" s="130">
        <f t="shared" si="215"/>
        <v>0.52592592592592591</v>
      </c>
      <c r="BG238" s="156">
        <f t="shared" si="216"/>
        <v>103621.12676056338</v>
      </c>
      <c r="BH238" s="596">
        <f>BZ29</f>
        <v>20473</v>
      </c>
      <c r="BI238" s="225" t="s">
        <v>104</v>
      </c>
      <c r="BJ238" s="121">
        <f t="shared" si="217"/>
        <v>10870</v>
      </c>
      <c r="BK238" s="129">
        <f t="shared" si="201"/>
        <v>6294</v>
      </c>
      <c r="BL238" s="129">
        <f t="shared" si="202"/>
        <v>552515020</v>
      </c>
      <c r="BM238" s="130">
        <f>IFERROR(BK238/$BH$238,"-")</f>
        <v>0.30742929712304012</v>
      </c>
      <c r="BN238" s="130">
        <f t="shared" si="218"/>
        <v>0.57902483900643975</v>
      </c>
      <c r="BO238" s="129">
        <f t="shared" si="219"/>
        <v>87784.401016841439</v>
      </c>
      <c r="BP238" s="183"/>
    </row>
    <row r="239" spans="2:68" s="75" customFormat="1">
      <c r="B239" s="602"/>
      <c r="C239" s="605"/>
      <c r="D239" s="592"/>
      <c r="E239" s="226" t="s">
        <v>136</v>
      </c>
      <c r="F239" s="122">
        <v>14</v>
      </c>
      <c r="G239" s="131">
        <v>11</v>
      </c>
      <c r="H239" s="131">
        <v>1077440</v>
      </c>
      <c r="I239" s="132">
        <f t="shared" ref="I239:I248" si="244">IFERROR(G239/$D$238,"-")</f>
        <v>0.36666666666666664</v>
      </c>
      <c r="J239" s="132">
        <f t="shared" si="203"/>
        <v>0.7857142857142857</v>
      </c>
      <c r="K239" s="157">
        <f t="shared" si="204"/>
        <v>97949.090909090912</v>
      </c>
      <c r="L239" s="592"/>
      <c r="M239" s="226" t="s">
        <v>136</v>
      </c>
      <c r="N239" s="122">
        <v>57</v>
      </c>
      <c r="O239" s="131">
        <v>38</v>
      </c>
      <c r="P239" s="131">
        <v>3874450</v>
      </c>
      <c r="Q239" s="132">
        <f t="shared" ref="Q239:Q248" si="245">IFERROR(O239/$L$238,"-")</f>
        <v>0.2620689655172414</v>
      </c>
      <c r="R239" s="132">
        <f t="shared" si="205"/>
        <v>0.66666666666666663</v>
      </c>
      <c r="S239" s="126">
        <f t="shared" si="206"/>
        <v>101959.21052631579</v>
      </c>
      <c r="T239" s="592"/>
      <c r="U239" s="226" t="s">
        <v>136</v>
      </c>
      <c r="V239" s="122">
        <v>3375</v>
      </c>
      <c r="W239" s="131">
        <v>2040</v>
      </c>
      <c r="X239" s="131">
        <v>153079410</v>
      </c>
      <c r="Y239" s="132">
        <f t="shared" ref="Y239:Y248" si="246">IFERROR(W239/$T$238,"-")</f>
        <v>0.27895528510871054</v>
      </c>
      <c r="Z239" s="132">
        <f t="shared" si="207"/>
        <v>0.60444444444444445</v>
      </c>
      <c r="AA239" s="131">
        <f t="shared" si="208"/>
        <v>75038.926470588238</v>
      </c>
      <c r="AB239" s="592"/>
      <c r="AC239" s="226" t="s">
        <v>136</v>
      </c>
      <c r="AD239" s="122">
        <v>2918</v>
      </c>
      <c r="AE239" s="131">
        <v>1768</v>
      </c>
      <c r="AF239" s="131">
        <v>153274810</v>
      </c>
      <c r="AG239" s="132">
        <f t="shared" ref="AG239:AG248" si="247">IFERROR(AE239/$AB$238,"-")</f>
        <v>0.29383413661293001</v>
      </c>
      <c r="AH239" s="132">
        <f t="shared" si="209"/>
        <v>0.6058944482522276</v>
      </c>
      <c r="AI239" s="126">
        <f t="shared" si="210"/>
        <v>86693.897058823524</v>
      </c>
      <c r="AJ239" s="592"/>
      <c r="AK239" s="226" t="s">
        <v>136</v>
      </c>
      <c r="AL239" s="122">
        <v>1745</v>
      </c>
      <c r="AM239" s="131">
        <v>1005</v>
      </c>
      <c r="AN239" s="131">
        <v>88009500</v>
      </c>
      <c r="AO239" s="132">
        <f t="shared" ref="AO239:AO248" si="248">IFERROR(AM239/$AJ$238,"-")</f>
        <v>0.245361328125</v>
      </c>
      <c r="AP239" s="132">
        <f t="shared" si="211"/>
        <v>0.5759312320916905</v>
      </c>
      <c r="AQ239" s="126">
        <f t="shared" si="212"/>
        <v>87571.641791044778</v>
      </c>
      <c r="AR239" s="592"/>
      <c r="AS239" s="226" t="s">
        <v>136</v>
      </c>
      <c r="AT239" s="122">
        <v>669</v>
      </c>
      <c r="AU239" s="131">
        <v>336</v>
      </c>
      <c r="AV239" s="131">
        <v>30632510</v>
      </c>
      <c r="AW239" s="132">
        <f t="shared" ref="AW239:AW248" si="249">IFERROR(AU239/$AR$238,"-")</f>
        <v>0.1644640234948605</v>
      </c>
      <c r="AX239" s="132">
        <f t="shared" si="213"/>
        <v>0.50224215246636772</v>
      </c>
      <c r="AY239" s="131">
        <f t="shared" si="214"/>
        <v>91168.184523809527</v>
      </c>
      <c r="AZ239" s="592"/>
      <c r="BA239" s="226" t="s">
        <v>136</v>
      </c>
      <c r="BB239" s="122">
        <v>178</v>
      </c>
      <c r="BC239" s="131">
        <v>80</v>
      </c>
      <c r="BD239" s="131">
        <v>7600690</v>
      </c>
      <c r="BE239" s="132">
        <f t="shared" ref="BE239:BE248" si="250">IFERROR(BC239/$AZ$238,"-")</f>
        <v>9.6501809408926414E-2</v>
      </c>
      <c r="BF239" s="132">
        <f t="shared" si="215"/>
        <v>0.449438202247191</v>
      </c>
      <c r="BG239" s="157">
        <f t="shared" si="216"/>
        <v>95008.625</v>
      </c>
      <c r="BH239" s="592"/>
      <c r="BI239" s="226" t="s">
        <v>136</v>
      </c>
      <c r="BJ239" s="122">
        <f t="shared" si="217"/>
        <v>8956</v>
      </c>
      <c r="BK239" s="131">
        <f t="shared" si="201"/>
        <v>5278</v>
      </c>
      <c r="BL239" s="131">
        <f t="shared" si="202"/>
        <v>437548810</v>
      </c>
      <c r="BM239" s="132">
        <f t="shared" ref="BM239:BM248" si="251">IFERROR(BK239/$BH$238,"-")</f>
        <v>0.25780295999609243</v>
      </c>
      <c r="BN239" s="132">
        <f t="shared" si="218"/>
        <v>0.58932559178204558</v>
      </c>
      <c r="BO239" s="131">
        <f t="shared" si="219"/>
        <v>82900.494505494498</v>
      </c>
      <c r="BP239" s="183"/>
    </row>
    <row r="240" spans="2:68" s="75" customFormat="1">
      <c r="B240" s="602"/>
      <c r="C240" s="605"/>
      <c r="D240" s="592"/>
      <c r="E240" s="227" t="s">
        <v>103</v>
      </c>
      <c r="F240" s="122">
        <v>16</v>
      </c>
      <c r="G240" s="131">
        <v>11</v>
      </c>
      <c r="H240" s="131">
        <v>977000</v>
      </c>
      <c r="I240" s="132">
        <f t="shared" si="244"/>
        <v>0.36666666666666664</v>
      </c>
      <c r="J240" s="132">
        <f t="shared" si="203"/>
        <v>0.6875</v>
      </c>
      <c r="K240" s="157">
        <f t="shared" si="204"/>
        <v>88818.181818181823</v>
      </c>
      <c r="L240" s="592"/>
      <c r="M240" s="227" t="s">
        <v>103</v>
      </c>
      <c r="N240" s="122">
        <v>90</v>
      </c>
      <c r="O240" s="131">
        <v>61</v>
      </c>
      <c r="P240" s="131">
        <v>5694440</v>
      </c>
      <c r="Q240" s="132">
        <f t="shared" si="245"/>
        <v>0.4206896551724138</v>
      </c>
      <c r="R240" s="132">
        <f t="shared" si="205"/>
        <v>0.67777777777777781</v>
      </c>
      <c r="S240" s="126">
        <f t="shared" si="206"/>
        <v>93351.475409836072</v>
      </c>
      <c r="T240" s="592"/>
      <c r="U240" s="227" t="s">
        <v>103</v>
      </c>
      <c r="V240" s="122">
        <v>4547</v>
      </c>
      <c r="W240" s="131">
        <v>2597</v>
      </c>
      <c r="X240" s="131">
        <v>197220410</v>
      </c>
      <c r="Y240" s="132">
        <f t="shared" si="246"/>
        <v>0.35512101736633395</v>
      </c>
      <c r="Z240" s="132">
        <f t="shared" si="207"/>
        <v>0.57114581042445567</v>
      </c>
      <c r="AA240" s="131">
        <f t="shared" si="208"/>
        <v>75941.628802464387</v>
      </c>
      <c r="AB240" s="592"/>
      <c r="AC240" s="227" t="s">
        <v>103</v>
      </c>
      <c r="AD240" s="122">
        <v>4000</v>
      </c>
      <c r="AE240" s="131">
        <v>2373</v>
      </c>
      <c r="AF240" s="131">
        <v>212004660</v>
      </c>
      <c r="AG240" s="132">
        <f t="shared" si="247"/>
        <v>0.39438258268239984</v>
      </c>
      <c r="AH240" s="132">
        <f t="shared" si="209"/>
        <v>0.59325000000000006</v>
      </c>
      <c r="AI240" s="126">
        <f t="shared" si="210"/>
        <v>89340.35398230089</v>
      </c>
      <c r="AJ240" s="592"/>
      <c r="AK240" s="227" t="s">
        <v>103</v>
      </c>
      <c r="AL240" s="122">
        <v>2759</v>
      </c>
      <c r="AM240" s="131">
        <v>1544</v>
      </c>
      <c r="AN240" s="131">
        <v>141438450</v>
      </c>
      <c r="AO240" s="132">
        <f t="shared" si="248"/>
        <v>0.376953125</v>
      </c>
      <c r="AP240" s="132">
        <f t="shared" si="211"/>
        <v>0.55962305183037331</v>
      </c>
      <c r="AQ240" s="126">
        <f t="shared" si="212"/>
        <v>91605.213730569943</v>
      </c>
      <c r="AR240" s="592"/>
      <c r="AS240" s="227" t="s">
        <v>103</v>
      </c>
      <c r="AT240" s="122">
        <v>1241</v>
      </c>
      <c r="AU240" s="131">
        <v>642</v>
      </c>
      <c r="AV240" s="131">
        <v>64846820</v>
      </c>
      <c r="AW240" s="132">
        <f t="shared" si="249"/>
        <v>0.31424375917767988</v>
      </c>
      <c r="AX240" s="132">
        <f t="shared" si="213"/>
        <v>0.51732473811442381</v>
      </c>
      <c r="AY240" s="131">
        <f t="shared" si="214"/>
        <v>101007.50778816199</v>
      </c>
      <c r="AZ240" s="592"/>
      <c r="BA240" s="227" t="s">
        <v>103</v>
      </c>
      <c r="BB240" s="122">
        <v>410</v>
      </c>
      <c r="BC240" s="131">
        <v>199</v>
      </c>
      <c r="BD240" s="131">
        <v>20805410</v>
      </c>
      <c r="BE240" s="132">
        <f t="shared" si="250"/>
        <v>0.24004825090470447</v>
      </c>
      <c r="BF240" s="132">
        <f t="shared" si="215"/>
        <v>0.48536585365853657</v>
      </c>
      <c r="BG240" s="157">
        <f t="shared" si="216"/>
        <v>104549.79899497487</v>
      </c>
      <c r="BH240" s="592"/>
      <c r="BI240" s="227" t="s">
        <v>103</v>
      </c>
      <c r="BJ240" s="122">
        <f t="shared" si="217"/>
        <v>13063</v>
      </c>
      <c r="BK240" s="131">
        <f t="shared" si="201"/>
        <v>7427</v>
      </c>
      <c r="BL240" s="131">
        <f t="shared" si="202"/>
        <v>642987190</v>
      </c>
      <c r="BM240" s="132">
        <f t="shared" si="251"/>
        <v>0.36277047819078789</v>
      </c>
      <c r="BN240" s="132">
        <f t="shared" si="218"/>
        <v>0.56855239990813744</v>
      </c>
      <c r="BO240" s="131">
        <f t="shared" si="219"/>
        <v>86574.281674969709</v>
      </c>
      <c r="BP240" s="183"/>
    </row>
    <row r="241" spans="2:68" s="75" customFormat="1">
      <c r="B241" s="602"/>
      <c r="C241" s="605"/>
      <c r="D241" s="592"/>
      <c r="E241" s="227" t="s">
        <v>106</v>
      </c>
      <c r="F241" s="122">
        <v>10</v>
      </c>
      <c r="G241" s="131">
        <v>9</v>
      </c>
      <c r="H241" s="131">
        <v>721120</v>
      </c>
      <c r="I241" s="132">
        <f t="shared" si="244"/>
        <v>0.3</v>
      </c>
      <c r="J241" s="132">
        <f t="shared" si="203"/>
        <v>0.9</v>
      </c>
      <c r="K241" s="157">
        <f t="shared" si="204"/>
        <v>80124.444444444438</v>
      </c>
      <c r="L241" s="592"/>
      <c r="M241" s="227" t="s">
        <v>106</v>
      </c>
      <c r="N241" s="122">
        <v>43</v>
      </c>
      <c r="O241" s="131">
        <v>31</v>
      </c>
      <c r="P241" s="131">
        <v>2043690</v>
      </c>
      <c r="Q241" s="132">
        <f t="shared" si="245"/>
        <v>0.21379310344827587</v>
      </c>
      <c r="R241" s="132">
        <f t="shared" si="205"/>
        <v>0.72093023255813948</v>
      </c>
      <c r="S241" s="126">
        <f t="shared" si="206"/>
        <v>65925.483870967742</v>
      </c>
      <c r="T241" s="592"/>
      <c r="U241" s="227" t="s">
        <v>106</v>
      </c>
      <c r="V241" s="122">
        <v>1494</v>
      </c>
      <c r="W241" s="131">
        <v>909</v>
      </c>
      <c r="X241" s="131">
        <v>70015480</v>
      </c>
      <c r="Y241" s="132">
        <f t="shared" si="246"/>
        <v>0.12429919321755778</v>
      </c>
      <c r="Z241" s="132">
        <f t="shared" si="207"/>
        <v>0.60843373493975905</v>
      </c>
      <c r="AA241" s="131">
        <f t="shared" si="208"/>
        <v>77024.730473047312</v>
      </c>
      <c r="AB241" s="592"/>
      <c r="AC241" s="227" t="s">
        <v>106</v>
      </c>
      <c r="AD241" s="122">
        <v>1568</v>
      </c>
      <c r="AE241" s="131">
        <v>983</v>
      </c>
      <c r="AF241" s="131">
        <v>91412410</v>
      </c>
      <c r="AG241" s="132">
        <f t="shared" si="247"/>
        <v>0.16337045039056008</v>
      </c>
      <c r="AH241" s="132">
        <f t="shared" si="209"/>
        <v>0.62691326530612246</v>
      </c>
      <c r="AI241" s="126">
        <f t="shared" si="210"/>
        <v>92993.296032553408</v>
      </c>
      <c r="AJ241" s="592"/>
      <c r="AK241" s="227" t="s">
        <v>106</v>
      </c>
      <c r="AL241" s="122">
        <v>1156</v>
      </c>
      <c r="AM241" s="131">
        <v>694</v>
      </c>
      <c r="AN241" s="131">
        <v>65468670</v>
      </c>
      <c r="AO241" s="132">
        <f t="shared" si="248"/>
        <v>0.16943359375</v>
      </c>
      <c r="AP241" s="132">
        <f t="shared" si="211"/>
        <v>0.60034602076124566</v>
      </c>
      <c r="AQ241" s="126">
        <f t="shared" si="212"/>
        <v>94335.259365994236</v>
      </c>
      <c r="AR241" s="592"/>
      <c r="AS241" s="227" t="s">
        <v>106</v>
      </c>
      <c r="AT241" s="122">
        <v>548</v>
      </c>
      <c r="AU241" s="131">
        <v>298</v>
      </c>
      <c r="AV241" s="131">
        <v>31983880</v>
      </c>
      <c r="AW241" s="132">
        <f t="shared" si="249"/>
        <v>0.14586392559960842</v>
      </c>
      <c r="AX241" s="132">
        <f t="shared" si="213"/>
        <v>0.54379562043795615</v>
      </c>
      <c r="AY241" s="131">
        <f t="shared" si="214"/>
        <v>107328.45637583893</v>
      </c>
      <c r="AZ241" s="592"/>
      <c r="BA241" s="227" t="s">
        <v>106</v>
      </c>
      <c r="BB241" s="122">
        <v>180</v>
      </c>
      <c r="BC241" s="131">
        <v>84</v>
      </c>
      <c r="BD241" s="131">
        <v>8472550</v>
      </c>
      <c r="BE241" s="132">
        <f t="shared" si="250"/>
        <v>0.10132689987937274</v>
      </c>
      <c r="BF241" s="132">
        <f t="shared" si="215"/>
        <v>0.46666666666666667</v>
      </c>
      <c r="BG241" s="157">
        <f t="shared" si="216"/>
        <v>100863.69047619047</v>
      </c>
      <c r="BH241" s="592"/>
      <c r="BI241" s="227" t="s">
        <v>106</v>
      </c>
      <c r="BJ241" s="122">
        <f t="shared" si="217"/>
        <v>4999</v>
      </c>
      <c r="BK241" s="131">
        <f t="shared" si="201"/>
        <v>3008</v>
      </c>
      <c r="BL241" s="131">
        <f t="shared" si="202"/>
        <v>270117800</v>
      </c>
      <c r="BM241" s="132">
        <f t="shared" si="251"/>
        <v>0.14692521858056953</v>
      </c>
      <c r="BN241" s="132">
        <f t="shared" si="218"/>
        <v>0.60172034406881381</v>
      </c>
      <c r="BO241" s="131">
        <f t="shared" si="219"/>
        <v>89799.800531914894</v>
      </c>
      <c r="BP241" s="183"/>
    </row>
    <row r="242" spans="2:68" s="75" customFormat="1">
      <c r="B242" s="602"/>
      <c r="C242" s="605"/>
      <c r="D242" s="592"/>
      <c r="E242" s="227" t="s">
        <v>119</v>
      </c>
      <c r="F242" s="122">
        <v>11</v>
      </c>
      <c r="G242" s="131">
        <v>9</v>
      </c>
      <c r="H242" s="131">
        <v>634130</v>
      </c>
      <c r="I242" s="132">
        <f t="shared" si="244"/>
        <v>0.3</v>
      </c>
      <c r="J242" s="132">
        <f t="shared" si="203"/>
        <v>0.81818181818181823</v>
      </c>
      <c r="K242" s="157">
        <f t="shared" si="204"/>
        <v>70458.888888888891</v>
      </c>
      <c r="L242" s="592"/>
      <c r="M242" s="227" t="s">
        <v>119</v>
      </c>
      <c r="N242" s="122">
        <v>48</v>
      </c>
      <c r="O242" s="131">
        <v>34</v>
      </c>
      <c r="P242" s="131">
        <v>3316420</v>
      </c>
      <c r="Q242" s="132">
        <f t="shared" si="245"/>
        <v>0.23448275862068965</v>
      </c>
      <c r="R242" s="132">
        <f t="shared" si="205"/>
        <v>0.70833333333333337</v>
      </c>
      <c r="S242" s="126">
        <f t="shared" si="206"/>
        <v>97541.76470588235</v>
      </c>
      <c r="T242" s="592"/>
      <c r="U242" s="227" t="s">
        <v>119</v>
      </c>
      <c r="V242" s="122">
        <v>1672</v>
      </c>
      <c r="W242" s="131">
        <v>1030</v>
      </c>
      <c r="X242" s="131">
        <v>82977440</v>
      </c>
      <c r="Y242" s="132">
        <f t="shared" si="246"/>
        <v>0.14084507042253522</v>
      </c>
      <c r="Z242" s="132">
        <f t="shared" si="207"/>
        <v>0.61602870813397126</v>
      </c>
      <c r="AA242" s="131">
        <f t="shared" si="208"/>
        <v>80560.621359223296</v>
      </c>
      <c r="AB242" s="592"/>
      <c r="AC242" s="227" t="s">
        <v>119</v>
      </c>
      <c r="AD242" s="122">
        <v>1920</v>
      </c>
      <c r="AE242" s="131">
        <v>1161</v>
      </c>
      <c r="AF242" s="131">
        <v>112571490</v>
      </c>
      <c r="AG242" s="132">
        <f t="shared" si="247"/>
        <v>0.19295329898620575</v>
      </c>
      <c r="AH242" s="132">
        <f t="shared" si="209"/>
        <v>0.60468750000000004</v>
      </c>
      <c r="AI242" s="126">
        <f t="shared" si="210"/>
        <v>96960.801033591735</v>
      </c>
      <c r="AJ242" s="592"/>
      <c r="AK242" s="227" t="s">
        <v>119</v>
      </c>
      <c r="AL242" s="122">
        <v>1348</v>
      </c>
      <c r="AM242" s="131">
        <v>776</v>
      </c>
      <c r="AN242" s="131">
        <v>75944870</v>
      </c>
      <c r="AO242" s="132">
        <f t="shared" si="248"/>
        <v>0.189453125</v>
      </c>
      <c r="AP242" s="132">
        <f t="shared" si="211"/>
        <v>0.57566765578635015</v>
      </c>
      <c r="AQ242" s="126">
        <f t="shared" si="212"/>
        <v>97867.100515463913</v>
      </c>
      <c r="AR242" s="592"/>
      <c r="AS242" s="227" t="s">
        <v>119</v>
      </c>
      <c r="AT242" s="122">
        <v>625</v>
      </c>
      <c r="AU242" s="131">
        <v>329</v>
      </c>
      <c r="AV242" s="131">
        <v>33999540</v>
      </c>
      <c r="AW242" s="132">
        <f t="shared" si="249"/>
        <v>0.1610376896720509</v>
      </c>
      <c r="AX242" s="132">
        <f t="shared" si="213"/>
        <v>0.52639999999999998</v>
      </c>
      <c r="AY242" s="131">
        <f t="shared" si="214"/>
        <v>103342.06686930091</v>
      </c>
      <c r="AZ242" s="592"/>
      <c r="BA242" s="227" t="s">
        <v>119</v>
      </c>
      <c r="BB242" s="122">
        <v>182</v>
      </c>
      <c r="BC242" s="131">
        <v>92</v>
      </c>
      <c r="BD242" s="131">
        <v>8878850</v>
      </c>
      <c r="BE242" s="132">
        <f t="shared" si="250"/>
        <v>0.11097708082026538</v>
      </c>
      <c r="BF242" s="132">
        <f t="shared" si="215"/>
        <v>0.50549450549450547</v>
      </c>
      <c r="BG242" s="157">
        <f t="shared" si="216"/>
        <v>96509.239130434784</v>
      </c>
      <c r="BH242" s="592"/>
      <c r="BI242" s="227" t="s">
        <v>119</v>
      </c>
      <c r="BJ242" s="122">
        <f t="shared" si="217"/>
        <v>5806</v>
      </c>
      <c r="BK242" s="131">
        <f t="shared" si="201"/>
        <v>3431</v>
      </c>
      <c r="BL242" s="131">
        <f t="shared" si="202"/>
        <v>318322740</v>
      </c>
      <c r="BM242" s="132">
        <f t="shared" si="251"/>
        <v>0.16758657744346211</v>
      </c>
      <c r="BN242" s="132">
        <f t="shared" si="218"/>
        <v>0.59094040647605928</v>
      </c>
      <c r="BO242" s="131">
        <f t="shared" si="219"/>
        <v>92778.414456426704</v>
      </c>
      <c r="BP242" s="183"/>
    </row>
    <row r="243" spans="2:68" s="75" customFormat="1">
      <c r="B243" s="602"/>
      <c r="C243" s="605"/>
      <c r="D243" s="592"/>
      <c r="E243" s="227" t="s">
        <v>120</v>
      </c>
      <c r="F243" s="122">
        <v>4</v>
      </c>
      <c r="G243" s="131">
        <v>4</v>
      </c>
      <c r="H243" s="131">
        <v>170170</v>
      </c>
      <c r="I243" s="132">
        <f t="shared" si="244"/>
        <v>0.13333333333333333</v>
      </c>
      <c r="J243" s="132">
        <f t="shared" si="203"/>
        <v>1</v>
      </c>
      <c r="K243" s="157">
        <f t="shared" si="204"/>
        <v>42542.5</v>
      </c>
      <c r="L243" s="592"/>
      <c r="M243" s="227" t="s">
        <v>120</v>
      </c>
      <c r="N243" s="122">
        <v>28</v>
      </c>
      <c r="O243" s="131">
        <v>22</v>
      </c>
      <c r="P243" s="131">
        <v>1864580</v>
      </c>
      <c r="Q243" s="132">
        <f t="shared" si="245"/>
        <v>0.15172413793103448</v>
      </c>
      <c r="R243" s="132">
        <f t="shared" si="205"/>
        <v>0.7857142857142857</v>
      </c>
      <c r="S243" s="126">
        <f t="shared" si="206"/>
        <v>84753.636363636368</v>
      </c>
      <c r="T243" s="592"/>
      <c r="U243" s="227" t="s">
        <v>120</v>
      </c>
      <c r="V243" s="122">
        <v>695</v>
      </c>
      <c r="W243" s="131">
        <v>436</v>
      </c>
      <c r="X243" s="131">
        <v>34757280</v>
      </c>
      <c r="Y243" s="132">
        <f t="shared" si="246"/>
        <v>5.961985505264597E-2</v>
      </c>
      <c r="Z243" s="132">
        <f t="shared" si="207"/>
        <v>0.62733812949640289</v>
      </c>
      <c r="AA243" s="131">
        <f t="shared" si="208"/>
        <v>79718.53211009175</v>
      </c>
      <c r="AB243" s="592"/>
      <c r="AC243" s="227" t="s">
        <v>120</v>
      </c>
      <c r="AD243" s="122">
        <v>757</v>
      </c>
      <c r="AE243" s="131">
        <v>492</v>
      </c>
      <c r="AF243" s="131">
        <v>43546840</v>
      </c>
      <c r="AG243" s="132">
        <f t="shared" si="247"/>
        <v>8.1768323084593655E-2</v>
      </c>
      <c r="AH243" s="132">
        <f t="shared" si="209"/>
        <v>0.64993394980184938</v>
      </c>
      <c r="AI243" s="126">
        <f t="shared" si="210"/>
        <v>88509.837398373988</v>
      </c>
      <c r="AJ243" s="592"/>
      <c r="AK243" s="227" t="s">
        <v>120</v>
      </c>
      <c r="AL243" s="122">
        <v>522</v>
      </c>
      <c r="AM243" s="131">
        <v>309</v>
      </c>
      <c r="AN243" s="131">
        <v>30381590</v>
      </c>
      <c r="AO243" s="132">
        <f t="shared" si="248"/>
        <v>7.5439453125E-2</v>
      </c>
      <c r="AP243" s="132">
        <f t="shared" si="211"/>
        <v>0.59195402298850575</v>
      </c>
      <c r="AQ243" s="126">
        <f t="shared" si="212"/>
        <v>98322.297734627835</v>
      </c>
      <c r="AR243" s="592"/>
      <c r="AS243" s="227" t="s">
        <v>120</v>
      </c>
      <c r="AT243" s="122">
        <v>223</v>
      </c>
      <c r="AU243" s="131">
        <v>123</v>
      </c>
      <c r="AV243" s="131">
        <v>11173270</v>
      </c>
      <c r="AW243" s="132">
        <f t="shared" si="249"/>
        <v>6.0205580029368579E-2</v>
      </c>
      <c r="AX243" s="132">
        <f t="shared" si="213"/>
        <v>0.55156950672645744</v>
      </c>
      <c r="AY243" s="131">
        <f t="shared" si="214"/>
        <v>90839.593495934954</v>
      </c>
      <c r="AZ243" s="592"/>
      <c r="BA243" s="227" t="s">
        <v>120</v>
      </c>
      <c r="BB243" s="122">
        <v>46</v>
      </c>
      <c r="BC243" s="131">
        <v>18</v>
      </c>
      <c r="BD243" s="131">
        <v>1676490</v>
      </c>
      <c r="BE243" s="132">
        <f t="shared" si="250"/>
        <v>2.1712907117008445E-2</v>
      </c>
      <c r="BF243" s="132">
        <f t="shared" si="215"/>
        <v>0.39130434782608697</v>
      </c>
      <c r="BG243" s="157">
        <f t="shared" si="216"/>
        <v>93138.333333333328</v>
      </c>
      <c r="BH243" s="592"/>
      <c r="BI243" s="227" t="s">
        <v>120</v>
      </c>
      <c r="BJ243" s="122">
        <f t="shared" si="217"/>
        <v>2275</v>
      </c>
      <c r="BK243" s="131">
        <f t="shared" si="201"/>
        <v>1404</v>
      </c>
      <c r="BL243" s="131">
        <f t="shared" si="202"/>
        <v>123570220</v>
      </c>
      <c r="BM243" s="132">
        <f t="shared" si="251"/>
        <v>6.8578127289600943E-2</v>
      </c>
      <c r="BN243" s="132">
        <f t="shared" si="218"/>
        <v>0.6171428571428571</v>
      </c>
      <c r="BO243" s="131">
        <f t="shared" si="219"/>
        <v>88012.977207977208</v>
      </c>
      <c r="BP243" s="183"/>
    </row>
    <row r="244" spans="2:68" s="75" customFormat="1">
      <c r="B244" s="602"/>
      <c r="C244" s="605"/>
      <c r="D244" s="592"/>
      <c r="E244" s="227" t="s">
        <v>121</v>
      </c>
      <c r="F244" s="122">
        <v>5</v>
      </c>
      <c r="G244" s="131">
        <v>4</v>
      </c>
      <c r="H244" s="131">
        <v>247380</v>
      </c>
      <c r="I244" s="132">
        <f t="shared" si="244"/>
        <v>0.13333333333333333</v>
      </c>
      <c r="J244" s="132">
        <f t="shared" si="203"/>
        <v>0.8</v>
      </c>
      <c r="K244" s="157">
        <f t="shared" si="204"/>
        <v>61845</v>
      </c>
      <c r="L244" s="592"/>
      <c r="M244" s="227" t="s">
        <v>121</v>
      </c>
      <c r="N244" s="122">
        <v>32</v>
      </c>
      <c r="O244" s="131">
        <v>24</v>
      </c>
      <c r="P244" s="131">
        <v>1940640</v>
      </c>
      <c r="Q244" s="132">
        <f t="shared" si="245"/>
        <v>0.16551724137931034</v>
      </c>
      <c r="R244" s="132">
        <f t="shared" si="205"/>
        <v>0.75</v>
      </c>
      <c r="S244" s="126">
        <f t="shared" si="206"/>
        <v>80860</v>
      </c>
      <c r="T244" s="592"/>
      <c r="U244" s="227" t="s">
        <v>121</v>
      </c>
      <c r="V244" s="122">
        <v>520</v>
      </c>
      <c r="W244" s="131">
        <v>288</v>
      </c>
      <c r="X244" s="131">
        <v>22764480</v>
      </c>
      <c r="Y244" s="132">
        <f t="shared" si="246"/>
        <v>3.9381922603582663E-2</v>
      </c>
      <c r="Z244" s="132">
        <f t="shared" si="207"/>
        <v>0.55384615384615388</v>
      </c>
      <c r="AA244" s="131">
        <f t="shared" si="208"/>
        <v>79043.333333333328</v>
      </c>
      <c r="AB244" s="592"/>
      <c r="AC244" s="227" t="s">
        <v>121</v>
      </c>
      <c r="AD244" s="122">
        <v>644</v>
      </c>
      <c r="AE244" s="131">
        <v>371</v>
      </c>
      <c r="AF244" s="131">
        <v>32442090</v>
      </c>
      <c r="AG244" s="132">
        <f t="shared" si="247"/>
        <v>6.1658633870699683E-2</v>
      </c>
      <c r="AH244" s="132">
        <f t="shared" si="209"/>
        <v>0.57608695652173914</v>
      </c>
      <c r="AI244" s="126">
        <f t="shared" si="210"/>
        <v>87444.986522911058</v>
      </c>
      <c r="AJ244" s="592"/>
      <c r="AK244" s="227" t="s">
        <v>121</v>
      </c>
      <c r="AL244" s="122">
        <v>535</v>
      </c>
      <c r="AM244" s="131">
        <v>270</v>
      </c>
      <c r="AN244" s="131">
        <v>25373730</v>
      </c>
      <c r="AO244" s="132">
        <f t="shared" si="248"/>
        <v>6.591796875E-2</v>
      </c>
      <c r="AP244" s="132">
        <f t="shared" si="211"/>
        <v>0.50467289719626163</v>
      </c>
      <c r="AQ244" s="126">
        <f t="shared" si="212"/>
        <v>93976.777777777781</v>
      </c>
      <c r="AR244" s="592"/>
      <c r="AS244" s="227" t="s">
        <v>121</v>
      </c>
      <c r="AT244" s="122">
        <v>342</v>
      </c>
      <c r="AU244" s="131">
        <v>170</v>
      </c>
      <c r="AV244" s="131">
        <v>18866770</v>
      </c>
      <c r="AW244" s="132">
        <f t="shared" si="249"/>
        <v>8.321096426823299E-2</v>
      </c>
      <c r="AX244" s="132">
        <f t="shared" si="213"/>
        <v>0.49707602339181284</v>
      </c>
      <c r="AY244" s="131">
        <f t="shared" si="214"/>
        <v>110981</v>
      </c>
      <c r="AZ244" s="592"/>
      <c r="BA244" s="227" t="s">
        <v>121</v>
      </c>
      <c r="BB244" s="122">
        <v>111</v>
      </c>
      <c r="BC244" s="131">
        <v>55</v>
      </c>
      <c r="BD244" s="131">
        <v>5981310</v>
      </c>
      <c r="BE244" s="132">
        <f t="shared" si="250"/>
        <v>6.6344993968636912E-2</v>
      </c>
      <c r="BF244" s="132">
        <f t="shared" si="215"/>
        <v>0.49549549549549549</v>
      </c>
      <c r="BG244" s="157">
        <f t="shared" si="216"/>
        <v>108751.09090909091</v>
      </c>
      <c r="BH244" s="592"/>
      <c r="BI244" s="227" t="s">
        <v>121</v>
      </c>
      <c r="BJ244" s="122">
        <f t="shared" si="217"/>
        <v>2189</v>
      </c>
      <c r="BK244" s="131">
        <f t="shared" si="201"/>
        <v>1182</v>
      </c>
      <c r="BL244" s="131">
        <f t="shared" si="202"/>
        <v>107616400</v>
      </c>
      <c r="BM244" s="132">
        <f t="shared" si="251"/>
        <v>5.7734577248082841E-2</v>
      </c>
      <c r="BN244" s="132">
        <f t="shared" si="218"/>
        <v>0.53997259022384647</v>
      </c>
      <c r="BO244" s="131">
        <f t="shared" si="219"/>
        <v>91046.023688663277</v>
      </c>
      <c r="BP244" s="183"/>
    </row>
    <row r="245" spans="2:68" s="75" customFormat="1">
      <c r="B245" s="602"/>
      <c r="C245" s="605"/>
      <c r="D245" s="592"/>
      <c r="E245" s="227" t="s">
        <v>122</v>
      </c>
      <c r="F245" s="122">
        <v>6</v>
      </c>
      <c r="G245" s="131">
        <v>6</v>
      </c>
      <c r="H245" s="131">
        <v>545170</v>
      </c>
      <c r="I245" s="132">
        <f t="shared" si="244"/>
        <v>0.2</v>
      </c>
      <c r="J245" s="132">
        <f t="shared" si="203"/>
        <v>1</v>
      </c>
      <c r="K245" s="157">
        <f t="shared" si="204"/>
        <v>90861.666666666672</v>
      </c>
      <c r="L245" s="592"/>
      <c r="M245" s="227" t="s">
        <v>122</v>
      </c>
      <c r="N245" s="122">
        <v>12</v>
      </c>
      <c r="O245" s="131">
        <v>8</v>
      </c>
      <c r="P245" s="131">
        <v>782840</v>
      </c>
      <c r="Q245" s="132">
        <f t="shared" si="245"/>
        <v>5.5172413793103448E-2</v>
      </c>
      <c r="R245" s="132">
        <f t="shared" si="205"/>
        <v>0.66666666666666663</v>
      </c>
      <c r="S245" s="126">
        <f t="shared" si="206"/>
        <v>97855</v>
      </c>
      <c r="T245" s="592"/>
      <c r="U245" s="227" t="s">
        <v>122</v>
      </c>
      <c r="V245" s="122">
        <v>351</v>
      </c>
      <c r="W245" s="131">
        <v>219</v>
      </c>
      <c r="X245" s="131">
        <v>16936680</v>
      </c>
      <c r="Y245" s="132">
        <f t="shared" si="246"/>
        <v>2.9946670313140984E-2</v>
      </c>
      <c r="Z245" s="132">
        <f t="shared" si="207"/>
        <v>0.62393162393162394</v>
      </c>
      <c r="AA245" s="131">
        <f t="shared" si="208"/>
        <v>77336.438356164377</v>
      </c>
      <c r="AB245" s="592"/>
      <c r="AC245" s="227" t="s">
        <v>122</v>
      </c>
      <c r="AD245" s="122">
        <v>396</v>
      </c>
      <c r="AE245" s="131">
        <v>246</v>
      </c>
      <c r="AF245" s="131">
        <v>22136380</v>
      </c>
      <c r="AG245" s="132">
        <f t="shared" si="247"/>
        <v>4.0884161542296828E-2</v>
      </c>
      <c r="AH245" s="132">
        <f t="shared" si="209"/>
        <v>0.62121212121212122</v>
      </c>
      <c r="AI245" s="126">
        <f t="shared" si="210"/>
        <v>89985.284552845522</v>
      </c>
      <c r="AJ245" s="592"/>
      <c r="AK245" s="227" t="s">
        <v>122</v>
      </c>
      <c r="AL245" s="122">
        <v>301</v>
      </c>
      <c r="AM245" s="131">
        <v>197</v>
      </c>
      <c r="AN245" s="131">
        <v>20580960</v>
      </c>
      <c r="AO245" s="132">
        <f t="shared" si="248"/>
        <v>4.8095703125E-2</v>
      </c>
      <c r="AP245" s="132">
        <f t="shared" si="211"/>
        <v>0.654485049833887</v>
      </c>
      <c r="AQ245" s="126">
        <f t="shared" si="212"/>
        <v>104471.87817258883</v>
      </c>
      <c r="AR245" s="592"/>
      <c r="AS245" s="227" t="s">
        <v>122</v>
      </c>
      <c r="AT245" s="122">
        <v>147</v>
      </c>
      <c r="AU245" s="131">
        <v>80</v>
      </c>
      <c r="AV245" s="131">
        <v>8258920</v>
      </c>
      <c r="AW245" s="132">
        <f t="shared" si="249"/>
        <v>3.9158100832109639E-2</v>
      </c>
      <c r="AX245" s="132">
        <f t="shared" si="213"/>
        <v>0.54421768707482998</v>
      </c>
      <c r="AY245" s="131">
        <f t="shared" si="214"/>
        <v>103236.5</v>
      </c>
      <c r="AZ245" s="592"/>
      <c r="BA245" s="227" t="s">
        <v>122</v>
      </c>
      <c r="BB245" s="122">
        <v>36</v>
      </c>
      <c r="BC245" s="131">
        <v>25</v>
      </c>
      <c r="BD245" s="131">
        <v>2360240</v>
      </c>
      <c r="BE245" s="132">
        <f t="shared" si="250"/>
        <v>3.0156815440289506E-2</v>
      </c>
      <c r="BF245" s="132">
        <f t="shared" si="215"/>
        <v>0.69444444444444442</v>
      </c>
      <c r="BG245" s="157">
        <f t="shared" si="216"/>
        <v>94409.600000000006</v>
      </c>
      <c r="BH245" s="592"/>
      <c r="BI245" s="227" t="s">
        <v>122</v>
      </c>
      <c r="BJ245" s="122">
        <f t="shared" si="217"/>
        <v>1249</v>
      </c>
      <c r="BK245" s="131">
        <f t="shared" si="201"/>
        <v>781</v>
      </c>
      <c r="BL245" s="131">
        <f t="shared" si="202"/>
        <v>71601190</v>
      </c>
      <c r="BM245" s="132">
        <f t="shared" si="251"/>
        <v>3.8147804425340694E-2</v>
      </c>
      <c r="BN245" s="132">
        <f t="shared" si="218"/>
        <v>0.62530024019215369</v>
      </c>
      <c r="BO245" s="131">
        <f t="shared" si="219"/>
        <v>91678.860435339302</v>
      </c>
      <c r="BP245" s="183"/>
    </row>
    <row r="246" spans="2:68" s="75" customFormat="1">
      <c r="B246" s="602"/>
      <c r="C246" s="605"/>
      <c r="D246" s="592"/>
      <c r="E246" s="227" t="s">
        <v>123</v>
      </c>
      <c r="F246" s="122">
        <v>15</v>
      </c>
      <c r="G246" s="131">
        <v>11</v>
      </c>
      <c r="H246" s="131">
        <v>855250</v>
      </c>
      <c r="I246" s="132">
        <f t="shared" si="244"/>
        <v>0.36666666666666664</v>
      </c>
      <c r="J246" s="132">
        <f t="shared" si="203"/>
        <v>0.73333333333333328</v>
      </c>
      <c r="K246" s="157">
        <f t="shared" si="204"/>
        <v>77750</v>
      </c>
      <c r="L246" s="592"/>
      <c r="M246" s="227" t="s">
        <v>123</v>
      </c>
      <c r="N246" s="122">
        <v>65</v>
      </c>
      <c r="O246" s="131">
        <v>47</v>
      </c>
      <c r="P246" s="131">
        <v>4672600</v>
      </c>
      <c r="Q246" s="132">
        <f t="shared" si="245"/>
        <v>0.32413793103448274</v>
      </c>
      <c r="R246" s="132">
        <f t="shared" si="205"/>
        <v>0.72307692307692306</v>
      </c>
      <c r="S246" s="126">
        <f t="shared" si="206"/>
        <v>99417.02127659574</v>
      </c>
      <c r="T246" s="592"/>
      <c r="U246" s="227" t="s">
        <v>123</v>
      </c>
      <c r="V246" s="122">
        <v>2930</v>
      </c>
      <c r="W246" s="131">
        <v>1839</v>
      </c>
      <c r="X246" s="131">
        <v>143372990</v>
      </c>
      <c r="Y246" s="132">
        <f t="shared" si="246"/>
        <v>0.25146998495829342</v>
      </c>
      <c r="Z246" s="132">
        <f t="shared" si="207"/>
        <v>0.62764505119453928</v>
      </c>
      <c r="AA246" s="131">
        <f t="shared" si="208"/>
        <v>77962.474170744972</v>
      </c>
      <c r="AB246" s="592"/>
      <c r="AC246" s="227" t="s">
        <v>123</v>
      </c>
      <c r="AD246" s="122">
        <v>2732</v>
      </c>
      <c r="AE246" s="131">
        <v>1768</v>
      </c>
      <c r="AF246" s="131">
        <v>155747980</v>
      </c>
      <c r="AG246" s="132">
        <f t="shared" si="247"/>
        <v>0.29383413661293001</v>
      </c>
      <c r="AH246" s="132">
        <f t="shared" si="209"/>
        <v>0.64714494875549045</v>
      </c>
      <c r="AI246" s="126">
        <f t="shared" si="210"/>
        <v>88092.748868778275</v>
      </c>
      <c r="AJ246" s="592"/>
      <c r="AK246" s="227" t="s">
        <v>123</v>
      </c>
      <c r="AL246" s="122">
        <v>1703</v>
      </c>
      <c r="AM246" s="131">
        <v>998</v>
      </c>
      <c r="AN246" s="131">
        <v>91000330</v>
      </c>
      <c r="AO246" s="132">
        <f t="shared" si="248"/>
        <v>0.24365234375</v>
      </c>
      <c r="AP246" s="132">
        <f t="shared" si="211"/>
        <v>0.58602466236054018</v>
      </c>
      <c r="AQ246" s="126">
        <f t="shared" si="212"/>
        <v>91182.695390781562</v>
      </c>
      <c r="AR246" s="592"/>
      <c r="AS246" s="227" t="s">
        <v>123</v>
      </c>
      <c r="AT246" s="122">
        <v>687</v>
      </c>
      <c r="AU246" s="131">
        <v>363</v>
      </c>
      <c r="AV246" s="131">
        <v>35113910</v>
      </c>
      <c r="AW246" s="132">
        <f t="shared" si="249"/>
        <v>0.1776798825256975</v>
      </c>
      <c r="AX246" s="132">
        <f t="shared" si="213"/>
        <v>0.52838427947598254</v>
      </c>
      <c r="AY246" s="131">
        <f t="shared" si="214"/>
        <v>96732.53443526171</v>
      </c>
      <c r="AZ246" s="592"/>
      <c r="BA246" s="227" t="s">
        <v>123</v>
      </c>
      <c r="BB246" s="122">
        <v>169</v>
      </c>
      <c r="BC246" s="131">
        <v>75</v>
      </c>
      <c r="BD246" s="131">
        <v>7392710</v>
      </c>
      <c r="BE246" s="132">
        <f t="shared" si="250"/>
        <v>9.0470446320868522E-2</v>
      </c>
      <c r="BF246" s="132">
        <f t="shared" si="215"/>
        <v>0.4437869822485207</v>
      </c>
      <c r="BG246" s="157">
        <f t="shared" si="216"/>
        <v>98569.46666666666</v>
      </c>
      <c r="BH246" s="592"/>
      <c r="BI246" s="227" t="s">
        <v>123</v>
      </c>
      <c r="BJ246" s="122">
        <f t="shared" si="217"/>
        <v>8301</v>
      </c>
      <c r="BK246" s="131">
        <f t="shared" si="201"/>
        <v>5101</v>
      </c>
      <c r="BL246" s="131">
        <f t="shared" si="202"/>
        <v>438155770</v>
      </c>
      <c r="BM246" s="132">
        <f t="shared" si="251"/>
        <v>0.24915742685488204</v>
      </c>
      <c r="BN246" s="132">
        <f t="shared" si="218"/>
        <v>0.61450427659318152</v>
      </c>
      <c r="BO246" s="131">
        <f t="shared" si="219"/>
        <v>85896.053714957845</v>
      </c>
      <c r="BP246" s="183"/>
    </row>
    <row r="247" spans="2:68" s="75" customFormat="1">
      <c r="B247" s="602"/>
      <c r="C247" s="605"/>
      <c r="D247" s="592"/>
      <c r="E247" s="227" t="s">
        <v>124</v>
      </c>
      <c r="F247" s="122">
        <v>5</v>
      </c>
      <c r="G247" s="131">
        <v>4</v>
      </c>
      <c r="H247" s="131">
        <v>317360</v>
      </c>
      <c r="I247" s="132">
        <f t="shared" si="244"/>
        <v>0.13333333333333333</v>
      </c>
      <c r="J247" s="132">
        <f t="shared" si="203"/>
        <v>0.8</v>
      </c>
      <c r="K247" s="157">
        <f t="shared" si="204"/>
        <v>79340</v>
      </c>
      <c r="L247" s="592"/>
      <c r="M247" s="227" t="s">
        <v>124</v>
      </c>
      <c r="N247" s="122">
        <v>19</v>
      </c>
      <c r="O247" s="131">
        <v>14</v>
      </c>
      <c r="P247" s="131">
        <v>1198520</v>
      </c>
      <c r="Q247" s="132">
        <f t="shared" si="245"/>
        <v>9.6551724137931033E-2</v>
      </c>
      <c r="R247" s="132">
        <f t="shared" si="205"/>
        <v>0.73684210526315785</v>
      </c>
      <c r="S247" s="126">
        <f t="shared" si="206"/>
        <v>85608.571428571435</v>
      </c>
      <c r="T247" s="592"/>
      <c r="U247" s="227" t="s">
        <v>124</v>
      </c>
      <c r="V247" s="122">
        <v>630</v>
      </c>
      <c r="W247" s="131">
        <v>377</v>
      </c>
      <c r="X247" s="131">
        <v>32303170</v>
      </c>
      <c r="Y247" s="132">
        <f t="shared" si="246"/>
        <v>5.155203063038425E-2</v>
      </c>
      <c r="Z247" s="132">
        <f t="shared" si="207"/>
        <v>0.5984126984126984</v>
      </c>
      <c r="AA247" s="131">
        <f t="shared" si="208"/>
        <v>85684.801061007951</v>
      </c>
      <c r="AB247" s="592"/>
      <c r="AC247" s="227" t="s">
        <v>124</v>
      </c>
      <c r="AD247" s="122">
        <v>719</v>
      </c>
      <c r="AE247" s="131">
        <v>417</v>
      </c>
      <c r="AF247" s="131">
        <v>38622090</v>
      </c>
      <c r="AG247" s="132">
        <f t="shared" si="247"/>
        <v>6.9303639687551932E-2</v>
      </c>
      <c r="AH247" s="132">
        <f t="shared" si="209"/>
        <v>0.57997218358831715</v>
      </c>
      <c r="AI247" s="126">
        <f t="shared" si="210"/>
        <v>92618.920863309351</v>
      </c>
      <c r="AJ247" s="592"/>
      <c r="AK247" s="227" t="s">
        <v>124</v>
      </c>
      <c r="AL247" s="122">
        <v>572</v>
      </c>
      <c r="AM247" s="131">
        <v>342</v>
      </c>
      <c r="AN247" s="131">
        <v>36087260</v>
      </c>
      <c r="AO247" s="132">
        <f t="shared" si="248"/>
        <v>8.349609375E-2</v>
      </c>
      <c r="AP247" s="132">
        <f t="shared" si="211"/>
        <v>0.59790209790209792</v>
      </c>
      <c r="AQ247" s="126">
        <f t="shared" si="212"/>
        <v>105518.30409356725</v>
      </c>
      <c r="AR247" s="592"/>
      <c r="AS247" s="227" t="s">
        <v>124</v>
      </c>
      <c r="AT247" s="122">
        <v>352</v>
      </c>
      <c r="AU247" s="131">
        <v>177</v>
      </c>
      <c r="AV247" s="131">
        <v>20438890</v>
      </c>
      <c r="AW247" s="132">
        <f t="shared" si="249"/>
        <v>8.6637298091042578E-2</v>
      </c>
      <c r="AX247" s="132">
        <f t="shared" si="213"/>
        <v>0.50284090909090906</v>
      </c>
      <c r="AY247" s="131">
        <f t="shared" si="214"/>
        <v>115473.95480225989</v>
      </c>
      <c r="AZ247" s="592"/>
      <c r="BA247" s="227" t="s">
        <v>124</v>
      </c>
      <c r="BB247" s="122">
        <v>127</v>
      </c>
      <c r="BC247" s="131">
        <v>61</v>
      </c>
      <c r="BD247" s="131">
        <v>7954450</v>
      </c>
      <c r="BE247" s="132">
        <f t="shared" si="250"/>
        <v>7.3582629674306399E-2</v>
      </c>
      <c r="BF247" s="132">
        <f t="shared" si="215"/>
        <v>0.48031496062992124</v>
      </c>
      <c r="BG247" s="157">
        <f t="shared" si="216"/>
        <v>130400.81967213115</v>
      </c>
      <c r="BH247" s="592"/>
      <c r="BI247" s="227" t="s">
        <v>124</v>
      </c>
      <c r="BJ247" s="122">
        <f t="shared" si="217"/>
        <v>2424</v>
      </c>
      <c r="BK247" s="131">
        <f t="shared" si="201"/>
        <v>1392</v>
      </c>
      <c r="BL247" s="131">
        <f t="shared" si="202"/>
        <v>136921740</v>
      </c>
      <c r="BM247" s="132">
        <f t="shared" si="251"/>
        <v>6.7991989449518883E-2</v>
      </c>
      <c r="BN247" s="132">
        <f t="shared" si="218"/>
        <v>0.57425742574257421</v>
      </c>
      <c r="BO247" s="131">
        <f t="shared" si="219"/>
        <v>98363.318965517246</v>
      </c>
      <c r="BP247" s="183"/>
    </row>
    <row r="248" spans="2:68" s="75" customFormat="1">
      <c r="B248" s="602"/>
      <c r="C248" s="605"/>
      <c r="D248" s="592"/>
      <c r="E248" s="224" t="s">
        <v>117</v>
      </c>
      <c r="F248" s="122">
        <v>1</v>
      </c>
      <c r="G248" s="131">
        <v>0</v>
      </c>
      <c r="H248" s="131">
        <v>0</v>
      </c>
      <c r="I248" s="132">
        <f t="shared" si="244"/>
        <v>0</v>
      </c>
      <c r="J248" s="132">
        <f t="shared" si="203"/>
        <v>0</v>
      </c>
      <c r="K248" s="157" t="str">
        <f t="shared" si="204"/>
        <v>-</v>
      </c>
      <c r="L248" s="592"/>
      <c r="M248" s="228" t="s">
        <v>117</v>
      </c>
      <c r="N248" s="122">
        <v>11</v>
      </c>
      <c r="O248" s="131">
        <v>9</v>
      </c>
      <c r="P248" s="131">
        <v>965360</v>
      </c>
      <c r="Q248" s="132">
        <f t="shared" si="245"/>
        <v>6.2068965517241378E-2</v>
      </c>
      <c r="R248" s="132">
        <f t="shared" si="205"/>
        <v>0.81818181818181823</v>
      </c>
      <c r="S248" s="126">
        <f t="shared" si="206"/>
        <v>107262.22222222222</v>
      </c>
      <c r="T248" s="592"/>
      <c r="U248" s="228" t="s">
        <v>117</v>
      </c>
      <c r="V248" s="122">
        <v>624</v>
      </c>
      <c r="W248" s="131">
        <v>324</v>
      </c>
      <c r="X248" s="131">
        <v>21664410</v>
      </c>
      <c r="Y248" s="132">
        <f t="shared" si="246"/>
        <v>4.4304662929030493E-2</v>
      </c>
      <c r="Z248" s="132">
        <f t="shared" si="207"/>
        <v>0.51923076923076927</v>
      </c>
      <c r="AA248" s="131">
        <f t="shared" si="208"/>
        <v>66865.462962962964</v>
      </c>
      <c r="AB248" s="592"/>
      <c r="AC248" s="228" t="s">
        <v>117</v>
      </c>
      <c r="AD248" s="122">
        <v>278</v>
      </c>
      <c r="AE248" s="131">
        <v>136</v>
      </c>
      <c r="AF248" s="131">
        <v>12279450</v>
      </c>
      <c r="AG248" s="132">
        <f t="shared" si="247"/>
        <v>2.2602625893302312E-2</v>
      </c>
      <c r="AH248" s="132">
        <f t="shared" si="209"/>
        <v>0.48920863309352519</v>
      </c>
      <c r="AI248" s="126">
        <f t="shared" si="210"/>
        <v>90290.073529411762</v>
      </c>
      <c r="AJ248" s="592"/>
      <c r="AK248" s="228" t="s">
        <v>117</v>
      </c>
      <c r="AL248" s="122">
        <v>181</v>
      </c>
      <c r="AM248" s="131">
        <v>74</v>
      </c>
      <c r="AN248" s="131">
        <v>8094870</v>
      </c>
      <c r="AO248" s="132">
        <f t="shared" si="248"/>
        <v>1.806640625E-2</v>
      </c>
      <c r="AP248" s="132">
        <f t="shared" si="211"/>
        <v>0.40883977900552487</v>
      </c>
      <c r="AQ248" s="126">
        <f t="shared" si="212"/>
        <v>109390.13513513513</v>
      </c>
      <c r="AR248" s="592"/>
      <c r="AS248" s="228" t="s">
        <v>117</v>
      </c>
      <c r="AT248" s="122">
        <v>103</v>
      </c>
      <c r="AU248" s="131">
        <v>38</v>
      </c>
      <c r="AV248" s="131">
        <v>4413830</v>
      </c>
      <c r="AW248" s="132">
        <f t="shared" si="249"/>
        <v>1.860009789525208E-2</v>
      </c>
      <c r="AX248" s="132">
        <f t="shared" si="213"/>
        <v>0.36893203883495146</v>
      </c>
      <c r="AY248" s="131">
        <f t="shared" si="214"/>
        <v>116153.42105263157</v>
      </c>
      <c r="AZ248" s="592"/>
      <c r="BA248" s="228" t="s">
        <v>117</v>
      </c>
      <c r="BB248" s="122">
        <v>53</v>
      </c>
      <c r="BC248" s="131">
        <v>24</v>
      </c>
      <c r="BD248" s="131">
        <v>3439760</v>
      </c>
      <c r="BE248" s="132">
        <f t="shared" si="250"/>
        <v>2.8950542822677925E-2</v>
      </c>
      <c r="BF248" s="132">
        <f t="shared" si="215"/>
        <v>0.45283018867924529</v>
      </c>
      <c r="BG248" s="157">
        <f t="shared" si="216"/>
        <v>143323.33333333334</v>
      </c>
      <c r="BH248" s="592"/>
      <c r="BI248" s="228" t="s">
        <v>117</v>
      </c>
      <c r="BJ248" s="122">
        <f t="shared" si="217"/>
        <v>1251</v>
      </c>
      <c r="BK248" s="131">
        <f t="shared" si="201"/>
        <v>605</v>
      </c>
      <c r="BL248" s="131">
        <f t="shared" si="202"/>
        <v>50857680</v>
      </c>
      <c r="BM248" s="132">
        <f t="shared" si="251"/>
        <v>2.9551116104137156E-2</v>
      </c>
      <c r="BN248" s="132">
        <f t="shared" si="218"/>
        <v>0.48361310951239006</v>
      </c>
      <c r="BO248" s="131">
        <f t="shared" si="219"/>
        <v>84062.280991735533</v>
      </c>
      <c r="BP248" s="183"/>
    </row>
    <row r="249" spans="2:68" s="75" customFormat="1">
      <c r="B249" s="602">
        <v>23</v>
      </c>
      <c r="C249" s="604" t="s">
        <v>82</v>
      </c>
      <c r="D249" s="596">
        <f>BS30</f>
        <v>66</v>
      </c>
      <c r="E249" s="225" t="s">
        <v>104</v>
      </c>
      <c r="F249" s="121">
        <v>36</v>
      </c>
      <c r="G249" s="129">
        <v>16</v>
      </c>
      <c r="H249" s="129">
        <v>1565210</v>
      </c>
      <c r="I249" s="130">
        <f>IFERROR(G249/$D$249,"-")</f>
        <v>0.24242424242424243</v>
      </c>
      <c r="J249" s="130">
        <f t="shared" si="203"/>
        <v>0.44444444444444442</v>
      </c>
      <c r="K249" s="156">
        <f t="shared" si="204"/>
        <v>97825.625</v>
      </c>
      <c r="L249" s="596">
        <f>BT30</f>
        <v>233</v>
      </c>
      <c r="M249" s="225" t="s">
        <v>104</v>
      </c>
      <c r="N249" s="121">
        <v>129</v>
      </c>
      <c r="O249" s="129">
        <v>68</v>
      </c>
      <c r="P249" s="129">
        <v>6981910</v>
      </c>
      <c r="Q249" s="130">
        <f>IFERROR(O249/$L$249,"-")</f>
        <v>0.29184549356223177</v>
      </c>
      <c r="R249" s="130">
        <f t="shared" si="205"/>
        <v>0.52713178294573648</v>
      </c>
      <c r="S249" s="125">
        <f t="shared" si="206"/>
        <v>102675.14705882352</v>
      </c>
      <c r="T249" s="596">
        <f>BU30</f>
        <v>10293</v>
      </c>
      <c r="U249" s="225" t="s">
        <v>104</v>
      </c>
      <c r="V249" s="121">
        <v>5131</v>
      </c>
      <c r="W249" s="129">
        <v>3010</v>
      </c>
      <c r="X249" s="129">
        <v>233969760</v>
      </c>
      <c r="Y249" s="130">
        <f>IFERROR(W249/$T$249,"-")</f>
        <v>0.29243174973282815</v>
      </c>
      <c r="Z249" s="130">
        <f t="shared" si="207"/>
        <v>0.58663028649386084</v>
      </c>
      <c r="AA249" s="129">
        <f t="shared" si="208"/>
        <v>77730.817275747511</v>
      </c>
      <c r="AB249" s="596">
        <f>BV30</f>
        <v>10343</v>
      </c>
      <c r="AC249" s="225" t="s">
        <v>104</v>
      </c>
      <c r="AD249" s="121">
        <v>5636</v>
      </c>
      <c r="AE249" s="129">
        <v>3315</v>
      </c>
      <c r="AF249" s="129">
        <v>279532400</v>
      </c>
      <c r="AG249" s="130">
        <f>IFERROR(AE249/$AB$249,"-")</f>
        <v>0.32050662283670117</v>
      </c>
      <c r="AH249" s="130">
        <f t="shared" si="209"/>
        <v>0.58818310858765077</v>
      </c>
      <c r="AI249" s="125">
        <f t="shared" si="210"/>
        <v>84323.499245852188</v>
      </c>
      <c r="AJ249" s="596">
        <f>BW30</f>
        <v>7334</v>
      </c>
      <c r="AK249" s="225" t="s">
        <v>104</v>
      </c>
      <c r="AL249" s="121">
        <v>3803</v>
      </c>
      <c r="AM249" s="129">
        <v>2195</v>
      </c>
      <c r="AN249" s="129">
        <v>205757990</v>
      </c>
      <c r="AO249" s="130">
        <f>IFERROR(AM249/$AJ$249,"-")</f>
        <v>0.29929097354785927</v>
      </c>
      <c r="AP249" s="130">
        <f t="shared" si="211"/>
        <v>0.57717591375230082</v>
      </c>
      <c r="AQ249" s="125">
        <f t="shared" si="212"/>
        <v>93739.403189066055</v>
      </c>
      <c r="AR249" s="596">
        <f>BX30</f>
        <v>3335</v>
      </c>
      <c r="AS249" s="225" t="s">
        <v>104</v>
      </c>
      <c r="AT249" s="121">
        <v>1434</v>
      </c>
      <c r="AU249" s="129">
        <v>724</v>
      </c>
      <c r="AV249" s="129">
        <v>69392060</v>
      </c>
      <c r="AW249" s="130">
        <f>IFERROR(AU249/$AR$249,"-")</f>
        <v>0.21709145427286358</v>
      </c>
      <c r="AX249" s="130">
        <f t="shared" si="213"/>
        <v>0.50488145048814503</v>
      </c>
      <c r="AY249" s="129">
        <f t="shared" si="214"/>
        <v>95845.386740331494</v>
      </c>
      <c r="AZ249" s="596">
        <f>BY30</f>
        <v>1090</v>
      </c>
      <c r="BA249" s="225" t="s">
        <v>104</v>
      </c>
      <c r="BB249" s="121">
        <v>354</v>
      </c>
      <c r="BC249" s="129">
        <v>181</v>
      </c>
      <c r="BD249" s="129">
        <v>20309250</v>
      </c>
      <c r="BE249" s="130">
        <f>IFERROR(BC249/$AZ$249,"-")</f>
        <v>0.16605504587155964</v>
      </c>
      <c r="BF249" s="130">
        <f t="shared" si="215"/>
        <v>0.51129943502824859</v>
      </c>
      <c r="BG249" s="156">
        <f t="shared" si="216"/>
        <v>112205.80110497237</v>
      </c>
      <c r="BH249" s="596">
        <f>BZ30</f>
        <v>32694</v>
      </c>
      <c r="BI249" s="225" t="s">
        <v>104</v>
      </c>
      <c r="BJ249" s="121">
        <f t="shared" si="217"/>
        <v>16523</v>
      </c>
      <c r="BK249" s="129">
        <f t="shared" si="201"/>
        <v>9509</v>
      </c>
      <c r="BL249" s="129">
        <f t="shared" si="202"/>
        <v>817508580</v>
      </c>
      <c r="BM249" s="130">
        <f>IFERROR(BK249/$BH$249,"-")</f>
        <v>0.29084847372606593</v>
      </c>
      <c r="BN249" s="130">
        <f t="shared" si="218"/>
        <v>0.5755008170429099</v>
      </c>
      <c r="BO249" s="129">
        <f t="shared" si="219"/>
        <v>85972.087496056367</v>
      </c>
      <c r="BP249" s="183"/>
    </row>
    <row r="250" spans="2:68" s="75" customFormat="1">
      <c r="B250" s="602"/>
      <c r="C250" s="605"/>
      <c r="D250" s="592"/>
      <c r="E250" s="226" t="s">
        <v>136</v>
      </c>
      <c r="F250" s="122">
        <v>31</v>
      </c>
      <c r="G250" s="131">
        <v>13</v>
      </c>
      <c r="H250" s="131">
        <v>1107830</v>
      </c>
      <c r="I250" s="132">
        <f t="shared" ref="I250:I259" si="252">IFERROR(G250/$D$249,"-")</f>
        <v>0.19696969696969696</v>
      </c>
      <c r="J250" s="132">
        <f t="shared" si="203"/>
        <v>0.41935483870967744</v>
      </c>
      <c r="K250" s="157">
        <f t="shared" si="204"/>
        <v>85217.692307692312</v>
      </c>
      <c r="L250" s="592"/>
      <c r="M250" s="226" t="s">
        <v>136</v>
      </c>
      <c r="N250" s="122">
        <v>103</v>
      </c>
      <c r="O250" s="131">
        <v>63</v>
      </c>
      <c r="P250" s="131">
        <v>5253990</v>
      </c>
      <c r="Q250" s="132">
        <f t="shared" ref="Q250:Q259" si="253">IFERROR(O250/$L$249,"-")</f>
        <v>0.27038626609442062</v>
      </c>
      <c r="R250" s="132">
        <f t="shared" si="205"/>
        <v>0.61165048543689315</v>
      </c>
      <c r="S250" s="126">
        <f t="shared" si="206"/>
        <v>83396.666666666672</v>
      </c>
      <c r="T250" s="592"/>
      <c r="U250" s="226" t="s">
        <v>136</v>
      </c>
      <c r="V250" s="122">
        <v>4976</v>
      </c>
      <c r="W250" s="131">
        <v>2944</v>
      </c>
      <c r="X250" s="131">
        <v>222413730</v>
      </c>
      <c r="Y250" s="132">
        <f t="shared" ref="Y250:Y259" si="254">IFERROR(W250/$T$249,"-")</f>
        <v>0.28601962498785583</v>
      </c>
      <c r="Z250" s="132">
        <f t="shared" si="207"/>
        <v>0.59163987138263663</v>
      </c>
      <c r="AA250" s="131">
        <f t="shared" si="208"/>
        <v>75548.141983695648</v>
      </c>
      <c r="AB250" s="592"/>
      <c r="AC250" s="226" t="s">
        <v>136</v>
      </c>
      <c r="AD250" s="122">
        <v>5143</v>
      </c>
      <c r="AE250" s="131">
        <v>3097</v>
      </c>
      <c r="AF250" s="131">
        <v>257184590</v>
      </c>
      <c r="AG250" s="132">
        <f t="shared" ref="AG250:AG259" si="255">IFERROR(AE250/$AB$249,"-")</f>
        <v>0.29942956588997388</v>
      </c>
      <c r="AH250" s="132">
        <f t="shared" si="209"/>
        <v>0.60217771728563096</v>
      </c>
      <c r="AI250" s="126">
        <f t="shared" si="210"/>
        <v>83043.13529221827</v>
      </c>
      <c r="AJ250" s="592"/>
      <c r="AK250" s="226" t="s">
        <v>136</v>
      </c>
      <c r="AL250" s="122">
        <v>3246</v>
      </c>
      <c r="AM250" s="131">
        <v>1856</v>
      </c>
      <c r="AN250" s="131">
        <v>166363490</v>
      </c>
      <c r="AO250" s="132">
        <f t="shared" ref="AO250:AO259" si="256">IFERROR(AM250/$AJ$249,"-")</f>
        <v>0.25306790291791653</v>
      </c>
      <c r="AP250" s="132">
        <f t="shared" si="211"/>
        <v>0.57178065311152182</v>
      </c>
      <c r="AQ250" s="126">
        <f t="shared" si="212"/>
        <v>89635.501077586203</v>
      </c>
      <c r="AR250" s="592"/>
      <c r="AS250" s="226" t="s">
        <v>136</v>
      </c>
      <c r="AT250" s="122">
        <v>1101</v>
      </c>
      <c r="AU250" s="131">
        <v>540</v>
      </c>
      <c r="AV250" s="131">
        <v>55798960</v>
      </c>
      <c r="AW250" s="132">
        <f t="shared" ref="AW250:AW259" si="257">IFERROR(AU250/$AR$249,"-")</f>
        <v>0.16191904047976011</v>
      </c>
      <c r="AX250" s="132">
        <f t="shared" si="213"/>
        <v>0.49046321525885561</v>
      </c>
      <c r="AY250" s="131">
        <f t="shared" si="214"/>
        <v>103331.4074074074</v>
      </c>
      <c r="AZ250" s="592"/>
      <c r="BA250" s="226" t="s">
        <v>136</v>
      </c>
      <c r="BB250" s="122">
        <v>221</v>
      </c>
      <c r="BC250" s="131">
        <v>106</v>
      </c>
      <c r="BD250" s="131">
        <v>13805160</v>
      </c>
      <c r="BE250" s="132">
        <f t="shared" ref="BE250:BE259" si="258">IFERROR(BC250/$AZ$249,"-")</f>
        <v>9.7247706422018354E-2</v>
      </c>
      <c r="BF250" s="132">
        <f t="shared" si="215"/>
        <v>0.47963800904977377</v>
      </c>
      <c r="BG250" s="157">
        <f t="shared" si="216"/>
        <v>130237.35849056604</v>
      </c>
      <c r="BH250" s="592"/>
      <c r="BI250" s="226" t="s">
        <v>136</v>
      </c>
      <c r="BJ250" s="122">
        <f t="shared" si="217"/>
        <v>14821</v>
      </c>
      <c r="BK250" s="131">
        <f t="shared" si="201"/>
        <v>8619</v>
      </c>
      <c r="BL250" s="131">
        <f t="shared" si="202"/>
        <v>721927750</v>
      </c>
      <c r="BM250" s="132">
        <f t="shared" ref="BM250:BM259" si="259">IFERROR(BK250/$BH$249,"-")</f>
        <v>0.26362635345935032</v>
      </c>
      <c r="BN250" s="132">
        <f t="shared" si="218"/>
        <v>0.58153970717225556</v>
      </c>
      <c r="BO250" s="131">
        <f t="shared" si="219"/>
        <v>83760.035967049538</v>
      </c>
      <c r="BP250" s="183"/>
    </row>
    <row r="251" spans="2:68" s="75" customFormat="1">
      <c r="B251" s="602"/>
      <c r="C251" s="605"/>
      <c r="D251" s="592"/>
      <c r="E251" s="227" t="s">
        <v>103</v>
      </c>
      <c r="F251" s="122">
        <v>41</v>
      </c>
      <c r="G251" s="131">
        <v>16</v>
      </c>
      <c r="H251" s="131">
        <v>1727910</v>
      </c>
      <c r="I251" s="132">
        <f t="shared" si="252"/>
        <v>0.24242424242424243</v>
      </c>
      <c r="J251" s="132">
        <f t="shared" si="203"/>
        <v>0.3902439024390244</v>
      </c>
      <c r="K251" s="157">
        <f t="shared" si="204"/>
        <v>107994.375</v>
      </c>
      <c r="L251" s="592"/>
      <c r="M251" s="227" t="s">
        <v>103</v>
      </c>
      <c r="N251" s="122">
        <v>145</v>
      </c>
      <c r="O251" s="131">
        <v>79</v>
      </c>
      <c r="P251" s="131">
        <v>7059070</v>
      </c>
      <c r="Q251" s="132">
        <f t="shared" si="253"/>
        <v>0.33905579399141633</v>
      </c>
      <c r="R251" s="132">
        <f t="shared" si="205"/>
        <v>0.54482758620689653</v>
      </c>
      <c r="S251" s="126">
        <f t="shared" si="206"/>
        <v>89355.3164556962</v>
      </c>
      <c r="T251" s="592"/>
      <c r="U251" s="227" t="s">
        <v>103</v>
      </c>
      <c r="V251" s="122">
        <v>6647</v>
      </c>
      <c r="W251" s="131">
        <v>3793</v>
      </c>
      <c r="X251" s="131">
        <v>286693050</v>
      </c>
      <c r="Y251" s="132">
        <f t="shared" si="254"/>
        <v>0.36850286602545418</v>
      </c>
      <c r="Z251" s="132">
        <f t="shared" si="207"/>
        <v>0.57063336843688883</v>
      </c>
      <c r="AA251" s="131">
        <f t="shared" si="208"/>
        <v>75584.774584761399</v>
      </c>
      <c r="AB251" s="592"/>
      <c r="AC251" s="227" t="s">
        <v>103</v>
      </c>
      <c r="AD251" s="122">
        <v>7057</v>
      </c>
      <c r="AE251" s="131">
        <v>4136</v>
      </c>
      <c r="AF251" s="131">
        <v>349690740</v>
      </c>
      <c r="AG251" s="132">
        <f t="shared" si="255"/>
        <v>0.39988397950304555</v>
      </c>
      <c r="AH251" s="132">
        <f t="shared" si="209"/>
        <v>0.58608473855746068</v>
      </c>
      <c r="AI251" s="126">
        <f t="shared" si="210"/>
        <v>84548.051257253392</v>
      </c>
      <c r="AJ251" s="592"/>
      <c r="AK251" s="227" t="s">
        <v>103</v>
      </c>
      <c r="AL251" s="122">
        <v>5068</v>
      </c>
      <c r="AM251" s="131">
        <v>2804</v>
      </c>
      <c r="AN251" s="131">
        <v>256863390</v>
      </c>
      <c r="AO251" s="132">
        <f t="shared" si="256"/>
        <v>0.38232887919280067</v>
      </c>
      <c r="AP251" s="132">
        <f t="shared" si="211"/>
        <v>0.55327545382793997</v>
      </c>
      <c r="AQ251" s="126">
        <f t="shared" si="212"/>
        <v>91606.059201141223</v>
      </c>
      <c r="AR251" s="592"/>
      <c r="AS251" s="227" t="s">
        <v>103</v>
      </c>
      <c r="AT251" s="122">
        <v>2187</v>
      </c>
      <c r="AU251" s="131">
        <v>1122</v>
      </c>
      <c r="AV251" s="131">
        <v>113357270</v>
      </c>
      <c r="AW251" s="132">
        <f t="shared" si="257"/>
        <v>0.33643178410794605</v>
      </c>
      <c r="AX251" s="132">
        <f t="shared" si="213"/>
        <v>0.51303155006858714</v>
      </c>
      <c r="AY251" s="131">
        <f t="shared" si="214"/>
        <v>101031.43493761141</v>
      </c>
      <c r="AZ251" s="592"/>
      <c r="BA251" s="227" t="s">
        <v>103</v>
      </c>
      <c r="BB251" s="122">
        <v>585</v>
      </c>
      <c r="BC251" s="131">
        <v>274</v>
      </c>
      <c r="BD251" s="131">
        <v>34625390</v>
      </c>
      <c r="BE251" s="132">
        <f t="shared" si="258"/>
        <v>0.25137614678899084</v>
      </c>
      <c r="BF251" s="132">
        <f t="shared" si="215"/>
        <v>0.46837606837606838</v>
      </c>
      <c r="BG251" s="157">
        <f t="shared" si="216"/>
        <v>126370.03649635037</v>
      </c>
      <c r="BH251" s="592"/>
      <c r="BI251" s="227" t="s">
        <v>103</v>
      </c>
      <c r="BJ251" s="122">
        <f t="shared" si="217"/>
        <v>21730</v>
      </c>
      <c r="BK251" s="131">
        <f t="shared" si="201"/>
        <v>12224</v>
      </c>
      <c r="BL251" s="131">
        <f t="shared" si="202"/>
        <v>1050016820</v>
      </c>
      <c r="BM251" s="132">
        <f t="shared" si="259"/>
        <v>0.37389123386554107</v>
      </c>
      <c r="BN251" s="132">
        <f t="shared" si="218"/>
        <v>0.56254026691210313</v>
      </c>
      <c r="BO251" s="131">
        <f t="shared" si="219"/>
        <v>85897.972840314134</v>
      </c>
      <c r="BP251" s="183"/>
    </row>
    <row r="252" spans="2:68" s="75" customFormat="1">
      <c r="B252" s="602"/>
      <c r="C252" s="605"/>
      <c r="D252" s="592"/>
      <c r="E252" s="227" t="s">
        <v>106</v>
      </c>
      <c r="F252" s="122">
        <v>11</v>
      </c>
      <c r="G252" s="131">
        <v>8</v>
      </c>
      <c r="H252" s="131">
        <v>862050</v>
      </c>
      <c r="I252" s="132">
        <f t="shared" si="252"/>
        <v>0.12121212121212122</v>
      </c>
      <c r="J252" s="132">
        <f t="shared" si="203"/>
        <v>0.72727272727272729</v>
      </c>
      <c r="K252" s="157">
        <f t="shared" si="204"/>
        <v>107756.25</v>
      </c>
      <c r="L252" s="592"/>
      <c r="M252" s="227" t="s">
        <v>106</v>
      </c>
      <c r="N252" s="122">
        <v>59</v>
      </c>
      <c r="O252" s="131">
        <v>34</v>
      </c>
      <c r="P252" s="131">
        <v>2472480</v>
      </c>
      <c r="Q252" s="132">
        <f t="shared" si="253"/>
        <v>0.14592274678111589</v>
      </c>
      <c r="R252" s="132">
        <f t="shared" si="205"/>
        <v>0.57627118644067798</v>
      </c>
      <c r="S252" s="126">
        <f t="shared" si="206"/>
        <v>72720</v>
      </c>
      <c r="T252" s="592"/>
      <c r="U252" s="227" t="s">
        <v>106</v>
      </c>
      <c r="V252" s="122">
        <v>2060</v>
      </c>
      <c r="W252" s="131">
        <v>1252</v>
      </c>
      <c r="X252" s="131">
        <v>105136370</v>
      </c>
      <c r="Y252" s="132">
        <f t="shared" si="254"/>
        <v>0.1216360633440202</v>
      </c>
      <c r="Z252" s="132">
        <f t="shared" si="207"/>
        <v>0.60776699029126213</v>
      </c>
      <c r="AA252" s="131">
        <f t="shared" si="208"/>
        <v>83974.736421725233</v>
      </c>
      <c r="AB252" s="592"/>
      <c r="AC252" s="227" t="s">
        <v>106</v>
      </c>
      <c r="AD252" s="122">
        <v>2601</v>
      </c>
      <c r="AE252" s="131">
        <v>1575</v>
      </c>
      <c r="AF252" s="131">
        <v>137487830</v>
      </c>
      <c r="AG252" s="132">
        <f t="shared" si="255"/>
        <v>0.15227690225273133</v>
      </c>
      <c r="AH252" s="132">
        <f t="shared" si="209"/>
        <v>0.60553633217993075</v>
      </c>
      <c r="AI252" s="126">
        <f t="shared" si="210"/>
        <v>87293.860317460319</v>
      </c>
      <c r="AJ252" s="592"/>
      <c r="AK252" s="227" t="s">
        <v>106</v>
      </c>
      <c r="AL252" s="122">
        <v>2045</v>
      </c>
      <c r="AM252" s="131">
        <v>1186</v>
      </c>
      <c r="AN252" s="131">
        <v>112565180</v>
      </c>
      <c r="AO252" s="132">
        <f t="shared" si="256"/>
        <v>0.16171257158440142</v>
      </c>
      <c r="AP252" s="132">
        <f t="shared" si="211"/>
        <v>0.57995110024449881</v>
      </c>
      <c r="AQ252" s="126">
        <f t="shared" si="212"/>
        <v>94911.618887015182</v>
      </c>
      <c r="AR252" s="592"/>
      <c r="AS252" s="227" t="s">
        <v>106</v>
      </c>
      <c r="AT252" s="122">
        <v>862</v>
      </c>
      <c r="AU252" s="131">
        <v>451</v>
      </c>
      <c r="AV252" s="131">
        <v>44806690</v>
      </c>
      <c r="AW252" s="132">
        <f t="shared" si="257"/>
        <v>0.13523238380809596</v>
      </c>
      <c r="AX252" s="132">
        <f t="shared" si="213"/>
        <v>0.52320185614849191</v>
      </c>
      <c r="AY252" s="131">
        <f t="shared" si="214"/>
        <v>99349.645232815965</v>
      </c>
      <c r="AZ252" s="592"/>
      <c r="BA252" s="227" t="s">
        <v>106</v>
      </c>
      <c r="BB252" s="122">
        <v>272</v>
      </c>
      <c r="BC252" s="131">
        <v>144</v>
      </c>
      <c r="BD252" s="131">
        <v>19163210</v>
      </c>
      <c r="BE252" s="132">
        <f t="shared" si="258"/>
        <v>0.13211009174311927</v>
      </c>
      <c r="BF252" s="132">
        <f t="shared" si="215"/>
        <v>0.52941176470588236</v>
      </c>
      <c r="BG252" s="157">
        <f t="shared" si="216"/>
        <v>133077.84722222222</v>
      </c>
      <c r="BH252" s="592"/>
      <c r="BI252" s="227" t="s">
        <v>106</v>
      </c>
      <c r="BJ252" s="122">
        <f t="shared" si="217"/>
        <v>7910</v>
      </c>
      <c r="BK252" s="131">
        <f t="shared" si="201"/>
        <v>4650</v>
      </c>
      <c r="BL252" s="131">
        <f t="shared" si="202"/>
        <v>422493810</v>
      </c>
      <c r="BM252" s="132">
        <f t="shared" si="259"/>
        <v>0.14222793173059278</v>
      </c>
      <c r="BN252" s="132">
        <f t="shared" si="218"/>
        <v>0.58786346396965861</v>
      </c>
      <c r="BO252" s="131">
        <f t="shared" si="219"/>
        <v>90858.883870967737</v>
      </c>
      <c r="BP252" s="183"/>
    </row>
    <row r="253" spans="2:68" s="75" customFormat="1">
      <c r="B253" s="602"/>
      <c r="C253" s="605"/>
      <c r="D253" s="592"/>
      <c r="E253" s="227" t="s">
        <v>119</v>
      </c>
      <c r="F253" s="122">
        <v>19</v>
      </c>
      <c r="G253" s="131">
        <v>10</v>
      </c>
      <c r="H253" s="131">
        <v>1051380</v>
      </c>
      <c r="I253" s="132">
        <f t="shared" si="252"/>
        <v>0.15151515151515152</v>
      </c>
      <c r="J253" s="132">
        <f t="shared" si="203"/>
        <v>0.52631578947368418</v>
      </c>
      <c r="K253" s="157">
        <f t="shared" si="204"/>
        <v>105138</v>
      </c>
      <c r="L253" s="592"/>
      <c r="M253" s="227" t="s">
        <v>119</v>
      </c>
      <c r="N253" s="122">
        <v>87</v>
      </c>
      <c r="O253" s="131">
        <v>52</v>
      </c>
      <c r="P253" s="131">
        <v>5473660</v>
      </c>
      <c r="Q253" s="132">
        <f t="shared" si="253"/>
        <v>0.22317596566523606</v>
      </c>
      <c r="R253" s="132">
        <f t="shared" si="205"/>
        <v>0.5977011494252874</v>
      </c>
      <c r="S253" s="126">
        <f t="shared" si="206"/>
        <v>105262.69230769231</v>
      </c>
      <c r="T253" s="592"/>
      <c r="U253" s="227" t="s">
        <v>119</v>
      </c>
      <c r="V253" s="122">
        <v>2669</v>
      </c>
      <c r="W253" s="131">
        <v>1629</v>
      </c>
      <c r="X253" s="131">
        <v>132085490</v>
      </c>
      <c r="Y253" s="132">
        <f t="shared" si="254"/>
        <v>0.15826289711454386</v>
      </c>
      <c r="Z253" s="132">
        <f t="shared" si="207"/>
        <v>0.61034095166729108</v>
      </c>
      <c r="AA253" s="131">
        <f t="shared" si="208"/>
        <v>81083.787599754447</v>
      </c>
      <c r="AB253" s="592"/>
      <c r="AC253" s="227" t="s">
        <v>119</v>
      </c>
      <c r="AD253" s="122">
        <v>3412</v>
      </c>
      <c r="AE253" s="131">
        <v>2087</v>
      </c>
      <c r="AF253" s="131">
        <v>186053140</v>
      </c>
      <c r="AG253" s="132">
        <f t="shared" si="255"/>
        <v>0.20177898095330174</v>
      </c>
      <c r="AH253" s="132">
        <f t="shared" si="209"/>
        <v>0.61166471277842904</v>
      </c>
      <c r="AI253" s="126">
        <f t="shared" si="210"/>
        <v>89148.605654048879</v>
      </c>
      <c r="AJ253" s="592"/>
      <c r="AK253" s="227" t="s">
        <v>119</v>
      </c>
      <c r="AL253" s="122">
        <v>2486</v>
      </c>
      <c r="AM253" s="131">
        <v>1434</v>
      </c>
      <c r="AN253" s="131">
        <v>137298340</v>
      </c>
      <c r="AO253" s="132">
        <f t="shared" si="256"/>
        <v>0.19552767930188164</v>
      </c>
      <c r="AP253" s="132">
        <f t="shared" si="211"/>
        <v>0.57683024939662109</v>
      </c>
      <c r="AQ253" s="126">
        <f t="shared" si="212"/>
        <v>95745.006973500698</v>
      </c>
      <c r="AR253" s="592"/>
      <c r="AS253" s="227" t="s">
        <v>119</v>
      </c>
      <c r="AT253" s="122">
        <v>1040</v>
      </c>
      <c r="AU253" s="131">
        <v>561</v>
      </c>
      <c r="AV253" s="131">
        <v>61648790</v>
      </c>
      <c r="AW253" s="132">
        <f t="shared" si="257"/>
        <v>0.16821589205397303</v>
      </c>
      <c r="AX253" s="132">
        <f t="shared" si="213"/>
        <v>0.53942307692307689</v>
      </c>
      <c r="AY253" s="131">
        <f t="shared" si="214"/>
        <v>109890.89126559715</v>
      </c>
      <c r="AZ253" s="592"/>
      <c r="BA253" s="227" t="s">
        <v>119</v>
      </c>
      <c r="BB253" s="122">
        <v>268</v>
      </c>
      <c r="BC253" s="131">
        <v>132</v>
      </c>
      <c r="BD253" s="131">
        <v>17599500</v>
      </c>
      <c r="BE253" s="132">
        <f t="shared" si="258"/>
        <v>0.12110091743119267</v>
      </c>
      <c r="BF253" s="132">
        <f t="shared" si="215"/>
        <v>0.4925373134328358</v>
      </c>
      <c r="BG253" s="157">
        <f t="shared" si="216"/>
        <v>133329.54545454544</v>
      </c>
      <c r="BH253" s="592"/>
      <c r="BI253" s="227" t="s">
        <v>119</v>
      </c>
      <c r="BJ253" s="122">
        <f t="shared" si="217"/>
        <v>9981</v>
      </c>
      <c r="BK253" s="131">
        <f t="shared" si="201"/>
        <v>5905</v>
      </c>
      <c r="BL253" s="131">
        <f t="shared" si="202"/>
        <v>541210300</v>
      </c>
      <c r="BM253" s="132">
        <f t="shared" si="259"/>
        <v>0.18061417997186027</v>
      </c>
      <c r="BN253" s="132">
        <f t="shared" si="218"/>
        <v>0.59162408576294956</v>
      </c>
      <c r="BO253" s="131">
        <f t="shared" si="219"/>
        <v>91652.887383573237</v>
      </c>
      <c r="BP253" s="183"/>
    </row>
    <row r="254" spans="2:68" s="75" customFormat="1">
      <c r="B254" s="602"/>
      <c r="C254" s="605"/>
      <c r="D254" s="592"/>
      <c r="E254" s="227" t="s">
        <v>120</v>
      </c>
      <c r="F254" s="122">
        <v>13</v>
      </c>
      <c r="G254" s="131">
        <v>8</v>
      </c>
      <c r="H254" s="131">
        <v>967350</v>
      </c>
      <c r="I254" s="132">
        <f t="shared" si="252"/>
        <v>0.12121212121212122</v>
      </c>
      <c r="J254" s="132">
        <f t="shared" si="203"/>
        <v>0.61538461538461542</v>
      </c>
      <c r="K254" s="157">
        <f t="shared" si="204"/>
        <v>120918.75</v>
      </c>
      <c r="L254" s="592"/>
      <c r="M254" s="227" t="s">
        <v>120</v>
      </c>
      <c r="N254" s="122">
        <v>46</v>
      </c>
      <c r="O254" s="131">
        <v>27</v>
      </c>
      <c r="P254" s="131">
        <v>3215180</v>
      </c>
      <c r="Q254" s="132">
        <f t="shared" si="253"/>
        <v>0.11587982832618025</v>
      </c>
      <c r="R254" s="132">
        <f t="shared" si="205"/>
        <v>0.58695652173913049</v>
      </c>
      <c r="S254" s="126">
        <f t="shared" si="206"/>
        <v>119080.74074074074</v>
      </c>
      <c r="T254" s="592"/>
      <c r="U254" s="227" t="s">
        <v>120</v>
      </c>
      <c r="V254" s="122">
        <v>1189</v>
      </c>
      <c r="W254" s="131">
        <v>720</v>
      </c>
      <c r="X254" s="131">
        <v>57089970</v>
      </c>
      <c r="Y254" s="132">
        <f t="shared" si="254"/>
        <v>6.9950451763334309E-2</v>
      </c>
      <c r="Z254" s="132">
        <f t="shared" si="207"/>
        <v>0.6055508830950378</v>
      </c>
      <c r="AA254" s="131">
        <f t="shared" si="208"/>
        <v>79291.625</v>
      </c>
      <c r="AB254" s="592"/>
      <c r="AC254" s="227" t="s">
        <v>120</v>
      </c>
      <c r="AD254" s="122">
        <v>1386</v>
      </c>
      <c r="AE254" s="131">
        <v>834</v>
      </c>
      <c r="AF254" s="131">
        <v>70481370</v>
      </c>
      <c r="AG254" s="132">
        <f t="shared" si="255"/>
        <v>8.0634245383351053E-2</v>
      </c>
      <c r="AH254" s="132">
        <f t="shared" si="209"/>
        <v>0.60173160173160178</v>
      </c>
      <c r="AI254" s="126">
        <f t="shared" si="210"/>
        <v>84510.035971223027</v>
      </c>
      <c r="AJ254" s="592"/>
      <c r="AK254" s="227" t="s">
        <v>120</v>
      </c>
      <c r="AL254" s="122">
        <v>1009</v>
      </c>
      <c r="AM254" s="131">
        <v>618</v>
      </c>
      <c r="AN254" s="131">
        <v>54364960</v>
      </c>
      <c r="AO254" s="132">
        <f t="shared" si="256"/>
        <v>8.4265066812107992E-2</v>
      </c>
      <c r="AP254" s="132">
        <f t="shared" si="211"/>
        <v>0.61248761149653119</v>
      </c>
      <c r="AQ254" s="126">
        <f t="shared" si="212"/>
        <v>87969.190938511325</v>
      </c>
      <c r="AR254" s="592"/>
      <c r="AS254" s="227" t="s">
        <v>120</v>
      </c>
      <c r="AT254" s="122">
        <v>320</v>
      </c>
      <c r="AU254" s="131">
        <v>174</v>
      </c>
      <c r="AV254" s="131">
        <v>23424470</v>
      </c>
      <c r="AW254" s="132">
        <f t="shared" si="257"/>
        <v>5.2173913043478258E-2</v>
      </c>
      <c r="AX254" s="132">
        <f t="shared" si="213"/>
        <v>0.54374999999999996</v>
      </c>
      <c r="AY254" s="131">
        <f t="shared" si="214"/>
        <v>134623.3908045977</v>
      </c>
      <c r="AZ254" s="592"/>
      <c r="BA254" s="227" t="s">
        <v>120</v>
      </c>
      <c r="BB254" s="122">
        <v>76</v>
      </c>
      <c r="BC254" s="131">
        <v>40</v>
      </c>
      <c r="BD254" s="131">
        <v>3962770</v>
      </c>
      <c r="BE254" s="132">
        <f t="shared" si="258"/>
        <v>3.669724770642202E-2</v>
      </c>
      <c r="BF254" s="132">
        <f t="shared" si="215"/>
        <v>0.52631578947368418</v>
      </c>
      <c r="BG254" s="157">
        <f t="shared" si="216"/>
        <v>99069.25</v>
      </c>
      <c r="BH254" s="592"/>
      <c r="BI254" s="227" t="s">
        <v>120</v>
      </c>
      <c r="BJ254" s="122">
        <f t="shared" si="217"/>
        <v>4039</v>
      </c>
      <c r="BK254" s="131">
        <f t="shared" si="201"/>
        <v>2421</v>
      </c>
      <c r="BL254" s="131">
        <f t="shared" si="202"/>
        <v>213506070</v>
      </c>
      <c r="BM254" s="132">
        <f t="shared" si="259"/>
        <v>7.4050284455863466E-2</v>
      </c>
      <c r="BN254" s="132">
        <f t="shared" si="218"/>
        <v>0.59940579351324585</v>
      </c>
      <c r="BO254" s="131">
        <f t="shared" si="219"/>
        <v>88189.206939281285</v>
      </c>
      <c r="BP254" s="183"/>
    </row>
    <row r="255" spans="2:68" s="75" customFormat="1">
      <c r="B255" s="602"/>
      <c r="C255" s="605"/>
      <c r="D255" s="592"/>
      <c r="E255" s="227" t="s">
        <v>121</v>
      </c>
      <c r="F255" s="122">
        <v>7</v>
      </c>
      <c r="G255" s="131">
        <v>2</v>
      </c>
      <c r="H255" s="131">
        <v>283660</v>
      </c>
      <c r="I255" s="132">
        <f t="shared" si="252"/>
        <v>3.0303030303030304E-2</v>
      </c>
      <c r="J255" s="132">
        <f t="shared" si="203"/>
        <v>0.2857142857142857</v>
      </c>
      <c r="K255" s="157">
        <f t="shared" si="204"/>
        <v>141830</v>
      </c>
      <c r="L255" s="592"/>
      <c r="M255" s="227" t="s">
        <v>121</v>
      </c>
      <c r="N255" s="122">
        <v>46</v>
      </c>
      <c r="O255" s="131">
        <v>23</v>
      </c>
      <c r="P255" s="131">
        <v>1390910</v>
      </c>
      <c r="Q255" s="132">
        <f t="shared" si="253"/>
        <v>9.8712446351931327E-2</v>
      </c>
      <c r="R255" s="132">
        <f t="shared" si="205"/>
        <v>0.5</v>
      </c>
      <c r="S255" s="126">
        <f t="shared" si="206"/>
        <v>60474.34782608696</v>
      </c>
      <c r="T255" s="592"/>
      <c r="U255" s="227" t="s">
        <v>121</v>
      </c>
      <c r="V255" s="122">
        <v>740</v>
      </c>
      <c r="W255" s="131">
        <v>416</v>
      </c>
      <c r="X255" s="131">
        <v>35168450</v>
      </c>
      <c r="Y255" s="132">
        <f t="shared" si="254"/>
        <v>4.0415816574370933E-2</v>
      </c>
      <c r="Z255" s="132">
        <f t="shared" si="207"/>
        <v>0.56216216216216219</v>
      </c>
      <c r="AA255" s="131">
        <f t="shared" si="208"/>
        <v>84539.543269230766</v>
      </c>
      <c r="AB255" s="592"/>
      <c r="AC255" s="227" t="s">
        <v>121</v>
      </c>
      <c r="AD255" s="122">
        <v>1031</v>
      </c>
      <c r="AE255" s="131">
        <v>573</v>
      </c>
      <c r="AF255" s="131">
        <v>46136670</v>
      </c>
      <c r="AG255" s="132">
        <f t="shared" si="255"/>
        <v>5.5399787295755586E-2</v>
      </c>
      <c r="AH255" s="132">
        <f t="shared" si="209"/>
        <v>0.55577109602327834</v>
      </c>
      <c r="AI255" s="126">
        <f t="shared" si="210"/>
        <v>80517.748691099478</v>
      </c>
      <c r="AJ255" s="592"/>
      <c r="AK255" s="227" t="s">
        <v>121</v>
      </c>
      <c r="AL255" s="122">
        <v>919</v>
      </c>
      <c r="AM255" s="131">
        <v>480</v>
      </c>
      <c r="AN255" s="131">
        <v>42923530</v>
      </c>
      <c r="AO255" s="132">
        <f t="shared" si="256"/>
        <v>6.5448595582219798E-2</v>
      </c>
      <c r="AP255" s="132">
        <f t="shared" si="211"/>
        <v>0.52230685527747556</v>
      </c>
      <c r="AQ255" s="126">
        <f t="shared" si="212"/>
        <v>89424.020833333328</v>
      </c>
      <c r="AR255" s="592"/>
      <c r="AS255" s="227" t="s">
        <v>121</v>
      </c>
      <c r="AT255" s="122">
        <v>491</v>
      </c>
      <c r="AU255" s="131">
        <v>230</v>
      </c>
      <c r="AV255" s="131">
        <v>21778070</v>
      </c>
      <c r="AW255" s="132">
        <f t="shared" si="257"/>
        <v>6.8965517241379309E-2</v>
      </c>
      <c r="AX255" s="132">
        <f t="shared" si="213"/>
        <v>0.46843177189409368</v>
      </c>
      <c r="AY255" s="131">
        <f t="shared" si="214"/>
        <v>94687.260869565216</v>
      </c>
      <c r="AZ255" s="592"/>
      <c r="BA255" s="227" t="s">
        <v>121</v>
      </c>
      <c r="BB255" s="122">
        <v>157</v>
      </c>
      <c r="BC255" s="131">
        <v>74</v>
      </c>
      <c r="BD255" s="131">
        <v>9463960</v>
      </c>
      <c r="BE255" s="132">
        <f t="shared" si="258"/>
        <v>6.7889908256880738E-2</v>
      </c>
      <c r="BF255" s="132">
        <f t="shared" si="215"/>
        <v>0.4713375796178344</v>
      </c>
      <c r="BG255" s="157">
        <f t="shared" si="216"/>
        <v>127891.35135135135</v>
      </c>
      <c r="BH255" s="592"/>
      <c r="BI255" s="227" t="s">
        <v>121</v>
      </c>
      <c r="BJ255" s="122">
        <f t="shared" si="217"/>
        <v>3391</v>
      </c>
      <c r="BK255" s="131">
        <f t="shared" si="201"/>
        <v>1798</v>
      </c>
      <c r="BL255" s="131">
        <f t="shared" si="202"/>
        <v>157145250</v>
      </c>
      <c r="BM255" s="132">
        <f t="shared" si="259"/>
        <v>5.4994800269162536E-2</v>
      </c>
      <c r="BN255" s="132">
        <f t="shared" si="218"/>
        <v>0.53022707166027716</v>
      </c>
      <c r="BO255" s="131">
        <f t="shared" si="219"/>
        <v>87400.027808676314</v>
      </c>
      <c r="BP255" s="183"/>
    </row>
    <row r="256" spans="2:68" s="75" customFormat="1">
      <c r="B256" s="602"/>
      <c r="C256" s="605"/>
      <c r="D256" s="592"/>
      <c r="E256" s="227" t="s">
        <v>122</v>
      </c>
      <c r="F256" s="122">
        <v>6</v>
      </c>
      <c r="G256" s="131">
        <v>4</v>
      </c>
      <c r="H256" s="131">
        <v>316980</v>
      </c>
      <c r="I256" s="132">
        <f t="shared" si="252"/>
        <v>6.0606060606060608E-2</v>
      </c>
      <c r="J256" s="132">
        <f t="shared" si="203"/>
        <v>0.66666666666666663</v>
      </c>
      <c r="K256" s="157">
        <f t="shared" si="204"/>
        <v>79245</v>
      </c>
      <c r="L256" s="592"/>
      <c r="M256" s="227" t="s">
        <v>122</v>
      </c>
      <c r="N256" s="122">
        <v>31</v>
      </c>
      <c r="O256" s="131">
        <v>19</v>
      </c>
      <c r="P256" s="131">
        <v>1935810</v>
      </c>
      <c r="Q256" s="132">
        <f t="shared" si="253"/>
        <v>8.15450643776824E-2</v>
      </c>
      <c r="R256" s="132">
        <f t="shared" si="205"/>
        <v>0.61290322580645162</v>
      </c>
      <c r="S256" s="126">
        <f t="shared" si="206"/>
        <v>101884.73684210527</v>
      </c>
      <c r="T256" s="592"/>
      <c r="U256" s="227" t="s">
        <v>122</v>
      </c>
      <c r="V256" s="122">
        <v>535</v>
      </c>
      <c r="W256" s="131">
        <v>345</v>
      </c>
      <c r="X256" s="131">
        <v>28023170</v>
      </c>
      <c r="Y256" s="132">
        <f t="shared" si="254"/>
        <v>3.3517924803264355E-2</v>
      </c>
      <c r="Z256" s="132">
        <f t="shared" si="207"/>
        <v>0.64485981308411211</v>
      </c>
      <c r="AA256" s="131">
        <f t="shared" si="208"/>
        <v>81226.579710144928</v>
      </c>
      <c r="AB256" s="592"/>
      <c r="AC256" s="227" t="s">
        <v>122</v>
      </c>
      <c r="AD256" s="122">
        <v>697</v>
      </c>
      <c r="AE256" s="131">
        <v>420</v>
      </c>
      <c r="AF256" s="131">
        <v>38692180</v>
      </c>
      <c r="AG256" s="132">
        <f t="shared" si="255"/>
        <v>4.0607173934061686E-2</v>
      </c>
      <c r="AH256" s="132">
        <f t="shared" si="209"/>
        <v>0.60258249641319939</v>
      </c>
      <c r="AI256" s="126">
        <f t="shared" si="210"/>
        <v>92124.238095238092</v>
      </c>
      <c r="AJ256" s="592"/>
      <c r="AK256" s="227" t="s">
        <v>122</v>
      </c>
      <c r="AL256" s="122">
        <v>531</v>
      </c>
      <c r="AM256" s="131">
        <v>336</v>
      </c>
      <c r="AN256" s="131">
        <v>32815520</v>
      </c>
      <c r="AO256" s="132">
        <f t="shared" si="256"/>
        <v>4.5814016907553858E-2</v>
      </c>
      <c r="AP256" s="132">
        <f t="shared" si="211"/>
        <v>0.63276836158192096</v>
      </c>
      <c r="AQ256" s="126">
        <f t="shared" si="212"/>
        <v>97665.238095238092</v>
      </c>
      <c r="AR256" s="592"/>
      <c r="AS256" s="227" t="s">
        <v>122</v>
      </c>
      <c r="AT256" s="122">
        <v>231</v>
      </c>
      <c r="AU256" s="131">
        <v>139</v>
      </c>
      <c r="AV256" s="131">
        <v>15336900</v>
      </c>
      <c r="AW256" s="132">
        <f t="shared" si="257"/>
        <v>4.1679160419790105E-2</v>
      </c>
      <c r="AX256" s="132">
        <f t="shared" si="213"/>
        <v>0.60173160173160178</v>
      </c>
      <c r="AY256" s="131">
        <f t="shared" si="214"/>
        <v>110337.41007194245</v>
      </c>
      <c r="AZ256" s="592"/>
      <c r="BA256" s="227" t="s">
        <v>122</v>
      </c>
      <c r="BB256" s="122">
        <v>55</v>
      </c>
      <c r="BC256" s="131">
        <v>35</v>
      </c>
      <c r="BD256" s="131">
        <v>5547290</v>
      </c>
      <c r="BE256" s="132">
        <f t="shared" si="258"/>
        <v>3.2110091743119268E-2</v>
      </c>
      <c r="BF256" s="132">
        <f t="shared" si="215"/>
        <v>0.63636363636363635</v>
      </c>
      <c r="BG256" s="157">
        <f t="shared" si="216"/>
        <v>158494</v>
      </c>
      <c r="BH256" s="592"/>
      <c r="BI256" s="227" t="s">
        <v>122</v>
      </c>
      <c r="BJ256" s="122">
        <f t="shared" si="217"/>
        <v>2086</v>
      </c>
      <c r="BK256" s="131">
        <f t="shared" si="201"/>
        <v>1298</v>
      </c>
      <c r="BL256" s="131">
        <f t="shared" si="202"/>
        <v>122667850</v>
      </c>
      <c r="BM256" s="132">
        <f t="shared" si="259"/>
        <v>3.9701474276625681E-2</v>
      </c>
      <c r="BN256" s="132">
        <f t="shared" si="218"/>
        <v>0.6222435282837967</v>
      </c>
      <c r="BO256" s="131">
        <f t="shared" si="219"/>
        <v>94505.277349768876</v>
      </c>
      <c r="BP256" s="183"/>
    </row>
    <row r="257" spans="2:68" s="75" customFormat="1">
      <c r="B257" s="602"/>
      <c r="C257" s="605"/>
      <c r="D257" s="592"/>
      <c r="E257" s="227" t="s">
        <v>123</v>
      </c>
      <c r="F257" s="122">
        <v>26</v>
      </c>
      <c r="G257" s="131">
        <v>14</v>
      </c>
      <c r="H257" s="131">
        <v>1445760</v>
      </c>
      <c r="I257" s="132">
        <f t="shared" si="252"/>
        <v>0.21212121212121213</v>
      </c>
      <c r="J257" s="132">
        <f t="shared" si="203"/>
        <v>0.53846153846153844</v>
      </c>
      <c r="K257" s="157">
        <f t="shared" si="204"/>
        <v>103268.57142857143</v>
      </c>
      <c r="L257" s="592"/>
      <c r="M257" s="227" t="s">
        <v>123</v>
      </c>
      <c r="N257" s="122">
        <v>93</v>
      </c>
      <c r="O257" s="131">
        <v>51</v>
      </c>
      <c r="P257" s="131">
        <v>4471330</v>
      </c>
      <c r="Q257" s="132">
        <f t="shared" si="253"/>
        <v>0.21888412017167383</v>
      </c>
      <c r="R257" s="132">
        <f t="shared" si="205"/>
        <v>0.54838709677419351</v>
      </c>
      <c r="S257" s="126">
        <f t="shared" si="206"/>
        <v>87673.137254901958</v>
      </c>
      <c r="T257" s="592"/>
      <c r="U257" s="227" t="s">
        <v>123</v>
      </c>
      <c r="V257" s="122">
        <v>4141</v>
      </c>
      <c r="W257" s="131">
        <v>2578</v>
      </c>
      <c r="X257" s="131">
        <v>199481600</v>
      </c>
      <c r="Y257" s="132">
        <f t="shared" si="254"/>
        <v>0.25046147867482754</v>
      </c>
      <c r="Z257" s="132">
        <f t="shared" si="207"/>
        <v>0.62255493842067133</v>
      </c>
      <c r="AA257" s="131">
        <f t="shared" si="208"/>
        <v>77378.432893716061</v>
      </c>
      <c r="AB257" s="592"/>
      <c r="AC257" s="227" t="s">
        <v>123</v>
      </c>
      <c r="AD257" s="122">
        <v>4505</v>
      </c>
      <c r="AE257" s="131">
        <v>2749</v>
      </c>
      <c r="AF257" s="131">
        <v>237162730</v>
      </c>
      <c r="AG257" s="132">
        <f t="shared" si="255"/>
        <v>0.26578362177317993</v>
      </c>
      <c r="AH257" s="132">
        <f t="shared" si="209"/>
        <v>0.61021087680355157</v>
      </c>
      <c r="AI257" s="126">
        <f t="shared" si="210"/>
        <v>86272.364496180424</v>
      </c>
      <c r="AJ257" s="592"/>
      <c r="AK257" s="227" t="s">
        <v>123</v>
      </c>
      <c r="AL257" s="122">
        <v>2960</v>
      </c>
      <c r="AM257" s="131">
        <v>1775</v>
      </c>
      <c r="AN257" s="131">
        <v>166103560</v>
      </c>
      <c r="AO257" s="132">
        <f t="shared" si="256"/>
        <v>0.24202345241341697</v>
      </c>
      <c r="AP257" s="132">
        <f t="shared" si="211"/>
        <v>0.59966216216216217</v>
      </c>
      <c r="AQ257" s="126">
        <f t="shared" si="212"/>
        <v>93579.470422535218</v>
      </c>
      <c r="AR257" s="592"/>
      <c r="AS257" s="227" t="s">
        <v>123</v>
      </c>
      <c r="AT257" s="122">
        <v>1047</v>
      </c>
      <c r="AU257" s="131">
        <v>550</v>
      </c>
      <c r="AV257" s="131">
        <v>58346670</v>
      </c>
      <c r="AW257" s="132">
        <f t="shared" si="257"/>
        <v>0.16491754122938532</v>
      </c>
      <c r="AX257" s="132">
        <f t="shared" si="213"/>
        <v>0.52531041069723017</v>
      </c>
      <c r="AY257" s="131">
        <f t="shared" si="214"/>
        <v>106084.85454545454</v>
      </c>
      <c r="AZ257" s="592"/>
      <c r="BA257" s="227" t="s">
        <v>123</v>
      </c>
      <c r="BB257" s="122">
        <v>237</v>
      </c>
      <c r="BC257" s="131">
        <v>130</v>
      </c>
      <c r="BD257" s="131">
        <v>15217680</v>
      </c>
      <c r="BE257" s="132">
        <f t="shared" si="258"/>
        <v>0.11926605504587157</v>
      </c>
      <c r="BF257" s="132">
        <f t="shared" si="215"/>
        <v>0.54852320675105481</v>
      </c>
      <c r="BG257" s="157">
        <f t="shared" si="216"/>
        <v>117059.07692307692</v>
      </c>
      <c r="BH257" s="592"/>
      <c r="BI257" s="227" t="s">
        <v>123</v>
      </c>
      <c r="BJ257" s="122">
        <f t="shared" si="217"/>
        <v>13009</v>
      </c>
      <c r="BK257" s="131">
        <f t="shared" si="201"/>
        <v>7847</v>
      </c>
      <c r="BL257" s="131">
        <f t="shared" si="202"/>
        <v>682229330</v>
      </c>
      <c r="BM257" s="132">
        <f t="shared" si="259"/>
        <v>0.24001345812687344</v>
      </c>
      <c r="BN257" s="132">
        <f t="shared" si="218"/>
        <v>0.60319778614805131</v>
      </c>
      <c r="BO257" s="131">
        <f t="shared" si="219"/>
        <v>86941.420925194339</v>
      </c>
      <c r="BP257" s="183"/>
    </row>
    <row r="258" spans="2:68" s="75" customFormat="1">
      <c r="B258" s="602"/>
      <c r="C258" s="605"/>
      <c r="D258" s="592"/>
      <c r="E258" s="227" t="s">
        <v>124</v>
      </c>
      <c r="F258" s="122">
        <v>8</v>
      </c>
      <c r="G258" s="131">
        <v>5</v>
      </c>
      <c r="H258" s="131">
        <v>863840</v>
      </c>
      <c r="I258" s="132">
        <f t="shared" si="252"/>
        <v>7.575757575757576E-2</v>
      </c>
      <c r="J258" s="132">
        <f t="shared" si="203"/>
        <v>0.625</v>
      </c>
      <c r="K258" s="157">
        <f t="shared" si="204"/>
        <v>172768</v>
      </c>
      <c r="L258" s="592"/>
      <c r="M258" s="227" t="s">
        <v>124</v>
      </c>
      <c r="N258" s="122">
        <v>33</v>
      </c>
      <c r="O258" s="131">
        <v>20</v>
      </c>
      <c r="P258" s="131">
        <v>1579900</v>
      </c>
      <c r="Q258" s="132">
        <f t="shared" si="253"/>
        <v>8.5836909871244635E-2</v>
      </c>
      <c r="R258" s="132">
        <f t="shared" si="205"/>
        <v>0.60606060606060608</v>
      </c>
      <c r="S258" s="126">
        <f t="shared" si="206"/>
        <v>78995</v>
      </c>
      <c r="T258" s="592"/>
      <c r="U258" s="227" t="s">
        <v>124</v>
      </c>
      <c r="V258" s="122">
        <v>841</v>
      </c>
      <c r="W258" s="131">
        <v>504</v>
      </c>
      <c r="X258" s="131">
        <v>41821690</v>
      </c>
      <c r="Y258" s="132">
        <f t="shared" si="254"/>
        <v>4.8965316234334012E-2</v>
      </c>
      <c r="Z258" s="132">
        <f t="shared" si="207"/>
        <v>0.59928656361474431</v>
      </c>
      <c r="AA258" s="131">
        <f t="shared" si="208"/>
        <v>82979.543650793654</v>
      </c>
      <c r="AB258" s="592"/>
      <c r="AC258" s="227" t="s">
        <v>124</v>
      </c>
      <c r="AD258" s="122">
        <v>1277</v>
      </c>
      <c r="AE258" s="131">
        <v>731</v>
      </c>
      <c r="AF258" s="131">
        <v>71009870</v>
      </c>
      <c r="AG258" s="132">
        <f t="shared" si="255"/>
        <v>7.067581939475974E-2</v>
      </c>
      <c r="AH258" s="132">
        <f t="shared" si="209"/>
        <v>0.57243539545810496</v>
      </c>
      <c r="AI258" s="126">
        <f t="shared" si="210"/>
        <v>97140.725034199728</v>
      </c>
      <c r="AJ258" s="592"/>
      <c r="AK258" s="227" t="s">
        <v>124</v>
      </c>
      <c r="AL258" s="122">
        <v>1067</v>
      </c>
      <c r="AM258" s="131">
        <v>643</v>
      </c>
      <c r="AN258" s="131">
        <v>66449970</v>
      </c>
      <c r="AO258" s="132">
        <f t="shared" si="256"/>
        <v>8.7673847832015275E-2</v>
      </c>
      <c r="AP258" s="132">
        <f t="shared" si="211"/>
        <v>0.6026241799437676</v>
      </c>
      <c r="AQ258" s="126">
        <f t="shared" si="212"/>
        <v>103343.65474339036</v>
      </c>
      <c r="AR258" s="592"/>
      <c r="AS258" s="227" t="s">
        <v>124</v>
      </c>
      <c r="AT258" s="122">
        <v>597</v>
      </c>
      <c r="AU258" s="131">
        <v>326</v>
      </c>
      <c r="AV258" s="131">
        <v>32129570</v>
      </c>
      <c r="AW258" s="132">
        <f t="shared" si="257"/>
        <v>9.7751124437781112E-2</v>
      </c>
      <c r="AX258" s="132">
        <f t="shared" si="213"/>
        <v>0.54606365159128978</v>
      </c>
      <c r="AY258" s="131">
        <f t="shared" si="214"/>
        <v>98556.963190184048</v>
      </c>
      <c r="AZ258" s="592"/>
      <c r="BA258" s="227" t="s">
        <v>124</v>
      </c>
      <c r="BB258" s="122">
        <v>201</v>
      </c>
      <c r="BC258" s="131">
        <v>110</v>
      </c>
      <c r="BD258" s="131">
        <v>14957650</v>
      </c>
      <c r="BE258" s="132">
        <f t="shared" si="258"/>
        <v>0.10091743119266056</v>
      </c>
      <c r="BF258" s="132">
        <f t="shared" si="215"/>
        <v>0.54726368159203975</v>
      </c>
      <c r="BG258" s="157">
        <f t="shared" si="216"/>
        <v>135978.63636363635</v>
      </c>
      <c r="BH258" s="592"/>
      <c r="BI258" s="227" t="s">
        <v>124</v>
      </c>
      <c r="BJ258" s="122">
        <f t="shared" si="217"/>
        <v>4024</v>
      </c>
      <c r="BK258" s="131">
        <f t="shared" si="201"/>
        <v>2339</v>
      </c>
      <c r="BL258" s="131">
        <f t="shared" si="202"/>
        <v>228812490</v>
      </c>
      <c r="BM258" s="132">
        <f t="shared" si="259"/>
        <v>7.1542178993087416E-2</v>
      </c>
      <c r="BN258" s="132">
        <f t="shared" si="218"/>
        <v>0.5812624254473161</v>
      </c>
      <c r="BO258" s="131">
        <f t="shared" si="219"/>
        <v>97824.920906370244</v>
      </c>
      <c r="BP258" s="183"/>
    </row>
    <row r="259" spans="2:68" s="75" customFormat="1">
      <c r="B259" s="602"/>
      <c r="C259" s="605"/>
      <c r="D259" s="592"/>
      <c r="E259" s="224" t="s">
        <v>117</v>
      </c>
      <c r="F259" s="122">
        <v>6</v>
      </c>
      <c r="G259" s="131">
        <v>4</v>
      </c>
      <c r="H259" s="131">
        <v>365090</v>
      </c>
      <c r="I259" s="132">
        <f t="shared" si="252"/>
        <v>6.0606060606060608E-2</v>
      </c>
      <c r="J259" s="132">
        <f t="shared" si="203"/>
        <v>0.66666666666666663</v>
      </c>
      <c r="K259" s="157">
        <f t="shared" si="204"/>
        <v>91272.5</v>
      </c>
      <c r="L259" s="592"/>
      <c r="M259" s="228" t="s">
        <v>117</v>
      </c>
      <c r="N259" s="122">
        <v>12</v>
      </c>
      <c r="O259" s="131">
        <v>5</v>
      </c>
      <c r="P259" s="131">
        <v>484340</v>
      </c>
      <c r="Q259" s="132">
        <f t="shared" si="253"/>
        <v>2.1459227467811159E-2</v>
      </c>
      <c r="R259" s="132">
        <f t="shared" si="205"/>
        <v>0.41666666666666669</v>
      </c>
      <c r="S259" s="126">
        <f t="shared" si="206"/>
        <v>96868</v>
      </c>
      <c r="T259" s="592"/>
      <c r="U259" s="228" t="s">
        <v>117</v>
      </c>
      <c r="V259" s="122">
        <v>783</v>
      </c>
      <c r="W259" s="131">
        <v>431</v>
      </c>
      <c r="X259" s="131">
        <v>31425020</v>
      </c>
      <c r="Y259" s="132">
        <f t="shared" si="254"/>
        <v>4.1873117652773732E-2</v>
      </c>
      <c r="Z259" s="132">
        <f t="shared" si="207"/>
        <v>0.55044699872286074</v>
      </c>
      <c r="AA259" s="131">
        <f t="shared" si="208"/>
        <v>72911.879350348026</v>
      </c>
      <c r="AB259" s="592"/>
      <c r="AC259" s="228" t="s">
        <v>117</v>
      </c>
      <c r="AD259" s="122">
        <v>492</v>
      </c>
      <c r="AE259" s="131">
        <v>269</v>
      </c>
      <c r="AF259" s="131">
        <v>24954030</v>
      </c>
      <c r="AG259" s="132">
        <f t="shared" si="255"/>
        <v>2.6007928067291887E-2</v>
      </c>
      <c r="AH259" s="132">
        <f t="shared" si="209"/>
        <v>0.5467479674796748</v>
      </c>
      <c r="AI259" s="126">
        <f t="shared" si="210"/>
        <v>92765.910780669146</v>
      </c>
      <c r="AJ259" s="592"/>
      <c r="AK259" s="228" t="s">
        <v>117</v>
      </c>
      <c r="AL259" s="122">
        <v>284</v>
      </c>
      <c r="AM259" s="131">
        <v>144</v>
      </c>
      <c r="AN259" s="131">
        <v>18737430</v>
      </c>
      <c r="AO259" s="132">
        <f t="shared" si="256"/>
        <v>1.9634578674665941E-2</v>
      </c>
      <c r="AP259" s="132">
        <f t="shared" si="211"/>
        <v>0.50704225352112675</v>
      </c>
      <c r="AQ259" s="126">
        <f t="shared" si="212"/>
        <v>130121.04166666667</v>
      </c>
      <c r="AR259" s="592"/>
      <c r="AS259" s="228" t="s">
        <v>117</v>
      </c>
      <c r="AT259" s="122">
        <v>129</v>
      </c>
      <c r="AU259" s="131">
        <v>65</v>
      </c>
      <c r="AV259" s="131">
        <v>7958700</v>
      </c>
      <c r="AW259" s="132">
        <f t="shared" si="257"/>
        <v>1.9490254872563718E-2</v>
      </c>
      <c r="AX259" s="132">
        <f t="shared" si="213"/>
        <v>0.50387596899224807</v>
      </c>
      <c r="AY259" s="131">
        <f t="shared" si="214"/>
        <v>122441.53846153847</v>
      </c>
      <c r="AZ259" s="592"/>
      <c r="BA259" s="228" t="s">
        <v>117</v>
      </c>
      <c r="BB259" s="122">
        <v>58</v>
      </c>
      <c r="BC259" s="131">
        <v>28</v>
      </c>
      <c r="BD259" s="131">
        <v>4638060</v>
      </c>
      <c r="BE259" s="132">
        <f t="shared" si="258"/>
        <v>2.5688073394495414E-2</v>
      </c>
      <c r="BF259" s="132">
        <f t="shared" si="215"/>
        <v>0.48275862068965519</v>
      </c>
      <c r="BG259" s="157">
        <f t="shared" si="216"/>
        <v>165645</v>
      </c>
      <c r="BH259" s="592"/>
      <c r="BI259" s="228" t="s">
        <v>117</v>
      </c>
      <c r="BJ259" s="122">
        <f t="shared" si="217"/>
        <v>1764</v>
      </c>
      <c r="BK259" s="131">
        <f t="shared" si="201"/>
        <v>946</v>
      </c>
      <c r="BL259" s="131">
        <f t="shared" si="202"/>
        <v>88562670</v>
      </c>
      <c r="BM259" s="132">
        <f t="shared" si="259"/>
        <v>2.8934972777879733E-2</v>
      </c>
      <c r="BN259" s="132">
        <f t="shared" si="218"/>
        <v>0.53628117913832196</v>
      </c>
      <c r="BO259" s="131">
        <f t="shared" si="219"/>
        <v>93618.044397463003</v>
      </c>
      <c r="BP259" s="183"/>
    </row>
    <row r="260" spans="2:68" s="75" customFormat="1">
      <c r="B260" s="602">
        <v>24</v>
      </c>
      <c r="C260" s="603" t="s">
        <v>83</v>
      </c>
      <c r="D260" s="595">
        <f>BS31</f>
        <v>32</v>
      </c>
      <c r="E260" s="225" t="s">
        <v>104</v>
      </c>
      <c r="F260" s="121">
        <v>16</v>
      </c>
      <c r="G260" s="129">
        <v>11</v>
      </c>
      <c r="H260" s="129">
        <v>559290</v>
      </c>
      <c r="I260" s="130">
        <f>IFERROR(G260/$D$260,"-")</f>
        <v>0.34375</v>
      </c>
      <c r="J260" s="130">
        <f t="shared" si="203"/>
        <v>0.6875</v>
      </c>
      <c r="K260" s="156">
        <f t="shared" si="204"/>
        <v>50844.545454545456</v>
      </c>
      <c r="L260" s="595">
        <f>BT31</f>
        <v>98</v>
      </c>
      <c r="M260" s="225" t="s">
        <v>104</v>
      </c>
      <c r="N260" s="121">
        <v>51</v>
      </c>
      <c r="O260" s="129">
        <v>41</v>
      </c>
      <c r="P260" s="129">
        <v>4039860</v>
      </c>
      <c r="Q260" s="130">
        <f>IFERROR(O260/$L$260,"-")</f>
        <v>0.41836734693877553</v>
      </c>
      <c r="R260" s="130">
        <f t="shared" si="205"/>
        <v>0.80392156862745101</v>
      </c>
      <c r="S260" s="125">
        <f t="shared" si="206"/>
        <v>98533.170731707316</v>
      </c>
      <c r="T260" s="595">
        <f>BU31</f>
        <v>4979</v>
      </c>
      <c r="U260" s="225" t="s">
        <v>104</v>
      </c>
      <c r="V260" s="121">
        <v>2443</v>
      </c>
      <c r="W260" s="129">
        <v>1632</v>
      </c>
      <c r="X260" s="129">
        <v>129287280</v>
      </c>
      <c r="Y260" s="130">
        <f>IFERROR(W260/$T$260,"-")</f>
        <v>0.32777666198031735</v>
      </c>
      <c r="Z260" s="130">
        <f t="shared" si="207"/>
        <v>0.66803110929185427</v>
      </c>
      <c r="AA260" s="129">
        <f t="shared" si="208"/>
        <v>79220.147058823524</v>
      </c>
      <c r="AB260" s="595">
        <f>BV31</f>
        <v>4104</v>
      </c>
      <c r="AC260" s="225" t="s">
        <v>104</v>
      </c>
      <c r="AD260" s="121">
        <v>2268</v>
      </c>
      <c r="AE260" s="129">
        <v>1533</v>
      </c>
      <c r="AF260" s="129">
        <v>130183580</v>
      </c>
      <c r="AG260" s="130">
        <f>IFERROR(AE260/$AB$260,"-")</f>
        <v>0.37353801169590645</v>
      </c>
      <c r="AH260" s="130">
        <f t="shared" si="209"/>
        <v>0.67592592592592593</v>
      </c>
      <c r="AI260" s="125">
        <f t="shared" si="210"/>
        <v>84920.79582517939</v>
      </c>
      <c r="AJ260" s="595">
        <f>BW31</f>
        <v>3059</v>
      </c>
      <c r="AK260" s="225" t="s">
        <v>104</v>
      </c>
      <c r="AL260" s="121">
        <v>1591</v>
      </c>
      <c r="AM260" s="129">
        <v>1014</v>
      </c>
      <c r="AN260" s="129">
        <v>91619530</v>
      </c>
      <c r="AO260" s="130">
        <f>IFERROR(AM260/$AJ$260,"-")</f>
        <v>0.33148087610330174</v>
      </c>
      <c r="AP260" s="130">
        <f t="shared" si="211"/>
        <v>0.63733500942803267</v>
      </c>
      <c r="AQ260" s="125">
        <f t="shared" si="212"/>
        <v>90354.566074950693</v>
      </c>
      <c r="AR260" s="595">
        <f>BX31</f>
        <v>1621</v>
      </c>
      <c r="AS260" s="225" t="s">
        <v>104</v>
      </c>
      <c r="AT260" s="121">
        <v>713</v>
      </c>
      <c r="AU260" s="129">
        <v>437</v>
      </c>
      <c r="AV260" s="129">
        <v>39681060</v>
      </c>
      <c r="AW260" s="130">
        <f>IFERROR(AU260/$AR$260,"-")</f>
        <v>0.26958667489204197</v>
      </c>
      <c r="AX260" s="130">
        <f t="shared" si="213"/>
        <v>0.61290322580645162</v>
      </c>
      <c r="AY260" s="129">
        <f t="shared" si="214"/>
        <v>90803.340961098394</v>
      </c>
      <c r="AZ260" s="595">
        <f>BY31</f>
        <v>680</v>
      </c>
      <c r="BA260" s="225" t="s">
        <v>104</v>
      </c>
      <c r="BB260" s="121">
        <v>234</v>
      </c>
      <c r="BC260" s="129">
        <v>131</v>
      </c>
      <c r="BD260" s="129">
        <v>13314020</v>
      </c>
      <c r="BE260" s="130">
        <f>IFERROR(BC260/$AZ$260,"-")</f>
        <v>0.19264705882352942</v>
      </c>
      <c r="BF260" s="130">
        <f t="shared" si="215"/>
        <v>0.55982905982905984</v>
      </c>
      <c r="BG260" s="156">
        <f t="shared" si="216"/>
        <v>101633.74045801527</v>
      </c>
      <c r="BH260" s="595">
        <f>BZ31</f>
        <v>14573</v>
      </c>
      <c r="BI260" s="225" t="s">
        <v>104</v>
      </c>
      <c r="BJ260" s="121">
        <f t="shared" si="217"/>
        <v>7316</v>
      </c>
      <c r="BK260" s="129">
        <f t="shared" si="201"/>
        <v>4799</v>
      </c>
      <c r="BL260" s="129">
        <f t="shared" si="202"/>
        <v>408684620</v>
      </c>
      <c r="BM260" s="130">
        <f>IFERROR(BK260/$BH$260,"-")</f>
        <v>0.32930762368764155</v>
      </c>
      <c r="BN260" s="130">
        <f t="shared" si="218"/>
        <v>0.65595954073264073</v>
      </c>
      <c r="BO260" s="129">
        <f t="shared" si="219"/>
        <v>85160.370910606376</v>
      </c>
      <c r="BP260" s="183"/>
    </row>
    <row r="261" spans="2:68" s="75" customFormat="1">
      <c r="B261" s="602"/>
      <c r="C261" s="603"/>
      <c r="D261" s="595"/>
      <c r="E261" s="226" t="s">
        <v>136</v>
      </c>
      <c r="F261" s="122">
        <v>13</v>
      </c>
      <c r="G261" s="131">
        <v>9</v>
      </c>
      <c r="H261" s="131">
        <v>441510</v>
      </c>
      <c r="I261" s="132">
        <f t="shared" ref="I261:I270" si="260">IFERROR(G261/$D$260,"-")</f>
        <v>0.28125</v>
      </c>
      <c r="J261" s="132">
        <f t="shared" si="203"/>
        <v>0.69230769230769229</v>
      </c>
      <c r="K261" s="157">
        <f t="shared" si="204"/>
        <v>49056.666666666664</v>
      </c>
      <c r="L261" s="595"/>
      <c r="M261" s="226" t="s">
        <v>136</v>
      </c>
      <c r="N261" s="122">
        <v>37</v>
      </c>
      <c r="O261" s="131">
        <v>27</v>
      </c>
      <c r="P261" s="131">
        <v>2569520</v>
      </c>
      <c r="Q261" s="132">
        <f t="shared" ref="Q261:Q270" si="261">IFERROR(O261/$L$260,"-")</f>
        <v>0.27551020408163263</v>
      </c>
      <c r="R261" s="132">
        <f t="shared" si="205"/>
        <v>0.72972972972972971</v>
      </c>
      <c r="S261" s="126">
        <f t="shared" si="206"/>
        <v>95167.407407407401</v>
      </c>
      <c r="T261" s="595"/>
      <c r="U261" s="226" t="s">
        <v>136</v>
      </c>
      <c r="V261" s="122">
        <v>2373</v>
      </c>
      <c r="W261" s="131">
        <v>1610</v>
      </c>
      <c r="X261" s="131">
        <v>121388440</v>
      </c>
      <c r="Y261" s="132">
        <f t="shared" ref="Y261:Y270" si="262">IFERROR(W261/$T$260,"-")</f>
        <v>0.3233581040369552</v>
      </c>
      <c r="Z261" s="132">
        <f t="shared" si="207"/>
        <v>0.67846607669616521</v>
      </c>
      <c r="AA261" s="131">
        <f t="shared" si="208"/>
        <v>75396.546583850926</v>
      </c>
      <c r="AB261" s="595"/>
      <c r="AC261" s="226" t="s">
        <v>136</v>
      </c>
      <c r="AD261" s="122">
        <v>1957</v>
      </c>
      <c r="AE261" s="131">
        <v>1355</v>
      </c>
      <c r="AF261" s="131">
        <v>113739370</v>
      </c>
      <c r="AG261" s="132">
        <f t="shared" ref="AG261:AG270" si="263">IFERROR(AE261/$AB$260,"-")</f>
        <v>0.33016569200779727</v>
      </c>
      <c r="AH261" s="132">
        <f t="shared" si="209"/>
        <v>0.69238630556974967</v>
      </c>
      <c r="AI261" s="126">
        <f t="shared" si="210"/>
        <v>83940.494464944655</v>
      </c>
      <c r="AJ261" s="595"/>
      <c r="AK261" s="226" t="s">
        <v>136</v>
      </c>
      <c r="AL261" s="122">
        <v>1357</v>
      </c>
      <c r="AM261" s="131">
        <v>869</v>
      </c>
      <c r="AN261" s="131">
        <v>76608430</v>
      </c>
      <c r="AO261" s="132">
        <f t="shared" ref="AO261:AO270" si="264">IFERROR(AM261/$AJ$260,"-")</f>
        <v>0.28407976462896373</v>
      </c>
      <c r="AP261" s="132">
        <f t="shared" si="211"/>
        <v>0.64038319823139278</v>
      </c>
      <c r="AQ261" s="126">
        <f t="shared" si="212"/>
        <v>88156.996547756047</v>
      </c>
      <c r="AR261" s="595"/>
      <c r="AS261" s="226" t="s">
        <v>136</v>
      </c>
      <c r="AT261" s="122">
        <v>532</v>
      </c>
      <c r="AU261" s="131">
        <v>324</v>
      </c>
      <c r="AV261" s="131">
        <v>28459740</v>
      </c>
      <c r="AW261" s="132">
        <f t="shared" ref="AW261:AW270" si="265">IFERROR(AU261/$AR$260,"-")</f>
        <v>0.19987661937075879</v>
      </c>
      <c r="AX261" s="132">
        <f t="shared" si="213"/>
        <v>0.60902255639097747</v>
      </c>
      <c r="AY261" s="131">
        <f t="shared" si="214"/>
        <v>87838.703703703708</v>
      </c>
      <c r="AZ261" s="595"/>
      <c r="BA261" s="226" t="s">
        <v>136</v>
      </c>
      <c r="BB261" s="122">
        <v>136</v>
      </c>
      <c r="BC261" s="131">
        <v>81</v>
      </c>
      <c r="BD261" s="131">
        <v>7349840</v>
      </c>
      <c r="BE261" s="132">
        <f t="shared" ref="BE261:BE270" si="266">IFERROR(BC261/$AZ$260,"-")</f>
        <v>0.11911764705882352</v>
      </c>
      <c r="BF261" s="132">
        <f t="shared" si="215"/>
        <v>0.59558823529411764</v>
      </c>
      <c r="BG261" s="157">
        <f t="shared" si="216"/>
        <v>90738.765432098764</v>
      </c>
      <c r="BH261" s="595"/>
      <c r="BI261" s="226" t="s">
        <v>136</v>
      </c>
      <c r="BJ261" s="122">
        <f t="shared" si="217"/>
        <v>6405</v>
      </c>
      <c r="BK261" s="131">
        <f t="shared" si="201"/>
        <v>4275</v>
      </c>
      <c r="BL261" s="131">
        <f t="shared" si="202"/>
        <v>350556850</v>
      </c>
      <c r="BM261" s="132">
        <f t="shared" ref="BM261:BM270" si="267">IFERROR(BK261/$BH$260,"-")</f>
        <v>0.29335071707953064</v>
      </c>
      <c r="BN261" s="132">
        <f t="shared" si="218"/>
        <v>0.66744730679156905</v>
      </c>
      <c r="BO261" s="131">
        <f t="shared" si="219"/>
        <v>82001.602339181292</v>
      </c>
      <c r="BP261" s="183"/>
    </row>
    <row r="262" spans="2:68" s="75" customFormat="1">
      <c r="B262" s="602"/>
      <c r="C262" s="603"/>
      <c r="D262" s="595"/>
      <c r="E262" s="227" t="s">
        <v>103</v>
      </c>
      <c r="F262" s="122">
        <v>14</v>
      </c>
      <c r="G262" s="131">
        <v>10</v>
      </c>
      <c r="H262" s="131">
        <v>458150</v>
      </c>
      <c r="I262" s="132">
        <f t="shared" si="260"/>
        <v>0.3125</v>
      </c>
      <c r="J262" s="132">
        <f t="shared" si="203"/>
        <v>0.7142857142857143</v>
      </c>
      <c r="K262" s="157">
        <f t="shared" si="204"/>
        <v>45815</v>
      </c>
      <c r="L262" s="595"/>
      <c r="M262" s="227" t="s">
        <v>103</v>
      </c>
      <c r="N262" s="122">
        <v>57</v>
      </c>
      <c r="O262" s="131">
        <v>41</v>
      </c>
      <c r="P262" s="131">
        <v>4118630</v>
      </c>
      <c r="Q262" s="132">
        <f t="shared" si="261"/>
        <v>0.41836734693877553</v>
      </c>
      <c r="R262" s="132">
        <f t="shared" si="205"/>
        <v>0.7192982456140351</v>
      </c>
      <c r="S262" s="126">
        <f t="shared" si="206"/>
        <v>100454.39024390244</v>
      </c>
      <c r="T262" s="595"/>
      <c r="U262" s="227" t="s">
        <v>103</v>
      </c>
      <c r="V262" s="122">
        <v>2858</v>
      </c>
      <c r="W262" s="131">
        <v>1841</v>
      </c>
      <c r="X262" s="131">
        <v>139833390</v>
      </c>
      <c r="Y262" s="132">
        <f t="shared" si="262"/>
        <v>0.36975296244225747</v>
      </c>
      <c r="Z262" s="132">
        <f t="shared" si="207"/>
        <v>0.64415675297410779</v>
      </c>
      <c r="AA262" s="131">
        <f t="shared" si="208"/>
        <v>75955.127648017384</v>
      </c>
      <c r="AB262" s="595"/>
      <c r="AC262" s="227" t="s">
        <v>103</v>
      </c>
      <c r="AD262" s="122">
        <v>2543</v>
      </c>
      <c r="AE262" s="131">
        <v>1718</v>
      </c>
      <c r="AF262" s="131">
        <v>147513320</v>
      </c>
      <c r="AG262" s="132">
        <f t="shared" si="263"/>
        <v>0.41861598440545811</v>
      </c>
      <c r="AH262" s="132">
        <f t="shared" si="209"/>
        <v>0.67558002359418012</v>
      </c>
      <c r="AI262" s="126">
        <f t="shared" si="210"/>
        <v>85863.399301513389</v>
      </c>
      <c r="AJ262" s="595"/>
      <c r="AK262" s="227" t="s">
        <v>103</v>
      </c>
      <c r="AL262" s="122">
        <v>2010</v>
      </c>
      <c r="AM262" s="131">
        <v>1270</v>
      </c>
      <c r="AN262" s="131">
        <v>118333690</v>
      </c>
      <c r="AO262" s="132">
        <f t="shared" si="264"/>
        <v>0.41516835567178817</v>
      </c>
      <c r="AP262" s="132">
        <f t="shared" si="211"/>
        <v>0.63184079601990051</v>
      </c>
      <c r="AQ262" s="126">
        <f t="shared" si="212"/>
        <v>93176.133858267713</v>
      </c>
      <c r="AR262" s="595"/>
      <c r="AS262" s="227" t="s">
        <v>103</v>
      </c>
      <c r="AT262" s="122">
        <v>964</v>
      </c>
      <c r="AU262" s="131">
        <v>578</v>
      </c>
      <c r="AV262" s="131">
        <v>54297250</v>
      </c>
      <c r="AW262" s="132">
        <f t="shared" si="265"/>
        <v>0.35657001850709441</v>
      </c>
      <c r="AX262" s="132">
        <f t="shared" si="213"/>
        <v>0.59958506224066388</v>
      </c>
      <c r="AY262" s="131">
        <f t="shared" si="214"/>
        <v>93939.87889273357</v>
      </c>
      <c r="AZ262" s="595"/>
      <c r="BA262" s="227" t="s">
        <v>103</v>
      </c>
      <c r="BB262" s="122">
        <v>358</v>
      </c>
      <c r="BC262" s="131">
        <v>199</v>
      </c>
      <c r="BD262" s="131">
        <v>22298800</v>
      </c>
      <c r="BE262" s="132">
        <f t="shared" si="266"/>
        <v>0.29264705882352943</v>
      </c>
      <c r="BF262" s="132">
        <f t="shared" si="215"/>
        <v>0.55586592178770955</v>
      </c>
      <c r="BG262" s="157">
        <f t="shared" si="216"/>
        <v>112054.27135678392</v>
      </c>
      <c r="BH262" s="595"/>
      <c r="BI262" s="227" t="s">
        <v>103</v>
      </c>
      <c r="BJ262" s="122">
        <f t="shared" si="217"/>
        <v>8804</v>
      </c>
      <c r="BK262" s="131">
        <f t="shared" si="201"/>
        <v>5657</v>
      </c>
      <c r="BL262" s="131">
        <f t="shared" si="202"/>
        <v>486853230</v>
      </c>
      <c r="BM262" s="132">
        <f t="shared" si="267"/>
        <v>0.38818362725588418</v>
      </c>
      <c r="BN262" s="132">
        <f t="shared" si="218"/>
        <v>0.642548841435711</v>
      </c>
      <c r="BO262" s="131">
        <f t="shared" si="219"/>
        <v>86062.087678981799</v>
      </c>
      <c r="BP262" s="183"/>
    </row>
    <row r="263" spans="2:68" s="75" customFormat="1">
      <c r="B263" s="602"/>
      <c r="C263" s="603"/>
      <c r="D263" s="595"/>
      <c r="E263" s="227" t="s">
        <v>106</v>
      </c>
      <c r="F263" s="122">
        <v>10</v>
      </c>
      <c r="G263" s="131">
        <v>5</v>
      </c>
      <c r="H263" s="131">
        <v>120040</v>
      </c>
      <c r="I263" s="132">
        <f t="shared" si="260"/>
        <v>0.15625</v>
      </c>
      <c r="J263" s="132">
        <f t="shared" si="203"/>
        <v>0.5</v>
      </c>
      <c r="K263" s="157">
        <f t="shared" si="204"/>
        <v>24008</v>
      </c>
      <c r="L263" s="595"/>
      <c r="M263" s="227" t="s">
        <v>106</v>
      </c>
      <c r="N263" s="122">
        <v>21</v>
      </c>
      <c r="O263" s="131">
        <v>17</v>
      </c>
      <c r="P263" s="131">
        <v>1660980</v>
      </c>
      <c r="Q263" s="132">
        <f t="shared" si="261"/>
        <v>0.17346938775510204</v>
      </c>
      <c r="R263" s="132">
        <f t="shared" si="205"/>
        <v>0.80952380952380953</v>
      </c>
      <c r="S263" s="126">
        <f t="shared" si="206"/>
        <v>97704.705882352937</v>
      </c>
      <c r="T263" s="595"/>
      <c r="U263" s="227" t="s">
        <v>106</v>
      </c>
      <c r="V263" s="122">
        <v>996</v>
      </c>
      <c r="W263" s="131">
        <v>655</v>
      </c>
      <c r="X263" s="131">
        <v>49687810</v>
      </c>
      <c r="Y263" s="132">
        <f t="shared" si="262"/>
        <v>0.13155252058646313</v>
      </c>
      <c r="Z263" s="132">
        <f t="shared" si="207"/>
        <v>0.65763052208835338</v>
      </c>
      <c r="AA263" s="131">
        <f t="shared" si="208"/>
        <v>75859.251908396953</v>
      </c>
      <c r="AB263" s="595"/>
      <c r="AC263" s="227" t="s">
        <v>106</v>
      </c>
      <c r="AD263" s="122">
        <v>1042</v>
      </c>
      <c r="AE263" s="131">
        <v>699</v>
      </c>
      <c r="AF263" s="131">
        <v>63965930</v>
      </c>
      <c r="AG263" s="132">
        <f t="shared" si="263"/>
        <v>0.1703216374269006</v>
      </c>
      <c r="AH263" s="132">
        <f t="shared" si="209"/>
        <v>0.67082533589251436</v>
      </c>
      <c r="AI263" s="126">
        <f t="shared" si="210"/>
        <v>91510.629470672386</v>
      </c>
      <c r="AJ263" s="595"/>
      <c r="AK263" s="227" t="s">
        <v>106</v>
      </c>
      <c r="AL263" s="122">
        <v>854</v>
      </c>
      <c r="AM263" s="131">
        <v>548</v>
      </c>
      <c r="AN263" s="131">
        <v>52352690</v>
      </c>
      <c r="AO263" s="132">
        <f t="shared" si="264"/>
        <v>0.17914351095129127</v>
      </c>
      <c r="AP263" s="132">
        <f t="shared" si="211"/>
        <v>0.64168618266978927</v>
      </c>
      <c r="AQ263" s="126">
        <f t="shared" si="212"/>
        <v>95534.105839416065</v>
      </c>
      <c r="AR263" s="595"/>
      <c r="AS263" s="227" t="s">
        <v>106</v>
      </c>
      <c r="AT263" s="122">
        <v>392</v>
      </c>
      <c r="AU263" s="131">
        <v>226</v>
      </c>
      <c r="AV263" s="131">
        <v>18379960</v>
      </c>
      <c r="AW263" s="132">
        <f t="shared" si="265"/>
        <v>0.13942011104256632</v>
      </c>
      <c r="AX263" s="132">
        <f t="shared" si="213"/>
        <v>0.57653061224489799</v>
      </c>
      <c r="AY263" s="131">
        <f t="shared" si="214"/>
        <v>81327.256637168146</v>
      </c>
      <c r="AZ263" s="595"/>
      <c r="BA263" s="227" t="s">
        <v>106</v>
      </c>
      <c r="BB263" s="122">
        <v>176</v>
      </c>
      <c r="BC263" s="131">
        <v>108</v>
      </c>
      <c r="BD263" s="131">
        <v>10612640</v>
      </c>
      <c r="BE263" s="132">
        <f t="shared" si="266"/>
        <v>0.1588235294117647</v>
      </c>
      <c r="BF263" s="132">
        <f t="shared" si="215"/>
        <v>0.61363636363636365</v>
      </c>
      <c r="BG263" s="157">
        <f t="shared" si="216"/>
        <v>98265.185185185182</v>
      </c>
      <c r="BH263" s="595"/>
      <c r="BI263" s="227" t="s">
        <v>106</v>
      </c>
      <c r="BJ263" s="122">
        <f t="shared" si="217"/>
        <v>3491</v>
      </c>
      <c r="BK263" s="131">
        <f t="shared" ref="BK263:BK326" si="268">SUM(G263,O263,W263,AE263,AM263,AU263,BC263)</f>
        <v>2258</v>
      </c>
      <c r="BL263" s="131">
        <f t="shared" ref="BL263:BL326" si="269">SUM(H263,P263,X263,AF263,AN263,AV263,BD263)</f>
        <v>196780050</v>
      </c>
      <c r="BM263" s="132">
        <f t="shared" si="267"/>
        <v>0.15494407465861526</v>
      </c>
      <c r="BN263" s="132">
        <f t="shared" si="218"/>
        <v>0.64680607275852187</v>
      </c>
      <c r="BO263" s="131">
        <f t="shared" si="219"/>
        <v>87147.940655447295</v>
      </c>
      <c r="BP263" s="183"/>
    </row>
    <row r="264" spans="2:68" s="75" customFormat="1">
      <c r="B264" s="602"/>
      <c r="C264" s="603"/>
      <c r="D264" s="595"/>
      <c r="E264" s="227" t="s">
        <v>119</v>
      </c>
      <c r="F264" s="122">
        <v>9</v>
      </c>
      <c r="G264" s="131">
        <v>6</v>
      </c>
      <c r="H264" s="131">
        <v>518820</v>
      </c>
      <c r="I264" s="132">
        <f t="shared" si="260"/>
        <v>0.1875</v>
      </c>
      <c r="J264" s="132">
        <f t="shared" ref="J264:J327" si="270">IFERROR(G264/F264,"-")</f>
        <v>0.66666666666666663</v>
      </c>
      <c r="K264" s="157">
        <f t="shared" ref="K264:K327" si="271">IFERROR(H264/G264,"-")</f>
        <v>86470</v>
      </c>
      <c r="L264" s="595"/>
      <c r="M264" s="227" t="s">
        <v>119</v>
      </c>
      <c r="N264" s="122">
        <v>25</v>
      </c>
      <c r="O264" s="131">
        <v>19</v>
      </c>
      <c r="P264" s="131">
        <v>2256280</v>
      </c>
      <c r="Q264" s="132">
        <f t="shared" si="261"/>
        <v>0.19387755102040816</v>
      </c>
      <c r="R264" s="132">
        <f t="shared" ref="R264:R327" si="272">IFERROR(O264/N264,"-")</f>
        <v>0.76</v>
      </c>
      <c r="S264" s="126">
        <f t="shared" ref="S264:S327" si="273">IFERROR(P264/O264,"-")</f>
        <v>118751.57894736843</v>
      </c>
      <c r="T264" s="595"/>
      <c r="U264" s="227" t="s">
        <v>119</v>
      </c>
      <c r="V264" s="122">
        <v>973</v>
      </c>
      <c r="W264" s="131">
        <v>671</v>
      </c>
      <c r="X264" s="131">
        <v>54018930</v>
      </c>
      <c r="Y264" s="132">
        <f t="shared" si="262"/>
        <v>0.1347660172725447</v>
      </c>
      <c r="Z264" s="132">
        <f t="shared" ref="Z264:Z327" si="274">IFERROR(W264/V264,"-")</f>
        <v>0.68961973278520039</v>
      </c>
      <c r="AA264" s="131">
        <f t="shared" ref="AA264:AA327" si="275">IFERROR(X264/W264,"-")</f>
        <v>80505.111773472425</v>
      </c>
      <c r="AB264" s="595"/>
      <c r="AC264" s="227" t="s">
        <v>119</v>
      </c>
      <c r="AD264" s="122">
        <v>979</v>
      </c>
      <c r="AE264" s="131">
        <v>671</v>
      </c>
      <c r="AF264" s="131">
        <v>58221080</v>
      </c>
      <c r="AG264" s="132">
        <f t="shared" si="263"/>
        <v>0.16349902534113062</v>
      </c>
      <c r="AH264" s="132">
        <f t="shared" ref="AH264:AH327" si="276">IFERROR(AE264/AD264,"-")</f>
        <v>0.6853932584269663</v>
      </c>
      <c r="AI264" s="126">
        <f t="shared" ref="AI264:AI327" si="277">IFERROR(AF264/AE264,"-")</f>
        <v>86767.6304023845</v>
      </c>
      <c r="AJ264" s="595"/>
      <c r="AK264" s="227" t="s">
        <v>119</v>
      </c>
      <c r="AL264" s="122">
        <v>799</v>
      </c>
      <c r="AM264" s="131">
        <v>519</v>
      </c>
      <c r="AN264" s="131">
        <v>51016650</v>
      </c>
      <c r="AO264" s="132">
        <f t="shared" si="264"/>
        <v>0.16966328865642366</v>
      </c>
      <c r="AP264" s="132">
        <f t="shared" ref="AP264:AP327" si="278">IFERROR(AM264/AL264,"-")</f>
        <v>0.64956195244055071</v>
      </c>
      <c r="AQ264" s="126">
        <f t="shared" ref="AQ264:AQ327" si="279">IFERROR(AN264/AM264,"-")</f>
        <v>98297.97687861271</v>
      </c>
      <c r="AR264" s="595"/>
      <c r="AS264" s="227" t="s">
        <v>119</v>
      </c>
      <c r="AT264" s="122">
        <v>383</v>
      </c>
      <c r="AU264" s="131">
        <v>241</v>
      </c>
      <c r="AV264" s="131">
        <v>22753420</v>
      </c>
      <c r="AW264" s="132">
        <f t="shared" si="265"/>
        <v>0.14867365823565701</v>
      </c>
      <c r="AX264" s="132">
        <f t="shared" ref="AX264:AX327" si="280">IFERROR(AU264/AT264,"-")</f>
        <v>0.62924281984334207</v>
      </c>
      <c r="AY264" s="131">
        <f t="shared" ref="AY264:AY327" si="281">IFERROR(AV264/AU264,"-")</f>
        <v>94412.531120331943</v>
      </c>
      <c r="AZ264" s="595"/>
      <c r="BA264" s="227" t="s">
        <v>119</v>
      </c>
      <c r="BB264" s="122">
        <v>145</v>
      </c>
      <c r="BC264" s="131">
        <v>90</v>
      </c>
      <c r="BD264" s="131">
        <v>10559590</v>
      </c>
      <c r="BE264" s="132">
        <f t="shared" si="266"/>
        <v>0.13235294117647059</v>
      </c>
      <c r="BF264" s="132">
        <f t="shared" ref="BF264:BF327" si="282">IFERROR(BC264/BB264,"-")</f>
        <v>0.62068965517241381</v>
      </c>
      <c r="BG264" s="157">
        <f t="shared" ref="BG264:BG327" si="283">IFERROR(BD264/BC264,"-")</f>
        <v>117328.77777777778</v>
      </c>
      <c r="BH264" s="595"/>
      <c r="BI264" s="227" t="s">
        <v>119</v>
      </c>
      <c r="BJ264" s="122">
        <f t="shared" ref="BJ264:BJ327" si="284">SUM(F264,N264,V264,AD264,AL264,AT264,BB264)</f>
        <v>3313</v>
      </c>
      <c r="BK264" s="131">
        <f t="shared" si="268"/>
        <v>2217</v>
      </c>
      <c r="BL264" s="131">
        <f t="shared" si="269"/>
        <v>199344770</v>
      </c>
      <c r="BM264" s="132">
        <f t="shared" si="267"/>
        <v>0.1521306525766829</v>
      </c>
      <c r="BN264" s="132">
        <f t="shared" ref="BN264:BN327" si="285">IFERROR(BK264/BJ264,"-")</f>
        <v>0.66918201026260182</v>
      </c>
      <c r="BO264" s="131">
        <f t="shared" ref="BO264:BO327" si="286">IFERROR(BL264/BK264,"-")</f>
        <v>89916.45015787099</v>
      </c>
      <c r="BP264" s="183"/>
    </row>
    <row r="265" spans="2:68" s="75" customFormat="1">
      <c r="B265" s="602"/>
      <c r="C265" s="603"/>
      <c r="D265" s="595"/>
      <c r="E265" s="227" t="s">
        <v>120</v>
      </c>
      <c r="F265" s="122">
        <v>4</v>
      </c>
      <c r="G265" s="131">
        <v>2</v>
      </c>
      <c r="H265" s="131">
        <v>95900</v>
      </c>
      <c r="I265" s="132">
        <f t="shared" si="260"/>
        <v>6.25E-2</v>
      </c>
      <c r="J265" s="132">
        <f t="shared" si="270"/>
        <v>0.5</v>
      </c>
      <c r="K265" s="157">
        <f t="shared" si="271"/>
        <v>47950</v>
      </c>
      <c r="L265" s="595"/>
      <c r="M265" s="227" t="s">
        <v>120</v>
      </c>
      <c r="N265" s="122">
        <v>13</v>
      </c>
      <c r="O265" s="131">
        <v>11</v>
      </c>
      <c r="P265" s="131">
        <v>711310</v>
      </c>
      <c r="Q265" s="132">
        <f t="shared" si="261"/>
        <v>0.11224489795918367</v>
      </c>
      <c r="R265" s="132">
        <f t="shared" si="272"/>
        <v>0.84615384615384615</v>
      </c>
      <c r="S265" s="126">
        <f t="shared" si="273"/>
        <v>64664.545454545456</v>
      </c>
      <c r="T265" s="595"/>
      <c r="U265" s="227" t="s">
        <v>120</v>
      </c>
      <c r="V265" s="122">
        <v>571</v>
      </c>
      <c r="W265" s="131">
        <v>394</v>
      </c>
      <c r="X265" s="131">
        <v>31455370</v>
      </c>
      <c r="Y265" s="132">
        <f t="shared" si="262"/>
        <v>7.9132355894757977E-2</v>
      </c>
      <c r="Z265" s="132">
        <f t="shared" si="274"/>
        <v>0.69001751313485116</v>
      </c>
      <c r="AA265" s="131">
        <f t="shared" si="275"/>
        <v>79835.964467005077</v>
      </c>
      <c r="AB265" s="595"/>
      <c r="AC265" s="227" t="s">
        <v>120</v>
      </c>
      <c r="AD265" s="122">
        <v>559</v>
      </c>
      <c r="AE265" s="131">
        <v>395</v>
      </c>
      <c r="AF265" s="131">
        <v>33690690</v>
      </c>
      <c r="AG265" s="132">
        <f t="shared" si="263"/>
        <v>9.6247563352826512E-2</v>
      </c>
      <c r="AH265" s="132">
        <f t="shared" si="276"/>
        <v>0.70661896243291589</v>
      </c>
      <c r="AI265" s="126">
        <f t="shared" si="277"/>
        <v>85292.886075949369</v>
      </c>
      <c r="AJ265" s="595"/>
      <c r="AK265" s="227" t="s">
        <v>120</v>
      </c>
      <c r="AL265" s="122">
        <v>401</v>
      </c>
      <c r="AM265" s="131">
        <v>269</v>
      </c>
      <c r="AN265" s="131">
        <v>24485180</v>
      </c>
      <c r="AO265" s="132">
        <f t="shared" si="264"/>
        <v>8.7937234390323638E-2</v>
      </c>
      <c r="AP265" s="132">
        <f t="shared" si="278"/>
        <v>0.67082294264339148</v>
      </c>
      <c r="AQ265" s="126">
        <f t="shared" si="279"/>
        <v>91022.973977695161</v>
      </c>
      <c r="AR265" s="595"/>
      <c r="AS265" s="227" t="s">
        <v>120</v>
      </c>
      <c r="AT265" s="122">
        <v>147</v>
      </c>
      <c r="AU265" s="131">
        <v>84</v>
      </c>
      <c r="AV265" s="131">
        <v>6842760</v>
      </c>
      <c r="AW265" s="132">
        <f t="shared" si="265"/>
        <v>5.1819864281307831E-2</v>
      </c>
      <c r="AX265" s="132">
        <f t="shared" si="280"/>
        <v>0.5714285714285714</v>
      </c>
      <c r="AY265" s="131">
        <f t="shared" si="281"/>
        <v>81461.428571428565</v>
      </c>
      <c r="AZ265" s="595"/>
      <c r="BA265" s="227" t="s">
        <v>120</v>
      </c>
      <c r="BB265" s="122">
        <v>43</v>
      </c>
      <c r="BC265" s="131">
        <v>20</v>
      </c>
      <c r="BD265" s="131">
        <v>1731710</v>
      </c>
      <c r="BE265" s="132">
        <f t="shared" si="266"/>
        <v>2.9411764705882353E-2</v>
      </c>
      <c r="BF265" s="132">
        <f t="shared" si="282"/>
        <v>0.46511627906976744</v>
      </c>
      <c r="BG265" s="157">
        <f t="shared" si="283"/>
        <v>86585.5</v>
      </c>
      <c r="BH265" s="595"/>
      <c r="BI265" s="227" t="s">
        <v>120</v>
      </c>
      <c r="BJ265" s="122">
        <f t="shared" si="284"/>
        <v>1738</v>
      </c>
      <c r="BK265" s="131">
        <f t="shared" si="268"/>
        <v>1175</v>
      </c>
      <c r="BL265" s="131">
        <f t="shared" si="269"/>
        <v>99012920</v>
      </c>
      <c r="BM265" s="132">
        <f t="shared" si="267"/>
        <v>8.0628559665134159E-2</v>
      </c>
      <c r="BN265" s="132">
        <f t="shared" si="285"/>
        <v>0.6760644418872267</v>
      </c>
      <c r="BO265" s="131">
        <f t="shared" si="286"/>
        <v>84266.314893617018</v>
      </c>
      <c r="BP265" s="183"/>
    </row>
    <row r="266" spans="2:68" s="75" customFormat="1">
      <c r="B266" s="602"/>
      <c r="C266" s="603"/>
      <c r="D266" s="595"/>
      <c r="E266" s="227" t="s">
        <v>121</v>
      </c>
      <c r="F266" s="122">
        <v>10</v>
      </c>
      <c r="G266" s="131">
        <v>5</v>
      </c>
      <c r="H266" s="131">
        <v>294400</v>
      </c>
      <c r="I266" s="132">
        <f t="shared" si="260"/>
        <v>0.15625</v>
      </c>
      <c r="J266" s="132">
        <f t="shared" si="270"/>
        <v>0.5</v>
      </c>
      <c r="K266" s="157">
        <f t="shared" si="271"/>
        <v>58880</v>
      </c>
      <c r="L266" s="595"/>
      <c r="M266" s="227" t="s">
        <v>121</v>
      </c>
      <c r="N266" s="122">
        <v>20</v>
      </c>
      <c r="O266" s="131">
        <v>14</v>
      </c>
      <c r="P266" s="131">
        <v>1025320</v>
      </c>
      <c r="Q266" s="132">
        <f t="shared" si="261"/>
        <v>0.14285714285714285</v>
      </c>
      <c r="R266" s="132">
        <f t="shared" si="272"/>
        <v>0.7</v>
      </c>
      <c r="S266" s="126">
        <f t="shared" si="273"/>
        <v>73237.142857142855</v>
      </c>
      <c r="T266" s="595"/>
      <c r="U266" s="227" t="s">
        <v>121</v>
      </c>
      <c r="V266" s="122">
        <v>355</v>
      </c>
      <c r="W266" s="131">
        <v>211</v>
      </c>
      <c r="X266" s="131">
        <v>17970290</v>
      </c>
      <c r="Y266" s="132">
        <f t="shared" si="262"/>
        <v>4.2377987547700342E-2</v>
      </c>
      <c r="Z266" s="132">
        <f t="shared" si="274"/>
        <v>0.59436619718309858</v>
      </c>
      <c r="AA266" s="131">
        <f t="shared" si="275"/>
        <v>85167.251184834124</v>
      </c>
      <c r="AB266" s="595"/>
      <c r="AC266" s="227" t="s">
        <v>121</v>
      </c>
      <c r="AD266" s="122">
        <v>444</v>
      </c>
      <c r="AE266" s="131">
        <v>277</v>
      </c>
      <c r="AF266" s="131">
        <v>26406140</v>
      </c>
      <c r="AG266" s="132">
        <f t="shared" si="263"/>
        <v>6.7495126705653025E-2</v>
      </c>
      <c r="AH266" s="132">
        <f t="shared" si="276"/>
        <v>0.62387387387387383</v>
      </c>
      <c r="AI266" s="126">
        <f t="shared" si="277"/>
        <v>95329.025270758124</v>
      </c>
      <c r="AJ266" s="595"/>
      <c r="AK266" s="227" t="s">
        <v>121</v>
      </c>
      <c r="AL266" s="122">
        <v>366</v>
      </c>
      <c r="AM266" s="131">
        <v>238</v>
      </c>
      <c r="AN266" s="131">
        <v>23904750</v>
      </c>
      <c r="AO266" s="132">
        <f t="shared" si="264"/>
        <v>7.780320366132723E-2</v>
      </c>
      <c r="AP266" s="132">
        <f t="shared" si="278"/>
        <v>0.65027322404371579</v>
      </c>
      <c r="AQ266" s="126">
        <f t="shared" si="279"/>
        <v>100440.12605042016</v>
      </c>
      <c r="AR266" s="595"/>
      <c r="AS266" s="227" t="s">
        <v>121</v>
      </c>
      <c r="AT266" s="122">
        <v>218</v>
      </c>
      <c r="AU266" s="131">
        <v>133</v>
      </c>
      <c r="AV266" s="131">
        <v>11751590</v>
      </c>
      <c r="AW266" s="132">
        <f t="shared" si="265"/>
        <v>8.2048118445404078E-2</v>
      </c>
      <c r="AX266" s="132">
        <f t="shared" si="280"/>
        <v>0.61009174311926606</v>
      </c>
      <c r="AY266" s="131">
        <f t="shared" si="281"/>
        <v>88357.819548872183</v>
      </c>
      <c r="AZ266" s="595"/>
      <c r="BA266" s="227" t="s">
        <v>121</v>
      </c>
      <c r="BB266" s="122">
        <v>95</v>
      </c>
      <c r="BC266" s="131">
        <v>56</v>
      </c>
      <c r="BD266" s="131">
        <v>7613380</v>
      </c>
      <c r="BE266" s="132">
        <f t="shared" si="266"/>
        <v>8.2352941176470587E-2</v>
      </c>
      <c r="BF266" s="132">
        <f t="shared" si="282"/>
        <v>0.58947368421052626</v>
      </c>
      <c r="BG266" s="157">
        <f t="shared" si="283"/>
        <v>135953.21428571429</v>
      </c>
      <c r="BH266" s="595"/>
      <c r="BI266" s="227" t="s">
        <v>121</v>
      </c>
      <c r="BJ266" s="122">
        <f t="shared" si="284"/>
        <v>1508</v>
      </c>
      <c r="BK266" s="131">
        <f t="shared" si="268"/>
        <v>934</v>
      </c>
      <c r="BL266" s="131">
        <f t="shared" si="269"/>
        <v>88965870</v>
      </c>
      <c r="BM266" s="132">
        <f t="shared" si="267"/>
        <v>6.4091127427434294E-2</v>
      </c>
      <c r="BN266" s="132">
        <f t="shared" si="285"/>
        <v>0.61936339522546424</v>
      </c>
      <c r="BO266" s="131">
        <f t="shared" si="286"/>
        <v>95252.537473233402</v>
      </c>
      <c r="BP266" s="183"/>
    </row>
    <row r="267" spans="2:68" s="75" customFormat="1">
      <c r="B267" s="602"/>
      <c r="C267" s="603"/>
      <c r="D267" s="595"/>
      <c r="E267" s="227" t="s">
        <v>122</v>
      </c>
      <c r="F267" s="122">
        <v>3</v>
      </c>
      <c r="G267" s="131">
        <v>3</v>
      </c>
      <c r="H267" s="131">
        <v>231050</v>
      </c>
      <c r="I267" s="132">
        <f t="shared" si="260"/>
        <v>9.375E-2</v>
      </c>
      <c r="J267" s="132">
        <f t="shared" si="270"/>
        <v>1</v>
      </c>
      <c r="K267" s="157">
        <f t="shared" si="271"/>
        <v>77016.666666666672</v>
      </c>
      <c r="L267" s="595"/>
      <c r="M267" s="227" t="s">
        <v>122</v>
      </c>
      <c r="N267" s="122">
        <v>7</v>
      </c>
      <c r="O267" s="131">
        <v>6</v>
      </c>
      <c r="P267" s="131">
        <v>661080</v>
      </c>
      <c r="Q267" s="132">
        <f t="shared" si="261"/>
        <v>6.1224489795918366E-2</v>
      </c>
      <c r="R267" s="132">
        <f t="shared" si="272"/>
        <v>0.8571428571428571</v>
      </c>
      <c r="S267" s="126">
        <f t="shared" si="273"/>
        <v>110180</v>
      </c>
      <c r="T267" s="595"/>
      <c r="U267" s="227" t="s">
        <v>122</v>
      </c>
      <c r="V267" s="122">
        <v>264</v>
      </c>
      <c r="W267" s="131">
        <v>184</v>
      </c>
      <c r="X267" s="131">
        <v>15984150</v>
      </c>
      <c r="Y267" s="132">
        <f t="shared" si="262"/>
        <v>3.6955211889937736E-2</v>
      </c>
      <c r="Z267" s="132">
        <f t="shared" si="274"/>
        <v>0.69696969696969702</v>
      </c>
      <c r="AA267" s="131">
        <f t="shared" si="275"/>
        <v>86870.380434782608</v>
      </c>
      <c r="AB267" s="595"/>
      <c r="AC267" s="227" t="s">
        <v>122</v>
      </c>
      <c r="AD267" s="122">
        <v>261</v>
      </c>
      <c r="AE267" s="131">
        <v>186</v>
      </c>
      <c r="AF267" s="131">
        <v>20844340</v>
      </c>
      <c r="AG267" s="132">
        <f t="shared" si="263"/>
        <v>4.5321637426900582E-2</v>
      </c>
      <c r="AH267" s="132">
        <f t="shared" si="276"/>
        <v>0.71264367816091956</v>
      </c>
      <c r="AI267" s="126">
        <f t="shared" si="277"/>
        <v>112066.34408602151</v>
      </c>
      <c r="AJ267" s="595"/>
      <c r="AK267" s="227" t="s">
        <v>122</v>
      </c>
      <c r="AL267" s="122">
        <v>204</v>
      </c>
      <c r="AM267" s="131">
        <v>144</v>
      </c>
      <c r="AN267" s="131">
        <v>13871770</v>
      </c>
      <c r="AO267" s="132">
        <f t="shared" si="264"/>
        <v>4.7074207257273619E-2</v>
      </c>
      <c r="AP267" s="132">
        <f t="shared" si="278"/>
        <v>0.70588235294117652</v>
      </c>
      <c r="AQ267" s="126">
        <f t="shared" si="279"/>
        <v>96331.736111111109</v>
      </c>
      <c r="AR267" s="595"/>
      <c r="AS267" s="227" t="s">
        <v>122</v>
      </c>
      <c r="AT267" s="122">
        <v>115</v>
      </c>
      <c r="AU267" s="131">
        <v>80</v>
      </c>
      <c r="AV267" s="131">
        <v>8700260</v>
      </c>
      <c r="AW267" s="132">
        <f t="shared" si="265"/>
        <v>4.9352251696483655E-2</v>
      </c>
      <c r="AX267" s="132">
        <f t="shared" si="280"/>
        <v>0.69565217391304346</v>
      </c>
      <c r="AY267" s="131">
        <f t="shared" si="281"/>
        <v>108753.25</v>
      </c>
      <c r="AZ267" s="595"/>
      <c r="BA267" s="227" t="s">
        <v>122</v>
      </c>
      <c r="BB267" s="122">
        <v>44</v>
      </c>
      <c r="BC267" s="131">
        <v>35</v>
      </c>
      <c r="BD267" s="131">
        <v>4077460</v>
      </c>
      <c r="BE267" s="132">
        <f t="shared" si="266"/>
        <v>5.1470588235294115E-2</v>
      </c>
      <c r="BF267" s="132">
        <f t="shared" si="282"/>
        <v>0.79545454545454541</v>
      </c>
      <c r="BG267" s="157">
        <f t="shared" si="283"/>
        <v>116498.85714285714</v>
      </c>
      <c r="BH267" s="595"/>
      <c r="BI267" s="227" t="s">
        <v>122</v>
      </c>
      <c r="BJ267" s="122">
        <f t="shared" si="284"/>
        <v>898</v>
      </c>
      <c r="BK267" s="131">
        <f t="shared" si="268"/>
        <v>638</v>
      </c>
      <c r="BL267" s="131">
        <f t="shared" si="269"/>
        <v>64370110</v>
      </c>
      <c r="BM267" s="132">
        <f t="shared" si="267"/>
        <v>4.3779592396898374E-2</v>
      </c>
      <c r="BN267" s="132">
        <f t="shared" si="285"/>
        <v>0.71046770601336307</v>
      </c>
      <c r="BO267" s="131">
        <f t="shared" si="286"/>
        <v>100893.58934169279</v>
      </c>
      <c r="BP267" s="183"/>
    </row>
    <row r="268" spans="2:68" s="75" customFormat="1">
      <c r="B268" s="602"/>
      <c r="C268" s="603"/>
      <c r="D268" s="595"/>
      <c r="E268" s="227" t="s">
        <v>123</v>
      </c>
      <c r="F268" s="122">
        <v>13</v>
      </c>
      <c r="G268" s="131">
        <v>10</v>
      </c>
      <c r="H268" s="131">
        <v>609720</v>
      </c>
      <c r="I268" s="132">
        <f t="shared" si="260"/>
        <v>0.3125</v>
      </c>
      <c r="J268" s="132">
        <f t="shared" si="270"/>
        <v>0.76923076923076927</v>
      </c>
      <c r="K268" s="157">
        <f t="shared" si="271"/>
        <v>60972</v>
      </c>
      <c r="L268" s="595"/>
      <c r="M268" s="227" t="s">
        <v>123</v>
      </c>
      <c r="N268" s="122">
        <v>29</v>
      </c>
      <c r="O268" s="131">
        <v>23</v>
      </c>
      <c r="P268" s="131">
        <v>2109340</v>
      </c>
      <c r="Q268" s="132">
        <f t="shared" si="261"/>
        <v>0.23469387755102042</v>
      </c>
      <c r="R268" s="132">
        <f t="shared" si="272"/>
        <v>0.7931034482758621</v>
      </c>
      <c r="S268" s="126">
        <f t="shared" si="273"/>
        <v>91710.434782608689</v>
      </c>
      <c r="T268" s="595"/>
      <c r="U268" s="227" t="s">
        <v>123</v>
      </c>
      <c r="V268" s="122">
        <v>1880</v>
      </c>
      <c r="W268" s="131">
        <v>1324</v>
      </c>
      <c r="X268" s="131">
        <v>103222270</v>
      </c>
      <c r="Y268" s="132">
        <f t="shared" si="262"/>
        <v>0.26591685077324761</v>
      </c>
      <c r="Z268" s="132">
        <f t="shared" si="274"/>
        <v>0.70425531914893613</v>
      </c>
      <c r="AA268" s="131">
        <f t="shared" si="275"/>
        <v>77962.439577039273</v>
      </c>
      <c r="AB268" s="595"/>
      <c r="AC268" s="227" t="s">
        <v>123</v>
      </c>
      <c r="AD268" s="122">
        <v>1628</v>
      </c>
      <c r="AE268" s="131">
        <v>1162</v>
      </c>
      <c r="AF268" s="131">
        <v>97009050</v>
      </c>
      <c r="AG268" s="132">
        <f t="shared" si="263"/>
        <v>0.28313840155945419</v>
      </c>
      <c r="AH268" s="132">
        <f t="shared" si="276"/>
        <v>0.71375921375921381</v>
      </c>
      <c r="AI268" s="126">
        <f t="shared" si="277"/>
        <v>83484.552495697077</v>
      </c>
      <c r="AJ268" s="595"/>
      <c r="AK268" s="227" t="s">
        <v>123</v>
      </c>
      <c r="AL268" s="122">
        <v>1134</v>
      </c>
      <c r="AM268" s="131">
        <v>748</v>
      </c>
      <c r="AN268" s="131">
        <v>68794070</v>
      </c>
      <c r="AO268" s="132">
        <f t="shared" si="264"/>
        <v>0.2445243543641713</v>
      </c>
      <c r="AP268" s="132">
        <f t="shared" si="278"/>
        <v>0.65961199294532624</v>
      </c>
      <c r="AQ268" s="126">
        <f t="shared" si="279"/>
        <v>91970.681818181823</v>
      </c>
      <c r="AR268" s="595"/>
      <c r="AS268" s="227" t="s">
        <v>123</v>
      </c>
      <c r="AT268" s="122">
        <v>460</v>
      </c>
      <c r="AU268" s="131">
        <v>291</v>
      </c>
      <c r="AV268" s="131">
        <v>25566660</v>
      </c>
      <c r="AW268" s="132">
        <f t="shared" si="265"/>
        <v>0.17951881554595928</v>
      </c>
      <c r="AX268" s="132">
        <f t="shared" si="280"/>
        <v>0.63260869565217392</v>
      </c>
      <c r="AY268" s="131">
        <f t="shared" si="281"/>
        <v>87857.938144329892</v>
      </c>
      <c r="AZ268" s="595"/>
      <c r="BA268" s="227" t="s">
        <v>123</v>
      </c>
      <c r="BB268" s="122">
        <v>130</v>
      </c>
      <c r="BC268" s="131">
        <v>74</v>
      </c>
      <c r="BD268" s="131">
        <v>7678890</v>
      </c>
      <c r="BE268" s="132">
        <f t="shared" si="266"/>
        <v>0.10882352941176471</v>
      </c>
      <c r="BF268" s="132">
        <f t="shared" si="282"/>
        <v>0.56923076923076921</v>
      </c>
      <c r="BG268" s="157">
        <f t="shared" si="283"/>
        <v>103768.78378378379</v>
      </c>
      <c r="BH268" s="595"/>
      <c r="BI268" s="227" t="s">
        <v>123</v>
      </c>
      <c r="BJ268" s="122">
        <f t="shared" si="284"/>
        <v>5274</v>
      </c>
      <c r="BK268" s="131">
        <f t="shared" si="268"/>
        <v>3632</v>
      </c>
      <c r="BL268" s="131">
        <f t="shared" si="269"/>
        <v>304990000</v>
      </c>
      <c r="BM268" s="132">
        <f t="shared" si="267"/>
        <v>0.24922802442873807</v>
      </c>
      <c r="BN268" s="132">
        <f t="shared" si="285"/>
        <v>0.68866135760333713</v>
      </c>
      <c r="BO268" s="131">
        <f t="shared" si="286"/>
        <v>83973.01762114538</v>
      </c>
      <c r="BP268" s="183"/>
    </row>
    <row r="269" spans="2:68" s="75" customFormat="1">
      <c r="B269" s="602"/>
      <c r="C269" s="603"/>
      <c r="D269" s="595"/>
      <c r="E269" s="227" t="s">
        <v>124</v>
      </c>
      <c r="F269" s="122">
        <v>3</v>
      </c>
      <c r="G269" s="131">
        <v>2</v>
      </c>
      <c r="H269" s="131">
        <v>107090</v>
      </c>
      <c r="I269" s="132">
        <f t="shared" si="260"/>
        <v>6.25E-2</v>
      </c>
      <c r="J269" s="132">
        <f t="shared" si="270"/>
        <v>0.66666666666666663</v>
      </c>
      <c r="K269" s="157">
        <f t="shared" si="271"/>
        <v>53545</v>
      </c>
      <c r="L269" s="595"/>
      <c r="M269" s="227" t="s">
        <v>124</v>
      </c>
      <c r="N269" s="122">
        <v>10</v>
      </c>
      <c r="O269" s="131">
        <v>4</v>
      </c>
      <c r="P269" s="131">
        <v>491700</v>
      </c>
      <c r="Q269" s="132">
        <f t="shared" si="261"/>
        <v>4.0816326530612242E-2</v>
      </c>
      <c r="R269" s="132">
        <f t="shared" si="272"/>
        <v>0.4</v>
      </c>
      <c r="S269" s="126">
        <f t="shared" si="273"/>
        <v>122925</v>
      </c>
      <c r="T269" s="595"/>
      <c r="U269" s="227" t="s">
        <v>124</v>
      </c>
      <c r="V269" s="122">
        <v>290</v>
      </c>
      <c r="W269" s="131">
        <v>189</v>
      </c>
      <c r="X269" s="131">
        <v>16896330</v>
      </c>
      <c r="Y269" s="132">
        <f t="shared" si="262"/>
        <v>3.7959429604338221E-2</v>
      </c>
      <c r="Z269" s="132">
        <f t="shared" si="274"/>
        <v>0.65172413793103445</v>
      </c>
      <c r="AA269" s="131">
        <f t="shared" si="275"/>
        <v>89398.571428571435</v>
      </c>
      <c r="AB269" s="595"/>
      <c r="AC269" s="227" t="s">
        <v>124</v>
      </c>
      <c r="AD269" s="122">
        <v>401</v>
      </c>
      <c r="AE269" s="131">
        <v>258</v>
      </c>
      <c r="AF269" s="131">
        <v>22067490</v>
      </c>
      <c r="AG269" s="132">
        <f t="shared" si="263"/>
        <v>6.2865497076023388E-2</v>
      </c>
      <c r="AH269" s="132">
        <f t="shared" si="276"/>
        <v>0.64339152119700749</v>
      </c>
      <c r="AI269" s="126">
        <f t="shared" si="277"/>
        <v>85532.906976744183</v>
      </c>
      <c r="AJ269" s="595"/>
      <c r="AK269" s="227" t="s">
        <v>124</v>
      </c>
      <c r="AL269" s="122">
        <v>354</v>
      </c>
      <c r="AM269" s="131">
        <v>219</v>
      </c>
      <c r="AN269" s="131">
        <v>21484540</v>
      </c>
      <c r="AO269" s="132">
        <f t="shared" si="264"/>
        <v>7.159202353710363E-2</v>
      </c>
      <c r="AP269" s="132">
        <f t="shared" si="278"/>
        <v>0.61864406779661019</v>
      </c>
      <c r="AQ269" s="126">
        <f t="shared" si="279"/>
        <v>98102.922374429225</v>
      </c>
      <c r="AR269" s="595"/>
      <c r="AS269" s="227" t="s">
        <v>124</v>
      </c>
      <c r="AT269" s="122">
        <v>217</v>
      </c>
      <c r="AU269" s="131">
        <v>132</v>
      </c>
      <c r="AV269" s="131">
        <v>12615840</v>
      </c>
      <c r="AW269" s="132">
        <f t="shared" si="265"/>
        <v>8.1431215299198029E-2</v>
      </c>
      <c r="AX269" s="132">
        <f t="shared" si="280"/>
        <v>0.60829493087557607</v>
      </c>
      <c r="AY269" s="131">
        <f t="shared" si="281"/>
        <v>95574.545454545456</v>
      </c>
      <c r="AZ269" s="595"/>
      <c r="BA269" s="227" t="s">
        <v>124</v>
      </c>
      <c r="BB269" s="122">
        <v>118</v>
      </c>
      <c r="BC269" s="131">
        <v>69</v>
      </c>
      <c r="BD269" s="131">
        <v>7279850</v>
      </c>
      <c r="BE269" s="132">
        <f t="shared" si="266"/>
        <v>0.10147058823529412</v>
      </c>
      <c r="BF269" s="132">
        <f t="shared" si="282"/>
        <v>0.5847457627118644</v>
      </c>
      <c r="BG269" s="157">
        <f t="shared" si="283"/>
        <v>105505.07246376811</v>
      </c>
      <c r="BH269" s="595"/>
      <c r="BI269" s="227" t="s">
        <v>124</v>
      </c>
      <c r="BJ269" s="122">
        <f t="shared" si="284"/>
        <v>1393</v>
      </c>
      <c r="BK269" s="131">
        <f t="shared" si="268"/>
        <v>873</v>
      </c>
      <c r="BL269" s="131">
        <f t="shared" si="269"/>
        <v>80942840</v>
      </c>
      <c r="BM269" s="132">
        <f t="shared" si="267"/>
        <v>5.9905304329925205E-2</v>
      </c>
      <c r="BN269" s="132">
        <f t="shared" si="285"/>
        <v>0.62670495333811915</v>
      </c>
      <c r="BO269" s="131">
        <f t="shared" si="286"/>
        <v>92718.029782359677</v>
      </c>
      <c r="BP269" s="183"/>
    </row>
    <row r="270" spans="2:68" s="75" customFormat="1">
      <c r="B270" s="602"/>
      <c r="C270" s="603"/>
      <c r="D270" s="595"/>
      <c r="E270" s="224" t="s">
        <v>117</v>
      </c>
      <c r="F270" s="124">
        <v>4</v>
      </c>
      <c r="G270" s="135">
        <v>1</v>
      </c>
      <c r="H270" s="135">
        <v>136340</v>
      </c>
      <c r="I270" s="136">
        <f t="shared" si="260"/>
        <v>3.125E-2</v>
      </c>
      <c r="J270" s="136">
        <f t="shared" si="270"/>
        <v>0.25</v>
      </c>
      <c r="K270" s="177">
        <f t="shared" si="271"/>
        <v>136340</v>
      </c>
      <c r="L270" s="595"/>
      <c r="M270" s="224" t="s">
        <v>117</v>
      </c>
      <c r="N270" s="124">
        <v>7</v>
      </c>
      <c r="O270" s="135">
        <v>4</v>
      </c>
      <c r="P270" s="135">
        <v>125000</v>
      </c>
      <c r="Q270" s="136">
        <f t="shared" si="261"/>
        <v>4.0816326530612242E-2</v>
      </c>
      <c r="R270" s="136">
        <f t="shared" si="272"/>
        <v>0.5714285714285714</v>
      </c>
      <c r="S270" s="128">
        <f t="shared" si="273"/>
        <v>31250</v>
      </c>
      <c r="T270" s="595"/>
      <c r="U270" s="224" t="s">
        <v>117</v>
      </c>
      <c r="V270" s="124">
        <v>435</v>
      </c>
      <c r="W270" s="135">
        <v>286</v>
      </c>
      <c r="X270" s="135">
        <v>18585060</v>
      </c>
      <c r="Y270" s="136">
        <f t="shared" si="262"/>
        <v>5.7441253263707574E-2</v>
      </c>
      <c r="Z270" s="136">
        <f t="shared" si="274"/>
        <v>0.65747126436781611</v>
      </c>
      <c r="AA270" s="135">
        <f t="shared" si="275"/>
        <v>64982.727272727272</v>
      </c>
      <c r="AB270" s="595"/>
      <c r="AC270" s="224" t="s">
        <v>117</v>
      </c>
      <c r="AD270" s="124">
        <v>237</v>
      </c>
      <c r="AE270" s="135">
        <v>141</v>
      </c>
      <c r="AF270" s="135">
        <v>13267920</v>
      </c>
      <c r="AG270" s="136">
        <f t="shared" si="263"/>
        <v>3.4356725146198829E-2</v>
      </c>
      <c r="AH270" s="136">
        <f t="shared" si="276"/>
        <v>0.59493670886075944</v>
      </c>
      <c r="AI270" s="128">
        <f t="shared" si="277"/>
        <v>94098.723404255317</v>
      </c>
      <c r="AJ270" s="595"/>
      <c r="AK270" s="224" t="s">
        <v>117</v>
      </c>
      <c r="AL270" s="124">
        <v>145</v>
      </c>
      <c r="AM270" s="135">
        <v>78</v>
      </c>
      <c r="AN270" s="135">
        <v>8228520</v>
      </c>
      <c r="AO270" s="136">
        <f t="shared" si="264"/>
        <v>2.5498528931023209E-2</v>
      </c>
      <c r="AP270" s="136">
        <f t="shared" si="278"/>
        <v>0.53793103448275859</v>
      </c>
      <c r="AQ270" s="128">
        <f t="shared" si="279"/>
        <v>105493.84615384616</v>
      </c>
      <c r="AR270" s="595"/>
      <c r="AS270" s="224" t="s">
        <v>117</v>
      </c>
      <c r="AT270" s="124">
        <v>80</v>
      </c>
      <c r="AU270" s="135">
        <v>44</v>
      </c>
      <c r="AV270" s="135">
        <v>7326090</v>
      </c>
      <c r="AW270" s="136">
        <f t="shared" si="265"/>
        <v>2.7143738433066007E-2</v>
      </c>
      <c r="AX270" s="136">
        <f t="shared" si="280"/>
        <v>0.55000000000000004</v>
      </c>
      <c r="AY270" s="135">
        <f t="shared" si="281"/>
        <v>166502.04545454544</v>
      </c>
      <c r="AZ270" s="595"/>
      <c r="BA270" s="224" t="s">
        <v>117</v>
      </c>
      <c r="BB270" s="124">
        <v>48</v>
      </c>
      <c r="BC270" s="135">
        <v>24</v>
      </c>
      <c r="BD270" s="135">
        <v>3771440</v>
      </c>
      <c r="BE270" s="136">
        <f t="shared" si="266"/>
        <v>3.5294117647058823E-2</v>
      </c>
      <c r="BF270" s="136">
        <f t="shared" si="282"/>
        <v>0.5</v>
      </c>
      <c r="BG270" s="177">
        <f t="shared" si="283"/>
        <v>157143.33333333334</v>
      </c>
      <c r="BH270" s="595"/>
      <c r="BI270" s="224" t="s">
        <v>117</v>
      </c>
      <c r="BJ270" s="124">
        <f t="shared" si="284"/>
        <v>956</v>
      </c>
      <c r="BK270" s="135">
        <f t="shared" si="268"/>
        <v>578</v>
      </c>
      <c r="BL270" s="135">
        <f t="shared" si="269"/>
        <v>51440370</v>
      </c>
      <c r="BM270" s="136">
        <f t="shared" si="267"/>
        <v>3.9662389350168116E-2</v>
      </c>
      <c r="BN270" s="136">
        <f t="shared" si="285"/>
        <v>0.60460251046025104</v>
      </c>
      <c r="BO270" s="135">
        <f t="shared" si="286"/>
        <v>88997.179930795843</v>
      </c>
      <c r="BP270" s="183"/>
    </row>
    <row r="271" spans="2:68" s="75" customFormat="1">
      <c r="B271" s="602">
        <v>25</v>
      </c>
      <c r="C271" s="603" t="s">
        <v>84</v>
      </c>
      <c r="D271" s="595">
        <f>BS32</f>
        <v>13</v>
      </c>
      <c r="E271" s="225" t="s">
        <v>104</v>
      </c>
      <c r="F271" s="121">
        <v>6</v>
      </c>
      <c r="G271" s="129">
        <v>4</v>
      </c>
      <c r="H271" s="129">
        <v>378410</v>
      </c>
      <c r="I271" s="130">
        <f>IFERROR(G271/$D$271,"-")</f>
        <v>0.30769230769230771</v>
      </c>
      <c r="J271" s="130">
        <f t="shared" si="270"/>
        <v>0.66666666666666663</v>
      </c>
      <c r="K271" s="156">
        <f t="shared" si="271"/>
        <v>94602.5</v>
      </c>
      <c r="L271" s="595">
        <f>BT32</f>
        <v>55</v>
      </c>
      <c r="M271" s="225" t="s">
        <v>104</v>
      </c>
      <c r="N271" s="121">
        <v>26</v>
      </c>
      <c r="O271" s="129">
        <v>15</v>
      </c>
      <c r="P271" s="129">
        <v>1830580</v>
      </c>
      <c r="Q271" s="130">
        <f>IFERROR(O271/$L$271,"-")</f>
        <v>0.27272727272727271</v>
      </c>
      <c r="R271" s="130">
        <f t="shared" si="272"/>
        <v>0.57692307692307687</v>
      </c>
      <c r="S271" s="125">
        <f t="shared" si="273"/>
        <v>122038.66666666667</v>
      </c>
      <c r="T271" s="595">
        <f>BU32</f>
        <v>3244</v>
      </c>
      <c r="U271" s="225" t="s">
        <v>104</v>
      </c>
      <c r="V271" s="121">
        <v>1406</v>
      </c>
      <c r="W271" s="129">
        <v>917</v>
      </c>
      <c r="X271" s="129">
        <v>66520820</v>
      </c>
      <c r="Y271" s="130">
        <f>IFERROR(W271/$T$271,"-")</f>
        <v>0.28267570900123307</v>
      </c>
      <c r="Z271" s="130">
        <f t="shared" si="274"/>
        <v>0.65220483641536275</v>
      </c>
      <c r="AA271" s="129">
        <f t="shared" si="275"/>
        <v>72541.788440567063</v>
      </c>
      <c r="AB271" s="595">
        <f>BV32</f>
        <v>2855</v>
      </c>
      <c r="AC271" s="225" t="s">
        <v>104</v>
      </c>
      <c r="AD271" s="121">
        <v>1333</v>
      </c>
      <c r="AE271" s="129">
        <v>863</v>
      </c>
      <c r="AF271" s="129">
        <v>69959610</v>
      </c>
      <c r="AG271" s="130">
        <f>IFERROR(AE271/$AB$271,"-")</f>
        <v>0.302276707530648</v>
      </c>
      <c r="AH271" s="130">
        <f t="shared" si="276"/>
        <v>0.64741185296324077</v>
      </c>
      <c r="AI271" s="125">
        <f t="shared" si="277"/>
        <v>81065.596755504055</v>
      </c>
      <c r="AJ271" s="595">
        <f>BW32</f>
        <v>2112</v>
      </c>
      <c r="AK271" s="225" t="s">
        <v>104</v>
      </c>
      <c r="AL271" s="121">
        <v>1001</v>
      </c>
      <c r="AM271" s="129">
        <v>638</v>
      </c>
      <c r="AN271" s="129">
        <v>51281480</v>
      </c>
      <c r="AO271" s="130">
        <f>IFERROR(AM271/$AJ$271,"-")</f>
        <v>0.30208333333333331</v>
      </c>
      <c r="AP271" s="130">
        <f t="shared" si="278"/>
        <v>0.63736263736263732</v>
      </c>
      <c r="AQ271" s="125">
        <f t="shared" si="279"/>
        <v>80378.495297805639</v>
      </c>
      <c r="AR271" s="595">
        <f>BX32</f>
        <v>1229</v>
      </c>
      <c r="AS271" s="225" t="s">
        <v>104</v>
      </c>
      <c r="AT271" s="121">
        <v>478</v>
      </c>
      <c r="AU271" s="129">
        <v>265</v>
      </c>
      <c r="AV271" s="129">
        <v>23480110</v>
      </c>
      <c r="AW271" s="130">
        <f>IFERROR(AU271/$AR$271,"-")</f>
        <v>0.21562245728234336</v>
      </c>
      <c r="AX271" s="130">
        <f t="shared" si="280"/>
        <v>0.55439330543933052</v>
      </c>
      <c r="AY271" s="129">
        <f t="shared" si="281"/>
        <v>88604.188679245286</v>
      </c>
      <c r="AZ271" s="595">
        <f>BY32</f>
        <v>536</v>
      </c>
      <c r="BA271" s="225" t="s">
        <v>104</v>
      </c>
      <c r="BB271" s="121">
        <v>152</v>
      </c>
      <c r="BC271" s="129">
        <v>84</v>
      </c>
      <c r="BD271" s="129">
        <v>6225970</v>
      </c>
      <c r="BE271" s="130">
        <f>IFERROR(BC271/$AZ$271,"-")</f>
        <v>0.15671641791044777</v>
      </c>
      <c r="BF271" s="130">
        <f t="shared" si="282"/>
        <v>0.55263157894736847</v>
      </c>
      <c r="BG271" s="156">
        <f t="shared" si="283"/>
        <v>74118.690476190473</v>
      </c>
      <c r="BH271" s="595">
        <f>BZ32</f>
        <v>10044</v>
      </c>
      <c r="BI271" s="225" t="s">
        <v>104</v>
      </c>
      <c r="BJ271" s="121">
        <f t="shared" si="284"/>
        <v>4402</v>
      </c>
      <c r="BK271" s="129">
        <f t="shared" si="268"/>
        <v>2786</v>
      </c>
      <c r="BL271" s="129">
        <f t="shared" si="269"/>
        <v>219676980</v>
      </c>
      <c r="BM271" s="130">
        <f>IFERROR(BK271/$BH$271,"-")</f>
        <v>0.27737953006770211</v>
      </c>
      <c r="BN271" s="130">
        <f t="shared" si="285"/>
        <v>0.63289413902771463</v>
      </c>
      <c r="BO271" s="129">
        <f t="shared" si="286"/>
        <v>78850.315865039476</v>
      </c>
      <c r="BP271" s="183"/>
    </row>
    <row r="272" spans="2:68" s="75" customFormat="1">
      <c r="B272" s="602"/>
      <c r="C272" s="603"/>
      <c r="D272" s="595"/>
      <c r="E272" s="226" t="s">
        <v>136</v>
      </c>
      <c r="F272" s="122">
        <v>3</v>
      </c>
      <c r="G272" s="131">
        <v>3</v>
      </c>
      <c r="H272" s="131">
        <v>482890</v>
      </c>
      <c r="I272" s="132">
        <f t="shared" ref="I272:I281" si="287">IFERROR(G272/$D$271,"-")</f>
        <v>0.23076923076923078</v>
      </c>
      <c r="J272" s="132">
        <f t="shared" si="270"/>
        <v>1</v>
      </c>
      <c r="K272" s="157">
        <f t="shared" si="271"/>
        <v>160963.33333333334</v>
      </c>
      <c r="L272" s="595"/>
      <c r="M272" s="226" t="s">
        <v>136</v>
      </c>
      <c r="N272" s="122">
        <v>24</v>
      </c>
      <c r="O272" s="131">
        <v>14</v>
      </c>
      <c r="P272" s="131">
        <v>1660220</v>
      </c>
      <c r="Q272" s="132">
        <f t="shared" ref="Q272:Q281" si="288">IFERROR(O272/$L$271,"-")</f>
        <v>0.25454545454545452</v>
      </c>
      <c r="R272" s="132">
        <f t="shared" si="272"/>
        <v>0.58333333333333337</v>
      </c>
      <c r="S272" s="126">
        <f t="shared" si="273"/>
        <v>118587.14285714286</v>
      </c>
      <c r="T272" s="595"/>
      <c r="U272" s="226" t="s">
        <v>136</v>
      </c>
      <c r="V272" s="122">
        <v>1490</v>
      </c>
      <c r="W272" s="131">
        <v>980</v>
      </c>
      <c r="X272" s="131">
        <v>67931450</v>
      </c>
      <c r="Y272" s="132">
        <f t="shared" ref="Y272:Y281" si="289">IFERROR(W272/$T$271,"-")</f>
        <v>0.30209617755856966</v>
      </c>
      <c r="Z272" s="132">
        <f t="shared" si="274"/>
        <v>0.65771812080536918</v>
      </c>
      <c r="AA272" s="131">
        <f t="shared" si="275"/>
        <v>69317.806122448979</v>
      </c>
      <c r="AB272" s="595"/>
      <c r="AC272" s="226" t="s">
        <v>136</v>
      </c>
      <c r="AD272" s="122">
        <v>1263</v>
      </c>
      <c r="AE272" s="131">
        <v>854</v>
      </c>
      <c r="AF272" s="131">
        <v>66948690</v>
      </c>
      <c r="AG272" s="132">
        <f t="shared" ref="AG272:AG281" si="290">IFERROR(AE272/$AB$271,"-")</f>
        <v>0.29912434325744308</v>
      </c>
      <c r="AH272" s="132">
        <f t="shared" si="276"/>
        <v>0.67616785431512272</v>
      </c>
      <c r="AI272" s="126">
        <f t="shared" si="277"/>
        <v>78394.250585480098</v>
      </c>
      <c r="AJ272" s="595"/>
      <c r="AK272" s="226" t="s">
        <v>136</v>
      </c>
      <c r="AL272" s="122">
        <v>901</v>
      </c>
      <c r="AM272" s="131">
        <v>580</v>
      </c>
      <c r="AN272" s="131">
        <v>45677670</v>
      </c>
      <c r="AO272" s="132">
        <f t="shared" ref="AO272:AO281" si="291">IFERROR(AM272/$AJ$271,"-")</f>
        <v>0.2746212121212121</v>
      </c>
      <c r="AP272" s="132">
        <f t="shared" si="278"/>
        <v>0.64372918978912319</v>
      </c>
      <c r="AQ272" s="126">
        <f t="shared" si="279"/>
        <v>78754.603448275855</v>
      </c>
      <c r="AR272" s="595"/>
      <c r="AS272" s="226" t="s">
        <v>136</v>
      </c>
      <c r="AT272" s="122">
        <v>411</v>
      </c>
      <c r="AU272" s="131">
        <v>227</v>
      </c>
      <c r="AV272" s="131">
        <v>18442380</v>
      </c>
      <c r="AW272" s="132">
        <f t="shared" ref="AW272:AW281" si="292">IFERROR(AU272/$AR$271,"-")</f>
        <v>0.18470301057770544</v>
      </c>
      <c r="AX272" s="132">
        <f t="shared" si="280"/>
        <v>0.55231143552311435</v>
      </c>
      <c r="AY272" s="131">
        <f t="shared" si="281"/>
        <v>81243.964757709255</v>
      </c>
      <c r="AZ272" s="595"/>
      <c r="BA272" s="226" t="s">
        <v>136</v>
      </c>
      <c r="BB272" s="122">
        <v>98</v>
      </c>
      <c r="BC272" s="131">
        <v>55</v>
      </c>
      <c r="BD272" s="131">
        <v>4055870</v>
      </c>
      <c r="BE272" s="132">
        <f t="shared" ref="BE272:BE281" si="293">IFERROR(BC272/$AZ$271,"-")</f>
        <v>0.10261194029850747</v>
      </c>
      <c r="BF272" s="132">
        <f t="shared" si="282"/>
        <v>0.56122448979591832</v>
      </c>
      <c r="BG272" s="157">
        <f t="shared" si="283"/>
        <v>73743.090909090912</v>
      </c>
      <c r="BH272" s="595"/>
      <c r="BI272" s="226" t="s">
        <v>136</v>
      </c>
      <c r="BJ272" s="122">
        <f t="shared" si="284"/>
        <v>4190</v>
      </c>
      <c r="BK272" s="131">
        <f t="shared" si="268"/>
        <v>2713</v>
      </c>
      <c r="BL272" s="131">
        <f t="shared" si="269"/>
        <v>205199170</v>
      </c>
      <c r="BM272" s="132">
        <f t="shared" ref="BM272:BM281" si="294">IFERROR(BK272/$BH$271,"-")</f>
        <v>0.27011150935882117</v>
      </c>
      <c r="BN272" s="132">
        <f t="shared" si="285"/>
        <v>0.6474940334128878</v>
      </c>
      <c r="BO272" s="131">
        <f t="shared" si="286"/>
        <v>75635.521562845563</v>
      </c>
      <c r="BP272" s="183"/>
    </row>
    <row r="273" spans="2:68" s="75" customFormat="1">
      <c r="B273" s="602"/>
      <c r="C273" s="603"/>
      <c r="D273" s="595"/>
      <c r="E273" s="227" t="s">
        <v>103</v>
      </c>
      <c r="F273" s="122">
        <v>5</v>
      </c>
      <c r="G273" s="131">
        <v>3</v>
      </c>
      <c r="H273" s="131">
        <v>153970</v>
      </c>
      <c r="I273" s="132">
        <f t="shared" si="287"/>
        <v>0.23076923076923078</v>
      </c>
      <c r="J273" s="132">
        <f t="shared" si="270"/>
        <v>0.6</v>
      </c>
      <c r="K273" s="157">
        <f t="shared" si="271"/>
        <v>51323.333333333336</v>
      </c>
      <c r="L273" s="595"/>
      <c r="M273" s="227" t="s">
        <v>103</v>
      </c>
      <c r="N273" s="122">
        <v>29</v>
      </c>
      <c r="O273" s="131">
        <v>18</v>
      </c>
      <c r="P273" s="131">
        <v>1960360</v>
      </c>
      <c r="Q273" s="132">
        <f t="shared" si="288"/>
        <v>0.32727272727272727</v>
      </c>
      <c r="R273" s="132">
        <f t="shared" si="272"/>
        <v>0.62068965517241381</v>
      </c>
      <c r="S273" s="126">
        <f t="shared" si="273"/>
        <v>108908.88888888889</v>
      </c>
      <c r="T273" s="595"/>
      <c r="U273" s="227" t="s">
        <v>103</v>
      </c>
      <c r="V273" s="122">
        <v>1774</v>
      </c>
      <c r="W273" s="131">
        <v>1128</v>
      </c>
      <c r="X273" s="131">
        <v>78376670</v>
      </c>
      <c r="Y273" s="132">
        <f t="shared" si="289"/>
        <v>0.34771886559802712</v>
      </c>
      <c r="Z273" s="132">
        <f t="shared" si="274"/>
        <v>0.63585118376550165</v>
      </c>
      <c r="AA273" s="131">
        <f t="shared" si="275"/>
        <v>69482.863475177306</v>
      </c>
      <c r="AB273" s="595"/>
      <c r="AC273" s="227" t="s">
        <v>103</v>
      </c>
      <c r="AD273" s="122">
        <v>1714</v>
      </c>
      <c r="AE273" s="131">
        <v>1115</v>
      </c>
      <c r="AF273" s="131">
        <v>90290810</v>
      </c>
      <c r="AG273" s="132">
        <f t="shared" si="290"/>
        <v>0.39054290718038531</v>
      </c>
      <c r="AH273" s="132">
        <f t="shared" si="276"/>
        <v>0.65052508751458571</v>
      </c>
      <c r="AI273" s="126">
        <f t="shared" si="277"/>
        <v>80978.304932735424</v>
      </c>
      <c r="AJ273" s="595"/>
      <c r="AK273" s="227" t="s">
        <v>103</v>
      </c>
      <c r="AL273" s="122">
        <v>1360</v>
      </c>
      <c r="AM273" s="131">
        <v>835</v>
      </c>
      <c r="AN273" s="131">
        <v>68700810</v>
      </c>
      <c r="AO273" s="132">
        <f t="shared" si="291"/>
        <v>0.39535984848484851</v>
      </c>
      <c r="AP273" s="132">
        <f t="shared" si="278"/>
        <v>0.61397058823529416</v>
      </c>
      <c r="AQ273" s="126">
        <f t="shared" si="279"/>
        <v>82276.419161676647</v>
      </c>
      <c r="AR273" s="595"/>
      <c r="AS273" s="227" t="s">
        <v>103</v>
      </c>
      <c r="AT273" s="122">
        <v>722</v>
      </c>
      <c r="AU273" s="131">
        <v>392</v>
      </c>
      <c r="AV273" s="131">
        <v>34662000</v>
      </c>
      <c r="AW273" s="132">
        <f t="shared" si="292"/>
        <v>0.31895850284784377</v>
      </c>
      <c r="AX273" s="132">
        <f t="shared" si="280"/>
        <v>0.54293628808864269</v>
      </c>
      <c r="AY273" s="131">
        <f t="shared" si="281"/>
        <v>88423.469387755104</v>
      </c>
      <c r="AZ273" s="595"/>
      <c r="BA273" s="227" t="s">
        <v>103</v>
      </c>
      <c r="BB273" s="122">
        <v>257</v>
      </c>
      <c r="BC273" s="131">
        <v>142</v>
      </c>
      <c r="BD273" s="131">
        <v>12527980</v>
      </c>
      <c r="BE273" s="132">
        <f t="shared" si="293"/>
        <v>0.26492537313432835</v>
      </c>
      <c r="BF273" s="132">
        <f t="shared" si="282"/>
        <v>0.55252918287937747</v>
      </c>
      <c r="BG273" s="157">
        <f t="shared" si="283"/>
        <v>88225.211267605628</v>
      </c>
      <c r="BH273" s="595"/>
      <c r="BI273" s="227" t="s">
        <v>103</v>
      </c>
      <c r="BJ273" s="122">
        <f t="shared" si="284"/>
        <v>5861</v>
      </c>
      <c r="BK273" s="131">
        <f t="shared" si="268"/>
        <v>3633</v>
      </c>
      <c r="BL273" s="131">
        <f t="shared" si="269"/>
        <v>286672600</v>
      </c>
      <c r="BM273" s="132">
        <f t="shared" si="294"/>
        <v>0.36170848267622463</v>
      </c>
      <c r="BN273" s="132">
        <f t="shared" si="285"/>
        <v>0.61986009213444804</v>
      </c>
      <c r="BO273" s="131">
        <f t="shared" si="286"/>
        <v>78907.954858243873</v>
      </c>
      <c r="BP273" s="183"/>
    </row>
    <row r="274" spans="2:68" s="75" customFormat="1">
      <c r="B274" s="602"/>
      <c r="C274" s="603"/>
      <c r="D274" s="595"/>
      <c r="E274" s="227" t="s">
        <v>106</v>
      </c>
      <c r="F274" s="122">
        <v>6</v>
      </c>
      <c r="G274" s="131">
        <v>3</v>
      </c>
      <c r="H274" s="131">
        <v>101330</v>
      </c>
      <c r="I274" s="132">
        <f t="shared" si="287"/>
        <v>0.23076923076923078</v>
      </c>
      <c r="J274" s="132">
        <f t="shared" si="270"/>
        <v>0.5</v>
      </c>
      <c r="K274" s="157">
        <f t="shared" si="271"/>
        <v>33776.666666666664</v>
      </c>
      <c r="L274" s="595"/>
      <c r="M274" s="227" t="s">
        <v>106</v>
      </c>
      <c r="N274" s="122">
        <v>19</v>
      </c>
      <c r="O274" s="131">
        <v>11</v>
      </c>
      <c r="P274" s="131">
        <v>696320</v>
      </c>
      <c r="Q274" s="132">
        <f t="shared" si="288"/>
        <v>0.2</v>
      </c>
      <c r="R274" s="132">
        <f t="shared" si="272"/>
        <v>0.57894736842105265</v>
      </c>
      <c r="S274" s="126">
        <f t="shared" si="273"/>
        <v>63301.818181818184</v>
      </c>
      <c r="T274" s="595"/>
      <c r="U274" s="227" t="s">
        <v>106</v>
      </c>
      <c r="V274" s="122">
        <v>665</v>
      </c>
      <c r="W274" s="131">
        <v>439</v>
      </c>
      <c r="X274" s="131">
        <v>30231420</v>
      </c>
      <c r="Y274" s="132">
        <f t="shared" si="289"/>
        <v>0.13532675709001232</v>
      </c>
      <c r="Z274" s="132">
        <f t="shared" si="274"/>
        <v>0.6601503759398496</v>
      </c>
      <c r="AA274" s="131">
        <f t="shared" si="275"/>
        <v>68864.282460136674</v>
      </c>
      <c r="AB274" s="595"/>
      <c r="AC274" s="227" t="s">
        <v>106</v>
      </c>
      <c r="AD274" s="122">
        <v>674</v>
      </c>
      <c r="AE274" s="131">
        <v>454</v>
      </c>
      <c r="AF274" s="131">
        <v>35714140</v>
      </c>
      <c r="AG274" s="132">
        <f t="shared" si="290"/>
        <v>0.15901926444833625</v>
      </c>
      <c r="AH274" s="132">
        <f t="shared" si="276"/>
        <v>0.67359050445103863</v>
      </c>
      <c r="AI274" s="126">
        <f t="shared" si="277"/>
        <v>78665.506607929521</v>
      </c>
      <c r="AJ274" s="595"/>
      <c r="AK274" s="227" t="s">
        <v>106</v>
      </c>
      <c r="AL274" s="122">
        <v>574</v>
      </c>
      <c r="AM274" s="131">
        <v>363</v>
      </c>
      <c r="AN274" s="131">
        <v>30710410</v>
      </c>
      <c r="AO274" s="132">
        <f t="shared" si="291"/>
        <v>0.171875</v>
      </c>
      <c r="AP274" s="132">
        <f t="shared" si="278"/>
        <v>0.63240418118466901</v>
      </c>
      <c r="AQ274" s="126">
        <f t="shared" si="279"/>
        <v>84601.68044077135</v>
      </c>
      <c r="AR274" s="595"/>
      <c r="AS274" s="227" t="s">
        <v>106</v>
      </c>
      <c r="AT274" s="122">
        <v>301</v>
      </c>
      <c r="AU274" s="131">
        <v>163</v>
      </c>
      <c r="AV274" s="131">
        <v>15423990</v>
      </c>
      <c r="AW274" s="132">
        <f t="shared" si="292"/>
        <v>0.13262815296989422</v>
      </c>
      <c r="AX274" s="132">
        <f t="shared" si="280"/>
        <v>0.5415282392026578</v>
      </c>
      <c r="AY274" s="131">
        <f t="shared" si="281"/>
        <v>94625.705521472395</v>
      </c>
      <c r="AZ274" s="595"/>
      <c r="BA274" s="227" t="s">
        <v>106</v>
      </c>
      <c r="BB274" s="122">
        <v>105</v>
      </c>
      <c r="BC274" s="131">
        <v>55</v>
      </c>
      <c r="BD274" s="131">
        <v>4559250</v>
      </c>
      <c r="BE274" s="132">
        <f t="shared" si="293"/>
        <v>0.10261194029850747</v>
      </c>
      <c r="BF274" s="132">
        <f t="shared" si="282"/>
        <v>0.52380952380952384</v>
      </c>
      <c r="BG274" s="157">
        <f t="shared" si="283"/>
        <v>82895.454545454544</v>
      </c>
      <c r="BH274" s="595"/>
      <c r="BI274" s="227" t="s">
        <v>106</v>
      </c>
      <c r="BJ274" s="122">
        <f t="shared" si="284"/>
        <v>2344</v>
      </c>
      <c r="BK274" s="131">
        <f t="shared" si="268"/>
        <v>1488</v>
      </c>
      <c r="BL274" s="131">
        <f t="shared" si="269"/>
        <v>117436860</v>
      </c>
      <c r="BM274" s="132">
        <f t="shared" si="294"/>
        <v>0.14814814814814814</v>
      </c>
      <c r="BN274" s="132">
        <f t="shared" si="285"/>
        <v>0.6348122866894198</v>
      </c>
      <c r="BO274" s="131">
        <f t="shared" si="286"/>
        <v>78922.620967741939</v>
      </c>
      <c r="BP274" s="183"/>
    </row>
    <row r="275" spans="2:68" s="75" customFormat="1">
      <c r="B275" s="602"/>
      <c r="C275" s="603"/>
      <c r="D275" s="595"/>
      <c r="E275" s="227" t="s">
        <v>119</v>
      </c>
      <c r="F275" s="122">
        <v>4</v>
      </c>
      <c r="G275" s="131">
        <v>3</v>
      </c>
      <c r="H275" s="131">
        <v>455230</v>
      </c>
      <c r="I275" s="132">
        <f t="shared" si="287"/>
        <v>0.23076923076923078</v>
      </c>
      <c r="J275" s="132">
        <f t="shared" si="270"/>
        <v>0.75</v>
      </c>
      <c r="K275" s="157">
        <f t="shared" si="271"/>
        <v>151743.33333333334</v>
      </c>
      <c r="L275" s="595"/>
      <c r="M275" s="227" t="s">
        <v>119</v>
      </c>
      <c r="N275" s="122">
        <v>16</v>
      </c>
      <c r="O275" s="131">
        <v>11</v>
      </c>
      <c r="P275" s="131">
        <v>1608530</v>
      </c>
      <c r="Q275" s="132">
        <f t="shared" si="288"/>
        <v>0.2</v>
      </c>
      <c r="R275" s="132">
        <f t="shared" si="272"/>
        <v>0.6875</v>
      </c>
      <c r="S275" s="126">
        <f t="shared" si="273"/>
        <v>146230</v>
      </c>
      <c r="T275" s="595"/>
      <c r="U275" s="227" t="s">
        <v>119</v>
      </c>
      <c r="V275" s="122">
        <v>686</v>
      </c>
      <c r="W275" s="131">
        <v>452</v>
      </c>
      <c r="X275" s="131">
        <v>31589710</v>
      </c>
      <c r="Y275" s="132">
        <f t="shared" si="289"/>
        <v>0.13933415536374846</v>
      </c>
      <c r="Z275" s="132">
        <f t="shared" si="274"/>
        <v>0.65889212827988342</v>
      </c>
      <c r="AA275" s="131">
        <f t="shared" si="275"/>
        <v>69888.738938053095</v>
      </c>
      <c r="AB275" s="595"/>
      <c r="AC275" s="227" t="s">
        <v>119</v>
      </c>
      <c r="AD275" s="122">
        <v>722</v>
      </c>
      <c r="AE275" s="131">
        <v>497</v>
      </c>
      <c r="AF275" s="131">
        <v>39085510</v>
      </c>
      <c r="AG275" s="132">
        <f t="shared" si="290"/>
        <v>0.17408056042031525</v>
      </c>
      <c r="AH275" s="132">
        <f t="shared" si="276"/>
        <v>0.68836565096952906</v>
      </c>
      <c r="AI275" s="126">
        <f t="shared" si="277"/>
        <v>78642.877263581482</v>
      </c>
      <c r="AJ275" s="595"/>
      <c r="AK275" s="227" t="s">
        <v>119</v>
      </c>
      <c r="AL275" s="122">
        <v>596</v>
      </c>
      <c r="AM275" s="131">
        <v>380</v>
      </c>
      <c r="AN275" s="131">
        <v>34266330</v>
      </c>
      <c r="AO275" s="132">
        <f t="shared" si="291"/>
        <v>0.17992424242424243</v>
      </c>
      <c r="AP275" s="132">
        <f t="shared" si="278"/>
        <v>0.63758389261744963</v>
      </c>
      <c r="AQ275" s="126">
        <f t="shared" si="279"/>
        <v>90174.552631578947</v>
      </c>
      <c r="AR275" s="595"/>
      <c r="AS275" s="227" t="s">
        <v>119</v>
      </c>
      <c r="AT275" s="122">
        <v>353</v>
      </c>
      <c r="AU275" s="131">
        <v>193</v>
      </c>
      <c r="AV275" s="131">
        <v>17294110</v>
      </c>
      <c r="AW275" s="132">
        <f t="shared" si="292"/>
        <v>0.15703824247355574</v>
      </c>
      <c r="AX275" s="132">
        <f t="shared" si="280"/>
        <v>0.54674220963172804</v>
      </c>
      <c r="AY275" s="131">
        <f t="shared" si="281"/>
        <v>89606.787564766841</v>
      </c>
      <c r="AZ275" s="595"/>
      <c r="BA275" s="227" t="s">
        <v>119</v>
      </c>
      <c r="BB275" s="122">
        <v>118</v>
      </c>
      <c r="BC275" s="131">
        <v>63</v>
      </c>
      <c r="BD275" s="131">
        <v>5486800</v>
      </c>
      <c r="BE275" s="132">
        <f t="shared" si="293"/>
        <v>0.11753731343283583</v>
      </c>
      <c r="BF275" s="132">
        <f t="shared" si="282"/>
        <v>0.53389830508474578</v>
      </c>
      <c r="BG275" s="157">
        <f t="shared" si="283"/>
        <v>87092.063492063491</v>
      </c>
      <c r="BH275" s="595"/>
      <c r="BI275" s="227" t="s">
        <v>119</v>
      </c>
      <c r="BJ275" s="122">
        <f t="shared" si="284"/>
        <v>2495</v>
      </c>
      <c r="BK275" s="131">
        <f t="shared" si="268"/>
        <v>1599</v>
      </c>
      <c r="BL275" s="131">
        <f t="shared" si="269"/>
        <v>129786220</v>
      </c>
      <c r="BM275" s="132">
        <f t="shared" si="294"/>
        <v>0.1591995221027479</v>
      </c>
      <c r="BN275" s="132">
        <f t="shared" si="285"/>
        <v>0.64088176352705406</v>
      </c>
      <c r="BO275" s="131">
        <f t="shared" si="286"/>
        <v>81167.11694809256</v>
      </c>
      <c r="BP275" s="183"/>
    </row>
    <row r="276" spans="2:68" s="75" customFormat="1">
      <c r="B276" s="602"/>
      <c r="C276" s="603"/>
      <c r="D276" s="595"/>
      <c r="E276" s="227" t="s">
        <v>120</v>
      </c>
      <c r="F276" s="122">
        <v>2</v>
      </c>
      <c r="G276" s="131">
        <v>1</v>
      </c>
      <c r="H276" s="131">
        <v>205910</v>
      </c>
      <c r="I276" s="132">
        <f t="shared" si="287"/>
        <v>7.6923076923076927E-2</v>
      </c>
      <c r="J276" s="132">
        <f t="shared" si="270"/>
        <v>0.5</v>
      </c>
      <c r="K276" s="157">
        <f t="shared" si="271"/>
        <v>205910</v>
      </c>
      <c r="L276" s="595"/>
      <c r="M276" s="227" t="s">
        <v>120</v>
      </c>
      <c r="N276" s="122">
        <v>11</v>
      </c>
      <c r="O276" s="131">
        <v>5</v>
      </c>
      <c r="P276" s="131">
        <v>363340</v>
      </c>
      <c r="Q276" s="132">
        <f t="shared" si="288"/>
        <v>9.0909090909090912E-2</v>
      </c>
      <c r="R276" s="132">
        <f t="shared" si="272"/>
        <v>0.45454545454545453</v>
      </c>
      <c r="S276" s="126">
        <f t="shared" si="273"/>
        <v>72668</v>
      </c>
      <c r="T276" s="595"/>
      <c r="U276" s="227" t="s">
        <v>120</v>
      </c>
      <c r="V276" s="122">
        <v>344</v>
      </c>
      <c r="W276" s="131">
        <v>246</v>
      </c>
      <c r="X276" s="131">
        <v>18079500</v>
      </c>
      <c r="Y276" s="132">
        <f t="shared" si="289"/>
        <v>7.5832305795314428E-2</v>
      </c>
      <c r="Z276" s="132">
        <f t="shared" si="274"/>
        <v>0.71511627906976749</v>
      </c>
      <c r="AA276" s="131">
        <f t="shared" si="275"/>
        <v>73493.902439024387</v>
      </c>
      <c r="AB276" s="595"/>
      <c r="AC276" s="227" t="s">
        <v>120</v>
      </c>
      <c r="AD276" s="122">
        <v>357</v>
      </c>
      <c r="AE276" s="131">
        <v>258</v>
      </c>
      <c r="AF276" s="131">
        <v>20863250</v>
      </c>
      <c r="AG276" s="132">
        <f t="shared" si="290"/>
        <v>9.0367775831873901E-2</v>
      </c>
      <c r="AH276" s="132">
        <f t="shared" si="276"/>
        <v>0.72268907563025209</v>
      </c>
      <c r="AI276" s="126">
        <f t="shared" si="277"/>
        <v>80865.310077519374</v>
      </c>
      <c r="AJ276" s="595"/>
      <c r="AK276" s="227" t="s">
        <v>120</v>
      </c>
      <c r="AL276" s="122">
        <v>248</v>
      </c>
      <c r="AM276" s="131">
        <v>165</v>
      </c>
      <c r="AN276" s="131">
        <v>13317690</v>
      </c>
      <c r="AO276" s="132">
        <f t="shared" si="291"/>
        <v>7.8125E-2</v>
      </c>
      <c r="AP276" s="132">
        <f t="shared" si="278"/>
        <v>0.66532258064516125</v>
      </c>
      <c r="AQ276" s="126">
        <f t="shared" si="279"/>
        <v>80713.272727272721</v>
      </c>
      <c r="AR276" s="595"/>
      <c r="AS276" s="227" t="s">
        <v>120</v>
      </c>
      <c r="AT276" s="122">
        <v>89</v>
      </c>
      <c r="AU276" s="131">
        <v>54</v>
      </c>
      <c r="AV276" s="131">
        <v>5103040</v>
      </c>
      <c r="AW276" s="132">
        <f t="shared" si="292"/>
        <v>4.3938161106590726E-2</v>
      </c>
      <c r="AX276" s="132">
        <f t="shared" si="280"/>
        <v>0.6067415730337079</v>
      </c>
      <c r="AY276" s="131">
        <f t="shared" si="281"/>
        <v>94500.740740740745</v>
      </c>
      <c r="AZ276" s="595"/>
      <c r="BA276" s="227" t="s">
        <v>120</v>
      </c>
      <c r="BB276" s="122">
        <v>24</v>
      </c>
      <c r="BC276" s="131">
        <v>14</v>
      </c>
      <c r="BD276" s="131">
        <v>786140</v>
      </c>
      <c r="BE276" s="132">
        <f t="shared" si="293"/>
        <v>2.6119402985074626E-2</v>
      </c>
      <c r="BF276" s="132">
        <f t="shared" si="282"/>
        <v>0.58333333333333337</v>
      </c>
      <c r="BG276" s="157">
        <f t="shared" si="283"/>
        <v>56152.857142857145</v>
      </c>
      <c r="BH276" s="595"/>
      <c r="BI276" s="227" t="s">
        <v>120</v>
      </c>
      <c r="BJ276" s="122">
        <f t="shared" si="284"/>
        <v>1075</v>
      </c>
      <c r="BK276" s="131">
        <f t="shared" si="268"/>
        <v>743</v>
      </c>
      <c r="BL276" s="131">
        <f t="shared" si="269"/>
        <v>58718870</v>
      </c>
      <c r="BM276" s="132">
        <f t="shared" si="294"/>
        <v>7.3974512146555163E-2</v>
      </c>
      <c r="BN276" s="132">
        <f t="shared" si="285"/>
        <v>0.69116279069767439</v>
      </c>
      <c r="BO276" s="131">
        <f t="shared" si="286"/>
        <v>79029.434724091523</v>
      </c>
      <c r="BP276" s="183"/>
    </row>
    <row r="277" spans="2:68" s="75" customFormat="1">
      <c r="B277" s="602"/>
      <c r="C277" s="603"/>
      <c r="D277" s="595"/>
      <c r="E277" s="227" t="s">
        <v>121</v>
      </c>
      <c r="F277" s="122">
        <v>2</v>
      </c>
      <c r="G277" s="131">
        <v>1</v>
      </c>
      <c r="H277" s="131">
        <v>205910</v>
      </c>
      <c r="I277" s="132">
        <f t="shared" si="287"/>
        <v>7.6923076923076927E-2</v>
      </c>
      <c r="J277" s="132">
        <f t="shared" si="270"/>
        <v>0.5</v>
      </c>
      <c r="K277" s="157">
        <f t="shared" si="271"/>
        <v>205910</v>
      </c>
      <c r="L277" s="595"/>
      <c r="M277" s="227" t="s">
        <v>121</v>
      </c>
      <c r="N277" s="122">
        <v>13</v>
      </c>
      <c r="O277" s="131">
        <v>7</v>
      </c>
      <c r="P277" s="131">
        <v>529990</v>
      </c>
      <c r="Q277" s="132">
        <f t="shared" si="288"/>
        <v>0.12727272727272726</v>
      </c>
      <c r="R277" s="132">
        <f t="shared" si="272"/>
        <v>0.53846153846153844</v>
      </c>
      <c r="S277" s="126">
        <f t="shared" si="273"/>
        <v>75712.857142857145</v>
      </c>
      <c r="T277" s="595"/>
      <c r="U277" s="227" t="s">
        <v>121</v>
      </c>
      <c r="V277" s="122">
        <v>208</v>
      </c>
      <c r="W277" s="131">
        <v>142</v>
      </c>
      <c r="X277" s="131">
        <v>11674010</v>
      </c>
      <c r="Y277" s="132">
        <f t="shared" si="289"/>
        <v>4.3773119605425403E-2</v>
      </c>
      <c r="Z277" s="132">
        <f t="shared" si="274"/>
        <v>0.68269230769230771</v>
      </c>
      <c r="AA277" s="131">
        <f t="shared" si="275"/>
        <v>82211.338028169019</v>
      </c>
      <c r="AB277" s="595"/>
      <c r="AC277" s="227" t="s">
        <v>121</v>
      </c>
      <c r="AD277" s="122">
        <v>260</v>
      </c>
      <c r="AE277" s="131">
        <v>169</v>
      </c>
      <c r="AF277" s="131">
        <v>13008150</v>
      </c>
      <c r="AG277" s="132">
        <f t="shared" si="290"/>
        <v>5.9194395796847633E-2</v>
      </c>
      <c r="AH277" s="132">
        <f t="shared" si="276"/>
        <v>0.65</v>
      </c>
      <c r="AI277" s="126">
        <f t="shared" si="277"/>
        <v>76971.301775147935</v>
      </c>
      <c r="AJ277" s="595"/>
      <c r="AK277" s="227" t="s">
        <v>121</v>
      </c>
      <c r="AL277" s="122">
        <v>244</v>
      </c>
      <c r="AM277" s="131">
        <v>144</v>
      </c>
      <c r="AN277" s="131">
        <v>12794260</v>
      </c>
      <c r="AO277" s="132">
        <f t="shared" si="291"/>
        <v>6.8181818181818177E-2</v>
      </c>
      <c r="AP277" s="132">
        <f t="shared" si="278"/>
        <v>0.5901639344262295</v>
      </c>
      <c r="AQ277" s="126">
        <f t="shared" si="279"/>
        <v>88849.027777777781</v>
      </c>
      <c r="AR277" s="595"/>
      <c r="AS277" s="227" t="s">
        <v>121</v>
      </c>
      <c r="AT277" s="122">
        <v>146</v>
      </c>
      <c r="AU277" s="131">
        <v>83</v>
      </c>
      <c r="AV277" s="131">
        <v>7549170</v>
      </c>
      <c r="AW277" s="132">
        <f t="shared" si="292"/>
        <v>6.7534580960130181E-2</v>
      </c>
      <c r="AX277" s="132">
        <f t="shared" si="280"/>
        <v>0.56849315068493156</v>
      </c>
      <c r="AY277" s="131">
        <f t="shared" si="281"/>
        <v>90953.855421686749</v>
      </c>
      <c r="AZ277" s="595"/>
      <c r="BA277" s="227" t="s">
        <v>121</v>
      </c>
      <c r="BB277" s="122">
        <v>61</v>
      </c>
      <c r="BC277" s="131">
        <v>31</v>
      </c>
      <c r="BD277" s="131">
        <v>3230620</v>
      </c>
      <c r="BE277" s="132">
        <f t="shared" si="293"/>
        <v>5.7835820895522388E-2</v>
      </c>
      <c r="BF277" s="132">
        <f t="shared" si="282"/>
        <v>0.50819672131147542</v>
      </c>
      <c r="BG277" s="157">
        <f t="shared" si="283"/>
        <v>104213.54838709677</v>
      </c>
      <c r="BH277" s="595"/>
      <c r="BI277" s="227" t="s">
        <v>121</v>
      </c>
      <c r="BJ277" s="122">
        <f t="shared" si="284"/>
        <v>934</v>
      </c>
      <c r="BK277" s="131">
        <f t="shared" si="268"/>
        <v>577</v>
      </c>
      <c r="BL277" s="131">
        <f t="shared" si="269"/>
        <v>48992110</v>
      </c>
      <c r="BM277" s="132">
        <f t="shared" si="294"/>
        <v>5.7447232178414971E-2</v>
      </c>
      <c r="BN277" s="132">
        <f t="shared" si="285"/>
        <v>0.61777301927194861</v>
      </c>
      <c r="BO277" s="131">
        <f t="shared" si="286"/>
        <v>84908.336221837089</v>
      </c>
      <c r="BP277" s="183"/>
    </row>
    <row r="278" spans="2:68" s="75" customFormat="1">
      <c r="B278" s="602"/>
      <c r="C278" s="603"/>
      <c r="D278" s="595"/>
      <c r="E278" s="227" t="s">
        <v>122</v>
      </c>
      <c r="F278" s="122">
        <v>3</v>
      </c>
      <c r="G278" s="131">
        <v>2</v>
      </c>
      <c r="H278" s="131">
        <v>263900</v>
      </c>
      <c r="I278" s="132">
        <f t="shared" si="287"/>
        <v>0.15384615384615385</v>
      </c>
      <c r="J278" s="132">
        <f t="shared" si="270"/>
        <v>0.66666666666666663</v>
      </c>
      <c r="K278" s="157">
        <f t="shared" si="271"/>
        <v>131950</v>
      </c>
      <c r="L278" s="595"/>
      <c r="M278" s="227" t="s">
        <v>122</v>
      </c>
      <c r="N278" s="122">
        <v>5</v>
      </c>
      <c r="O278" s="131">
        <v>4</v>
      </c>
      <c r="P278" s="131">
        <v>505450</v>
      </c>
      <c r="Q278" s="132">
        <f t="shared" si="288"/>
        <v>7.2727272727272724E-2</v>
      </c>
      <c r="R278" s="132">
        <f t="shared" si="272"/>
        <v>0.8</v>
      </c>
      <c r="S278" s="126">
        <f t="shared" si="273"/>
        <v>126362.5</v>
      </c>
      <c r="T278" s="595"/>
      <c r="U278" s="227" t="s">
        <v>122</v>
      </c>
      <c r="V278" s="122">
        <v>166</v>
      </c>
      <c r="W278" s="131">
        <v>116</v>
      </c>
      <c r="X278" s="131">
        <v>10639880</v>
      </c>
      <c r="Y278" s="132">
        <f t="shared" si="289"/>
        <v>3.5758323057953144E-2</v>
      </c>
      <c r="Z278" s="132">
        <f t="shared" si="274"/>
        <v>0.6987951807228916</v>
      </c>
      <c r="AA278" s="131">
        <f t="shared" si="275"/>
        <v>91723.103448275855</v>
      </c>
      <c r="AB278" s="595"/>
      <c r="AC278" s="227" t="s">
        <v>122</v>
      </c>
      <c r="AD278" s="122">
        <v>171</v>
      </c>
      <c r="AE278" s="131">
        <v>111</v>
      </c>
      <c r="AF278" s="131">
        <v>8696800</v>
      </c>
      <c r="AG278" s="132">
        <f t="shared" si="290"/>
        <v>3.8879159369527148E-2</v>
      </c>
      <c r="AH278" s="132">
        <f t="shared" si="276"/>
        <v>0.64912280701754388</v>
      </c>
      <c r="AI278" s="126">
        <f t="shared" si="277"/>
        <v>78349.549549549556</v>
      </c>
      <c r="AJ278" s="595"/>
      <c r="AK278" s="227" t="s">
        <v>122</v>
      </c>
      <c r="AL278" s="122">
        <v>133</v>
      </c>
      <c r="AM278" s="131">
        <v>93</v>
      </c>
      <c r="AN278" s="131">
        <v>8656290</v>
      </c>
      <c r="AO278" s="132">
        <f t="shared" si="291"/>
        <v>4.4034090909090912E-2</v>
      </c>
      <c r="AP278" s="132">
        <f t="shared" si="278"/>
        <v>0.6992481203007519</v>
      </c>
      <c r="AQ278" s="126">
        <f t="shared" si="279"/>
        <v>93078.387096774197</v>
      </c>
      <c r="AR278" s="595"/>
      <c r="AS278" s="227" t="s">
        <v>122</v>
      </c>
      <c r="AT278" s="122">
        <v>91</v>
      </c>
      <c r="AU278" s="131">
        <v>58</v>
      </c>
      <c r="AV278" s="131">
        <v>6210190</v>
      </c>
      <c r="AW278" s="132">
        <f t="shared" si="292"/>
        <v>4.7192839707078924E-2</v>
      </c>
      <c r="AX278" s="132">
        <f t="shared" si="280"/>
        <v>0.63736263736263732</v>
      </c>
      <c r="AY278" s="131">
        <f t="shared" si="281"/>
        <v>107072.24137931035</v>
      </c>
      <c r="AZ278" s="595"/>
      <c r="BA278" s="227" t="s">
        <v>122</v>
      </c>
      <c r="BB278" s="122">
        <v>28</v>
      </c>
      <c r="BC278" s="131">
        <v>15</v>
      </c>
      <c r="BD278" s="131">
        <v>1194860</v>
      </c>
      <c r="BE278" s="132">
        <f t="shared" si="293"/>
        <v>2.7985074626865673E-2</v>
      </c>
      <c r="BF278" s="132">
        <f t="shared" si="282"/>
        <v>0.5357142857142857</v>
      </c>
      <c r="BG278" s="157">
        <f t="shared" si="283"/>
        <v>79657.333333333328</v>
      </c>
      <c r="BH278" s="595"/>
      <c r="BI278" s="227" t="s">
        <v>122</v>
      </c>
      <c r="BJ278" s="122">
        <f t="shared" si="284"/>
        <v>597</v>
      </c>
      <c r="BK278" s="131">
        <f t="shared" si="268"/>
        <v>399</v>
      </c>
      <c r="BL278" s="131">
        <f t="shared" si="269"/>
        <v>36167370</v>
      </c>
      <c r="BM278" s="132">
        <f t="shared" si="294"/>
        <v>3.9725209080047792E-2</v>
      </c>
      <c r="BN278" s="132">
        <f t="shared" si="285"/>
        <v>0.66834170854271358</v>
      </c>
      <c r="BO278" s="131">
        <f t="shared" si="286"/>
        <v>90645.037593984962</v>
      </c>
      <c r="BP278" s="183"/>
    </row>
    <row r="279" spans="2:68" s="75" customFormat="1">
      <c r="B279" s="602"/>
      <c r="C279" s="603"/>
      <c r="D279" s="595"/>
      <c r="E279" s="227" t="s">
        <v>123</v>
      </c>
      <c r="F279" s="122">
        <v>4</v>
      </c>
      <c r="G279" s="131">
        <v>1</v>
      </c>
      <c r="H279" s="131">
        <v>205910</v>
      </c>
      <c r="I279" s="132">
        <f t="shared" si="287"/>
        <v>7.6923076923076927E-2</v>
      </c>
      <c r="J279" s="132">
        <f t="shared" si="270"/>
        <v>0.25</v>
      </c>
      <c r="K279" s="157">
        <f t="shared" si="271"/>
        <v>205910</v>
      </c>
      <c r="L279" s="595"/>
      <c r="M279" s="227" t="s">
        <v>123</v>
      </c>
      <c r="N279" s="122">
        <v>22</v>
      </c>
      <c r="O279" s="131">
        <v>15</v>
      </c>
      <c r="P279" s="131">
        <v>1338620</v>
      </c>
      <c r="Q279" s="132">
        <f t="shared" si="288"/>
        <v>0.27272727272727271</v>
      </c>
      <c r="R279" s="132">
        <f t="shared" si="272"/>
        <v>0.68181818181818177</v>
      </c>
      <c r="S279" s="126">
        <f t="shared" si="273"/>
        <v>89241.333333333328</v>
      </c>
      <c r="T279" s="595"/>
      <c r="U279" s="227" t="s">
        <v>123</v>
      </c>
      <c r="V279" s="122">
        <v>1207</v>
      </c>
      <c r="W279" s="131">
        <v>841</v>
      </c>
      <c r="X279" s="131">
        <v>59014450</v>
      </c>
      <c r="Y279" s="132">
        <f t="shared" si="289"/>
        <v>0.25924784217016028</v>
      </c>
      <c r="Z279" s="132">
        <f t="shared" si="274"/>
        <v>0.69676884838442421</v>
      </c>
      <c r="AA279" s="131">
        <f t="shared" si="275"/>
        <v>70171.759809750292</v>
      </c>
      <c r="AB279" s="595"/>
      <c r="AC279" s="227" t="s">
        <v>123</v>
      </c>
      <c r="AD279" s="122">
        <v>1074</v>
      </c>
      <c r="AE279" s="131">
        <v>744</v>
      </c>
      <c r="AF279" s="131">
        <v>61350220</v>
      </c>
      <c r="AG279" s="132">
        <f t="shared" si="290"/>
        <v>0.26059544658493872</v>
      </c>
      <c r="AH279" s="132">
        <f t="shared" si="276"/>
        <v>0.69273743016759781</v>
      </c>
      <c r="AI279" s="126">
        <f t="shared" si="277"/>
        <v>82459.973118279566</v>
      </c>
      <c r="AJ279" s="595"/>
      <c r="AK279" s="227" t="s">
        <v>123</v>
      </c>
      <c r="AL279" s="122">
        <v>753</v>
      </c>
      <c r="AM279" s="131">
        <v>497</v>
      </c>
      <c r="AN279" s="131">
        <v>42547610</v>
      </c>
      <c r="AO279" s="132">
        <f t="shared" si="291"/>
        <v>0.2353219696969697</v>
      </c>
      <c r="AP279" s="132">
        <f t="shared" si="278"/>
        <v>0.66002656042496677</v>
      </c>
      <c r="AQ279" s="126">
        <f t="shared" si="279"/>
        <v>85608.873239436623</v>
      </c>
      <c r="AR279" s="595"/>
      <c r="AS279" s="227" t="s">
        <v>123</v>
      </c>
      <c r="AT279" s="122">
        <v>336</v>
      </c>
      <c r="AU279" s="131">
        <v>192</v>
      </c>
      <c r="AV279" s="131">
        <v>15438440</v>
      </c>
      <c r="AW279" s="132">
        <f t="shared" si="292"/>
        <v>0.15622457282343369</v>
      </c>
      <c r="AX279" s="132">
        <f t="shared" si="280"/>
        <v>0.5714285714285714</v>
      </c>
      <c r="AY279" s="131">
        <f t="shared" si="281"/>
        <v>80408.541666666672</v>
      </c>
      <c r="AZ279" s="595"/>
      <c r="BA279" s="227" t="s">
        <v>123</v>
      </c>
      <c r="BB279" s="122">
        <v>95</v>
      </c>
      <c r="BC279" s="131">
        <v>57</v>
      </c>
      <c r="BD279" s="131">
        <v>4578380</v>
      </c>
      <c r="BE279" s="132">
        <f t="shared" si="293"/>
        <v>0.10634328358208955</v>
      </c>
      <c r="BF279" s="132">
        <f t="shared" si="282"/>
        <v>0.6</v>
      </c>
      <c r="BG279" s="157">
        <f t="shared" si="283"/>
        <v>80322.456140350871</v>
      </c>
      <c r="BH279" s="595"/>
      <c r="BI279" s="227" t="s">
        <v>123</v>
      </c>
      <c r="BJ279" s="122">
        <f t="shared" si="284"/>
        <v>3491</v>
      </c>
      <c r="BK279" s="131">
        <f t="shared" si="268"/>
        <v>2347</v>
      </c>
      <c r="BL279" s="131">
        <f t="shared" si="269"/>
        <v>184473630</v>
      </c>
      <c r="BM279" s="132">
        <f t="shared" si="294"/>
        <v>0.23367184388689766</v>
      </c>
      <c r="BN279" s="132">
        <f t="shared" si="285"/>
        <v>0.67230020051561157</v>
      </c>
      <c r="BO279" s="131">
        <f t="shared" si="286"/>
        <v>78599.757136770349</v>
      </c>
      <c r="BP279" s="183"/>
    </row>
    <row r="280" spans="2:68" s="75" customFormat="1">
      <c r="B280" s="602"/>
      <c r="C280" s="603"/>
      <c r="D280" s="595"/>
      <c r="E280" s="227" t="s">
        <v>124</v>
      </c>
      <c r="F280" s="122">
        <v>1</v>
      </c>
      <c r="G280" s="131">
        <v>0</v>
      </c>
      <c r="H280" s="131">
        <v>0</v>
      </c>
      <c r="I280" s="132">
        <f t="shared" si="287"/>
        <v>0</v>
      </c>
      <c r="J280" s="132">
        <f t="shared" si="270"/>
        <v>0</v>
      </c>
      <c r="K280" s="157" t="str">
        <f t="shared" si="271"/>
        <v>-</v>
      </c>
      <c r="L280" s="595"/>
      <c r="M280" s="227" t="s">
        <v>124</v>
      </c>
      <c r="N280" s="122">
        <v>6</v>
      </c>
      <c r="O280" s="131">
        <v>5</v>
      </c>
      <c r="P280" s="131">
        <v>700880</v>
      </c>
      <c r="Q280" s="132">
        <f t="shared" si="288"/>
        <v>9.0909090909090912E-2</v>
      </c>
      <c r="R280" s="132">
        <f t="shared" si="272"/>
        <v>0.83333333333333337</v>
      </c>
      <c r="S280" s="126">
        <f t="shared" si="273"/>
        <v>140176</v>
      </c>
      <c r="T280" s="595"/>
      <c r="U280" s="227" t="s">
        <v>124</v>
      </c>
      <c r="V280" s="122">
        <v>205</v>
      </c>
      <c r="W280" s="131">
        <v>125</v>
      </c>
      <c r="X280" s="131">
        <v>9029430</v>
      </c>
      <c r="Y280" s="132">
        <f t="shared" si="289"/>
        <v>3.8532675709001235E-2</v>
      </c>
      <c r="Z280" s="132">
        <f t="shared" si="274"/>
        <v>0.6097560975609756</v>
      </c>
      <c r="AA280" s="131">
        <f t="shared" si="275"/>
        <v>72235.44</v>
      </c>
      <c r="AB280" s="595"/>
      <c r="AC280" s="227" t="s">
        <v>124</v>
      </c>
      <c r="AD280" s="122">
        <v>232</v>
      </c>
      <c r="AE280" s="131">
        <v>145</v>
      </c>
      <c r="AF280" s="131">
        <v>11184750</v>
      </c>
      <c r="AG280" s="132">
        <f t="shared" si="290"/>
        <v>5.0788091068301226E-2</v>
      </c>
      <c r="AH280" s="132">
        <f t="shared" si="276"/>
        <v>0.625</v>
      </c>
      <c r="AI280" s="126">
        <f t="shared" si="277"/>
        <v>77136.206896551725</v>
      </c>
      <c r="AJ280" s="595"/>
      <c r="AK280" s="227" t="s">
        <v>124</v>
      </c>
      <c r="AL280" s="122">
        <v>255</v>
      </c>
      <c r="AM280" s="131">
        <v>152</v>
      </c>
      <c r="AN280" s="131">
        <v>12244520</v>
      </c>
      <c r="AO280" s="132">
        <f t="shared" si="291"/>
        <v>7.1969696969696975E-2</v>
      </c>
      <c r="AP280" s="132">
        <f t="shared" si="278"/>
        <v>0.59607843137254901</v>
      </c>
      <c r="AQ280" s="126">
        <f t="shared" si="279"/>
        <v>80556.052631578947</v>
      </c>
      <c r="AR280" s="595"/>
      <c r="AS280" s="227" t="s">
        <v>124</v>
      </c>
      <c r="AT280" s="122">
        <v>167</v>
      </c>
      <c r="AU280" s="131">
        <v>88</v>
      </c>
      <c r="AV280" s="131">
        <v>7140700</v>
      </c>
      <c r="AW280" s="132">
        <f t="shared" si="292"/>
        <v>7.1602929210740435E-2</v>
      </c>
      <c r="AX280" s="132">
        <f t="shared" si="280"/>
        <v>0.52694610778443118</v>
      </c>
      <c r="AY280" s="131">
        <f t="shared" si="281"/>
        <v>81144.318181818177</v>
      </c>
      <c r="AZ280" s="595"/>
      <c r="BA280" s="227" t="s">
        <v>124</v>
      </c>
      <c r="BB280" s="122">
        <v>77</v>
      </c>
      <c r="BC280" s="131">
        <v>45</v>
      </c>
      <c r="BD280" s="131">
        <v>3001370</v>
      </c>
      <c r="BE280" s="132">
        <f t="shared" si="293"/>
        <v>8.3955223880597021E-2</v>
      </c>
      <c r="BF280" s="132">
        <f t="shared" si="282"/>
        <v>0.58441558441558439</v>
      </c>
      <c r="BG280" s="157">
        <f t="shared" si="283"/>
        <v>66697.111111111109</v>
      </c>
      <c r="BH280" s="595"/>
      <c r="BI280" s="227" t="s">
        <v>124</v>
      </c>
      <c r="BJ280" s="122">
        <f t="shared" si="284"/>
        <v>943</v>
      </c>
      <c r="BK280" s="131">
        <f t="shared" si="268"/>
        <v>560</v>
      </c>
      <c r="BL280" s="131">
        <f t="shared" si="269"/>
        <v>43301650</v>
      </c>
      <c r="BM280" s="132">
        <f t="shared" si="294"/>
        <v>5.5754679410593387E-2</v>
      </c>
      <c r="BN280" s="132">
        <f t="shared" si="285"/>
        <v>0.59384941675503711</v>
      </c>
      <c r="BO280" s="131">
        <f t="shared" si="286"/>
        <v>77324.375</v>
      </c>
      <c r="BP280" s="183"/>
    </row>
    <row r="281" spans="2:68" s="75" customFormat="1">
      <c r="B281" s="602"/>
      <c r="C281" s="603"/>
      <c r="D281" s="595"/>
      <c r="E281" s="224" t="s">
        <v>117</v>
      </c>
      <c r="F281" s="122">
        <v>0</v>
      </c>
      <c r="G281" s="131">
        <v>0</v>
      </c>
      <c r="H281" s="131">
        <v>0</v>
      </c>
      <c r="I281" s="132">
        <f t="shared" si="287"/>
        <v>0</v>
      </c>
      <c r="J281" s="132" t="str">
        <f t="shared" si="270"/>
        <v>-</v>
      </c>
      <c r="K281" s="157" t="str">
        <f t="shared" si="271"/>
        <v>-</v>
      </c>
      <c r="L281" s="595"/>
      <c r="M281" s="228" t="s">
        <v>117</v>
      </c>
      <c r="N281" s="122">
        <v>5</v>
      </c>
      <c r="O281" s="131">
        <v>3</v>
      </c>
      <c r="P281" s="131">
        <v>42290</v>
      </c>
      <c r="Q281" s="132">
        <f t="shared" si="288"/>
        <v>5.4545454545454543E-2</v>
      </c>
      <c r="R281" s="132">
        <f t="shared" si="272"/>
        <v>0.6</v>
      </c>
      <c r="S281" s="126">
        <f t="shared" si="273"/>
        <v>14096.666666666666</v>
      </c>
      <c r="T281" s="595"/>
      <c r="U281" s="228" t="s">
        <v>117</v>
      </c>
      <c r="V281" s="122">
        <v>277</v>
      </c>
      <c r="W281" s="131">
        <v>164</v>
      </c>
      <c r="X281" s="131">
        <v>10748130</v>
      </c>
      <c r="Y281" s="132">
        <f t="shared" si="289"/>
        <v>5.0554870530209621E-2</v>
      </c>
      <c r="Z281" s="132">
        <f t="shared" si="274"/>
        <v>0.59205776173285196</v>
      </c>
      <c r="AA281" s="131">
        <f t="shared" si="275"/>
        <v>65537.378048780491</v>
      </c>
      <c r="AB281" s="595"/>
      <c r="AC281" s="228" t="s">
        <v>117</v>
      </c>
      <c r="AD281" s="122">
        <v>155</v>
      </c>
      <c r="AE281" s="131">
        <v>94</v>
      </c>
      <c r="AF281" s="131">
        <v>6699530</v>
      </c>
      <c r="AG281" s="132">
        <f t="shared" si="290"/>
        <v>3.2924693520140103E-2</v>
      </c>
      <c r="AH281" s="132">
        <f t="shared" si="276"/>
        <v>0.6064516129032258</v>
      </c>
      <c r="AI281" s="126">
        <f t="shared" si="277"/>
        <v>71271.595744680846</v>
      </c>
      <c r="AJ281" s="595"/>
      <c r="AK281" s="228" t="s">
        <v>117</v>
      </c>
      <c r="AL281" s="122">
        <v>102</v>
      </c>
      <c r="AM281" s="131">
        <v>54</v>
      </c>
      <c r="AN281" s="131">
        <v>4470440</v>
      </c>
      <c r="AO281" s="132">
        <f t="shared" si="291"/>
        <v>2.556818181818182E-2</v>
      </c>
      <c r="AP281" s="132">
        <f t="shared" si="278"/>
        <v>0.52941176470588236</v>
      </c>
      <c r="AQ281" s="126">
        <f t="shared" si="279"/>
        <v>82785.925925925927</v>
      </c>
      <c r="AR281" s="595"/>
      <c r="AS281" s="228" t="s">
        <v>117</v>
      </c>
      <c r="AT281" s="122">
        <v>53</v>
      </c>
      <c r="AU281" s="131">
        <v>24</v>
      </c>
      <c r="AV281" s="131">
        <v>2634720</v>
      </c>
      <c r="AW281" s="132">
        <f t="shared" si="292"/>
        <v>1.9528071602929211E-2</v>
      </c>
      <c r="AX281" s="132">
        <f t="shared" si="280"/>
        <v>0.45283018867924529</v>
      </c>
      <c r="AY281" s="131">
        <f t="shared" si="281"/>
        <v>109780</v>
      </c>
      <c r="AZ281" s="595"/>
      <c r="BA281" s="228" t="s">
        <v>117</v>
      </c>
      <c r="BB281" s="122">
        <v>35</v>
      </c>
      <c r="BC281" s="131">
        <v>18</v>
      </c>
      <c r="BD281" s="131">
        <v>2269910</v>
      </c>
      <c r="BE281" s="132">
        <f t="shared" si="293"/>
        <v>3.3582089552238806E-2</v>
      </c>
      <c r="BF281" s="132">
        <f t="shared" si="282"/>
        <v>0.51428571428571423</v>
      </c>
      <c r="BG281" s="157">
        <f t="shared" si="283"/>
        <v>126106.11111111111</v>
      </c>
      <c r="BH281" s="595"/>
      <c r="BI281" s="228" t="s">
        <v>117</v>
      </c>
      <c r="BJ281" s="122">
        <f t="shared" si="284"/>
        <v>627</v>
      </c>
      <c r="BK281" s="131">
        <f t="shared" si="268"/>
        <v>357</v>
      </c>
      <c r="BL281" s="131">
        <f t="shared" si="269"/>
        <v>26865020</v>
      </c>
      <c r="BM281" s="132">
        <f t="shared" si="294"/>
        <v>3.5543608124253286E-2</v>
      </c>
      <c r="BN281" s="132">
        <f t="shared" si="285"/>
        <v>0.56937799043062198</v>
      </c>
      <c r="BO281" s="131">
        <f t="shared" si="286"/>
        <v>75252.156862745105</v>
      </c>
      <c r="BP281" s="183"/>
    </row>
    <row r="282" spans="2:68" s="75" customFormat="1">
      <c r="B282" s="602">
        <v>26</v>
      </c>
      <c r="C282" s="604" t="s">
        <v>30</v>
      </c>
      <c r="D282" s="596">
        <f>BS33</f>
        <v>345</v>
      </c>
      <c r="E282" s="225" t="s">
        <v>104</v>
      </c>
      <c r="F282" s="121">
        <v>185</v>
      </c>
      <c r="G282" s="129">
        <v>127</v>
      </c>
      <c r="H282" s="129">
        <v>12315310</v>
      </c>
      <c r="I282" s="130">
        <f>IFERROR(G282/$D$282,"-")</f>
        <v>0.36811594202898551</v>
      </c>
      <c r="J282" s="130">
        <f t="shared" si="270"/>
        <v>0.68648648648648647</v>
      </c>
      <c r="K282" s="156">
        <f t="shared" si="271"/>
        <v>96970.944881889765</v>
      </c>
      <c r="L282" s="596">
        <f>BT33</f>
        <v>999</v>
      </c>
      <c r="M282" s="225" t="s">
        <v>104</v>
      </c>
      <c r="N282" s="121">
        <v>507</v>
      </c>
      <c r="O282" s="129">
        <v>302</v>
      </c>
      <c r="P282" s="129">
        <v>28108100</v>
      </c>
      <c r="Q282" s="130">
        <f>IFERROR(O282/$L$282,"-")</f>
        <v>0.30230230230230232</v>
      </c>
      <c r="R282" s="130">
        <f t="shared" si="272"/>
        <v>0.5956607495069034</v>
      </c>
      <c r="S282" s="125">
        <f t="shared" si="273"/>
        <v>93073.178807947013</v>
      </c>
      <c r="T282" s="596">
        <f>BU33</f>
        <v>50331</v>
      </c>
      <c r="U282" s="225" t="s">
        <v>104</v>
      </c>
      <c r="V282" s="121">
        <v>24373</v>
      </c>
      <c r="W282" s="129">
        <v>15286</v>
      </c>
      <c r="X282" s="129">
        <v>1142413420</v>
      </c>
      <c r="Y282" s="130">
        <f>IFERROR(W282/$T$282,"-")</f>
        <v>0.30370944348413503</v>
      </c>
      <c r="Z282" s="130">
        <f t="shared" si="274"/>
        <v>0.62716940877200178</v>
      </c>
      <c r="AA282" s="129">
        <f t="shared" si="275"/>
        <v>74735.929608792358</v>
      </c>
      <c r="AB282" s="596">
        <f>BV33</f>
        <v>42607</v>
      </c>
      <c r="AC282" s="225" t="s">
        <v>104</v>
      </c>
      <c r="AD282" s="121">
        <v>22924</v>
      </c>
      <c r="AE282" s="129">
        <v>14676</v>
      </c>
      <c r="AF282" s="129">
        <v>1206765650</v>
      </c>
      <c r="AG282" s="130">
        <f>IFERROR(AE282/$AB$282,"-")</f>
        <v>0.34445044241556549</v>
      </c>
      <c r="AH282" s="130">
        <f t="shared" si="276"/>
        <v>0.64020240795672656</v>
      </c>
      <c r="AI282" s="125">
        <f t="shared" si="277"/>
        <v>82227.14976832924</v>
      </c>
      <c r="AJ282" s="596">
        <f>BW33</f>
        <v>27192</v>
      </c>
      <c r="AK282" s="225" t="s">
        <v>104</v>
      </c>
      <c r="AL282" s="121">
        <v>14354</v>
      </c>
      <c r="AM282" s="129">
        <v>8633</v>
      </c>
      <c r="AN282" s="129">
        <v>745510110</v>
      </c>
      <c r="AO282" s="130">
        <f>IFERROR(AM282/$AJ$282,"-")</f>
        <v>0.31748308325978231</v>
      </c>
      <c r="AP282" s="130">
        <f t="shared" si="278"/>
        <v>0.60143514003065346</v>
      </c>
      <c r="AQ282" s="125">
        <f t="shared" si="279"/>
        <v>86355.856596779791</v>
      </c>
      <c r="AR282" s="596">
        <f>BX33</f>
        <v>13218</v>
      </c>
      <c r="AS282" s="225" t="s">
        <v>104</v>
      </c>
      <c r="AT282" s="121">
        <v>5891</v>
      </c>
      <c r="AU282" s="129">
        <v>3281</v>
      </c>
      <c r="AV282" s="129">
        <v>315539950</v>
      </c>
      <c r="AW282" s="130">
        <f>IFERROR(AU282/$AR$282,"-")</f>
        <v>0.2482221213496747</v>
      </c>
      <c r="AX282" s="130">
        <f t="shared" si="280"/>
        <v>0.55695128161602447</v>
      </c>
      <c r="AY282" s="129">
        <f t="shared" si="281"/>
        <v>96171.883572081686</v>
      </c>
      <c r="AZ282" s="596">
        <f>BY33</f>
        <v>5204</v>
      </c>
      <c r="BA282" s="225" t="s">
        <v>104</v>
      </c>
      <c r="BB282" s="121">
        <v>1757</v>
      </c>
      <c r="BC282" s="129">
        <v>903</v>
      </c>
      <c r="BD282" s="129">
        <v>97681010</v>
      </c>
      <c r="BE282" s="130">
        <f>IFERROR(BC282/$AZ$282,"-")</f>
        <v>0.17352036894696388</v>
      </c>
      <c r="BF282" s="130">
        <f t="shared" si="282"/>
        <v>0.51394422310756971</v>
      </c>
      <c r="BG282" s="156">
        <f t="shared" si="283"/>
        <v>108173.87596899224</v>
      </c>
      <c r="BH282" s="596">
        <f>BZ33</f>
        <v>139896</v>
      </c>
      <c r="BI282" s="225" t="s">
        <v>104</v>
      </c>
      <c r="BJ282" s="121">
        <f t="shared" si="284"/>
        <v>69991</v>
      </c>
      <c r="BK282" s="129">
        <f t="shared" si="268"/>
        <v>43208</v>
      </c>
      <c r="BL282" s="129">
        <f t="shared" si="269"/>
        <v>3548333550</v>
      </c>
      <c r="BM282" s="130">
        <f>IFERROR(BK282/$BH$282,"-")</f>
        <v>0.30885800880654202</v>
      </c>
      <c r="BN282" s="130">
        <f t="shared" si="285"/>
        <v>0.61733651469474649</v>
      </c>
      <c r="BO282" s="129">
        <f t="shared" si="286"/>
        <v>82122.14289020552</v>
      </c>
      <c r="BP282" s="183"/>
    </row>
    <row r="283" spans="2:68" s="75" customFormat="1">
      <c r="B283" s="602"/>
      <c r="C283" s="605"/>
      <c r="D283" s="592"/>
      <c r="E283" s="226" t="s">
        <v>136</v>
      </c>
      <c r="F283" s="122">
        <v>149</v>
      </c>
      <c r="G283" s="131">
        <v>95</v>
      </c>
      <c r="H283" s="131">
        <v>8079240</v>
      </c>
      <c r="I283" s="132">
        <f t="shared" ref="I283:I292" si="295">IFERROR(G283/$D$282,"-")</f>
        <v>0.27536231884057971</v>
      </c>
      <c r="J283" s="132">
        <f t="shared" si="270"/>
        <v>0.63758389261744963</v>
      </c>
      <c r="K283" s="157">
        <f t="shared" si="271"/>
        <v>85044.631578947374</v>
      </c>
      <c r="L283" s="592"/>
      <c r="M283" s="226" t="s">
        <v>136</v>
      </c>
      <c r="N283" s="122">
        <v>393</v>
      </c>
      <c r="O283" s="131">
        <v>252</v>
      </c>
      <c r="P283" s="131">
        <v>23950480</v>
      </c>
      <c r="Q283" s="132">
        <f t="shared" ref="Q283:Q292" si="296">IFERROR(O283/$L$282,"-")</f>
        <v>0.25225225225225223</v>
      </c>
      <c r="R283" s="132">
        <f t="shared" si="272"/>
        <v>0.64122137404580148</v>
      </c>
      <c r="S283" s="126">
        <f t="shared" si="273"/>
        <v>95041.587301587308</v>
      </c>
      <c r="T283" s="592"/>
      <c r="U283" s="226" t="s">
        <v>136</v>
      </c>
      <c r="V283" s="122">
        <v>22660</v>
      </c>
      <c r="W283" s="131">
        <v>14450</v>
      </c>
      <c r="X283" s="131">
        <v>1036562760</v>
      </c>
      <c r="Y283" s="132">
        <f t="shared" ref="Y283:Y292" si="297">IFERROR(W283/$T$282,"-")</f>
        <v>0.28709940195903122</v>
      </c>
      <c r="Z283" s="132">
        <f t="shared" si="274"/>
        <v>0.63768755516328335</v>
      </c>
      <c r="AA283" s="131">
        <f t="shared" si="275"/>
        <v>71734.447058823527</v>
      </c>
      <c r="AB283" s="592"/>
      <c r="AC283" s="226" t="s">
        <v>136</v>
      </c>
      <c r="AD283" s="122">
        <v>19408</v>
      </c>
      <c r="AE283" s="131">
        <v>12649</v>
      </c>
      <c r="AF283" s="131">
        <v>1026259680</v>
      </c>
      <c r="AG283" s="132">
        <f t="shared" ref="AG283:AG292" si="298">IFERROR(AE283/$AB$282,"-")</f>
        <v>0.29687610017133337</v>
      </c>
      <c r="AH283" s="132">
        <f t="shared" si="276"/>
        <v>0.6517415498763397</v>
      </c>
      <c r="AI283" s="126">
        <f t="shared" si="277"/>
        <v>81133.661158984905</v>
      </c>
      <c r="AJ283" s="592"/>
      <c r="AK283" s="226" t="s">
        <v>136</v>
      </c>
      <c r="AL283" s="122">
        <v>11106</v>
      </c>
      <c r="AM283" s="131">
        <v>6799</v>
      </c>
      <c r="AN283" s="131">
        <v>561972890</v>
      </c>
      <c r="AO283" s="132">
        <f t="shared" ref="AO283:AO292" si="299">IFERROR(AM283/$AJ$282,"-")</f>
        <v>0.25003677552221243</v>
      </c>
      <c r="AP283" s="132">
        <f t="shared" si="278"/>
        <v>0.61219160813974427</v>
      </c>
      <c r="AQ283" s="126">
        <f t="shared" si="279"/>
        <v>82655.2272392999</v>
      </c>
      <c r="AR283" s="592"/>
      <c r="AS283" s="226" t="s">
        <v>136</v>
      </c>
      <c r="AT283" s="122">
        <v>4117</v>
      </c>
      <c r="AU283" s="131">
        <v>2271</v>
      </c>
      <c r="AV283" s="131">
        <v>195687010</v>
      </c>
      <c r="AW283" s="132">
        <f t="shared" ref="AW283:AW292" si="300">IFERROR(AU283/$AR$282,"-")</f>
        <v>0.17181116659101225</v>
      </c>
      <c r="AX283" s="132">
        <f t="shared" si="280"/>
        <v>0.55161525382560117</v>
      </c>
      <c r="AY283" s="131">
        <f t="shared" si="281"/>
        <v>86167.771906649054</v>
      </c>
      <c r="AZ283" s="592"/>
      <c r="BA283" s="226" t="s">
        <v>136</v>
      </c>
      <c r="BB283" s="122">
        <v>1002</v>
      </c>
      <c r="BC283" s="131">
        <v>475</v>
      </c>
      <c r="BD283" s="131">
        <v>47226260</v>
      </c>
      <c r="BE283" s="132">
        <f t="shared" ref="BE283:BE292" si="301">IFERROR(BC283/$AZ$282,"-")</f>
        <v>9.1275941583397385E-2</v>
      </c>
      <c r="BF283" s="132">
        <f t="shared" si="282"/>
        <v>0.47405189620758481</v>
      </c>
      <c r="BG283" s="157">
        <f t="shared" si="283"/>
        <v>99423.705263157899</v>
      </c>
      <c r="BH283" s="592"/>
      <c r="BI283" s="226" t="s">
        <v>136</v>
      </c>
      <c r="BJ283" s="122">
        <f t="shared" si="284"/>
        <v>58835</v>
      </c>
      <c r="BK283" s="131">
        <f t="shared" si="268"/>
        <v>36991</v>
      </c>
      <c r="BL283" s="131">
        <f t="shared" si="269"/>
        <v>2899738320</v>
      </c>
      <c r="BM283" s="132">
        <f t="shared" ref="BM283:BM292" si="302">IFERROR(BK283/$BH$282,"-")</f>
        <v>0.26441785326242351</v>
      </c>
      <c r="BN283" s="132">
        <f t="shared" si="285"/>
        <v>0.62872439874224528</v>
      </c>
      <c r="BO283" s="131">
        <f t="shared" si="286"/>
        <v>78390.373874726283</v>
      </c>
      <c r="BP283" s="183"/>
    </row>
    <row r="284" spans="2:68" s="75" customFormat="1">
      <c r="B284" s="602"/>
      <c r="C284" s="605"/>
      <c r="D284" s="592"/>
      <c r="E284" s="227" t="s">
        <v>103</v>
      </c>
      <c r="F284" s="122">
        <v>210</v>
      </c>
      <c r="G284" s="131">
        <v>131</v>
      </c>
      <c r="H284" s="131">
        <v>11761500</v>
      </c>
      <c r="I284" s="132">
        <f t="shared" si="295"/>
        <v>0.37971014492753624</v>
      </c>
      <c r="J284" s="132">
        <f t="shared" si="270"/>
        <v>0.62380952380952381</v>
      </c>
      <c r="K284" s="157">
        <f t="shared" si="271"/>
        <v>89782.442748091606</v>
      </c>
      <c r="L284" s="592"/>
      <c r="M284" s="227" t="s">
        <v>103</v>
      </c>
      <c r="N284" s="122">
        <v>610</v>
      </c>
      <c r="O284" s="131">
        <v>363</v>
      </c>
      <c r="P284" s="131">
        <v>33277020</v>
      </c>
      <c r="Q284" s="132">
        <f t="shared" si="296"/>
        <v>0.36336336336336339</v>
      </c>
      <c r="R284" s="132">
        <f t="shared" si="272"/>
        <v>0.59508196721311479</v>
      </c>
      <c r="S284" s="126">
        <f t="shared" si="273"/>
        <v>91672.231404958671</v>
      </c>
      <c r="T284" s="592"/>
      <c r="U284" s="227" t="s">
        <v>103</v>
      </c>
      <c r="V284" s="122">
        <v>30673</v>
      </c>
      <c r="W284" s="131">
        <v>18692</v>
      </c>
      <c r="X284" s="131">
        <v>1373002810</v>
      </c>
      <c r="Y284" s="132">
        <f t="shared" si="297"/>
        <v>0.37138145476942641</v>
      </c>
      <c r="Z284" s="132">
        <f t="shared" si="274"/>
        <v>0.60939588563231506</v>
      </c>
      <c r="AA284" s="131">
        <f t="shared" si="275"/>
        <v>73454.034346244385</v>
      </c>
      <c r="AB284" s="592"/>
      <c r="AC284" s="227" t="s">
        <v>103</v>
      </c>
      <c r="AD284" s="122">
        <v>28426</v>
      </c>
      <c r="AE284" s="131">
        <v>17989</v>
      </c>
      <c r="AF284" s="131">
        <v>1494710680</v>
      </c>
      <c r="AG284" s="132">
        <f t="shared" si="298"/>
        <v>0.42220761846644916</v>
      </c>
      <c r="AH284" s="132">
        <f t="shared" si="276"/>
        <v>0.63283613593189336</v>
      </c>
      <c r="AI284" s="126">
        <f t="shared" si="277"/>
        <v>83090.259603090773</v>
      </c>
      <c r="AJ284" s="592"/>
      <c r="AK284" s="227" t="s">
        <v>103</v>
      </c>
      <c r="AL284" s="122">
        <v>18550</v>
      </c>
      <c r="AM284" s="131">
        <v>10976</v>
      </c>
      <c r="AN284" s="131">
        <v>957415370</v>
      </c>
      <c r="AO284" s="132">
        <f t="shared" si="299"/>
        <v>0.40364813180347159</v>
      </c>
      <c r="AP284" s="132">
        <f t="shared" si="278"/>
        <v>0.59169811320754717</v>
      </c>
      <c r="AQ284" s="126">
        <f t="shared" si="279"/>
        <v>87228.076712827984</v>
      </c>
      <c r="AR284" s="592"/>
      <c r="AS284" s="227" t="s">
        <v>103</v>
      </c>
      <c r="AT284" s="122">
        <v>8479</v>
      </c>
      <c r="AU284" s="131">
        <v>4633</v>
      </c>
      <c r="AV284" s="131">
        <v>447656430</v>
      </c>
      <c r="AW284" s="132">
        <f t="shared" si="300"/>
        <v>0.35050688455136936</v>
      </c>
      <c r="AX284" s="132">
        <f t="shared" si="280"/>
        <v>0.54640877461964854</v>
      </c>
      <c r="AY284" s="131">
        <f t="shared" si="281"/>
        <v>96623.447010576303</v>
      </c>
      <c r="AZ284" s="592"/>
      <c r="BA284" s="227" t="s">
        <v>103</v>
      </c>
      <c r="BB284" s="122">
        <v>2804</v>
      </c>
      <c r="BC284" s="131">
        <v>1423</v>
      </c>
      <c r="BD284" s="131">
        <v>158511130</v>
      </c>
      <c r="BE284" s="132">
        <f t="shared" si="301"/>
        <v>0.27344350499615683</v>
      </c>
      <c r="BF284" s="132">
        <f t="shared" si="282"/>
        <v>0.50748930099857348</v>
      </c>
      <c r="BG284" s="157">
        <f t="shared" si="283"/>
        <v>111392.22066057625</v>
      </c>
      <c r="BH284" s="592"/>
      <c r="BI284" s="227" t="s">
        <v>103</v>
      </c>
      <c r="BJ284" s="122">
        <f t="shared" si="284"/>
        <v>89752</v>
      </c>
      <c r="BK284" s="131">
        <f t="shared" si="268"/>
        <v>54207</v>
      </c>
      <c r="BL284" s="131">
        <f t="shared" si="269"/>
        <v>4476334940</v>
      </c>
      <c r="BM284" s="132">
        <f t="shared" si="302"/>
        <v>0.38748069994853318</v>
      </c>
      <c r="BN284" s="132">
        <f t="shared" si="285"/>
        <v>0.60396425706390944</v>
      </c>
      <c r="BO284" s="131">
        <f t="shared" si="286"/>
        <v>82578.540409910158</v>
      </c>
      <c r="BP284" s="183"/>
    </row>
    <row r="285" spans="2:68" s="75" customFormat="1">
      <c r="B285" s="602"/>
      <c r="C285" s="605"/>
      <c r="D285" s="592"/>
      <c r="E285" s="227" t="s">
        <v>106</v>
      </c>
      <c r="F285" s="122">
        <v>78</v>
      </c>
      <c r="G285" s="131">
        <v>52</v>
      </c>
      <c r="H285" s="131">
        <v>4319070</v>
      </c>
      <c r="I285" s="132">
        <f t="shared" si="295"/>
        <v>0.15072463768115943</v>
      </c>
      <c r="J285" s="132">
        <f t="shared" si="270"/>
        <v>0.66666666666666663</v>
      </c>
      <c r="K285" s="157">
        <f t="shared" si="271"/>
        <v>83059.038461538468</v>
      </c>
      <c r="L285" s="592"/>
      <c r="M285" s="227" t="s">
        <v>106</v>
      </c>
      <c r="N285" s="122">
        <v>265</v>
      </c>
      <c r="O285" s="131">
        <v>153</v>
      </c>
      <c r="P285" s="131">
        <v>13642280</v>
      </c>
      <c r="Q285" s="132">
        <f t="shared" si="296"/>
        <v>0.15315315315315314</v>
      </c>
      <c r="R285" s="132">
        <f t="shared" si="272"/>
        <v>0.57735849056603772</v>
      </c>
      <c r="S285" s="126">
        <f t="shared" si="273"/>
        <v>89165.228758169935</v>
      </c>
      <c r="T285" s="592"/>
      <c r="U285" s="227" t="s">
        <v>106</v>
      </c>
      <c r="V285" s="122">
        <v>10201</v>
      </c>
      <c r="W285" s="131">
        <v>6515</v>
      </c>
      <c r="X285" s="131">
        <v>488587580</v>
      </c>
      <c r="Y285" s="132">
        <f t="shared" si="297"/>
        <v>0.12944308676561164</v>
      </c>
      <c r="Z285" s="132">
        <f t="shared" si="274"/>
        <v>0.63866287618860895</v>
      </c>
      <c r="AA285" s="131">
        <f t="shared" si="275"/>
        <v>74994.256331542594</v>
      </c>
      <c r="AB285" s="592"/>
      <c r="AC285" s="227" t="s">
        <v>106</v>
      </c>
      <c r="AD285" s="122">
        <v>10666</v>
      </c>
      <c r="AE285" s="131">
        <v>6785</v>
      </c>
      <c r="AF285" s="131">
        <v>562747100</v>
      </c>
      <c r="AG285" s="132">
        <f t="shared" si="298"/>
        <v>0.15924613326448706</v>
      </c>
      <c r="AH285" s="132">
        <f t="shared" si="276"/>
        <v>0.63613350834427151</v>
      </c>
      <c r="AI285" s="126">
        <f t="shared" si="277"/>
        <v>82939.882092851883</v>
      </c>
      <c r="AJ285" s="592"/>
      <c r="AK285" s="227" t="s">
        <v>106</v>
      </c>
      <c r="AL285" s="122">
        <v>7381</v>
      </c>
      <c r="AM285" s="131">
        <v>4470</v>
      </c>
      <c r="AN285" s="131">
        <v>386485800</v>
      </c>
      <c r="AO285" s="132">
        <f t="shared" si="299"/>
        <v>0.1643865842894969</v>
      </c>
      <c r="AP285" s="132">
        <f t="shared" si="278"/>
        <v>0.60560899607099306</v>
      </c>
      <c r="AQ285" s="126">
        <f t="shared" si="279"/>
        <v>86462.147651006715</v>
      </c>
      <c r="AR285" s="592"/>
      <c r="AS285" s="227" t="s">
        <v>106</v>
      </c>
      <c r="AT285" s="122">
        <v>3403</v>
      </c>
      <c r="AU285" s="131">
        <v>1940</v>
      </c>
      <c r="AV285" s="131">
        <v>187105080</v>
      </c>
      <c r="AW285" s="132">
        <f t="shared" si="300"/>
        <v>0.14676955666515357</v>
      </c>
      <c r="AX285" s="132">
        <f t="shared" si="280"/>
        <v>0.57008521892447839</v>
      </c>
      <c r="AY285" s="131">
        <f t="shared" si="281"/>
        <v>96445.917525773199</v>
      </c>
      <c r="AZ285" s="592"/>
      <c r="BA285" s="227" t="s">
        <v>106</v>
      </c>
      <c r="BB285" s="122">
        <v>1113</v>
      </c>
      <c r="BC285" s="131">
        <v>596</v>
      </c>
      <c r="BD285" s="131">
        <v>67196250</v>
      </c>
      <c r="BE285" s="132">
        <f t="shared" si="301"/>
        <v>0.11452728670253651</v>
      </c>
      <c r="BF285" s="132">
        <f t="shared" si="282"/>
        <v>0.53548966756513927</v>
      </c>
      <c r="BG285" s="157">
        <f t="shared" si="283"/>
        <v>112745.38590604028</v>
      </c>
      <c r="BH285" s="592"/>
      <c r="BI285" s="227" t="s">
        <v>106</v>
      </c>
      <c r="BJ285" s="122">
        <f t="shared" si="284"/>
        <v>33107</v>
      </c>
      <c r="BK285" s="131">
        <f t="shared" si="268"/>
        <v>20511</v>
      </c>
      <c r="BL285" s="131">
        <f t="shared" si="269"/>
        <v>1710083160</v>
      </c>
      <c r="BM285" s="132">
        <f t="shared" si="302"/>
        <v>0.14661605764282037</v>
      </c>
      <c r="BN285" s="132">
        <f t="shared" si="285"/>
        <v>0.61953665387984413</v>
      </c>
      <c r="BO285" s="131">
        <f t="shared" si="286"/>
        <v>83373.953488372092</v>
      </c>
      <c r="BP285" s="183"/>
    </row>
    <row r="286" spans="2:68" s="75" customFormat="1">
      <c r="B286" s="602"/>
      <c r="C286" s="605"/>
      <c r="D286" s="592"/>
      <c r="E286" s="227" t="s">
        <v>119</v>
      </c>
      <c r="F286" s="122">
        <v>109</v>
      </c>
      <c r="G286" s="131">
        <v>66</v>
      </c>
      <c r="H286" s="131">
        <v>6792330</v>
      </c>
      <c r="I286" s="132">
        <f t="shared" si="295"/>
        <v>0.19130434782608696</v>
      </c>
      <c r="J286" s="132">
        <f t="shared" si="270"/>
        <v>0.60550458715596334</v>
      </c>
      <c r="K286" s="157">
        <f t="shared" si="271"/>
        <v>102914.09090909091</v>
      </c>
      <c r="L286" s="592"/>
      <c r="M286" s="227" t="s">
        <v>119</v>
      </c>
      <c r="N286" s="122">
        <v>318</v>
      </c>
      <c r="O286" s="131">
        <v>183</v>
      </c>
      <c r="P286" s="131">
        <v>17733090</v>
      </c>
      <c r="Q286" s="132">
        <f t="shared" si="296"/>
        <v>0.18318318318318319</v>
      </c>
      <c r="R286" s="132">
        <f t="shared" si="272"/>
        <v>0.57547169811320753</v>
      </c>
      <c r="S286" s="126">
        <f t="shared" si="273"/>
        <v>96902.131147540989</v>
      </c>
      <c r="T286" s="592"/>
      <c r="U286" s="227" t="s">
        <v>119</v>
      </c>
      <c r="V286" s="122">
        <v>10270</v>
      </c>
      <c r="W286" s="131">
        <v>6517</v>
      </c>
      <c r="X286" s="131">
        <v>498202780</v>
      </c>
      <c r="Y286" s="132">
        <f t="shared" si="297"/>
        <v>0.12948282370705927</v>
      </c>
      <c r="Z286" s="132">
        <f t="shared" si="274"/>
        <v>0.63456669912366115</v>
      </c>
      <c r="AA286" s="131">
        <f t="shared" si="275"/>
        <v>76446.644161423974</v>
      </c>
      <c r="AB286" s="592"/>
      <c r="AC286" s="227" t="s">
        <v>119</v>
      </c>
      <c r="AD286" s="122">
        <v>11342</v>
      </c>
      <c r="AE286" s="131">
        <v>7363</v>
      </c>
      <c r="AF286" s="131">
        <v>623247800</v>
      </c>
      <c r="AG286" s="132">
        <f t="shared" si="298"/>
        <v>0.17281197925223554</v>
      </c>
      <c r="AH286" s="132">
        <f t="shared" si="276"/>
        <v>0.64918003879386355</v>
      </c>
      <c r="AI286" s="126">
        <f t="shared" si="277"/>
        <v>84645.905201684101</v>
      </c>
      <c r="AJ286" s="592"/>
      <c r="AK286" s="227" t="s">
        <v>119</v>
      </c>
      <c r="AL286" s="122">
        <v>8161</v>
      </c>
      <c r="AM286" s="131">
        <v>4912</v>
      </c>
      <c r="AN286" s="131">
        <v>446825480</v>
      </c>
      <c r="AO286" s="132">
        <f t="shared" si="299"/>
        <v>0.18064136510738452</v>
      </c>
      <c r="AP286" s="132">
        <f t="shared" si="278"/>
        <v>0.60188702364906266</v>
      </c>
      <c r="AQ286" s="126">
        <f t="shared" si="279"/>
        <v>90966.099348534204</v>
      </c>
      <c r="AR286" s="592"/>
      <c r="AS286" s="227" t="s">
        <v>119</v>
      </c>
      <c r="AT286" s="122">
        <v>3695</v>
      </c>
      <c r="AU286" s="131">
        <v>2061</v>
      </c>
      <c r="AV286" s="131">
        <v>211910850</v>
      </c>
      <c r="AW286" s="132">
        <f t="shared" si="300"/>
        <v>0.15592374035406265</v>
      </c>
      <c r="AX286" s="132">
        <f t="shared" si="280"/>
        <v>0.55778078484438431</v>
      </c>
      <c r="AY286" s="131">
        <f t="shared" si="281"/>
        <v>102819.43231441049</v>
      </c>
      <c r="AZ286" s="592"/>
      <c r="BA286" s="227" t="s">
        <v>119</v>
      </c>
      <c r="BB286" s="122">
        <v>1237</v>
      </c>
      <c r="BC286" s="131">
        <v>654</v>
      </c>
      <c r="BD286" s="131">
        <v>75158700</v>
      </c>
      <c r="BE286" s="132">
        <f t="shared" si="301"/>
        <v>0.12567255956956189</v>
      </c>
      <c r="BF286" s="132">
        <f t="shared" si="282"/>
        <v>0.52869846402586906</v>
      </c>
      <c r="BG286" s="157">
        <f t="shared" si="283"/>
        <v>114921.55963302753</v>
      </c>
      <c r="BH286" s="592"/>
      <c r="BI286" s="227" t="s">
        <v>119</v>
      </c>
      <c r="BJ286" s="122">
        <f t="shared" si="284"/>
        <v>35132</v>
      </c>
      <c r="BK286" s="131">
        <f t="shared" si="268"/>
        <v>21756</v>
      </c>
      <c r="BL286" s="131">
        <f t="shared" si="269"/>
        <v>1879871030</v>
      </c>
      <c r="BM286" s="132">
        <f t="shared" si="302"/>
        <v>0.15551552581917996</v>
      </c>
      <c r="BN286" s="132">
        <f t="shared" si="285"/>
        <v>0.61926448821587154</v>
      </c>
      <c r="BO286" s="131">
        <f t="shared" si="286"/>
        <v>86407.015535944112</v>
      </c>
      <c r="BP286" s="183"/>
    </row>
    <row r="287" spans="2:68" s="75" customFormat="1">
      <c r="B287" s="602"/>
      <c r="C287" s="605"/>
      <c r="D287" s="592"/>
      <c r="E287" s="227" t="s">
        <v>120</v>
      </c>
      <c r="F287" s="122">
        <v>54</v>
      </c>
      <c r="G287" s="131">
        <v>34</v>
      </c>
      <c r="H287" s="131">
        <v>2367640</v>
      </c>
      <c r="I287" s="132">
        <f t="shared" si="295"/>
        <v>9.8550724637681164E-2</v>
      </c>
      <c r="J287" s="132">
        <f t="shared" si="270"/>
        <v>0.62962962962962965</v>
      </c>
      <c r="K287" s="157">
        <f t="shared" si="271"/>
        <v>69636.470588235301</v>
      </c>
      <c r="L287" s="592"/>
      <c r="M287" s="227" t="s">
        <v>120</v>
      </c>
      <c r="N287" s="122">
        <v>167</v>
      </c>
      <c r="O287" s="131">
        <v>87</v>
      </c>
      <c r="P287" s="131">
        <v>7534620</v>
      </c>
      <c r="Q287" s="132">
        <f t="shared" si="296"/>
        <v>8.7087087087087081E-2</v>
      </c>
      <c r="R287" s="132">
        <f t="shared" si="272"/>
        <v>0.52095808383233533</v>
      </c>
      <c r="S287" s="126">
        <f t="shared" si="273"/>
        <v>86604.827586206899</v>
      </c>
      <c r="T287" s="592"/>
      <c r="U287" s="227" t="s">
        <v>120</v>
      </c>
      <c r="V287" s="122">
        <v>5200</v>
      </c>
      <c r="W287" s="131">
        <v>3455</v>
      </c>
      <c r="X287" s="131">
        <v>262844380</v>
      </c>
      <c r="Y287" s="132">
        <f t="shared" si="297"/>
        <v>6.8645566350757983E-2</v>
      </c>
      <c r="Z287" s="132">
        <f t="shared" si="274"/>
        <v>0.66442307692307689</v>
      </c>
      <c r="AA287" s="131">
        <f t="shared" si="275"/>
        <v>76076.520984081042</v>
      </c>
      <c r="AB287" s="592"/>
      <c r="AC287" s="227" t="s">
        <v>120</v>
      </c>
      <c r="AD287" s="122">
        <v>5304</v>
      </c>
      <c r="AE287" s="131">
        <v>3533</v>
      </c>
      <c r="AF287" s="131">
        <v>285993650</v>
      </c>
      <c r="AG287" s="132">
        <f t="shared" si="298"/>
        <v>8.2920646842068207E-2</v>
      </c>
      <c r="AH287" s="132">
        <f t="shared" si="276"/>
        <v>0.66610105580693812</v>
      </c>
      <c r="AI287" s="126">
        <f t="shared" si="277"/>
        <v>80949.235776960093</v>
      </c>
      <c r="AJ287" s="592"/>
      <c r="AK287" s="227" t="s">
        <v>120</v>
      </c>
      <c r="AL287" s="122">
        <v>3148</v>
      </c>
      <c r="AM287" s="131">
        <v>1965</v>
      </c>
      <c r="AN287" s="131">
        <v>157758020</v>
      </c>
      <c r="AO287" s="132">
        <f t="shared" si="299"/>
        <v>7.2263901147396295E-2</v>
      </c>
      <c r="AP287" s="132">
        <f t="shared" si="278"/>
        <v>0.62420584498094023</v>
      </c>
      <c r="AQ287" s="126">
        <f t="shared" si="279"/>
        <v>80283.97964376591</v>
      </c>
      <c r="AR287" s="592"/>
      <c r="AS287" s="227" t="s">
        <v>120</v>
      </c>
      <c r="AT287" s="122">
        <v>1227</v>
      </c>
      <c r="AU287" s="131">
        <v>701</v>
      </c>
      <c r="AV287" s="131">
        <v>61541930</v>
      </c>
      <c r="AW287" s="132">
        <f t="shared" si="300"/>
        <v>5.3033741867150853E-2</v>
      </c>
      <c r="AX287" s="132">
        <f t="shared" si="280"/>
        <v>0.57131214343928283</v>
      </c>
      <c r="AY287" s="131">
        <f t="shared" si="281"/>
        <v>87791.626248216839</v>
      </c>
      <c r="AZ287" s="592"/>
      <c r="BA287" s="227" t="s">
        <v>120</v>
      </c>
      <c r="BB287" s="122">
        <v>272</v>
      </c>
      <c r="BC287" s="131">
        <v>129</v>
      </c>
      <c r="BD287" s="131">
        <v>11171310</v>
      </c>
      <c r="BE287" s="132">
        <f t="shared" si="301"/>
        <v>2.4788624135280553E-2</v>
      </c>
      <c r="BF287" s="132">
        <f t="shared" si="282"/>
        <v>0.47426470588235292</v>
      </c>
      <c r="BG287" s="157">
        <f t="shared" si="283"/>
        <v>86599.30232558139</v>
      </c>
      <c r="BH287" s="592"/>
      <c r="BI287" s="227" t="s">
        <v>120</v>
      </c>
      <c r="BJ287" s="122">
        <f t="shared" si="284"/>
        <v>15372</v>
      </c>
      <c r="BK287" s="131">
        <f t="shared" si="268"/>
        <v>9904</v>
      </c>
      <c r="BL287" s="131">
        <f t="shared" si="269"/>
        <v>789211550</v>
      </c>
      <c r="BM287" s="132">
        <f t="shared" si="302"/>
        <v>7.0795448047120721E-2</v>
      </c>
      <c r="BN287" s="132">
        <f t="shared" si="285"/>
        <v>0.64428831641946394</v>
      </c>
      <c r="BO287" s="131">
        <f t="shared" si="286"/>
        <v>79686.141962843292</v>
      </c>
      <c r="BP287" s="183"/>
    </row>
    <row r="288" spans="2:68" s="75" customFormat="1">
      <c r="B288" s="602"/>
      <c r="C288" s="605"/>
      <c r="D288" s="592"/>
      <c r="E288" s="227" t="s">
        <v>121</v>
      </c>
      <c r="F288" s="122">
        <v>52</v>
      </c>
      <c r="G288" s="131">
        <v>30</v>
      </c>
      <c r="H288" s="131">
        <v>2781400</v>
      </c>
      <c r="I288" s="132">
        <f t="shared" si="295"/>
        <v>8.6956521739130432E-2</v>
      </c>
      <c r="J288" s="132">
        <f t="shared" si="270"/>
        <v>0.57692307692307687</v>
      </c>
      <c r="K288" s="157">
        <f t="shared" si="271"/>
        <v>92713.333333333328</v>
      </c>
      <c r="L288" s="592"/>
      <c r="M288" s="227" t="s">
        <v>121</v>
      </c>
      <c r="N288" s="122">
        <v>169</v>
      </c>
      <c r="O288" s="131">
        <v>87</v>
      </c>
      <c r="P288" s="131">
        <v>8556370</v>
      </c>
      <c r="Q288" s="132">
        <f t="shared" si="296"/>
        <v>8.7087087087087081E-2</v>
      </c>
      <c r="R288" s="132">
        <f t="shared" si="272"/>
        <v>0.51479289940828399</v>
      </c>
      <c r="S288" s="126">
        <f t="shared" si="273"/>
        <v>98349.080459770121</v>
      </c>
      <c r="T288" s="592"/>
      <c r="U288" s="227" t="s">
        <v>121</v>
      </c>
      <c r="V288" s="122">
        <v>3243</v>
      </c>
      <c r="W288" s="131">
        <v>1836</v>
      </c>
      <c r="X288" s="131">
        <v>141305210</v>
      </c>
      <c r="Y288" s="132">
        <f t="shared" si="297"/>
        <v>3.6478512248912201E-2</v>
      </c>
      <c r="Z288" s="132">
        <f t="shared" si="274"/>
        <v>0.56614246068455132</v>
      </c>
      <c r="AA288" s="131">
        <f t="shared" si="275"/>
        <v>76963.622004357298</v>
      </c>
      <c r="AB288" s="592"/>
      <c r="AC288" s="227" t="s">
        <v>121</v>
      </c>
      <c r="AD288" s="122">
        <v>3869</v>
      </c>
      <c r="AE288" s="131">
        <v>2330</v>
      </c>
      <c r="AF288" s="131">
        <v>191914910</v>
      </c>
      <c r="AG288" s="132">
        <f t="shared" si="298"/>
        <v>5.4685849742999976E-2</v>
      </c>
      <c r="AH288" s="132">
        <f t="shared" si="276"/>
        <v>0.60222279658826572</v>
      </c>
      <c r="AI288" s="126">
        <f t="shared" si="277"/>
        <v>82366.914163090129</v>
      </c>
      <c r="AJ288" s="592"/>
      <c r="AK288" s="227" t="s">
        <v>121</v>
      </c>
      <c r="AL288" s="122">
        <v>3184</v>
      </c>
      <c r="AM288" s="131">
        <v>1840</v>
      </c>
      <c r="AN288" s="131">
        <v>158877180</v>
      </c>
      <c r="AO288" s="132">
        <f t="shared" si="299"/>
        <v>6.7666960870844367E-2</v>
      </c>
      <c r="AP288" s="132">
        <f t="shared" si="278"/>
        <v>0.57788944723618085</v>
      </c>
      <c r="AQ288" s="126">
        <f t="shared" si="279"/>
        <v>86346.293478260865</v>
      </c>
      <c r="AR288" s="592"/>
      <c r="AS288" s="227" t="s">
        <v>121</v>
      </c>
      <c r="AT288" s="122">
        <v>1747</v>
      </c>
      <c r="AU288" s="131">
        <v>975</v>
      </c>
      <c r="AV288" s="131">
        <v>93363200</v>
      </c>
      <c r="AW288" s="132">
        <f t="shared" si="300"/>
        <v>7.3763050385837498E-2</v>
      </c>
      <c r="AX288" s="132">
        <f t="shared" si="280"/>
        <v>0.55809959931310815</v>
      </c>
      <c r="AY288" s="131">
        <f t="shared" si="281"/>
        <v>95757.128205128203</v>
      </c>
      <c r="AZ288" s="592"/>
      <c r="BA288" s="227" t="s">
        <v>121</v>
      </c>
      <c r="BB288" s="122">
        <v>666</v>
      </c>
      <c r="BC288" s="131">
        <v>310</v>
      </c>
      <c r="BD288" s="131">
        <v>33324810</v>
      </c>
      <c r="BE288" s="132">
        <f t="shared" si="301"/>
        <v>5.9569561875480397E-2</v>
      </c>
      <c r="BF288" s="132">
        <f t="shared" si="282"/>
        <v>0.46546546546546547</v>
      </c>
      <c r="BG288" s="157">
        <f t="shared" si="283"/>
        <v>107499.3870967742</v>
      </c>
      <c r="BH288" s="592"/>
      <c r="BI288" s="227" t="s">
        <v>121</v>
      </c>
      <c r="BJ288" s="122">
        <f t="shared" si="284"/>
        <v>12930</v>
      </c>
      <c r="BK288" s="131">
        <f t="shared" si="268"/>
        <v>7408</v>
      </c>
      <c r="BL288" s="131">
        <f t="shared" si="269"/>
        <v>630123080</v>
      </c>
      <c r="BM288" s="132">
        <f t="shared" si="302"/>
        <v>5.295362269114199E-2</v>
      </c>
      <c r="BN288" s="132">
        <f t="shared" si="285"/>
        <v>0.57293116782675946</v>
      </c>
      <c r="BO288" s="131">
        <f t="shared" si="286"/>
        <v>85059.811015118787</v>
      </c>
      <c r="BP288" s="183"/>
    </row>
    <row r="289" spans="2:68" s="75" customFormat="1">
      <c r="B289" s="602"/>
      <c r="C289" s="605"/>
      <c r="D289" s="592"/>
      <c r="E289" s="227" t="s">
        <v>122</v>
      </c>
      <c r="F289" s="122">
        <v>73</v>
      </c>
      <c r="G289" s="131">
        <v>54</v>
      </c>
      <c r="H289" s="131">
        <v>3939470</v>
      </c>
      <c r="I289" s="132">
        <f t="shared" si="295"/>
        <v>0.15652173913043479</v>
      </c>
      <c r="J289" s="132">
        <f t="shared" si="270"/>
        <v>0.73972602739726023</v>
      </c>
      <c r="K289" s="157">
        <f t="shared" si="271"/>
        <v>72953.148148148146</v>
      </c>
      <c r="L289" s="592"/>
      <c r="M289" s="227" t="s">
        <v>122</v>
      </c>
      <c r="N289" s="122">
        <v>107</v>
      </c>
      <c r="O289" s="131">
        <v>61</v>
      </c>
      <c r="P289" s="131">
        <v>7015170</v>
      </c>
      <c r="Q289" s="132">
        <f t="shared" si="296"/>
        <v>6.1061061061061059E-2</v>
      </c>
      <c r="R289" s="132">
        <f t="shared" si="272"/>
        <v>0.57009345794392519</v>
      </c>
      <c r="S289" s="126">
        <f t="shared" si="273"/>
        <v>115002.78688524591</v>
      </c>
      <c r="T289" s="592"/>
      <c r="U289" s="227" t="s">
        <v>122</v>
      </c>
      <c r="V289" s="122">
        <v>2542</v>
      </c>
      <c r="W289" s="131">
        <v>1636</v>
      </c>
      <c r="X289" s="131">
        <v>131688850</v>
      </c>
      <c r="Y289" s="132">
        <f t="shared" si="297"/>
        <v>3.2504818104150526E-2</v>
      </c>
      <c r="Z289" s="132">
        <f t="shared" si="274"/>
        <v>0.64358772619984261</v>
      </c>
      <c r="AA289" s="131">
        <f t="shared" si="275"/>
        <v>80494.407090464549</v>
      </c>
      <c r="AB289" s="592"/>
      <c r="AC289" s="227" t="s">
        <v>122</v>
      </c>
      <c r="AD289" s="122">
        <v>2787</v>
      </c>
      <c r="AE289" s="131">
        <v>1843</v>
      </c>
      <c r="AF289" s="131">
        <v>166969820</v>
      </c>
      <c r="AG289" s="132">
        <f t="shared" si="298"/>
        <v>4.3255803037059636E-2</v>
      </c>
      <c r="AH289" s="132">
        <f t="shared" si="276"/>
        <v>0.66128453534266241</v>
      </c>
      <c r="AI289" s="126">
        <f t="shared" si="277"/>
        <v>90596.755290287576</v>
      </c>
      <c r="AJ289" s="592"/>
      <c r="AK289" s="227" t="s">
        <v>122</v>
      </c>
      <c r="AL289" s="122">
        <v>2024</v>
      </c>
      <c r="AM289" s="131">
        <v>1277</v>
      </c>
      <c r="AN289" s="131">
        <v>122022820</v>
      </c>
      <c r="AO289" s="132">
        <f t="shared" si="299"/>
        <v>4.6962341865254484E-2</v>
      </c>
      <c r="AP289" s="132">
        <f t="shared" si="278"/>
        <v>0.63092885375494068</v>
      </c>
      <c r="AQ289" s="126">
        <f t="shared" si="279"/>
        <v>95554.283476898985</v>
      </c>
      <c r="AR289" s="592"/>
      <c r="AS289" s="227" t="s">
        <v>122</v>
      </c>
      <c r="AT289" s="122">
        <v>1050</v>
      </c>
      <c r="AU289" s="131">
        <v>648</v>
      </c>
      <c r="AV289" s="131">
        <v>74132650</v>
      </c>
      <c r="AW289" s="132">
        <f t="shared" si="300"/>
        <v>4.9024058102587378E-2</v>
      </c>
      <c r="AX289" s="132">
        <f t="shared" si="280"/>
        <v>0.6171428571428571</v>
      </c>
      <c r="AY289" s="131">
        <f t="shared" si="281"/>
        <v>114402.23765432098</v>
      </c>
      <c r="AZ289" s="592"/>
      <c r="BA289" s="227" t="s">
        <v>122</v>
      </c>
      <c r="BB289" s="122">
        <v>309</v>
      </c>
      <c r="BC289" s="131">
        <v>177</v>
      </c>
      <c r="BD289" s="131">
        <v>21571820</v>
      </c>
      <c r="BE289" s="132">
        <f t="shared" si="301"/>
        <v>3.4012298232129132E-2</v>
      </c>
      <c r="BF289" s="132">
        <f t="shared" si="282"/>
        <v>0.57281553398058249</v>
      </c>
      <c r="BG289" s="157">
        <f t="shared" si="283"/>
        <v>121874.68926553673</v>
      </c>
      <c r="BH289" s="592"/>
      <c r="BI289" s="227" t="s">
        <v>122</v>
      </c>
      <c r="BJ289" s="122">
        <f t="shared" si="284"/>
        <v>8892</v>
      </c>
      <c r="BK289" s="131">
        <f t="shared" si="268"/>
        <v>5696</v>
      </c>
      <c r="BL289" s="131">
        <f t="shared" si="269"/>
        <v>527340600</v>
      </c>
      <c r="BM289" s="132">
        <f t="shared" si="302"/>
        <v>4.0715960427746327E-2</v>
      </c>
      <c r="BN289" s="132">
        <f t="shared" si="285"/>
        <v>0.64057579847053536</v>
      </c>
      <c r="BO289" s="131">
        <f t="shared" si="286"/>
        <v>92580.863764044945</v>
      </c>
      <c r="BP289" s="183"/>
    </row>
    <row r="290" spans="2:68" s="75" customFormat="1">
      <c r="B290" s="602"/>
      <c r="C290" s="605"/>
      <c r="D290" s="592"/>
      <c r="E290" s="227" t="s">
        <v>123</v>
      </c>
      <c r="F290" s="122">
        <v>130</v>
      </c>
      <c r="G290" s="131">
        <v>91</v>
      </c>
      <c r="H290" s="131">
        <v>7813690</v>
      </c>
      <c r="I290" s="132">
        <f t="shared" si="295"/>
        <v>0.26376811594202898</v>
      </c>
      <c r="J290" s="132">
        <f t="shared" si="270"/>
        <v>0.7</v>
      </c>
      <c r="K290" s="157">
        <f t="shared" si="271"/>
        <v>85864.725274725279</v>
      </c>
      <c r="L290" s="592"/>
      <c r="M290" s="227" t="s">
        <v>123</v>
      </c>
      <c r="N290" s="122">
        <v>410</v>
      </c>
      <c r="O290" s="131">
        <v>255</v>
      </c>
      <c r="P290" s="131">
        <v>23163250</v>
      </c>
      <c r="Q290" s="132">
        <f t="shared" si="296"/>
        <v>0.25525525525525528</v>
      </c>
      <c r="R290" s="132">
        <f t="shared" si="272"/>
        <v>0.62195121951219512</v>
      </c>
      <c r="S290" s="126">
        <f t="shared" si="273"/>
        <v>90836.274509803916</v>
      </c>
      <c r="T290" s="592"/>
      <c r="U290" s="227" t="s">
        <v>123</v>
      </c>
      <c r="V290" s="122">
        <v>19606</v>
      </c>
      <c r="W290" s="131">
        <v>13065</v>
      </c>
      <c r="X290" s="131">
        <v>979310080</v>
      </c>
      <c r="Y290" s="132">
        <f t="shared" si="297"/>
        <v>0.25958157000655657</v>
      </c>
      <c r="Z290" s="132">
        <f t="shared" si="274"/>
        <v>0.66637763949811279</v>
      </c>
      <c r="AA290" s="131">
        <f t="shared" si="275"/>
        <v>74956.760811327971</v>
      </c>
      <c r="AB290" s="592"/>
      <c r="AC290" s="227" t="s">
        <v>123</v>
      </c>
      <c r="AD290" s="122">
        <v>17992</v>
      </c>
      <c r="AE290" s="131">
        <v>12022</v>
      </c>
      <c r="AF290" s="131">
        <v>991281150</v>
      </c>
      <c r="AG290" s="132">
        <f t="shared" si="298"/>
        <v>0.28216020841645739</v>
      </c>
      <c r="AH290" s="132">
        <f t="shared" si="276"/>
        <v>0.66818586038239214</v>
      </c>
      <c r="AI290" s="126">
        <f t="shared" si="277"/>
        <v>82455.593911162869</v>
      </c>
      <c r="AJ290" s="592"/>
      <c r="AK290" s="227" t="s">
        <v>123</v>
      </c>
      <c r="AL290" s="122">
        <v>10643</v>
      </c>
      <c r="AM290" s="131">
        <v>6561</v>
      </c>
      <c r="AN290" s="131">
        <v>546969650</v>
      </c>
      <c r="AO290" s="132">
        <f t="shared" si="299"/>
        <v>0.24128420123565755</v>
      </c>
      <c r="AP290" s="132">
        <f t="shared" si="278"/>
        <v>0.61646152400638921</v>
      </c>
      <c r="AQ290" s="126">
        <f t="shared" si="279"/>
        <v>83366.811461667428</v>
      </c>
      <c r="AR290" s="592"/>
      <c r="AS290" s="227" t="s">
        <v>123</v>
      </c>
      <c r="AT290" s="122">
        <v>4111</v>
      </c>
      <c r="AU290" s="131">
        <v>2338</v>
      </c>
      <c r="AV290" s="131">
        <v>219678730</v>
      </c>
      <c r="AW290" s="132">
        <f t="shared" si="300"/>
        <v>0.17688001210470569</v>
      </c>
      <c r="AX290" s="132">
        <f t="shared" si="280"/>
        <v>0.56871807346144487</v>
      </c>
      <c r="AY290" s="131">
        <f t="shared" si="281"/>
        <v>93960.106928999143</v>
      </c>
      <c r="AZ290" s="592"/>
      <c r="BA290" s="227" t="s">
        <v>123</v>
      </c>
      <c r="BB290" s="122">
        <v>1120</v>
      </c>
      <c r="BC290" s="131">
        <v>582</v>
      </c>
      <c r="BD290" s="131">
        <v>66020260</v>
      </c>
      <c r="BE290" s="132">
        <f t="shared" si="301"/>
        <v>0.11183704842428902</v>
      </c>
      <c r="BF290" s="132">
        <f t="shared" si="282"/>
        <v>0.51964285714285718</v>
      </c>
      <c r="BG290" s="157">
        <f t="shared" si="283"/>
        <v>113436.87285223368</v>
      </c>
      <c r="BH290" s="592"/>
      <c r="BI290" s="227" t="s">
        <v>123</v>
      </c>
      <c r="BJ290" s="122">
        <f t="shared" si="284"/>
        <v>54012</v>
      </c>
      <c r="BK290" s="131">
        <f t="shared" si="268"/>
        <v>34914</v>
      </c>
      <c r="BL290" s="131">
        <f t="shared" si="269"/>
        <v>2834236810</v>
      </c>
      <c r="BM290" s="132">
        <f t="shared" si="302"/>
        <v>0.24957110996740436</v>
      </c>
      <c r="BN290" s="132">
        <f t="shared" si="285"/>
        <v>0.64641190846478558</v>
      </c>
      <c r="BO290" s="131">
        <f t="shared" si="286"/>
        <v>81177.659678066106</v>
      </c>
      <c r="BP290" s="183"/>
    </row>
    <row r="291" spans="2:68" s="75" customFormat="1">
      <c r="B291" s="602"/>
      <c r="C291" s="605"/>
      <c r="D291" s="592"/>
      <c r="E291" s="227" t="s">
        <v>124</v>
      </c>
      <c r="F291" s="122">
        <v>41</v>
      </c>
      <c r="G291" s="131">
        <v>29</v>
      </c>
      <c r="H291" s="131">
        <v>2481840</v>
      </c>
      <c r="I291" s="132">
        <f t="shared" si="295"/>
        <v>8.4057971014492749E-2</v>
      </c>
      <c r="J291" s="132">
        <f t="shared" si="270"/>
        <v>0.70731707317073167</v>
      </c>
      <c r="K291" s="157">
        <f t="shared" si="271"/>
        <v>85580.68965517242</v>
      </c>
      <c r="L291" s="592"/>
      <c r="M291" s="227" t="s">
        <v>124</v>
      </c>
      <c r="N291" s="122">
        <v>118</v>
      </c>
      <c r="O291" s="131">
        <v>69</v>
      </c>
      <c r="P291" s="131">
        <v>5433260</v>
      </c>
      <c r="Q291" s="132">
        <f t="shared" si="296"/>
        <v>6.9069069069069067E-2</v>
      </c>
      <c r="R291" s="132">
        <f t="shared" si="272"/>
        <v>0.5847457627118644</v>
      </c>
      <c r="S291" s="126">
        <f t="shared" si="273"/>
        <v>78742.89855072464</v>
      </c>
      <c r="T291" s="592"/>
      <c r="U291" s="227" t="s">
        <v>124</v>
      </c>
      <c r="V291" s="122">
        <v>3512</v>
      </c>
      <c r="W291" s="131">
        <v>2159</v>
      </c>
      <c r="X291" s="131">
        <v>168510090</v>
      </c>
      <c r="Y291" s="132">
        <f t="shared" si="297"/>
        <v>4.289602829270231E-2</v>
      </c>
      <c r="Z291" s="132">
        <f t="shared" si="274"/>
        <v>0.61474943052391795</v>
      </c>
      <c r="AA291" s="131">
        <f t="shared" si="275"/>
        <v>78050.064844835579</v>
      </c>
      <c r="AB291" s="592"/>
      <c r="AC291" s="227" t="s">
        <v>124</v>
      </c>
      <c r="AD291" s="122">
        <v>4379</v>
      </c>
      <c r="AE291" s="131">
        <v>2733</v>
      </c>
      <c r="AF291" s="131">
        <v>234603060</v>
      </c>
      <c r="AG291" s="132">
        <f t="shared" si="298"/>
        <v>6.4144389419578937E-2</v>
      </c>
      <c r="AH291" s="132">
        <f t="shared" si="276"/>
        <v>0.62411509477049554</v>
      </c>
      <c r="AI291" s="126">
        <f t="shared" si="277"/>
        <v>85840.856201975854</v>
      </c>
      <c r="AJ291" s="592"/>
      <c r="AK291" s="227" t="s">
        <v>124</v>
      </c>
      <c r="AL291" s="122">
        <v>3609</v>
      </c>
      <c r="AM291" s="131">
        <v>2106</v>
      </c>
      <c r="AN291" s="131">
        <v>194511320</v>
      </c>
      <c r="AO291" s="132">
        <f t="shared" si="299"/>
        <v>7.7449249779346863E-2</v>
      </c>
      <c r="AP291" s="132">
        <f t="shared" si="278"/>
        <v>0.58354114713216954</v>
      </c>
      <c r="AQ291" s="126">
        <f t="shared" si="279"/>
        <v>92360.550807217471</v>
      </c>
      <c r="AR291" s="592"/>
      <c r="AS291" s="227" t="s">
        <v>124</v>
      </c>
      <c r="AT291" s="122">
        <v>2061</v>
      </c>
      <c r="AU291" s="131">
        <v>1172</v>
      </c>
      <c r="AV291" s="131">
        <v>117084060</v>
      </c>
      <c r="AW291" s="132">
        <f t="shared" si="300"/>
        <v>8.8666969284309269E-2</v>
      </c>
      <c r="AX291" s="132">
        <f t="shared" si="280"/>
        <v>0.56865599223677832</v>
      </c>
      <c r="AY291" s="131">
        <f t="shared" si="281"/>
        <v>99901.075085324235</v>
      </c>
      <c r="AZ291" s="592"/>
      <c r="BA291" s="227" t="s">
        <v>124</v>
      </c>
      <c r="BB291" s="122">
        <v>812</v>
      </c>
      <c r="BC291" s="131">
        <v>435</v>
      </c>
      <c r="BD291" s="131">
        <v>44838410</v>
      </c>
      <c r="BE291" s="132">
        <f t="shared" si="301"/>
        <v>8.3589546502690237E-2</v>
      </c>
      <c r="BF291" s="132">
        <f t="shared" si="282"/>
        <v>0.5357142857142857</v>
      </c>
      <c r="BG291" s="157">
        <f t="shared" si="283"/>
        <v>103076.80459770115</v>
      </c>
      <c r="BH291" s="592"/>
      <c r="BI291" s="227" t="s">
        <v>124</v>
      </c>
      <c r="BJ291" s="122">
        <f t="shared" si="284"/>
        <v>14532</v>
      </c>
      <c r="BK291" s="131">
        <f t="shared" si="268"/>
        <v>8703</v>
      </c>
      <c r="BL291" s="131">
        <f t="shared" si="269"/>
        <v>767462040</v>
      </c>
      <c r="BM291" s="132">
        <f t="shared" si="302"/>
        <v>6.2210499227997942E-2</v>
      </c>
      <c r="BN291" s="132">
        <f t="shared" si="285"/>
        <v>0.59888521882741541</v>
      </c>
      <c r="BO291" s="131">
        <f t="shared" si="286"/>
        <v>88183.619441571878</v>
      </c>
      <c r="BP291" s="183"/>
    </row>
    <row r="292" spans="2:68" s="75" customFormat="1">
      <c r="B292" s="602"/>
      <c r="C292" s="605"/>
      <c r="D292" s="592"/>
      <c r="E292" s="224" t="s">
        <v>117</v>
      </c>
      <c r="F292" s="122">
        <v>27</v>
      </c>
      <c r="G292" s="131">
        <v>11</v>
      </c>
      <c r="H292" s="131">
        <v>770910</v>
      </c>
      <c r="I292" s="132">
        <f t="shared" si="295"/>
        <v>3.1884057971014491E-2</v>
      </c>
      <c r="J292" s="132">
        <f t="shared" si="270"/>
        <v>0.40740740740740738</v>
      </c>
      <c r="K292" s="157">
        <f t="shared" si="271"/>
        <v>70082.727272727279</v>
      </c>
      <c r="L292" s="592"/>
      <c r="M292" s="228" t="s">
        <v>117</v>
      </c>
      <c r="N292" s="122">
        <v>77</v>
      </c>
      <c r="O292" s="131">
        <v>42</v>
      </c>
      <c r="P292" s="131">
        <v>3999760</v>
      </c>
      <c r="Q292" s="132">
        <f t="shared" si="296"/>
        <v>4.2042042042042045E-2</v>
      </c>
      <c r="R292" s="132">
        <f t="shared" si="272"/>
        <v>0.54545454545454541</v>
      </c>
      <c r="S292" s="126">
        <f t="shared" si="273"/>
        <v>95232.380952380947</v>
      </c>
      <c r="T292" s="592"/>
      <c r="U292" s="228" t="s">
        <v>117</v>
      </c>
      <c r="V292" s="122">
        <v>4535</v>
      </c>
      <c r="W292" s="131">
        <v>2610</v>
      </c>
      <c r="X292" s="131">
        <v>168144420</v>
      </c>
      <c r="Y292" s="132">
        <f t="shared" si="297"/>
        <v>5.1856708589139891E-2</v>
      </c>
      <c r="Z292" s="132">
        <f t="shared" si="274"/>
        <v>0.57552370452039692</v>
      </c>
      <c r="AA292" s="131">
        <f t="shared" si="275"/>
        <v>64423.14942528736</v>
      </c>
      <c r="AB292" s="592"/>
      <c r="AC292" s="228" t="s">
        <v>117</v>
      </c>
      <c r="AD292" s="122">
        <v>2712</v>
      </c>
      <c r="AE292" s="131">
        <v>1525</v>
      </c>
      <c r="AF292" s="131">
        <v>128285150</v>
      </c>
      <c r="AG292" s="132">
        <f t="shared" si="298"/>
        <v>3.5792240711620155E-2</v>
      </c>
      <c r="AH292" s="132">
        <f t="shared" si="276"/>
        <v>0.56231563421828912</v>
      </c>
      <c r="AI292" s="126">
        <f t="shared" si="277"/>
        <v>84121.409836065577</v>
      </c>
      <c r="AJ292" s="592"/>
      <c r="AK292" s="228" t="s">
        <v>117</v>
      </c>
      <c r="AL292" s="122">
        <v>1365</v>
      </c>
      <c r="AM292" s="131">
        <v>670</v>
      </c>
      <c r="AN292" s="131">
        <v>68062050</v>
      </c>
      <c r="AO292" s="132">
        <f t="shared" si="299"/>
        <v>2.4639599882318328E-2</v>
      </c>
      <c r="AP292" s="132">
        <f t="shared" si="278"/>
        <v>0.49084249084249082</v>
      </c>
      <c r="AQ292" s="126">
        <f t="shared" si="279"/>
        <v>101585.14925373135</v>
      </c>
      <c r="AR292" s="592"/>
      <c r="AS292" s="228" t="s">
        <v>117</v>
      </c>
      <c r="AT292" s="122">
        <v>749</v>
      </c>
      <c r="AU292" s="131">
        <v>346</v>
      </c>
      <c r="AV292" s="131">
        <v>39602170</v>
      </c>
      <c r="AW292" s="132">
        <f t="shared" si="300"/>
        <v>2.6176426085640792E-2</v>
      </c>
      <c r="AX292" s="132">
        <f t="shared" si="280"/>
        <v>0.46194926568758343</v>
      </c>
      <c r="AY292" s="131">
        <f t="shared" si="281"/>
        <v>114457.1387283237</v>
      </c>
      <c r="AZ292" s="592"/>
      <c r="BA292" s="228" t="s">
        <v>117</v>
      </c>
      <c r="BB292" s="122">
        <v>370</v>
      </c>
      <c r="BC292" s="131">
        <v>164</v>
      </c>
      <c r="BD292" s="131">
        <v>20780240</v>
      </c>
      <c r="BE292" s="132">
        <f t="shared" si="301"/>
        <v>3.1514219830899311E-2</v>
      </c>
      <c r="BF292" s="132">
        <f t="shared" si="282"/>
        <v>0.44324324324324327</v>
      </c>
      <c r="BG292" s="157">
        <f t="shared" si="283"/>
        <v>126708.78048780488</v>
      </c>
      <c r="BH292" s="592"/>
      <c r="BI292" s="228" t="s">
        <v>117</v>
      </c>
      <c r="BJ292" s="122">
        <f t="shared" si="284"/>
        <v>9835</v>
      </c>
      <c r="BK292" s="131">
        <f t="shared" si="268"/>
        <v>5368</v>
      </c>
      <c r="BL292" s="131">
        <f t="shared" si="269"/>
        <v>429644700</v>
      </c>
      <c r="BM292" s="132">
        <f t="shared" si="302"/>
        <v>3.8371361582890146E-2</v>
      </c>
      <c r="BN292" s="132">
        <f t="shared" si="285"/>
        <v>0.54580579562785969</v>
      </c>
      <c r="BO292" s="131">
        <f t="shared" si="286"/>
        <v>80038.133383010427</v>
      </c>
      <c r="BP292" s="183"/>
    </row>
    <row r="293" spans="2:68" s="75" customFormat="1">
      <c r="B293" s="602">
        <v>27</v>
      </c>
      <c r="C293" s="604" t="s">
        <v>31</v>
      </c>
      <c r="D293" s="596">
        <f>BS34</f>
        <v>68</v>
      </c>
      <c r="E293" s="225" t="s">
        <v>104</v>
      </c>
      <c r="F293" s="121">
        <v>38</v>
      </c>
      <c r="G293" s="129">
        <v>26</v>
      </c>
      <c r="H293" s="129">
        <v>2745400</v>
      </c>
      <c r="I293" s="130">
        <f>IFERROR(G293/$D$293,"-")</f>
        <v>0.38235294117647056</v>
      </c>
      <c r="J293" s="130">
        <f t="shared" si="270"/>
        <v>0.68421052631578949</v>
      </c>
      <c r="K293" s="156">
        <f t="shared" si="271"/>
        <v>105592.30769230769</v>
      </c>
      <c r="L293" s="596">
        <f>BT34</f>
        <v>169</v>
      </c>
      <c r="M293" s="225" t="s">
        <v>104</v>
      </c>
      <c r="N293" s="121">
        <v>83</v>
      </c>
      <c r="O293" s="129">
        <v>49</v>
      </c>
      <c r="P293" s="129">
        <v>4708970</v>
      </c>
      <c r="Q293" s="130">
        <f>IFERROR(O293/$L$293,"-")</f>
        <v>0.28994082840236685</v>
      </c>
      <c r="R293" s="130">
        <f t="shared" si="272"/>
        <v>0.59036144578313254</v>
      </c>
      <c r="S293" s="125">
        <f t="shared" si="273"/>
        <v>96101.428571428565</v>
      </c>
      <c r="T293" s="596">
        <f>BU34</f>
        <v>7832</v>
      </c>
      <c r="U293" s="225" t="s">
        <v>104</v>
      </c>
      <c r="V293" s="121">
        <v>3887</v>
      </c>
      <c r="W293" s="129">
        <v>2534</v>
      </c>
      <c r="X293" s="129">
        <v>183137800</v>
      </c>
      <c r="Y293" s="130">
        <f>IFERROR(W293/$T$293,"-")</f>
        <v>0.32354443309499487</v>
      </c>
      <c r="Z293" s="130">
        <f t="shared" si="274"/>
        <v>0.651916645227682</v>
      </c>
      <c r="AA293" s="129">
        <f t="shared" si="275"/>
        <v>72272.217837411212</v>
      </c>
      <c r="AB293" s="596">
        <f>BV34</f>
        <v>6864</v>
      </c>
      <c r="AC293" s="225" t="s">
        <v>104</v>
      </c>
      <c r="AD293" s="121">
        <v>3707</v>
      </c>
      <c r="AE293" s="129">
        <v>2403</v>
      </c>
      <c r="AF293" s="129">
        <v>200942890</v>
      </c>
      <c r="AG293" s="130">
        <f>IFERROR(AE293/$AB$293,"-")</f>
        <v>0.35008741258741261</v>
      </c>
      <c r="AH293" s="130">
        <f t="shared" si="276"/>
        <v>0.64823307256541673</v>
      </c>
      <c r="AI293" s="125">
        <f t="shared" si="277"/>
        <v>83621.677070328762</v>
      </c>
      <c r="AJ293" s="596">
        <f>BW34</f>
        <v>4895</v>
      </c>
      <c r="AK293" s="225" t="s">
        <v>104</v>
      </c>
      <c r="AL293" s="121">
        <v>2507</v>
      </c>
      <c r="AM293" s="129">
        <v>1510</v>
      </c>
      <c r="AN293" s="129">
        <v>130873940</v>
      </c>
      <c r="AO293" s="130">
        <f>IFERROR(AM293/$AJ$293,"-")</f>
        <v>0.30847803881511748</v>
      </c>
      <c r="AP293" s="130">
        <f t="shared" si="278"/>
        <v>0.60231352213801359</v>
      </c>
      <c r="AQ293" s="125">
        <f t="shared" si="279"/>
        <v>86671.48344370861</v>
      </c>
      <c r="AR293" s="596">
        <f>BX34</f>
        <v>2757</v>
      </c>
      <c r="AS293" s="225" t="s">
        <v>104</v>
      </c>
      <c r="AT293" s="121">
        <v>1160</v>
      </c>
      <c r="AU293" s="129">
        <v>655</v>
      </c>
      <c r="AV293" s="129">
        <v>62638020</v>
      </c>
      <c r="AW293" s="130">
        <f>IFERROR(AU293/$AR$293,"-")</f>
        <v>0.23757707653246282</v>
      </c>
      <c r="AX293" s="130">
        <f t="shared" si="280"/>
        <v>0.56465517241379315</v>
      </c>
      <c r="AY293" s="129">
        <f t="shared" si="281"/>
        <v>95630.564885496176</v>
      </c>
      <c r="AZ293" s="596">
        <f>BY34</f>
        <v>1114</v>
      </c>
      <c r="BA293" s="225" t="s">
        <v>104</v>
      </c>
      <c r="BB293" s="121">
        <v>371</v>
      </c>
      <c r="BC293" s="129">
        <v>184</v>
      </c>
      <c r="BD293" s="129">
        <v>19421350</v>
      </c>
      <c r="BE293" s="130">
        <f>IFERROR(BC293/$AZ$293,"-")</f>
        <v>0.16517055655296231</v>
      </c>
      <c r="BF293" s="130">
        <f t="shared" si="282"/>
        <v>0.49595687331536387</v>
      </c>
      <c r="BG293" s="156">
        <f t="shared" si="283"/>
        <v>105550.81521739131</v>
      </c>
      <c r="BH293" s="596">
        <f>BZ34</f>
        <v>23699</v>
      </c>
      <c r="BI293" s="225" t="s">
        <v>104</v>
      </c>
      <c r="BJ293" s="121">
        <f t="shared" si="284"/>
        <v>11753</v>
      </c>
      <c r="BK293" s="129">
        <f t="shared" si="268"/>
        <v>7361</v>
      </c>
      <c r="BL293" s="129">
        <f t="shared" si="269"/>
        <v>604468370</v>
      </c>
      <c r="BM293" s="130">
        <f>IFERROR(BK293/$BH$293,"-")</f>
        <v>0.31060382294611588</v>
      </c>
      <c r="BN293" s="130">
        <f t="shared" si="285"/>
        <v>0.62630817663575256</v>
      </c>
      <c r="BO293" s="129">
        <f t="shared" si="286"/>
        <v>82117.697323733184</v>
      </c>
      <c r="BP293" s="183"/>
    </row>
    <row r="294" spans="2:68" s="75" customFormat="1">
      <c r="B294" s="602"/>
      <c r="C294" s="605"/>
      <c r="D294" s="592"/>
      <c r="E294" s="226" t="s">
        <v>136</v>
      </c>
      <c r="F294" s="122">
        <v>38</v>
      </c>
      <c r="G294" s="131">
        <v>25</v>
      </c>
      <c r="H294" s="131">
        <v>1977770</v>
      </c>
      <c r="I294" s="132">
        <f t="shared" ref="I294:I303" si="303">IFERROR(G294/$D$293,"-")</f>
        <v>0.36764705882352944</v>
      </c>
      <c r="J294" s="132">
        <f t="shared" si="270"/>
        <v>0.65789473684210531</v>
      </c>
      <c r="K294" s="157">
        <f t="shared" si="271"/>
        <v>79110.8</v>
      </c>
      <c r="L294" s="592"/>
      <c r="M294" s="226" t="s">
        <v>136</v>
      </c>
      <c r="N294" s="122">
        <v>64</v>
      </c>
      <c r="O294" s="131">
        <v>41</v>
      </c>
      <c r="P294" s="131">
        <v>4338240</v>
      </c>
      <c r="Q294" s="132">
        <f t="shared" ref="Q294:Q303" si="304">IFERROR(O294/$L$293,"-")</f>
        <v>0.24260355029585798</v>
      </c>
      <c r="R294" s="132">
        <f t="shared" si="272"/>
        <v>0.640625</v>
      </c>
      <c r="S294" s="126">
        <f t="shared" si="273"/>
        <v>105810.73170731707</v>
      </c>
      <c r="T294" s="592"/>
      <c r="U294" s="226" t="s">
        <v>136</v>
      </c>
      <c r="V294" s="122">
        <v>3587</v>
      </c>
      <c r="W294" s="131">
        <v>2350</v>
      </c>
      <c r="X294" s="131">
        <v>165944030</v>
      </c>
      <c r="Y294" s="132">
        <f t="shared" ref="Y294:Y303" si="305">IFERROR(W294/$T$293,"-")</f>
        <v>0.30005107252298263</v>
      </c>
      <c r="Z294" s="132">
        <f t="shared" si="274"/>
        <v>0.65514357401728462</v>
      </c>
      <c r="AA294" s="131">
        <f t="shared" si="275"/>
        <v>70614.480851063825</v>
      </c>
      <c r="AB294" s="592"/>
      <c r="AC294" s="226" t="s">
        <v>136</v>
      </c>
      <c r="AD294" s="122">
        <v>3055</v>
      </c>
      <c r="AE294" s="131">
        <v>2005</v>
      </c>
      <c r="AF294" s="131">
        <v>162009670</v>
      </c>
      <c r="AG294" s="132">
        <f t="shared" ref="AG294:AG303" si="306">IFERROR(AE294/$AB$293,"-")</f>
        <v>0.2921037296037296</v>
      </c>
      <c r="AH294" s="132">
        <f t="shared" si="276"/>
        <v>0.65630114566284781</v>
      </c>
      <c r="AI294" s="126">
        <f t="shared" si="277"/>
        <v>80802.827930174564</v>
      </c>
      <c r="AJ294" s="592"/>
      <c r="AK294" s="226" t="s">
        <v>136</v>
      </c>
      <c r="AL294" s="122">
        <v>1873</v>
      </c>
      <c r="AM294" s="131">
        <v>1174</v>
      </c>
      <c r="AN294" s="131">
        <v>98285500</v>
      </c>
      <c r="AO294" s="132">
        <f t="shared" ref="AO294:AO303" si="307">IFERROR(AM294/$AJ$293,"-")</f>
        <v>0.23983656792645558</v>
      </c>
      <c r="AP294" s="132">
        <f t="shared" si="278"/>
        <v>0.62680192205018681</v>
      </c>
      <c r="AQ294" s="126">
        <f t="shared" si="279"/>
        <v>83718.483816013628</v>
      </c>
      <c r="AR294" s="592"/>
      <c r="AS294" s="226" t="s">
        <v>136</v>
      </c>
      <c r="AT294" s="122">
        <v>831</v>
      </c>
      <c r="AU294" s="131">
        <v>483</v>
      </c>
      <c r="AV294" s="131">
        <v>42672330</v>
      </c>
      <c r="AW294" s="132">
        <f t="shared" ref="AW294:AW303" si="308">IFERROR(AU294/$AR$293,"-")</f>
        <v>0.17519042437431992</v>
      </c>
      <c r="AX294" s="132">
        <f t="shared" si="280"/>
        <v>0.58122743682310474</v>
      </c>
      <c r="AY294" s="131">
        <f t="shared" si="281"/>
        <v>88348.509316770185</v>
      </c>
      <c r="AZ294" s="592"/>
      <c r="BA294" s="226" t="s">
        <v>136</v>
      </c>
      <c r="BB294" s="122">
        <v>189</v>
      </c>
      <c r="BC294" s="131">
        <v>82</v>
      </c>
      <c r="BD294" s="131">
        <v>7724890</v>
      </c>
      <c r="BE294" s="132">
        <f t="shared" ref="BE294:BE303" si="309">IFERROR(BC294/$AZ$293,"-")</f>
        <v>7.3608617594254938E-2</v>
      </c>
      <c r="BF294" s="132">
        <f t="shared" si="282"/>
        <v>0.43386243386243384</v>
      </c>
      <c r="BG294" s="157">
        <f t="shared" si="283"/>
        <v>94205.975609756104</v>
      </c>
      <c r="BH294" s="592"/>
      <c r="BI294" s="226" t="s">
        <v>136</v>
      </c>
      <c r="BJ294" s="122">
        <f t="shared" si="284"/>
        <v>9637</v>
      </c>
      <c r="BK294" s="131">
        <f t="shared" si="268"/>
        <v>6160</v>
      </c>
      <c r="BL294" s="131">
        <f t="shared" si="269"/>
        <v>482952430</v>
      </c>
      <c r="BM294" s="132">
        <f t="shared" ref="BM294:BM303" si="310">IFERROR(BK294/$BH$293,"-")</f>
        <v>0.25992657918055612</v>
      </c>
      <c r="BN294" s="132">
        <f t="shared" si="285"/>
        <v>0.63920307149527866</v>
      </c>
      <c r="BO294" s="131">
        <f t="shared" si="286"/>
        <v>78401.368506493513</v>
      </c>
      <c r="BP294" s="183"/>
    </row>
    <row r="295" spans="2:68" s="75" customFormat="1">
      <c r="B295" s="602"/>
      <c r="C295" s="605"/>
      <c r="D295" s="592"/>
      <c r="E295" s="227" t="s">
        <v>103</v>
      </c>
      <c r="F295" s="122">
        <v>46</v>
      </c>
      <c r="G295" s="131">
        <v>29</v>
      </c>
      <c r="H295" s="131">
        <v>2874780</v>
      </c>
      <c r="I295" s="132">
        <f t="shared" si="303"/>
        <v>0.4264705882352941</v>
      </c>
      <c r="J295" s="132">
        <f t="shared" si="270"/>
        <v>0.63043478260869568</v>
      </c>
      <c r="K295" s="157">
        <f t="shared" si="271"/>
        <v>99130.344827586203</v>
      </c>
      <c r="L295" s="592"/>
      <c r="M295" s="227" t="s">
        <v>103</v>
      </c>
      <c r="N295" s="122">
        <v>95</v>
      </c>
      <c r="O295" s="131">
        <v>59</v>
      </c>
      <c r="P295" s="131">
        <v>6209880</v>
      </c>
      <c r="Q295" s="132">
        <f t="shared" si="304"/>
        <v>0.34911242603550297</v>
      </c>
      <c r="R295" s="132">
        <f t="shared" si="272"/>
        <v>0.62105263157894741</v>
      </c>
      <c r="S295" s="126">
        <f t="shared" si="273"/>
        <v>105252.20338983051</v>
      </c>
      <c r="T295" s="592"/>
      <c r="U295" s="227" t="s">
        <v>103</v>
      </c>
      <c r="V295" s="122">
        <v>4815</v>
      </c>
      <c r="W295" s="131">
        <v>3031</v>
      </c>
      <c r="X295" s="131">
        <v>217894620</v>
      </c>
      <c r="Y295" s="132">
        <f t="shared" si="305"/>
        <v>0.38700204290091933</v>
      </c>
      <c r="Z295" s="132">
        <f t="shared" si="274"/>
        <v>0.62949117341640703</v>
      </c>
      <c r="AA295" s="131">
        <f t="shared" si="275"/>
        <v>71888.690201253718</v>
      </c>
      <c r="AB295" s="592"/>
      <c r="AC295" s="227" t="s">
        <v>103</v>
      </c>
      <c r="AD295" s="122">
        <v>4432</v>
      </c>
      <c r="AE295" s="131">
        <v>2856</v>
      </c>
      <c r="AF295" s="131">
        <v>240803520</v>
      </c>
      <c r="AG295" s="132">
        <f t="shared" si="306"/>
        <v>0.41608391608391609</v>
      </c>
      <c r="AH295" s="132">
        <f t="shared" si="276"/>
        <v>0.64440433212996395</v>
      </c>
      <c r="AI295" s="126">
        <f t="shared" si="277"/>
        <v>84314.957983193279</v>
      </c>
      <c r="AJ295" s="592"/>
      <c r="AK295" s="227" t="s">
        <v>103</v>
      </c>
      <c r="AL295" s="122">
        <v>3139</v>
      </c>
      <c r="AM295" s="131">
        <v>1881</v>
      </c>
      <c r="AN295" s="131">
        <v>164528500</v>
      </c>
      <c r="AO295" s="132">
        <f t="shared" si="307"/>
        <v>0.38426966292134829</v>
      </c>
      <c r="AP295" s="132">
        <f t="shared" si="278"/>
        <v>0.59923542529467988</v>
      </c>
      <c r="AQ295" s="126">
        <f t="shared" si="279"/>
        <v>87468.633705475804</v>
      </c>
      <c r="AR295" s="592"/>
      <c r="AS295" s="227" t="s">
        <v>103</v>
      </c>
      <c r="AT295" s="122">
        <v>1644</v>
      </c>
      <c r="AU295" s="131">
        <v>904</v>
      </c>
      <c r="AV295" s="131">
        <v>89916430</v>
      </c>
      <c r="AW295" s="132">
        <f t="shared" si="308"/>
        <v>0.32789263692419296</v>
      </c>
      <c r="AX295" s="132">
        <f t="shared" si="280"/>
        <v>0.54987834549878345</v>
      </c>
      <c r="AY295" s="131">
        <f t="shared" si="281"/>
        <v>99465.077433628321</v>
      </c>
      <c r="AZ295" s="592"/>
      <c r="BA295" s="227" t="s">
        <v>103</v>
      </c>
      <c r="BB295" s="122">
        <v>564</v>
      </c>
      <c r="BC295" s="131">
        <v>277</v>
      </c>
      <c r="BD295" s="131">
        <v>30541430</v>
      </c>
      <c r="BE295" s="132">
        <f t="shared" si="309"/>
        <v>0.24865350089766608</v>
      </c>
      <c r="BF295" s="132">
        <f t="shared" si="282"/>
        <v>0.49113475177304966</v>
      </c>
      <c r="BG295" s="157">
        <f t="shared" si="283"/>
        <v>110257.87003610109</v>
      </c>
      <c r="BH295" s="592"/>
      <c r="BI295" s="227" t="s">
        <v>103</v>
      </c>
      <c r="BJ295" s="122">
        <f t="shared" si="284"/>
        <v>14735</v>
      </c>
      <c r="BK295" s="131">
        <f t="shared" si="268"/>
        <v>9037</v>
      </c>
      <c r="BL295" s="131">
        <f t="shared" si="269"/>
        <v>752769160</v>
      </c>
      <c r="BM295" s="132">
        <f t="shared" si="310"/>
        <v>0.38132410650238407</v>
      </c>
      <c r="BN295" s="132">
        <f t="shared" si="285"/>
        <v>0.61330166270783848</v>
      </c>
      <c r="BO295" s="131">
        <f t="shared" si="286"/>
        <v>83298.568108885695</v>
      </c>
      <c r="BP295" s="183"/>
    </row>
    <row r="296" spans="2:68" s="75" customFormat="1">
      <c r="B296" s="602"/>
      <c r="C296" s="605"/>
      <c r="D296" s="592"/>
      <c r="E296" s="227" t="s">
        <v>106</v>
      </c>
      <c r="F296" s="122">
        <v>20</v>
      </c>
      <c r="G296" s="131">
        <v>12</v>
      </c>
      <c r="H296" s="131">
        <v>1268750</v>
      </c>
      <c r="I296" s="132">
        <f t="shared" si="303"/>
        <v>0.17647058823529413</v>
      </c>
      <c r="J296" s="132">
        <f t="shared" si="270"/>
        <v>0.6</v>
      </c>
      <c r="K296" s="157">
        <f t="shared" si="271"/>
        <v>105729.16666666667</v>
      </c>
      <c r="L296" s="592"/>
      <c r="M296" s="227" t="s">
        <v>106</v>
      </c>
      <c r="N296" s="122">
        <v>53</v>
      </c>
      <c r="O296" s="131">
        <v>31</v>
      </c>
      <c r="P296" s="131">
        <v>3681640</v>
      </c>
      <c r="Q296" s="132">
        <f t="shared" si="304"/>
        <v>0.18343195266272189</v>
      </c>
      <c r="R296" s="132">
        <f t="shared" si="272"/>
        <v>0.58490566037735847</v>
      </c>
      <c r="S296" s="126">
        <f t="shared" si="273"/>
        <v>118762.58064516129</v>
      </c>
      <c r="T296" s="592"/>
      <c r="U296" s="227" t="s">
        <v>106</v>
      </c>
      <c r="V296" s="122">
        <v>1749</v>
      </c>
      <c r="W296" s="131">
        <v>1166</v>
      </c>
      <c r="X296" s="131">
        <v>85363430</v>
      </c>
      <c r="Y296" s="132">
        <f t="shared" si="305"/>
        <v>0.14887640449438203</v>
      </c>
      <c r="Z296" s="132">
        <f t="shared" si="274"/>
        <v>0.66666666666666663</v>
      </c>
      <c r="AA296" s="131">
        <f t="shared" si="275"/>
        <v>73210.488850771872</v>
      </c>
      <c r="AB296" s="592"/>
      <c r="AC296" s="227" t="s">
        <v>106</v>
      </c>
      <c r="AD296" s="122">
        <v>1750</v>
      </c>
      <c r="AE296" s="131">
        <v>1128</v>
      </c>
      <c r="AF296" s="131">
        <v>92627740</v>
      </c>
      <c r="AG296" s="132">
        <f t="shared" si="306"/>
        <v>0.16433566433566432</v>
      </c>
      <c r="AH296" s="132">
        <f t="shared" si="276"/>
        <v>0.64457142857142857</v>
      </c>
      <c r="AI296" s="126">
        <f t="shared" si="277"/>
        <v>82116.790780141848</v>
      </c>
      <c r="AJ296" s="592"/>
      <c r="AK296" s="227" t="s">
        <v>106</v>
      </c>
      <c r="AL296" s="122">
        <v>1308</v>
      </c>
      <c r="AM296" s="131">
        <v>789</v>
      </c>
      <c r="AN296" s="131">
        <v>71681550</v>
      </c>
      <c r="AO296" s="132">
        <f t="shared" si="307"/>
        <v>0.16118488253319713</v>
      </c>
      <c r="AP296" s="132">
        <f t="shared" si="278"/>
        <v>0.60321100917431192</v>
      </c>
      <c r="AQ296" s="126">
        <f t="shared" si="279"/>
        <v>90851.140684410653</v>
      </c>
      <c r="AR296" s="592"/>
      <c r="AS296" s="227" t="s">
        <v>106</v>
      </c>
      <c r="AT296" s="122">
        <v>690</v>
      </c>
      <c r="AU296" s="131">
        <v>402</v>
      </c>
      <c r="AV296" s="131">
        <v>39457060</v>
      </c>
      <c r="AW296" s="132">
        <f t="shared" si="308"/>
        <v>0.14581066376496191</v>
      </c>
      <c r="AX296" s="132">
        <f t="shared" si="280"/>
        <v>0.58260869565217388</v>
      </c>
      <c r="AY296" s="131">
        <f t="shared" si="281"/>
        <v>98151.890547263683</v>
      </c>
      <c r="AZ296" s="592"/>
      <c r="BA296" s="227" t="s">
        <v>106</v>
      </c>
      <c r="BB296" s="122">
        <v>222</v>
      </c>
      <c r="BC296" s="131">
        <v>112</v>
      </c>
      <c r="BD296" s="131">
        <v>12656080</v>
      </c>
      <c r="BE296" s="132">
        <f t="shared" si="309"/>
        <v>0.10053859964093358</v>
      </c>
      <c r="BF296" s="132">
        <f t="shared" si="282"/>
        <v>0.50450450450450446</v>
      </c>
      <c r="BG296" s="157">
        <f t="shared" si="283"/>
        <v>113000.71428571429</v>
      </c>
      <c r="BH296" s="592"/>
      <c r="BI296" s="227" t="s">
        <v>106</v>
      </c>
      <c r="BJ296" s="122">
        <f t="shared" si="284"/>
        <v>5792</v>
      </c>
      <c r="BK296" s="131">
        <f t="shared" si="268"/>
        <v>3640</v>
      </c>
      <c r="BL296" s="131">
        <f t="shared" si="269"/>
        <v>306736250</v>
      </c>
      <c r="BM296" s="132">
        <f t="shared" si="310"/>
        <v>0.15359297860669227</v>
      </c>
      <c r="BN296" s="132">
        <f t="shared" si="285"/>
        <v>0.62845303867403313</v>
      </c>
      <c r="BO296" s="131">
        <f t="shared" si="286"/>
        <v>84268.200549450543</v>
      </c>
      <c r="BP296" s="183"/>
    </row>
    <row r="297" spans="2:68" s="75" customFormat="1">
      <c r="B297" s="602"/>
      <c r="C297" s="605"/>
      <c r="D297" s="592"/>
      <c r="E297" s="227" t="s">
        <v>119</v>
      </c>
      <c r="F297" s="122">
        <v>25</v>
      </c>
      <c r="G297" s="131">
        <v>15</v>
      </c>
      <c r="H297" s="131">
        <v>2294950</v>
      </c>
      <c r="I297" s="132">
        <f t="shared" si="303"/>
        <v>0.22058823529411764</v>
      </c>
      <c r="J297" s="132">
        <f t="shared" si="270"/>
        <v>0.6</v>
      </c>
      <c r="K297" s="157">
        <f t="shared" si="271"/>
        <v>152996.66666666666</v>
      </c>
      <c r="L297" s="592"/>
      <c r="M297" s="227" t="s">
        <v>119</v>
      </c>
      <c r="N297" s="122">
        <v>41</v>
      </c>
      <c r="O297" s="131">
        <v>26</v>
      </c>
      <c r="P297" s="131">
        <v>3249330</v>
      </c>
      <c r="Q297" s="132">
        <f t="shared" si="304"/>
        <v>0.15384615384615385</v>
      </c>
      <c r="R297" s="132">
        <f t="shared" si="272"/>
        <v>0.63414634146341464</v>
      </c>
      <c r="S297" s="126">
        <f t="shared" si="273"/>
        <v>124974.23076923077</v>
      </c>
      <c r="T297" s="592"/>
      <c r="U297" s="227" t="s">
        <v>119</v>
      </c>
      <c r="V297" s="122">
        <v>1561</v>
      </c>
      <c r="W297" s="131">
        <v>1037</v>
      </c>
      <c r="X297" s="131">
        <v>74840170</v>
      </c>
      <c r="Y297" s="132">
        <f t="shared" si="305"/>
        <v>0.13240551583248211</v>
      </c>
      <c r="Z297" s="132">
        <f t="shared" si="274"/>
        <v>0.66431774503523378</v>
      </c>
      <c r="AA297" s="131">
        <f t="shared" si="275"/>
        <v>72169.884281581486</v>
      </c>
      <c r="AB297" s="592"/>
      <c r="AC297" s="227" t="s">
        <v>119</v>
      </c>
      <c r="AD297" s="122">
        <v>1728</v>
      </c>
      <c r="AE297" s="131">
        <v>1124</v>
      </c>
      <c r="AF297" s="131">
        <v>97143500</v>
      </c>
      <c r="AG297" s="132">
        <f t="shared" si="306"/>
        <v>0.16375291375291376</v>
      </c>
      <c r="AH297" s="132">
        <f t="shared" si="276"/>
        <v>0.65046296296296291</v>
      </c>
      <c r="AI297" s="126">
        <f t="shared" si="277"/>
        <v>86426.601423487547</v>
      </c>
      <c r="AJ297" s="592"/>
      <c r="AK297" s="227" t="s">
        <v>119</v>
      </c>
      <c r="AL297" s="122">
        <v>1376</v>
      </c>
      <c r="AM297" s="131">
        <v>866</v>
      </c>
      <c r="AN297" s="131">
        <v>81846780</v>
      </c>
      <c r="AO297" s="132">
        <f t="shared" si="307"/>
        <v>0.17691521961184883</v>
      </c>
      <c r="AP297" s="132">
        <f t="shared" si="278"/>
        <v>0.62936046511627908</v>
      </c>
      <c r="AQ297" s="126">
        <f t="shared" si="279"/>
        <v>94511.29330254042</v>
      </c>
      <c r="AR297" s="592"/>
      <c r="AS297" s="227" t="s">
        <v>119</v>
      </c>
      <c r="AT297" s="122">
        <v>666</v>
      </c>
      <c r="AU297" s="131">
        <v>374</v>
      </c>
      <c r="AV297" s="131">
        <v>43510310</v>
      </c>
      <c r="AW297" s="132">
        <f t="shared" si="308"/>
        <v>0.13565469713456657</v>
      </c>
      <c r="AX297" s="132">
        <f t="shared" si="280"/>
        <v>0.56156156156156156</v>
      </c>
      <c r="AY297" s="131">
        <f t="shared" si="281"/>
        <v>116337.72727272728</v>
      </c>
      <c r="AZ297" s="592"/>
      <c r="BA297" s="227" t="s">
        <v>119</v>
      </c>
      <c r="BB297" s="122">
        <v>222</v>
      </c>
      <c r="BC297" s="131">
        <v>111</v>
      </c>
      <c r="BD297" s="131">
        <v>14692330</v>
      </c>
      <c r="BE297" s="132">
        <f t="shared" si="309"/>
        <v>9.9640933572710949E-2</v>
      </c>
      <c r="BF297" s="132">
        <f t="shared" si="282"/>
        <v>0.5</v>
      </c>
      <c r="BG297" s="157">
        <f t="shared" si="283"/>
        <v>132363.33333333334</v>
      </c>
      <c r="BH297" s="592"/>
      <c r="BI297" s="227" t="s">
        <v>119</v>
      </c>
      <c r="BJ297" s="122">
        <f t="shared" si="284"/>
        <v>5619</v>
      </c>
      <c r="BK297" s="131">
        <f t="shared" si="268"/>
        <v>3553</v>
      </c>
      <c r="BL297" s="131">
        <f t="shared" si="269"/>
        <v>317577370</v>
      </c>
      <c r="BM297" s="132">
        <f t="shared" si="310"/>
        <v>0.14992193763449935</v>
      </c>
      <c r="BN297" s="132">
        <f t="shared" si="285"/>
        <v>0.63231891795693185</v>
      </c>
      <c r="BO297" s="131">
        <f t="shared" si="286"/>
        <v>89382.879256965942</v>
      </c>
      <c r="BP297" s="183"/>
    </row>
    <row r="298" spans="2:68" s="75" customFormat="1">
      <c r="B298" s="602"/>
      <c r="C298" s="605"/>
      <c r="D298" s="592"/>
      <c r="E298" s="227" t="s">
        <v>120</v>
      </c>
      <c r="F298" s="122">
        <v>10</v>
      </c>
      <c r="G298" s="131">
        <v>6</v>
      </c>
      <c r="H298" s="131">
        <v>602950</v>
      </c>
      <c r="I298" s="132">
        <f t="shared" si="303"/>
        <v>8.8235294117647065E-2</v>
      </c>
      <c r="J298" s="132">
        <f t="shared" si="270"/>
        <v>0.6</v>
      </c>
      <c r="K298" s="157">
        <f t="shared" si="271"/>
        <v>100491.66666666667</v>
      </c>
      <c r="L298" s="592"/>
      <c r="M298" s="227" t="s">
        <v>120</v>
      </c>
      <c r="N298" s="122">
        <v>23</v>
      </c>
      <c r="O298" s="131">
        <v>14</v>
      </c>
      <c r="P298" s="131">
        <v>1944210</v>
      </c>
      <c r="Q298" s="132">
        <f t="shared" si="304"/>
        <v>8.2840236686390539E-2</v>
      </c>
      <c r="R298" s="132">
        <f t="shared" si="272"/>
        <v>0.60869565217391308</v>
      </c>
      <c r="S298" s="126">
        <f t="shared" si="273"/>
        <v>138872.14285714287</v>
      </c>
      <c r="T298" s="592"/>
      <c r="U298" s="227" t="s">
        <v>120</v>
      </c>
      <c r="V298" s="122">
        <v>968</v>
      </c>
      <c r="W298" s="131">
        <v>668</v>
      </c>
      <c r="X298" s="131">
        <v>51535170</v>
      </c>
      <c r="Y298" s="132">
        <f t="shared" si="305"/>
        <v>8.5291113381001024E-2</v>
      </c>
      <c r="Z298" s="132">
        <f t="shared" si="274"/>
        <v>0.69008264462809921</v>
      </c>
      <c r="AA298" s="131">
        <f t="shared" si="275"/>
        <v>77148.458083832331</v>
      </c>
      <c r="AB298" s="592"/>
      <c r="AC298" s="227" t="s">
        <v>120</v>
      </c>
      <c r="AD298" s="122">
        <v>954</v>
      </c>
      <c r="AE298" s="131">
        <v>644</v>
      </c>
      <c r="AF298" s="131">
        <v>52814390</v>
      </c>
      <c r="AG298" s="132">
        <f t="shared" si="306"/>
        <v>9.3822843822843824E-2</v>
      </c>
      <c r="AH298" s="132">
        <f t="shared" si="276"/>
        <v>0.6750524109014675</v>
      </c>
      <c r="AI298" s="126">
        <f t="shared" si="277"/>
        <v>82009.922360248442</v>
      </c>
      <c r="AJ298" s="592"/>
      <c r="AK298" s="227" t="s">
        <v>120</v>
      </c>
      <c r="AL298" s="122">
        <v>654</v>
      </c>
      <c r="AM298" s="131">
        <v>415</v>
      </c>
      <c r="AN298" s="131">
        <v>32448160</v>
      </c>
      <c r="AO298" s="132">
        <f t="shared" si="307"/>
        <v>8.4780388151174668E-2</v>
      </c>
      <c r="AP298" s="132">
        <f t="shared" si="278"/>
        <v>0.63455657492354745</v>
      </c>
      <c r="AQ298" s="126">
        <f t="shared" si="279"/>
        <v>78188.337349397596</v>
      </c>
      <c r="AR298" s="592"/>
      <c r="AS298" s="227" t="s">
        <v>120</v>
      </c>
      <c r="AT298" s="122">
        <v>287</v>
      </c>
      <c r="AU298" s="131">
        <v>164</v>
      </c>
      <c r="AV298" s="131">
        <v>14402650</v>
      </c>
      <c r="AW298" s="132">
        <f t="shared" si="308"/>
        <v>5.9484947406601381E-2</v>
      </c>
      <c r="AX298" s="132">
        <f t="shared" si="280"/>
        <v>0.5714285714285714</v>
      </c>
      <c r="AY298" s="131">
        <f t="shared" si="281"/>
        <v>87821.036585365859</v>
      </c>
      <c r="AZ298" s="592"/>
      <c r="BA298" s="227" t="s">
        <v>120</v>
      </c>
      <c r="BB298" s="122">
        <v>60</v>
      </c>
      <c r="BC298" s="131">
        <v>20</v>
      </c>
      <c r="BD298" s="131">
        <v>1700840</v>
      </c>
      <c r="BE298" s="132">
        <f t="shared" si="309"/>
        <v>1.7953321364452424E-2</v>
      </c>
      <c r="BF298" s="132">
        <f t="shared" si="282"/>
        <v>0.33333333333333331</v>
      </c>
      <c r="BG298" s="157">
        <f t="shared" si="283"/>
        <v>85042</v>
      </c>
      <c r="BH298" s="592"/>
      <c r="BI298" s="227" t="s">
        <v>120</v>
      </c>
      <c r="BJ298" s="122">
        <f t="shared" si="284"/>
        <v>2956</v>
      </c>
      <c r="BK298" s="131">
        <f t="shared" si="268"/>
        <v>1931</v>
      </c>
      <c r="BL298" s="131">
        <f t="shared" si="269"/>
        <v>155448370</v>
      </c>
      <c r="BM298" s="132">
        <f t="shared" si="310"/>
        <v>8.1480231233385381E-2</v>
      </c>
      <c r="BN298" s="132">
        <f t="shared" si="285"/>
        <v>0.65324763193504731</v>
      </c>
      <c r="BO298" s="131">
        <f t="shared" si="286"/>
        <v>80501.486276540658</v>
      </c>
      <c r="BP298" s="183"/>
    </row>
    <row r="299" spans="2:68" s="75" customFormat="1">
      <c r="B299" s="602"/>
      <c r="C299" s="605"/>
      <c r="D299" s="592"/>
      <c r="E299" s="227" t="s">
        <v>121</v>
      </c>
      <c r="F299" s="122">
        <v>11</v>
      </c>
      <c r="G299" s="131">
        <v>6</v>
      </c>
      <c r="H299" s="131">
        <v>312340</v>
      </c>
      <c r="I299" s="132">
        <f t="shared" si="303"/>
        <v>8.8235294117647065E-2</v>
      </c>
      <c r="J299" s="132">
        <f t="shared" si="270"/>
        <v>0.54545454545454541</v>
      </c>
      <c r="K299" s="157">
        <f t="shared" si="271"/>
        <v>52056.666666666664</v>
      </c>
      <c r="L299" s="592"/>
      <c r="M299" s="227" t="s">
        <v>121</v>
      </c>
      <c r="N299" s="122">
        <v>21</v>
      </c>
      <c r="O299" s="131">
        <v>12</v>
      </c>
      <c r="P299" s="131">
        <v>1599240</v>
      </c>
      <c r="Q299" s="132">
        <f t="shared" si="304"/>
        <v>7.1005917159763315E-2</v>
      </c>
      <c r="R299" s="132">
        <f t="shared" si="272"/>
        <v>0.5714285714285714</v>
      </c>
      <c r="S299" s="126">
        <f t="shared" si="273"/>
        <v>133270</v>
      </c>
      <c r="T299" s="592"/>
      <c r="U299" s="227" t="s">
        <v>121</v>
      </c>
      <c r="V299" s="122">
        <v>535</v>
      </c>
      <c r="W299" s="131">
        <v>312</v>
      </c>
      <c r="X299" s="131">
        <v>21043120</v>
      </c>
      <c r="Y299" s="132">
        <f t="shared" si="305"/>
        <v>3.9836567926455568E-2</v>
      </c>
      <c r="Z299" s="132">
        <f t="shared" si="274"/>
        <v>0.58317757009345794</v>
      </c>
      <c r="AA299" s="131">
        <f t="shared" si="275"/>
        <v>67445.897435897437</v>
      </c>
      <c r="AB299" s="592"/>
      <c r="AC299" s="227" t="s">
        <v>121</v>
      </c>
      <c r="AD299" s="122">
        <v>642</v>
      </c>
      <c r="AE299" s="131">
        <v>382</v>
      </c>
      <c r="AF299" s="131">
        <v>32451840</v>
      </c>
      <c r="AG299" s="132">
        <f t="shared" si="306"/>
        <v>5.5652680652680656E-2</v>
      </c>
      <c r="AH299" s="132">
        <f t="shared" si="276"/>
        <v>0.59501557632398749</v>
      </c>
      <c r="AI299" s="126">
        <f t="shared" si="277"/>
        <v>84952.460732984298</v>
      </c>
      <c r="AJ299" s="592"/>
      <c r="AK299" s="227" t="s">
        <v>121</v>
      </c>
      <c r="AL299" s="122">
        <v>593</v>
      </c>
      <c r="AM299" s="131">
        <v>350</v>
      </c>
      <c r="AN299" s="131">
        <v>30595660</v>
      </c>
      <c r="AO299" s="132">
        <f t="shared" si="307"/>
        <v>7.1501532175689483E-2</v>
      </c>
      <c r="AP299" s="132">
        <f t="shared" si="278"/>
        <v>0.5902192242833052</v>
      </c>
      <c r="AQ299" s="126">
        <f t="shared" si="279"/>
        <v>87416.171428571426</v>
      </c>
      <c r="AR299" s="592"/>
      <c r="AS299" s="227" t="s">
        <v>121</v>
      </c>
      <c r="AT299" s="122">
        <v>373</v>
      </c>
      <c r="AU299" s="131">
        <v>213</v>
      </c>
      <c r="AV299" s="131">
        <v>21967730</v>
      </c>
      <c r="AW299" s="132">
        <f t="shared" si="308"/>
        <v>7.725788900979326E-2</v>
      </c>
      <c r="AX299" s="132">
        <f t="shared" si="280"/>
        <v>0.57104557640750675</v>
      </c>
      <c r="AY299" s="131">
        <f t="shared" si="281"/>
        <v>103134.88262910797</v>
      </c>
      <c r="AZ299" s="592"/>
      <c r="BA299" s="227" t="s">
        <v>121</v>
      </c>
      <c r="BB299" s="122">
        <v>144</v>
      </c>
      <c r="BC299" s="131">
        <v>66</v>
      </c>
      <c r="BD299" s="131">
        <v>7727550</v>
      </c>
      <c r="BE299" s="132">
        <f t="shared" si="309"/>
        <v>5.9245960502692999E-2</v>
      </c>
      <c r="BF299" s="132">
        <f t="shared" si="282"/>
        <v>0.45833333333333331</v>
      </c>
      <c r="BG299" s="157">
        <f t="shared" si="283"/>
        <v>117084.09090909091</v>
      </c>
      <c r="BH299" s="592"/>
      <c r="BI299" s="227" t="s">
        <v>121</v>
      </c>
      <c r="BJ299" s="122">
        <f t="shared" si="284"/>
        <v>2319</v>
      </c>
      <c r="BK299" s="131">
        <f t="shared" si="268"/>
        <v>1341</v>
      </c>
      <c r="BL299" s="131">
        <f t="shared" si="269"/>
        <v>115697480</v>
      </c>
      <c r="BM299" s="132">
        <f t="shared" si="310"/>
        <v>5.6584666019663277E-2</v>
      </c>
      <c r="BN299" s="132">
        <f t="shared" si="285"/>
        <v>0.57826649417852527</v>
      </c>
      <c r="BO299" s="131">
        <f t="shared" si="286"/>
        <v>86277.017151379565</v>
      </c>
      <c r="BP299" s="183"/>
    </row>
    <row r="300" spans="2:68" s="75" customFormat="1">
      <c r="B300" s="602"/>
      <c r="C300" s="605"/>
      <c r="D300" s="592"/>
      <c r="E300" s="227" t="s">
        <v>122</v>
      </c>
      <c r="F300" s="122">
        <v>18</v>
      </c>
      <c r="G300" s="131">
        <v>13</v>
      </c>
      <c r="H300" s="131">
        <v>1093750</v>
      </c>
      <c r="I300" s="132">
        <f t="shared" si="303"/>
        <v>0.19117647058823528</v>
      </c>
      <c r="J300" s="132">
        <f t="shared" si="270"/>
        <v>0.72222222222222221</v>
      </c>
      <c r="K300" s="157">
        <f t="shared" si="271"/>
        <v>84134.61538461539</v>
      </c>
      <c r="L300" s="592"/>
      <c r="M300" s="227" t="s">
        <v>122</v>
      </c>
      <c r="N300" s="122">
        <v>22</v>
      </c>
      <c r="O300" s="131">
        <v>10</v>
      </c>
      <c r="P300" s="131">
        <v>1436300</v>
      </c>
      <c r="Q300" s="132">
        <f t="shared" si="304"/>
        <v>5.9171597633136092E-2</v>
      </c>
      <c r="R300" s="132">
        <f t="shared" si="272"/>
        <v>0.45454545454545453</v>
      </c>
      <c r="S300" s="126">
        <f t="shared" si="273"/>
        <v>143630</v>
      </c>
      <c r="T300" s="592"/>
      <c r="U300" s="227" t="s">
        <v>122</v>
      </c>
      <c r="V300" s="122">
        <v>379</v>
      </c>
      <c r="W300" s="131">
        <v>253</v>
      </c>
      <c r="X300" s="131">
        <v>20296870</v>
      </c>
      <c r="Y300" s="132">
        <f t="shared" si="305"/>
        <v>3.2303370786516857E-2</v>
      </c>
      <c r="Z300" s="132">
        <f t="shared" si="274"/>
        <v>0.66754617414248019</v>
      </c>
      <c r="AA300" s="131">
        <f t="shared" si="275"/>
        <v>80224.782608695648</v>
      </c>
      <c r="AB300" s="592"/>
      <c r="AC300" s="227" t="s">
        <v>122</v>
      </c>
      <c r="AD300" s="122">
        <v>421</v>
      </c>
      <c r="AE300" s="131">
        <v>289</v>
      </c>
      <c r="AF300" s="131">
        <v>26959130</v>
      </c>
      <c r="AG300" s="132">
        <f t="shared" si="306"/>
        <v>4.21037296037296E-2</v>
      </c>
      <c r="AH300" s="132">
        <f t="shared" si="276"/>
        <v>0.68646080760095007</v>
      </c>
      <c r="AI300" s="126">
        <f t="shared" si="277"/>
        <v>93284.186851211067</v>
      </c>
      <c r="AJ300" s="592"/>
      <c r="AK300" s="227" t="s">
        <v>122</v>
      </c>
      <c r="AL300" s="122">
        <v>356</v>
      </c>
      <c r="AM300" s="131">
        <v>220</v>
      </c>
      <c r="AN300" s="131">
        <v>21110020</v>
      </c>
      <c r="AO300" s="132">
        <f t="shared" si="307"/>
        <v>4.49438202247191E-2</v>
      </c>
      <c r="AP300" s="132">
        <f t="shared" si="278"/>
        <v>0.6179775280898876</v>
      </c>
      <c r="AQ300" s="126">
        <f t="shared" si="279"/>
        <v>95954.636363636368</v>
      </c>
      <c r="AR300" s="592"/>
      <c r="AS300" s="227" t="s">
        <v>122</v>
      </c>
      <c r="AT300" s="122">
        <v>186</v>
      </c>
      <c r="AU300" s="131">
        <v>110</v>
      </c>
      <c r="AV300" s="131">
        <v>11181840</v>
      </c>
      <c r="AW300" s="132">
        <f t="shared" si="308"/>
        <v>3.9898440333696043E-2</v>
      </c>
      <c r="AX300" s="132">
        <f t="shared" si="280"/>
        <v>0.59139784946236562</v>
      </c>
      <c r="AY300" s="131">
        <f t="shared" si="281"/>
        <v>101653.09090909091</v>
      </c>
      <c r="AZ300" s="592"/>
      <c r="BA300" s="227" t="s">
        <v>122</v>
      </c>
      <c r="BB300" s="122">
        <v>58</v>
      </c>
      <c r="BC300" s="131">
        <v>35</v>
      </c>
      <c r="BD300" s="131">
        <v>3455440</v>
      </c>
      <c r="BE300" s="132">
        <f t="shared" si="309"/>
        <v>3.141831238779174E-2</v>
      </c>
      <c r="BF300" s="132">
        <f t="shared" si="282"/>
        <v>0.60344827586206895</v>
      </c>
      <c r="BG300" s="157">
        <f t="shared" si="283"/>
        <v>98726.857142857145</v>
      </c>
      <c r="BH300" s="592"/>
      <c r="BI300" s="227" t="s">
        <v>122</v>
      </c>
      <c r="BJ300" s="122">
        <f t="shared" si="284"/>
        <v>1440</v>
      </c>
      <c r="BK300" s="131">
        <f t="shared" si="268"/>
        <v>930</v>
      </c>
      <c r="BL300" s="131">
        <f t="shared" si="269"/>
        <v>85533350</v>
      </c>
      <c r="BM300" s="132">
        <f t="shared" si="310"/>
        <v>3.9242162116545E-2</v>
      </c>
      <c r="BN300" s="132">
        <f t="shared" si="285"/>
        <v>0.64583333333333337</v>
      </c>
      <c r="BO300" s="131">
        <f t="shared" si="286"/>
        <v>91971.344086021505</v>
      </c>
      <c r="BP300" s="183"/>
    </row>
    <row r="301" spans="2:68" s="75" customFormat="1">
      <c r="B301" s="602"/>
      <c r="C301" s="605"/>
      <c r="D301" s="592"/>
      <c r="E301" s="227" t="s">
        <v>123</v>
      </c>
      <c r="F301" s="122">
        <v>21</v>
      </c>
      <c r="G301" s="131">
        <v>15</v>
      </c>
      <c r="H301" s="131">
        <v>882260</v>
      </c>
      <c r="I301" s="132">
        <f t="shared" si="303"/>
        <v>0.22058823529411764</v>
      </c>
      <c r="J301" s="132">
        <f t="shared" si="270"/>
        <v>0.7142857142857143</v>
      </c>
      <c r="K301" s="157">
        <f t="shared" si="271"/>
        <v>58817.333333333336</v>
      </c>
      <c r="L301" s="592"/>
      <c r="M301" s="227" t="s">
        <v>123</v>
      </c>
      <c r="N301" s="122">
        <v>65</v>
      </c>
      <c r="O301" s="131">
        <v>44</v>
      </c>
      <c r="P301" s="131">
        <v>4723250</v>
      </c>
      <c r="Q301" s="132">
        <f t="shared" si="304"/>
        <v>0.26035502958579881</v>
      </c>
      <c r="R301" s="132">
        <f t="shared" si="272"/>
        <v>0.67692307692307696</v>
      </c>
      <c r="S301" s="126">
        <f t="shared" si="273"/>
        <v>107346.59090909091</v>
      </c>
      <c r="T301" s="592"/>
      <c r="U301" s="227" t="s">
        <v>123</v>
      </c>
      <c r="V301" s="122">
        <v>2915</v>
      </c>
      <c r="W301" s="131">
        <v>1971</v>
      </c>
      <c r="X301" s="131">
        <v>141447480</v>
      </c>
      <c r="Y301" s="132">
        <f t="shared" si="305"/>
        <v>0.25165985699693566</v>
      </c>
      <c r="Z301" s="132">
        <f t="shared" si="274"/>
        <v>0.6761578044596912</v>
      </c>
      <c r="AA301" s="131">
        <f t="shared" si="275"/>
        <v>71764.322678843222</v>
      </c>
      <c r="AB301" s="592"/>
      <c r="AC301" s="227" t="s">
        <v>123</v>
      </c>
      <c r="AD301" s="122">
        <v>2719</v>
      </c>
      <c r="AE301" s="131">
        <v>1825</v>
      </c>
      <c r="AF301" s="131">
        <v>155816200</v>
      </c>
      <c r="AG301" s="132">
        <f t="shared" si="306"/>
        <v>0.2658799533799534</v>
      </c>
      <c r="AH301" s="132">
        <f t="shared" si="276"/>
        <v>0.67120264803236485</v>
      </c>
      <c r="AI301" s="126">
        <f t="shared" si="277"/>
        <v>85378.739726027401</v>
      </c>
      <c r="AJ301" s="592"/>
      <c r="AK301" s="227" t="s">
        <v>123</v>
      </c>
      <c r="AL301" s="122">
        <v>1737</v>
      </c>
      <c r="AM301" s="131">
        <v>1096</v>
      </c>
      <c r="AN301" s="131">
        <v>96233510</v>
      </c>
      <c r="AO301" s="132">
        <f t="shared" si="307"/>
        <v>0.22390194075587333</v>
      </c>
      <c r="AP301" s="132">
        <f t="shared" si="278"/>
        <v>0.63097294185377084</v>
      </c>
      <c r="AQ301" s="126">
        <f t="shared" si="279"/>
        <v>87804.297445255477</v>
      </c>
      <c r="AR301" s="592"/>
      <c r="AS301" s="227" t="s">
        <v>123</v>
      </c>
      <c r="AT301" s="122">
        <v>787</v>
      </c>
      <c r="AU301" s="131">
        <v>461</v>
      </c>
      <c r="AV301" s="131">
        <v>45357030</v>
      </c>
      <c r="AW301" s="132">
        <f t="shared" si="308"/>
        <v>0.16721073630758071</v>
      </c>
      <c r="AX301" s="132">
        <f t="shared" si="280"/>
        <v>0.58576874205844975</v>
      </c>
      <c r="AY301" s="131">
        <f t="shared" si="281"/>
        <v>98388.351409978306</v>
      </c>
      <c r="AZ301" s="592"/>
      <c r="BA301" s="227" t="s">
        <v>123</v>
      </c>
      <c r="BB301" s="122">
        <v>244</v>
      </c>
      <c r="BC301" s="131">
        <v>124</v>
      </c>
      <c r="BD301" s="131">
        <v>14563040</v>
      </c>
      <c r="BE301" s="132">
        <f t="shared" si="309"/>
        <v>0.11131059245960502</v>
      </c>
      <c r="BF301" s="132">
        <f t="shared" si="282"/>
        <v>0.50819672131147542</v>
      </c>
      <c r="BG301" s="157">
        <f t="shared" si="283"/>
        <v>117443.87096774194</v>
      </c>
      <c r="BH301" s="592"/>
      <c r="BI301" s="227" t="s">
        <v>123</v>
      </c>
      <c r="BJ301" s="122">
        <f t="shared" si="284"/>
        <v>8488</v>
      </c>
      <c r="BK301" s="131">
        <f t="shared" si="268"/>
        <v>5536</v>
      </c>
      <c r="BL301" s="131">
        <f t="shared" si="269"/>
        <v>459022770</v>
      </c>
      <c r="BM301" s="132">
        <f t="shared" si="310"/>
        <v>0.23359635427655176</v>
      </c>
      <c r="BN301" s="132">
        <f t="shared" si="285"/>
        <v>0.65221489161168711</v>
      </c>
      <c r="BO301" s="131">
        <f t="shared" si="286"/>
        <v>82915.962789017343</v>
      </c>
      <c r="BP301" s="183"/>
    </row>
    <row r="302" spans="2:68" s="75" customFormat="1">
      <c r="B302" s="602"/>
      <c r="C302" s="605"/>
      <c r="D302" s="592"/>
      <c r="E302" s="227" t="s">
        <v>124</v>
      </c>
      <c r="F302" s="122">
        <v>5</v>
      </c>
      <c r="G302" s="131">
        <v>3</v>
      </c>
      <c r="H302" s="131">
        <v>269950</v>
      </c>
      <c r="I302" s="132">
        <f t="shared" si="303"/>
        <v>4.4117647058823532E-2</v>
      </c>
      <c r="J302" s="132">
        <f t="shared" si="270"/>
        <v>0.6</v>
      </c>
      <c r="K302" s="157">
        <f t="shared" si="271"/>
        <v>89983.333333333328</v>
      </c>
      <c r="L302" s="592"/>
      <c r="M302" s="227" t="s">
        <v>124</v>
      </c>
      <c r="N302" s="122">
        <v>19</v>
      </c>
      <c r="O302" s="131">
        <v>8</v>
      </c>
      <c r="P302" s="131">
        <v>800350</v>
      </c>
      <c r="Q302" s="132">
        <f t="shared" si="304"/>
        <v>4.7337278106508875E-2</v>
      </c>
      <c r="R302" s="132">
        <f t="shared" si="272"/>
        <v>0.42105263157894735</v>
      </c>
      <c r="S302" s="126">
        <f t="shared" si="273"/>
        <v>100043.75</v>
      </c>
      <c r="T302" s="592"/>
      <c r="U302" s="227" t="s">
        <v>124</v>
      </c>
      <c r="V302" s="122">
        <v>608</v>
      </c>
      <c r="W302" s="131">
        <v>391</v>
      </c>
      <c r="X302" s="131">
        <v>26763280</v>
      </c>
      <c r="Y302" s="132">
        <f t="shared" si="305"/>
        <v>4.9923391215526046E-2</v>
      </c>
      <c r="Z302" s="132">
        <f t="shared" si="274"/>
        <v>0.64309210526315785</v>
      </c>
      <c r="AA302" s="131">
        <f t="shared" si="275"/>
        <v>68448.286445012782</v>
      </c>
      <c r="AB302" s="592"/>
      <c r="AC302" s="227" t="s">
        <v>124</v>
      </c>
      <c r="AD302" s="122">
        <v>804</v>
      </c>
      <c r="AE302" s="131">
        <v>505</v>
      </c>
      <c r="AF302" s="131">
        <v>48634040</v>
      </c>
      <c r="AG302" s="132">
        <f t="shared" si="306"/>
        <v>7.3572261072261072E-2</v>
      </c>
      <c r="AH302" s="132">
        <f t="shared" si="276"/>
        <v>0.62810945273631846</v>
      </c>
      <c r="AI302" s="126">
        <f t="shared" si="277"/>
        <v>96305.029702970292</v>
      </c>
      <c r="AJ302" s="592"/>
      <c r="AK302" s="227" t="s">
        <v>124</v>
      </c>
      <c r="AL302" s="122">
        <v>708</v>
      </c>
      <c r="AM302" s="131">
        <v>431</v>
      </c>
      <c r="AN302" s="131">
        <v>40342150</v>
      </c>
      <c r="AO302" s="132">
        <f t="shared" si="307"/>
        <v>8.8049029622063332E-2</v>
      </c>
      <c r="AP302" s="132">
        <f t="shared" si="278"/>
        <v>0.60875706214689262</v>
      </c>
      <c r="AQ302" s="126">
        <f t="shared" si="279"/>
        <v>93601.276102088174</v>
      </c>
      <c r="AR302" s="592"/>
      <c r="AS302" s="227" t="s">
        <v>124</v>
      </c>
      <c r="AT302" s="122">
        <v>402</v>
      </c>
      <c r="AU302" s="131">
        <v>224</v>
      </c>
      <c r="AV302" s="131">
        <v>22667620</v>
      </c>
      <c r="AW302" s="132">
        <f t="shared" si="308"/>
        <v>8.1247733043162865E-2</v>
      </c>
      <c r="AX302" s="132">
        <f t="shared" si="280"/>
        <v>0.55721393034825872</v>
      </c>
      <c r="AY302" s="131">
        <f t="shared" si="281"/>
        <v>101194.73214285714</v>
      </c>
      <c r="AZ302" s="592"/>
      <c r="BA302" s="227" t="s">
        <v>124</v>
      </c>
      <c r="BB302" s="122">
        <v>172</v>
      </c>
      <c r="BC302" s="131">
        <v>93</v>
      </c>
      <c r="BD302" s="131">
        <v>8414760</v>
      </c>
      <c r="BE302" s="132">
        <f t="shared" si="309"/>
        <v>8.3482944344703769E-2</v>
      </c>
      <c r="BF302" s="132">
        <f t="shared" si="282"/>
        <v>0.54069767441860461</v>
      </c>
      <c r="BG302" s="157">
        <f t="shared" si="283"/>
        <v>90481.290322580651</v>
      </c>
      <c r="BH302" s="592"/>
      <c r="BI302" s="227" t="s">
        <v>124</v>
      </c>
      <c r="BJ302" s="122">
        <f t="shared" si="284"/>
        <v>2718</v>
      </c>
      <c r="BK302" s="131">
        <f t="shared" si="268"/>
        <v>1655</v>
      </c>
      <c r="BL302" s="131">
        <f t="shared" si="269"/>
        <v>147892150</v>
      </c>
      <c r="BM302" s="132">
        <f t="shared" si="310"/>
        <v>6.9834170218152664E-2</v>
      </c>
      <c r="BN302" s="132">
        <f t="shared" si="285"/>
        <v>0.60890360559234735</v>
      </c>
      <c r="BO302" s="131">
        <f t="shared" si="286"/>
        <v>89360.815709969786</v>
      </c>
      <c r="BP302" s="183"/>
    </row>
    <row r="303" spans="2:68" s="75" customFormat="1">
      <c r="B303" s="602"/>
      <c r="C303" s="605"/>
      <c r="D303" s="592"/>
      <c r="E303" s="224" t="s">
        <v>117</v>
      </c>
      <c r="F303" s="122">
        <v>6</v>
      </c>
      <c r="G303" s="131">
        <v>1</v>
      </c>
      <c r="H303" s="131">
        <v>53910</v>
      </c>
      <c r="I303" s="132">
        <f t="shared" si="303"/>
        <v>1.4705882352941176E-2</v>
      </c>
      <c r="J303" s="132">
        <f t="shared" si="270"/>
        <v>0.16666666666666666</v>
      </c>
      <c r="K303" s="157">
        <f t="shared" si="271"/>
        <v>53910</v>
      </c>
      <c r="L303" s="592"/>
      <c r="M303" s="228" t="s">
        <v>117</v>
      </c>
      <c r="N303" s="122">
        <v>11</v>
      </c>
      <c r="O303" s="131">
        <v>6</v>
      </c>
      <c r="P303" s="131">
        <v>513760</v>
      </c>
      <c r="Q303" s="132">
        <f t="shared" si="304"/>
        <v>3.5502958579881658E-2</v>
      </c>
      <c r="R303" s="132">
        <f t="shared" si="272"/>
        <v>0.54545454545454541</v>
      </c>
      <c r="S303" s="126">
        <f t="shared" si="273"/>
        <v>85626.666666666672</v>
      </c>
      <c r="T303" s="592"/>
      <c r="U303" s="228" t="s">
        <v>117</v>
      </c>
      <c r="V303" s="122">
        <v>665</v>
      </c>
      <c r="W303" s="131">
        <v>393</v>
      </c>
      <c r="X303" s="131">
        <v>24500880</v>
      </c>
      <c r="Y303" s="132">
        <f t="shared" si="305"/>
        <v>5.0178753830439224E-2</v>
      </c>
      <c r="Z303" s="132">
        <f t="shared" si="274"/>
        <v>0.5909774436090226</v>
      </c>
      <c r="AA303" s="131">
        <f t="shared" si="275"/>
        <v>62343.206106870231</v>
      </c>
      <c r="AB303" s="592"/>
      <c r="AC303" s="228" t="s">
        <v>117</v>
      </c>
      <c r="AD303" s="122">
        <v>405</v>
      </c>
      <c r="AE303" s="131">
        <v>252</v>
      </c>
      <c r="AF303" s="131">
        <v>22577430</v>
      </c>
      <c r="AG303" s="132">
        <f t="shared" si="306"/>
        <v>3.6713286713286712E-2</v>
      </c>
      <c r="AH303" s="132">
        <f t="shared" si="276"/>
        <v>0.62222222222222223</v>
      </c>
      <c r="AI303" s="126">
        <f t="shared" si="277"/>
        <v>89592.976190476184</v>
      </c>
      <c r="AJ303" s="592"/>
      <c r="AK303" s="228" t="s">
        <v>117</v>
      </c>
      <c r="AL303" s="122">
        <v>223</v>
      </c>
      <c r="AM303" s="131">
        <v>110</v>
      </c>
      <c r="AN303" s="131">
        <v>11442170</v>
      </c>
      <c r="AO303" s="132">
        <f t="shared" si="307"/>
        <v>2.247191011235955E-2</v>
      </c>
      <c r="AP303" s="132">
        <f t="shared" si="278"/>
        <v>0.49327354260089684</v>
      </c>
      <c r="AQ303" s="126">
        <f t="shared" si="279"/>
        <v>104019.72727272728</v>
      </c>
      <c r="AR303" s="592"/>
      <c r="AS303" s="228" t="s">
        <v>117</v>
      </c>
      <c r="AT303" s="122">
        <v>144</v>
      </c>
      <c r="AU303" s="131">
        <v>72</v>
      </c>
      <c r="AV303" s="131">
        <v>8102370</v>
      </c>
      <c r="AW303" s="132">
        <f t="shared" si="308"/>
        <v>2.6115342763873776E-2</v>
      </c>
      <c r="AX303" s="132">
        <f t="shared" si="280"/>
        <v>0.5</v>
      </c>
      <c r="AY303" s="131">
        <f t="shared" si="281"/>
        <v>112532.91666666667</v>
      </c>
      <c r="AZ303" s="592"/>
      <c r="BA303" s="228" t="s">
        <v>117</v>
      </c>
      <c r="BB303" s="122">
        <v>77</v>
      </c>
      <c r="BC303" s="131">
        <v>35</v>
      </c>
      <c r="BD303" s="131">
        <v>3475740</v>
      </c>
      <c r="BE303" s="132">
        <f t="shared" si="309"/>
        <v>3.141831238779174E-2</v>
      </c>
      <c r="BF303" s="132">
        <f t="shared" si="282"/>
        <v>0.45454545454545453</v>
      </c>
      <c r="BG303" s="157">
        <f t="shared" si="283"/>
        <v>99306.857142857145</v>
      </c>
      <c r="BH303" s="592"/>
      <c r="BI303" s="228" t="s">
        <v>117</v>
      </c>
      <c r="BJ303" s="122">
        <f t="shared" si="284"/>
        <v>1531</v>
      </c>
      <c r="BK303" s="131">
        <f t="shared" si="268"/>
        <v>869</v>
      </c>
      <c r="BL303" s="131">
        <f t="shared" si="269"/>
        <v>70666260</v>
      </c>
      <c r="BM303" s="132">
        <f t="shared" si="310"/>
        <v>3.6668213848685599E-2</v>
      </c>
      <c r="BN303" s="132">
        <f t="shared" si="285"/>
        <v>0.5676028739386022</v>
      </c>
      <c r="BO303" s="131">
        <f t="shared" si="286"/>
        <v>81319.056386651326</v>
      </c>
      <c r="BP303" s="183"/>
    </row>
    <row r="304" spans="2:68" s="75" customFormat="1">
      <c r="B304" s="602">
        <v>28</v>
      </c>
      <c r="C304" s="604" t="s">
        <v>32</v>
      </c>
      <c r="D304" s="596">
        <f>BS35</f>
        <v>41</v>
      </c>
      <c r="E304" s="225" t="s">
        <v>104</v>
      </c>
      <c r="F304" s="121">
        <v>14</v>
      </c>
      <c r="G304" s="129">
        <v>7</v>
      </c>
      <c r="H304" s="129">
        <v>1042530</v>
      </c>
      <c r="I304" s="130">
        <f>IFERROR(G304/$D$304,"-")</f>
        <v>0.17073170731707318</v>
      </c>
      <c r="J304" s="130">
        <f t="shared" si="270"/>
        <v>0.5</v>
      </c>
      <c r="K304" s="156">
        <f t="shared" si="271"/>
        <v>148932.85714285713</v>
      </c>
      <c r="L304" s="596">
        <f>BT35</f>
        <v>181</v>
      </c>
      <c r="M304" s="225" t="s">
        <v>104</v>
      </c>
      <c r="N304" s="121">
        <v>89</v>
      </c>
      <c r="O304" s="129">
        <v>51</v>
      </c>
      <c r="P304" s="129">
        <v>4865760</v>
      </c>
      <c r="Q304" s="130">
        <f>IFERROR(O304/$L$304,"-")</f>
        <v>0.28176795580110497</v>
      </c>
      <c r="R304" s="130">
        <f t="shared" si="272"/>
        <v>0.5730337078651685</v>
      </c>
      <c r="S304" s="125">
        <f t="shared" si="273"/>
        <v>95407.058823529413</v>
      </c>
      <c r="T304" s="596">
        <f>BU35</f>
        <v>7398</v>
      </c>
      <c r="U304" s="225" t="s">
        <v>104</v>
      </c>
      <c r="V304" s="121">
        <v>3606</v>
      </c>
      <c r="W304" s="129">
        <v>2181</v>
      </c>
      <c r="X304" s="129">
        <v>172145990</v>
      </c>
      <c r="Y304" s="130">
        <f>IFERROR(W304/$T$304,"-")</f>
        <v>0.29480940794809407</v>
      </c>
      <c r="Z304" s="130">
        <f t="shared" si="274"/>
        <v>0.60482529118136441</v>
      </c>
      <c r="AA304" s="129">
        <f t="shared" si="275"/>
        <v>78929.844108207239</v>
      </c>
      <c r="AB304" s="596">
        <f>BV35</f>
        <v>6137</v>
      </c>
      <c r="AC304" s="225" t="s">
        <v>104</v>
      </c>
      <c r="AD304" s="121">
        <v>3212</v>
      </c>
      <c r="AE304" s="129">
        <v>1962</v>
      </c>
      <c r="AF304" s="129">
        <v>162833620</v>
      </c>
      <c r="AG304" s="130">
        <f>IFERROR(AE304/$AB$304,"-")</f>
        <v>0.31970017924067134</v>
      </c>
      <c r="AH304" s="130">
        <f t="shared" si="276"/>
        <v>0.61083437110834371</v>
      </c>
      <c r="AI304" s="125">
        <f t="shared" si="277"/>
        <v>82993.690112130484</v>
      </c>
      <c r="AJ304" s="596">
        <f>BW35</f>
        <v>3626</v>
      </c>
      <c r="AK304" s="225" t="s">
        <v>104</v>
      </c>
      <c r="AL304" s="121">
        <v>1730</v>
      </c>
      <c r="AM304" s="129">
        <v>1026</v>
      </c>
      <c r="AN304" s="129">
        <v>90373440</v>
      </c>
      <c r="AO304" s="130">
        <f>IFERROR(AM304/$AJ$304,"-")</f>
        <v>0.28295642581356867</v>
      </c>
      <c r="AP304" s="130">
        <f t="shared" si="278"/>
        <v>0.59306358381502888</v>
      </c>
      <c r="AQ304" s="125">
        <f t="shared" si="279"/>
        <v>88083.274853801166</v>
      </c>
      <c r="AR304" s="596">
        <f>BX35</f>
        <v>1687</v>
      </c>
      <c r="AS304" s="225" t="s">
        <v>104</v>
      </c>
      <c r="AT304" s="121">
        <v>677</v>
      </c>
      <c r="AU304" s="129">
        <v>361</v>
      </c>
      <c r="AV304" s="129">
        <v>37986130</v>
      </c>
      <c r="AW304" s="130">
        <f>IFERROR(AU304/$AR$304,"-")</f>
        <v>0.21398933017190278</v>
      </c>
      <c r="AX304" s="130">
        <f t="shared" si="280"/>
        <v>0.53323485967503692</v>
      </c>
      <c r="AY304" s="129">
        <f t="shared" si="281"/>
        <v>105224.73684210527</v>
      </c>
      <c r="AZ304" s="596">
        <f>BY35</f>
        <v>704</v>
      </c>
      <c r="BA304" s="225" t="s">
        <v>104</v>
      </c>
      <c r="BB304" s="121">
        <v>194</v>
      </c>
      <c r="BC304" s="129">
        <v>99</v>
      </c>
      <c r="BD304" s="129">
        <v>10759640</v>
      </c>
      <c r="BE304" s="130">
        <f>IFERROR(BC304/$AZ$304,"-")</f>
        <v>0.140625</v>
      </c>
      <c r="BF304" s="130">
        <f t="shared" si="282"/>
        <v>0.51030927835051543</v>
      </c>
      <c r="BG304" s="156">
        <f t="shared" si="283"/>
        <v>108683.23232323233</v>
      </c>
      <c r="BH304" s="596">
        <f>BZ35</f>
        <v>19774</v>
      </c>
      <c r="BI304" s="225" t="s">
        <v>104</v>
      </c>
      <c r="BJ304" s="121">
        <f t="shared" si="284"/>
        <v>9522</v>
      </c>
      <c r="BK304" s="129">
        <f t="shared" si="268"/>
        <v>5687</v>
      </c>
      <c r="BL304" s="129">
        <f t="shared" si="269"/>
        <v>480007110</v>
      </c>
      <c r="BM304" s="130">
        <f>IFERROR(BK304/$BH$304,"-")</f>
        <v>0.28759987862850206</v>
      </c>
      <c r="BN304" s="130">
        <f t="shared" si="285"/>
        <v>0.59724847721066998</v>
      </c>
      <c r="BO304" s="129">
        <f t="shared" si="286"/>
        <v>84404.274661508709</v>
      </c>
      <c r="BP304" s="183"/>
    </row>
    <row r="305" spans="2:68" s="75" customFormat="1">
      <c r="B305" s="602"/>
      <c r="C305" s="605"/>
      <c r="D305" s="592"/>
      <c r="E305" s="226" t="s">
        <v>136</v>
      </c>
      <c r="F305" s="122">
        <v>11</v>
      </c>
      <c r="G305" s="131">
        <v>6</v>
      </c>
      <c r="H305" s="131">
        <v>368070</v>
      </c>
      <c r="I305" s="132">
        <f t="shared" ref="I305:I314" si="311">IFERROR(G305/$D$304,"-")</f>
        <v>0.14634146341463414</v>
      </c>
      <c r="J305" s="132">
        <f t="shared" si="270"/>
        <v>0.54545454545454541</v>
      </c>
      <c r="K305" s="157">
        <f t="shared" si="271"/>
        <v>61345</v>
      </c>
      <c r="L305" s="592"/>
      <c r="M305" s="226" t="s">
        <v>136</v>
      </c>
      <c r="N305" s="122">
        <v>69</v>
      </c>
      <c r="O305" s="131">
        <v>40</v>
      </c>
      <c r="P305" s="131">
        <v>4588040</v>
      </c>
      <c r="Q305" s="132">
        <f t="shared" ref="Q305:Q314" si="312">IFERROR(O305/$L$304,"-")</f>
        <v>0.22099447513812154</v>
      </c>
      <c r="R305" s="132">
        <f t="shared" si="272"/>
        <v>0.57971014492753625</v>
      </c>
      <c r="S305" s="126">
        <f t="shared" si="273"/>
        <v>114701</v>
      </c>
      <c r="T305" s="592"/>
      <c r="U305" s="226" t="s">
        <v>136</v>
      </c>
      <c r="V305" s="122">
        <v>3328</v>
      </c>
      <c r="W305" s="131">
        <v>2064</v>
      </c>
      <c r="X305" s="131">
        <v>153671180</v>
      </c>
      <c r="Y305" s="132">
        <f t="shared" ref="Y305:Y314" si="313">IFERROR(W305/$T$304,"-")</f>
        <v>0.27899432278994324</v>
      </c>
      <c r="Z305" s="132">
        <f t="shared" si="274"/>
        <v>0.62019230769230771</v>
      </c>
      <c r="AA305" s="131">
        <f t="shared" si="275"/>
        <v>74453.091085271313</v>
      </c>
      <c r="AB305" s="592"/>
      <c r="AC305" s="226" t="s">
        <v>136</v>
      </c>
      <c r="AD305" s="122">
        <v>2709</v>
      </c>
      <c r="AE305" s="131">
        <v>1688</v>
      </c>
      <c r="AF305" s="131">
        <v>142403620</v>
      </c>
      <c r="AG305" s="132">
        <f t="shared" ref="AG305:AG314" si="314">IFERROR(AE305/$AB$304,"-")</f>
        <v>0.27505295747107705</v>
      </c>
      <c r="AH305" s="132">
        <f t="shared" si="276"/>
        <v>0.62310815799187891</v>
      </c>
      <c r="AI305" s="126">
        <f t="shared" si="277"/>
        <v>84362.334123222754</v>
      </c>
      <c r="AJ305" s="592"/>
      <c r="AK305" s="226" t="s">
        <v>136</v>
      </c>
      <c r="AL305" s="122">
        <v>1363</v>
      </c>
      <c r="AM305" s="131">
        <v>798</v>
      </c>
      <c r="AN305" s="131">
        <v>67169260</v>
      </c>
      <c r="AO305" s="132">
        <f t="shared" ref="AO305:AO314" si="315">IFERROR(AM305/$AJ$304,"-")</f>
        <v>0.22007722007722008</v>
      </c>
      <c r="AP305" s="132">
        <f t="shared" si="278"/>
        <v>0.58547322083639031</v>
      </c>
      <c r="AQ305" s="126">
        <f t="shared" si="279"/>
        <v>84172.005012531328</v>
      </c>
      <c r="AR305" s="592"/>
      <c r="AS305" s="226" t="s">
        <v>136</v>
      </c>
      <c r="AT305" s="122">
        <v>457</v>
      </c>
      <c r="AU305" s="131">
        <v>247</v>
      </c>
      <c r="AV305" s="131">
        <v>22394360</v>
      </c>
      <c r="AW305" s="132">
        <f t="shared" ref="AW305:AW314" si="316">IFERROR(AU305/$AR$304,"-")</f>
        <v>0.14641375222288086</v>
      </c>
      <c r="AX305" s="132">
        <f t="shared" si="280"/>
        <v>0.54048140043763682</v>
      </c>
      <c r="AY305" s="131">
        <f t="shared" si="281"/>
        <v>90665.425101214569</v>
      </c>
      <c r="AZ305" s="592"/>
      <c r="BA305" s="226" t="s">
        <v>136</v>
      </c>
      <c r="BB305" s="122">
        <v>111</v>
      </c>
      <c r="BC305" s="131">
        <v>55</v>
      </c>
      <c r="BD305" s="131">
        <v>6393330</v>
      </c>
      <c r="BE305" s="132">
        <f t="shared" ref="BE305:BE314" si="317">IFERROR(BC305/$AZ$304,"-")</f>
        <v>7.8125E-2</v>
      </c>
      <c r="BF305" s="132">
        <f t="shared" si="282"/>
        <v>0.49549549549549549</v>
      </c>
      <c r="BG305" s="157">
        <f t="shared" si="283"/>
        <v>116242.36363636363</v>
      </c>
      <c r="BH305" s="592"/>
      <c r="BI305" s="226" t="s">
        <v>136</v>
      </c>
      <c r="BJ305" s="122">
        <f t="shared" si="284"/>
        <v>8048</v>
      </c>
      <c r="BK305" s="131">
        <f t="shared" si="268"/>
        <v>4898</v>
      </c>
      <c r="BL305" s="131">
        <f t="shared" si="269"/>
        <v>396987860</v>
      </c>
      <c r="BM305" s="132">
        <f t="shared" ref="BM305:BM314" si="318">IFERROR(BK305/$BH$304,"-")</f>
        <v>0.24769899868514211</v>
      </c>
      <c r="BN305" s="132">
        <f t="shared" si="285"/>
        <v>0.60859840954274358</v>
      </c>
      <c r="BO305" s="131">
        <f t="shared" si="286"/>
        <v>81051.012658227846</v>
      </c>
      <c r="BP305" s="183"/>
    </row>
    <row r="306" spans="2:68" s="75" customFormat="1">
      <c r="B306" s="602"/>
      <c r="C306" s="605"/>
      <c r="D306" s="592"/>
      <c r="E306" s="227" t="s">
        <v>103</v>
      </c>
      <c r="F306" s="122">
        <v>24</v>
      </c>
      <c r="G306" s="131">
        <v>12</v>
      </c>
      <c r="H306" s="131">
        <v>870260</v>
      </c>
      <c r="I306" s="132">
        <f t="shared" si="311"/>
        <v>0.29268292682926828</v>
      </c>
      <c r="J306" s="132">
        <f t="shared" si="270"/>
        <v>0.5</v>
      </c>
      <c r="K306" s="157">
        <f t="shared" si="271"/>
        <v>72521.666666666672</v>
      </c>
      <c r="L306" s="592"/>
      <c r="M306" s="227" t="s">
        <v>103</v>
      </c>
      <c r="N306" s="122">
        <v>104</v>
      </c>
      <c r="O306" s="131">
        <v>61</v>
      </c>
      <c r="P306" s="131">
        <v>6302490</v>
      </c>
      <c r="Q306" s="132">
        <f t="shared" si="312"/>
        <v>0.33701657458563539</v>
      </c>
      <c r="R306" s="132">
        <f t="shared" si="272"/>
        <v>0.58653846153846156</v>
      </c>
      <c r="S306" s="126">
        <f t="shared" si="273"/>
        <v>103319.5081967213</v>
      </c>
      <c r="T306" s="592"/>
      <c r="U306" s="227" t="s">
        <v>103</v>
      </c>
      <c r="V306" s="122">
        <v>4734</v>
      </c>
      <c r="W306" s="131">
        <v>2778</v>
      </c>
      <c r="X306" s="131">
        <v>208592690</v>
      </c>
      <c r="Y306" s="132">
        <f t="shared" si="313"/>
        <v>0.37550689375506896</v>
      </c>
      <c r="Z306" s="132">
        <f t="shared" si="274"/>
        <v>0.58681875792141946</v>
      </c>
      <c r="AA306" s="131">
        <f t="shared" si="275"/>
        <v>75087.361411087113</v>
      </c>
      <c r="AB306" s="592"/>
      <c r="AC306" s="227" t="s">
        <v>103</v>
      </c>
      <c r="AD306" s="122">
        <v>4061</v>
      </c>
      <c r="AE306" s="131">
        <v>2471</v>
      </c>
      <c r="AF306" s="131">
        <v>210750300</v>
      </c>
      <c r="AG306" s="132">
        <f t="shared" si="314"/>
        <v>0.40263972625061106</v>
      </c>
      <c r="AH306" s="132">
        <f t="shared" si="276"/>
        <v>0.60847081999507513</v>
      </c>
      <c r="AI306" s="126">
        <f t="shared" si="277"/>
        <v>85289.477944152168</v>
      </c>
      <c r="AJ306" s="592"/>
      <c r="AK306" s="227" t="s">
        <v>103</v>
      </c>
      <c r="AL306" s="122">
        <v>2343</v>
      </c>
      <c r="AM306" s="131">
        <v>1339</v>
      </c>
      <c r="AN306" s="131">
        <v>119291120</v>
      </c>
      <c r="AO306" s="132">
        <f t="shared" si="315"/>
        <v>0.36927744070601215</v>
      </c>
      <c r="AP306" s="132">
        <f t="shared" si="278"/>
        <v>0.57148954332052926</v>
      </c>
      <c r="AQ306" s="126">
        <f t="shared" si="279"/>
        <v>89089.708737864072</v>
      </c>
      <c r="AR306" s="592"/>
      <c r="AS306" s="227" t="s">
        <v>103</v>
      </c>
      <c r="AT306" s="122">
        <v>1034</v>
      </c>
      <c r="AU306" s="131">
        <v>562</v>
      </c>
      <c r="AV306" s="131">
        <v>56902430</v>
      </c>
      <c r="AW306" s="132">
        <f t="shared" si="316"/>
        <v>0.33313574392412565</v>
      </c>
      <c r="AX306" s="132">
        <f t="shared" si="280"/>
        <v>0.54352030947775631</v>
      </c>
      <c r="AY306" s="131">
        <f t="shared" si="281"/>
        <v>101249.87544483985</v>
      </c>
      <c r="AZ306" s="592"/>
      <c r="BA306" s="227" t="s">
        <v>103</v>
      </c>
      <c r="BB306" s="122">
        <v>326</v>
      </c>
      <c r="BC306" s="131">
        <v>165</v>
      </c>
      <c r="BD306" s="131">
        <v>18369700</v>
      </c>
      <c r="BE306" s="132">
        <f t="shared" si="317"/>
        <v>0.234375</v>
      </c>
      <c r="BF306" s="132">
        <f t="shared" si="282"/>
        <v>0.50613496932515334</v>
      </c>
      <c r="BG306" s="157">
        <f t="shared" si="283"/>
        <v>111331.51515151515</v>
      </c>
      <c r="BH306" s="592"/>
      <c r="BI306" s="227" t="s">
        <v>103</v>
      </c>
      <c r="BJ306" s="122">
        <f t="shared" si="284"/>
        <v>12626</v>
      </c>
      <c r="BK306" s="131">
        <f t="shared" si="268"/>
        <v>7388</v>
      </c>
      <c r="BL306" s="131">
        <f t="shared" si="269"/>
        <v>621078990</v>
      </c>
      <c r="BM306" s="132">
        <f t="shared" si="318"/>
        <v>0.37362192778395875</v>
      </c>
      <c r="BN306" s="132">
        <f t="shared" si="285"/>
        <v>0.58514177094883568</v>
      </c>
      <c r="BO306" s="131">
        <f t="shared" si="286"/>
        <v>84065.916350839194</v>
      </c>
      <c r="BP306" s="183"/>
    </row>
    <row r="307" spans="2:68" s="75" customFormat="1">
      <c r="B307" s="602"/>
      <c r="C307" s="605"/>
      <c r="D307" s="592"/>
      <c r="E307" s="227" t="s">
        <v>106</v>
      </c>
      <c r="F307" s="122">
        <v>10</v>
      </c>
      <c r="G307" s="131">
        <v>4</v>
      </c>
      <c r="H307" s="131">
        <v>255400</v>
      </c>
      <c r="I307" s="132">
        <f t="shared" si="311"/>
        <v>9.7560975609756101E-2</v>
      </c>
      <c r="J307" s="132">
        <f t="shared" si="270"/>
        <v>0.4</v>
      </c>
      <c r="K307" s="157">
        <f t="shared" si="271"/>
        <v>63850</v>
      </c>
      <c r="L307" s="592"/>
      <c r="M307" s="227" t="s">
        <v>106</v>
      </c>
      <c r="N307" s="122">
        <v>45</v>
      </c>
      <c r="O307" s="131">
        <v>23</v>
      </c>
      <c r="P307" s="131">
        <v>2448310</v>
      </c>
      <c r="Q307" s="132">
        <f t="shared" si="312"/>
        <v>0.1270718232044199</v>
      </c>
      <c r="R307" s="132">
        <f t="shared" si="272"/>
        <v>0.51111111111111107</v>
      </c>
      <c r="S307" s="126">
        <f t="shared" si="273"/>
        <v>106448.26086956522</v>
      </c>
      <c r="T307" s="592"/>
      <c r="U307" s="227" t="s">
        <v>106</v>
      </c>
      <c r="V307" s="122">
        <v>1455</v>
      </c>
      <c r="W307" s="131">
        <v>883</v>
      </c>
      <c r="X307" s="131">
        <v>67541880</v>
      </c>
      <c r="Y307" s="132">
        <f t="shared" si="313"/>
        <v>0.1193565828602325</v>
      </c>
      <c r="Z307" s="132">
        <f t="shared" si="274"/>
        <v>0.60687285223367693</v>
      </c>
      <c r="AA307" s="131">
        <f t="shared" si="275"/>
        <v>76491.370328425823</v>
      </c>
      <c r="AB307" s="592"/>
      <c r="AC307" s="227" t="s">
        <v>106</v>
      </c>
      <c r="AD307" s="122">
        <v>1500</v>
      </c>
      <c r="AE307" s="131">
        <v>933</v>
      </c>
      <c r="AF307" s="131">
        <v>78867430</v>
      </c>
      <c r="AG307" s="132">
        <f t="shared" si="314"/>
        <v>0.15202867850741406</v>
      </c>
      <c r="AH307" s="132">
        <f t="shared" si="276"/>
        <v>0.622</v>
      </c>
      <c r="AI307" s="126">
        <f t="shared" si="277"/>
        <v>84531.007502679524</v>
      </c>
      <c r="AJ307" s="592"/>
      <c r="AK307" s="227" t="s">
        <v>106</v>
      </c>
      <c r="AL307" s="122">
        <v>928</v>
      </c>
      <c r="AM307" s="131">
        <v>541</v>
      </c>
      <c r="AN307" s="131">
        <v>49783880</v>
      </c>
      <c r="AO307" s="132">
        <f t="shared" si="315"/>
        <v>0.14920022062879207</v>
      </c>
      <c r="AP307" s="132">
        <f t="shared" si="278"/>
        <v>0.58297413793103448</v>
      </c>
      <c r="AQ307" s="126">
        <f t="shared" si="279"/>
        <v>92021.959334565618</v>
      </c>
      <c r="AR307" s="592"/>
      <c r="AS307" s="227" t="s">
        <v>106</v>
      </c>
      <c r="AT307" s="122">
        <v>382</v>
      </c>
      <c r="AU307" s="131">
        <v>219</v>
      </c>
      <c r="AV307" s="131">
        <v>22703840</v>
      </c>
      <c r="AW307" s="132">
        <f t="shared" si="316"/>
        <v>0.12981624184943688</v>
      </c>
      <c r="AX307" s="132">
        <f t="shared" si="280"/>
        <v>0.57329842931937169</v>
      </c>
      <c r="AY307" s="131">
        <f t="shared" si="281"/>
        <v>103670.50228310503</v>
      </c>
      <c r="AZ307" s="592"/>
      <c r="BA307" s="227" t="s">
        <v>106</v>
      </c>
      <c r="BB307" s="122">
        <v>129</v>
      </c>
      <c r="BC307" s="131">
        <v>65</v>
      </c>
      <c r="BD307" s="131">
        <v>7299780</v>
      </c>
      <c r="BE307" s="132">
        <f t="shared" si="317"/>
        <v>9.2329545454545456E-2</v>
      </c>
      <c r="BF307" s="132">
        <f t="shared" si="282"/>
        <v>0.50387596899224807</v>
      </c>
      <c r="BG307" s="157">
        <f t="shared" si="283"/>
        <v>112304.30769230769</v>
      </c>
      <c r="BH307" s="592"/>
      <c r="BI307" s="227" t="s">
        <v>106</v>
      </c>
      <c r="BJ307" s="122">
        <f t="shared" si="284"/>
        <v>4449</v>
      </c>
      <c r="BK307" s="131">
        <f t="shared" si="268"/>
        <v>2668</v>
      </c>
      <c r="BL307" s="131">
        <f t="shared" si="269"/>
        <v>228900520</v>
      </c>
      <c r="BM307" s="132">
        <f t="shared" si="318"/>
        <v>0.13492464852837058</v>
      </c>
      <c r="BN307" s="132">
        <f t="shared" si="285"/>
        <v>0.599685322544392</v>
      </c>
      <c r="BO307" s="131">
        <f t="shared" si="286"/>
        <v>85794.797601199403</v>
      </c>
      <c r="BP307" s="183"/>
    </row>
    <row r="308" spans="2:68" s="75" customFormat="1">
      <c r="B308" s="602"/>
      <c r="C308" s="605"/>
      <c r="D308" s="592"/>
      <c r="E308" s="227" t="s">
        <v>119</v>
      </c>
      <c r="F308" s="122">
        <v>10</v>
      </c>
      <c r="G308" s="131">
        <v>5</v>
      </c>
      <c r="H308" s="131">
        <v>227130</v>
      </c>
      <c r="I308" s="132">
        <f t="shared" si="311"/>
        <v>0.12195121951219512</v>
      </c>
      <c r="J308" s="132">
        <f t="shared" si="270"/>
        <v>0.5</v>
      </c>
      <c r="K308" s="157">
        <f t="shared" si="271"/>
        <v>45426</v>
      </c>
      <c r="L308" s="592"/>
      <c r="M308" s="227" t="s">
        <v>119</v>
      </c>
      <c r="N308" s="122">
        <v>58</v>
      </c>
      <c r="O308" s="131">
        <v>33</v>
      </c>
      <c r="P308" s="131">
        <v>4044170</v>
      </c>
      <c r="Q308" s="132">
        <f t="shared" si="312"/>
        <v>0.18232044198895028</v>
      </c>
      <c r="R308" s="132">
        <f t="shared" si="272"/>
        <v>0.56896551724137934</v>
      </c>
      <c r="S308" s="126">
        <f t="shared" si="273"/>
        <v>122550.60606060606</v>
      </c>
      <c r="T308" s="592"/>
      <c r="U308" s="227" t="s">
        <v>119</v>
      </c>
      <c r="V308" s="122">
        <v>1562</v>
      </c>
      <c r="W308" s="131">
        <v>951</v>
      </c>
      <c r="X308" s="131">
        <v>75195710</v>
      </c>
      <c r="Y308" s="132">
        <f t="shared" si="313"/>
        <v>0.12854825628548255</v>
      </c>
      <c r="Z308" s="132">
        <f t="shared" si="274"/>
        <v>0.60883482714468629</v>
      </c>
      <c r="AA308" s="131">
        <f t="shared" si="275"/>
        <v>79070.14721345951</v>
      </c>
      <c r="AB308" s="592"/>
      <c r="AC308" s="227" t="s">
        <v>119</v>
      </c>
      <c r="AD308" s="122">
        <v>1614</v>
      </c>
      <c r="AE308" s="131">
        <v>999</v>
      </c>
      <c r="AF308" s="131">
        <v>86830120</v>
      </c>
      <c r="AG308" s="132">
        <f t="shared" si="314"/>
        <v>0.16278311878768129</v>
      </c>
      <c r="AH308" s="132">
        <f t="shared" si="276"/>
        <v>0.6189591078066915</v>
      </c>
      <c r="AI308" s="126">
        <f t="shared" si="277"/>
        <v>86917.037037037036</v>
      </c>
      <c r="AJ308" s="592"/>
      <c r="AK308" s="227" t="s">
        <v>119</v>
      </c>
      <c r="AL308" s="122">
        <v>1015</v>
      </c>
      <c r="AM308" s="131">
        <v>589</v>
      </c>
      <c r="AN308" s="131">
        <v>56056030</v>
      </c>
      <c r="AO308" s="132">
        <f t="shared" si="315"/>
        <v>0.16243794815223386</v>
      </c>
      <c r="AP308" s="132">
        <f t="shared" si="278"/>
        <v>0.58029556650246306</v>
      </c>
      <c r="AQ308" s="126">
        <f t="shared" si="279"/>
        <v>95171.528013582341</v>
      </c>
      <c r="AR308" s="592"/>
      <c r="AS308" s="227" t="s">
        <v>119</v>
      </c>
      <c r="AT308" s="122">
        <v>433</v>
      </c>
      <c r="AU308" s="131">
        <v>236</v>
      </c>
      <c r="AV308" s="131">
        <v>27389530</v>
      </c>
      <c r="AW308" s="132">
        <f t="shared" si="316"/>
        <v>0.13989330171902786</v>
      </c>
      <c r="AX308" s="132">
        <f t="shared" si="280"/>
        <v>0.54503464203233254</v>
      </c>
      <c r="AY308" s="131">
        <f t="shared" si="281"/>
        <v>116057.33050847458</v>
      </c>
      <c r="AZ308" s="592"/>
      <c r="BA308" s="227" t="s">
        <v>119</v>
      </c>
      <c r="BB308" s="122">
        <v>161</v>
      </c>
      <c r="BC308" s="131">
        <v>73</v>
      </c>
      <c r="BD308" s="131">
        <v>7140670</v>
      </c>
      <c r="BE308" s="132">
        <f t="shared" si="317"/>
        <v>0.10369318181818182</v>
      </c>
      <c r="BF308" s="132">
        <f t="shared" si="282"/>
        <v>0.453416149068323</v>
      </c>
      <c r="BG308" s="157">
        <f t="shared" si="283"/>
        <v>97817.397260273967</v>
      </c>
      <c r="BH308" s="592"/>
      <c r="BI308" s="227" t="s">
        <v>119</v>
      </c>
      <c r="BJ308" s="122">
        <f t="shared" si="284"/>
        <v>4853</v>
      </c>
      <c r="BK308" s="131">
        <f t="shared" si="268"/>
        <v>2886</v>
      </c>
      <c r="BL308" s="131">
        <f t="shared" si="269"/>
        <v>256883360</v>
      </c>
      <c r="BM308" s="132">
        <f t="shared" si="318"/>
        <v>0.14594922625670073</v>
      </c>
      <c r="BN308" s="132">
        <f t="shared" si="285"/>
        <v>0.59468370080362665</v>
      </c>
      <c r="BO308" s="131">
        <f t="shared" si="286"/>
        <v>89010.173250173248</v>
      </c>
      <c r="BP308" s="183"/>
    </row>
    <row r="309" spans="2:68" s="75" customFormat="1">
      <c r="B309" s="602"/>
      <c r="C309" s="605"/>
      <c r="D309" s="592"/>
      <c r="E309" s="227" t="s">
        <v>120</v>
      </c>
      <c r="F309" s="122">
        <v>4</v>
      </c>
      <c r="G309" s="131">
        <v>2</v>
      </c>
      <c r="H309" s="131">
        <v>124420</v>
      </c>
      <c r="I309" s="132">
        <f t="shared" si="311"/>
        <v>4.878048780487805E-2</v>
      </c>
      <c r="J309" s="132">
        <f t="shared" si="270"/>
        <v>0.5</v>
      </c>
      <c r="K309" s="157">
        <f t="shared" si="271"/>
        <v>62210</v>
      </c>
      <c r="L309" s="592"/>
      <c r="M309" s="227" t="s">
        <v>120</v>
      </c>
      <c r="N309" s="122">
        <v>32</v>
      </c>
      <c r="O309" s="131">
        <v>16</v>
      </c>
      <c r="P309" s="131">
        <v>1432100</v>
      </c>
      <c r="Q309" s="132">
        <f t="shared" si="312"/>
        <v>8.8397790055248615E-2</v>
      </c>
      <c r="R309" s="132">
        <f t="shared" si="272"/>
        <v>0.5</v>
      </c>
      <c r="S309" s="126">
        <f t="shared" si="273"/>
        <v>89506.25</v>
      </c>
      <c r="T309" s="592"/>
      <c r="U309" s="227" t="s">
        <v>120</v>
      </c>
      <c r="V309" s="122">
        <v>660</v>
      </c>
      <c r="W309" s="131">
        <v>410</v>
      </c>
      <c r="X309" s="131">
        <v>31952350</v>
      </c>
      <c r="Y309" s="132">
        <f t="shared" si="313"/>
        <v>5.5420383887537172E-2</v>
      </c>
      <c r="Z309" s="132">
        <f t="shared" si="274"/>
        <v>0.62121212121212122</v>
      </c>
      <c r="AA309" s="131">
        <f t="shared" si="275"/>
        <v>77932.560975609755</v>
      </c>
      <c r="AB309" s="592"/>
      <c r="AC309" s="227" t="s">
        <v>120</v>
      </c>
      <c r="AD309" s="122">
        <v>691</v>
      </c>
      <c r="AE309" s="131">
        <v>442</v>
      </c>
      <c r="AF309" s="131">
        <v>37475320</v>
      </c>
      <c r="AG309" s="132">
        <f t="shared" si="314"/>
        <v>7.2022160664819951E-2</v>
      </c>
      <c r="AH309" s="132">
        <f t="shared" si="276"/>
        <v>0.6396526772793053</v>
      </c>
      <c r="AI309" s="126">
        <f t="shared" si="277"/>
        <v>84785.791855203614</v>
      </c>
      <c r="AJ309" s="592"/>
      <c r="AK309" s="227" t="s">
        <v>120</v>
      </c>
      <c r="AL309" s="122">
        <v>323</v>
      </c>
      <c r="AM309" s="131">
        <v>196</v>
      </c>
      <c r="AN309" s="131">
        <v>15766470</v>
      </c>
      <c r="AO309" s="132">
        <f t="shared" si="315"/>
        <v>5.4054054054054057E-2</v>
      </c>
      <c r="AP309" s="132">
        <f t="shared" si="278"/>
        <v>0.60681114551083593</v>
      </c>
      <c r="AQ309" s="126">
        <f t="shared" si="279"/>
        <v>80441.173469387752</v>
      </c>
      <c r="AR309" s="592"/>
      <c r="AS309" s="227" t="s">
        <v>120</v>
      </c>
      <c r="AT309" s="122">
        <v>111</v>
      </c>
      <c r="AU309" s="131">
        <v>65</v>
      </c>
      <c r="AV309" s="131">
        <v>6628270</v>
      </c>
      <c r="AW309" s="132">
        <f t="shared" si="316"/>
        <v>3.8529934795494963E-2</v>
      </c>
      <c r="AX309" s="132">
        <f t="shared" si="280"/>
        <v>0.5855855855855856</v>
      </c>
      <c r="AY309" s="131">
        <f t="shared" si="281"/>
        <v>101973.38461538461</v>
      </c>
      <c r="AZ309" s="592"/>
      <c r="BA309" s="227" t="s">
        <v>120</v>
      </c>
      <c r="BB309" s="122">
        <v>31</v>
      </c>
      <c r="BC309" s="131">
        <v>14</v>
      </c>
      <c r="BD309" s="131">
        <v>1296230</v>
      </c>
      <c r="BE309" s="132">
        <f t="shared" si="317"/>
        <v>1.9886363636363636E-2</v>
      </c>
      <c r="BF309" s="132">
        <f t="shared" si="282"/>
        <v>0.45161290322580644</v>
      </c>
      <c r="BG309" s="157">
        <f t="shared" si="283"/>
        <v>92587.857142857145</v>
      </c>
      <c r="BH309" s="592"/>
      <c r="BI309" s="227" t="s">
        <v>120</v>
      </c>
      <c r="BJ309" s="122">
        <f t="shared" si="284"/>
        <v>1852</v>
      </c>
      <c r="BK309" s="131">
        <f t="shared" si="268"/>
        <v>1145</v>
      </c>
      <c r="BL309" s="131">
        <f t="shared" si="269"/>
        <v>94675160</v>
      </c>
      <c r="BM309" s="132">
        <f t="shared" si="318"/>
        <v>5.7904318802467887E-2</v>
      </c>
      <c r="BN309" s="132">
        <f t="shared" si="285"/>
        <v>0.61825053995680346</v>
      </c>
      <c r="BO309" s="131">
        <f t="shared" si="286"/>
        <v>82685.729257641928</v>
      </c>
      <c r="BP309" s="183"/>
    </row>
    <row r="310" spans="2:68" s="75" customFormat="1">
      <c r="B310" s="602"/>
      <c r="C310" s="605"/>
      <c r="D310" s="592"/>
      <c r="E310" s="227" t="s">
        <v>121</v>
      </c>
      <c r="F310" s="122">
        <v>4</v>
      </c>
      <c r="G310" s="131">
        <v>2</v>
      </c>
      <c r="H310" s="131">
        <v>132660</v>
      </c>
      <c r="I310" s="132">
        <f t="shared" si="311"/>
        <v>4.878048780487805E-2</v>
      </c>
      <c r="J310" s="132">
        <f t="shared" si="270"/>
        <v>0.5</v>
      </c>
      <c r="K310" s="157">
        <f t="shared" si="271"/>
        <v>66330</v>
      </c>
      <c r="L310" s="592"/>
      <c r="M310" s="227" t="s">
        <v>121</v>
      </c>
      <c r="N310" s="122">
        <v>34</v>
      </c>
      <c r="O310" s="131">
        <v>18</v>
      </c>
      <c r="P310" s="131">
        <v>1414980</v>
      </c>
      <c r="Q310" s="132">
        <f t="shared" si="312"/>
        <v>9.9447513812154692E-2</v>
      </c>
      <c r="R310" s="132">
        <f t="shared" si="272"/>
        <v>0.52941176470588236</v>
      </c>
      <c r="S310" s="126">
        <f t="shared" si="273"/>
        <v>78610</v>
      </c>
      <c r="T310" s="592"/>
      <c r="U310" s="227" t="s">
        <v>121</v>
      </c>
      <c r="V310" s="122">
        <v>632</v>
      </c>
      <c r="W310" s="131">
        <v>364</v>
      </c>
      <c r="X310" s="131">
        <v>28780610</v>
      </c>
      <c r="Y310" s="132">
        <f t="shared" si="313"/>
        <v>4.9202487158691535E-2</v>
      </c>
      <c r="Z310" s="132">
        <f t="shared" si="274"/>
        <v>0.57594936708860756</v>
      </c>
      <c r="AA310" s="131">
        <f t="shared" si="275"/>
        <v>79067.609890109889</v>
      </c>
      <c r="AB310" s="592"/>
      <c r="AC310" s="227" t="s">
        <v>121</v>
      </c>
      <c r="AD310" s="122">
        <v>677</v>
      </c>
      <c r="AE310" s="131">
        <v>415</v>
      </c>
      <c r="AF310" s="131">
        <v>35715590</v>
      </c>
      <c r="AG310" s="132">
        <f t="shared" si="314"/>
        <v>6.7622616913801531E-2</v>
      </c>
      <c r="AH310" s="132">
        <f t="shared" si="276"/>
        <v>0.61299852289512557</v>
      </c>
      <c r="AI310" s="126">
        <f t="shared" si="277"/>
        <v>86061.662650602404</v>
      </c>
      <c r="AJ310" s="592"/>
      <c r="AK310" s="227" t="s">
        <v>121</v>
      </c>
      <c r="AL310" s="122">
        <v>483</v>
      </c>
      <c r="AM310" s="131">
        <v>269</v>
      </c>
      <c r="AN310" s="131">
        <v>24815740</v>
      </c>
      <c r="AO310" s="132">
        <f t="shared" si="315"/>
        <v>7.4186431329288469E-2</v>
      </c>
      <c r="AP310" s="132">
        <f t="shared" si="278"/>
        <v>0.55693581780538304</v>
      </c>
      <c r="AQ310" s="126">
        <f t="shared" si="279"/>
        <v>92251.821561338293</v>
      </c>
      <c r="AR310" s="592"/>
      <c r="AS310" s="227" t="s">
        <v>121</v>
      </c>
      <c r="AT310" s="122">
        <v>245</v>
      </c>
      <c r="AU310" s="131">
        <v>137</v>
      </c>
      <c r="AV310" s="131">
        <v>13820990</v>
      </c>
      <c r="AW310" s="132">
        <f t="shared" si="316"/>
        <v>8.1209247184350922E-2</v>
      </c>
      <c r="AX310" s="132">
        <f t="shared" si="280"/>
        <v>0.5591836734693878</v>
      </c>
      <c r="AY310" s="131">
        <f t="shared" si="281"/>
        <v>100883.13868613138</v>
      </c>
      <c r="AZ310" s="592"/>
      <c r="BA310" s="227" t="s">
        <v>121</v>
      </c>
      <c r="BB310" s="122">
        <v>78</v>
      </c>
      <c r="BC310" s="131">
        <v>36</v>
      </c>
      <c r="BD310" s="131">
        <v>4028610</v>
      </c>
      <c r="BE310" s="132">
        <f t="shared" si="317"/>
        <v>5.113636363636364E-2</v>
      </c>
      <c r="BF310" s="132">
        <f t="shared" si="282"/>
        <v>0.46153846153846156</v>
      </c>
      <c r="BG310" s="157">
        <f t="shared" si="283"/>
        <v>111905.83333333333</v>
      </c>
      <c r="BH310" s="592"/>
      <c r="BI310" s="227" t="s">
        <v>121</v>
      </c>
      <c r="BJ310" s="122">
        <f t="shared" si="284"/>
        <v>2153</v>
      </c>
      <c r="BK310" s="131">
        <f t="shared" si="268"/>
        <v>1241</v>
      </c>
      <c r="BL310" s="131">
        <f t="shared" si="269"/>
        <v>108709180</v>
      </c>
      <c r="BM310" s="132">
        <f t="shared" si="318"/>
        <v>6.2759178719530698E-2</v>
      </c>
      <c r="BN310" s="132">
        <f t="shared" si="285"/>
        <v>0.5764050162563864</v>
      </c>
      <c r="BO310" s="131">
        <f t="shared" si="286"/>
        <v>87598.049959709911</v>
      </c>
      <c r="BP310" s="183"/>
    </row>
    <row r="311" spans="2:68" s="75" customFormat="1">
      <c r="B311" s="602"/>
      <c r="C311" s="605"/>
      <c r="D311" s="592"/>
      <c r="E311" s="227" t="s">
        <v>122</v>
      </c>
      <c r="F311" s="122">
        <v>6</v>
      </c>
      <c r="G311" s="131">
        <v>3</v>
      </c>
      <c r="H311" s="131">
        <v>68820</v>
      </c>
      <c r="I311" s="132">
        <f t="shared" si="311"/>
        <v>7.3170731707317069E-2</v>
      </c>
      <c r="J311" s="132">
        <f t="shared" si="270"/>
        <v>0.5</v>
      </c>
      <c r="K311" s="157">
        <f t="shared" si="271"/>
        <v>22940</v>
      </c>
      <c r="L311" s="592"/>
      <c r="M311" s="227" t="s">
        <v>122</v>
      </c>
      <c r="N311" s="122">
        <v>25</v>
      </c>
      <c r="O311" s="131">
        <v>13</v>
      </c>
      <c r="P311" s="131">
        <v>1411830</v>
      </c>
      <c r="Q311" s="132">
        <f t="shared" si="312"/>
        <v>7.18232044198895E-2</v>
      </c>
      <c r="R311" s="132">
        <f t="shared" si="272"/>
        <v>0.52</v>
      </c>
      <c r="S311" s="126">
        <f t="shared" si="273"/>
        <v>108602.30769230769</v>
      </c>
      <c r="T311" s="592"/>
      <c r="U311" s="227" t="s">
        <v>122</v>
      </c>
      <c r="V311" s="122">
        <v>406</v>
      </c>
      <c r="W311" s="131">
        <v>246</v>
      </c>
      <c r="X311" s="131">
        <v>17789650</v>
      </c>
      <c r="Y311" s="132">
        <f t="shared" si="313"/>
        <v>3.3252230332522302E-2</v>
      </c>
      <c r="Z311" s="132">
        <f t="shared" si="274"/>
        <v>0.60591133004926112</v>
      </c>
      <c r="AA311" s="131">
        <f t="shared" si="275"/>
        <v>72315.650406504064</v>
      </c>
      <c r="AB311" s="592"/>
      <c r="AC311" s="227" t="s">
        <v>122</v>
      </c>
      <c r="AD311" s="122">
        <v>460</v>
      </c>
      <c r="AE311" s="131">
        <v>283</v>
      </c>
      <c r="AF311" s="131">
        <v>27806610</v>
      </c>
      <c r="AG311" s="132">
        <f t="shared" si="314"/>
        <v>4.6113736353267071E-2</v>
      </c>
      <c r="AH311" s="132">
        <f t="shared" si="276"/>
        <v>0.61521739130434783</v>
      </c>
      <c r="AI311" s="126">
        <f t="shared" si="277"/>
        <v>98256.572438162548</v>
      </c>
      <c r="AJ311" s="592"/>
      <c r="AK311" s="227" t="s">
        <v>122</v>
      </c>
      <c r="AL311" s="122">
        <v>311</v>
      </c>
      <c r="AM311" s="131">
        <v>198</v>
      </c>
      <c r="AN311" s="131">
        <v>18345750</v>
      </c>
      <c r="AO311" s="132">
        <f t="shared" si="315"/>
        <v>5.4605626034197462E-2</v>
      </c>
      <c r="AP311" s="132">
        <f t="shared" si="278"/>
        <v>0.63665594855305463</v>
      </c>
      <c r="AQ311" s="126">
        <f t="shared" si="279"/>
        <v>92655.303030303025</v>
      </c>
      <c r="AR311" s="592"/>
      <c r="AS311" s="227" t="s">
        <v>122</v>
      </c>
      <c r="AT311" s="122">
        <v>144</v>
      </c>
      <c r="AU311" s="131">
        <v>92</v>
      </c>
      <c r="AV311" s="131">
        <v>11614430</v>
      </c>
      <c r="AW311" s="132">
        <f t="shared" si="316"/>
        <v>5.4534676941315946E-2</v>
      </c>
      <c r="AX311" s="132">
        <f t="shared" si="280"/>
        <v>0.63888888888888884</v>
      </c>
      <c r="AY311" s="131">
        <f t="shared" si="281"/>
        <v>126243.80434782608</v>
      </c>
      <c r="AZ311" s="592"/>
      <c r="BA311" s="227" t="s">
        <v>122</v>
      </c>
      <c r="BB311" s="122">
        <v>42</v>
      </c>
      <c r="BC311" s="131">
        <v>20</v>
      </c>
      <c r="BD311" s="131">
        <v>2367120</v>
      </c>
      <c r="BE311" s="132">
        <f t="shared" si="317"/>
        <v>2.8409090909090908E-2</v>
      </c>
      <c r="BF311" s="132">
        <f t="shared" si="282"/>
        <v>0.47619047619047616</v>
      </c>
      <c r="BG311" s="157">
        <f t="shared" si="283"/>
        <v>118356</v>
      </c>
      <c r="BH311" s="592"/>
      <c r="BI311" s="227" t="s">
        <v>122</v>
      </c>
      <c r="BJ311" s="122">
        <f t="shared" si="284"/>
        <v>1394</v>
      </c>
      <c r="BK311" s="131">
        <f t="shared" si="268"/>
        <v>855</v>
      </c>
      <c r="BL311" s="131">
        <f t="shared" si="269"/>
        <v>79404210</v>
      </c>
      <c r="BM311" s="132">
        <f t="shared" si="318"/>
        <v>4.3238596136340651E-2</v>
      </c>
      <c r="BN311" s="132">
        <f t="shared" si="285"/>
        <v>0.61334289813486376</v>
      </c>
      <c r="BO311" s="131">
        <f t="shared" si="286"/>
        <v>92870.421052631573</v>
      </c>
      <c r="BP311" s="183"/>
    </row>
    <row r="312" spans="2:68" s="75" customFormat="1">
      <c r="B312" s="602"/>
      <c r="C312" s="605"/>
      <c r="D312" s="592"/>
      <c r="E312" s="227" t="s">
        <v>123</v>
      </c>
      <c r="F312" s="122">
        <v>14</v>
      </c>
      <c r="G312" s="131">
        <v>7</v>
      </c>
      <c r="H312" s="131">
        <v>864200</v>
      </c>
      <c r="I312" s="132">
        <f t="shared" si="311"/>
        <v>0.17073170731707318</v>
      </c>
      <c r="J312" s="132">
        <f t="shared" si="270"/>
        <v>0.5</v>
      </c>
      <c r="K312" s="157">
        <f t="shared" si="271"/>
        <v>123457.14285714286</v>
      </c>
      <c r="L312" s="592"/>
      <c r="M312" s="227" t="s">
        <v>123</v>
      </c>
      <c r="N312" s="122">
        <v>63</v>
      </c>
      <c r="O312" s="131">
        <v>40</v>
      </c>
      <c r="P312" s="131">
        <v>2970950</v>
      </c>
      <c r="Q312" s="132">
        <f t="shared" si="312"/>
        <v>0.22099447513812154</v>
      </c>
      <c r="R312" s="132">
        <f t="shared" si="272"/>
        <v>0.63492063492063489</v>
      </c>
      <c r="S312" s="126">
        <f t="shared" si="273"/>
        <v>74273.75</v>
      </c>
      <c r="T312" s="592"/>
      <c r="U312" s="227" t="s">
        <v>123</v>
      </c>
      <c r="V312" s="122">
        <v>2759</v>
      </c>
      <c r="W312" s="131">
        <v>1783</v>
      </c>
      <c r="X312" s="131">
        <v>137830810</v>
      </c>
      <c r="Y312" s="132">
        <f t="shared" si="313"/>
        <v>0.24101108407677752</v>
      </c>
      <c r="Z312" s="132">
        <f t="shared" si="274"/>
        <v>0.64624864081188838</v>
      </c>
      <c r="AA312" s="131">
        <f t="shared" si="275"/>
        <v>77302.75378575435</v>
      </c>
      <c r="AB312" s="592"/>
      <c r="AC312" s="227" t="s">
        <v>123</v>
      </c>
      <c r="AD312" s="122">
        <v>2413</v>
      </c>
      <c r="AE312" s="131">
        <v>1538</v>
      </c>
      <c r="AF312" s="131">
        <v>130427210</v>
      </c>
      <c r="AG312" s="132">
        <f t="shared" si="314"/>
        <v>0.25061104774319698</v>
      </c>
      <c r="AH312" s="132">
        <f t="shared" si="276"/>
        <v>0.63738085370907582</v>
      </c>
      <c r="AI312" s="126">
        <f t="shared" si="277"/>
        <v>84803.127438231473</v>
      </c>
      <c r="AJ312" s="592"/>
      <c r="AK312" s="227" t="s">
        <v>123</v>
      </c>
      <c r="AL312" s="122">
        <v>1272</v>
      </c>
      <c r="AM312" s="131">
        <v>761</v>
      </c>
      <c r="AN312" s="131">
        <v>66379940</v>
      </c>
      <c r="AO312" s="132">
        <f t="shared" si="315"/>
        <v>0.20987313844456701</v>
      </c>
      <c r="AP312" s="132">
        <f t="shared" si="278"/>
        <v>0.59827044025157228</v>
      </c>
      <c r="AQ312" s="126">
        <f t="shared" si="279"/>
        <v>87227.253613666224</v>
      </c>
      <c r="AR312" s="592"/>
      <c r="AS312" s="227" t="s">
        <v>123</v>
      </c>
      <c r="AT312" s="122">
        <v>507</v>
      </c>
      <c r="AU312" s="131">
        <v>287</v>
      </c>
      <c r="AV312" s="131">
        <v>27844100</v>
      </c>
      <c r="AW312" s="132">
        <f t="shared" si="316"/>
        <v>0.17012448132780084</v>
      </c>
      <c r="AX312" s="132">
        <f t="shared" si="280"/>
        <v>0.56607495069033531</v>
      </c>
      <c r="AY312" s="131">
        <f t="shared" si="281"/>
        <v>97017.770034843212</v>
      </c>
      <c r="AZ312" s="592"/>
      <c r="BA312" s="227" t="s">
        <v>123</v>
      </c>
      <c r="BB312" s="122">
        <v>119</v>
      </c>
      <c r="BC312" s="131">
        <v>62</v>
      </c>
      <c r="BD312" s="131">
        <v>7659550</v>
      </c>
      <c r="BE312" s="132">
        <f t="shared" si="317"/>
        <v>8.8068181818181823E-2</v>
      </c>
      <c r="BF312" s="132">
        <f t="shared" si="282"/>
        <v>0.52100840336134457</v>
      </c>
      <c r="BG312" s="157">
        <f t="shared" si="283"/>
        <v>123541.12903225806</v>
      </c>
      <c r="BH312" s="592"/>
      <c r="BI312" s="227" t="s">
        <v>123</v>
      </c>
      <c r="BJ312" s="122">
        <f t="shared" si="284"/>
        <v>7147</v>
      </c>
      <c r="BK312" s="131">
        <f t="shared" si="268"/>
        <v>4478</v>
      </c>
      <c r="BL312" s="131">
        <f t="shared" si="269"/>
        <v>373976760</v>
      </c>
      <c r="BM312" s="132">
        <f t="shared" si="318"/>
        <v>0.22645898654799232</v>
      </c>
      <c r="BN312" s="132">
        <f t="shared" si="285"/>
        <v>0.62655659717363932</v>
      </c>
      <c r="BO312" s="131">
        <f t="shared" si="286"/>
        <v>83514.238499330051</v>
      </c>
      <c r="BP312" s="183"/>
    </row>
    <row r="313" spans="2:68" s="75" customFormat="1">
      <c r="B313" s="602"/>
      <c r="C313" s="605"/>
      <c r="D313" s="592"/>
      <c r="E313" s="227" t="s">
        <v>124</v>
      </c>
      <c r="F313" s="122">
        <v>4</v>
      </c>
      <c r="G313" s="131">
        <v>3</v>
      </c>
      <c r="H313" s="131">
        <v>154410</v>
      </c>
      <c r="I313" s="132">
        <f t="shared" si="311"/>
        <v>7.3170731707317069E-2</v>
      </c>
      <c r="J313" s="132">
        <f t="shared" si="270"/>
        <v>0.75</v>
      </c>
      <c r="K313" s="157">
        <f t="shared" si="271"/>
        <v>51470</v>
      </c>
      <c r="L313" s="592"/>
      <c r="M313" s="227" t="s">
        <v>124</v>
      </c>
      <c r="N313" s="122">
        <v>19</v>
      </c>
      <c r="O313" s="131">
        <v>10</v>
      </c>
      <c r="P313" s="131">
        <v>1091380</v>
      </c>
      <c r="Q313" s="132">
        <f t="shared" si="312"/>
        <v>5.5248618784530384E-2</v>
      </c>
      <c r="R313" s="132">
        <f t="shared" si="272"/>
        <v>0.52631578947368418</v>
      </c>
      <c r="S313" s="126">
        <f t="shared" si="273"/>
        <v>109138</v>
      </c>
      <c r="T313" s="592"/>
      <c r="U313" s="227" t="s">
        <v>124</v>
      </c>
      <c r="V313" s="122">
        <v>547</v>
      </c>
      <c r="W313" s="131">
        <v>318</v>
      </c>
      <c r="X313" s="131">
        <v>29367720</v>
      </c>
      <c r="Y313" s="132">
        <f t="shared" si="313"/>
        <v>4.2984590429845905E-2</v>
      </c>
      <c r="Z313" s="132">
        <f t="shared" si="274"/>
        <v>0.58135283363802559</v>
      </c>
      <c r="AA313" s="131">
        <f t="shared" si="275"/>
        <v>92351.320754716988</v>
      </c>
      <c r="AB313" s="592"/>
      <c r="AC313" s="227" t="s">
        <v>124</v>
      </c>
      <c r="AD313" s="122">
        <v>602</v>
      </c>
      <c r="AE313" s="131">
        <v>377</v>
      </c>
      <c r="AF313" s="131">
        <v>32900140</v>
      </c>
      <c r="AG313" s="132">
        <f t="shared" si="314"/>
        <v>6.1430666449405244E-2</v>
      </c>
      <c r="AH313" s="132">
        <f t="shared" si="276"/>
        <v>0.62624584717607978</v>
      </c>
      <c r="AI313" s="126">
        <f t="shared" si="277"/>
        <v>87268.275862068971</v>
      </c>
      <c r="AJ313" s="592"/>
      <c r="AK313" s="227" t="s">
        <v>124</v>
      </c>
      <c r="AL313" s="122">
        <v>489</v>
      </c>
      <c r="AM313" s="131">
        <v>286</v>
      </c>
      <c r="AN313" s="131">
        <v>27708870</v>
      </c>
      <c r="AO313" s="132">
        <f t="shared" si="315"/>
        <v>7.8874793160507453E-2</v>
      </c>
      <c r="AP313" s="132">
        <f t="shared" si="278"/>
        <v>0.58486707566462171</v>
      </c>
      <c r="AQ313" s="126">
        <f t="shared" si="279"/>
        <v>96884.160839160846</v>
      </c>
      <c r="AR313" s="592"/>
      <c r="AS313" s="227" t="s">
        <v>124</v>
      </c>
      <c r="AT313" s="122">
        <v>225</v>
      </c>
      <c r="AU313" s="131">
        <v>130</v>
      </c>
      <c r="AV313" s="131">
        <v>12899470</v>
      </c>
      <c r="AW313" s="132">
        <f t="shared" si="316"/>
        <v>7.7059869590989927E-2</v>
      </c>
      <c r="AX313" s="132">
        <f t="shared" si="280"/>
        <v>0.57777777777777772</v>
      </c>
      <c r="AY313" s="131">
        <f t="shared" si="281"/>
        <v>99226.692307692312</v>
      </c>
      <c r="AZ313" s="592"/>
      <c r="BA313" s="227" t="s">
        <v>124</v>
      </c>
      <c r="BB313" s="122">
        <v>93</v>
      </c>
      <c r="BC313" s="131">
        <v>56</v>
      </c>
      <c r="BD313" s="131">
        <v>6201750</v>
      </c>
      <c r="BE313" s="132">
        <f t="shared" si="317"/>
        <v>7.9545454545454544E-2</v>
      </c>
      <c r="BF313" s="132">
        <f t="shared" si="282"/>
        <v>0.60215053763440862</v>
      </c>
      <c r="BG313" s="157">
        <f t="shared" si="283"/>
        <v>110745.53571428571</v>
      </c>
      <c r="BH313" s="592"/>
      <c r="BI313" s="227" t="s">
        <v>124</v>
      </c>
      <c r="BJ313" s="122">
        <f t="shared" si="284"/>
        <v>1979</v>
      </c>
      <c r="BK313" s="131">
        <f t="shared" si="268"/>
        <v>1180</v>
      </c>
      <c r="BL313" s="131">
        <f t="shared" si="269"/>
        <v>110323740</v>
      </c>
      <c r="BM313" s="132">
        <f t="shared" si="318"/>
        <v>5.9674319813897037E-2</v>
      </c>
      <c r="BN313" s="132">
        <f t="shared" si="285"/>
        <v>0.59626073774633659</v>
      </c>
      <c r="BO313" s="131">
        <f t="shared" si="286"/>
        <v>93494.694915254237</v>
      </c>
      <c r="BP313" s="183"/>
    </row>
    <row r="314" spans="2:68" s="75" customFormat="1">
      <c r="B314" s="602"/>
      <c r="C314" s="605"/>
      <c r="D314" s="592"/>
      <c r="E314" s="224" t="s">
        <v>117</v>
      </c>
      <c r="F314" s="122">
        <v>4</v>
      </c>
      <c r="G314" s="131">
        <v>2</v>
      </c>
      <c r="H314" s="131">
        <v>38070</v>
      </c>
      <c r="I314" s="132">
        <f t="shared" si="311"/>
        <v>4.878048780487805E-2</v>
      </c>
      <c r="J314" s="132">
        <f t="shared" si="270"/>
        <v>0.5</v>
      </c>
      <c r="K314" s="157">
        <f t="shared" si="271"/>
        <v>19035</v>
      </c>
      <c r="L314" s="592"/>
      <c r="M314" s="228" t="s">
        <v>117</v>
      </c>
      <c r="N314" s="122">
        <v>8</v>
      </c>
      <c r="O314" s="131">
        <v>2</v>
      </c>
      <c r="P314" s="131">
        <v>217900</v>
      </c>
      <c r="Q314" s="132">
        <f t="shared" si="312"/>
        <v>1.1049723756906077E-2</v>
      </c>
      <c r="R314" s="132">
        <f t="shared" si="272"/>
        <v>0.25</v>
      </c>
      <c r="S314" s="126">
        <f t="shared" si="273"/>
        <v>108950</v>
      </c>
      <c r="T314" s="592"/>
      <c r="U314" s="228" t="s">
        <v>117</v>
      </c>
      <c r="V314" s="122">
        <v>606</v>
      </c>
      <c r="W314" s="131">
        <v>319</v>
      </c>
      <c r="X314" s="131">
        <v>21137760</v>
      </c>
      <c r="Y314" s="132">
        <f t="shared" si="313"/>
        <v>4.3119762097864285E-2</v>
      </c>
      <c r="Z314" s="132">
        <f t="shared" si="274"/>
        <v>0.52640264026402639</v>
      </c>
      <c r="AA314" s="131">
        <f t="shared" si="275"/>
        <v>66262.570532915357</v>
      </c>
      <c r="AB314" s="592"/>
      <c r="AC314" s="228" t="s">
        <v>117</v>
      </c>
      <c r="AD314" s="122">
        <v>359</v>
      </c>
      <c r="AE314" s="131">
        <v>184</v>
      </c>
      <c r="AF314" s="131">
        <v>16674850</v>
      </c>
      <c r="AG314" s="132">
        <f t="shared" si="314"/>
        <v>2.9982075932866222E-2</v>
      </c>
      <c r="AH314" s="132">
        <f t="shared" si="276"/>
        <v>0.51253481894150421</v>
      </c>
      <c r="AI314" s="126">
        <f t="shared" si="277"/>
        <v>90624.184782608689</v>
      </c>
      <c r="AJ314" s="592"/>
      <c r="AK314" s="228" t="s">
        <v>117</v>
      </c>
      <c r="AL314" s="122">
        <v>174</v>
      </c>
      <c r="AM314" s="131">
        <v>87</v>
      </c>
      <c r="AN314" s="131">
        <v>7381960</v>
      </c>
      <c r="AO314" s="132">
        <f t="shared" si="315"/>
        <v>2.3993381136238279E-2</v>
      </c>
      <c r="AP314" s="132">
        <f t="shared" si="278"/>
        <v>0.5</v>
      </c>
      <c r="AQ314" s="126">
        <f t="shared" si="279"/>
        <v>84850.114942528729</v>
      </c>
      <c r="AR314" s="592"/>
      <c r="AS314" s="228" t="s">
        <v>117</v>
      </c>
      <c r="AT314" s="122">
        <v>69</v>
      </c>
      <c r="AU314" s="131">
        <v>30</v>
      </c>
      <c r="AV314" s="131">
        <v>3448970</v>
      </c>
      <c r="AW314" s="132">
        <f t="shared" si="316"/>
        <v>1.7783046828689981E-2</v>
      </c>
      <c r="AX314" s="132">
        <f t="shared" si="280"/>
        <v>0.43478260869565216</v>
      </c>
      <c r="AY314" s="131">
        <f t="shared" si="281"/>
        <v>114965.66666666667</v>
      </c>
      <c r="AZ314" s="592"/>
      <c r="BA314" s="228" t="s">
        <v>117</v>
      </c>
      <c r="BB314" s="122">
        <v>51</v>
      </c>
      <c r="BC314" s="131">
        <v>20</v>
      </c>
      <c r="BD314" s="131">
        <v>3036370</v>
      </c>
      <c r="BE314" s="132">
        <f t="shared" si="317"/>
        <v>2.8409090909090908E-2</v>
      </c>
      <c r="BF314" s="132">
        <f t="shared" si="282"/>
        <v>0.39215686274509803</v>
      </c>
      <c r="BG314" s="157">
        <f t="shared" si="283"/>
        <v>151818.5</v>
      </c>
      <c r="BH314" s="592"/>
      <c r="BI314" s="228" t="s">
        <v>117</v>
      </c>
      <c r="BJ314" s="122">
        <f t="shared" si="284"/>
        <v>1271</v>
      </c>
      <c r="BK314" s="131">
        <f t="shared" si="268"/>
        <v>644</v>
      </c>
      <c r="BL314" s="131">
        <f t="shared" si="269"/>
        <v>51935880</v>
      </c>
      <c r="BM314" s="132">
        <f t="shared" si="318"/>
        <v>3.2568018610296345E-2</v>
      </c>
      <c r="BN314" s="132">
        <f t="shared" si="285"/>
        <v>0.50668764752163653</v>
      </c>
      <c r="BO314" s="131">
        <f t="shared" si="286"/>
        <v>80645.776397515525</v>
      </c>
      <c r="BP314" s="183"/>
    </row>
    <row r="315" spans="2:68" s="75" customFormat="1">
      <c r="B315" s="602">
        <v>29</v>
      </c>
      <c r="C315" s="604" t="s">
        <v>33</v>
      </c>
      <c r="D315" s="596">
        <f>BS36</f>
        <v>42</v>
      </c>
      <c r="E315" s="225" t="s">
        <v>104</v>
      </c>
      <c r="F315" s="121">
        <v>26</v>
      </c>
      <c r="G315" s="129">
        <v>18</v>
      </c>
      <c r="H315" s="129">
        <v>1866000</v>
      </c>
      <c r="I315" s="130">
        <f>IFERROR(G315/$D$315,"-")</f>
        <v>0.42857142857142855</v>
      </c>
      <c r="J315" s="130">
        <f t="shared" si="270"/>
        <v>0.69230769230769229</v>
      </c>
      <c r="K315" s="156">
        <f t="shared" si="271"/>
        <v>103666.66666666667</v>
      </c>
      <c r="L315" s="596">
        <f>BT36</f>
        <v>120</v>
      </c>
      <c r="M315" s="225" t="s">
        <v>104</v>
      </c>
      <c r="N315" s="121">
        <v>56</v>
      </c>
      <c r="O315" s="129">
        <v>30</v>
      </c>
      <c r="P315" s="129">
        <v>2673470</v>
      </c>
      <c r="Q315" s="130">
        <f>IFERROR(O315/$L$315,"-")</f>
        <v>0.25</v>
      </c>
      <c r="R315" s="130">
        <f t="shared" si="272"/>
        <v>0.5357142857142857</v>
      </c>
      <c r="S315" s="125">
        <f t="shared" si="273"/>
        <v>89115.666666666672</v>
      </c>
      <c r="T315" s="596">
        <f>BU36</f>
        <v>5775</v>
      </c>
      <c r="U315" s="225" t="s">
        <v>104</v>
      </c>
      <c r="V315" s="121">
        <v>2868</v>
      </c>
      <c r="W315" s="129">
        <v>1822</v>
      </c>
      <c r="X315" s="129">
        <v>138973240</v>
      </c>
      <c r="Y315" s="130">
        <f>IFERROR(W315/$T$315,"-")</f>
        <v>0.3154978354978355</v>
      </c>
      <c r="Z315" s="130">
        <f t="shared" si="274"/>
        <v>0.63528591352859132</v>
      </c>
      <c r="AA315" s="129">
        <f t="shared" si="275"/>
        <v>76275.104281009873</v>
      </c>
      <c r="AB315" s="596">
        <f>BV36</f>
        <v>5036</v>
      </c>
      <c r="AC315" s="225" t="s">
        <v>104</v>
      </c>
      <c r="AD315" s="121">
        <v>2774</v>
      </c>
      <c r="AE315" s="129">
        <v>1787</v>
      </c>
      <c r="AF315" s="129">
        <v>143544230</v>
      </c>
      <c r="AG315" s="130">
        <f>IFERROR(AE315/$AB$315,"-")</f>
        <v>0.35484511517077044</v>
      </c>
      <c r="AH315" s="130">
        <f t="shared" si="276"/>
        <v>0.64419610670511895</v>
      </c>
      <c r="AI315" s="125">
        <f t="shared" si="277"/>
        <v>80326.933407946271</v>
      </c>
      <c r="AJ315" s="596">
        <f>BW36</f>
        <v>3287</v>
      </c>
      <c r="AK315" s="225" t="s">
        <v>104</v>
      </c>
      <c r="AL315" s="121">
        <v>1808</v>
      </c>
      <c r="AM315" s="129">
        <v>1127</v>
      </c>
      <c r="AN315" s="129">
        <v>94629880</v>
      </c>
      <c r="AO315" s="130">
        <f>IFERROR(AM315/$AJ$315,"-")</f>
        <v>0.34286583510800123</v>
      </c>
      <c r="AP315" s="130">
        <f t="shared" si="278"/>
        <v>0.62334070796460173</v>
      </c>
      <c r="AQ315" s="125">
        <f t="shared" si="279"/>
        <v>83966.175687666371</v>
      </c>
      <c r="AR315" s="596">
        <f>BX36</f>
        <v>1633</v>
      </c>
      <c r="AS315" s="225" t="s">
        <v>104</v>
      </c>
      <c r="AT315" s="121">
        <v>756</v>
      </c>
      <c r="AU315" s="129">
        <v>427</v>
      </c>
      <c r="AV315" s="129">
        <v>40601460</v>
      </c>
      <c r="AW315" s="130">
        <f>IFERROR(AU315/$AR$315,"-")</f>
        <v>0.26148193508879364</v>
      </c>
      <c r="AX315" s="130">
        <f t="shared" si="280"/>
        <v>0.56481481481481477</v>
      </c>
      <c r="AY315" s="129">
        <f t="shared" si="281"/>
        <v>95085.386416861831</v>
      </c>
      <c r="AZ315" s="596">
        <f>BY36</f>
        <v>628</v>
      </c>
      <c r="BA315" s="225" t="s">
        <v>104</v>
      </c>
      <c r="BB315" s="121">
        <v>200</v>
      </c>
      <c r="BC315" s="129">
        <v>119</v>
      </c>
      <c r="BD315" s="129">
        <v>14340640</v>
      </c>
      <c r="BE315" s="130">
        <f>IFERROR(BC315/$AZ$315,"-")</f>
        <v>0.18949044585987262</v>
      </c>
      <c r="BF315" s="130">
        <f t="shared" si="282"/>
        <v>0.59499999999999997</v>
      </c>
      <c r="BG315" s="156">
        <f t="shared" si="283"/>
        <v>120509.57983193277</v>
      </c>
      <c r="BH315" s="596">
        <f>BZ36</f>
        <v>16521</v>
      </c>
      <c r="BI315" s="225" t="s">
        <v>104</v>
      </c>
      <c r="BJ315" s="121">
        <f t="shared" si="284"/>
        <v>8488</v>
      </c>
      <c r="BK315" s="129">
        <f t="shared" si="268"/>
        <v>5330</v>
      </c>
      <c r="BL315" s="129">
        <f t="shared" si="269"/>
        <v>436628920</v>
      </c>
      <c r="BM315" s="130">
        <f>IFERROR(BK315/$BH$315,"-")</f>
        <v>0.32261969614430119</v>
      </c>
      <c r="BN315" s="130">
        <f t="shared" si="285"/>
        <v>0.62794533459000945</v>
      </c>
      <c r="BO315" s="129">
        <f t="shared" si="286"/>
        <v>81919.121951219509</v>
      </c>
      <c r="BP315" s="183"/>
    </row>
    <row r="316" spans="2:68" s="75" customFormat="1">
      <c r="B316" s="602"/>
      <c r="C316" s="605"/>
      <c r="D316" s="592"/>
      <c r="E316" s="226" t="s">
        <v>136</v>
      </c>
      <c r="F316" s="122">
        <v>23</v>
      </c>
      <c r="G316" s="131">
        <v>11</v>
      </c>
      <c r="H316" s="131">
        <v>1297980</v>
      </c>
      <c r="I316" s="132">
        <f t="shared" ref="I316:I325" si="319">IFERROR(G316/$D$315,"-")</f>
        <v>0.26190476190476192</v>
      </c>
      <c r="J316" s="132">
        <f t="shared" si="270"/>
        <v>0.47826086956521741</v>
      </c>
      <c r="K316" s="157">
        <f t="shared" si="271"/>
        <v>117998.18181818182</v>
      </c>
      <c r="L316" s="592"/>
      <c r="M316" s="226" t="s">
        <v>136</v>
      </c>
      <c r="N316" s="122">
        <v>50</v>
      </c>
      <c r="O316" s="131">
        <v>29</v>
      </c>
      <c r="P316" s="131">
        <v>2578740</v>
      </c>
      <c r="Q316" s="132">
        <f t="shared" ref="Q316:Q325" si="320">IFERROR(O316/$L$315,"-")</f>
        <v>0.24166666666666667</v>
      </c>
      <c r="R316" s="132">
        <f t="shared" si="272"/>
        <v>0.57999999999999996</v>
      </c>
      <c r="S316" s="126">
        <f t="shared" si="273"/>
        <v>88922.068965517246</v>
      </c>
      <c r="T316" s="592"/>
      <c r="U316" s="226" t="s">
        <v>136</v>
      </c>
      <c r="V316" s="122">
        <v>2611</v>
      </c>
      <c r="W316" s="131">
        <v>1721</v>
      </c>
      <c r="X316" s="131">
        <v>126995320</v>
      </c>
      <c r="Y316" s="132">
        <f t="shared" ref="Y316:Y325" si="321">IFERROR(W316/$T$315,"-")</f>
        <v>0.298008658008658</v>
      </c>
      <c r="Z316" s="132">
        <f t="shared" si="274"/>
        <v>0.65913443125239368</v>
      </c>
      <c r="AA316" s="131">
        <f t="shared" si="275"/>
        <v>73791.586287042417</v>
      </c>
      <c r="AB316" s="592"/>
      <c r="AC316" s="226" t="s">
        <v>136</v>
      </c>
      <c r="AD316" s="122">
        <v>2275</v>
      </c>
      <c r="AE316" s="131">
        <v>1471</v>
      </c>
      <c r="AF316" s="131">
        <v>120572350</v>
      </c>
      <c r="AG316" s="132">
        <f t="shared" ref="AG316:AG325" si="322">IFERROR(AE316/$AB$315,"-")</f>
        <v>0.2920969023034154</v>
      </c>
      <c r="AH316" s="132">
        <f t="shared" si="276"/>
        <v>0.64659340659340658</v>
      </c>
      <c r="AI316" s="126">
        <f t="shared" si="277"/>
        <v>81966.247450713796</v>
      </c>
      <c r="AJ316" s="592"/>
      <c r="AK316" s="226" t="s">
        <v>136</v>
      </c>
      <c r="AL316" s="122">
        <v>1341</v>
      </c>
      <c r="AM316" s="131">
        <v>852</v>
      </c>
      <c r="AN316" s="131">
        <v>67952800</v>
      </c>
      <c r="AO316" s="132">
        <f t="shared" ref="AO316:AO325" si="323">IFERROR(AM316/$AJ$315,"-")</f>
        <v>0.25920292059628841</v>
      </c>
      <c r="AP316" s="132">
        <f t="shared" si="278"/>
        <v>0.63534675615212532</v>
      </c>
      <c r="AQ316" s="126">
        <f t="shared" si="279"/>
        <v>79756.80751173709</v>
      </c>
      <c r="AR316" s="592"/>
      <c r="AS316" s="226" t="s">
        <v>136</v>
      </c>
      <c r="AT316" s="122">
        <v>477</v>
      </c>
      <c r="AU316" s="131">
        <v>274</v>
      </c>
      <c r="AV316" s="131">
        <v>25708410</v>
      </c>
      <c r="AW316" s="132">
        <f t="shared" ref="AW316:AW325" si="324">IFERROR(AU316/$AR$315,"-")</f>
        <v>0.1677893447642376</v>
      </c>
      <c r="AX316" s="132">
        <f t="shared" si="280"/>
        <v>0.57442348008385746</v>
      </c>
      <c r="AY316" s="131">
        <f t="shared" si="281"/>
        <v>93826.313868613142</v>
      </c>
      <c r="AZ316" s="592"/>
      <c r="BA316" s="226" t="s">
        <v>136</v>
      </c>
      <c r="BB316" s="122">
        <v>126</v>
      </c>
      <c r="BC316" s="131">
        <v>66</v>
      </c>
      <c r="BD316" s="131">
        <v>7139080</v>
      </c>
      <c r="BE316" s="132">
        <f t="shared" ref="BE316:BE325" si="325">IFERROR(BC316/$AZ$315,"-")</f>
        <v>0.10509554140127389</v>
      </c>
      <c r="BF316" s="132">
        <f t="shared" si="282"/>
        <v>0.52380952380952384</v>
      </c>
      <c r="BG316" s="157">
        <f t="shared" si="283"/>
        <v>108167.87878787878</v>
      </c>
      <c r="BH316" s="592"/>
      <c r="BI316" s="226" t="s">
        <v>136</v>
      </c>
      <c r="BJ316" s="122">
        <f t="shared" si="284"/>
        <v>6903</v>
      </c>
      <c r="BK316" s="131">
        <f t="shared" si="268"/>
        <v>4424</v>
      </c>
      <c r="BL316" s="131">
        <f t="shared" si="269"/>
        <v>352244680</v>
      </c>
      <c r="BM316" s="132">
        <f t="shared" ref="BM316:BM325" si="326">IFERROR(BK316/$BH$315,"-")</f>
        <v>0.26778040070213666</v>
      </c>
      <c r="BN316" s="132">
        <f t="shared" si="285"/>
        <v>0.64088077647399677</v>
      </c>
      <c r="BO316" s="131">
        <f t="shared" si="286"/>
        <v>79621.311030741417</v>
      </c>
      <c r="BP316" s="183"/>
    </row>
    <row r="317" spans="2:68" s="75" customFormat="1">
      <c r="B317" s="602"/>
      <c r="C317" s="605"/>
      <c r="D317" s="592"/>
      <c r="E317" s="227" t="s">
        <v>103</v>
      </c>
      <c r="F317" s="122">
        <v>24</v>
      </c>
      <c r="G317" s="131">
        <v>12</v>
      </c>
      <c r="H317" s="131">
        <v>1220070</v>
      </c>
      <c r="I317" s="132">
        <f t="shared" si="319"/>
        <v>0.2857142857142857</v>
      </c>
      <c r="J317" s="132">
        <f t="shared" si="270"/>
        <v>0.5</v>
      </c>
      <c r="K317" s="157">
        <f t="shared" si="271"/>
        <v>101672.5</v>
      </c>
      <c r="L317" s="592"/>
      <c r="M317" s="227" t="s">
        <v>103</v>
      </c>
      <c r="N317" s="122">
        <v>72</v>
      </c>
      <c r="O317" s="131">
        <v>37</v>
      </c>
      <c r="P317" s="131">
        <v>3217480</v>
      </c>
      <c r="Q317" s="132">
        <f t="shared" si="320"/>
        <v>0.30833333333333335</v>
      </c>
      <c r="R317" s="132">
        <f t="shared" si="272"/>
        <v>0.51388888888888884</v>
      </c>
      <c r="S317" s="126">
        <f t="shared" si="273"/>
        <v>86958.91891891892</v>
      </c>
      <c r="T317" s="592"/>
      <c r="U317" s="227" t="s">
        <v>103</v>
      </c>
      <c r="V317" s="122">
        <v>3522</v>
      </c>
      <c r="W317" s="131">
        <v>2192</v>
      </c>
      <c r="X317" s="131">
        <v>163230520</v>
      </c>
      <c r="Y317" s="132">
        <f t="shared" si="321"/>
        <v>0.37956709956709955</v>
      </c>
      <c r="Z317" s="132">
        <f t="shared" si="274"/>
        <v>0.62237365133446909</v>
      </c>
      <c r="AA317" s="131">
        <f t="shared" si="275"/>
        <v>74466.47810218978</v>
      </c>
      <c r="AB317" s="592"/>
      <c r="AC317" s="227" t="s">
        <v>103</v>
      </c>
      <c r="AD317" s="122">
        <v>3331</v>
      </c>
      <c r="AE317" s="131">
        <v>2140</v>
      </c>
      <c r="AF317" s="131">
        <v>178933070</v>
      </c>
      <c r="AG317" s="132">
        <f t="shared" si="322"/>
        <v>0.42494042891183481</v>
      </c>
      <c r="AH317" s="132">
        <f t="shared" si="276"/>
        <v>0.64244971480036028</v>
      </c>
      <c r="AI317" s="126">
        <f t="shared" si="277"/>
        <v>83613.584112149532</v>
      </c>
      <c r="AJ317" s="592"/>
      <c r="AK317" s="227" t="s">
        <v>103</v>
      </c>
      <c r="AL317" s="122">
        <v>2238</v>
      </c>
      <c r="AM317" s="131">
        <v>1396</v>
      </c>
      <c r="AN317" s="131">
        <v>119387060</v>
      </c>
      <c r="AO317" s="132">
        <f t="shared" si="323"/>
        <v>0.42470337693945848</v>
      </c>
      <c r="AP317" s="132">
        <f t="shared" si="278"/>
        <v>0.62377122430741738</v>
      </c>
      <c r="AQ317" s="126">
        <f t="shared" si="279"/>
        <v>85520.81661891118</v>
      </c>
      <c r="AR317" s="592"/>
      <c r="AS317" s="227" t="s">
        <v>103</v>
      </c>
      <c r="AT317" s="122">
        <v>1035</v>
      </c>
      <c r="AU317" s="131">
        <v>561</v>
      </c>
      <c r="AV317" s="131">
        <v>57017210</v>
      </c>
      <c r="AW317" s="132">
        <f t="shared" si="324"/>
        <v>0.34353949785670546</v>
      </c>
      <c r="AX317" s="132">
        <f t="shared" si="280"/>
        <v>0.54202898550724643</v>
      </c>
      <c r="AY317" s="131">
        <f t="shared" si="281"/>
        <v>101634.95543672015</v>
      </c>
      <c r="AZ317" s="592"/>
      <c r="BA317" s="227" t="s">
        <v>103</v>
      </c>
      <c r="BB317" s="122">
        <v>331</v>
      </c>
      <c r="BC317" s="131">
        <v>181</v>
      </c>
      <c r="BD317" s="131">
        <v>22656430</v>
      </c>
      <c r="BE317" s="132">
        <f t="shared" si="325"/>
        <v>0.28821656050955413</v>
      </c>
      <c r="BF317" s="132">
        <f t="shared" si="282"/>
        <v>0.54682779456193353</v>
      </c>
      <c r="BG317" s="157">
        <f t="shared" si="283"/>
        <v>125173.64640883978</v>
      </c>
      <c r="BH317" s="592"/>
      <c r="BI317" s="227" t="s">
        <v>103</v>
      </c>
      <c r="BJ317" s="122">
        <f t="shared" si="284"/>
        <v>10553</v>
      </c>
      <c r="BK317" s="131">
        <f t="shared" si="268"/>
        <v>6519</v>
      </c>
      <c r="BL317" s="131">
        <f t="shared" si="269"/>
        <v>545661840</v>
      </c>
      <c r="BM317" s="132">
        <f t="shared" si="326"/>
        <v>0.39458870528418377</v>
      </c>
      <c r="BN317" s="132">
        <f t="shared" si="285"/>
        <v>0.61773903155500809</v>
      </c>
      <c r="BO317" s="131">
        <f t="shared" si="286"/>
        <v>83703.304187758855</v>
      </c>
      <c r="BP317" s="183"/>
    </row>
    <row r="318" spans="2:68" s="75" customFormat="1">
      <c r="B318" s="602"/>
      <c r="C318" s="605"/>
      <c r="D318" s="592"/>
      <c r="E318" s="227" t="s">
        <v>106</v>
      </c>
      <c r="F318" s="122">
        <v>8</v>
      </c>
      <c r="G318" s="131">
        <v>5</v>
      </c>
      <c r="H318" s="131">
        <v>674330</v>
      </c>
      <c r="I318" s="132">
        <f t="shared" si="319"/>
        <v>0.11904761904761904</v>
      </c>
      <c r="J318" s="132">
        <f t="shared" si="270"/>
        <v>0.625</v>
      </c>
      <c r="K318" s="157">
        <f t="shared" si="271"/>
        <v>134866</v>
      </c>
      <c r="L318" s="592"/>
      <c r="M318" s="227" t="s">
        <v>106</v>
      </c>
      <c r="N318" s="122">
        <v>28</v>
      </c>
      <c r="O318" s="131">
        <v>14</v>
      </c>
      <c r="P318" s="131">
        <v>1374840</v>
      </c>
      <c r="Q318" s="132">
        <f t="shared" si="320"/>
        <v>0.11666666666666667</v>
      </c>
      <c r="R318" s="132">
        <f t="shared" si="272"/>
        <v>0.5</v>
      </c>
      <c r="S318" s="126">
        <f t="shared" si="273"/>
        <v>98202.857142857145</v>
      </c>
      <c r="T318" s="592"/>
      <c r="U318" s="227" t="s">
        <v>106</v>
      </c>
      <c r="V318" s="122">
        <v>1085</v>
      </c>
      <c r="W318" s="131">
        <v>698</v>
      </c>
      <c r="X318" s="131">
        <v>55152840</v>
      </c>
      <c r="Y318" s="132">
        <f t="shared" si="321"/>
        <v>0.12086580086580087</v>
      </c>
      <c r="Z318" s="132">
        <f t="shared" si="274"/>
        <v>0.64331797235023036</v>
      </c>
      <c r="AA318" s="131">
        <f t="shared" si="275"/>
        <v>79015.530085959879</v>
      </c>
      <c r="AB318" s="592"/>
      <c r="AC318" s="227" t="s">
        <v>106</v>
      </c>
      <c r="AD318" s="122">
        <v>1162</v>
      </c>
      <c r="AE318" s="131">
        <v>732</v>
      </c>
      <c r="AF318" s="131">
        <v>65754200</v>
      </c>
      <c r="AG318" s="132">
        <f t="shared" si="322"/>
        <v>0.1453534551231136</v>
      </c>
      <c r="AH318" s="132">
        <f t="shared" si="276"/>
        <v>0.62994836488812389</v>
      </c>
      <c r="AI318" s="126">
        <f t="shared" si="277"/>
        <v>89828.142076502729</v>
      </c>
      <c r="AJ318" s="592"/>
      <c r="AK318" s="227" t="s">
        <v>106</v>
      </c>
      <c r="AL318" s="122">
        <v>889</v>
      </c>
      <c r="AM318" s="131">
        <v>586</v>
      </c>
      <c r="AN318" s="131">
        <v>49993200</v>
      </c>
      <c r="AO318" s="132">
        <f t="shared" si="323"/>
        <v>0.17827806510495892</v>
      </c>
      <c r="AP318" s="132">
        <f t="shared" si="278"/>
        <v>0.65916760404949382</v>
      </c>
      <c r="AQ318" s="126">
        <f t="shared" si="279"/>
        <v>85312.627986348118</v>
      </c>
      <c r="AR318" s="592"/>
      <c r="AS318" s="227" t="s">
        <v>106</v>
      </c>
      <c r="AT318" s="122">
        <v>398</v>
      </c>
      <c r="AU318" s="131">
        <v>232</v>
      </c>
      <c r="AV318" s="131">
        <v>24473530</v>
      </c>
      <c r="AW318" s="132">
        <f t="shared" si="324"/>
        <v>0.14206981016533987</v>
      </c>
      <c r="AX318" s="132">
        <f t="shared" si="280"/>
        <v>0.58291457286432158</v>
      </c>
      <c r="AY318" s="131">
        <f t="shared" si="281"/>
        <v>105489.35344827586</v>
      </c>
      <c r="AZ318" s="592"/>
      <c r="BA318" s="227" t="s">
        <v>106</v>
      </c>
      <c r="BB318" s="122">
        <v>150</v>
      </c>
      <c r="BC318" s="131">
        <v>90</v>
      </c>
      <c r="BD318" s="131">
        <v>12190460</v>
      </c>
      <c r="BE318" s="132">
        <f t="shared" si="325"/>
        <v>0.14331210191082802</v>
      </c>
      <c r="BF318" s="132">
        <f t="shared" si="282"/>
        <v>0.6</v>
      </c>
      <c r="BG318" s="157">
        <f t="shared" si="283"/>
        <v>135449.55555555556</v>
      </c>
      <c r="BH318" s="592"/>
      <c r="BI318" s="227" t="s">
        <v>106</v>
      </c>
      <c r="BJ318" s="122">
        <f t="shared" si="284"/>
        <v>3720</v>
      </c>
      <c r="BK318" s="131">
        <f t="shared" si="268"/>
        <v>2357</v>
      </c>
      <c r="BL318" s="131">
        <f t="shared" si="269"/>
        <v>209613400</v>
      </c>
      <c r="BM318" s="132">
        <f t="shared" si="326"/>
        <v>0.14266690878276134</v>
      </c>
      <c r="BN318" s="132">
        <f t="shared" si="285"/>
        <v>0.63360215053763436</v>
      </c>
      <c r="BO318" s="131">
        <f t="shared" si="286"/>
        <v>88932.286805260926</v>
      </c>
      <c r="BP318" s="183"/>
    </row>
    <row r="319" spans="2:68" s="75" customFormat="1">
      <c r="B319" s="602"/>
      <c r="C319" s="605"/>
      <c r="D319" s="592"/>
      <c r="E319" s="227" t="s">
        <v>119</v>
      </c>
      <c r="F319" s="122">
        <v>17</v>
      </c>
      <c r="G319" s="131">
        <v>10</v>
      </c>
      <c r="H319" s="131">
        <v>1010070</v>
      </c>
      <c r="I319" s="132">
        <f t="shared" si="319"/>
        <v>0.23809523809523808</v>
      </c>
      <c r="J319" s="132">
        <f t="shared" si="270"/>
        <v>0.58823529411764708</v>
      </c>
      <c r="K319" s="157">
        <f t="shared" si="271"/>
        <v>101007</v>
      </c>
      <c r="L319" s="592"/>
      <c r="M319" s="227" t="s">
        <v>119</v>
      </c>
      <c r="N319" s="122">
        <v>36</v>
      </c>
      <c r="O319" s="131">
        <v>14</v>
      </c>
      <c r="P319" s="131">
        <v>1307780</v>
      </c>
      <c r="Q319" s="132">
        <f t="shared" si="320"/>
        <v>0.11666666666666667</v>
      </c>
      <c r="R319" s="132">
        <f t="shared" si="272"/>
        <v>0.3888888888888889</v>
      </c>
      <c r="S319" s="126">
        <f t="shared" si="273"/>
        <v>93412.857142857145</v>
      </c>
      <c r="T319" s="592"/>
      <c r="U319" s="227" t="s">
        <v>119</v>
      </c>
      <c r="V319" s="122">
        <v>1182</v>
      </c>
      <c r="W319" s="131">
        <v>777</v>
      </c>
      <c r="X319" s="131">
        <v>59740970</v>
      </c>
      <c r="Y319" s="132">
        <f t="shared" si="321"/>
        <v>0.13454545454545455</v>
      </c>
      <c r="Z319" s="132">
        <f t="shared" si="274"/>
        <v>0.65736040609137059</v>
      </c>
      <c r="AA319" s="131">
        <f t="shared" si="275"/>
        <v>76886.705276705281</v>
      </c>
      <c r="AB319" s="592"/>
      <c r="AC319" s="227" t="s">
        <v>119</v>
      </c>
      <c r="AD319" s="122">
        <v>1314</v>
      </c>
      <c r="AE319" s="131">
        <v>879</v>
      </c>
      <c r="AF319" s="131">
        <v>76447450</v>
      </c>
      <c r="AG319" s="132">
        <f t="shared" si="322"/>
        <v>0.17454328832406671</v>
      </c>
      <c r="AH319" s="132">
        <f t="shared" si="276"/>
        <v>0.66894977168949776</v>
      </c>
      <c r="AI319" s="126">
        <f t="shared" si="277"/>
        <v>86970.93287827076</v>
      </c>
      <c r="AJ319" s="592"/>
      <c r="AK319" s="227" t="s">
        <v>119</v>
      </c>
      <c r="AL319" s="122">
        <v>1007</v>
      </c>
      <c r="AM319" s="131">
        <v>643</v>
      </c>
      <c r="AN319" s="131">
        <v>57549780</v>
      </c>
      <c r="AO319" s="132">
        <f t="shared" si="323"/>
        <v>0.19561910556738668</v>
      </c>
      <c r="AP319" s="132">
        <f t="shared" si="278"/>
        <v>0.63853028798411127</v>
      </c>
      <c r="AQ319" s="126">
        <f t="shared" si="279"/>
        <v>89501.990668740284</v>
      </c>
      <c r="AR319" s="592"/>
      <c r="AS319" s="227" t="s">
        <v>119</v>
      </c>
      <c r="AT319" s="122">
        <v>449</v>
      </c>
      <c r="AU319" s="131">
        <v>271</v>
      </c>
      <c r="AV319" s="131">
        <v>28213480</v>
      </c>
      <c r="AW319" s="132">
        <f t="shared" si="324"/>
        <v>0.16595223515003063</v>
      </c>
      <c r="AX319" s="132">
        <f t="shared" si="280"/>
        <v>0.60356347438752789</v>
      </c>
      <c r="AY319" s="131">
        <f t="shared" si="281"/>
        <v>104108.78228782288</v>
      </c>
      <c r="AZ319" s="592"/>
      <c r="BA319" s="227" t="s">
        <v>119</v>
      </c>
      <c r="BB319" s="122">
        <v>154</v>
      </c>
      <c r="BC319" s="131">
        <v>86</v>
      </c>
      <c r="BD319" s="131">
        <v>10447450</v>
      </c>
      <c r="BE319" s="132">
        <f t="shared" si="325"/>
        <v>0.13694267515923567</v>
      </c>
      <c r="BF319" s="132">
        <f t="shared" si="282"/>
        <v>0.55844155844155841</v>
      </c>
      <c r="BG319" s="157">
        <f t="shared" si="283"/>
        <v>121481.97674418605</v>
      </c>
      <c r="BH319" s="592"/>
      <c r="BI319" s="227" t="s">
        <v>119</v>
      </c>
      <c r="BJ319" s="122">
        <f t="shared" si="284"/>
        <v>4159</v>
      </c>
      <c r="BK319" s="131">
        <f t="shared" si="268"/>
        <v>2680</v>
      </c>
      <c r="BL319" s="131">
        <f t="shared" si="269"/>
        <v>234716980</v>
      </c>
      <c r="BM319" s="132">
        <f t="shared" si="326"/>
        <v>0.16221778342715332</v>
      </c>
      <c r="BN319" s="132">
        <f t="shared" si="285"/>
        <v>0.64438566963212307</v>
      </c>
      <c r="BO319" s="131">
        <f t="shared" si="286"/>
        <v>87580.96268656716</v>
      </c>
      <c r="BP319" s="183"/>
    </row>
    <row r="320" spans="2:68" s="75" customFormat="1">
      <c r="B320" s="602"/>
      <c r="C320" s="605"/>
      <c r="D320" s="592"/>
      <c r="E320" s="227" t="s">
        <v>120</v>
      </c>
      <c r="F320" s="122">
        <v>6</v>
      </c>
      <c r="G320" s="131">
        <v>3</v>
      </c>
      <c r="H320" s="131">
        <v>226130</v>
      </c>
      <c r="I320" s="132">
        <f t="shared" si="319"/>
        <v>7.1428571428571425E-2</v>
      </c>
      <c r="J320" s="132">
        <f t="shared" si="270"/>
        <v>0.5</v>
      </c>
      <c r="K320" s="157">
        <f t="shared" si="271"/>
        <v>75376.666666666672</v>
      </c>
      <c r="L320" s="592"/>
      <c r="M320" s="227" t="s">
        <v>120</v>
      </c>
      <c r="N320" s="122">
        <v>21</v>
      </c>
      <c r="O320" s="131">
        <v>10</v>
      </c>
      <c r="P320" s="131">
        <v>801570</v>
      </c>
      <c r="Q320" s="132">
        <f t="shared" si="320"/>
        <v>8.3333333333333329E-2</v>
      </c>
      <c r="R320" s="132">
        <f t="shared" si="272"/>
        <v>0.47619047619047616</v>
      </c>
      <c r="S320" s="126">
        <f t="shared" si="273"/>
        <v>80157</v>
      </c>
      <c r="T320" s="592"/>
      <c r="U320" s="227" t="s">
        <v>120</v>
      </c>
      <c r="V320" s="122">
        <v>546</v>
      </c>
      <c r="W320" s="131">
        <v>383</v>
      </c>
      <c r="X320" s="131">
        <v>27774490</v>
      </c>
      <c r="Y320" s="132">
        <f t="shared" si="321"/>
        <v>6.6320346320346321E-2</v>
      </c>
      <c r="Z320" s="132">
        <f t="shared" si="274"/>
        <v>0.70146520146520142</v>
      </c>
      <c r="AA320" s="131">
        <f t="shared" si="275"/>
        <v>72518.25065274151</v>
      </c>
      <c r="AB320" s="592"/>
      <c r="AC320" s="227" t="s">
        <v>120</v>
      </c>
      <c r="AD320" s="122">
        <v>585</v>
      </c>
      <c r="AE320" s="131">
        <v>398</v>
      </c>
      <c r="AF320" s="131">
        <v>29916680</v>
      </c>
      <c r="AG320" s="132">
        <f t="shared" si="322"/>
        <v>7.9030976965845906E-2</v>
      </c>
      <c r="AH320" s="132">
        <f t="shared" si="276"/>
        <v>0.68034188034188037</v>
      </c>
      <c r="AI320" s="126">
        <f t="shared" si="277"/>
        <v>75167.537688442215</v>
      </c>
      <c r="AJ320" s="592"/>
      <c r="AK320" s="227" t="s">
        <v>120</v>
      </c>
      <c r="AL320" s="122">
        <v>360</v>
      </c>
      <c r="AM320" s="131">
        <v>246</v>
      </c>
      <c r="AN320" s="131">
        <v>19609300</v>
      </c>
      <c r="AO320" s="132">
        <f t="shared" si="323"/>
        <v>7.4840279890477646E-2</v>
      </c>
      <c r="AP320" s="132">
        <f t="shared" si="278"/>
        <v>0.68333333333333335</v>
      </c>
      <c r="AQ320" s="126">
        <f t="shared" si="279"/>
        <v>79712.601626016258</v>
      </c>
      <c r="AR320" s="592"/>
      <c r="AS320" s="227" t="s">
        <v>120</v>
      </c>
      <c r="AT320" s="122">
        <v>150</v>
      </c>
      <c r="AU320" s="131">
        <v>78</v>
      </c>
      <c r="AV320" s="131">
        <v>6703880</v>
      </c>
      <c r="AW320" s="132">
        <f t="shared" si="324"/>
        <v>4.7764849969381504E-2</v>
      </c>
      <c r="AX320" s="132">
        <f t="shared" si="280"/>
        <v>0.52</v>
      </c>
      <c r="AY320" s="131">
        <f t="shared" si="281"/>
        <v>85947.179487179485</v>
      </c>
      <c r="AZ320" s="592"/>
      <c r="BA320" s="227" t="s">
        <v>120</v>
      </c>
      <c r="BB320" s="122">
        <v>32</v>
      </c>
      <c r="BC320" s="131">
        <v>21</v>
      </c>
      <c r="BD320" s="131">
        <v>2084280</v>
      </c>
      <c r="BE320" s="132">
        <f t="shared" si="325"/>
        <v>3.3439490445859872E-2</v>
      </c>
      <c r="BF320" s="132">
        <f t="shared" si="282"/>
        <v>0.65625</v>
      </c>
      <c r="BG320" s="157">
        <f t="shared" si="283"/>
        <v>99251.428571428565</v>
      </c>
      <c r="BH320" s="592"/>
      <c r="BI320" s="227" t="s">
        <v>120</v>
      </c>
      <c r="BJ320" s="122">
        <f t="shared" si="284"/>
        <v>1700</v>
      </c>
      <c r="BK320" s="131">
        <f t="shared" si="268"/>
        <v>1139</v>
      </c>
      <c r="BL320" s="131">
        <f t="shared" si="269"/>
        <v>87116330</v>
      </c>
      <c r="BM320" s="132">
        <f t="shared" si="326"/>
        <v>6.8942557956540154E-2</v>
      </c>
      <c r="BN320" s="132">
        <f t="shared" si="285"/>
        <v>0.67</v>
      </c>
      <c r="BO320" s="131">
        <f t="shared" si="286"/>
        <v>76484.925373134334</v>
      </c>
      <c r="BP320" s="183"/>
    </row>
    <row r="321" spans="2:68" s="75" customFormat="1">
      <c r="B321" s="602"/>
      <c r="C321" s="605"/>
      <c r="D321" s="592"/>
      <c r="E321" s="227" t="s">
        <v>121</v>
      </c>
      <c r="F321" s="122">
        <v>7</v>
      </c>
      <c r="G321" s="131">
        <v>3</v>
      </c>
      <c r="H321" s="131">
        <v>591630</v>
      </c>
      <c r="I321" s="132">
        <f t="shared" si="319"/>
        <v>7.1428571428571425E-2</v>
      </c>
      <c r="J321" s="132">
        <f t="shared" si="270"/>
        <v>0.42857142857142855</v>
      </c>
      <c r="K321" s="157">
        <f t="shared" si="271"/>
        <v>197210</v>
      </c>
      <c r="L321" s="592"/>
      <c r="M321" s="227" t="s">
        <v>121</v>
      </c>
      <c r="N321" s="122">
        <v>28</v>
      </c>
      <c r="O321" s="131">
        <v>9</v>
      </c>
      <c r="P321" s="131">
        <v>587030</v>
      </c>
      <c r="Q321" s="132">
        <f t="shared" si="320"/>
        <v>7.4999999999999997E-2</v>
      </c>
      <c r="R321" s="132">
        <f t="shared" si="272"/>
        <v>0.32142857142857145</v>
      </c>
      <c r="S321" s="126">
        <f t="shared" si="273"/>
        <v>65225.555555555555</v>
      </c>
      <c r="T321" s="592"/>
      <c r="U321" s="227" t="s">
        <v>121</v>
      </c>
      <c r="V321" s="122">
        <v>349</v>
      </c>
      <c r="W321" s="131">
        <v>181</v>
      </c>
      <c r="X321" s="131">
        <v>12331810</v>
      </c>
      <c r="Y321" s="132">
        <f t="shared" si="321"/>
        <v>3.1341991341991345E-2</v>
      </c>
      <c r="Z321" s="132">
        <f t="shared" si="274"/>
        <v>0.51862464183381085</v>
      </c>
      <c r="AA321" s="131">
        <f t="shared" si="275"/>
        <v>68131.546961325963</v>
      </c>
      <c r="AB321" s="592"/>
      <c r="AC321" s="227" t="s">
        <v>121</v>
      </c>
      <c r="AD321" s="122">
        <v>403</v>
      </c>
      <c r="AE321" s="131">
        <v>250</v>
      </c>
      <c r="AF321" s="131">
        <v>21465400</v>
      </c>
      <c r="AG321" s="132">
        <f t="shared" si="322"/>
        <v>4.9642573471008734E-2</v>
      </c>
      <c r="AH321" s="132">
        <f t="shared" si="276"/>
        <v>0.6203473945409429</v>
      </c>
      <c r="AI321" s="126">
        <f t="shared" si="277"/>
        <v>85861.6</v>
      </c>
      <c r="AJ321" s="592"/>
      <c r="AK321" s="227" t="s">
        <v>121</v>
      </c>
      <c r="AL321" s="122">
        <v>375</v>
      </c>
      <c r="AM321" s="131">
        <v>222</v>
      </c>
      <c r="AN321" s="131">
        <v>16339090</v>
      </c>
      <c r="AO321" s="132">
        <f t="shared" si="323"/>
        <v>6.7538789169455424E-2</v>
      </c>
      <c r="AP321" s="132">
        <f t="shared" si="278"/>
        <v>0.59199999999999997</v>
      </c>
      <c r="AQ321" s="126">
        <f t="shared" si="279"/>
        <v>73599.504504504512</v>
      </c>
      <c r="AR321" s="592"/>
      <c r="AS321" s="227" t="s">
        <v>121</v>
      </c>
      <c r="AT321" s="122">
        <v>205</v>
      </c>
      <c r="AU321" s="131">
        <v>116</v>
      </c>
      <c r="AV321" s="131">
        <v>9601420</v>
      </c>
      <c r="AW321" s="132">
        <f t="shared" si="324"/>
        <v>7.1034905082669936E-2</v>
      </c>
      <c r="AX321" s="132">
        <f t="shared" si="280"/>
        <v>0.56585365853658531</v>
      </c>
      <c r="AY321" s="131">
        <f t="shared" si="281"/>
        <v>82770.862068965522</v>
      </c>
      <c r="AZ321" s="592"/>
      <c r="BA321" s="227" t="s">
        <v>121</v>
      </c>
      <c r="BB321" s="122">
        <v>76</v>
      </c>
      <c r="BC321" s="131">
        <v>34</v>
      </c>
      <c r="BD321" s="131">
        <v>4270700</v>
      </c>
      <c r="BE321" s="132">
        <f t="shared" si="325"/>
        <v>5.4140127388535034E-2</v>
      </c>
      <c r="BF321" s="132">
        <f t="shared" si="282"/>
        <v>0.44736842105263158</v>
      </c>
      <c r="BG321" s="157">
        <f t="shared" si="283"/>
        <v>125608.82352941176</v>
      </c>
      <c r="BH321" s="592"/>
      <c r="BI321" s="227" t="s">
        <v>121</v>
      </c>
      <c r="BJ321" s="122">
        <f t="shared" si="284"/>
        <v>1443</v>
      </c>
      <c r="BK321" s="131">
        <f t="shared" si="268"/>
        <v>815</v>
      </c>
      <c r="BL321" s="131">
        <f t="shared" si="269"/>
        <v>65187080</v>
      </c>
      <c r="BM321" s="132">
        <f t="shared" si="326"/>
        <v>4.9331154288481324E-2</v>
      </c>
      <c r="BN321" s="132">
        <f t="shared" si="285"/>
        <v>0.56479556479556481</v>
      </c>
      <c r="BO321" s="131">
        <f t="shared" si="286"/>
        <v>79984.14723926381</v>
      </c>
      <c r="BP321" s="183"/>
    </row>
    <row r="322" spans="2:68" s="75" customFormat="1">
      <c r="B322" s="602"/>
      <c r="C322" s="605"/>
      <c r="D322" s="592"/>
      <c r="E322" s="227" t="s">
        <v>122</v>
      </c>
      <c r="F322" s="122">
        <v>8</v>
      </c>
      <c r="G322" s="131">
        <v>6</v>
      </c>
      <c r="H322" s="131">
        <v>501400</v>
      </c>
      <c r="I322" s="132">
        <f t="shared" si="319"/>
        <v>0.14285714285714285</v>
      </c>
      <c r="J322" s="132">
        <f t="shared" si="270"/>
        <v>0.75</v>
      </c>
      <c r="K322" s="157">
        <f t="shared" si="271"/>
        <v>83566.666666666672</v>
      </c>
      <c r="L322" s="592"/>
      <c r="M322" s="227" t="s">
        <v>122</v>
      </c>
      <c r="N322" s="122">
        <v>9</v>
      </c>
      <c r="O322" s="131">
        <v>5</v>
      </c>
      <c r="P322" s="131">
        <v>530560</v>
      </c>
      <c r="Q322" s="132">
        <f t="shared" si="320"/>
        <v>4.1666666666666664E-2</v>
      </c>
      <c r="R322" s="132">
        <f t="shared" si="272"/>
        <v>0.55555555555555558</v>
      </c>
      <c r="S322" s="126">
        <f t="shared" si="273"/>
        <v>106112</v>
      </c>
      <c r="T322" s="592"/>
      <c r="U322" s="227" t="s">
        <v>122</v>
      </c>
      <c r="V322" s="122">
        <v>301</v>
      </c>
      <c r="W322" s="131">
        <v>211</v>
      </c>
      <c r="X322" s="131">
        <v>16250260</v>
      </c>
      <c r="Y322" s="132">
        <f t="shared" si="321"/>
        <v>3.6536796536796534E-2</v>
      </c>
      <c r="Z322" s="132">
        <f t="shared" si="274"/>
        <v>0.70099667774086383</v>
      </c>
      <c r="AA322" s="131">
        <f t="shared" si="275"/>
        <v>77015.450236966819</v>
      </c>
      <c r="AB322" s="592"/>
      <c r="AC322" s="227" t="s">
        <v>122</v>
      </c>
      <c r="AD322" s="122">
        <v>320</v>
      </c>
      <c r="AE322" s="131">
        <v>212</v>
      </c>
      <c r="AF322" s="131">
        <v>18419100</v>
      </c>
      <c r="AG322" s="132">
        <f t="shared" si="322"/>
        <v>4.2096902303415409E-2</v>
      </c>
      <c r="AH322" s="132">
        <f t="shared" si="276"/>
        <v>0.66249999999999998</v>
      </c>
      <c r="AI322" s="126">
        <f t="shared" si="277"/>
        <v>86882.547169811325</v>
      </c>
      <c r="AJ322" s="592"/>
      <c r="AK322" s="227" t="s">
        <v>122</v>
      </c>
      <c r="AL322" s="122">
        <v>245</v>
      </c>
      <c r="AM322" s="131">
        <v>155</v>
      </c>
      <c r="AN322" s="131">
        <v>17082660</v>
      </c>
      <c r="AO322" s="132">
        <f t="shared" si="323"/>
        <v>4.7155460906601762E-2</v>
      </c>
      <c r="AP322" s="132">
        <f t="shared" si="278"/>
        <v>0.63265306122448983</v>
      </c>
      <c r="AQ322" s="126">
        <f t="shared" si="279"/>
        <v>110210.70967741935</v>
      </c>
      <c r="AR322" s="592"/>
      <c r="AS322" s="227" t="s">
        <v>122</v>
      </c>
      <c r="AT322" s="122">
        <v>114</v>
      </c>
      <c r="AU322" s="131">
        <v>75</v>
      </c>
      <c r="AV322" s="131">
        <v>9715590</v>
      </c>
      <c r="AW322" s="132">
        <f t="shared" si="324"/>
        <v>4.5927740355174523E-2</v>
      </c>
      <c r="AX322" s="132">
        <f t="shared" si="280"/>
        <v>0.65789473684210531</v>
      </c>
      <c r="AY322" s="131">
        <f t="shared" si="281"/>
        <v>129541.2</v>
      </c>
      <c r="AZ322" s="592"/>
      <c r="BA322" s="227" t="s">
        <v>122</v>
      </c>
      <c r="BB322" s="122">
        <v>38</v>
      </c>
      <c r="BC322" s="131">
        <v>29</v>
      </c>
      <c r="BD322" s="131">
        <v>4199940</v>
      </c>
      <c r="BE322" s="132">
        <f t="shared" si="325"/>
        <v>4.6178343949044583E-2</v>
      </c>
      <c r="BF322" s="132">
        <f t="shared" si="282"/>
        <v>0.76315789473684215</v>
      </c>
      <c r="BG322" s="157">
        <f t="shared" si="283"/>
        <v>144825.5172413793</v>
      </c>
      <c r="BH322" s="592"/>
      <c r="BI322" s="227" t="s">
        <v>122</v>
      </c>
      <c r="BJ322" s="122">
        <f t="shared" si="284"/>
        <v>1035</v>
      </c>
      <c r="BK322" s="131">
        <f t="shared" si="268"/>
        <v>693</v>
      </c>
      <c r="BL322" s="131">
        <f t="shared" si="269"/>
        <v>66699510</v>
      </c>
      <c r="BM322" s="132">
        <f t="shared" si="326"/>
        <v>4.1946613401125842E-2</v>
      </c>
      <c r="BN322" s="132">
        <f t="shared" si="285"/>
        <v>0.66956521739130437</v>
      </c>
      <c r="BO322" s="131">
        <f t="shared" si="286"/>
        <v>96247.489177489173</v>
      </c>
      <c r="BP322" s="183"/>
    </row>
    <row r="323" spans="2:68" s="75" customFormat="1">
      <c r="B323" s="602"/>
      <c r="C323" s="605"/>
      <c r="D323" s="592"/>
      <c r="E323" s="227" t="s">
        <v>123</v>
      </c>
      <c r="F323" s="122">
        <v>14</v>
      </c>
      <c r="G323" s="131">
        <v>10</v>
      </c>
      <c r="H323" s="131">
        <v>1164520</v>
      </c>
      <c r="I323" s="132">
        <f t="shared" si="319"/>
        <v>0.23809523809523808</v>
      </c>
      <c r="J323" s="132">
        <f t="shared" si="270"/>
        <v>0.7142857142857143</v>
      </c>
      <c r="K323" s="157">
        <f t="shared" si="271"/>
        <v>116452</v>
      </c>
      <c r="L323" s="592"/>
      <c r="M323" s="227" t="s">
        <v>123</v>
      </c>
      <c r="N323" s="122">
        <v>58</v>
      </c>
      <c r="O323" s="131">
        <v>29</v>
      </c>
      <c r="P323" s="131">
        <v>2908310</v>
      </c>
      <c r="Q323" s="132">
        <f t="shared" si="320"/>
        <v>0.24166666666666667</v>
      </c>
      <c r="R323" s="132">
        <f t="shared" si="272"/>
        <v>0.5</v>
      </c>
      <c r="S323" s="126">
        <f t="shared" si="273"/>
        <v>100286.55172413793</v>
      </c>
      <c r="T323" s="592"/>
      <c r="U323" s="227" t="s">
        <v>123</v>
      </c>
      <c r="V323" s="122">
        <v>2451</v>
      </c>
      <c r="W323" s="131">
        <v>1648</v>
      </c>
      <c r="X323" s="131">
        <v>122962920</v>
      </c>
      <c r="Y323" s="132">
        <f t="shared" si="321"/>
        <v>0.28536796536796538</v>
      </c>
      <c r="Z323" s="132">
        <f t="shared" si="274"/>
        <v>0.67237862097103218</v>
      </c>
      <c r="AA323" s="131">
        <f t="shared" si="275"/>
        <v>74613.422330097092</v>
      </c>
      <c r="AB323" s="592"/>
      <c r="AC323" s="227" t="s">
        <v>123</v>
      </c>
      <c r="AD323" s="122">
        <v>2275</v>
      </c>
      <c r="AE323" s="131">
        <v>1561</v>
      </c>
      <c r="AF323" s="131">
        <v>128672740</v>
      </c>
      <c r="AG323" s="132">
        <f t="shared" si="322"/>
        <v>0.30996822875297858</v>
      </c>
      <c r="AH323" s="132">
        <f t="shared" si="276"/>
        <v>0.68615384615384611</v>
      </c>
      <c r="AI323" s="126">
        <f t="shared" si="277"/>
        <v>82429.686098654711</v>
      </c>
      <c r="AJ323" s="592"/>
      <c r="AK323" s="227" t="s">
        <v>123</v>
      </c>
      <c r="AL323" s="122">
        <v>1387</v>
      </c>
      <c r="AM323" s="131">
        <v>896</v>
      </c>
      <c r="AN323" s="131">
        <v>70317640</v>
      </c>
      <c r="AO323" s="132">
        <f t="shared" si="323"/>
        <v>0.27258898691816247</v>
      </c>
      <c r="AP323" s="132">
        <f t="shared" si="278"/>
        <v>0.64599855803893291</v>
      </c>
      <c r="AQ323" s="126">
        <f t="shared" si="279"/>
        <v>78479.508928571435</v>
      </c>
      <c r="AR323" s="592"/>
      <c r="AS323" s="227" t="s">
        <v>123</v>
      </c>
      <c r="AT323" s="122">
        <v>560</v>
      </c>
      <c r="AU323" s="131">
        <v>322</v>
      </c>
      <c r="AV323" s="131">
        <v>31528110</v>
      </c>
      <c r="AW323" s="132">
        <f t="shared" si="324"/>
        <v>0.19718309859154928</v>
      </c>
      <c r="AX323" s="132">
        <f t="shared" si="280"/>
        <v>0.57499999999999996</v>
      </c>
      <c r="AY323" s="131">
        <f t="shared" si="281"/>
        <v>97913.385093167701</v>
      </c>
      <c r="AZ323" s="592"/>
      <c r="BA323" s="227" t="s">
        <v>123</v>
      </c>
      <c r="BB323" s="122">
        <v>138</v>
      </c>
      <c r="BC323" s="131">
        <v>75</v>
      </c>
      <c r="BD323" s="131">
        <v>9144520</v>
      </c>
      <c r="BE323" s="132">
        <f t="shared" si="325"/>
        <v>0.11942675159235669</v>
      </c>
      <c r="BF323" s="132">
        <f t="shared" si="282"/>
        <v>0.54347826086956519</v>
      </c>
      <c r="BG323" s="157">
        <f t="shared" si="283"/>
        <v>121926.93333333333</v>
      </c>
      <c r="BH323" s="592"/>
      <c r="BI323" s="227" t="s">
        <v>123</v>
      </c>
      <c r="BJ323" s="122">
        <f t="shared" si="284"/>
        <v>6883</v>
      </c>
      <c r="BK323" s="131">
        <f t="shared" si="268"/>
        <v>4541</v>
      </c>
      <c r="BL323" s="131">
        <f t="shared" si="269"/>
        <v>366698760</v>
      </c>
      <c r="BM323" s="132">
        <f t="shared" si="326"/>
        <v>0.2748622964711579</v>
      </c>
      <c r="BN323" s="132">
        <f t="shared" si="285"/>
        <v>0.65974139183495573</v>
      </c>
      <c r="BO323" s="131">
        <f t="shared" si="286"/>
        <v>80752.865007707558</v>
      </c>
      <c r="BP323" s="183"/>
    </row>
    <row r="324" spans="2:68" s="75" customFormat="1">
      <c r="B324" s="602"/>
      <c r="C324" s="605"/>
      <c r="D324" s="592"/>
      <c r="E324" s="227" t="s">
        <v>124</v>
      </c>
      <c r="F324" s="122">
        <v>4</v>
      </c>
      <c r="G324" s="131">
        <v>3</v>
      </c>
      <c r="H324" s="131">
        <v>334910</v>
      </c>
      <c r="I324" s="132">
        <f t="shared" si="319"/>
        <v>7.1428571428571425E-2</v>
      </c>
      <c r="J324" s="132">
        <f t="shared" si="270"/>
        <v>0.75</v>
      </c>
      <c r="K324" s="157">
        <f t="shared" si="271"/>
        <v>111636.66666666667</v>
      </c>
      <c r="L324" s="592"/>
      <c r="M324" s="227" t="s">
        <v>124</v>
      </c>
      <c r="N324" s="122">
        <v>15</v>
      </c>
      <c r="O324" s="131">
        <v>9</v>
      </c>
      <c r="P324" s="131">
        <v>612540</v>
      </c>
      <c r="Q324" s="132">
        <f t="shared" si="320"/>
        <v>7.4999999999999997E-2</v>
      </c>
      <c r="R324" s="132">
        <f t="shared" si="272"/>
        <v>0.6</v>
      </c>
      <c r="S324" s="126">
        <f t="shared" si="273"/>
        <v>68060</v>
      </c>
      <c r="T324" s="592"/>
      <c r="U324" s="227" t="s">
        <v>124</v>
      </c>
      <c r="V324" s="122">
        <v>389</v>
      </c>
      <c r="W324" s="131">
        <v>260</v>
      </c>
      <c r="X324" s="131">
        <v>20835630</v>
      </c>
      <c r="Y324" s="132">
        <f t="shared" si="321"/>
        <v>4.5021645021645025E-2</v>
      </c>
      <c r="Z324" s="132">
        <f t="shared" si="274"/>
        <v>0.66838046272493579</v>
      </c>
      <c r="AA324" s="131">
        <f t="shared" si="275"/>
        <v>80137.038461538468</v>
      </c>
      <c r="AB324" s="592"/>
      <c r="AC324" s="227" t="s">
        <v>124</v>
      </c>
      <c r="AD324" s="122">
        <v>487</v>
      </c>
      <c r="AE324" s="131">
        <v>295</v>
      </c>
      <c r="AF324" s="131">
        <v>26334560</v>
      </c>
      <c r="AG324" s="132">
        <f t="shared" si="322"/>
        <v>5.8578236695790313E-2</v>
      </c>
      <c r="AH324" s="132">
        <f t="shared" si="276"/>
        <v>0.60574948665297745</v>
      </c>
      <c r="AI324" s="126">
        <f t="shared" si="277"/>
        <v>89269.694915254237</v>
      </c>
      <c r="AJ324" s="592"/>
      <c r="AK324" s="227" t="s">
        <v>124</v>
      </c>
      <c r="AL324" s="122">
        <v>437</v>
      </c>
      <c r="AM324" s="131">
        <v>256</v>
      </c>
      <c r="AN324" s="131">
        <v>24628430</v>
      </c>
      <c r="AO324" s="132">
        <f t="shared" si="323"/>
        <v>7.7882567690903556E-2</v>
      </c>
      <c r="AP324" s="132">
        <f t="shared" si="278"/>
        <v>0.58581235697940504</v>
      </c>
      <c r="AQ324" s="126">
        <f t="shared" si="279"/>
        <v>96204.8046875</v>
      </c>
      <c r="AR324" s="592"/>
      <c r="AS324" s="227" t="s">
        <v>124</v>
      </c>
      <c r="AT324" s="122">
        <v>263</v>
      </c>
      <c r="AU324" s="131">
        <v>145</v>
      </c>
      <c r="AV324" s="131">
        <v>13831090</v>
      </c>
      <c r="AW324" s="132">
        <f t="shared" si="324"/>
        <v>8.8793631353337413E-2</v>
      </c>
      <c r="AX324" s="132">
        <f t="shared" si="280"/>
        <v>0.5513307984790875</v>
      </c>
      <c r="AY324" s="131">
        <f t="shared" si="281"/>
        <v>95386.827586206899</v>
      </c>
      <c r="AZ324" s="592"/>
      <c r="BA324" s="227" t="s">
        <v>124</v>
      </c>
      <c r="BB324" s="122">
        <v>91</v>
      </c>
      <c r="BC324" s="131">
        <v>51</v>
      </c>
      <c r="BD324" s="131">
        <v>6121120</v>
      </c>
      <c r="BE324" s="132">
        <f t="shared" si="325"/>
        <v>8.1210191082802544E-2</v>
      </c>
      <c r="BF324" s="132">
        <f t="shared" si="282"/>
        <v>0.56043956043956045</v>
      </c>
      <c r="BG324" s="157">
        <f t="shared" si="283"/>
        <v>120021.96078431372</v>
      </c>
      <c r="BH324" s="592"/>
      <c r="BI324" s="227" t="s">
        <v>124</v>
      </c>
      <c r="BJ324" s="122">
        <f t="shared" si="284"/>
        <v>1686</v>
      </c>
      <c r="BK324" s="131">
        <f t="shared" si="268"/>
        <v>1019</v>
      </c>
      <c r="BL324" s="131">
        <f t="shared" si="269"/>
        <v>92698280</v>
      </c>
      <c r="BM324" s="132">
        <f t="shared" si="326"/>
        <v>6.1679075116518371E-2</v>
      </c>
      <c r="BN324" s="132">
        <f t="shared" si="285"/>
        <v>0.60438908659549229</v>
      </c>
      <c r="BO324" s="131">
        <f t="shared" si="286"/>
        <v>90969.852796859661</v>
      </c>
      <c r="BP324" s="183"/>
    </row>
    <row r="325" spans="2:68" s="75" customFormat="1">
      <c r="B325" s="602"/>
      <c r="C325" s="605"/>
      <c r="D325" s="592"/>
      <c r="E325" s="224" t="s">
        <v>117</v>
      </c>
      <c r="F325" s="122">
        <v>1</v>
      </c>
      <c r="G325" s="131">
        <v>0</v>
      </c>
      <c r="H325" s="131">
        <v>0</v>
      </c>
      <c r="I325" s="132">
        <f t="shared" si="319"/>
        <v>0</v>
      </c>
      <c r="J325" s="132">
        <f t="shared" si="270"/>
        <v>0</v>
      </c>
      <c r="K325" s="157" t="str">
        <f t="shared" si="271"/>
        <v>-</v>
      </c>
      <c r="L325" s="592"/>
      <c r="M325" s="228" t="s">
        <v>117</v>
      </c>
      <c r="N325" s="122">
        <v>7</v>
      </c>
      <c r="O325" s="131">
        <v>3</v>
      </c>
      <c r="P325" s="131">
        <v>414950</v>
      </c>
      <c r="Q325" s="132">
        <f t="shared" si="320"/>
        <v>2.5000000000000001E-2</v>
      </c>
      <c r="R325" s="132">
        <f t="shared" si="272"/>
        <v>0.42857142857142855</v>
      </c>
      <c r="S325" s="126">
        <f t="shared" si="273"/>
        <v>138316.66666666666</v>
      </c>
      <c r="T325" s="592"/>
      <c r="U325" s="228" t="s">
        <v>117</v>
      </c>
      <c r="V325" s="122">
        <v>508</v>
      </c>
      <c r="W325" s="131">
        <v>294</v>
      </c>
      <c r="X325" s="131">
        <v>19756030</v>
      </c>
      <c r="Y325" s="132">
        <f t="shared" si="321"/>
        <v>5.0909090909090911E-2</v>
      </c>
      <c r="Z325" s="132">
        <f t="shared" si="274"/>
        <v>0.57874015748031493</v>
      </c>
      <c r="AA325" s="131">
        <f t="shared" si="275"/>
        <v>67197.380952380947</v>
      </c>
      <c r="AB325" s="592"/>
      <c r="AC325" s="228" t="s">
        <v>117</v>
      </c>
      <c r="AD325" s="122">
        <v>268</v>
      </c>
      <c r="AE325" s="131">
        <v>142</v>
      </c>
      <c r="AF325" s="131">
        <v>13054060</v>
      </c>
      <c r="AG325" s="132">
        <f t="shared" si="322"/>
        <v>2.8196981731532962E-2</v>
      </c>
      <c r="AH325" s="132">
        <f t="shared" si="276"/>
        <v>0.52985074626865669</v>
      </c>
      <c r="AI325" s="126">
        <f t="shared" si="277"/>
        <v>91930</v>
      </c>
      <c r="AJ325" s="592"/>
      <c r="AK325" s="228" t="s">
        <v>117</v>
      </c>
      <c r="AL325" s="122">
        <v>147</v>
      </c>
      <c r="AM325" s="131">
        <v>78</v>
      </c>
      <c r="AN325" s="131">
        <v>7795920</v>
      </c>
      <c r="AO325" s="132">
        <f t="shared" si="323"/>
        <v>2.3729844843322179E-2</v>
      </c>
      <c r="AP325" s="132">
        <f t="shared" si="278"/>
        <v>0.53061224489795922</v>
      </c>
      <c r="AQ325" s="126">
        <f t="shared" si="279"/>
        <v>99947.692307692312</v>
      </c>
      <c r="AR325" s="592"/>
      <c r="AS325" s="228" t="s">
        <v>117</v>
      </c>
      <c r="AT325" s="122">
        <v>77</v>
      </c>
      <c r="AU325" s="131">
        <v>45</v>
      </c>
      <c r="AV325" s="131">
        <v>5192210</v>
      </c>
      <c r="AW325" s="132">
        <f t="shared" si="324"/>
        <v>2.7556644213104716E-2</v>
      </c>
      <c r="AX325" s="132">
        <f t="shared" si="280"/>
        <v>0.58441558441558439</v>
      </c>
      <c r="AY325" s="131">
        <f t="shared" si="281"/>
        <v>115382.44444444444</v>
      </c>
      <c r="AZ325" s="592"/>
      <c r="BA325" s="228" t="s">
        <v>117</v>
      </c>
      <c r="BB325" s="122">
        <v>33</v>
      </c>
      <c r="BC325" s="131">
        <v>13</v>
      </c>
      <c r="BD325" s="131">
        <v>1670940</v>
      </c>
      <c r="BE325" s="132">
        <f t="shared" si="325"/>
        <v>2.0700636942675158E-2</v>
      </c>
      <c r="BF325" s="132">
        <f t="shared" si="282"/>
        <v>0.39393939393939392</v>
      </c>
      <c r="BG325" s="157">
        <f t="shared" si="283"/>
        <v>128533.84615384616</v>
      </c>
      <c r="BH325" s="592"/>
      <c r="BI325" s="228" t="s">
        <v>117</v>
      </c>
      <c r="BJ325" s="122">
        <f t="shared" si="284"/>
        <v>1041</v>
      </c>
      <c r="BK325" s="131">
        <f t="shared" si="268"/>
        <v>575</v>
      </c>
      <c r="BL325" s="131">
        <f t="shared" si="269"/>
        <v>47884110</v>
      </c>
      <c r="BM325" s="132">
        <f t="shared" si="326"/>
        <v>3.4804188608437744E-2</v>
      </c>
      <c r="BN325" s="132">
        <f t="shared" si="285"/>
        <v>0.55235350624399615</v>
      </c>
      <c r="BO325" s="131">
        <f t="shared" si="286"/>
        <v>83276.713043478259</v>
      </c>
      <c r="BP325" s="183"/>
    </row>
    <row r="326" spans="2:68" s="75" customFormat="1">
      <c r="B326" s="602">
        <v>30</v>
      </c>
      <c r="C326" s="603" t="s">
        <v>34</v>
      </c>
      <c r="D326" s="595">
        <f>BS37</f>
        <v>51</v>
      </c>
      <c r="E326" s="225" t="s">
        <v>104</v>
      </c>
      <c r="F326" s="121">
        <v>20</v>
      </c>
      <c r="G326" s="129">
        <v>15</v>
      </c>
      <c r="H326" s="129">
        <v>1349590</v>
      </c>
      <c r="I326" s="130">
        <f>IFERROR(G326/$D$326,"-")</f>
        <v>0.29411764705882354</v>
      </c>
      <c r="J326" s="130">
        <f t="shared" si="270"/>
        <v>0.75</v>
      </c>
      <c r="K326" s="156">
        <f t="shared" si="271"/>
        <v>89972.666666666672</v>
      </c>
      <c r="L326" s="595">
        <f>BT37</f>
        <v>132</v>
      </c>
      <c r="M326" s="225" t="s">
        <v>104</v>
      </c>
      <c r="N326" s="121">
        <v>61</v>
      </c>
      <c r="O326" s="129">
        <v>38</v>
      </c>
      <c r="P326" s="129">
        <v>3768530</v>
      </c>
      <c r="Q326" s="130">
        <f>IFERROR(O326/$L$326,"-")</f>
        <v>0.2878787878787879</v>
      </c>
      <c r="R326" s="130">
        <f t="shared" si="272"/>
        <v>0.62295081967213117</v>
      </c>
      <c r="S326" s="125">
        <f t="shared" si="273"/>
        <v>99171.84210526316</v>
      </c>
      <c r="T326" s="595">
        <f>BU37</f>
        <v>7523</v>
      </c>
      <c r="U326" s="225" t="s">
        <v>104</v>
      </c>
      <c r="V326" s="121">
        <v>3490</v>
      </c>
      <c r="W326" s="129">
        <v>2163</v>
      </c>
      <c r="X326" s="129">
        <v>163609230</v>
      </c>
      <c r="Y326" s="130">
        <f>IFERROR(W326/$T$326,"-")</f>
        <v>0.28751827728299878</v>
      </c>
      <c r="Z326" s="130">
        <f t="shared" si="274"/>
        <v>0.61977077363896849</v>
      </c>
      <c r="AA326" s="129">
        <f t="shared" si="275"/>
        <v>75639.958391123437</v>
      </c>
      <c r="AB326" s="595">
        <f>BV37</f>
        <v>6601</v>
      </c>
      <c r="AC326" s="225" t="s">
        <v>104</v>
      </c>
      <c r="AD326" s="121">
        <v>3290</v>
      </c>
      <c r="AE326" s="129">
        <v>2133</v>
      </c>
      <c r="AF326" s="129">
        <v>178041000</v>
      </c>
      <c r="AG326" s="130">
        <f>IFERROR(AE326/$AB$326,"-")</f>
        <v>0.32313285865777913</v>
      </c>
      <c r="AH326" s="130">
        <f t="shared" si="276"/>
        <v>0.64832826747720362</v>
      </c>
      <c r="AI326" s="125">
        <f t="shared" si="277"/>
        <v>83469.760900140653</v>
      </c>
      <c r="AJ326" s="595">
        <f>BW37</f>
        <v>4546</v>
      </c>
      <c r="AK326" s="225" t="s">
        <v>104</v>
      </c>
      <c r="AL326" s="121">
        <v>2246</v>
      </c>
      <c r="AM326" s="129">
        <v>1364</v>
      </c>
      <c r="AN326" s="129">
        <v>120589580</v>
      </c>
      <c r="AO326" s="130">
        <f>IFERROR(AM326/$AJ$326,"-")</f>
        <v>0.30004399472063353</v>
      </c>
      <c r="AP326" s="130">
        <f t="shared" si="278"/>
        <v>0.60730186999109526</v>
      </c>
      <c r="AQ326" s="125">
        <f t="shared" si="279"/>
        <v>88408.782991202344</v>
      </c>
      <c r="AR326" s="595">
        <f>BX37</f>
        <v>2301</v>
      </c>
      <c r="AS326" s="225" t="s">
        <v>104</v>
      </c>
      <c r="AT326" s="121">
        <v>1004</v>
      </c>
      <c r="AU326" s="129">
        <v>557</v>
      </c>
      <c r="AV326" s="129">
        <v>55289160</v>
      </c>
      <c r="AW326" s="130">
        <f>IFERROR(AU326/$AR$326,"-")</f>
        <v>0.24206866579747935</v>
      </c>
      <c r="AX326" s="130">
        <f t="shared" si="280"/>
        <v>0.55478087649402386</v>
      </c>
      <c r="AY326" s="129">
        <f t="shared" si="281"/>
        <v>99262.405745062832</v>
      </c>
      <c r="AZ326" s="595">
        <f>BY37</f>
        <v>940</v>
      </c>
      <c r="BA326" s="225" t="s">
        <v>104</v>
      </c>
      <c r="BB326" s="121">
        <v>309</v>
      </c>
      <c r="BC326" s="129">
        <v>177</v>
      </c>
      <c r="BD326" s="129">
        <v>20674840</v>
      </c>
      <c r="BE326" s="130">
        <f>IFERROR(BC326/$AZ$326,"-")</f>
        <v>0.18829787234042553</v>
      </c>
      <c r="BF326" s="130">
        <f t="shared" si="282"/>
        <v>0.57281553398058249</v>
      </c>
      <c r="BG326" s="156">
        <f t="shared" si="283"/>
        <v>116807.00564971751</v>
      </c>
      <c r="BH326" s="595">
        <f>BZ37</f>
        <v>22094</v>
      </c>
      <c r="BI326" s="225" t="s">
        <v>104</v>
      </c>
      <c r="BJ326" s="121">
        <f t="shared" si="284"/>
        <v>10420</v>
      </c>
      <c r="BK326" s="129">
        <f t="shared" si="268"/>
        <v>6447</v>
      </c>
      <c r="BL326" s="129">
        <f t="shared" si="269"/>
        <v>543321930</v>
      </c>
      <c r="BM326" s="130">
        <f>IFERROR(BK326/$BH$326,"-")</f>
        <v>0.29179867837421924</v>
      </c>
      <c r="BN326" s="130">
        <f t="shared" si="285"/>
        <v>0.61871401151631478</v>
      </c>
      <c r="BO326" s="129">
        <f t="shared" si="286"/>
        <v>84275.155886458815</v>
      </c>
      <c r="BP326" s="183"/>
    </row>
    <row r="327" spans="2:68" s="75" customFormat="1">
      <c r="B327" s="602"/>
      <c r="C327" s="603"/>
      <c r="D327" s="595"/>
      <c r="E327" s="226" t="s">
        <v>136</v>
      </c>
      <c r="F327" s="122">
        <v>19</v>
      </c>
      <c r="G327" s="131">
        <v>15</v>
      </c>
      <c r="H327" s="131">
        <v>1256460</v>
      </c>
      <c r="I327" s="132">
        <f t="shared" ref="I327:I336" si="327">IFERROR(G327/$D$326,"-")</f>
        <v>0.29411764705882354</v>
      </c>
      <c r="J327" s="132">
        <f t="shared" si="270"/>
        <v>0.78947368421052633</v>
      </c>
      <c r="K327" s="157">
        <f t="shared" si="271"/>
        <v>83764</v>
      </c>
      <c r="L327" s="595"/>
      <c r="M327" s="226" t="s">
        <v>136</v>
      </c>
      <c r="N327" s="122">
        <v>50</v>
      </c>
      <c r="O327" s="131">
        <v>32</v>
      </c>
      <c r="P327" s="131">
        <v>2912340</v>
      </c>
      <c r="Q327" s="132">
        <f t="shared" ref="Q327:Q336" si="328">IFERROR(O327/$L$326,"-")</f>
        <v>0.24242424242424243</v>
      </c>
      <c r="R327" s="132">
        <f t="shared" si="272"/>
        <v>0.64</v>
      </c>
      <c r="S327" s="126">
        <f t="shared" si="273"/>
        <v>91010.625</v>
      </c>
      <c r="T327" s="595"/>
      <c r="U327" s="226" t="s">
        <v>136</v>
      </c>
      <c r="V327" s="122">
        <v>3346</v>
      </c>
      <c r="W327" s="131">
        <v>2130</v>
      </c>
      <c r="X327" s="131">
        <v>158742700</v>
      </c>
      <c r="Y327" s="132">
        <f t="shared" ref="Y327:Y336" si="329">IFERROR(W327/$T$326,"-")</f>
        <v>0.2831317293632859</v>
      </c>
      <c r="Z327" s="132">
        <f t="shared" si="274"/>
        <v>0.6365809922295278</v>
      </c>
      <c r="AA327" s="131">
        <f t="shared" si="275"/>
        <v>74527.089201877941</v>
      </c>
      <c r="AB327" s="595"/>
      <c r="AC327" s="226" t="s">
        <v>136</v>
      </c>
      <c r="AD327" s="122">
        <v>2854</v>
      </c>
      <c r="AE327" s="131">
        <v>1878</v>
      </c>
      <c r="AF327" s="131">
        <v>157991410</v>
      </c>
      <c r="AG327" s="132">
        <f t="shared" ref="AG327:AG336" si="330">IFERROR(AE327/$AB$326,"-")</f>
        <v>0.28450234812907133</v>
      </c>
      <c r="AH327" s="132">
        <f t="shared" si="276"/>
        <v>0.65802382620882971</v>
      </c>
      <c r="AI327" s="126">
        <f t="shared" si="277"/>
        <v>84127.481363152285</v>
      </c>
      <c r="AJ327" s="595"/>
      <c r="AK327" s="226" t="s">
        <v>136</v>
      </c>
      <c r="AL327" s="122">
        <v>1696</v>
      </c>
      <c r="AM327" s="131">
        <v>1023</v>
      </c>
      <c r="AN327" s="131">
        <v>83578770</v>
      </c>
      <c r="AO327" s="132">
        <f t="shared" ref="AO327:AO336" si="331">IFERROR(AM327/$AJ$326,"-")</f>
        <v>0.22503299604047514</v>
      </c>
      <c r="AP327" s="132">
        <f t="shared" si="278"/>
        <v>0.60318396226415094</v>
      </c>
      <c r="AQ327" s="126">
        <f t="shared" si="279"/>
        <v>81699.677419354834</v>
      </c>
      <c r="AR327" s="595"/>
      <c r="AS327" s="226" t="s">
        <v>136</v>
      </c>
      <c r="AT327" s="122">
        <v>682</v>
      </c>
      <c r="AU327" s="131">
        <v>365</v>
      </c>
      <c r="AV327" s="131">
        <v>29710110</v>
      </c>
      <c r="AW327" s="132">
        <f t="shared" ref="AW327:AW336" si="332">IFERROR(AU327/$AR$326,"-")</f>
        <v>0.15862668405041286</v>
      </c>
      <c r="AX327" s="132">
        <f t="shared" si="280"/>
        <v>0.53519061583577709</v>
      </c>
      <c r="AY327" s="131">
        <f t="shared" si="281"/>
        <v>81397.561643835623</v>
      </c>
      <c r="AZ327" s="595"/>
      <c r="BA327" s="226" t="s">
        <v>136</v>
      </c>
      <c r="BB327" s="122">
        <v>170</v>
      </c>
      <c r="BC327" s="131">
        <v>85</v>
      </c>
      <c r="BD327" s="131">
        <v>9138170</v>
      </c>
      <c r="BE327" s="132">
        <f t="shared" ref="BE327:BE336" si="333">IFERROR(BC327/$AZ$326,"-")</f>
        <v>9.0425531914893623E-2</v>
      </c>
      <c r="BF327" s="132">
        <f t="shared" si="282"/>
        <v>0.5</v>
      </c>
      <c r="BG327" s="157">
        <f t="shared" si="283"/>
        <v>107507.88235294117</v>
      </c>
      <c r="BH327" s="595"/>
      <c r="BI327" s="226" t="s">
        <v>136</v>
      </c>
      <c r="BJ327" s="122">
        <f t="shared" si="284"/>
        <v>8817</v>
      </c>
      <c r="BK327" s="131">
        <f t="shared" ref="BK327:BK390" si="334">SUM(G327,O327,W327,AE327,AM327,AU327,BC327)</f>
        <v>5528</v>
      </c>
      <c r="BL327" s="131">
        <f t="shared" ref="BL327:BL390" si="335">SUM(H327,P327,X327,AF327,AN327,AV327,BD327)</f>
        <v>443329960</v>
      </c>
      <c r="BM327" s="132">
        <f t="shared" ref="BM327:BM336" si="336">IFERROR(BK327/$BH$326,"-")</f>
        <v>0.25020367520593828</v>
      </c>
      <c r="BN327" s="132">
        <f t="shared" si="285"/>
        <v>0.62697062492911426</v>
      </c>
      <c r="BO327" s="131">
        <f t="shared" si="286"/>
        <v>80197.17076700434</v>
      </c>
      <c r="BP327" s="183"/>
    </row>
    <row r="328" spans="2:68" s="75" customFormat="1">
      <c r="B328" s="602"/>
      <c r="C328" s="603"/>
      <c r="D328" s="595"/>
      <c r="E328" s="227" t="s">
        <v>103</v>
      </c>
      <c r="F328" s="122">
        <v>33</v>
      </c>
      <c r="G328" s="131">
        <v>23</v>
      </c>
      <c r="H328" s="131">
        <v>1909290</v>
      </c>
      <c r="I328" s="132">
        <f t="shared" si="327"/>
        <v>0.45098039215686275</v>
      </c>
      <c r="J328" s="132">
        <f t="shared" ref="J328:J391" si="337">IFERROR(G328/F328,"-")</f>
        <v>0.69696969696969702</v>
      </c>
      <c r="K328" s="157">
        <f t="shared" ref="K328:K391" si="338">IFERROR(H328/G328,"-")</f>
        <v>83012.608695652176</v>
      </c>
      <c r="L328" s="595"/>
      <c r="M328" s="227" t="s">
        <v>103</v>
      </c>
      <c r="N328" s="122">
        <v>71</v>
      </c>
      <c r="O328" s="131">
        <v>44</v>
      </c>
      <c r="P328" s="131">
        <v>2954470</v>
      </c>
      <c r="Q328" s="132">
        <f t="shared" si="328"/>
        <v>0.33333333333333331</v>
      </c>
      <c r="R328" s="132">
        <f t="shared" ref="R328:R391" si="339">IFERROR(O328/N328,"-")</f>
        <v>0.61971830985915488</v>
      </c>
      <c r="S328" s="126">
        <f t="shared" ref="S328:S391" si="340">IFERROR(P328/O328,"-")</f>
        <v>67147.045454545456</v>
      </c>
      <c r="T328" s="595"/>
      <c r="U328" s="227" t="s">
        <v>103</v>
      </c>
      <c r="V328" s="122">
        <v>4576</v>
      </c>
      <c r="W328" s="131">
        <v>2778</v>
      </c>
      <c r="X328" s="131">
        <v>208575260</v>
      </c>
      <c r="Y328" s="132">
        <f t="shared" si="329"/>
        <v>0.36926757942310251</v>
      </c>
      <c r="Z328" s="132">
        <f t="shared" ref="Z328:Z391" si="341">IFERROR(W328/V328,"-")</f>
        <v>0.60708041958041958</v>
      </c>
      <c r="AA328" s="131">
        <f t="shared" ref="AA328:AA391" si="342">IFERROR(X328/W328,"-")</f>
        <v>75081.087113030953</v>
      </c>
      <c r="AB328" s="595"/>
      <c r="AC328" s="227" t="s">
        <v>103</v>
      </c>
      <c r="AD328" s="122">
        <v>4293</v>
      </c>
      <c r="AE328" s="131">
        <v>2720</v>
      </c>
      <c r="AF328" s="131">
        <v>230046610</v>
      </c>
      <c r="AG328" s="132">
        <f t="shared" si="330"/>
        <v>0.4120587789728829</v>
      </c>
      <c r="AH328" s="132">
        <f t="shared" ref="AH328:AH391" si="343">IFERROR(AE328/AD328,"-")</f>
        <v>0.63358956440717451</v>
      </c>
      <c r="AI328" s="126">
        <f t="shared" ref="AI328:AI391" si="344">IFERROR(AF328/AE328,"-")</f>
        <v>84575.959558823524</v>
      </c>
      <c r="AJ328" s="595"/>
      <c r="AK328" s="227" t="s">
        <v>103</v>
      </c>
      <c r="AL328" s="122">
        <v>3048</v>
      </c>
      <c r="AM328" s="131">
        <v>1776</v>
      </c>
      <c r="AN328" s="131">
        <v>156957360</v>
      </c>
      <c r="AO328" s="132">
        <f t="shared" si="331"/>
        <v>0.39067311922569292</v>
      </c>
      <c r="AP328" s="132">
        <f t="shared" ref="AP328:AP391" si="345">IFERROR(AM328/AL328,"-")</f>
        <v>0.58267716535433067</v>
      </c>
      <c r="AQ328" s="126">
        <f t="shared" ref="AQ328:AQ391" si="346">IFERROR(AN328/AM328,"-")</f>
        <v>88376.891891891893</v>
      </c>
      <c r="AR328" s="595"/>
      <c r="AS328" s="227" t="s">
        <v>103</v>
      </c>
      <c r="AT328" s="122">
        <v>1453</v>
      </c>
      <c r="AU328" s="131">
        <v>784</v>
      </c>
      <c r="AV328" s="131">
        <v>72663470</v>
      </c>
      <c r="AW328" s="132">
        <f t="shared" si="332"/>
        <v>0.3407214254671882</v>
      </c>
      <c r="AX328" s="132">
        <f t="shared" ref="AX328:AX391" si="347">IFERROR(AU328/AT328,"-")</f>
        <v>0.53957329662766684</v>
      </c>
      <c r="AY328" s="131">
        <f t="shared" ref="AY328:AY391" si="348">IFERROR(AV328/AU328,"-")</f>
        <v>92682.997448979586</v>
      </c>
      <c r="AZ328" s="595"/>
      <c r="BA328" s="227" t="s">
        <v>103</v>
      </c>
      <c r="BB328" s="122">
        <v>501</v>
      </c>
      <c r="BC328" s="131">
        <v>270</v>
      </c>
      <c r="BD328" s="131">
        <v>29982000</v>
      </c>
      <c r="BE328" s="132">
        <f t="shared" si="333"/>
        <v>0.28723404255319152</v>
      </c>
      <c r="BF328" s="132">
        <f t="shared" ref="BF328:BF391" si="349">IFERROR(BC328/BB328,"-")</f>
        <v>0.53892215568862278</v>
      </c>
      <c r="BG328" s="157">
        <f t="shared" ref="BG328:BG391" si="350">IFERROR(BD328/BC328,"-")</f>
        <v>111044.44444444444</v>
      </c>
      <c r="BH328" s="595"/>
      <c r="BI328" s="227" t="s">
        <v>103</v>
      </c>
      <c r="BJ328" s="122">
        <f t="shared" ref="BJ328:BJ391" si="351">SUM(F328,N328,V328,AD328,AL328,AT328,BB328)</f>
        <v>13975</v>
      </c>
      <c r="BK328" s="131">
        <f t="shared" si="334"/>
        <v>8395</v>
      </c>
      <c r="BL328" s="131">
        <f t="shared" si="335"/>
        <v>703088460</v>
      </c>
      <c r="BM328" s="132">
        <f t="shared" si="336"/>
        <v>0.37996741196704986</v>
      </c>
      <c r="BN328" s="132">
        <f t="shared" ref="BN328:BN391" si="352">IFERROR(BK328/BJ328,"-")</f>
        <v>0.60071556350626121</v>
      </c>
      <c r="BO328" s="131">
        <f t="shared" ref="BO328:BO391" si="353">IFERROR(BL328/BK328,"-")</f>
        <v>83750.858844550326</v>
      </c>
      <c r="BP328" s="183"/>
    </row>
    <row r="329" spans="2:68" s="75" customFormat="1">
      <c r="B329" s="602"/>
      <c r="C329" s="603"/>
      <c r="D329" s="595"/>
      <c r="E329" s="227" t="s">
        <v>106</v>
      </c>
      <c r="F329" s="122">
        <v>10</v>
      </c>
      <c r="G329" s="131">
        <v>8</v>
      </c>
      <c r="H329" s="131">
        <v>535480</v>
      </c>
      <c r="I329" s="132">
        <f t="shared" si="327"/>
        <v>0.15686274509803921</v>
      </c>
      <c r="J329" s="132">
        <f t="shared" si="337"/>
        <v>0.8</v>
      </c>
      <c r="K329" s="157">
        <f t="shared" si="338"/>
        <v>66935</v>
      </c>
      <c r="L329" s="595"/>
      <c r="M329" s="227" t="s">
        <v>106</v>
      </c>
      <c r="N329" s="122">
        <v>31</v>
      </c>
      <c r="O329" s="131">
        <v>16</v>
      </c>
      <c r="P329" s="131">
        <v>965260</v>
      </c>
      <c r="Q329" s="132">
        <f t="shared" si="328"/>
        <v>0.12121212121212122</v>
      </c>
      <c r="R329" s="132">
        <f t="shared" si="339"/>
        <v>0.5161290322580645</v>
      </c>
      <c r="S329" s="126">
        <f t="shared" si="340"/>
        <v>60328.75</v>
      </c>
      <c r="T329" s="595"/>
      <c r="U329" s="227" t="s">
        <v>106</v>
      </c>
      <c r="V329" s="122">
        <v>1597</v>
      </c>
      <c r="W329" s="131">
        <v>1038</v>
      </c>
      <c r="X329" s="131">
        <v>82210480</v>
      </c>
      <c r="Y329" s="132">
        <f t="shared" si="329"/>
        <v>0.13797687092915059</v>
      </c>
      <c r="Z329" s="132">
        <f t="shared" si="341"/>
        <v>0.64996869129618029</v>
      </c>
      <c r="AA329" s="131">
        <f t="shared" si="342"/>
        <v>79200.847784200392</v>
      </c>
      <c r="AB329" s="595"/>
      <c r="AC329" s="227" t="s">
        <v>106</v>
      </c>
      <c r="AD329" s="122">
        <v>1706</v>
      </c>
      <c r="AE329" s="131">
        <v>1117</v>
      </c>
      <c r="AF329" s="131">
        <v>92775550</v>
      </c>
      <c r="AG329" s="132">
        <f t="shared" si="330"/>
        <v>0.16921678533555523</v>
      </c>
      <c r="AH329" s="132">
        <f t="shared" si="343"/>
        <v>0.65474794841735051</v>
      </c>
      <c r="AI329" s="126">
        <f t="shared" si="344"/>
        <v>83057.788719785138</v>
      </c>
      <c r="AJ329" s="595"/>
      <c r="AK329" s="227" t="s">
        <v>106</v>
      </c>
      <c r="AL329" s="122">
        <v>1216</v>
      </c>
      <c r="AM329" s="131">
        <v>724</v>
      </c>
      <c r="AN329" s="131">
        <v>57806640</v>
      </c>
      <c r="AO329" s="132">
        <f t="shared" si="331"/>
        <v>0.15926088869335681</v>
      </c>
      <c r="AP329" s="132">
        <f t="shared" si="345"/>
        <v>0.59539473684210531</v>
      </c>
      <c r="AQ329" s="126">
        <f t="shared" si="346"/>
        <v>79843.425414364639</v>
      </c>
      <c r="AR329" s="595"/>
      <c r="AS329" s="227" t="s">
        <v>106</v>
      </c>
      <c r="AT329" s="122">
        <v>604</v>
      </c>
      <c r="AU329" s="131">
        <v>333</v>
      </c>
      <c r="AV329" s="131">
        <v>33147890</v>
      </c>
      <c r="AW329" s="132">
        <f t="shared" si="332"/>
        <v>0.14471968709256844</v>
      </c>
      <c r="AX329" s="132">
        <f t="shared" si="347"/>
        <v>0.55132450331125826</v>
      </c>
      <c r="AY329" s="131">
        <f t="shared" si="348"/>
        <v>99543.21321321321</v>
      </c>
      <c r="AZ329" s="595"/>
      <c r="BA329" s="227" t="s">
        <v>106</v>
      </c>
      <c r="BB329" s="122">
        <v>192</v>
      </c>
      <c r="BC329" s="131">
        <v>109</v>
      </c>
      <c r="BD329" s="131">
        <v>11681150</v>
      </c>
      <c r="BE329" s="132">
        <f t="shared" si="333"/>
        <v>0.11595744680851064</v>
      </c>
      <c r="BF329" s="132">
        <f t="shared" si="349"/>
        <v>0.56770833333333337</v>
      </c>
      <c r="BG329" s="157">
        <f t="shared" si="350"/>
        <v>107166.5137614679</v>
      </c>
      <c r="BH329" s="595"/>
      <c r="BI329" s="227" t="s">
        <v>106</v>
      </c>
      <c r="BJ329" s="122">
        <f t="shared" si="351"/>
        <v>5356</v>
      </c>
      <c r="BK329" s="131">
        <f t="shared" si="334"/>
        <v>3345</v>
      </c>
      <c r="BL329" s="131">
        <f t="shared" si="335"/>
        <v>279122450</v>
      </c>
      <c r="BM329" s="132">
        <f t="shared" si="336"/>
        <v>0.15139856974744276</v>
      </c>
      <c r="BN329" s="132">
        <f t="shared" si="352"/>
        <v>0.62453323375653469</v>
      </c>
      <c r="BO329" s="131">
        <f t="shared" si="353"/>
        <v>83444.678624813154</v>
      </c>
      <c r="BP329" s="183"/>
    </row>
    <row r="330" spans="2:68" s="75" customFormat="1">
      <c r="B330" s="602"/>
      <c r="C330" s="603"/>
      <c r="D330" s="595"/>
      <c r="E330" s="227" t="s">
        <v>119</v>
      </c>
      <c r="F330" s="122">
        <v>10</v>
      </c>
      <c r="G330" s="131">
        <v>6</v>
      </c>
      <c r="H330" s="131">
        <v>445510</v>
      </c>
      <c r="I330" s="132">
        <f t="shared" si="327"/>
        <v>0.11764705882352941</v>
      </c>
      <c r="J330" s="132">
        <f t="shared" si="337"/>
        <v>0.6</v>
      </c>
      <c r="K330" s="157">
        <f t="shared" si="338"/>
        <v>74251.666666666672</v>
      </c>
      <c r="L330" s="595"/>
      <c r="M330" s="227" t="s">
        <v>119</v>
      </c>
      <c r="N330" s="122">
        <v>45</v>
      </c>
      <c r="O330" s="131">
        <v>24</v>
      </c>
      <c r="P330" s="131">
        <v>1582740</v>
      </c>
      <c r="Q330" s="132">
        <f t="shared" si="328"/>
        <v>0.18181818181818182</v>
      </c>
      <c r="R330" s="132">
        <f t="shared" si="339"/>
        <v>0.53333333333333333</v>
      </c>
      <c r="S330" s="126">
        <f t="shared" si="340"/>
        <v>65947.5</v>
      </c>
      <c r="T330" s="595"/>
      <c r="U330" s="227" t="s">
        <v>119</v>
      </c>
      <c r="V330" s="122">
        <v>1517</v>
      </c>
      <c r="W330" s="131">
        <v>930</v>
      </c>
      <c r="X330" s="131">
        <v>72320000</v>
      </c>
      <c r="Y330" s="132">
        <f t="shared" si="329"/>
        <v>0.12362089591918118</v>
      </c>
      <c r="Z330" s="132">
        <f t="shared" si="341"/>
        <v>0.61305207646671056</v>
      </c>
      <c r="AA330" s="131">
        <f t="shared" si="342"/>
        <v>77763.440860215051</v>
      </c>
      <c r="AB330" s="595"/>
      <c r="AC330" s="227" t="s">
        <v>119</v>
      </c>
      <c r="AD330" s="122">
        <v>1677</v>
      </c>
      <c r="AE330" s="131">
        <v>1095</v>
      </c>
      <c r="AF330" s="131">
        <v>94540140</v>
      </c>
      <c r="AG330" s="132">
        <f t="shared" si="330"/>
        <v>0.16588395697621572</v>
      </c>
      <c r="AH330" s="132">
        <f t="shared" si="343"/>
        <v>0.65295169946332732</v>
      </c>
      <c r="AI330" s="126">
        <f t="shared" si="344"/>
        <v>86338.027397260274</v>
      </c>
      <c r="AJ330" s="595"/>
      <c r="AK330" s="227" t="s">
        <v>119</v>
      </c>
      <c r="AL330" s="122">
        <v>1293</v>
      </c>
      <c r="AM330" s="131">
        <v>759</v>
      </c>
      <c r="AN330" s="131">
        <v>68672170</v>
      </c>
      <c r="AO330" s="132">
        <f t="shared" si="331"/>
        <v>0.16695996480422348</v>
      </c>
      <c r="AP330" s="132">
        <f t="shared" si="345"/>
        <v>0.58700696055684454</v>
      </c>
      <c r="AQ330" s="126">
        <f t="shared" si="346"/>
        <v>90477.167325428192</v>
      </c>
      <c r="AR330" s="595"/>
      <c r="AS330" s="227" t="s">
        <v>119</v>
      </c>
      <c r="AT330" s="122">
        <v>653</v>
      </c>
      <c r="AU330" s="131">
        <v>360</v>
      </c>
      <c r="AV330" s="131">
        <v>36438320</v>
      </c>
      <c r="AW330" s="132">
        <f t="shared" si="332"/>
        <v>0.15645371577574968</v>
      </c>
      <c r="AX330" s="132">
        <f t="shared" si="347"/>
        <v>0.55130168453292494</v>
      </c>
      <c r="AY330" s="131">
        <f t="shared" si="348"/>
        <v>101217.55555555556</v>
      </c>
      <c r="AZ330" s="595"/>
      <c r="BA330" s="227" t="s">
        <v>119</v>
      </c>
      <c r="BB330" s="122">
        <v>221</v>
      </c>
      <c r="BC330" s="131">
        <v>126</v>
      </c>
      <c r="BD330" s="131">
        <v>14431770</v>
      </c>
      <c r="BE330" s="132">
        <f t="shared" si="333"/>
        <v>0.13404255319148936</v>
      </c>
      <c r="BF330" s="132">
        <f t="shared" si="349"/>
        <v>0.57013574660633481</v>
      </c>
      <c r="BG330" s="157">
        <f t="shared" si="350"/>
        <v>114537.85714285714</v>
      </c>
      <c r="BH330" s="595"/>
      <c r="BI330" s="227" t="s">
        <v>119</v>
      </c>
      <c r="BJ330" s="122">
        <f t="shared" si="351"/>
        <v>5416</v>
      </c>
      <c r="BK330" s="131">
        <f t="shared" si="334"/>
        <v>3300</v>
      </c>
      <c r="BL330" s="131">
        <f t="shared" si="335"/>
        <v>288430650</v>
      </c>
      <c r="BM330" s="132">
        <f t="shared" si="336"/>
        <v>0.14936181768806012</v>
      </c>
      <c r="BN330" s="132">
        <f t="shared" si="352"/>
        <v>0.60930576070901032</v>
      </c>
      <c r="BO330" s="131">
        <f t="shared" si="353"/>
        <v>87403.227272727279</v>
      </c>
      <c r="BP330" s="183"/>
    </row>
    <row r="331" spans="2:68" s="75" customFormat="1">
      <c r="B331" s="602"/>
      <c r="C331" s="603"/>
      <c r="D331" s="595"/>
      <c r="E331" s="227" t="s">
        <v>120</v>
      </c>
      <c r="F331" s="122">
        <v>6</v>
      </c>
      <c r="G331" s="131">
        <v>4</v>
      </c>
      <c r="H331" s="131">
        <v>204230</v>
      </c>
      <c r="I331" s="132">
        <f t="shared" si="327"/>
        <v>7.8431372549019607E-2</v>
      </c>
      <c r="J331" s="132">
        <f t="shared" si="337"/>
        <v>0.66666666666666663</v>
      </c>
      <c r="K331" s="157">
        <f t="shared" si="338"/>
        <v>51057.5</v>
      </c>
      <c r="L331" s="595"/>
      <c r="M331" s="227" t="s">
        <v>120</v>
      </c>
      <c r="N331" s="122">
        <v>21</v>
      </c>
      <c r="O331" s="131">
        <v>9</v>
      </c>
      <c r="P331" s="131">
        <v>579190</v>
      </c>
      <c r="Q331" s="132">
        <f t="shared" si="328"/>
        <v>6.8181818181818177E-2</v>
      </c>
      <c r="R331" s="132">
        <f t="shared" si="339"/>
        <v>0.42857142857142855</v>
      </c>
      <c r="S331" s="126">
        <f t="shared" si="340"/>
        <v>64354.444444444445</v>
      </c>
      <c r="T331" s="595"/>
      <c r="U331" s="227" t="s">
        <v>120</v>
      </c>
      <c r="V331" s="122">
        <v>894</v>
      </c>
      <c r="W331" s="131">
        <v>570</v>
      </c>
      <c r="X331" s="131">
        <v>43983180</v>
      </c>
      <c r="Y331" s="132">
        <f t="shared" si="329"/>
        <v>7.5767645885949753E-2</v>
      </c>
      <c r="Z331" s="132">
        <f t="shared" si="341"/>
        <v>0.63758389261744963</v>
      </c>
      <c r="AA331" s="131">
        <f t="shared" si="342"/>
        <v>77163.473684210519</v>
      </c>
      <c r="AB331" s="595"/>
      <c r="AC331" s="227" t="s">
        <v>120</v>
      </c>
      <c r="AD331" s="122">
        <v>920</v>
      </c>
      <c r="AE331" s="131">
        <v>602</v>
      </c>
      <c r="AF331" s="131">
        <v>52633700</v>
      </c>
      <c r="AG331" s="132">
        <f t="shared" si="330"/>
        <v>9.1198303287380697E-2</v>
      </c>
      <c r="AH331" s="132">
        <f t="shared" si="343"/>
        <v>0.65434782608695652</v>
      </c>
      <c r="AI331" s="126">
        <f t="shared" si="344"/>
        <v>87431.395348837206</v>
      </c>
      <c r="AJ331" s="595"/>
      <c r="AK331" s="227" t="s">
        <v>120</v>
      </c>
      <c r="AL331" s="122">
        <v>567</v>
      </c>
      <c r="AM331" s="131">
        <v>347</v>
      </c>
      <c r="AN331" s="131">
        <v>27257050</v>
      </c>
      <c r="AO331" s="132">
        <f t="shared" si="331"/>
        <v>7.6330840299164107E-2</v>
      </c>
      <c r="AP331" s="132">
        <f t="shared" si="345"/>
        <v>0.61199294532627868</v>
      </c>
      <c r="AQ331" s="126">
        <f t="shared" si="346"/>
        <v>78550.576368876078</v>
      </c>
      <c r="AR331" s="595"/>
      <c r="AS331" s="227" t="s">
        <v>120</v>
      </c>
      <c r="AT331" s="122">
        <v>240</v>
      </c>
      <c r="AU331" s="131">
        <v>139</v>
      </c>
      <c r="AV331" s="131">
        <v>12920260</v>
      </c>
      <c r="AW331" s="132">
        <f t="shared" si="332"/>
        <v>6.0408518035636682E-2</v>
      </c>
      <c r="AX331" s="132">
        <f t="shared" si="347"/>
        <v>0.57916666666666672</v>
      </c>
      <c r="AY331" s="131">
        <f t="shared" si="348"/>
        <v>92951.510791366905</v>
      </c>
      <c r="AZ331" s="595"/>
      <c r="BA331" s="227" t="s">
        <v>120</v>
      </c>
      <c r="BB331" s="122">
        <v>59</v>
      </c>
      <c r="BC331" s="131">
        <v>28</v>
      </c>
      <c r="BD331" s="131">
        <v>2426570</v>
      </c>
      <c r="BE331" s="132">
        <f t="shared" si="333"/>
        <v>2.9787234042553193E-2</v>
      </c>
      <c r="BF331" s="132">
        <f t="shared" si="349"/>
        <v>0.47457627118644069</v>
      </c>
      <c r="BG331" s="157">
        <f t="shared" si="350"/>
        <v>86663.21428571429</v>
      </c>
      <c r="BH331" s="595"/>
      <c r="BI331" s="227" t="s">
        <v>120</v>
      </c>
      <c r="BJ331" s="122">
        <f t="shared" si="351"/>
        <v>2707</v>
      </c>
      <c r="BK331" s="131">
        <f t="shared" si="334"/>
        <v>1699</v>
      </c>
      <c r="BL331" s="131">
        <f t="shared" si="335"/>
        <v>140004180</v>
      </c>
      <c r="BM331" s="132">
        <f t="shared" si="336"/>
        <v>7.6898705530913367E-2</v>
      </c>
      <c r="BN331" s="132">
        <f t="shared" si="352"/>
        <v>0.62763206501662361</v>
      </c>
      <c r="BO331" s="131">
        <f t="shared" si="353"/>
        <v>82403.87286639199</v>
      </c>
      <c r="BP331" s="183"/>
    </row>
    <row r="332" spans="2:68" s="75" customFormat="1">
      <c r="B332" s="602"/>
      <c r="C332" s="603"/>
      <c r="D332" s="595"/>
      <c r="E332" s="227" t="s">
        <v>121</v>
      </c>
      <c r="F332" s="122">
        <v>7</v>
      </c>
      <c r="G332" s="131">
        <v>5</v>
      </c>
      <c r="H332" s="131">
        <v>340740</v>
      </c>
      <c r="I332" s="132">
        <f t="shared" si="327"/>
        <v>9.8039215686274508E-2</v>
      </c>
      <c r="J332" s="132">
        <f t="shared" si="337"/>
        <v>0.7142857142857143</v>
      </c>
      <c r="K332" s="157">
        <f t="shared" si="338"/>
        <v>68148</v>
      </c>
      <c r="L332" s="595"/>
      <c r="M332" s="227" t="s">
        <v>121</v>
      </c>
      <c r="N332" s="122">
        <v>18</v>
      </c>
      <c r="O332" s="131">
        <v>9</v>
      </c>
      <c r="P332" s="131">
        <v>1292920</v>
      </c>
      <c r="Q332" s="132">
        <f t="shared" si="328"/>
        <v>6.8181818181818177E-2</v>
      </c>
      <c r="R332" s="132">
        <f t="shared" si="339"/>
        <v>0.5</v>
      </c>
      <c r="S332" s="126">
        <f t="shared" si="340"/>
        <v>143657.77777777778</v>
      </c>
      <c r="T332" s="595"/>
      <c r="U332" s="227" t="s">
        <v>121</v>
      </c>
      <c r="V332" s="122">
        <v>423</v>
      </c>
      <c r="W332" s="131">
        <v>242</v>
      </c>
      <c r="X332" s="131">
        <v>22184740</v>
      </c>
      <c r="Y332" s="132">
        <f t="shared" si="329"/>
        <v>3.2168018077894454E-2</v>
      </c>
      <c r="Z332" s="132">
        <f t="shared" si="341"/>
        <v>0.5721040189125296</v>
      </c>
      <c r="AA332" s="131">
        <f t="shared" si="342"/>
        <v>91672.479338842968</v>
      </c>
      <c r="AB332" s="595"/>
      <c r="AC332" s="227" t="s">
        <v>121</v>
      </c>
      <c r="AD332" s="122">
        <v>500</v>
      </c>
      <c r="AE332" s="131">
        <v>292</v>
      </c>
      <c r="AF332" s="131">
        <v>24861350</v>
      </c>
      <c r="AG332" s="132">
        <f t="shared" si="330"/>
        <v>4.4235721860324193E-2</v>
      </c>
      <c r="AH332" s="132">
        <f t="shared" si="343"/>
        <v>0.58399999999999996</v>
      </c>
      <c r="AI332" s="126">
        <f t="shared" si="344"/>
        <v>85141.609589041094</v>
      </c>
      <c r="AJ332" s="595"/>
      <c r="AK332" s="227" t="s">
        <v>121</v>
      </c>
      <c r="AL332" s="122">
        <v>454</v>
      </c>
      <c r="AM332" s="131">
        <v>273</v>
      </c>
      <c r="AN332" s="131">
        <v>26615030</v>
      </c>
      <c r="AO332" s="132">
        <f t="shared" si="331"/>
        <v>6.0052793664760226E-2</v>
      </c>
      <c r="AP332" s="132">
        <f t="shared" si="345"/>
        <v>0.60132158590308371</v>
      </c>
      <c r="AQ332" s="126">
        <f t="shared" si="346"/>
        <v>97490.952380952382</v>
      </c>
      <c r="AR332" s="595"/>
      <c r="AS332" s="227" t="s">
        <v>121</v>
      </c>
      <c r="AT332" s="122">
        <v>255</v>
      </c>
      <c r="AU332" s="131">
        <v>150</v>
      </c>
      <c r="AV332" s="131">
        <v>13465760</v>
      </c>
      <c r="AW332" s="132">
        <f t="shared" si="332"/>
        <v>6.51890482398957E-2</v>
      </c>
      <c r="AX332" s="132">
        <f t="shared" si="347"/>
        <v>0.58823529411764708</v>
      </c>
      <c r="AY332" s="131">
        <f t="shared" si="348"/>
        <v>89771.733333333337</v>
      </c>
      <c r="AZ332" s="595"/>
      <c r="BA332" s="227" t="s">
        <v>121</v>
      </c>
      <c r="BB332" s="122">
        <v>105</v>
      </c>
      <c r="BC332" s="131">
        <v>52</v>
      </c>
      <c r="BD332" s="131">
        <v>5259210</v>
      </c>
      <c r="BE332" s="132">
        <f t="shared" si="333"/>
        <v>5.5319148936170209E-2</v>
      </c>
      <c r="BF332" s="132">
        <f t="shared" si="349"/>
        <v>0.49523809523809526</v>
      </c>
      <c r="BG332" s="157">
        <f t="shared" si="350"/>
        <v>101138.65384615384</v>
      </c>
      <c r="BH332" s="595"/>
      <c r="BI332" s="227" t="s">
        <v>121</v>
      </c>
      <c r="BJ332" s="122">
        <f t="shared" si="351"/>
        <v>1762</v>
      </c>
      <c r="BK332" s="131">
        <f t="shared" si="334"/>
        <v>1023</v>
      </c>
      <c r="BL332" s="131">
        <f t="shared" si="335"/>
        <v>94019750</v>
      </c>
      <c r="BM332" s="132">
        <f t="shared" si="336"/>
        <v>4.6302163483298631E-2</v>
      </c>
      <c r="BN332" s="132">
        <f t="shared" si="352"/>
        <v>0.58059023836549373</v>
      </c>
      <c r="BO332" s="131">
        <f t="shared" si="353"/>
        <v>91905.913978494616</v>
      </c>
      <c r="BP332" s="183"/>
    </row>
    <row r="333" spans="2:68" s="75" customFormat="1">
      <c r="B333" s="602"/>
      <c r="C333" s="603"/>
      <c r="D333" s="595"/>
      <c r="E333" s="227" t="s">
        <v>122</v>
      </c>
      <c r="F333" s="122">
        <v>9</v>
      </c>
      <c r="G333" s="131">
        <v>9</v>
      </c>
      <c r="H333" s="131">
        <v>828470</v>
      </c>
      <c r="I333" s="132">
        <f t="shared" si="327"/>
        <v>0.17647058823529413</v>
      </c>
      <c r="J333" s="132">
        <f t="shared" si="337"/>
        <v>1</v>
      </c>
      <c r="K333" s="157">
        <f t="shared" si="338"/>
        <v>92052.222222222219</v>
      </c>
      <c r="L333" s="595"/>
      <c r="M333" s="227" t="s">
        <v>122</v>
      </c>
      <c r="N333" s="122">
        <v>9</v>
      </c>
      <c r="O333" s="131">
        <v>5</v>
      </c>
      <c r="P333" s="131">
        <v>529100</v>
      </c>
      <c r="Q333" s="132">
        <f t="shared" si="328"/>
        <v>3.787878787878788E-2</v>
      </c>
      <c r="R333" s="132">
        <f t="shared" si="339"/>
        <v>0.55555555555555558</v>
      </c>
      <c r="S333" s="126">
        <f t="shared" si="340"/>
        <v>105820</v>
      </c>
      <c r="T333" s="595"/>
      <c r="U333" s="227" t="s">
        <v>122</v>
      </c>
      <c r="V333" s="122">
        <v>410</v>
      </c>
      <c r="W333" s="131">
        <v>260</v>
      </c>
      <c r="X333" s="131">
        <v>22140290</v>
      </c>
      <c r="Y333" s="132">
        <f t="shared" si="329"/>
        <v>3.4560680579556032E-2</v>
      </c>
      <c r="Z333" s="132">
        <f t="shared" si="341"/>
        <v>0.63414634146341464</v>
      </c>
      <c r="AA333" s="131">
        <f t="shared" si="342"/>
        <v>85154.961538461532</v>
      </c>
      <c r="AB333" s="595"/>
      <c r="AC333" s="227" t="s">
        <v>122</v>
      </c>
      <c r="AD333" s="122">
        <v>427</v>
      </c>
      <c r="AE333" s="131">
        <v>291</v>
      </c>
      <c r="AF333" s="131">
        <v>27329200</v>
      </c>
      <c r="AG333" s="132">
        <f t="shared" si="330"/>
        <v>4.4084229662172396E-2</v>
      </c>
      <c r="AH333" s="132">
        <f t="shared" si="343"/>
        <v>0.68149882903981263</v>
      </c>
      <c r="AI333" s="126">
        <f t="shared" si="344"/>
        <v>93914.776632302412</v>
      </c>
      <c r="AJ333" s="595"/>
      <c r="AK333" s="227" t="s">
        <v>122</v>
      </c>
      <c r="AL333" s="122">
        <v>297</v>
      </c>
      <c r="AM333" s="131">
        <v>201</v>
      </c>
      <c r="AN333" s="131">
        <v>19511620</v>
      </c>
      <c r="AO333" s="132">
        <f t="shared" si="331"/>
        <v>4.4214694236691596E-2</v>
      </c>
      <c r="AP333" s="132">
        <f t="shared" si="345"/>
        <v>0.6767676767676768</v>
      </c>
      <c r="AQ333" s="126">
        <f t="shared" si="346"/>
        <v>97072.736318407959</v>
      </c>
      <c r="AR333" s="595"/>
      <c r="AS333" s="227" t="s">
        <v>122</v>
      </c>
      <c r="AT333" s="122">
        <v>175</v>
      </c>
      <c r="AU333" s="131">
        <v>115</v>
      </c>
      <c r="AV333" s="131">
        <v>14138680</v>
      </c>
      <c r="AW333" s="132">
        <f t="shared" si="332"/>
        <v>4.9978270317253368E-2</v>
      </c>
      <c r="AX333" s="132">
        <f t="shared" si="347"/>
        <v>0.65714285714285714</v>
      </c>
      <c r="AY333" s="131">
        <f t="shared" si="348"/>
        <v>122945.04347826086</v>
      </c>
      <c r="AZ333" s="595"/>
      <c r="BA333" s="227" t="s">
        <v>122</v>
      </c>
      <c r="BB333" s="122">
        <v>53</v>
      </c>
      <c r="BC333" s="131">
        <v>32</v>
      </c>
      <c r="BD333" s="131">
        <v>4392360</v>
      </c>
      <c r="BE333" s="132">
        <f t="shared" si="333"/>
        <v>3.4042553191489362E-2</v>
      </c>
      <c r="BF333" s="132">
        <f t="shared" si="349"/>
        <v>0.60377358490566035</v>
      </c>
      <c r="BG333" s="157">
        <f t="shared" si="350"/>
        <v>137261.25</v>
      </c>
      <c r="BH333" s="595"/>
      <c r="BI333" s="227" t="s">
        <v>122</v>
      </c>
      <c r="BJ333" s="122">
        <f t="shared" si="351"/>
        <v>1380</v>
      </c>
      <c r="BK333" s="131">
        <f t="shared" si="334"/>
        <v>913</v>
      </c>
      <c r="BL333" s="131">
        <f t="shared" si="335"/>
        <v>88869720</v>
      </c>
      <c r="BM333" s="132">
        <f t="shared" si="336"/>
        <v>4.1323436227029962E-2</v>
      </c>
      <c r="BN333" s="132">
        <f t="shared" si="352"/>
        <v>0.66159420289855075</v>
      </c>
      <c r="BO333" s="131">
        <f t="shared" si="353"/>
        <v>97338.138006571739</v>
      </c>
      <c r="BP333" s="183"/>
    </row>
    <row r="334" spans="2:68" s="75" customFormat="1">
      <c r="B334" s="602"/>
      <c r="C334" s="603"/>
      <c r="D334" s="595"/>
      <c r="E334" s="227" t="s">
        <v>123</v>
      </c>
      <c r="F334" s="122">
        <v>24</v>
      </c>
      <c r="G334" s="131">
        <v>17</v>
      </c>
      <c r="H334" s="131">
        <v>1627260</v>
      </c>
      <c r="I334" s="132">
        <f t="shared" si="327"/>
        <v>0.33333333333333331</v>
      </c>
      <c r="J334" s="132">
        <f t="shared" si="337"/>
        <v>0.70833333333333337</v>
      </c>
      <c r="K334" s="157">
        <f t="shared" si="338"/>
        <v>95721.176470588238</v>
      </c>
      <c r="L334" s="595"/>
      <c r="M334" s="227" t="s">
        <v>123</v>
      </c>
      <c r="N334" s="122">
        <v>49</v>
      </c>
      <c r="O334" s="131">
        <v>31</v>
      </c>
      <c r="P334" s="131">
        <v>2156720</v>
      </c>
      <c r="Q334" s="132">
        <f t="shared" si="328"/>
        <v>0.23484848484848486</v>
      </c>
      <c r="R334" s="132">
        <f t="shared" si="339"/>
        <v>0.63265306122448983</v>
      </c>
      <c r="S334" s="126">
        <f t="shared" si="340"/>
        <v>69571.612903225803</v>
      </c>
      <c r="T334" s="595"/>
      <c r="U334" s="227" t="s">
        <v>123</v>
      </c>
      <c r="V334" s="122">
        <v>2801</v>
      </c>
      <c r="W334" s="131">
        <v>1857</v>
      </c>
      <c r="X334" s="131">
        <v>150343480</v>
      </c>
      <c r="Y334" s="132">
        <f t="shared" si="329"/>
        <v>0.24684301475475209</v>
      </c>
      <c r="Z334" s="132">
        <f t="shared" si="341"/>
        <v>0.66297750803284539</v>
      </c>
      <c r="AA334" s="131">
        <f t="shared" si="342"/>
        <v>80960.409262250949</v>
      </c>
      <c r="AB334" s="595"/>
      <c r="AC334" s="227" t="s">
        <v>123</v>
      </c>
      <c r="AD334" s="122">
        <v>2561</v>
      </c>
      <c r="AE334" s="131">
        <v>1739</v>
      </c>
      <c r="AF334" s="131">
        <v>149221990</v>
      </c>
      <c r="AG334" s="132">
        <f t="shared" si="330"/>
        <v>0.26344493258597185</v>
      </c>
      <c r="AH334" s="132">
        <f t="shared" si="343"/>
        <v>0.67903162827020691</v>
      </c>
      <c r="AI334" s="126">
        <f t="shared" si="344"/>
        <v>85809.07993099482</v>
      </c>
      <c r="AJ334" s="595"/>
      <c r="AK334" s="227" t="s">
        <v>123</v>
      </c>
      <c r="AL334" s="122">
        <v>1659</v>
      </c>
      <c r="AM334" s="131">
        <v>1032</v>
      </c>
      <c r="AN334" s="131">
        <v>88775950</v>
      </c>
      <c r="AO334" s="132">
        <f t="shared" si="331"/>
        <v>0.22701275846898372</v>
      </c>
      <c r="AP334" s="132">
        <f t="shared" si="345"/>
        <v>0.62206148282097651</v>
      </c>
      <c r="AQ334" s="126">
        <f t="shared" si="346"/>
        <v>86023.207364341084</v>
      </c>
      <c r="AR334" s="595"/>
      <c r="AS334" s="227" t="s">
        <v>123</v>
      </c>
      <c r="AT334" s="122">
        <v>668</v>
      </c>
      <c r="AU334" s="131">
        <v>393</v>
      </c>
      <c r="AV334" s="131">
        <v>38128690</v>
      </c>
      <c r="AW334" s="132">
        <f t="shared" si="332"/>
        <v>0.17079530638852672</v>
      </c>
      <c r="AX334" s="132">
        <f t="shared" si="347"/>
        <v>0.58832335329341312</v>
      </c>
      <c r="AY334" s="131">
        <f t="shared" si="348"/>
        <v>97019.567430025447</v>
      </c>
      <c r="AZ334" s="595"/>
      <c r="BA334" s="227" t="s">
        <v>123</v>
      </c>
      <c r="BB334" s="122">
        <v>203</v>
      </c>
      <c r="BC334" s="131">
        <v>116</v>
      </c>
      <c r="BD334" s="131">
        <v>12771910</v>
      </c>
      <c r="BE334" s="132">
        <f t="shared" si="333"/>
        <v>0.12340425531914893</v>
      </c>
      <c r="BF334" s="132">
        <f t="shared" si="349"/>
        <v>0.5714285714285714</v>
      </c>
      <c r="BG334" s="157">
        <f t="shared" si="350"/>
        <v>110102.6724137931</v>
      </c>
      <c r="BH334" s="595"/>
      <c r="BI334" s="227" t="s">
        <v>123</v>
      </c>
      <c r="BJ334" s="122">
        <f t="shared" si="351"/>
        <v>7965</v>
      </c>
      <c r="BK334" s="131">
        <f t="shared" si="334"/>
        <v>5185</v>
      </c>
      <c r="BL334" s="131">
        <f t="shared" si="335"/>
        <v>443026000</v>
      </c>
      <c r="BM334" s="132">
        <f t="shared" si="336"/>
        <v>0.23467909839775505</v>
      </c>
      <c r="BN334" s="132">
        <f t="shared" si="352"/>
        <v>0.65097300690521032</v>
      </c>
      <c r="BO334" s="131">
        <f t="shared" si="353"/>
        <v>85443.780135004825</v>
      </c>
      <c r="BP334" s="183"/>
    </row>
    <row r="335" spans="2:68" s="75" customFormat="1">
      <c r="B335" s="602"/>
      <c r="C335" s="603"/>
      <c r="D335" s="595"/>
      <c r="E335" s="227" t="s">
        <v>124</v>
      </c>
      <c r="F335" s="122">
        <v>8</v>
      </c>
      <c r="G335" s="131">
        <v>6</v>
      </c>
      <c r="H335" s="131">
        <v>627470</v>
      </c>
      <c r="I335" s="132">
        <f t="shared" si="327"/>
        <v>0.11764705882352941</v>
      </c>
      <c r="J335" s="132">
        <f t="shared" si="337"/>
        <v>0.75</v>
      </c>
      <c r="K335" s="157">
        <f t="shared" si="338"/>
        <v>104578.33333333333</v>
      </c>
      <c r="L335" s="595"/>
      <c r="M335" s="227" t="s">
        <v>124</v>
      </c>
      <c r="N335" s="122">
        <v>14</v>
      </c>
      <c r="O335" s="131">
        <v>8</v>
      </c>
      <c r="P335" s="131">
        <v>446380</v>
      </c>
      <c r="Q335" s="132">
        <f t="shared" si="328"/>
        <v>6.0606060606060608E-2</v>
      </c>
      <c r="R335" s="132">
        <f t="shared" si="339"/>
        <v>0.5714285714285714</v>
      </c>
      <c r="S335" s="126">
        <f t="shared" si="340"/>
        <v>55797.5</v>
      </c>
      <c r="T335" s="595"/>
      <c r="U335" s="227" t="s">
        <v>124</v>
      </c>
      <c r="V335" s="122">
        <v>510</v>
      </c>
      <c r="W335" s="131">
        <v>300</v>
      </c>
      <c r="X335" s="131">
        <v>25531130</v>
      </c>
      <c r="Y335" s="132">
        <f t="shared" si="329"/>
        <v>3.9877708361026186E-2</v>
      </c>
      <c r="Z335" s="132">
        <f t="shared" si="341"/>
        <v>0.58823529411764708</v>
      </c>
      <c r="AA335" s="131">
        <f t="shared" si="342"/>
        <v>85103.766666666663</v>
      </c>
      <c r="AB335" s="595"/>
      <c r="AC335" s="227" t="s">
        <v>124</v>
      </c>
      <c r="AD335" s="122">
        <v>604</v>
      </c>
      <c r="AE335" s="131">
        <v>376</v>
      </c>
      <c r="AF335" s="131">
        <v>32596540</v>
      </c>
      <c r="AG335" s="132">
        <f t="shared" si="330"/>
        <v>5.6961066505074986E-2</v>
      </c>
      <c r="AH335" s="132">
        <f t="shared" si="343"/>
        <v>0.62251655629139069</v>
      </c>
      <c r="AI335" s="126">
        <f t="shared" si="344"/>
        <v>86692.925531914894</v>
      </c>
      <c r="AJ335" s="595"/>
      <c r="AK335" s="227" t="s">
        <v>124</v>
      </c>
      <c r="AL335" s="122">
        <v>552</v>
      </c>
      <c r="AM335" s="131">
        <v>315</v>
      </c>
      <c r="AN335" s="131">
        <v>28773530</v>
      </c>
      <c r="AO335" s="132">
        <f t="shared" si="331"/>
        <v>6.9291684997800265E-2</v>
      </c>
      <c r="AP335" s="132">
        <f t="shared" si="345"/>
        <v>0.57065217391304346</v>
      </c>
      <c r="AQ335" s="126">
        <f t="shared" si="346"/>
        <v>91344.539682539689</v>
      </c>
      <c r="AR335" s="595"/>
      <c r="AS335" s="227" t="s">
        <v>124</v>
      </c>
      <c r="AT335" s="122">
        <v>341</v>
      </c>
      <c r="AU335" s="131">
        <v>197</v>
      </c>
      <c r="AV335" s="131">
        <v>20922700</v>
      </c>
      <c r="AW335" s="132">
        <f t="shared" si="332"/>
        <v>8.5614950021729683E-2</v>
      </c>
      <c r="AX335" s="132">
        <f t="shared" si="347"/>
        <v>0.57771260997067453</v>
      </c>
      <c r="AY335" s="131">
        <f t="shared" si="348"/>
        <v>106206.59898477157</v>
      </c>
      <c r="AZ335" s="595"/>
      <c r="BA335" s="227" t="s">
        <v>124</v>
      </c>
      <c r="BB335" s="122">
        <v>134</v>
      </c>
      <c r="BC335" s="131">
        <v>67</v>
      </c>
      <c r="BD335" s="131">
        <v>7600310</v>
      </c>
      <c r="BE335" s="132">
        <f t="shared" si="333"/>
        <v>7.1276595744680857E-2</v>
      </c>
      <c r="BF335" s="132">
        <f t="shared" si="349"/>
        <v>0.5</v>
      </c>
      <c r="BG335" s="157">
        <f t="shared" si="350"/>
        <v>113437.46268656716</v>
      </c>
      <c r="BH335" s="595"/>
      <c r="BI335" s="227" t="s">
        <v>124</v>
      </c>
      <c r="BJ335" s="122">
        <f t="shared" si="351"/>
        <v>2163</v>
      </c>
      <c r="BK335" s="131">
        <f t="shared" si="334"/>
        <v>1269</v>
      </c>
      <c r="BL335" s="131">
        <f t="shared" si="335"/>
        <v>116498060</v>
      </c>
      <c r="BM335" s="132">
        <f t="shared" si="336"/>
        <v>5.7436408074590384E-2</v>
      </c>
      <c r="BN335" s="132">
        <f t="shared" si="352"/>
        <v>0.58668515950069344</v>
      </c>
      <c r="BO335" s="131">
        <f t="shared" si="353"/>
        <v>91803.04176516943</v>
      </c>
      <c r="BP335" s="183"/>
    </row>
    <row r="336" spans="2:68" s="75" customFormat="1">
      <c r="B336" s="602"/>
      <c r="C336" s="603"/>
      <c r="D336" s="595"/>
      <c r="E336" s="224" t="s">
        <v>117</v>
      </c>
      <c r="F336" s="124">
        <v>4</v>
      </c>
      <c r="G336" s="135">
        <v>0</v>
      </c>
      <c r="H336" s="135">
        <v>0</v>
      </c>
      <c r="I336" s="136">
        <f t="shared" si="327"/>
        <v>0</v>
      </c>
      <c r="J336" s="136">
        <f t="shared" si="337"/>
        <v>0</v>
      </c>
      <c r="K336" s="177" t="str">
        <f t="shared" si="338"/>
        <v>-</v>
      </c>
      <c r="L336" s="595"/>
      <c r="M336" s="224" t="s">
        <v>117</v>
      </c>
      <c r="N336" s="124">
        <v>12</v>
      </c>
      <c r="O336" s="135">
        <v>7</v>
      </c>
      <c r="P336" s="135">
        <v>455020</v>
      </c>
      <c r="Q336" s="136">
        <f t="shared" si="328"/>
        <v>5.3030303030303032E-2</v>
      </c>
      <c r="R336" s="136">
        <f t="shared" si="339"/>
        <v>0.58333333333333337</v>
      </c>
      <c r="S336" s="128">
        <f t="shared" si="340"/>
        <v>65002.857142857145</v>
      </c>
      <c r="T336" s="595"/>
      <c r="U336" s="224" t="s">
        <v>117</v>
      </c>
      <c r="V336" s="124">
        <v>653</v>
      </c>
      <c r="W336" s="135">
        <v>370</v>
      </c>
      <c r="X336" s="135">
        <v>23815740</v>
      </c>
      <c r="Y336" s="136">
        <f t="shared" si="329"/>
        <v>4.9182506978598967E-2</v>
      </c>
      <c r="Z336" s="136">
        <f t="shared" si="341"/>
        <v>0.56661562021439515</v>
      </c>
      <c r="AA336" s="135">
        <f t="shared" si="342"/>
        <v>64366.864864864867</v>
      </c>
      <c r="AB336" s="595"/>
      <c r="AC336" s="224" t="s">
        <v>117</v>
      </c>
      <c r="AD336" s="124">
        <v>410</v>
      </c>
      <c r="AE336" s="135">
        <v>227</v>
      </c>
      <c r="AF336" s="135">
        <v>18914990</v>
      </c>
      <c r="AG336" s="136">
        <f t="shared" si="330"/>
        <v>3.4388728980457507E-2</v>
      </c>
      <c r="AH336" s="136">
        <f t="shared" si="343"/>
        <v>0.5536585365853659</v>
      </c>
      <c r="AI336" s="128">
        <f t="shared" si="344"/>
        <v>83325.947136563875</v>
      </c>
      <c r="AJ336" s="595"/>
      <c r="AK336" s="224" t="s">
        <v>117</v>
      </c>
      <c r="AL336" s="124">
        <v>228</v>
      </c>
      <c r="AM336" s="135">
        <v>116</v>
      </c>
      <c r="AN336" s="135">
        <v>11739150</v>
      </c>
      <c r="AO336" s="136">
        <f t="shared" si="331"/>
        <v>2.5516937967443906E-2</v>
      </c>
      <c r="AP336" s="136">
        <f t="shared" si="345"/>
        <v>0.50877192982456143</v>
      </c>
      <c r="AQ336" s="128">
        <f t="shared" si="346"/>
        <v>101199.56896551725</v>
      </c>
      <c r="AR336" s="595"/>
      <c r="AS336" s="224" t="s">
        <v>117</v>
      </c>
      <c r="AT336" s="124">
        <v>124</v>
      </c>
      <c r="AU336" s="135">
        <v>55</v>
      </c>
      <c r="AV336" s="135">
        <v>6602950</v>
      </c>
      <c r="AW336" s="136">
        <f t="shared" si="332"/>
        <v>2.3902651021295088E-2</v>
      </c>
      <c r="AX336" s="136">
        <f t="shared" si="347"/>
        <v>0.44354838709677419</v>
      </c>
      <c r="AY336" s="135">
        <f t="shared" si="348"/>
        <v>120053.63636363637</v>
      </c>
      <c r="AZ336" s="595"/>
      <c r="BA336" s="224" t="s">
        <v>117</v>
      </c>
      <c r="BB336" s="124">
        <v>62</v>
      </c>
      <c r="BC336" s="135">
        <v>26</v>
      </c>
      <c r="BD336" s="135">
        <v>3873180</v>
      </c>
      <c r="BE336" s="136">
        <f t="shared" si="333"/>
        <v>2.7659574468085105E-2</v>
      </c>
      <c r="BF336" s="136">
        <f t="shared" si="349"/>
        <v>0.41935483870967744</v>
      </c>
      <c r="BG336" s="177">
        <f t="shared" si="350"/>
        <v>148968.46153846153</v>
      </c>
      <c r="BH336" s="595"/>
      <c r="BI336" s="224" t="s">
        <v>117</v>
      </c>
      <c r="BJ336" s="124">
        <f t="shared" si="351"/>
        <v>1493</v>
      </c>
      <c r="BK336" s="135">
        <f t="shared" si="334"/>
        <v>801</v>
      </c>
      <c r="BL336" s="135">
        <f t="shared" si="335"/>
        <v>65401030</v>
      </c>
      <c r="BM336" s="136">
        <f t="shared" si="336"/>
        <v>3.6254186657010953E-2</v>
      </c>
      <c r="BN336" s="136">
        <f t="shared" si="352"/>
        <v>0.53650368385800407</v>
      </c>
      <c r="BO336" s="135">
        <f t="shared" si="353"/>
        <v>81649.22596754058</v>
      </c>
      <c r="BP336" s="183"/>
    </row>
    <row r="337" spans="2:68" s="75" customFormat="1">
      <c r="B337" s="602">
        <v>31</v>
      </c>
      <c r="C337" s="603" t="s">
        <v>35</v>
      </c>
      <c r="D337" s="595">
        <f>BS38</f>
        <v>92</v>
      </c>
      <c r="E337" s="225" t="s">
        <v>104</v>
      </c>
      <c r="F337" s="121">
        <v>52</v>
      </c>
      <c r="G337" s="129">
        <v>36</v>
      </c>
      <c r="H337" s="129">
        <v>3257640</v>
      </c>
      <c r="I337" s="130">
        <f>IFERROR(G337/$D$337,"-")</f>
        <v>0.39130434782608697</v>
      </c>
      <c r="J337" s="130">
        <f t="shared" si="337"/>
        <v>0.69230769230769229</v>
      </c>
      <c r="K337" s="156">
        <f t="shared" si="338"/>
        <v>90490</v>
      </c>
      <c r="L337" s="595">
        <f>BT38</f>
        <v>251</v>
      </c>
      <c r="M337" s="225" t="s">
        <v>104</v>
      </c>
      <c r="N337" s="121">
        <v>120</v>
      </c>
      <c r="O337" s="129">
        <v>73</v>
      </c>
      <c r="P337" s="129">
        <v>6313120</v>
      </c>
      <c r="Q337" s="130">
        <f>IFERROR(O337/$L$337,"-")</f>
        <v>0.2908366533864542</v>
      </c>
      <c r="R337" s="130">
        <f t="shared" si="339"/>
        <v>0.60833333333333328</v>
      </c>
      <c r="S337" s="125">
        <f t="shared" si="340"/>
        <v>86481.095890410958</v>
      </c>
      <c r="T337" s="595">
        <f>BU38</f>
        <v>11132</v>
      </c>
      <c r="U337" s="225" t="s">
        <v>104</v>
      </c>
      <c r="V337" s="121">
        <v>5355</v>
      </c>
      <c r="W337" s="129">
        <v>3464</v>
      </c>
      <c r="X337" s="129">
        <v>259613210</v>
      </c>
      <c r="Y337" s="130">
        <f>IFERROR(W337/$T$337,"-")</f>
        <v>0.31117499101688822</v>
      </c>
      <c r="Z337" s="130">
        <f t="shared" si="341"/>
        <v>0.64687208216619985</v>
      </c>
      <c r="AA337" s="129">
        <f t="shared" si="342"/>
        <v>74946.076789838335</v>
      </c>
      <c r="AB337" s="595">
        <f>BV38</f>
        <v>9282</v>
      </c>
      <c r="AC337" s="225" t="s">
        <v>104</v>
      </c>
      <c r="AD337" s="121">
        <v>4899</v>
      </c>
      <c r="AE337" s="129">
        <v>3251</v>
      </c>
      <c r="AF337" s="129">
        <v>268312690</v>
      </c>
      <c r="AG337" s="130">
        <f>IFERROR(AE337/$AB$337,"-")</f>
        <v>0.35024779142426199</v>
      </c>
      <c r="AH337" s="130">
        <f t="shared" si="343"/>
        <v>0.66360481730965504</v>
      </c>
      <c r="AI337" s="125">
        <f t="shared" si="344"/>
        <v>82532.356198092893</v>
      </c>
      <c r="AJ337" s="595">
        <f>BW38</f>
        <v>5508</v>
      </c>
      <c r="AK337" s="225" t="s">
        <v>104</v>
      </c>
      <c r="AL337" s="121">
        <v>2775</v>
      </c>
      <c r="AM337" s="129">
        <v>1724</v>
      </c>
      <c r="AN337" s="129">
        <v>144886420</v>
      </c>
      <c r="AO337" s="130">
        <f>IFERROR(AM337/$AJ$337,"-")</f>
        <v>0.31299927378358749</v>
      </c>
      <c r="AP337" s="130">
        <f t="shared" si="345"/>
        <v>0.62126126126126124</v>
      </c>
      <c r="AQ337" s="125">
        <f t="shared" si="346"/>
        <v>84040.846867749424</v>
      </c>
      <c r="AR337" s="595">
        <f>BX38</f>
        <v>2468</v>
      </c>
      <c r="AS337" s="225" t="s">
        <v>104</v>
      </c>
      <c r="AT337" s="121">
        <v>1017</v>
      </c>
      <c r="AU337" s="129">
        <v>588</v>
      </c>
      <c r="AV337" s="129">
        <v>53100140</v>
      </c>
      <c r="AW337" s="130">
        <f>IFERROR(AU337/$AR$337,"-")</f>
        <v>0.23824959481361427</v>
      </c>
      <c r="AX337" s="130">
        <f t="shared" si="347"/>
        <v>0.57817109144542778</v>
      </c>
      <c r="AY337" s="129">
        <f t="shared" si="348"/>
        <v>90306.360544217692</v>
      </c>
      <c r="AZ337" s="595">
        <f>BY38</f>
        <v>948</v>
      </c>
      <c r="BA337" s="225" t="s">
        <v>104</v>
      </c>
      <c r="BB337" s="121">
        <v>292</v>
      </c>
      <c r="BC337" s="129">
        <v>141</v>
      </c>
      <c r="BD337" s="129">
        <v>15768030</v>
      </c>
      <c r="BE337" s="130">
        <f>IFERROR(BC337/$AZ$337,"-")</f>
        <v>0.14873417721518986</v>
      </c>
      <c r="BF337" s="130">
        <f t="shared" si="349"/>
        <v>0.48287671232876711</v>
      </c>
      <c r="BG337" s="156">
        <f t="shared" si="350"/>
        <v>111830</v>
      </c>
      <c r="BH337" s="595">
        <f>BZ38</f>
        <v>29681</v>
      </c>
      <c r="BI337" s="225" t="s">
        <v>104</v>
      </c>
      <c r="BJ337" s="121">
        <f t="shared" si="351"/>
        <v>14510</v>
      </c>
      <c r="BK337" s="129">
        <f t="shared" si="334"/>
        <v>9277</v>
      </c>
      <c r="BL337" s="129">
        <f t="shared" si="335"/>
        <v>751251250</v>
      </c>
      <c r="BM337" s="130">
        <f>IFERROR(BK337/$BH$337,"-")</f>
        <v>0.31255685455341803</v>
      </c>
      <c r="BN337" s="130">
        <f t="shared" si="352"/>
        <v>0.63935217091660923</v>
      </c>
      <c r="BO337" s="129">
        <f t="shared" si="353"/>
        <v>80979.977363371785</v>
      </c>
      <c r="BP337" s="183"/>
    </row>
    <row r="338" spans="2:68" s="75" customFormat="1">
      <c r="B338" s="602"/>
      <c r="C338" s="603"/>
      <c r="D338" s="595"/>
      <c r="E338" s="226" t="s">
        <v>136</v>
      </c>
      <c r="F338" s="122">
        <v>37</v>
      </c>
      <c r="G338" s="131">
        <v>24</v>
      </c>
      <c r="H338" s="131">
        <v>2048280</v>
      </c>
      <c r="I338" s="132">
        <f t="shared" ref="I338:I347" si="354">IFERROR(G338/$D$337,"-")</f>
        <v>0.2608695652173913</v>
      </c>
      <c r="J338" s="132">
        <f t="shared" si="337"/>
        <v>0.64864864864864868</v>
      </c>
      <c r="K338" s="157">
        <f t="shared" si="338"/>
        <v>85345</v>
      </c>
      <c r="L338" s="595"/>
      <c r="M338" s="226" t="s">
        <v>136</v>
      </c>
      <c r="N338" s="122">
        <v>92</v>
      </c>
      <c r="O338" s="131">
        <v>62</v>
      </c>
      <c r="P338" s="131">
        <v>5417700</v>
      </c>
      <c r="Q338" s="132">
        <f t="shared" ref="Q338:Q347" si="355">IFERROR(O338/$L$337,"-")</f>
        <v>0.24701195219123506</v>
      </c>
      <c r="R338" s="132">
        <f t="shared" si="339"/>
        <v>0.67391304347826086</v>
      </c>
      <c r="S338" s="126">
        <f t="shared" si="340"/>
        <v>87382.258064516136</v>
      </c>
      <c r="T338" s="595"/>
      <c r="U338" s="226" t="s">
        <v>136</v>
      </c>
      <c r="V338" s="122">
        <v>4815</v>
      </c>
      <c r="W338" s="131">
        <v>3115</v>
      </c>
      <c r="X338" s="131">
        <v>222573160</v>
      </c>
      <c r="Y338" s="132">
        <f t="shared" ref="Y338:Y347" si="356">IFERROR(W338/$T$337,"-")</f>
        <v>0.27982393100970177</v>
      </c>
      <c r="Z338" s="132">
        <f t="shared" si="341"/>
        <v>0.64693665628245067</v>
      </c>
      <c r="AA338" s="131">
        <f t="shared" si="342"/>
        <v>71452.057784911711</v>
      </c>
      <c r="AB338" s="595"/>
      <c r="AC338" s="226" t="s">
        <v>136</v>
      </c>
      <c r="AD338" s="122">
        <v>4139</v>
      </c>
      <c r="AE338" s="131">
        <v>2831</v>
      </c>
      <c r="AF338" s="131">
        <v>230517200</v>
      </c>
      <c r="AG338" s="132">
        <f t="shared" ref="AG338:AG347" si="357">IFERROR(AE338/$AB$337,"-")</f>
        <v>0.3049989226459815</v>
      </c>
      <c r="AH338" s="132">
        <f t="shared" si="343"/>
        <v>0.6839816380768301</v>
      </c>
      <c r="AI338" s="126">
        <f t="shared" si="344"/>
        <v>81426.06852702226</v>
      </c>
      <c r="AJ338" s="595"/>
      <c r="AK338" s="226" t="s">
        <v>136</v>
      </c>
      <c r="AL338" s="122">
        <v>2219</v>
      </c>
      <c r="AM338" s="131">
        <v>1411</v>
      </c>
      <c r="AN338" s="131">
        <v>116359000</v>
      </c>
      <c r="AO338" s="132">
        <f t="shared" ref="AO338:AO347" si="358">IFERROR(AM338/$AJ$337,"-")</f>
        <v>0.25617283950617287</v>
      </c>
      <c r="AP338" s="132">
        <f t="shared" si="345"/>
        <v>0.63587201442091035</v>
      </c>
      <c r="AQ338" s="126">
        <f t="shared" si="346"/>
        <v>82465.627214741311</v>
      </c>
      <c r="AR338" s="595"/>
      <c r="AS338" s="226" t="s">
        <v>136</v>
      </c>
      <c r="AT338" s="122">
        <v>761</v>
      </c>
      <c r="AU338" s="131">
        <v>444</v>
      </c>
      <c r="AV338" s="131">
        <v>35381210</v>
      </c>
      <c r="AW338" s="132">
        <f t="shared" ref="AW338:AW347" si="359">IFERROR(AU338/$AR$337,"-")</f>
        <v>0.17990275526742303</v>
      </c>
      <c r="AX338" s="132">
        <f t="shared" si="347"/>
        <v>0.5834428383705651</v>
      </c>
      <c r="AY338" s="131">
        <f t="shared" si="348"/>
        <v>79687.409909909911</v>
      </c>
      <c r="AZ338" s="595"/>
      <c r="BA338" s="226" t="s">
        <v>136</v>
      </c>
      <c r="BB338" s="122">
        <v>184</v>
      </c>
      <c r="BC338" s="131">
        <v>101</v>
      </c>
      <c r="BD338" s="131">
        <v>10128240</v>
      </c>
      <c r="BE338" s="132">
        <f t="shared" ref="BE338:BE347" si="360">IFERROR(BC338/$AZ$337,"-")</f>
        <v>0.10654008438818566</v>
      </c>
      <c r="BF338" s="132">
        <f t="shared" si="349"/>
        <v>0.54891304347826086</v>
      </c>
      <c r="BG338" s="157">
        <f t="shared" si="350"/>
        <v>100279.60396039604</v>
      </c>
      <c r="BH338" s="595"/>
      <c r="BI338" s="226" t="s">
        <v>136</v>
      </c>
      <c r="BJ338" s="122">
        <f t="shared" si="351"/>
        <v>12247</v>
      </c>
      <c r="BK338" s="131">
        <f t="shared" si="334"/>
        <v>7988</v>
      </c>
      <c r="BL338" s="131">
        <f t="shared" si="335"/>
        <v>622424790</v>
      </c>
      <c r="BM338" s="132">
        <f t="shared" ref="BM338:BM347" si="361">IFERROR(BK338/$BH$337,"-")</f>
        <v>0.2691283986388599</v>
      </c>
      <c r="BN338" s="132">
        <f t="shared" si="352"/>
        <v>0.65224136523230181</v>
      </c>
      <c r="BO338" s="131">
        <f t="shared" si="353"/>
        <v>77919.978718077109</v>
      </c>
      <c r="BP338" s="183"/>
    </row>
    <row r="339" spans="2:68" s="75" customFormat="1">
      <c r="B339" s="602"/>
      <c r="C339" s="603"/>
      <c r="D339" s="595"/>
      <c r="E339" s="227" t="s">
        <v>103</v>
      </c>
      <c r="F339" s="122">
        <v>53</v>
      </c>
      <c r="G339" s="131">
        <v>36</v>
      </c>
      <c r="H339" s="131">
        <v>3193540</v>
      </c>
      <c r="I339" s="132">
        <f t="shared" si="354"/>
        <v>0.39130434782608697</v>
      </c>
      <c r="J339" s="132">
        <f t="shared" si="337"/>
        <v>0.67924528301886788</v>
      </c>
      <c r="K339" s="157">
        <f t="shared" si="338"/>
        <v>88709.444444444438</v>
      </c>
      <c r="L339" s="595"/>
      <c r="M339" s="227" t="s">
        <v>103</v>
      </c>
      <c r="N339" s="122">
        <v>147</v>
      </c>
      <c r="O339" s="131">
        <v>87</v>
      </c>
      <c r="P339" s="131">
        <v>7699130</v>
      </c>
      <c r="Q339" s="132">
        <f t="shared" si="355"/>
        <v>0.34661354581673309</v>
      </c>
      <c r="R339" s="132">
        <f t="shared" si="339"/>
        <v>0.59183673469387754</v>
      </c>
      <c r="S339" s="126">
        <f t="shared" si="340"/>
        <v>88495.747126436778</v>
      </c>
      <c r="T339" s="595"/>
      <c r="U339" s="227" t="s">
        <v>103</v>
      </c>
      <c r="V339" s="122">
        <v>6360</v>
      </c>
      <c r="W339" s="131">
        <v>3988</v>
      </c>
      <c r="X339" s="131">
        <v>291227650</v>
      </c>
      <c r="Y339" s="132">
        <f t="shared" si="356"/>
        <v>0.35824649658641755</v>
      </c>
      <c r="Z339" s="132">
        <f t="shared" si="341"/>
        <v>0.62704402515723268</v>
      </c>
      <c r="AA339" s="131">
        <f t="shared" si="342"/>
        <v>73025.990471414247</v>
      </c>
      <c r="AB339" s="595"/>
      <c r="AC339" s="227" t="s">
        <v>103</v>
      </c>
      <c r="AD339" s="122">
        <v>5893</v>
      </c>
      <c r="AE339" s="131">
        <v>3885</v>
      </c>
      <c r="AF339" s="131">
        <v>322248640</v>
      </c>
      <c r="AG339" s="132">
        <f t="shared" si="357"/>
        <v>0.41855203619909503</v>
      </c>
      <c r="AH339" s="132">
        <f t="shared" si="343"/>
        <v>0.65925674529102329</v>
      </c>
      <c r="AI339" s="126">
        <f t="shared" si="344"/>
        <v>82946.882882882885</v>
      </c>
      <c r="AJ339" s="595"/>
      <c r="AK339" s="227" t="s">
        <v>103</v>
      </c>
      <c r="AL339" s="122">
        <v>3522</v>
      </c>
      <c r="AM339" s="131">
        <v>2183</v>
      </c>
      <c r="AN339" s="131">
        <v>190449570</v>
      </c>
      <c r="AO339" s="132">
        <f t="shared" si="358"/>
        <v>0.39633260711692087</v>
      </c>
      <c r="AP339" s="132">
        <f t="shared" si="345"/>
        <v>0.61981828506530379</v>
      </c>
      <c r="AQ339" s="126">
        <f t="shared" si="346"/>
        <v>87242.1300961979</v>
      </c>
      <c r="AR339" s="595"/>
      <c r="AS339" s="227" t="s">
        <v>103</v>
      </c>
      <c r="AT339" s="122">
        <v>1431</v>
      </c>
      <c r="AU339" s="131">
        <v>820</v>
      </c>
      <c r="AV339" s="131">
        <v>75413080</v>
      </c>
      <c r="AW339" s="132">
        <f t="shared" si="359"/>
        <v>0.33225283630470015</v>
      </c>
      <c r="AX339" s="132">
        <f t="shared" si="347"/>
        <v>0.573025856044724</v>
      </c>
      <c r="AY339" s="131">
        <f t="shared" si="348"/>
        <v>91967.170731707316</v>
      </c>
      <c r="AZ339" s="595"/>
      <c r="BA339" s="227" t="s">
        <v>103</v>
      </c>
      <c r="BB339" s="122">
        <v>483</v>
      </c>
      <c r="BC339" s="131">
        <v>248</v>
      </c>
      <c r="BD339" s="131">
        <v>28555410</v>
      </c>
      <c r="BE339" s="132">
        <f t="shared" si="360"/>
        <v>0.26160337552742619</v>
      </c>
      <c r="BF339" s="132">
        <f t="shared" si="349"/>
        <v>0.51345755693581785</v>
      </c>
      <c r="BG339" s="157">
        <f t="shared" si="350"/>
        <v>115142.78225806452</v>
      </c>
      <c r="BH339" s="595"/>
      <c r="BI339" s="227" t="s">
        <v>103</v>
      </c>
      <c r="BJ339" s="122">
        <f t="shared" si="351"/>
        <v>17889</v>
      </c>
      <c r="BK339" s="131">
        <f t="shared" si="334"/>
        <v>11247</v>
      </c>
      <c r="BL339" s="131">
        <f t="shared" si="335"/>
        <v>918787020</v>
      </c>
      <c r="BM339" s="132">
        <f t="shared" si="361"/>
        <v>0.37892928135844478</v>
      </c>
      <c r="BN339" s="132">
        <f t="shared" si="352"/>
        <v>0.62871038068086538</v>
      </c>
      <c r="BO339" s="131">
        <f t="shared" si="353"/>
        <v>81691.741797812749</v>
      </c>
      <c r="BP339" s="183"/>
    </row>
    <row r="340" spans="2:68" s="75" customFormat="1">
      <c r="B340" s="602"/>
      <c r="C340" s="603"/>
      <c r="D340" s="595"/>
      <c r="E340" s="227" t="s">
        <v>106</v>
      </c>
      <c r="F340" s="122">
        <v>20</v>
      </c>
      <c r="G340" s="131">
        <v>15</v>
      </c>
      <c r="H340" s="131">
        <v>1023370</v>
      </c>
      <c r="I340" s="132">
        <f t="shared" si="354"/>
        <v>0.16304347826086957</v>
      </c>
      <c r="J340" s="132">
        <f t="shared" si="337"/>
        <v>0.75</v>
      </c>
      <c r="K340" s="157">
        <f t="shared" si="338"/>
        <v>68224.666666666672</v>
      </c>
      <c r="L340" s="595"/>
      <c r="M340" s="227" t="s">
        <v>106</v>
      </c>
      <c r="N340" s="122">
        <v>58</v>
      </c>
      <c r="O340" s="131">
        <v>38</v>
      </c>
      <c r="P340" s="131">
        <v>2969640</v>
      </c>
      <c r="Q340" s="132">
        <f t="shared" si="355"/>
        <v>0.15139442231075698</v>
      </c>
      <c r="R340" s="132">
        <f t="shared" si="339"/>
        <v>0.65517241379310343</v>
      </c>
      <c r="S340" s="126">
        <f t="shared" si="340"/>
        <v>78148.421052631573</v>
      </c>
      <c r="T340" s="595"/>
      <c r="U340" s="227" t="s">
        <v>106</v>
      </c>
      <c r="V340" s="122">
        <v>2223</v>
      </c>
      <c r="W340" s="131">
        <v>1451</v>
      </c>
      <c r="X340" s="131">
        <v>105477690</v>
      </c>
      <c r="Y340" s="132">
        <f t="shared" si="356"/>
        <v>0.13034495149119654</v>
      </c>
      <c r="Z340" s="132">
        <f t="shared" si="341"/>
        <v>0.65272154745838962</v>
      </c>
      <c r="AA340" s="131">
        <f t="shared" si="342"/>
        <v>72693.101309441758</v>
      </c>
      <c r="AB340" s="595"/>
      <c r="AC340" s="227" t="s">
        <v>106</v>
      </c>
      <c r="AD340" s="122">
        <v>2301</v>
      </c>
      <c r="AE340" s="131">
        <v>1530</v>
      </c>
      <c r="AF340" s="131">
        <v>126071660</v>
      </c>
      <c r="AG340" s="132">
        <f t="shared" si="357"/>
        <v>0.16483516483516483</v>
      </c>
      <c r="AH340" s="132">
        <f t="shared" si="343"/>
        <v>0.66492829204693615</v>
      </c>
      <c r="AI340" s="126">
        <f t="shared" si="344"/>
        <v>82399.777777777781</v>
      </c>
      <c r="AJ340" s="595"/>
      <c r="AK340" s="227" t="s">
        <v>106</v>
      </c>
      <c r="AL340" s="122">
        <v>1487</v>
      </c>
      <c r="AM340" s="131">
        <v>930</v>
      </c>
      <c r="AN340" s="131">
        <v>80014490</v>
      </c>
      <c r="AO340" s="132">
        <f t="shared" si="358"/>
        <v>0.16884531590413943</v>
      </c>
      <c r="AP340" s="132">
        <f t="shared" si="345"/>
        <v>0.62542030934767989</v>
      </c>
      <c r="AQ340" s="126">
        <f t="shared" si="346"/>
        <v>86037.086021505384</v>
      </c>
      <c r="AR340" s="595"/>
      <c r="AS340" s="227" t="s">
        <v>106</v>
      </c>
      <c r="AT340" s="122">
        <v>615</v>
      </c>
      <c r="AU340" s="131">
        <v>355</v>
      </c>
      <c r="AV340" s="131">
        <v>30285940</v>
      </c>
      <c r="AW340" s="132">
        <f t="shared" si="359"/>
        <v>0.14384116693679092</v>
      </c>
      <c r="AX340" s="132">
        <f t="shared" si="347"/>
        <v>0.57723577235772361</v>
      </c>
      <c r="AY340" s="131">
        <f t="shared" si="348"/>
        <v>85312.507042253521</v>
      </c>
      <c r="AZ340" s="595"/>
      <c r="BA340" s="227" t="s">
        <v>106</v>
      </c>
      <c r="BB340" s="122">
        <v>199</v>
      </c>
      <c r="BC340" s="131">
        <v>107</v>
      </c>
      <c r="BD340" s="131">
        <v>12880150</v>
      </c>
      <c r="BE340" s="132">
        <f t="shared" si="360"/>
        <v>0.11286919831223628</v>
      </c>
      <c r="BF340" s="132">
        <f t="shared" si="349"/>
        <v>0.53768844221105527</v>
      </c>
      <c r="BG340" s="157">
        <f t="shared" si="350"/>
        <v>120375.23364485981</v>
      </c>
      <c r="BH340" s="595"/>
      <c r="BI340" s="227" t="s">
        <v>106</v>
      </c>
      <c r="BJ340" s="122">
        <f t="shared" si="351"/>
        <v>6903</v>
      </c>
      <c r="BK340" s="131">
        <f t="shared" si="334"/>
        <v>4426</v>
      </c>
      <c r="BL340" s="131">
        <f t="shared" si="335"/>
        <v>358722940</v>
      </c>
      <c r="BM340" s="132">
        <f t="shared" si="361"/>
        <v>0.14911896499444088</v>
      </c>
      <c r="BN340" s="132">
        <f t="shared" si="352"/>
        <v>0.64117050557728528</v>
      </c>
      <c r="BO340" s="131">
        <f t="shared" si="353"/>
        <v>81049.014911884326</v>
      </c>
      <c r="BP340" s="183"/>
    </row>
    <row r="341" spans="2:68" s="75" customFormat="1">
      <c r="B341" s="602"/>
      <c r="C341" s="603"/>
      <c r="D341" s="595"/>
      <c r="E341" s="227" t="s">
        <v>119</v>
      </c>
      <c r="F341" s="122">
        <v>33</v>
      </c>
      <c r="G341" s="131">
        <v>23</v>
      </c>
      <c r="H341" s="131">
        <v>2169690</v>
      </c>
      <c r="I341" s="132">
        <f t="shared" si="354"/>
        <v>0.25</v>
      </c>
      <c r="J341" s="132">
        <f t="shared" si="337"/>
        <v>0.69696969696969702</v>
      </c>
      <c r="K341" s="157">
        <f t="shared" si="338"/>
        <v>94334.34782608696</v>
      </c>
      <c r="L341" s="595"/>
      <c r="M341" s="227" t="s">
        <v>119</v>
      </c>
      <c r="N341" s="122">
        <v>76</v>
      </c>
      <c r="O341" s="131">
        <v>45</v>
      </c>
      <c r="P341" s="131">
        <v>3656700</v>
      </c>
      <c r="Q341" s="132">
        <f t="shared" si="355"/>
        <v>0.17928286852589642</v>
      </c>
      <c r="R341" s="132">
        <f t="shared" si="339"/>
        <v>0.59210526315789469</v>
      </c>
      <c r="S341" s="126">
        <f t="shared" si="340"/>
        <v>81260</v>
      </c>
      <c r="T341" s="595"/>
      <c r="U341" s="227" t="s">
        <v>119</v>
      </c>
      <c r="V341" s="122">
        <v>2119</v>
      </c>
      <c r="W341" s="131">
        <v>1369</v>
      </c>
      <c r="X341" s="131">
        <v>105583610</v>
      </c>
      <c r="Y341" s="132">
        <f t="shared" si="356"/>
        <v>0.12297879985627021</v>
      </c>
      <c r="Z341" s="132">
        <f t="shared" si="341"/>
        <v>0.64605946201038222</v>
      </c>
      <c r="AA341" s="131">
        <f t="shared" si="342"/>
        <v>77124.623813002196</v>
      </c>
      <c r="AB341" s="595"/>
      <c r="AC341" s="227" t="s">
        <v>119</v>
      </c>
      <c r="AD341" s="122">
        <v>2431</v>
      </c>
      <c r="AE341" s="131">
        <v>1621</v>
      </c>
      <c r="AF341" s="131">
        <v>133893210</v>
      </c>
      <c r="AG341" s="132">
        <f t="shared" si="357"/>
        <v>0.17463908640379228</v>
      </c>
      <c r="AH341" s="132">
        <f t="shared" si="343"/>
        <v>0.66680378445084332</v>
      </c>
      <c r="AI341" s="126">
        <f t="shared" si="344"/>
        <v>82599.142504626769</v>
      </c>
      <c r="AJ341" s="595"/>
      <c r="AK341" s="227" t="s">
        <v>119</v>
      </c>
      <c r="AL341" s="122">
        <v>1604</v>
      </c>
      <c r="AM341" s="131">
        <v>993</v>
      </c>
      <c r="AN341" s="131">
        <v>86058810</v>
      </c>
      <c r="AO341" s="132">
        <f t="shared" si="358"/>
        <v>0.18028322440087147</v>
      </c>
      <c r="AP341" s="132">
        <f t="shared" si="345"/>
        <v>0.61907730673316708</v>
      </c>
      <c r="AQ341" s="126">
        <f t="shared" si="346"/>
        <v>86665.46827794562</v>
      </c>
      <c r="AR341" s="595"/>
      <c r="AS341" s="227" t="s">
        <v>119</v>
      </c>
      <c r="AT341" s="122">
        <v>665</v>
      </c>
      <c r="AU341" s="131">
        <v>366</v>
      </c>
      <c r="AV341" s="131">
        <v>32525530</v>
      </c>
      <c r="AW341" s="132">
        <f t="shared" si="359"/>
        <v>0.14829821717990274</v>
      </c>
      <c r="AX341" s="132">
        <f t="shared" si="347"/>
        <v>0.55037593984962407</v>
      </c>
      <c r="AY341" s="131">
        <f t="shared" si="348"/>
        <v>88867.56830601093</v>
      </c>
      <c r="AZ341" s="595"/>
      <c r="BA341" s="227" t="s">
        <v>119</v>
      </c>
      <c r="BB341" s="122">
        <v>233</v>
      </c>
      <c r="BC341" s="131">
        <v>122</v>
      </c>
      <c r="BD341" s="131">
        <v>13766390</v>
      </c>
      <c r="BE341" s="132">
        <f t="shared" si="360"/>
        <v>0.12869198312236288</v>
      </c>
      <c r="BF341" s="132">
        <f t="shared" si="349"/>
        <v>0.52360515021459231</v>
      </c>
      <c r="BG341" s="157">
        <f t="shared" si="350"/>
        <v>112839.26229508196</v>
      </c>
      <c r="BH341" s="595"/>
      <c r="BI341" s="227" t="s">
        <v>119</v>
      </c>
      <c r="BJ341" s="122">
        <f t="shared" si="351"/>
        <v>7161</v>
      </c>
      <c r="BK341" s="131">
        <f t="shared" si="334"/>
        <v>4539</v>
      </c>
      <c r="BL341" s="131">
        <f t="shared" si="335"/>
        <v>377653940</v>
      </c>
      <c r="BM341" s="132">
        <f t="shared" si="361"/>
        <v>0.15292611434924699</v>
      </c>
      <c r="BN341" s="132">
        <f t="shared" si="352"/>
        <v>0.6338500209467951</v>
      </c>
      <c r="BO341" s="131">
        <f t="shared" si="353"/>
        <v>83202.01365939634</v>
      </c>
      <c r="BP341" s="183"/>
    </row>
    <row r="342" spans="2:68" s="75" customFormat="1">
      <c r="B342" s="602"/>
      <c r="C342" s="603"/>
      <c r="D342" s="595"/>
      <c r="E342" s="227" t="s">
        <v>120</v>
      </c>
      <c r="F342" s="122">
        <v>23</v>
      </c>
      <c r="G342" s="131">
        <v>16</v>
      </c>
      <c r="H342" s="131">
        <v>1067870</v>
      </c>
      <c r="I342" s="132">
        <f t="shared" si="354"/>
        <v>0.17391304347826086</v>
      </c>
      <c r="J342" s="132">
        <f t="shared" si="337"/>
        <v>0.69565217391304346</v>
      </c>
      <c r="K342" s="157">
        <f t="shared" si="338"/>
        <v>66741.875</v>
      </c>
      <c r="L342" s="595"/>
      <c r="M342" s="227" t="s">
        <v>120</v>
      </c>
      <c r="N342" s="122">
        <v>34</v>
      </c>
      <c r="O342" s="131">
        <v>17</v>
      </c>
      <c r="P342" s="131">
        <v>1232680</v>
      </c>
      <c r="Q342" s="132">
        <f t="shared" si="355"/>
        <v>6.7729083665338641E-2</v>
      </c>
      <c r="R342" s="132">
        <f t="shared" si="339"/>
        <v>0.5</v>
      </c>
      <c r="S342" s="126">
        <f t="shared" si="340"/>
        <v>72510.588235294112</v>
      </c>
      <c r="T342" s="595"/>
      <c r="U342" s="227" t="s">
        <v>120</v>
      </c>
      <c r="V342" s="122">
        <v>1193</v>
      </c>
      <c r="W342" s="131">
        <v>828</v>
      </c>
      <c r="X342" s="131">
        <v>62153420</v>
      </c>
      <c r="Y342" s="132">
        <f t="shared" si="356"/>
        <v>7.43801652892562E-2</v>
      </c>
      <c r="Z342" s="132">
        <f t="shared" si="341"/>
        <v>0.69404861693210396</v>
      </c>
      <c r="AA342" s="131">
        <f t="shared" si="342"/>
        <v>75064.516908212565</v>
      </c>
      <c r="AB342" s="595"/>
      <c r="AC342" s="227" t="s">
        <v>120</v>
      </c>
      <c r="AD342" s="122">
        <v>1234</v>
      </c>
      <c r="AE342" s="131">
        <v>854</v>
      </c>
      <c r="AF342" s="131">
        <v>66266510</v>
      </c>
      <c r="AG342" s="132">
        <f t="shared" si="357"/>
        <v>9.2006033182503777E-2</v>
      </c>
      <c r="AH342" s="132">
        <f t="shared" si="343"/>
        <v>0.69205834683954615</v>
      </c>
      <c r="AI342" s="126">
        <f t="shared" si="344"/>
        <v>77595.444964871189</v>
      </c>
      <c r="AJ342" s="595"/>
      <c r="AK342" s="227" t="s">
        <v>120</v>
      </c>
      <c r="AL342" s="122">
        <v>680</v>
      </c>
      <c r="AM342" s="131">
        <v>433</v>
      </c>
      <c r="AN342" s="131">
        <v>36263600</v>
      </c>
      <c r="AO342" s="132">
        <f t="shared" si="358"/>
        <v>7.861292665214234E-2</v>
      </c>
      <c r="AP342" s="132">
        <f t="shared" si="345"/>
        <v>0.6367647058823529</v>
      </c>
      <c r="AQ342" s="126">
        <f t="shared" si="346"/>
        <v>83749.653579676669</v>
      </c>
      <c r="AR342" s="595"/>
      <c r="AS342" s="227" t="s">
        <v>120</v>
      </c>
      <c r="AT342" s="122">
        <v>230</v>
      </c>
      <c r="AU342" s="131">
        <v>134</v>
      </c>
      <c r="AV342" s="131">
        <v>10276710</v>
      </c>
      <c r="AW342" s="132">
        <f t="shared" si="359"/>
        <v>5.4294975688816853E-2</v>
      </c>
      <c r="AX342" s="132">
        <f t="shared" si="347"/>
        <v>0.58260869565217388</v>
      </c>
      <c r="AY342" s="131">
        <f t="shared" si="348"/>
        <v>76691.86567164179</v>
      </c>
      <c r="AZ342" s="595"/>
      <c r="BA342" s="227" t="s">
        <v>120</v>
      </c>
      <c r="BB342" s="122">
        <v>48</v>
      </c>
      <c r="BC342" s="131">
        <v>25</v>
      </c>
      <c r="BD342" s="131">
        <v>2266570</v>
      </c>
      <c r="BE342" s="132">
        <f t="shared" si="360"/>
        <v>2.6371308016877638E-2</v>
      </c>
      <c r="BF342" s="132">
        <f t="shared" si="349"/>
        <v>0.52083333333333337</v>
      </c>
      <c r="BG342" s="157">
        <f t="shared" si="350"/>
        <v>90662.8</v>
      </c>
      <c r="BH342" s="595"/>
      <c r="BI342" s="227" t="s">
        <v>120</v>
      </c>
      <c r="BJ342" s="122">
        <f t="shared" si="351"/>
        <v>3442</v>
      </c>
      <c r="BK342" s="131">
        <f t="shared" si="334"/>
        <v>2307</v>
      </c>
      <c r="BL342" s="131">
        <f t="shared" si="335"/>
        <v>179527360</v>
      </c>
      <c r="BM342" s="132">
        <f t="shared" si="361"/>
        <v>7.7726491695023756E-2</v>
      </c>
      <c r="BN342" s="132">
        <f t="shared" si="352"/>
        <v>0.67024985473561882</v>
      </c>
      <c r="BO342" s="131">
        <f t="shared" si="353"/>
        <v>77818.534893801479</v>
      </c>
      <c r="BP342" s="183"/>
    </row>
    <row r="343" spans="2:68" s="75" customFormat="1">
      <c r="B343" s="602"/>
      <c r="C343" s="603"/>
      <c r="D343" s="595"/>
      <c r="E343" s="227" t="s">
        <v>121</v>
      </c>
      <c r="F343" s="122">
        <v>15</v>
      </c>
      <c r="G343" s="131">
        <v>9</v>
      </c>
      <c r="H343" s="131">
        <v>795680</v>
      </c>
      <c r="I343" s="132">
        <f t="shared" si="354"/>
        <v>9.7826086956521743E-2</v>
      </c>
      <c r="J343" s="132">
        <f t="shared" si="337"/>
        <v>0.6</v>
      </c>
      <c r="K343" s="157">
        <f t="shared" si="338"/>
        <v>88408.888888888891</v>
      </c>
      <c r="L343" s="595"/>
      <c r="M343" s="227" t="s">
        <v>121</v>
      </c>
      <c r="N343" s="122">
        <v>34</v>
      </c>
      <c r="O343" s="131">
        <v>19</v>
      </c>
      <c r="P343" s="131">
        <v>1642750</v>
      </c>
      <c r="Q343" s="132">
        <f t="shared" si="355"/>
        <v>7.5697211155378488E-2</v>
      </c>
      <c r="R343" s="132">
        <f t="shared" si="339"/>
        <v>0.55882352941176472</v>
      </c>
      <c r="S343" s="126">
        <f t="shared" si="340"/>
        <v>86460.526315789481</v>
      </c>
      <c r="T343" s="595"/>
      <c r="U343" s="227" t="s">
        <v>121</v>
      </c>
      <c r="V343" s="122">
        <v>552</v>
      </c>
      <c r="W343" s="131">
        <v>337</v>
      </c>
      <c r="X343" s="131">
        <v>24501550</v>
      </c>
      <c r="Y343" s="132">
        <f t="shared" si="356"/>
        <v>3.0273086597197268E-2</v>
      </c>
      <c r="Z343" s="132">
        <f t="shared" si="341"/>
        <v>0.61050724637681164</v>
      </c>
      <c r="AA343" s="131">
        <f t="shared" si="342"/>
        <v>72704.896142433237</v>
      </c>
      <c r="AB343" s="595"/>
      <c r="AC343" s="227" t="s">
        <v>121</v>
      </c>
      <c r="AD343" s="122">
        <v>695</v>
      </c>
      <c r="AE343" s="131">
        <v>437</v>
      </c>
      <c r="AF343" s="131">
        <v>33785980</v>
      </c>
      <c r="AG343" s="132">
        <f t="shared" si="357"/>
        <v>4.7080370609782374E-2</v>
      </c>
      <c r="AH343" s="132">
        <f t="shared" si="343"/>
        <v>0.62877697841726621</v>
      </c>
      <c r="AI343" s="126">
        <f t="shared" si="344"/>
        <v>77313.45537757437</v>
      </c>
      <c r="AJ343" s="595"/>
      <c r="AK343" s="227" t="s">
        <v>121</v>
      </c>
      <c r="AL343" s="122">
        <v>548</v>
      </c>
      <c r="AM343" s="131">
        <v>337</v>
      </c>
      <c r="AN343" s="131">
        <v>29124540</v>
      </c>
      <c r="AO343" s="132">
        <f t="shared" si="358"/>
        <v>6.1183732752360206E-2</v>
      </c>
      <c r="AP343" s="132">
        <f t="shared" si="345"/>
        <v>0.61496350364963503</v>
      </c>
      <c r="AQ343" s="126">
        <f t="shared" si="346"/>
        <v>86422.967359050439</v>
      </c>
      <c r="AR343" s="595"/>
      <c r="AS343" s="227" t="s">
        <v>121</v>
      </c>
      <c r="AT343" s="122">
        <v>279</v>
      </c>
      <c r="AU343" s="131">
        <v>158</v>
      </c>
      <c r="AV343" s="131">
        <v>14493650</v>
      </c>
      <c r="AW343" s="132">
        <f t="shared" si="359"/>
        <v>6.40194489465154E-2</v>
      </c>
      <c r="AX343" s="132">
        <f t="shared" si="347"/>
        <v>0.56630824372759858</v>
      </c>
      <c r="AY343" s="131">
        <f t="shared" si="348"/>
        <v>91731.962025316461</v>
      </c>
      <c r="AZ343" s="595"/>
      <c r="BA343" s="227" t="s">
        <v>121</v>
      </c>
      <c r="BB343" s="122">
        <v>102</v>
      </c>
      <c r="BC343" s="131">
        <v>52</v>
      </c>
      <c r="BD343" s="131">
        <v>4924810</v>
      </c>
      <c r="BE343" s="132">
        <f t="shared" si="360"/>
        <v>5.4852320675105488E-2</v>
      </c>
      <c r="BF343" s="132">
        <f t="shared" si="349"/>
        <v>0.50980392156862742</v>
      </c>
      <c r="BG343" s="157">
        <f t="shared" si="350"/>
        <v>94707.88461538461</v>
      </c>
      <c r="BH343" s="595"/>
      <c r="BI343" s="227" t="s">
        <v>121</v>
      </c>
      <c r="BJ343" s="122">
        <f t="shared" si="351"/>
        <v>2225</v>
      </c>
      <c r="BK343" s="131">
        <f t="shared" si="334"/>
        <v>1349</v>
      </c>
      <c r="BL343" s="131">
        <f t="shared" si="335"/>
        <v>109268960</v>
      </c>
      <c r="BM343" s="132">
        <f t="shared" si="361"/>
        <v>4.5449951147198547E-2</v>
      </c>
      <c r="BN343" s="132">
        <f t="shared" si="352"/>
        <v>0.60629213483146072</v>
      </c>
      <c r="BO343" s="131">
        <f t="shared" si="353"/>
        <v>80999.970348406234</v>
      </c>
      <c r="BP343" s="183"/>
    </row>
    <row r="344" spans="2:68" s="75" customFormat="1">
      <c r="B344" s="602"/>
      <c r="C344" s="603"/>
      <c r="D344" s="595"/>
      <c r="E344" s="227" t="s">
        <v>122</v>
      </c>
      <c r="F344" s="122">
        <v>20</v>
      </c>
      <c r="G344" s="131">
        <v>13</v>
      </c>
      <c r="H344" s="131">
        <v>676810</v>
      </c>
      <c r="I344" s="132">
        <f t="shared" si="354"/>
        <v>0.14130434782608695</v>
      </c>
      <c r="J344" s="132">
        <f t="shared" si="337"/>
        <v>0.65</v>
      </c>
      <c r="K344" s="157">
        <f t="shared" si="338"/>
        <v>52062.307692307695</v>
      </c>
      <c r="L344" s="595"/>
      <c r="M344" s="227" t="s">
        <v>122</v>
      </c>
      <c r="N344" s="122">
        <v>22</v>
      </c>
      <c r="O344" s="131">
        <v>15</v>
      </c>
      <c r="P344" s="131">
        <v>1752200</v>
      </c>
      <c r="Q344" s="132">
        <f t="shared" si="355"/>
        <v>5.9760956175298807E-2</v>
      </c>
      <c r="R344" s="132">
        <f t="shared" si="339"/>
        <v>0.68181818181818177</v>
      </c>
      <c r="S344" s="126">
        <f t="shared" si="340"/>
        <v>116813.33333333333</v>
      </c>
      <c r="T344" s="595"/>
      <c r="U344" s="227" t="s">
        <v>122</v>
      </c>
      <c r="V344" s="122">
        <v>491</v>
      </c>
      <c r="W344" s="131">
        <v>312</v>
      </c>
      <c r="X344" s="131">
        <v>27577180</v>
      </c>
      <c r="Y344" s="132">
        <f t="shared" si="356"/>
        <v>2.8027308659719728E-2</v>
      </c>
      <c r="Z344" s="132">
        <f t="shared" si="341"/>
        <v>0.63543788187372707</v>
      </c>
      <c r="AA344" s="131">
        <f t="shared" si="342"/>
        <v>88388.397435897437</v>
      </c>
      <c r="AB344" s="595"/>
      <c r="AC344" s="227" t="s">
        <v>122</v>
      </c>
      <c r="AD344" s="122">
        <v>547</v>
      </c>
      <c r="AE344" s="131">
        <v>374</v>
      </c>
      <c r="AF344" s="131">
        <v>34253760</v>
      </c>
      <c r="AG344" s="132">
        <f t="shared" si="357"/>
        <v>4.0293040293040296E-2</v>
      </c>
      <c r="AH344" s="132">
        <f t="shared" si="343"/>
        <v>0.68372943327239488</v>
      </c>
      <c r="AI344" s="126">
        <f t="shared" si="344"/>
        <v>91587.593582887697</v>
      </c>
      <c r="AJ344" s="595"/>
      <c r="AK344" s="227" t="s">
        <v>122</v>
      </c>
      <c r="AL344" s="122">
        <v>364</v>
      </c>
      <c r="AM344" s="131">
        <v>231</v>
      </c>
      <c r="AN344" s="131">
        <v>22423930</v>
      </c>
      <c r="AO344" s="132">
        <f t="shared" si="358"/>
        <v>4.1938997821350764E-2</v>
      </c>
      <c r="AP344" s="132">
        <f t="shared" si="345"/>
        <v>0.63461538461538458</v>
      </c>
      <c r="AQ344" s="126">
        <f t="shared" si="346"/>
        <v>97073.29004329005</v>
      </c>
      <c r="AR344" s="595"/>
      <c r="AS344" s="227" t="s">
        <v>122</v>
      </c>
      <c r="AT344" s="122">
        <v>178</v>
      </c>
      <c r="AU344" s="131">
        <v>103</v>
      </c>
      <c r="AV344" s="131">
        <v>11095620</v>
      </c>
      <c r="AW344" s="132">
        <f t="shared" si="359"/>
        <v>4.1734197730956241E-2</v>
      </c>
      <c r="AX344" s="132">
        <f t="shared" si="347"/>
        <v>0.5786516853932584</v>
      </c>
      <c r="AY344" s="131">
        <f t="shared" si="348"/>
        <v>107724.46601941748</v>
      </c>
      <c r="AZ344" s="595"/>
      <c r="BA344" s="227" t="s">
        <v>122</v>
      </c>
      <c r="BB344" s="122">
        <v>50</v>
      </c>
      <c r="BC344" s="131">
        <v>28</v>
      </c>
      <c r="BD344" s="131">
        <v>2831100</v>
      </c>
      <c r="BE344" s="132">
        <f t="shared" si="360"/>
        <v>2.9535864978902954E-2</v>
      </c>
      <c r="BF344" s="132">
        <f t="shared" si="349"/>
        <v>0.56000000000000005</v>
      </c>
      <c r="BG344" s="157">
        <f t="shared" si="350"/>
        <v>101110.71428571429</v>
      </c>
      <c r="BH344" s="595"/>
      <c r="BI344" s="227" t="s">
        <v>122</v>
      </c>
      <c r="BJ344" s="122">
        <f t="shared" si="351"/>
        <v>1672</v>
      </c>
      <c r="BK344" s="131">
        <f t="shared" si="334"/>
        <v>1076</v>
      </c>
      <c r="BL344" s="131">
        <f t="shared" si="335"/>
        <v>100610600</v>
      </c>
      <c r="BM344" s="132">
        <f t="shared" si="361"/>
        <v>3.6252147838684683E-2</v>
      </c>
      <c r="BN344" s="132">
        <f t="shared" si="352"/>
        <v>0.6435406698564593</v>
      </c>
      <c r="BO344" s="131">
        <f t="shared" si="353"/>
        <v>93504.275092936805</v>
      </c>
      <c r="BP344" s="183"/>
    </row>
    <row r="345" spans="2:68" s="75" customFormat="1">
      <c r="B345" s="602"/>
      <c r="C345" s="603"/>
      <c r="D345" s="595"/>
      <c r="E345" s="227" t="s">
        <v>123</v>
      </c>
      <c r="F345" s="122">
        <v>30</v>
      </c>
      <c r="G345" s="131">
        <v>20</v>
      </c>
      <c r="H345" s="131">
        <v>1492690</v>
      </c>
      <c r="I345" s="132">
        <f t="shared" si="354"/>
        <v>0.21739130434782608</v>
      </c>
      <c r="J345" s="132">
        <f t="shared" si="337"/>
        <v>0.66666666666666663</v>
      </c>
      <c r="K345" s="157">
        <f t="shared" si="338"/>
        <v>74634.5</v>
      </c>
      <c r="L345" s="595"/>
      <c r="M345" s="227" t="s">
        <v>123</v>
      </c>
      <c r="N345" s="122">
        <v>101</v>
      </c>
      <c r="O345" s="131">
        <v>64</v>
      </c>
      <c r="P345" s="131">
        <v>6068540</v>
      </c>
      <c r="Q345" s="132">
        <f t="shared" si="355"/>
        <v>0.2549800796812749</v>
      </c>
      <c r="R345" s="132">
        <f t="shared" si="339"/>
        <v>0.63366336633663367</v>
      </c>
      <c r="S345" s="126">
        <f t="shared" si="340"/>
        <v>94820.9375</v>
      </c>
      <c r="T345" s="595"/>
      <c r="U345" s="227" t="s">
        <v>123</v>
      </c>
      <c r="V345" s="122">
        <v>4404</v>
      </c>
      <c r="W345" s="131">
        <v>3018</v>
      </c>
      <c r="X345" s="131">
        <v>228793950</v>
      </c>
      <c r="Y345" s="132">
        <f t="shared" si="356"/>
        <v>0.27111031261228891</v>
      </c>
      <c r="Z345" s="132">
        <f t="shared" si="341"/>
        <v>0.68528610354223429</v>
      </c>
      <c r="AA345" s="131">
        <f t="shared" si="342"/>
        <v>75809.791252485084</v>
      </c>
      <c r="AB345" s="595"/>
      <c r="AC345" s="227" t="s">
        <v>123</v>
      </c>
      <c r="AD345" s="122">
        <v>3983</v>
      </c>
      <c r="AE345" s="131">
        <v>2752</v>
      </c>
      <c r="AF345" s="131">
        <v>222609600</v>
      </c>
      <c r="AG345" s="132">
        <f t="shared" si="357"/>
        <v>0.29648782589959061</v>
      </c>
      <c r="AH345" s="132">
        <f t="shared" si="343"/>
        <v>0.69093648004017072</v>
      </c>
      <c r="AI345" s="126">
        <f t="shared" si="344"/>
        <v>80890.116279069771</v>
      </c>
      <c r="AJ345" s="595"/>
      <c r="AK345" s="227" t="s">
        <v>123</v>
      </c>
      <c r="AL345" s="122">
        <v>2094</v>
      </c>
      <c r="AM345" s="131">
        <v>1331</v>
      </c>
      <c r="AN345" s="131">
        <v>108591290</v>
      </c>
      <c r="AO345" s="132">
        <f t="shared" si="358"/>
        <v>0.24164851125635439</v>
      </c>
      <c r="AP345" s="132">
        <f t="shared" si="345"/>
        <v>0.63562559694364851</v>
      </c>
      <c r="AQ345" s="126">
        <f t="shared" si="346"/>
        <v>81586.24342599549</v>
      </c>
      <c r="AR345" s="595"/>
      <c r="AS345" s="227" t="s">
        <v>123</v>
      </c>
      <c r="AT345" s="122">
        <v>693</v>
      </c>
      <c r="AU345" s="131">
        <v>390</v>
      </c>
      <c r="AV345" s="131">
        <v>32801110</v>
      </c>
      <c r="AW345" s="132">
        <f t="shared" si="359"/>
        <v>0.15802269043760131</v>
      </c>
      <c r="AX345" s="132">
        <f t="shared" si="347"/>
        <v>0.56277056277056281</v>
      </c>
      <c r="AY345" s="131">
        <f t="shared" si="348"/>
        <v>84105.41025641025</v>
      </c>
      <c r="AZ345" s="595"/>
      <c r="BA345" s="227" t="s">
        <v>123</v>
      </c>
      <c r="BB345" s="122">
        <v>186</v>
      </c>
      <c r="BC345" s="131">
        <v>95</v>
      </c>
      <c r="BD345" s="131">
        <v>10338310</v>
      </c>
      <c r="BE345" s="132">
        <f t="shared" si="360"/>
        <v>0.10021097046413502</v>
      </c>
      <c r="BF345" s="132">
        <f t="shared" si="349"/>
        <v>0.510752688172043</v>
      </c>
      <c r="BG345" s="157">
        <f t="shared" si="350"/>
        <v>108824.31578947368</v>
      </c>
      <c r="BH345" s="595"/>
      <c r="BI345" s="227" t="s">
        <v>123</v>
      </c>
      <c r="BJ345" s="122">
        <f t="shared" si="351"/>
        <v>11491</v>
      </c>
      <c r="BK345" s="131">
        <f t="shared" si="334"/>
        <v>7670</v>
      </c>
      <c r="BL345" s="131">
        <f t="shared" si="335"/>
        <v>610695490</v>
      </c>
      <c r="BM345" s="132">
        <f t="shared" si="361"/>
        <v>0.25841447390586569</v>
      </c>
      <c r="BN345" s="132">
        <f t="shared" si="352"/>
        <v>0.6674788965277173</v>
      </c>
      <c r="BO345" s="131">
        <f t="shared" si="353"/>
        <v>79621.315514993476</v>
      </c>
      <c r="BP345" s="183"/>
    </row>
    <row r="346" spans="2:68" s="75" customFormat="1">
      <c r="B346" s="602"/>
      <c r="C346" s="603"/>
      <c r="D346" s="595"/>
      <c r="E346" s="227" t="s">
        <v>124</v>
      </c>
      <c r="F346" s="122">
        <v>16</v>
      </c>
      <c r="G346" s="131">
        <v>10</v>
      </c>
      <c r="H346" s="131">
        <v>544500</v>
      </c>
      <c r="I346" s="132">
        <f t="shared" si="354"/>
        <v>0.10869565217391304</v>
      </c>
      <c r="J346" s="132">
        <f t="shared" si="337"/>
        <v>0.625</v>
      </c>
      <c r="K346" s="157">
        <f t="shared" si="338"/>
        <v>54450</v>
      </c>
      <c r="L346" s="595"/>
      <c r="M346" s="227" t="s">
        <v>124</v>
      </c>
      <c r="N346" s="122">
        <v>31</v>
      </c>
      <c r="O346" s="131">
        <v>19</v>
      </c>
      <c r="P346" s="131">
        <v>1364650</v>
      </c>
      <c r="Q346" s="132">
        <f t="shared" si="355"/>
        <v>7.5697211155378488E-2</v>
      </c>
      <c r="R346" s="132">
        <f t="shared" si="339"/>
        <v>0.61290322580645162</v>
      </c>
      <c r="S346" s="126">
        <f t="shared" si="340"/>
        <v>71823.68421052632</v>
      </c>
      <c r="T346" s="595"/>
      <c r="U346" s="227" t="s">
        <v>124</v>
      </c>
      <c r="V346" s="122">
        <v>706</v>
      </c>
      <c r="W346" s="131">
        <v>433</v>
      </c>
      <c r="X346" s="131">
        <v>29994650</v>
      </c>
      <c r="Y346" s="132">
        <f t="shared" si="356"/>
        <v>3.8896873877111028E-2</v>
      </c>
      <c r="Z346" s="132">
        <f t="shared" si="341"/>
        <v>0.61331444759206799</v>
      </c>
      <c r="AA346" s="131">
        <f t="shared" si="342"/>
        <v>69271.709006928402</v>
      </c>
      <c r="AB346" s="595"/>
      <c r="AC346" s="227" t="s">
        <v>124</v>
      </c>
      <c r="AD346" s="122">
        <v>888</v>
      </c>
      <c r="AE346" s="131">
        <v>575</v>
      </c>
      <c r="AF346" s="131">
        <v>47439420</v>
      </c>
      <c r="AG346" s="132">
        <f t="shared" si="357"/>
        <v>6.1947856065503126E-2</v>
      </c>
      <c r="AH346" s="132">
        <f t="shared" si="343"/>
        <v>0.64752252252252251</v>
      </c>
      <c r="AI346" s="126">
        <f t="shared" si="344"/>
        <v>82503.33913043479</v>
      </c>
      <c r="AJ346" s="595"/>
      <c r="AK346" s="227" t="s">
        <v>124</v>
      </c>
      <c r="AL346" s="122">
        <v>611</v>
      </c>
      <c r="AM346" s="131">
        <v>374</v>
      </c>
      <c r="AN346" s="131">
        <v>34188170</v>
      </c>
      <c r="AO346" s="132">
        <f t="shared" si="358"/>
        <v>6.7901234567901231E-2</v>
      </c>
      <c r="AP346" s="132">
        <f t="shared" si="345"/>
        <v>0.61211129296235678</v>
      </c>
      <c r="AQ346" s="126">
        <f t="shared" si="346"/>
        <v>91412.219251336894</v>
      </c>
      <c r="AR346" s="595"/>
      <c r="AS346" s="227" t="s">
        <v>124</v>
      </c>
      <c r="AT346" s="122">
        <v>357</v>
      </c>
      <c r="AU346" s="131">
        <v>200</v>
      </c>
      <c r="AV346" s="131">
        <v>19113660</v>
      </c>
      <c r="AW346" s="132">
        <f t="shared" si="359"/>
        <v>8.1037277147487846E-2</v>
      </c>
      <c r="AX346" s="132">
        <f t="shared" si="347"/>
        <v>0.56022408963585435</v>
      </c>
      <c r="AY346" s="131">
        <f t="shared" si="348"/>
        <v>95568.3</v>
      </c>
      <c r="AZ346" s="595"/>
      <c r="BA346" s="227" t="s">
        <v>124</v>
      </c>
      <c r="BB346" s="122">
        <v>144</v>
      </c>
      <c r="BC346" s="131">
        <v>77</v>
      </c>
      <c r="BD346" s="131">
        <v>7338330</v>
      </c>
      <c r="BE346" s="132">
        <f t="shared" si="360"/>
        <v>8.1223628691983116E-2</v>
      </c>
      <c r="BF346" s="132">
        <f t="shared" si="349"/>
        <v>0.53472222222222221</v>
      </c>
      <c r="BG346" s="157">
        <f t="shared" si="350"/>
        <v>95302.987012987011</v>
      </c>
      <c r="BH346" s="595"/>
      <c r="BI346" s="227" t="s">
        <v>124</v>
      </c>
      <c r="BJ346" s="122">
        <f t="shared" si="351"/>
        <v>2753</v>
      </c>
      <c r="BK346" s="131">
        <f t="shared" si="334"/>
        <v>1688</v>
      </c>
      <c r="BL346" s="131">
        <f t="shared" si="335"/>
        <v>139983380</v>
      </c>
      <c r="BM346" s="132">
        <f t="shared" si="361"/>
        <v>5.6871399211616859E-2</v>
      </c>
      <c r="BN346" s="132">
        <f t="shared" si="352"/>
        <v>0.61314929168180166</v>
      </c>
      <c r="BO346" s="131">
        <f t="shared" si="353"/>
        <v>82928.542654028439</v>
      </c>
      <c r="BP346" s="183"/>
    </row>
    <row r="347" spans="2:68" s="75" customFormat="1">
      <c r="B347" s="602"/>
      <c r="C347" s="603"/>
      <c r="D347" s="595"/>
      <c r="E347" s="228" t="s">
        <v>117</v>
      </c>
      <c r="F347" s="122">
        <v>10</v>
      </c>
      <c r="G347" s="131">
        <v>6</v>
      </c>
      <c r="H347" s="131">
        <v>455600</v>
      </c>
      <c r="I347" s="132">
        <f t="shared" si="354"/>
        <v>6.5217391304347824E-2</v>
      </c>
      <c r="J347" s="132">
        <f t="shared" si="337"/>
        <v>0.6</v>
      </c>
      <c r="K347" s="157">
        <f t="shared" si="338"/>
        <v>75933.333333333328</v>
      </c>
      <c r="L347" s="595"/>
      <c r="M347" s="228" t="s">
        <v>117</v>
      </c>
      <c r="N347" s="122">
        <v>19</v>
      </c>
      <c r="O347" s="131">
        <v>12</v>
      </c>
      <c r="P347" s="131">
        <v>1258600</v>
      </c>
      <c r="Q347" s="132">
        <f t="shared" si="355"/>
        <v>4.7808764940239043E-2</v>
      </c>
      <c r="R347" s="132">
        <f t="shared" si="339"/>
        <v>0.63157894736842102</v>
      </c>
      <c r="S347" s="126">
        <f t="shared" si="340"/>
        <v>104883.33333333333</v>
      </c>
      <c r="T347" s="595"/>
      <c r="U347" s="228" t="s">
        <v>117</v>
      </c>
      <c r="V347" s="122">
        <v>1135</v>
      </c>
      <c r="W347" s="131">
        <v>688</v>
      </c>
      <c r="X347" s="131">
        <v>42167170</v>
      </c>
      <c r="Y347" s="132">
        <f t="shared" si="356"/>
        <v>6.1803808839381962E-2</v>
      </c>
      <c r="Z347" s="132">
        <f t="shared" si="341"/>
        <v>0.60616740088105725</v>
      </c>
      <c r="AA347" s="131">
        <f t="shared" si="342"/>
        <v>61289.491279069771</v>
      </c>
      <c r="AB347" s="595"/>
      <c r="AC347" s="228" t="s">
        <v>117</v>
      </c>
      <c r="AD347" s="122">
        <v>644</v>
      </c>
      <c r="AE347" s="131">
        <v>381</v>
      </c>
      <c r="AF347" s="131">
        <v>30728810</v>
      </c>
      <c r="AG347" s="132">
        <f t="shared" si="357"/>
        <v>4.1047188106011635E-2</v>
      </c>
      <c r="AH347" s="132">
        <f t="shared" si="343"/>
        <v>0.59161490683229812</v>
      </c>
      <c r="AI347" s="126">
        <f t="shared" si="344"/>
        <v>80653.044619422566</v>
      </c>
      <c r="AJ347" s="595"/>
      <c r="AK347" s="228" t="s">
        <v>117</v>
      </c>
      <c r="AL347" s="122">
        <v>266</v>
      </c>
      <c r="AM347" s="131">
        <v>124</v>
      </c>
      <c r="AN347" s="131">
        <v>13525880</v>
      </c>
      <c r="AO347" s="132">
        <f t="shared" si="358"/>
        <v>2.2512708787218592E-2</v>
      </c>
      <c r="AP347" s="132">
        <f t="shared" si="345"/>
        <v>0.46616541353383456</v>
      </c>
      <c r="AQ347" s="126">
        <f t="shared" si="346"/>
        <v>109079.67741935483</v>
      </c>
      <c r="AR347" s="595"/>
      <c r="AS347" s="228" t="s">
        <v>117</v>
      </c>
      <c r="AT347" s="122">
        <v>160</v>
      </c>
      <c r="AU347" s="131">
        <v>68</v>
      </c>
      <c r="AV347" s="131">
        <v>7646180</v>
      </c>
      <c r="AW347" s="132">
        <f t="shared" si="359"/>
        <v>2.7552674230145867E-2</v>
      </c>
      <c r="AX347" s="132">
        <f t="shared" si="347"/>
        <v>0.42499999999999999</v>
      </c>
      <c r="AY347" s="131">
        <f t="shared" si="348"/>
        <v>112443.82352941176</v>
      </c>
      <c r="AZ347" s="595"/>
      <c r="BA347" s="228" t="s">
        <v>117</v>
      </c>
      <c r="BB347" s="122">
        <v>64</v>
      </c>
      <c r="BC347" s="131">
        <v>35</v>
      </c>
      <c r="BD347" s="131">
        <v>4271270</v>
      </c>
      <c r="BE347" s="132">
        <f t="shared" si="360"/>
        <v>3.6919831223628692E-2</v>
      </c>
      <c r="BF347" s="132">
        <f t="shared" si="349"/>
        <v>0.546875</v>
      </c>
      <c r="BG347" s="157">
        <f t="shared" si="350"/>
        <v>122036.28571428571</v>
      </c>
      <c r="BH347" s="595"/>
      <c r="BI347" s="228" t="s">
        <v>117</v>
      </c>
      <c r="BJ347" s="122">
        <f t="shared" si="351"/>
        <v>2298</v>
      </c>
      <c r="BK347" s="131">
        <f t="shared" si="334"/>
        <v>1314</v>
      </c>
      <c r="BL347" s="131">
        <f t="shared" si="335"/>
        <v>100053510</v>
      </c>
      <c r="BM347" s="132">
        <f t="shared" si="361"/>
        <v>4.4270745594824974E-2</v>
      </c>
      <c r="BN347" s="132">
        <f t="shared" si="352"/>
        <v>0.57180156657963443</v>
      </c>
      <c r="BO347" s="131">
        <f t="shared" si="353"/>
        <v>76144.223744292234</v>
      </c>
      <c r="BP347" s="183"/>
    </row>
    <row r="348" spans="2:68" s="75" customFormat="1">
      <c r="B348" s="602">
        <v>32</v>
      </c>
      <c r="C348" s="604" t="s">
        <v>36</v>
      </c>
      <c r="D348" s="596">
        <f>BS39</f>
        <v>48</v>
      </c>
      <c r="E348" s="225" t="s">
        <v>104</v>
      </c>
      <c r="F348" s="121">
        <v>28</v>
      </c>
      <c r="G348" s="129">
        <v>21</v>
      </c>
      <c r="H348" s="129">
        <v>1486950</v>
      </c>
      <c r="I348" s="130">
        <f>IFERROR(G348/$D$348,"-")</f>
        <v>0.4375</v>
      </c>
      <c r="J348" s="130">
        <f t="shared" si="337"/>
        <v>0.75</v>
      </c>
      <c r="K348" s="156">
        <f t="shared" si="338"/>
        <v>70807.142857142855</v>
      </c>
      <c r="L348" s="596">
        <f>BT39</f>
        <v>157</v>
      </c>
      <c r="M348" s="225" t="s">
        <v>104</v>
      </c>
      <c r="N348" s="121">
        <v>73</v>
      </c>
      <c r="O348" s="129">
        <v>41</v>
      </c>
      <c r="P348" s="129">
        <v>3832580</v>
      </c>
      <c r="Q348" s="130">
        <f>IFERROR(O348/$L$348,"-")</f>
        <v>0.26114649681528662</v>
      </c>
      <c r="R348" s="130">
        <f t="shared" si="339"/>
        <v>0.56164383561643838</v>
      </c>
      <c r="S348" s="125">
        <f t="shared" si="340"/>
        <v>93477.560975609755</v>
      </c>
      <c r="T348" s="596">
        <f>BU39</f>
        <v>8298</v>
      </c>
      <c r="U348" s="225" t="s">
        <v>104</v>
      </c>
      <c r="V348" s="121">
        <v>3859</v>
      </c>
      <c r="W348" s="129">
        <v>2348</v>
      </c>
      <c r="X348" s="129">
        <v>170710290</v>
      </c>
      <c r="Y348" s="130">
        <f>IFERROR(W348/$T$348,"-")</f>
        <v>0.2829597493371897</v>
      </c>
      <c r="Z348" s="130">
        <f t="shared" si="341"/>
        <v>0.60844778440010361</v>
      </c>
      <c r="AA348" s="129">
        <f t="shared" si="342"/>
        <v>72704.552810902896</v>
      </c>
      <c r="AB348" s="596">
        <f>BV39</f>
        <v>7576</v>
      </c>
      <c r="AC348" s="225" t="s">
        <v>104</v>
      </c>
      <c r="AD348" s="121">
        <v>3945</v>
      </c>
      <c r="AE348" s="129">
        <v>2420</v>
      </c>
      <c r="AF348" s="129">
        <v>200853010</v>
      </c>
      <c r="AG348" s="130">
        <f>IFERROR(AE348/$AB$348,"-")</f>
        <v>0.31942977824709612</v>
      </c>
      <c r="AH348" s="130">
        <f t="shared" si="343"/>
        <v>0.61343472750316852</v>
      </c>
      <c r="AI348" s="125">
        <f t="shared" si="344"/>
        <v>82997.111570247929</v>
      </c>
      <c r="AJ348" s="596">
        <f>BW39</f>
        <v>5154</v>
      </c>
      <c r="AK348" s="225" t="s">
        <v>104</v>
      </c>
      <c r="AL348" s="121">
        <v>2662</v>
      </c>
      <c r="AM348" s="129">
        <v>1516</v>
      </c>
      <c r="AN348" s="129">
        <v>128731650</v>
      </c>
      <c r="AO348" s="130">
        <f>IFERROR(AM348/$AJ$348,"-")</f>
        <v>0.29414047341870392</v>
      </c>
      <c r="AP348" s="130">
        <f t="shared" si="345"/>
        <v>0.56949661908339599</v>
      </c>
      <c r="AQ348" s="125">
        <f t="shared" si="346"/>
        <v>84915.336411609504</v>
      </c>
      <c r="AR348" s="596">
        <f>BX39</f>
        <v>2372</v>
      </c>
      <c r="AS348" s="225" t="s">
        <v>104</v>
      </c>
      <c r="AT348" s="121">
        <v>1013</v>
      </c>
      <c r="AU348" s="129">
        <v>554</v>
      </c>
      <c r="AV348" s="129">
        <v>52580660</v>
      </c>
      <c r="AW348" s="130">
        <f>IFERROR(AU348/$AR$348,"-")</f>
        <v>0.23355817875210794</v>
      </c>
      <c r="AX348" s="130">
        <f t="shared" si="347"/>
        <v>0.54689042448173741</v>
      </c>
      <c r="AY348" s="129">
        <f t="shared" si="348"/>
        <v>94910.938628158838</v>
      </c>
      <c r="AZ348" s="596">
        <f>BY39</f>
        <v>901</v>
      </c>
      <c r="BA348" s="225" t="s">
        <v>104</v>
      </c>
      <c r="BB348" s="121">
        <v>304</v>
      </c>
      <c r="BC348" s="129">
        <v>143</v>
      </c>
      <c r="BD348" s="129">
        <v>12916660</v>
      </c>
      <c r="BE348" s="130">
        <f>IFERROR(BC348/$AZ$348,"-")</f>
        <v>0.15871254162042175</v>
      </c>
      <c r="BF348" s="130">
        <f t="shared" si="349"/>
        <v>0.47039473684210525</v>
      </c>
      <c r="BG348" s="156">
        <f t="shared" si="350"/>
        <v>90326.293706293713</v>
      </c>
      <c r="BH348" s="596">
        <f>BZ39</f>
        <v>24506</v>
      </c>
      <c r="BI348" s="225" t="s">
        <v>104</v>
      </c>
      <c r="BJ348" s="121">
        <f t="shared" si="351"/>
        <v>11884</v>
      </c>
      <c r="BK348" s="129">
        <f t="shared" si="334"/>
        <v>7043</v>
      </c>
      <c r="BL348" s="129">
        <f t="shared" si="335"/>
        <v>571111800</v>
      </c>
      <c r="BM348" s="130">
        <f>IFERROR(BK348/$BH$348,"-")</f>
        <v>0.28739900432547133</v>
      </c>
      <c r="BN348" s="130">
        <f t="shared" si="352"/>
        <v>0.59264557388084815</v>
      </c>
      <c r="BO348" s="129">
        <f t="shared" si="353"/>
        <v>81089.280136305548</v>
      </c>
      <c r="BP348" s="183"/>
    </row>
    <row r="349" spans="2:68" s="75" customFormat="1">
      <c r="B349" s="602"/>
      <c r="C349" s="605"/>
      <c r="D349" s="592"/>
      <c r="E349" s="226" t="s">
        <v>136</v>
      </c>
      <c r="F349" s="122">
        <v>18</v>
      </c>
      <c r="G349" s="131">
        <v>12</v>
      </c>
      <c r="H349" s="131">
        <v>820080</v>
      </c>
      <c r="I349" s="132">
        <f t="shared" ref="I349:I358" si="362">IFERROR(G349/$D$348,"-")</f>
        <v>0.25</v>
      </c>
      <c r="J349" s="132">
        <f t="shared" si="337"/>
        <v>0.66666666666666663</v>
      </c>
      <c r="K349" s="157">
        <f t="shared" si="338"/>
        <v>68340</v>
      </c>
      <c r="L349" s="592"/>
      <c r="M349" s="226" t="s">
        <v>136</v>
      </c>
      <c r="N349" s="122">
        <v>47</v>
      </c>
      <c r="O349" s="131">
        <v>33</v>
      </c>
      <c r="P349" s="131">
        <v>2654670</v>
      </c>
      <c r="Q349" s="132">
        <f t="shared" ref="Q349:Q358" si="363">IFERROR(O349/$L$348,"-")</f>
        <v>0.21019108280254778</v>
      </c>
      <c r="R349" s="132">
        <f t="shared" si="339"/>
        <v>0.7021276595744681</v>
      </c>
      <c r="S349" s="126">
        <f t="shared" si="340"/>
        <v>80444.545454545456</v>
      </c>
      <c r="T349" s="592"/>
      <c r="U349" s="226" t="s">
        <v>136</v>
      </c>
      <c r="V349" s="122">
        <v>3715</v>
      </c>
      <c r="W349" s="131">
        <v>2323</v>
      </c>
      <c r="X349" s="131">
        <v>160859230</v>
      </c>
      <c r="Y349" s="132">
        <f t="shared" ref="Y349:Y358" si="364">IFERROR(W349/$T$348,"-")</f>
        <v>0.27994697517474088</v>
      </c>
      <c r="Z349" s="132">
        <f t="shared" si="341"/>
        <v>0.62530282637954238</v>
      </c>
      <c r="AA349" s="131">
        <f t="shared" si="342"/>
        <v>69246.332328885066</v>
      </c>
      <c r="AB349" s="592"/>
      <c r="AC349" s="226" t="s">
        <v>136</v>
      </c>
      <c r="AD349" s="122">
        <v>3391</v>
      </c>
      <c r="AE349" s="131">
        <v>2138</v>
      </c>
      <c r="AF349" s="131">
        <v>172341190</v>
      </c>
      <c r="AG349" s="132">
        <f t="shared" ref="AG349:AG358" si="365">IFERROR(AE349/$AB$348,"-")</f>
        <v>0.28220696937697992</v>
      </c>
      <c r="AH349" s="132">
        <f t="shared" si="343"/>
        <v>0.63049248009436742</v>
      </c>
      <c r="AI349" s="126">
        <f t="shared" si="344"/>
        <v>80608.601496725911</v>
      </c>
      <c r="AJ349" s="592"/>
      <c r="AK349" s="226" t="s">
        <v>136</v>
      </c>
      <c r="AL349" s="122">
        <v>2102</v>
      </c>
      <c r="AM349" s="131">
        <v>1225</v>
      </c>
      <c r="AN349" s="131">
        <v>99588500</v>
      </c>
      <c r="AO349" s="132">
        <f t="shared" ref="AO349:AO358" si="366">IFERROR(AM349/$AJ$348,"-")</f>
        <v>0.23767947225455957</v>
      </c>
      <c r="AP349" s="132">
        <f t="shared" si="345"/>
        <v>0.58277830637488104</v>
      </c>
      <c r="AQ349" s="126">
        <f t="shared" si="346"/>
        <v>81296.734693877544</v>
      </c>
      <c r="AR349" s="592"/>
      <c r="AS349" s="226" t="s">
        <v>136</v>
      </c>
      <c r="AT349" s="122">
        <v>706</v>
      </c>
      <c r="AU349" s="131">
        <v>360</v>
      </c>
      <c r="AV349" s="131">
        <v>31553280</v>
      </c>
      <c r="AW349" s="132">
        <f t="shared" ref="AW349:AW358" si="367">IFERROR(AU349/$AR$348,"-")</f>
        <v>0.15177065767284992</v>
      </c>
      <c r="AX349" s="132">
        <f t="shared" si="347"/>
        <v>0.50991501416430596</v>
      </c>
      <c r="AY349" s="131">
        <f t="shared" si="348"/>
        <v>87648</v>
      </c>
      <c r="AZ349" s="592"/>
      <c r="BA349" s="226" t="s">
        <v>136</v>
      </c>
      <c r="BB349" s="122">
        <v>174</v>
      </c>
      <c r="BC349" s="131">
        <v>68</v>
      </c>
      <c r="BD349" s="131">
        <v>5245230</v>
      </c>
      <c r="BE349" s="132">
        <f t="shared" ref="BE349:BE358" si="368">IFERROR(BC349/$AZ$348,"-")</f>
        <v>7.5471698113207544E-2</v>
      </c>
      <c r="BF349" s="132">
        <f t="shared" si="349"/>
        <v>0.39080459770114945</v>
      </c>
      <c r="BG349" s="157">
        <f t="shared" si="350"/>
        <v>77135.73529411765</v>
      </c>
      <c r="BH349" s="592"/>
      <c r="BI349" s="226" t="s">
        <v>136</v>
      </c>
      <c r="BJ349" s="122">
        <f t="shared" si="351"/>
        <v>10153</v>
      </c>
      <c r="BK349" s="131">
        <f t="shared" si="334"/>
        <v>6159</v>
      </c>
      <c r="BL349" s="131">
        <f t="shared" si="335"/>
        <v>473062180</v>
      </c>
      <c r="BM349" s="132">
        <f t="shared" ref="BM349:BM358" si="369">IFERROR(BK349/$BH$348,"-")</f>
        <v>0.25132620582714438</v>
      </c>
      <c r="BN349" s="132">
        <f t="shared" si="352"/>
        <v>0.60661873337929673</v>
      </c>
      <c r="BO349" s="131">
        <f t="shared" si="353"/>
        <v>76808.277317746382</v>
      </c>
      <c r="BP349" s="183"/>
    </row>
    <row r="350" spans="2:68" s="75" customFormat="1">
      <c r="B350" s="602"/>
      <c r="C350" s="605"/>
      <c r="D350" s="592"/>
      <c r="E350" s="227" t="s">
        <v>103</v>
      </c>
      <c r="F350" s="122">
        <v>24</v>
      </c>
      <c r="G350" s="131">
        <v>15</v>
      </c>
      <c r="H350" s="131">
        <v>1297970</v>
      </c>
      <c r="I350" s="132">
        <f t="shared" si="362"/>
        <v>0.3125</v>
      </c>
      <c r="J350" s="132">
        <f t="shared" si="337"/>
        <v>0.625</v>
      </c>
      <c r="K350" s="157">
        <f t="shared" si="338"/>
        <v>86531.333333333328</v>
      </c>
      <c r="L350" s="592"/>
      <c r="M350" s="227" t="s">
        <v>103</v>
      </c>
      <c r="N350" s="122">
        <v>94</v>
      </c>
      <c r="O350" s="131">
        <v>55</v>
      </c>
      <c r="P350" s="131">
        <v>5253810</v>
      </c>
      <c r="Q350" s="132">
        <f t="shared" si="363"/>
        <v>0.3503184713375796</v>
      </c>
      <c r="R350" s="132">
        <f t="shared" si="339"/>
        <v>0.58510638297872342</v>
      </c>
      <c r="S350" s="126">
        <f t="shared" si="340"/>
        <v>95523.818181818177</v>
      </c>
      <c r="T350" s="592"/>
      <c r="U350" s="227" t="s">
        <v>103</v>
      </c>
      <c r="V350" s="122">
        <v>4905</v>
      </c>
      <c r="W350" s="131">
        <v>2904</v>
      </c>
      <c r="X350" s="131">
        <v>213832140</v>
      </c>
      <c r="Y350" s="132">
        <f t="shared" si="364"/>
        <v>0.3499638467100506</v>
      </c>
      <c r="Z350" s="132">
        <f t="shared" si="341"/>
        <v>0.59204892966360856</v>
      </c>
      <c r="AA350" s="131">
        <f t="shared" si="342"/>
        <v>73633.657024793385</v>
      </c>
      <c r="AB350" s="592"/>
      <c r="AC350" s="227" t="s">
        <v>103</v>
      </c>
      <c r="AD350" s="122">
        <v>4926</v>
      </c>
      <c r="AE350" s="131">
        <v>2989</v>
      </c>
      <c r="AF350" s="131">
        <v>247912280</v>
      </c>
      <c r="AG350" s="132">
        <f t="shared" si="365"/>
        <v>0.39453537486800422</v>
      </c>
      <c r="AH350" s="132">
        <f t="shared" si="343"/>
        <v>0.60678034916768164</v>
      </c>
      <c r="AI350" s="126">
        <f t="shared" si="344"/>
        <v>82941.54566744731</v>
      </c>
      <c r="AJ350" s="592"/>
      <c r="AK350" s="227" t="s">
        <v>103</v>
      </c>
      <c r="AL350" s="122">
        <v>3427</v>
      </c>
      <c r="AM350" s="131">
        <v>1908</v>
      </c>
      <c r="AN350" s="131">
        <v>160793540</v>
      </c>
      <c r="AO350" s="132">
        <f t="shared" si="366"/>
        <v>0.37019790454016299</v>
      </c>
      <c r="AP350" s="132">
        <f t="shared" si="345"/>
        <v>0.55675517945725128</v>
      </c>
      <c r="AQ350" s="126">
        <f t="shared" si="346"/>
        <v>84273.343815513625</v>
      </c>
      <c r="AR350" s="592"/>
      <c r="AS350" s="227" t="s">
        <v>103</v>
      </c>
      <c r="AT350" s="122">
        <v>1464</v>
      </c>
      <c r="AU350" s="131">
        <v>787</v>
      </c>
      <c r="AV350" s="131">
        <v>74980500</v>
      </c>
      <c r="AW350" s="132">
        <f t="shared" si="367"/>
        <v>0.33178752107925802</v>
      </c>
      <c r="AX350" s="132">
        <f t="shared" si="347"/>
        <v>0.53756830601092898</v>
      </c>
      <c r="AY350" s="131">
        <f t="shared" si="348"/>
        <v>95273.824650571798</v>
      </c>
      <c r="AZ350" s="592"/>
      <c r="BA350" s="227" t="s">
        <v>103</v>
      </c>
      <c r="BB350" s="122">
        <v>461</v>
      </c>
      <c r="BC350" s="131">
        <v>218</v>
      </c>
      <c r="BD350" s="131">
        <v>21817990</v>
      </c>
      <c r="BE350" s="132">
        <f t="shared" si="368"/>
        <v>0.24195338512763595</v>
      </c>
      <c r="BF350" s="132">
        <f t="shared" si="349"/>
        <v>0.47288503253796094</v>
      </c>
      <c r="BG350" s="157">
        <f t="shared" si="350"/>
        <v>100082.52293577982</v>
      </c>
      <c r="BH350" s="592"/>
      <c r="BI350" s="227" t="s">
        <v>103</v>
      </c>
      <c r="BJ350" s="122">
        <f t="shared" si="351"/>
        <v>15301</v>
      </c>
      <c r="BK350" s="131">
        <f t="shared" si="334"/>
        <v>8876</v>
      </c>
      <c r="BL350" s="131">
        <f t="shared" si="335"/>
        <v>725888230</v>
      </c>
      <c r="BM350" s="132">
        <f t="shared" si="369"/>
        <v>0.36219701297641393</v>
      </c>
      <c r="BN350" s="132">
        <f t="shared" si="352"/>
        <v>0.58009280439186983</v>
      </c>
      <c r="BO350" s="131">
        <f t="shared" si="353"/>
        <v>81781.008337088773</v>
      </c>
      <c r="BP350" s="183"/>
    </row>
    <row r="351" spans="2:68" s="75" customFormat="1">
      <c r="B351" s="602"/>
      <c r="C351" s="605"/>
      <c r="D351" s="592"/>
      <c r="E351" s="227" t="s">
        <v>106</v>
      </c>
      <c r="F351" s="122">
        <v>8</v>
      </c>
      <c r="G351" s="131">
        <v>7</v>
      </c>
      <c r="H351" s="131">
        <v>372510</v>
      </c>
      <c r="I351" s="132">
        <f t="shared" si="362"/>
        <v>0.14583333333333334</v>
      </c>
      <c r="J351" s="132">
        <f t="shared" si="337"/>
        <v>0.875</v>
      </c>
      <c r="K351" s="157">
        <f t="shared" si="338"/>
        <v>53215.714285714283</v>
      </c>
      <c r="L351" s="592"/>
      <c r="M351" s="227" t="s">
        <v>106</v>
      </c>
      <c r="N351" s="122">
        <v>41</v>
      </c>
      <c r="O351" s="131">
        <v>23</v>
      </c>
      <c r="P351" s="131">
        <v>1699420</v>
      </c>
      <c r="Q351" s="132">
        <f t="shared" si="363"/>
        <v>0.1464968152866242</v>
      </c>
      <c r="R351" s="132">
        <f t="shared" si="339"/>
        <v>0.56097560975609762</v>
      </c>
      <c r="S351" s="126">
        <f t="shared" si="340"/>
        <v>73887.826086956527</v>
      </c>
      <c r="T351" s="592"/>
      <c r="U351" s="227" t="s">
        <v>106</v>
      </c>
      <c r="V351" s="122">
        <v>1583</v>
      </c>
      <c r="W351" s="131">
        <v>968</v>
      </c>
      <c r="X351" s="131">
        <v>71853380</v>
      </c>
      <c r="Y351" s="132">
        <f t="shared" si="364"/>
        <v>0.11665461557001687</v>
      </c>
      <c r="Z351" s="132">
        <f t="shared" si="341"/>
        <v>0.61149715729627285</v>
      </c>
      <c r="AA351" s="131">
        <f t="shared" si="342"/>
        <v>74228.698347107435</v>
      </c>
      <c r="AB351" s="592"/>
      <c r="AC351" s="227" t="s">
        <v>106</v>
      </c>
      <c r="AD351" s="122">
        <v>1767</v>
      </c>
      <c r="AE351" s="131">
        <v>1047</v>
      </c>
      <c r="AF351" s="131">
        <v>87669350</v>
      </c>
      <c r="AG351" s="132">
        <f t="shared" si="365"/>
        <v>0.13819957761351637</v>
      </c>
      <c r="AH351" s="132">
        <f t="shared" si="343"/>
        <v>0.59252971137521226</v>
      </c>
      <c r="AI351" s="126">
        <f t="shared" si="344"/>
        <v>83733.858643744024</v>
      </c>
      <c r="AJ351" s="592"/>
      <c r="AK351" s="227" t="s">
        <v>106</v>
      </c>
      <c r="AL351" s="122">
        <v>1237</v>
      </c>
      <c r="AM351" s="131">
        <v>705</v>
      </c>
      <c r="AN351" s="131">
        <v>56519450</v>
      </c>
      <c r="AO351" s="132">
        <f t="shared" si="366"/>
        <v>0.13678696158323633</v>
      </c>
      <c r="AP351" s="132">
        <f t="shared" si="345"/>
        <v>0.5699272433306386</v>
      </c>
      <c r="AQ351" s="126">
        <f t="shared" si="346"/>
        <v>80169.43262411347</v>
      </c>
      <c r="AR351" s="592"/>
      <c r="AS351" s="227" t="s">
        <v>106</v>
      </c>
      <c r="AT351" s="122">
        <v>546</v>
      </c>
      <c r="AU351" s="131">
        <v>304</v>
      </c>
      <c r="AV351" s="131">
        <v>26712770</v>
      </c>
      <c r="AW351" s="132">
        <f t="shared" si="367"/>
        <v>0.12816188870151771</v>
      </c>
      <c r="AX351" s="132">
        <f t="shared" si="347"/>
        <v>0.5567765567765568</v>
      </c>
      <c r="AY351" s="131">
        <f t="shared" si="348"/>
        <v>87870.953947368427</v>
      </c>
      <c r="AZ351" s="592"/>
      <c r="BA351" s="227" t="s">
        <v>106</v>
      </c>
      <c r="BB351" s="122">
        <v>176</v>
      </c>
      <c r="BC351" s="131">
        <v>89</v>
      </c>
      <c r="BD351" s="131">
        <v>8216680</v>
      </c>
      <c r="BE351" s="132">
        <f t="shared" si="368"/>
        <v>9.8779134295227528E-2</v>
      </c>
      <c r="BF351" s="132">
        <f t="shared" si="349"/>
        <v>0.50568181818181823</v>
      </c>
      <c r="BG351" s="157">
        <f t="shared" si="350"/>
        <v>92322.247191011236</v>
      </c>
      <c r="BH351" s="592"/>
      <c r="BI351" s="227" t="s">
        <v>106</v>
      </c>
      <c r="BJ351" s="122">
        <f t="shared" si="351"/>
        <v>5358</v>
      </c>
      <c r="BK351" s="131">
        <f t="shared" si="334"/>
        <v>3143</v>
      </c>
      <c r="BL351" s="131">
        <f t="shared" si="335"/>
        <v>253043560</v>
      </c>
      <c r="BM351" s="132">
        <f t="shared" si="369"/>
        <v>0.12825430506814658</v>
      </c>
      <c r="BN351" s="132">
        <f t="shared" si="352"/>
        <v>0.58659947741694662</v>
      </c>
      <c r="BO351" s="131">
        <f t="shared" si="353"/>
        <v>80510.200445434297</v>
      </c>
      <c r="BP351" s="183"/>
    </row>
    <row r="352" spans="2:68" s="75" customFormat="1">
      <c r="B352" s="602"/>
      <c r="C352" s="605"/>
      <c r="D352" s="592"/>
      <c r="E352" s="227" t="s">
        <v>119</v>
      </c>
      <c r="F352" s="122">
        <v>13</v>
      </c>
      <c r="G352" s="131">
        <v>7</v>
      </c>
      <c r="H352" s="131">
        <v>644980</v>
      </c>
      <c r="I352" s="132">
        <f t="shared" si="362"/>
        <v>0.14583333333333334</v>
      </c>
      <c r="J352" s="132">
        <f t="shared" si="337"/>
        <v>0.53846153846153844</v>
      </c>
      <c r="K352" s="157">
        <f t="shared" si="338"/>
        <v>92140</v>
      </c>
      <c r="L352" s="592"/>
      <c r="M352" s="227" t="s">
        <v>119</v>
      </c>
      <c r="N352" s="122">
        <v>50</v>
      </c>
      <c r="O352" s="131">
        <v>32</v>
      </c>
      <c r="P352" s="131">
        <v>3289860</v>
      </c>
      <c r="Q352" s="132">
        <f t="shared" si="363"/>
        <v>0.20382165605095542</v>
      </c>
      <c r="R352" s="132">
        <f t="shared" si="339"/>
        <v>0.64</v>
      </c>
      <c r="S352" s="126">
        <f t="shared" si="340"/>
        <v>102808.125</v>
      </c>
      <c r="T352" s="592"/>
      <c r="U352" s="227" t="s">
        <v>119</v>
      </c>
      <c r="V352" s="122">
        <v>1717</v>
      </c>
      <c r="W352" s="131">
        <v>1066</v>
      </c>
      <c r="X352" s="131">
        <v>83799360</v>
      </c>
      <c r="Y352" s="132">
        <f t="shared" si="364"/>
        <v>0.12846469028681609</v>
      </c>
      <c r="Z352" s="132">
        <f t="shared" si="341"/>
        <v>0.62085032032615028</v>
      </c>
      <c r="AA352" s="131">
        <f t="shared" si="342"/>
        <v>78611.031894934335</v>
      </c>
      <c r="AB352" s="592"/>
      <c r="AC352" s="227" t="s">
        <v>119</v>
      </c>
      <c r="AD352" s="122">
        <v>1990</v>
      </c>
      <c r="AE352" s="131">
        <v>1254</v>
      </c>
      <c r="AF352" s="131">
        <v>107676220</v>
      </c>
      <c r="AG352" s="132">
        <f t="shared" si="365"/>
        <v>0.16552270327349525</v>
      </c>
      <c r="AH352" s="132">
        <f t="shared" si="343"/>
        <v>0.63015075376884422</v>
      </c>
      <c r="AI352" s="126">
        <f t="shared" si="344"/>
        <v>85866.204146730466</v>
      </c>
      <c r="AJ352" s="592"/>
      <c r="AK352" s="227" t="s">
        <v>119</v>
      </c>
      <c r="AL352" s="122">
        <v>1489</v>
      </c>
      <c r="AM352" s="131">
        <v>844</v>
      </c>
      <c r="AN352" s="131">
        <v>75540910</v>
      </c>
      <c r="AO352" s="132">
        <f t="shared" si="366"/>
        <v>0.16375630578191697</v>
      </c>
      <c r="AP352" s="132">
        <f t="shared" si="345"/>
        <v>0.56682337139019479</v>
      </c>
      <c r="AQ352" s="126">
        <f t="shared" si="346"/>
        <v>89503.447867298572</v>
      </c>
      <c r="AR352" s="592"/>
      <c r="AS352" s="227" t="s">
        <v>119</v>
      </c>
      <c r="AT352" s="122">
        <v>642</v>
      </c>
      <c r="AU352" s="131">
        <v>360</v>
      </c>
      <c r="AV352" s="131">
        <v>34535590</v>
      </c>
      <c r="AW352" s="132">
        <f t="shared" si="367"/>
        <v>0.15177065767284992</v>
      </c>
      <c r="AX352" s="132">
        <f t="shared" si="347"/>
        <v>0.56074766355140182</v>
      </c>
      <c r="AY352" s="131">
        <f t="shared" si="348"/>
        <v>95932.194444444438</v>
      </c>
      <c r="AZ352" s="592"/>
      <c r="BA352" s="227" t="s">
        <v>119</v>
      </c>
      <c r="BB352" s="122">
        <v>191</v>
      </c>
      <c r="BC352" s="131">
        <v>104</v>
      </c>
      <c r="BD352" s="131">
        <v>11112010</v>
      </c>
      <c r="BE352" s="132">
        <f t="shared" si="368"/>
        <v>0.11542730299667037</v>
      </c>
      <c r="BF352" s="132">
        <f t="shared" si="349"/>
        <v>0.54450261780104714</v>
      </c>
      <c r="BG352" s="157">
        <f t="shared" si="350"/>
        <v>106846.25</v>
      </c>
      <c r="BH352" s="592"/>
      <c r="BI352" s="227" t="s">
        <v>119</v>
      </c>
      <c r="BJ352" s="122">
        <f t="shared" si="351"/>
        <v>6092</v>
      </c>
      <c r="BK352" s="131">
        <f t="shared" si="334"/>
        <v>3667</v>
      </c>
      <c r="BL352" s="131">
        <f t="shared" si="335"/>
        <v>316598930</v>
      </c>
      <c r="BM352" s="132">
        <f t="shared" si="369"/>
        <v>0.14963682363502814</v>
      </c>
      <c r="BN352" s="132">
        <f t="shared" si="352"/>
        <v>0.60193696651346029</v>
      </c>
      <c r="BO352" s="131">
        <f t="shared" si="353"/>
        <v>86337.313880556307</v>
      </c>
      <c r="BP352" s="183"/>
    </row>
    <row r="353" spans="2:68" s="75" customFormat="1">
      <c r="B353" s="602"/>
      <c r="C353" s="605"/>
      <c r="D353" s="592"/>
      <c r="E353" s="227" t="s">
        <v>120</v>
      </c>
      <c r="F353" s="122">
        <v>4</v>
      </c>
      <c r="G353" s="131">
        <v>3</v>
      </c>
      <c r="H353" s="131">
        <v>142040</v>
      </c>
      <c r="I353" s="132">
        <f t="shared" si="362"/>
        <v>6.25E-2</v>
      </c>
      <c r="J353" s="132">
        <f t="shared" si="337"/>
        <v>0.75</v>
      </c>
      <c r="K353" s="157">
        <f t="shared" si="338"/>
        <v>47346.666666666664</v>
      </c>
      <c r="L353" s="592"/>
      <c r="M353" s="227" t="s">
        <v>120</v>
      </c>
      <c r="N353" s="122">
        <v>29</v>
      </c>
      <c r="O353" s="131">
        <v>15</v>
      </c>
      <c r="P353" s="131">
        <v>1235730</v>
      </c>
      <c r="Q353" s="132">
        <f t="shared" si="363"/>
        <v>9.5541401273885357E-2</v>
      </c>
      <c r="R353" s="132">
        <f t="shared" si="339"/>
        <v>0.51724137931034486</v>
      </c>
      <c r="S353" s="126">
        <f t="shared" si="340"/>
        <v>82382</v>
      </c>
      <c r="T353" s="592"/>
      <c r="U353" s="227" t="s">
        <v>120</v>
      </c>
      <c r="V353" s="122">
        <v>679</v>
      </c>
      <c r="W353" s="131">
        <v>438</v>
      </c>
      <c r="X353" s="131">
        <v>33341450</v>
      </c>
      <c r="Y353" s="132">
        <f t="shared" si="364"/>
        <v>5.2783803326102677E-2</v>
      </c>
      <c r="Z353" s="132">
        <f t="shared" si="341"/>
        <v>0.64506627393225335</v>
      </c>
      <c r="AA353" s="131">
        <f t="shared" si="342"/>
        <v>76122.031963470319</v>
      </c>
      <c r="AB353" s="592"/>
      <c r="AC353" s="227" t="s">
        <v>120</v>
      </c>
      <c r="AD353" s="122">
        <v>687</v>
      </c>
      <c r="AE353" s="131">
        <v>427</v>
      </c>
      <c r="AF353" s="131">
        <v>34829990</v>
      </c>
      <c r="AG353" s="132">
        <f t="shared" si="365"/>
        <v>5.636219640971489E-2</v>
      </c>
      <c r="AH353" s="132">
        <f t="shared" si="343"/>
        <v>0.62154294032023294</v>
      </c>
      <c r="AI353" s="126">
        <f t="shared" si="344"/>
        <v>81569.063231850116</v>
      </c>
      <c r="AJ353" s="592"/>
      <c r="AK353" s="227" t="s">
        <v>120</v>
      </c>
      <c r="AL353" s="122">
        <v>447</v>
      </c>
      <c r="AM353" s="131">
        <v>254</v>
      </c>
      <c r="AN353" s="131">
        <v>19108640</v>
      </c>
      <c r="AO353" s="132">
        <f t="shared" si="366"/>
        <v>4.9282110981761738E-2</v>
      </c>
      <c r="AP353" s="132">
        <f t="shared" si="345"/>
        <v>0.56823266219239377</v>
      </c>
      <c r="AQ353" s="126">
        <f t="shared" si="346"/>
        <v>75230.866141732287</v>
      </c>
      <c r="AR353" s="592"/>
      <c r="AS353" s="227" t="s">
        <v>120</v>
      </c>
      <c r="AT353" s="122">
        <v>154</v>
      </c>
      <c r="AU353" s="131">
        <v>94</v>
      </c>
      <c r="AV353" s="131">
        <v>8504790</v>
      </c>
      <c r="AW353" s="132">
        <f t="shared" si="367"/>
        <v>3.9629005059021921E-2</v>
      </c>
      <c r="AX353" s="132">
        <f t="shared" si="347"/>
        <v>0.61038961038961037</v>
      </c>
      <c r="AY353" s="131">
        <f t="shared" si="348"/>
        <v>90476.48936170213</v>
      </c>
      <c r="AZ353" s="592"/>
      <c r="BA353" s="227" t="s">
        <v>120</v>
      </c>
      <c r="BB353" s="122">
        <v>37</v>
      </c>
      <c r="BC353" s="131">
        <v>18</v>
      </c>
      <c r="BD353" s="131">
        <v>1305080</v>
      </c>
      <c r="BE353" s="132">
        <f t="shared" si="368"/>
        <v>1.9977802441731411E-2</v>
      </c>
      <c r="BF353" s="132">
        <f t="shared" si="349"/>
        <v>0.48648648648648651</v>
      </c>
      <c r="BG353" s="157">
        <f t="shared" si="350"/>
        <v>72504.444444444438</v>
      </c>
      <c r="BH353" s="592"/>
      <c r="BI353" s="227" t="s">
        <v>120</v>
      </c>
      <c r="BJ353" s="122">
        <f t="shared" si="351"/>
        <v>2037</v>
      </c>
      <c r="BK353" s="131">
        <f t="shared" si="334"/>
        <v>1249</v>
      </c>
      <c r="BL353" s="131">
        <f t="shared" si="335"/>
        <v>98467720</v>
      </c>
      <c r="BM353" s="132">
        <f t="shared" si="369"/>
        <v>5.0967110095486823E-2</v>
      </c>
      <c r="BN353" s="132">
        <f t="shared" si="352"/>
        <v>0.61315660284732454</v>
      </c>
      <c r="BO353" s="131">
        <f t="shared" si="353"/>
        <v>78837.245796637304</v>
      </c>
      <c r="BP353" s="183"/>
    </row>
    <row r="354" spans="2:68" s="75" customFormat="1">
      <c r="B354" s="602"/>
      <c r="C354" s="605"/>
      <c r="D354" s="592"/>
      <c r="E354" s="227" t="s">
        <v>121</v>
      </c>
      <c r="F354" s="122">
        <v>4</v>
      </c>
      <c r="G354" s="131">
        <v>3</v>
      </c>
      <c r="H354" s="131">
        <v>123110</v>
      </c>
      <c r="I354" s="132">
        <f t="shared" si="362"/>
        <v>6.25E-2</v>
      </c>
      <c r="J354" s="132">
        <f t="shared" si="337"/>
        <v>0.75</v>
      </c>
      <c r="K354" s="157">
        <f t="shared" si="338"/>
        <v>41036.666666666664</v>
      </c>
      <c r="L354" s="592"/>
      <c r="M354" s="227" t="s">
        <v>121</v>
      </c>
      <c r="N354" s="122">
        <v>29</v>
      </c>
      <c r="O354" s="131">
        <v>17</v>
      </c>
      <c r="P354" s="131">
        <v>1922910</v>
      </c>
      <c r="Q354" s="132">
        <f t="shared" si="363"/>
        <v>0.10828025477707007</v>
      </c>
      <c r="R354" s="132">
        <f t="shared" si="339"/>
        <v>0.58620689655172409</v>
      </c>
      <c r="S354" s="126">
        <f t="shared" si="340"/>
        <v>113112.35294117648</v>
      </c>
      <c r="T354" s="592"/>
      <c r="U354" s="227" t="s">
        <v>121</v>
      </c>
      <c r="V354" s="122">
        <v>611</v>
      </c>
      <c r="W354" s="131">
        <v>323</v>
      </c>
      <c r="X354" s="131">
        <v>27658270</v>
      </c>
      <c r="Y354" s="132">
        <f t="shared" si="364"/>
        <v>3.8925042178838277E-2</v>
      </c>
      <c r="Z354" s="132">
        <f t="shared" si="341"/>
        <v>0.52864157119476274</v>
      </c>
      <c r="AA354" s="131">
        <f t="shared" si="342"/>
        <v>85629.318885448913</v>
      </c>
      <c r="AB354" s="592"/>
      <c r="AC354" s="227" t="s">
        <v>121</v>
      </c>
      <c r="AD354" s="122">
        <v>791</v>
      </c>
      <c r="AE354" s="131">
        <v>464</v>
      </c>
      <c r="AF354" s="131">
        <v>37518960</v>
      </c>
      <c r="AG354" s="132">
        <f t="shared" si="365"/>
        <v>6.1246040126715945E-2</v>
      </c>
      <c r="AH354" s="132">
        <f t="shared" si="343"/>
        <v>0.58659924146649811</v>
      </c>
      <c r="AI354" s="126">
        <f t="shared" si="344"/>
        <v>80859.827586206899</v>
      </c>
      <c r="AJ354" s="592"/>
      <c r="AK354" s="227" t="s">
        <v>121</v>
      </c>
      <c r="AL354" s="122">
        <v>604</v>
      </c>
      <c r="AM354" s="131">
        <v>315</v>
      </c>
      <c r="AN354" s="131">
        <v>25380230</v>
      </c>
      <c r="AO354" s="132">
        <f t="shared" si="366"/>
        <v>6.1117578579743891E-2</v>
      </c>
      <c r="AP354" s="132">
        <f t="shared" si="345"/>
        <v>0.52152317880794707</v>
      </c>
      <c r="AQ354" s="126">
        <f t="shared" si="346"/>
        <v>80572.158730158728</v>
      </c>
      <c r="AR354" s="592"/>
      <c r="AS354" s="227" t="s">
        <v>121</v>
      </c>
      <c r="AT354" s="122">
        <v>313</v>
      </c>
      <c r="AU354" s="131">
        <v>163</v>
      </c>
      <c r="AV354" s="131">
        <v>16647870</v>
      </c>
      <c r="AW354" s="132">
        <f t="shared" si="367"/>
        <v>6.8718381112984825E-2</v>
      </c>
      <c r="AX354" s="132">
        <f t="shared" si="347"/>
        <v>0.52076677316293929</v>
      </c>
      <c r="AY354" s="131">
        <f t="shared" si="348"/>
        <v>102134.17177914111</v>
      </c>
      <c r="AZ354" s="592"/>
      <c r="BA354" s="227" t="s">
        <v>121</v>
      </c>
      <c r="BB354" s="122">
        <v>127</v>
      </c>
      <c r="BC354" s="131">
        <v>57</v>
      </c>
      <c r="BD354" s="131">
        <v>5477300</v>
      </c>
      <c r="BE354" s="132">
        <f t="shared" si="368"/>
        <v>6.3263041065482792E-2</v>
      </c>
      <c r="BF354" s="132">
        <f t="shared" si="349"/>
        <v>0.44881889763779526</v>
      </c>
      <c r="BG354" s="157">
        <f t="shared" si="350"/>
        <v>96092.982456140351</v>
      </c>
      <c r="BH354" s="592"/>
      <c r="BI354" s="227" t="s">
        <v>121</v>
      </c>
      <c r="BJ354" s="122">
        <f t="shared" si="351"/>
        <v>2479</v>
      </c>
      <c r="BK354" s="131">
        <f t="shared" si="334"/>
        <v>1342</v>
      </c>
      <c r="BL354" s="131">
        <f t="shared" si="335"/>
        <v>114728650</v>
      </c>
      <c r="BM354" s="132">
        <f t="shared" si="369"/>
        <v>5.476209907777687E-2</v>
      </c>
      <c r="BN354" s="132">
        <f t="shared" si="352"/>
        <v>0.54134731746672049</v>
      </c>
      <c r="BO354" s="131">
        <f t="shared" si="353"/>
        <v>85490.797317436663</v>
      </c>
      <c r="BP354" s="183"/>
    </row>
    <row r="355" spans="2:68" s="75" customFormat="1">
      <c r="B355" s="602"/>
      <c r="C355" s="605"/>
      <c r="D355" s="592"/>
      <c r="E355" s="227" t="s">
        <v>122</v>
      </c>
      <c r="F355" s="122">
        <v>10</v>
      </c>
      <c r="G355" s="131">
        <v>8</v>
      </c>
      <c r="H355" s="131">
        <v>566400</v>
      </c>
      <c r="I355" s="132">
        <f t="shared" si="362"/>
        <v>0.16666666666666666</v>
      </c>
      <c r="J355" s="132">
        <f t="shared" si="337"/>
        <v>0.8</v>
      </c>
      <c r="K355" s="157">
        <f t="shared" si="338"/>
        <v>70800</v>
      </c>
      <c r="L355" s="592"/>
      <c r="M355" s="227" t="s">
        <v>122</v>
      </c>
      <c r="N355" s="122">
        <v>13</v>
      </c>
      <c r="O355" s="131">
        <v>8</v>
      </c>
      <c r="P355" s="131">
        <v>662990</v>
      </c>
      <c r="Q355" s="132">
        <f t="shared" si="363"/>
        <v>5.0955414012738856E-2</v>
      </c>
      <c r="R355" s="132">
        <f t="shared" si="339"/>
        <v>0.61538461538461542</v>
      </c>
      <c r="S355" s="126">
        <f t="shared" si="340"/>
        <v>82873.75</v>
      </c>
      <c r="T355" s="592"/>
      <c r="U355" s="227" t="s">
        <v>122</v>
      </c>
      <c r="V355" s="122">
        <v>398</v>
      </c>
      <c r="W355" s="131">
        <v>257</v>
      </c>
      <c r="X355" s="131">
        <v>20297300</v>
      </c>
      <c r="Y355" s="132">
        <f t="shared" si="364"/>
        <v>3.0971318389973489E-2</v>
      </c>
      <c r="Z355" s="132">
        <f t="shared" si="341"/>
        <v>0.64572864321608037</v>
      </c>
      <c r="AA355" s="131">
        <f t="shared" si="342"/>
        <v>78977.82101167315</v>
      </c>
      <c r="AB355" s="592"/>
      <c r="AC355" s="227" t="s">
        <v>122</v>
      </c>
      <c r="AD355" s="122">
        <v>465</v>
      </c>
      <c r="AE355" s="131">
        <v>294</v>
      </c>
      <c r="AF355" s="131">
        <v>24967010</v>
      </c>
      <c r="AG355" s="132">
        <f t="shared" si="365"/>
        <v>3.8806758183738119E-2</v>
      </c>
      <c r="AH355" s="132">
        <f t="shared" si="343"/>
        <v>0.63225806451612898</v>
      </c>
      <c r="AI355" s="126">
        <f t="shared" si="344"/>
        <v>84921.802721088432</v>
      </c>
      <c r="AJ355" s="592"/>
      <c r="AK355" s="227" t="s">
        <v>122</v>
      </c>
      <c r="AL355" s="122">
        <v>381</v>
      </c>
      <c r="AM355" s="131">
        <v>228</v>
      </c>
      <c r="AN355" s="131">
        <v>19117840</v>
      </c>
      <c r="AO355" s="132">
        <f t="shared" si="366"/>
        <v>4.4237485448195578E-2</v>
      </c>
      <c r="AP355" s="132">
        <f t="shared" si="345"/>
        <v>0.59842519685039375</v>
      </c>
      <c r="AQ355" s="126">
        <f t="shared" si="346"/>
        <v>83850.175438596489</v>
      </c>
      <c r="AR355" s="592"/>
      <c r="AS355" s="227" t="s">
        <v>122</v>
      </c>
      <c r="AT355" s="122">
        <v>197</v>
      </c>
      <c r="AU355" s="131">
        <v>119</v>
      </c>
      <c r="AV355" s="131">
        <v>12755350</v>
      </c>
      <c r="AW355" s="132">
        <f t="shared" si="367"/>
        <v>5.0168634064080946E-2</v>
      </c>
      <c r="AX355" s="132">
        <f t="shared" si="347"/>
        <v>0.60406091370558379</v>
      </c>
      <c r="AY355" s="131">
        <f t="shared" si="348"/>
        <v>107187.81512605042</v>
      </c>
      <c r="AZ355" s="592"/>
      <c r="BA355" s="227" t="s">
        <v>122</v>
      </c>
      <c r="BB355" s="122">
        <v>55</v>
      </c>
      <c r="BC355" s="131">
        <v>26</v>
      </c>
      <c r="BD355" s="131">
        <v>3113940</v>
      </c>
      <c r="BE355" s="132">
        <f t="shared" si="368"/>
        <v>2.8856825749167592E-2</v>
      </c>
      <c r="BF355" s="132">
        <f t="shared" si="349"/>
        <v>0.47272727272727272</v>
      </c>
      <c r="BG355" s="157">
        <f t="shared" si="350"/>
        <v>119766.92307692308</v>
      </c>
      <c r="BH355" s="592"/>
      <c r="BI355" s="227" t="s">
        <v>122</v>
      </c>
      <c r="BJ355" s="122">
        <f t="shared" si="351"/>
        <v>1519</v>
      </c>
      <c r="BK355" s="131">
        <f t="shared" si="334"/>
        <v>940</v>
      </c>
      <c r="BL355" s="131">
        <f t="shared" si="335"/>
        <v>81480830</v>
      </c>
      <c r="BM355" s="132">
        <f t="shared" si="369"/>
        <v>3.8357953154329549E-2</v>
      </c>
      <c r="BN355" s="132">
        <f t="shared" si="352"/>
        <v>0.61882817643186305</v>
      </c>
      <c r="BO355" s="131">
        <f t="shared" si="353"/>
        <v>86681.734042553187</v>
      </c>
      <c r="BP355" s="183"/>
    </row>
    <row r="356" spans="2:68" s="75" customFormat="1">
      <c r="B356" s="602"/>
      <c r="C356" s="605"/>
      <c r="D356" s="592"/>
      <c r="E356" s="227" t="s">
        <v>123</v>
      </c>
      <c r="F356" s="122">
        <v>21</v>
      </c>
      <c r="G356" s="131">
        <v>17</v>
      </c>
      <c r="H356" s="131">
        <v>1197940</v>
      </c>
      <c r="I356" s="132">
        <f t="shared" si="362"/>
        <v>0.35416666666666669</v>
      </c>
      <c r="J356" s="132">
        <f t="shared" si="337"/>
        <v>0.80952380952380953</v>
      </c>
      <c r="K356" s="157">
        <f t="shared" si="338"/>
        <v>70467.058823529413</v>
      </c>
      <c r="L356" s="592"/>
      <c r="M356" s="227" t="s">
        <v>123</v>
      </c>
      <c r="N356" s="122">
        <v>59</v>
      </c>
      <c r="O356" s="131">
        <v>37</v>
      </c>
      <c r="P356" s="131">
        <v>3181090</v>
      </c>
      <c r="Q356" s="132">
        <f t="shared" si="363"/>
        <v>0.2356687898089172</v>
      </c>
      <c r="R356" s="132">
        <f t="shared" si="339"/>
        <v>0.6271186440677966</v>
      </c>
      <c r="S356" s="126">
        <f t="shared" si="340"/>
        <v>85975.4054054054</v>
      </c>
      <c r="T356" s="592"/>
      <c r="U356" s="227" t="s">
        <v>123</v>
      </c>
      <c r="V356" s="122">
        <v>3146</v>
      </c>
      <c r="W356" s="131">
        <v>2052</v>
      </c>
      <c r="X356" s="131">
        <v>149168450</v>
      </c>
      <c r="Y356" s="132">
        <f t="shared" si="364"/>
        <v>0.24728850325379609</v>
      </c>
      <c r="Z356" s="132">
        <f t="shared" si="341"/>
        <v>0.65225683407501589</v>
      </c>
      <c r="AA356" s="131">
        <f t="shared" si="342"/>
        <v>72694.176413255365</v>
      </c>
      <c r="AB356" s="592"/>
      <c r="AC356" s="227" t="s">
        <v>123</v>
      </c>
      <c r="AD356" s="122">
        <v>3086</v>
      </c>
      <c r="AE356" s="131">
        <v>1958</v>
      </c>
      <c r="AF356" s="131">
        <v>157674360</v>
      </c>
      <c r="AG356" s="132">
        <f t="shared" si="365"/>
        <v>0.25844772967265045</v>
      </c>
      <c r="AH356" s="132">
        <f t="shared" si="343"/>
        <v>0.63447828904731041</v>
      </c>
      <c r="AI356" s="126">
        <f t="shared" si="344"/>
        <v>80528.273748723193</v>
      </c>
      <c r="AJ356" s="592"/>
      <c r="AK356" s="227" t="s">
        <v>123</v>
      </c>
      <c r="AL356" s="122">
        <v>1987</v>
      </c>
      <c r="AM356" s="131">
        <v>1143</v>
      </c>
      <c r="AN356" s="131">
        <v>91373800</v>
      </c>
      <c r="AO356" s="132">
        <f t="shared" si="366"/>
        <v>0.22176949941792781</v>
      </c>
      <c r="AP356" s="132">
        <f t="shared" si="345"/>
        <v>0.57523905385002516</v>
      </c>
      <c r="AQ356" s="126">
        <f t="shared" si="346"/>
        <v>79942.082239720039</v>
      </c>
      <c r="AR356" s="592"/>
      <c r="AS356" s="227" t="s">
        <v>123</v>
      </c>
      <c r="AT356" s="122">
        <v>679</v>
      </c>
      <c r="AU356" s="131">
        <v>377</v>
      </c>
      <c r="AV356" s="131">
        <v>34679790</v>
      </c>
      <c r="AW356" s="132">
        <f t="shared" si="367"/>
        <v>0.15893760539629004</v>
      </c>
      <c r="AX356" s="132">
        <f t="shared" si="347"/>
        <v>0.55522827687776144</v>
      </c>
      <c r="AY356" s="131">
        <f t="shared" si="348"/>
        <v>91988.832891246682</v>
      </c>
      <c r="AZ356" s="592"/>
      <c r="BA356" s="227" t="s">
        <v>123</v>
      </c>
      <c r="BB356" s="122">
        <v>171</v>
      </c>
      <c r="BC356" s="131">
        <v>81</v>
      </c>
      <c r="BD356" s="131">
        <v>8721630</v>
      </c>
      <c r="BE356" s="132">
        <f t="shared" si="368"/>
        <v>8.990011098779134E-2</v>
      </c>
      <c r="BF356" s="132">
        <f t="shared" si="349"/>
        <v>0.47368421052631576</v>
      </c>
      <c r="BG356" s="157">
        <f t="shared" si="350"/>
        <v>107674.44444444444</v>
      </c>
      <c r="BH356" s="592"/>
      <c r="BI356" s="227" t="s">
        <v>123</v>
      </c>
      <c r="BJ356" s="122">
        <f t="shared" si="351"/>
        <v>9149</v>
      </c>
      <c r="BK356" s="131">
        <f t="shared" si="334"/>
        <v>5665</v>
      </c>
      <c r="BL356" s="131">
        <f t="shared" si="335"/>
        <v>445997060</v>
      </c>
      <c r="BM356" s="132">
        <f t="shared" si="369"/>
        <v>0.2311678772545499</v>
      </c>
      <c r="BN356" s="132">
        <f t="shared" si="352"/>
        <v>0.61919335446496881</v>
      </c>
      <c r="BO356" s="131">
        <f t="shared" si="353"/>
        <v>78728.518976169464</v>
      </c>
      <c r="BP356" s="183"/>
    </row>
    <row r="357" spans="2:68" s="75" customFormat="1">
      <c r="B357" s="602"/>
      <c r="C357" s="605"/>
      <c r="D357" s="592"/>
      <c r="E357" s="227" t="s">
        <v>124</v>
      </c>
      <c r="F357" s="122">
        <v>3</v>
      </c>
      <c r="G357" s="131">
        <v>3</v>
      </c>
      <c r="H357" s="131">
        <v>361370</v>
      </c>
      <c r="I357" s="132">
        <f t="shared" si="362"/>
        <v>6.25E-2</v>
      </c>
      <c r="J357" s="132">
        <f t="shared" si="337"/>
        <v>1</v>
      </c>
      <c r="K357" s="157">
        <f t="shared" si="338"/>
        <v>120456.66666666667</v>
      </c>
      <c r="L357" s="592"/>
      <c r="M357" s="227" t="s">
        <v>124</v>
      </c>
      <c r="N357" s="122">
        <v>15</v>
      </c>
      <c r="O357" s="131">
        <v>12</v>
      </c>
      <c r="P357" s="131">
        <v>758820</v>
      </c>
      <c r="Q357" s="132">
        <f t="shared" si="363"/>
        <v>7.6433121019108277E-2</v>
      </c>
      <c r="R357" s="132">
        <f t="shared" si="339"/>
        <v>0.8</v>
      </c>
      <c r="S357" s="126">
        <f t="shared" si="340"/>
        <v>63235</v>
      </c>
      <c r="T357" s="592"/>
      <c r="U357" s="227" t="s">
        <v>124</v>
      </c>
      <c r="V357" s="122">
        <v>561</v>
      </c>
      <c r="W357" s="131">
        <v>334</v>
      </c>
      <c r="X357" s="131">
        <v>26649000</v>
      </c>
      <c r="Y357" s="132">
        <f t="shared" si="364"/>
        <v>4.0250662810315738E-2</v>
      </c>
      <c r="Z357" s="132">
        <f t="shared" si="341"/>
        <v>0.59536541889483063</v>
      </c>
      <c r="AA357" s="131">
        <f t="shared" si="342"/>
        <v>79787.425149700604</v>
      </c>
      <c r="AB357" s="592"/>
      <c r="AC357" s="227" t="s">
        <v>124</v>
      </c>
      <c r="AD357" s="122">
        <v>774</v>
      </c>
      <c r="AE357" s="131">
        <v>451</v>
      </c>
      <c r="AF357" s="131">
        <v>33908580</v>
      </c>
      <c r="AG357" s="132">
        <f t="shared" si="365"/>
        <v>5.9530095036958816E-2</v>
      </c>
      <c r="AH357" s="132">
        <f t="shared" si="343"/>
        <v>0.58268733850129195</v>
      </c>
      <c r="AI357" s="126">
        <f t="shared" si="344"/>
        <v>75185.321507760527</v>
      </c>
      <c r="AJ357" s="592"/>
      <c r="AK357" s="227" t="s">
        <v>124</v>
      </c>
      <c r="AL357" s="122">
        <v>642</v>
      </c>
      <c r="AM357" s="131">
        <v>339</v>
      </c>
      <c r="AN357" s="131">
        <v>30049970</v>
      </c>
      <c r="AO357" s="132">
        <f t="shared" si="366"/>
        <v>6.577415599534342E-2</v>
      </c>
      <c r="AP357" s="132">
        <f t="shared" si="345"/>
        <v>0.5280373831775701</v>
      </c>
      <c r="AQ357" s="126">
        <f t="shared" si="346"/>
        <v>88642.979351032453</v>
      </c>
      <c r="AR357" s="592"/>
      <c r="AS357" s="227" t="s">
        <v>124</v>
      </c>
      <c r="AT357" s="122">
        <v>351</v>
      </c>
      <c r="AU357" s="131">
        <v>209</v>
      </c>
      <c r="AV357" s="131">
        <v>19999370</v>
      </c>
      <c r="AW357" s="132">
        <f t="shared" si="367"/>
        <v>8.8111298482293418E-2</v>
      </c>
      <c r="AX357" s="132">
        <f t="shared" si="347"/>
        <v>0.59544159544159547</v>
      </c>
      <c r="AY357" s="131">
        <f t="shared" si="348"/>
        <v>95690.76555023923</v>
      </c>
      <c r="AZ357" s="592"/>
      <c r="BA357" s="227" t="s">
        <v>124</v>
      </c>
      <c r="BB357" s="122">
        <v>134</v>
      </c>
      <c r="BC357" s="131">
        <v>70</v>
      </c>
      <c r="BD357" s="131">
        <v>6714590</v>
      </c>
      <c r="BE357" s="132">
        <f t="shared" si="368"/>
        <v>7.7691453940066588E-2</v>
      </c>
      <c r="BF357" s="132">
        <f t="shared" si="349"/>
        <v>0.52238805970149249</v>
      </c>
      <c r="BG357" s="157">
        <f t="shared" si="350"/>
        <v>95922.71428571429</v>
      </c>
      <c r="BH357" s="592"/>
      <c r="BI357" s="227" t="s">
        <v>124</v>
      </c>
      <c r="BJ357" s="122">
        <f t="shared" si="351"/>
        <v>2480</v>
      </c>
      <c r="BK357" s="131">
        <f t="shared" si="334"/>
        <v>1418</v>
      </c>
      <c r="BL357" s="131">
        <f t="shared" si="335"/>
        <v>118441700</v>
      </c>
      <c r="BM357" s="132">
        <f t="shared" si="369"/>
        <v>5.7863380396637555E-2</v>
      </c>
      <c r="BN357" s="132">
        <f t="shared" si="352"/>
        <v>0.5717741935483871</v>
      </c>
      <c r="BO357" s="131">
        <f t="shared" si="353"/>
        <v>83527.291960507762</v>
      </c>
      <c r="BP357" s="183"/>
    </row>
    <row r="358" spans="2:68" s="75" customFormat="1">
      <c r="B358" s="602"/>
      <c r="C358" s="605"/>
      <c r="D358" s="592"/>
      <c r="E358" s="228" t="s">
        <v>117</v>
      </c>
      <c r="F358" s="122">
        <v>2</v>
      </c>
      <c r="G358" s="131">
        <v>2</v>
      </c>
      <c r="H358" s="131">
        <v>223330</v>
      </c>
      <c r="I358" s="132">
        <f t="shared" si="362"/>
        <v>4.1666666666666664E-2</v>
      </c>
      <c r="J358" s="132">
        <f t="shared" si="337"/>
        <v>1</v>
      </c>
      <c r="K358" s="157">
        <f t="shared" si="338"/>
        <v>111665</v>
      </c>
      <c r="L358" s="592"/>
      <c r="M358" s="228" t="s">
        <v>117</v>
      </c>
      <c r="N358" s="122">
        <v>17</v>
      </c>
      <c r="O358" s="131">
        <v>9</v>
      </c>
      <c r="P358" s="131">
        <v>752030</v>
      </c>
      <c r="Q358" s="132">
        <f t="shared" si="363"/>
        <v>5.7324840764331211E-2</v>
      </c>
      <c r="R358" s="132">
        <f t="shared" si="339"/>
        <v>0.52941176470588236</v>
      </c>
      <c r="S358" s="126">
        <f t="shared" si="340"/>
        <v>83558.888888888891</v>
      </c>
      <c r="T358" s="592"/>
      <c r="U358" s="228" t="s">
        <v>117</v>
      </c>
      <c r="V358" s="122">
        <v>736</v>
      </c>
      <c r="W358" s="131">
        <v>419</v>
      </c>
      <c r="X358" s="131">
        <v>28672710</v>
      </c>
      <c r="Y358" s="132">
        <f t="shared" si="364"/>
        <v>5.0494094962641602E-2</v>
      </c>
      <c r="Z358" s="132">
        <f t="shared" si="341"/>
        <v>0.56929347826086951</v>
      </c>
      <c r="AA358" s="131">
        <f t="shared" si="342"/>
        <v>68431.288782816235</v>
      </c>
      <c r="AB358" s="592"/>
      <c r="AC358" s="228" t="s">
        <v>117</v>
      </c>
      <c r="AD358" s="122">
        <v>499</v>
      </c>
      <c r="AE358" s="131">
        <v>270</v>
      </c>
      <c r="AF358" s="131">
        <v>21682710</v>
      </c>
      <c r="AG358" s="132">
        <f t="shared" si="365"/>
        <v>3.5638859556494193E-2</v>
      </c>
      <c r="AH358" s="132">
        <f t="shared" si="343"/>
        <v>0.5410821643286573</v>
      </c>
      <c r="AI358" s="126">
        <f t="shared" si="344"/>
        <v>80306.333333333328</v>
      </c>
      <c r="AJ358" s="592"/>
      <c r="AK358" s="228" t="s">
        <v>117</v>
      </c>
      <c r="AL358" s="122">
        <v>262</v>
      </c>
      <c r="AM358" s="131">
        <v>120</v>
      </c>
      <c r="AN358" s="131">
        <v>12859230</v>
      </c>
      <c r="AO358" s="132">
        <f t="shared" si="366"/>
        <v>2.3282887077997673E-2</v>
      </c>
      <c r="AP358" s="132">
        <f t="shared" si="345"/>
        <v>0.4580152671755725</v>
      </c>
      <c r="AQ358" s="126">
        <f t="shared" si="346"/>
        <v>107160.25</v>
      </c>
      <c r="AR358" s="592"/>
      <c r="AS358" s="228" t="s">
        <v>117</v>
      </c>
      <c r="AT358" s="122">
        <v>144</v>
      </c>
      <c r="AU358" s="131">
        <v>60</v>
      </c>
      <c r="AV358" s="131">
        <v>5865870</v>
      </c>
      <c r="AW358" s="132">
        <f t="shared" si="367"/>
        <v>2.5295109612141653E-2</v>
      </c>
      <c r="AX358" s="132">
        <f t="shared" si="347"/>
        <v>0.41666666666666669</v>
      </c>
      <c r="AY358" s="131">
        <f t="shared" si="348"/>
        <v>97764.5</v>
      </c>
      <c r="AZ358" s="592"/>
      <c r="BA358" s="228" t="s">
        <v>117</v>
      </c>
      <c r="BB358" s="122">
        <v>62</v>
      </c>
      <c r="BC358" s="131">
        <v>25</v>
      </c>
      <c r="BD358" s="131">
        <v>3132970</v>
      </c>
      <c r="BE358" s="132">
        <f t="shared" si="368"/>
        <v>2.774694783573807E-2</v>
      </c>
      <c r="BF358" s="132">
        <f t="shared" si="349"/>
        <v>0.40322580645161288</v>
      </c>
      <c r="BG358" s="157">
        <f t="shared" si="350"/>
        <v>125318.8</v>
      </c>
      <c r="BH358" s="592"/>
      <c r="BI358" s="228" t="s">
        <v>117</v>
      </c>
      <c r="BJ358" s="122">
        <f t="shared" si="351"/>
        <v>1722</v>
      </c>
      <c r="BK358" s="131">
        <f t="shared" si="334"/>
        <v>905</v>
      </c>
      <c r="BL358" s="131">
        <f t="shared" si="335"/>
        <v>73188850</v>
      </c>
      <c r="BM358" s="132">
        <f t="shared" si="369"/>
        <v>3.6929731494327919E-2</v>
      </c>
      <c r="BN358" s="132">
        <f t="shared" si="352"/>
        <v>0.52555168408826947</v>
      </c>
      <c r="BO358" s="131">
        <f t="shared" si="353"/>
        <v>80871.657458563539</v>
      </c>
      <c r="BP358" s="183"/>
    </row>
    <row r="359" spans="2:68" s="75" customFormat="1">
      <c r="B359" s="602">
        <v>33</v>
      </c>
      <c r="C359" s="604" t="s">
        <v>37</v>
      </c>
      <c r="D359" s="596">
        <f>BS40</f>
        <v>11</v>
      </c>
      <c r="E359" s="225" t="s">
        <v>104</v>
      </c>
      <c r="F359" s="121">
        <v>7</v>
      </c>
      <c r="G359" s="129">
        <v>4</v>
      </c>
      <c r="H359" s="129">
        <v>567200</v>
      </c>
      <c r="I359" s="130">
        <f>IFERROR(G359/$D$359,"-")</f>
        <v>0.36363636363636365</v>
      </c>
      <c r="J359" s="130">
        <f t="shared" si="337"/>
        <v>0.5714285714285714</v>
      </c>
      <c r="K359" s="156">
        <f t="shared" si="338"/>
        <v>141800</v>
      </c>
      <c r="L359" s="596">
        <f>BT40</f>
        <v>45</v>
      </c>
      <c r="M359" s="225" t="s">
        <v>104</v>
      </c>
      <c r="N359" s="121">
        <v>25</v>
      </c>
      <c r="O359" s="129">
        <v>20</v>
      </c>
      <c r="P359" s="129">
        <v>1945670</v>
      </c>
      <c r="Q359" s="130">
        <f>IFERROR(O359/$L$359,"-")</f>
        <v>0.44444444444444442</v>
      </c>
      <c r="R359" s="130">
        <f t="shared" si="339"/>
        <v>0.8</v>
      </c>
      <c r="S359" s="125">
        <f t="shared" si="340"/>
        <v>97283.5</v>
      </c>
      <c r="T359" s="596">
        <f>BU40</f>
        <v>2779</v>
      </c>
      <c r="U359" s="225" t="s">
        <v>104</v>
      </c>
      <c r="V359" s="121">
        <v>1311</v>
      </c>
      <c r="W359" s="129">
        <v>774</v>
      </c>
      <c r="X359" s="129">
        <v>54223660</v>
      </c>
      <c r="Y359" s="130">
        <f>IFERROR(W359/$T$359,"-")</f>
        <v>0.27851745232097874</v>
      </c>
      <c r="Z359" s="130">
        <f t="shared" si="341"/>
        <v>0.59038901601830662</v>
      </c>
      <c r="AA359" s="129">
        <f t="shared" si="342"/>
        <v>70056.408268733852</v>
      </c>
      <c r="AB359" s="596">
        <f>BV40</f>
        <v>2140</v>
      </c>
      <c r="AC359" s="225" t="s">
        <v>104</v>
      </c>
      <c r="AD359" s="121">
        <v>1098</v>
      </c>
      <c r="AE359" s="129">
        <v>721</v>
      </c>
      <c r="AF359" s="129">
        <v>52238210</v>
      </c>
      <c r="AG359" s="130">
        <f>IFERROR(AE359/$AB$359,"-")</f>
        <v>0.33691588785046728</v>
      </c>
      <c r="AH359" s="130">
        <f t="shared" si="343"/>
        <v>0.65664845173041897</v>
      </c>
      <c r="AI359" s="125">
        <f t="shared" si="344"/>
        <v>72452.441054091541</v>
      </c>
      <c r="AJ359" s="596">
        <f>BW40</f>
        <v>1245</v>
      </c>
      <c r="AK359" s="225" t="s">
        <v>104</v>
      </c>
      <c r="AL359" s="121">
        <v>629</v>
      </c>
      <c r="AM359" s="129">
        <v>366</v>
      </c>
      <c r="AN359" s="129">
        <v>35425200</v>
      </c>
      <c r="AO359" s="130">
        <f>IFERROR(AM359/$AJ$359,"-")</f>
        <v>0.29397590361445786</v>
      </c>
      <c r="AP359" s="130">
        <f t="shared" si="345"/>
        <v>0.58187599364069953</v>
      </c>
      <c r="AQ359" s="125">
        <f t="shared" si="346"/>
        <v>96790.163934426237</v>
      </c>
      <c r="AR359" s="596">
        <f>BX40</f>
        <v>659</v>
      </c>
      <c r="AS359" s="225" t="s">
        <v>104</v>
      </c>
      <c r="AT359" s="121">
        <v>265</v>
      </c>
      <c r="AU359" s="129">
        <v>139</v>
      </c>
      <c r="AV359" s="129">
        <v>13344380</v>
      </c>
      <c r="AW359" s="130">
        <f>IFERROR(AU359/$AR$359,"-")</f>
        <v>0.2109256449165402</v>
      </c>
      <c r="AX359" s="130">
        <f t="shared" si="347"/>
        <v>0.52452830188679245</v>
      </c>
      <c r="AY359" s="129">
        <f t="shared" si="348"/>
        <v>96002.733812949635</v>
      </c>
      <c r="AZ359" s="596">
        <f>BY40</f>
        <v>246</v>
      </c>
      <c r="BA359" s="225" t="s">
        <v>104</v>
      </c>
      <c r="BB359" s="121">
        <v>87</v>
      </c>
      <c r="BC359" s="129">
        <v>40</v>
      </c>
      <c r="BD359" s="129">
        <v>3799850</v>
      </c>
      <c r="BE359" s="130">
        <f>IFERROR(BC359/$AZ$359,"-")</f>
        <v>0.16260162601626016</v>
      </c>
      <c r="BF359" s="130">
        <f t="shared" si="349"/>
        <v>0.45977011494252873</v>
      </c>
      <c r="BG359" s="156">
        <f t="shared" si="350"/>
        <v>94996.25</v>
      </c>
      <c r="BH359" s="596">
        <f>BZ40</f>
        <v>7125</v>
      </c>
      <c r="BI359" s="225" t="s">
        <v>104</v>
      </c>
      <c r="BJ359" s="121">
        <f t="shared" si="351"/>
        <v>3422</v>
      </c>
      <c r="BK359" s="129">
        <f t="shared" si="334"/>
        <v>2064</v>
      </c>
      <c r="BL359" s="129">
        <f t="shared" si="335"/>
        <v>161544170</v>
      </c>
      <c r="BM359" s="130">
        <f>IFERROR(BK359/$BH$359,"-")</f>
        <v>0.28968421052631577</v>
      </c>
      <c r="BN359" s="130">
        <f t="shared" si="352"/>
        <v>0.60315604909409704</v>
      </c>
      <c r="BO359" s="129">
        <f t="shared" si="353"/>
        <v>78267.524224806199</v>
      </c>
      <c r="BP359" s="183"/>
    </row>
    <row r="360" spans="2:68" s="75" customFormat="1">
      <c r="B360" s="602"/>
      <c r="C360" s="605"/>
      <c r="D360" s="592"/>
      <c r="E360" s="226" t="s">
        <v>136</v>
      </c>
      <c r="F360" s="122">
        <v>3</v>
      </c>
      <c r="G360" s="131">
        <v>2</v>
      </c>
      <c r="H360" s="131">
        <v>310600</v>
      </c>
      <c r="I360" s="132">
        <f t="shared" ref="I360:I369" si="370">IFERROR(G360/$D$359,"-")</f>
        <v>0.18181818181818182</v>
      </c>
      <c r="J360" s="132">
        <f t="shared" si="337"/>
        <v>0.66666666666666663</v>
      </c>
      <c r="K360" s="157">
        <f t="shared" si="338"/>
        <v>155300</v>
      </c>
      <c r="L360" s="592"/>
      <c r="M360" s="226" t="s">
        <v>136</v>
      </c>
      <c r="N360" s="122">
        <v>21</v>
      </c>
      <c r="O360" s="131">
        <v>15</v>
      </c>
      <c r="P360" s="131">
        <v>1460750</v>
      </c>
      <c r="Q360" s="132">
        <f t="shared" ref="Q360:Q369" si="371">IFERROR(O360/$L$359,"-")</f>
        <v>0.33333333333333331</v>
      </c>
      <c r="R360" s="132">
        <f t="shared" si="339"/>
        <v>0.7142857142857143</v>
      </c>
      <c r="S360" s="126">
        <f t="shared" si="340"/>
        <v>97383.333333333328</v>
      </c>
      <c r="T360" s="592"/>
      <c r="U360" s="226" t="s">
        <v>136</v>
      </c>
      <c r="V360" s="122">
        <v>1258</v>
      </c>
      <c r="W360" s="131">
        <v>747</v>
      </c>
      <c r="X360" s="131">
        <v>47777140</v>
      </c>
      <c r="Y360" s="132">
        <f t="shared" ref="Y360:Y369" si="372">IFERROR(W360/$T$359,"-")</f>
        <v>0.26880172724001439</v>
      </c>
      <c r="Z360" s="132">
        <f t="shared" si="341"/>
        <v>0.59379968203497613</v>
      </c>
      <c r="AA360" s="131">
        <f t="shared" si="342"/>
        <v>63958.68808567604</v>
      </c>
      <c r="AB360" s="592"/>
      <c r="AC360" s="226" t="s">
        <v>136</v>
      </c>
      <c r="AD360" s="122">
        <v>985</v>
      </c>
      <c r="AE360" s="131">
        <v>638</v>
      </c>
      <c r="AF360" s="131">
        <v>40424240</v>
      </c>
      <c r="AG360" s="132">
        <f t="shared" ref="AG360:AG369" si="373">IFERROR(AE360/$AB$359,"-")</f>
        <v>0.29813084112149535</v>
      </c>
      <c r="AH360" s="132">
        <f t="shared" si="343"/>
        <v>0.64771573604060917</v>
      </c>
      <c r="AI360" s="126">
        <f t="shared" si="344"/>
        <v>63360.877742946708</v>
      </c>
      <c r="AJ360" s="592"/>
      <c r="AK360" s="226" t="s">
        <v>136</v>
      </c>
      <c r="AL360" s="122">
        <v>513</v>
      </c>
      <c r="AM360" s="131">
        <v>316</v>
      </c>
      <c r="AN360" s="131">
        <v>29039060</v>
      </c>
      <c r="AO360" s="132">
        <f t="shared" ref="AO360:AO369" si="374">IFERROR(AM360/$AJ$359,"-")</f>
        <v>0.25381526104417673</v>
      </c>
      <c r="AP360" s="132">
        <f t="shared" si="345"/>
        <v>0.61598440545808963</v>
      </c>
      <c r="AQ360" s="126">
        <f t="shared" si="346"/>
        <v>91895.759493670892</v>
      </c>
      <c r="AR360" s="592"/>
      <c r="AS360" s="226" t="s">
        <v>136</v>
      </c>
      <c r="AT360" s="122">
        <v>204</v>
      </c>
      <c r="AU360" s="131">
        <v>98</v>
      </c>
      <c r="AV360" s="131">
        <v>8267310</v>
      </c>
      <c r="AW360" s="132">
        <f t="shared" ref="AW360:AW369" si="375">IFERROR(AU360/$AR$359,"-")</f>
        <v>0.14871016691957512</v>
      </c>
      <c r="AX360" s="132">
        <f t="shared" si="347"/>
        <v>0.48039215686274511</v>
      </c>
      <c r="AY360" s="131">
        <f t="shared" si="348"/>
        <v>84360.306122448979</v>
      </c>
      <c r="AZ360" s="592"/>
      <c r="BA360" s="226" t="s">
        <v>136</v>
      </c>
      <c r="BB360" s="122">
        <v>48</v>
      </c>
      <c r="BC360" s="131">
        <v>18</v>
      </c>
      <c r="BD360" s="131">
        <v>1457320</v>
      </c>
      <c r="BE360" s="132">
        <f t="shared" ref="BE360:BE369" si="376">IFERROR(BC360/$AZ$359,"-")</f>
        <v>7.3170731707317069E-2</v>
      </c>
      <c r="BF360" s="132">
        <f t="shared" si="349"/>
        <v>0.375</v>
      </c>
      <c r="BG360" s="157">
        <f t="shared" si="350"/>
        <v>80962.222222222219</v>
      </c>
      <c r="BH360" s="592"/>
      <c r="BI360" s="226" t="s">
        <v>136</v>
      </c>
      <c r="BJ360" s="122">
        <f t="shared" si="351"/>
        <v>3032</v>
      </c>
      <c r="BK360" s="131">
        <f t="shared" si="334"/>
        <v>1834</v>
      </c>
      <c r="BL360" s="131">
        <f t="shared" si="335"/>
        <v>128736420</v>
      </c>
      <c r="BM360" s="132">
        <f t="shared" ref="BM360:BM369" si="377">IFERROR(BK360/$BH$359,"-")</f>
        <v>0.2574035087719298</v>
      </c>
      <c r="BN360" s="132">
        <f t="shared" si="352"/>
        <v>0.60488126649076512</v>
      </c>
      <c r="BO360" s="131">
        <f t="shared" si="353"/>
        <v>70194.340239912766</v>
      </c>
      <c r="BP360" s="183"/>
    </row>
    <row r="361" spans="2:68" s="75" customFormat="1">
      <c r="B361" s="602"/>
      <c r="C361" s="605"/>
      <c r="D361" s="592"/>
      <c r="E361" s="227" t="s">
        <v>103</v>
      </c>
      <c r="F361" s="122">
        <v>6</v>
      </c>
      <c r="G361" s="131">
        <v>4</v>
      </c>
      <c r="H361" s="131">
        <v>395590</v>
      </c>
      <c r="I361" s="132">
        <f t="shared" si="370"/>
        <v>0.36363636363636365</v>
      </c>
      <c r="J361" s="132">
        <f t="shared" si="337"/>
        <v>0.66666666666666663</v>
      </c>
      <c r="K361" s="157">
        <f t="shared" si="338"/>
        <v>98897.5</v>
      </c>
      <c r="L361" s="592"/>
      <c r="M361" s="227" t="s">
        <v>103</v>
      </c>
      <c r="N361" s="122">
        <v>27</v>
      </c>
      <c r="O361" s="131">
        <v>20</v>
      </c>
      <c r="P361" s="131">
        <v>1639760</v>
      </c>
      <c r="Q361" s="132">
        <f t="shared" si="371"/>
        <v>0.44444444444444442</v>
      </c>
      <c r="R361" s="132">
        <f t="shared" si="339"/>
        <v>0.7407407407407407</v>
      </c>
      <c r="S361" s="126">
        <f t="shared" si="340"/>
        <v>81988</v>
      </c>
      <c r="T361" s="592"/>
      <c r="U361" s="227" t="s">
        <v>103</v>
      </c>
      <c r="V361" s="122">
        <v>1762</v>
      </c>
      <c r="W361" s="131">
        <v>1021</v>
      </c>
      <c r="X361" s="131">
        <v>69649930</v>
      </c>
      <c r="Y361" s="132">
        <f t="shared" si="372"/>
        <v>0.36739834472831956</v>
      </c>
      <c r="Z361" s="132">
        <f t="shared" si="341"/>
        <v>0.57945516458569812</v>
      </c>
      <c r="AA361" s="131">
        <f t="shared" si="342"/>
        <v>68217.365328109692</v>
      </c>
      <c r="AB361" s="592"/>
      <c r="AC361" s="227" t="s">
        <v>103</v>
      </c>
      <c r="AD361" s="122">
        <v>1492</v>
      </c>
      <c r="AE361" s="131">
        <v>929</v>
      </c>
      <c r="AF361" s="131">
        <v>64016260</v>
      </c>
      <c r="AG361" s="132">
        <f t="shared" si="373"/>
        <v>0.43411214953271027</v>
      </c>
      <c r="AH361" s="132">
        <f t="shared" si="343"/>
        <v>0.62265415549597858</v>
      </c>
      <c r="AI361" s="126">
        <f t="shared" si="344"/>
        <v>68908.783638320776</v>
      </c>
      <c r="AJ361" s="592"/>
      <c r="AK361" s="227" t="s">
        <v>103</v>
      </c>
      <c r="AL361" s="122">
        <v>836</v>
      </c>
      <c r="AM361" s="131">
        <v>493</v>
      </c>
      <c r="AN361" s="131">
        <v>46008220</v>
      </c>
      <c r="AO361" s="132">
        <f t="shared" si="374"/>
        <v>0.39598393574297186</v>
      </c>
      <c r="AP361" s="132">
        <f t="shared" si="345"/>
        <v>0.58971291866028708</v>
      </c>
      <c r="AQ361" s="126">
        <f t="shared" si="346"/>
        <v>93322.96146044624</v>
      </c>
      <c r="AR361" s="592"/>
      <c r="AS361" s="227" t="s">
        <v>103</v>
      </c>
      <c r="AT361" s="122">
        <v>420</v>
      </c>
      <c r="AU361" s="131">
        <v>215</v>
      </c>
      <c r="AV361" s="131">
        <v>20763310</v>
      </c>
      <c r="AW361" s="132">
        <f t="shared" si="375"/>
        <v>0.32625189681335359</v>
      </c>
      <c r="AX361" s="132">
        <f t="shared" si="347"/>
        <v>0.51190476190476186</v>
      </c>
      <c r="AY361" s="131">
        <f t="shared" si="348"/>
        <v>96573.534883720931</v>
      </c>
      <c r="AZ361" s="592"/>
      <c r="BA361" s="227" t="s">
        <v>103</v>
      </c>
      <c r="BB361" s="122">
        <v>138</v>
      </c>
      <c r="BC361" s="131">
        <v>64</v>
      </c>
      <c r="BD361" s="131">
        <v>6588170</v>
      </c>
      <c r="BE361" s="132">
        <f t="shared" si="376"/>
        <v>0.26016260162601629</v>
      </c>
      <c r="BF361" s="132">
        <f t="shared" si="349"/>
        <v>0.46376811594202899</v>
      </c>
      <c r="BG361" s="157">
        <f t="shared" si="350"/>
        <v>102940.15625</v>
      </c>
      <c r="BH361" s="592"/>
      <c r="BI361" s="227" t="s">
        <v>103</v>
      </c>
      <c r="BJ361" s="122">
        <f t="shared" si="351"/>
        <v>4681</v>
      </c>
      <c r="BK361" s="131">
        <f t="shared" si="334"/>
        <v>2746</v>
      </c>
      <c r="BL361" s="131">
        <f t="shared" si="335"/>
        <v>209061240</v>
      </c>
      <c r="BM361" s="132">
        <f t="shared" si="377"/>
        <v>0.3854035087719298</v>
      </c>
      <c r="BN361" s="132">
        <f t="shared" si="352"/>
        <v>0.58662678914761801</v>
      </c>
      <c r="BO361" s="131">
        <f t="shared" si="353"/>
        <v>76133.008011653321</v>
      </c>
      <c r="BP361" s="183"/>
    </row>
    <row r="362" spans="2:68" s="75" customFormat="1">
      <c r="B362" s="602"/>
      <c r="C362" s="605"/>
      <c r="D362" s="592"/>
      <c r="E362" s="227" t="s">
        <v>106</v>
      </c>
      <c r="F362" s="122">
        <v>2</v>
      </c>
      <c r="G362" s="131">
        <v>1</v>
      </c>
      <c r="H362" s="131">
        <v>189230</v>
      </c>
      <c r="I362" s="132">
        <f t="shared" si="370"/>
        <v>9.0909090909090912E-2</v>
      </c>
      <c r="J362" s="132">
        <f t="shared" si="337"/>
        <v>0.5</v>
      </c>
      <c r="K362" s="157">
        <f t="shared" si="338"/>
        <v>189230</v>
      </c>
      <c r="L362" s="592"/>
      <c r="M362" s="227" t="s">
        <v>106</v>
      </c>
      <c r="N362" s="122">
        <v>9</v>
      </c>
      <c r="O362" s="131">
        <v>8</v>
      </c>
      <c r="P362" s="131">
        <v>503170</v>
      </c>
      <c r="Q362" s="132">
        <f t="shared" si="371"/>
        <v>0.17777777777777778</v>
      </c>
      <c r="R362" s="132">
        <f t="shared" si="339"/>
        <v>0.88888888888888884</v>
      </c>
      <c r="S362" s="126">
        <f t="shared" si="340"/>
        <v>62896.25</v>
      </c>
      <c r="T362" s="592"/>
      <c r="U362" s="227" t="s">
        <v>106</v>
      </c>
      <c r="V362" s="122">
        <v>510</v>
      </c>
      <c r="W362" s="131">
        <v>311</v>
      </c>
      <c r="X362" s="131">
        <v>20987880</v>
      </c>
      <c r="Y362" s="132">
        <f t="shared" si="372"/>
        <v>0.11191075926592299</v>
      </c>
      <c r="Z362" s="132">
        <f t="shared" si="341"/>
        <v>0.6098039215686275</v>
      </c>
      <c r="AA362" s="131">
        <f t="shared" si="342"/>
        <v>67485.144694533767</v>
      </c>
      <c r="AB362" s="592"/>
      <c r="AC362" s="227" t="s">
        <v>106</v>
      </c>
      <c r="AD362" s="122">
        <v>482</v>
      </c>
      <c r="AE362" s="131">
        <v>299</v>
      </c>
      <c r="AF362" s="131">
        <v>18981170</v>
      </c>
      <c r="AG362" s="132">
        <f t="shared" si="373"/>
        <v>0.13971962616822431</v>
      </c>
      <c r="AH362" s="132">
        <f t="shared" si="343"/>
        <v>0.6203319502074689</v>
      </c>
      <c r="AI362" s="126">
        <f t="shared" si="344"/>
        <v>63482.17391304348</v>
      </c>
      <c r="AJ362" s="592"/>
      <c r="AK362" s="227" t="s">
        <v>106</v>
      </c>
      <c r="AL362" s="122">
        <v>317</v>
      </c>
      <c r="AM362" s="131">
        <v>195</v>
      </c>
      <c r="AN362" s="131">
        <v>20686590</v>
      </c>
      <c r="AO362" s="132">
        <f t="shared" si="374"/>
        <v>0.15662650602409639</v>
      </c>
      <c r="AP362" s="132">
        <f t="shared" si="345"/>
        <v>0.6151419558359621</v>
      </c>
      <c r="AQ362" s="126">
        <f t="shared" si="346"/>
        <v>106085.07692307692</v>
      </c>
      <c r="AR362" s="592"/>
      <c r="AS362" s="227" t="s">
        <v>106</v>
      </c>
      <c r="AT362" s="122">
        <v>169</v>
      </c>
      <c r="AU362" s="131">
        <v>95</v>
      </c>
      <c r="AV362" s="131">
        <v>10324050</v>
      </c>
      <c r="AW362" s="132">
        <f t="shared" si="375"/>
        <v>0.1441578148710167</v>
      </c>
      <c r="AX362" s="132">
        <f t="shared" si="347"/>
        <v>0.56213017751479288</v>
      </c>
      <c r="AY362" s="131">
        <f t="shared" si="348"/>
        <v>108674.21052631579</v>
      </c>
      <c r="AZ362" s="592"/>
      <c r="BA362" s="227" t="s">
        <v>106</v>
      </c>
      <c r="BB362" s="122">
        <v>45</v>
      </c>
      <c r="BC362" s="131">
        <v>24</v>
      </c>
      <c r="BD362" s="131">
        <v>2271950</v>
      </c>
      <c r="BE362" s="132">
        <f t="shared" si="376"/>
        <v>9.7560975609756101E-2</v>
      </c>
      <c r="BF362" s="132">
        <f t="shared" si="349"/>
        <v>0.53333333333333333</v>
      </c>
      <c r="BG362" s="157">
        <f t="shared" si="350"/>
        <v>94664.583333333328</v>
      </c>
      <c r="BH362" s="592"/>
      <c r="BI362" s="227" t="s">
        <v>106</v>
      </c>
      <c r="BJ362" s="122">
        <f t="shared" si="351"/>
        <v>1534</v>
      </c>
      <c r="BK362" s="131">
        <f t="shared" si="334"/>
        <v>933</v>
      </c>
      <c r="BL362" s="131">
        <f t="shared" si="335"/>
        <v>73944040</v>
      </c>
      <c r="BM362" s="132">
        <f t="shared" si="377"/>
        <v>0.13094736842105262</v>
      </c>
      <c r="BN362" s="132">
        <f t="shared" si="352"/>
        <v>0.60821382007822689</v>
      </c>
      <c r="BO362" s="131">
        <f t="shared" si="353"/>
        <v>79254.062165058946</v>
      </c>
      <c r="BP362" s="183"/>
    </row>
    <row r="363" spans="2:68" s="75" customFormat="1">
      <c r="B363" s="602"/>
      <c r="C363" s="605"/>
      <c r="D363" s="592"/>
      <c r="E363" s="227" t="s">
        <v>119</v>
      </c>
      <c r="F363" s="122">
        <v>1</v>
      </c>
      <c r="G363" s="131">
        <v>0</v>
      </c>
      <c r="H363" s="131">
        <v>0</v>
      </c>
      <c r="I363" s="132">
        <f t="shared" si="370"/>
        <v>0</v>
      </c>
      <c r="J363" s="132">
        <f t="shared" si="337"/>
        <v>0</v>
      </c>
      <c r="K363" s="157" t="str">
        <f t="shared" si="338"/>
        <v>-</v>
      </c>
      <c r="L363" s="592"/>
      <c r="M363" s="227" t="s">
        <v>119</v>
      </c>
      <c r="N363" s="122">
        <v>12</v>
      </c>
      <c r="O363" s="131">
        <v>9</v>
      </c>
      <c r="P363" s="131">
        <v>602510</v>
      </c>
      <c r="Q363" s="132">
        <f t="shared" si="371"/>
        <v>0.2</v>
      </c>
      <c r="R363" s="132">
        <f t="shared" si="339"/>
        <v>0.75</v>
      </c>
      <c r="S363" s="126">
        <f t="shared" si="340"/>
        <v>66945.555555555562</v>
      </c>
      <c r="T363" s="592"/>
      <c r="U363" s="227" t="s">
        <v>119</v>
      </c>
      <c r="V363" s="122">
        <v>614</v>
      </c>
      <c r="W363" s="131">
        <v>388</v>
      </c>
      <c r="X363" s="131">
        <v>26722960</v>
      </c>
      <c r="Y363" s="132">
        <f t="shared" si="372"/>
        <v>0.13961856783015472</v>
      </c>
      <c r="Z363" s="132">
        <f t="shared" si="341"/>
        <v>0.63192182410423448</v>
      </c>
      <c r="AA363" s="131">
        <f t="shared" si="342"/>
        <v>68873.608247422686</v>
      </c>
      <c r="AB363" s="592"/>
      <c r="AC363" s="227" t="s">
        <v>119</v>
      </c>
      <c r="AD363" s="122">
        <v>591</v>
      </c>
      <c r="AE363" s="131">
        <v>392</v>
      </c>
      <c r="AF363" s="131">
        <v>26717160</v>
      </c>
      <c r="AG363" s="132">
        <f t="shared" si="373"/>
        <v>0.18317757009345795</v>
      </c>
      <c r="AH363" s="132">
        <f t="shared" si="343"/>
        <v>0.66328257191201356</v>
      </c>
      <c r="AI363" s="126">
        <f t="shared" si="344"/>
        <v>68156.020408163269</v>
      </c>
      <c r="AJ363" s="592"/>
      <c r="AK363" s="227" t="s">
        <v>119</v>
      </c>
      <c r="AL363" s="122">
        <v>379</v>
      </c>
      <c r="AM363" s="131">
        <v>218</v>
      </c>
      <c r="AN363" s="131">
        <v>21101000</v>
      </c>
      <c r="AO363" s="132">
        <f t="shared" si="374"/>
        <v>0.1751004016064257</v>
      </c>
      <c r="AP363" s="132">
        <f t="shared" si="345"/>
        <v>0.57519788918205805</v>
      </c>
      <c r="AQ363" s="126">
        <f t="shared" si="346"/>
        <v>96793.577981651382</v>
      </c>
      <c r="AR363" s="592"/>
      <c r="AS363" s="227" t="s">
        <v>119</v>
      </c>
      <c r="AT363" s="122">
        <v>188</v>
      </c>
      <c r="AU363" s="131">
        <v>94</v>
      </c>
      <c r="AV363" s="131">
        <v>9298090</v>
      </c>
      <c r="AW363" s="132">
        <f t="shared" si="375"/>
        <v>0.14264036418816389</v>
      </c>
      <c r="AX363" s="132">
        <f t="shared" si="347"/>
        <v>0.5</v>
      </c>
      <c r="AY363" s="131">
        <f t="shared" si="348"/>
        <v>98915.851063829788</v>
      </c>
      <c r="AZ363" s="592"/>
      <c r="BA363" s="227" t="s">
        <v>119</v>
      </c>
      <c r="BB363" s="122">
        <v>55</v>
      </c>
      <c r="BC363" s="131">
        <v>32</v>
      </c>
      <c r="BD363" s="131">
        <v>3568080</v>
      </c>
      <c r="BE363" s="132">
        <f t="shared" si="376"/>
        <v>0.13008130081300814</v>
      </c>
      <c r="BF363" s="132">
        <f t="shared" si="349"/>
        <v>0.58181818181818179</v>
      </c>
      <c r="BG363" s="157">
        <f t="shared" si="350"/>
        <v>111502.5</v>
      </c>
      <c r="BH363" s="592"/>
      <c r="BI363" s="227" t="s">
        <v>119</v>
      </c>
      <c r="BJ363" s="122">
        <f t="shared" si="351"/>
        <v>1840</v>
      </c>
      <c r="BK363" s="131">
        <f t="shared" si="334"/>
        <v>1133</v>
      </c>
      <c r="BL363" s="131">
        <f t="shared" si="335"/>
        <v>88009800</v>
      </c>
      <c r="BM363" s="132">
        <f t="shared" si="377"/>
        <v>0.15901754385964911</v>
      </c>
      <c r="BN363" s="132">
        <f t="shared" si="352"/>
        <v>0.61576086956521736</v>
      </c>
      <c r="BO363" s="131">
        <f t="shared" si="353"/>
        <v>77678.552515445714</v>
      </c>
      <c r="BP363" s="183"/>
    </row>
    <row r="364" spans="2:68" s="75" customFormat="1">
      <c r="B364" s="602"/>
      <c r="C364" s="605"/>
      <c r="D364" s="592"/>
      <c r="E364" s="227" t="s">
        <v>120</v>
      </c>
      <c r="F364" s="122">
        <v>1</v>
      </c>
      <c r="G364" s="131">
        <v>0</v>
      </c>
      <c r="H364" s="131">
        <v>0</v>
      </c>
      <c r="I364" s="132">
        <f t="shared" si="370"/>
        <v>0</v>
      </c>
      <c r="J364" s="132">
        <f t="shared" si="337"/>
        <v>0</v>
      </c>
      <c r="K364" s="157" t="str">
        <f t="shared" si="338"/>
        <v>-</v>
      </c>
      <c r="L364" s="592"/>
      <c r="M364" s="227" t="s">
        <v>120</v>
      </c>
      <c r="N364" s="122">
        <v>7</v>
      </c>
      <c r="O364" s="131">
        <v>6</v>
      </c>
      <c r="P364" s="131">
        <v>309140</v>
      </c>
      <c r="Q364" s="132">
        <f t="shared" si="371"/>
        <v>0.13333333333333333</v>
      </c>
      <c r="R364" s="132">
        <f t="shared" si="339"/>
        <v>0.8571428571428571</v>
      </c>
      <c r="S364" s="126">
        <f t="shared" si="340"/>
        <v>51523.333333333336</v>
      </c>
      <c r="T364" s="592"/>
      <c r="U364" s="227" t="s">
        <v>120</v>
      </c>
      <c r="V364" s="122">
        <v>260</v>
      </c>
      <c r="W364" s="131">
        <v>158</v>
      </c>
      <c r="X364" s="131">
        <v>12104320</v>
      </c>
      <c r="Y364" s="132">
        <f t="shared" si="372"/>
        <v>5.6854983807124865E-2</v>
      </c>
      <c r="Z364" s="132">
        <f t="shared" si="341"/>
        <v>0.60769230769230764</v>
      </c>
      <c r="AA364" s="131">
        <f t="shared" si="342"/>
        <v>76609.620253164554</v>
      </c>
      <c r="AB364" s="592"/>
      <c r="AC364" s="227" t="s">
        <v>120</v>
      </c>
      <c r="AD364" s="122">
        <v>233</v>
      </c>
      <c r="AE364" s="131">
        <v>166</v>
      </c>
      <c r="AF364" s="131">
        <v>12057060</v>
      </c>
      <c r="AG364" s="132">
        <f t="shared" si="373"/>
        <v>7.7570093457943926E-2</v>
      </c>
      <c r="AH364" s="132">
        <f t="shared" si="343"/>
        <v>0.71244635193133043</v>
      </c>
      <c r="AI364" s="126">
        <f t="shared" si="344"/>
        <v>72632.891566265054</v>
      </c>
      <c r="AJ364" s="592"/>
      <c r="AK364" s="227" t="s">
        <v>120</v>
      </c>
      <c r="AL364" s="122">
        <v>117</v>
      </c>
      <c r="AM364" s="131">
        <v>74</v>
      </c>
      <c r="AN364" s="131">
        <v>7304800</v>
      </c>
      <c r="AO364" s="132">
        <f t="shared" si="374"/>
        <v>5.9437751004016062E-2</v>
      </c>
      <c r="AP364" s="132">
        <f t="shared" si="345"/>
        <v>0.63247863247863245</v>
      </c>
      <c r="AQ364" s="126">
        <f t="shared" si="346"/>
        <v>98713.513513513521</v>
      </c>
      <c r="AR364" s="592"/>
      <c r="AS364" s="227" t="s">
        <v>120</v>
      </c>
      <c r="AT364" s="122">
        <v>56</v>
      </c>
      <c r="AU364" s="131">
        <v>27</v>
      </c>
      <c r="AV364" s="131">
        <v>2105370</v>
      </c>
      <c r="AW364" s="132">
        <f t="shared" si="375"/>
        <v>4.09711684370258E-2</v>
      </c>
      <c r="AX364" s="132">
        <f t="shared" si="347"/>
        <v>0.48214285714285715</v>
      </c>
      <c r="AY364" s="131">
        <f t="shared" si="348"/>
        <v>77976.666666666672</v>
      </c>
      <c r="AZ364" s="592"/>
      <c r="BA364" s="227" t="s">
        <v>120</v>
      </c>
      <c r="BB364" s="122">
        <v>5</v>
      </c>
      <c r="BC364" s="131">
        <v>3</v>
      </c>
      <c r="BD364" s="131">
        <v>91740</v>
      </c>
      <c r="BE364" s="132">
        <f t="shared" si="376"/>
        <v>1.2195121951219513E-2</v>
      </c>
      <c r="BF364" s="132">
        <f t="shared" si="349"/>
        <v>0.6</v>
      </c>
      <c r="BG364" s="157">
        <f t="shared" si="350"/>
        <v>30580</v>
      </c>
      <c r="BH364" s="592"/>
      <c r="BI364" s="227" t="s">
        <v>120</v>
      </c>
      <c r="BJ364" s="122">
        <f t="shared" si="351"/>
        <v>679</v>
      </c>
      <c r="BK364" s="131">
        <f t="shared" si="334"/>
        <v>434</v>
      </c>
      <c r="BL364" s="131">
        <f t="shared" si="335"/>
        <v>33972430</v>
      </c>
      <c r="BM364" s="132">
        <f t="shared" si="377"/>
        <v>6.0912280701754383E-2</v>
      </c>
      <c r="BN364" s="132">
        <f t="shared" si="352"/>
        <v>0.63917525773195871</v>
      </c>
      <c r="BO364" s="131">
        <f t="shared" si="353"/>
        <v>78277.488479262669</v>
      </c>
      <c r="BP364" s="183"/>
    </row>
    <row r="365" spans="2:68" s="75" customFormat="1">
      <c r="B365" s="602"/>
      <c r="C365" s="605"/>
      <c r="D365" s="592"/>
      <c r="E365" s="227" t="s">
        <v>121</v>
      </c>
      <c r="F365" s="122">
        <v>4</v>
      </c>
      <c r="G365" s="131">
        <v>2</v>
      </c>
      <c r="H365" s="131">
        <v>485240</v>
      </c>
      <c r="I365" s="132">
        <f t="shared" si="370"/>
        <v>0.18181818181818182</v>
      </c>
      <c r="J365" s="132">
        <f t="shared" si="337"/>
        <v>0.5</v>
      </c>
      <c r="K365" s="157">
        <f t="shared" si="338"/>
        <v>242620</v>
      </c>
      <c r="L365" s="592"/>
      <c r="M365" s="227" t="s">
        <v>121</v>
      </c>
      <c r="N365" s="122">
        <v>5</v>
      </c>
      <c r="O365" s="131">
        <v>3</v>
      </c>
      <c r="P365" s="131">
        <v>96540</v>
      </c>
      <c r="Q365" s="132">
        <f t="shared" si="371"/>
        <v>6.6666666666666666E-2</v>
      </c>
      <c r="R365" s="132">
        <f t="shared" si="339"/>
        <v>0.6</v>
      </c>
      <c r="S365" s="126">
        <f t="shared" si="340"/>
        <v>32180</v>
      </c>
      <c r="T365" s="592"/>
      <c r="U365" s="227" t="s">
        <v>121</v>
      </c>
      <c r="V365" s="122">
        <v>141</v>
      </c>
      <c r="W365" s="131">
        <v>77</v>
      </c>
      <c r="X365" s="131">
        <v>4805110</v>
      </c>
      <c r="Y365" s="132">
        <f t="shared" si="372"/>
        <v>2.7707808564231738E-2</v>
      </c>
      <c r="Z365" s="132">
        <f t="shared" si="341"/>
        <v>0.54609929078014185</v>
      </c>
      <c r="AA365" s="131">
        <f t="shared" si="342"/>
        <v>62404.025974025972</v>
      </c>
      <c r="AB365" s="592"/>
      <c r="AC365" s="227" t="s">
        <v>121</v>
      </c>
      <c r="AD365" s="122">
        <v>161</v>
      </c>
      <c r="AE365" s="131">
        <v>90</v>
      </c>
      <c r="AF365" s="131">
        <v>6115790</v>
      </c>
      <c r="AG365" s="132">
        <f t="shared" si="373"/>
        <v>4.2056074766355138E-2</v>
      </c>
      <c r="AH365" s="132">
        <f t="shared" si="343"/>
        <v>0.55900621118012417</v>
      </c>
      <c r="AI365" s="126">
        <f t="shared" si="344"/>
        <v>67953.222222222219</v>
      </c>
      <c r="AJ365" s="592"/>
      <c r="AK365" s="227" t="s">
        <v>121</v>
      </c>
      <c r="AL365" s="122">
        <v>127</v>
      </c>
      <c r="AM365" s="131">
        <v>74</v>
      </c>
      <c r="AN365" s="131">
        <v>6006890</v>
      </c>
      <c r="AO365" s="132">
        <f t="shared" si="374"/>
        <v>5.9437751004016062E-2</v>
      </c>
      <c r="AP365" s="132">
        <f t="shared" si="345"/>
        <v>0.58267716535433067</v>
      </c>
      <c r="AQ365" s="126">
        <f t="shared" si="346"/>
        <v>81174.189189189186</v>
      </c>
      <c r="AR365" s="592"/>
      <c r="AS365" s="227" t="s">
        <v>121</v>
      </c>
      <c r="AT365" s="122">
        <v>78</v>
      </c>
      <c r="AU365" s="131">
        <v>38</v>
      </c>
      <c r="AV365" s="131">
        <v>3365780</v>
      </c>
      <c r="AW365" s="132">
        <f t="shared" si="375"/>
        <v>5.7663125948406675E-2</v>
      </c>
      <c r="AX365" s="132">
        <f t="shared" si="347"/>
        <v>0.48717948717948717</v>
      </c>
      <c r="AY365" s="131">
        <f t="shared" si="348"/>
        <v>88573.15789473684</v>
      </c>
      <c r="AZ365" s="592"/>
      <c r="BA365" s="227" t="s">
        <v>121</v>
      </c>
      <c r="BB365" s="122">
        <v>34</v>
      </c>
      <c r="BC365" s="131">
        <v>13</v>
      </c>
      <c r="BD365" s="131">
        <v>1636630</v>
      </c>
      <c r="BE365" s="132">
        <f t="shared" si="376"/>
        <v>5.2845528455284556E-2</v>
      </c>
      <c r="BF365" s="132">
        <f t="shared" si="349"/>
        <v>0.38235294117647056</v>
      </c>
      <c r="BG365" s="157">
        <f t="shared" si="350"/>
        <v>125894.61538461539</v>
      </c>
      <c r="BH365" s="592"/>
      <c r="BI365" s="227" t="s">
        <v>121</v>
      </c>
      <c r="BJ365" s="122">
        <f t="shared" si="351"/>
        <v>550</v>
      </c>
      <c r="BK365" s="131">
        <f t="shared" si="334"/>
        <v>297</v>
      </c>
      <c r="BL365" s="131">
        <f t="shared" si="335"/>
        <v>22511980</v>
      </c>
      <c r="BM365" s="132">
        <f t="shared" si="377"/>
        <v>4.1684210526315789E-2</v>
      </c>
      <c r="BN365" s="132">
        <f t="shared" si="352"/>
        <v>0.54</v>
      </c>
      <c r="BO365" s="131">
        <f t="shared" si="353"/>
        <v>75797.912457912462</v>
      </c>
      <c r="BP365" s="183"/>
    </row>
    <row r="366" spans="2:68" s="75" customFormat="1">
      <c r="B366" s="602"/>
      <c r="C366" s="605"/>
      <c r="D366" s="592"/>
      <c r="E366" s="227" t="s">
        <v>122</v>
      </c>
      <c r="F366" s="122">
        <v>2</v>
      </c>
      <c r="G366" s="131">
        <v>2</v>
      </c>
      <c r="H366" s="131">
        <v>203820</v>
      </c>
      <c r="I366" s="132">
        <f t="shared" si="370"/>
        <v>0.18181818181818182</v>
      </c>
      <c r="J366" s="132">
        <f t="shared" si="337"/>
        <v>1</v>
      </c>
      <c r="K366" s="157">
        <f t="shared" si="338"/>
        <v>101910</v>
      </c>
      <c r="L366" s="592"/>
      <c r="M366" s="227" t="s">
        <v>122</v>
      </c>
      <c r="N366" s="122">
        <v>7</v>
      </c>
      <c r="O366" s="131">
        <v>5</v>
      </c>
      <c r="P366" s="131">
        <v>692190</v>
      </c>
      <c r="Q366" s="132">
        <f t="shared" si="371"/>
        <v>0.1111111111111111</v>
      </c>
      <c r="R366" s="132">
        <f t="shared" si="339"/>
        <v>0.7142857142857143</v>
      </c>
      <c r="S366" s="126">
        <f t="shared" si="340"/>
        <v>138438</v>
      </c>
      <c r="T366" s="592"/>
      <c r="U366" s="227" t="s">
        <v>122</v>
      </c>
      <c r="V366" s="122">
        <v>158</v>
      </c>
      <c r="W366" s="131">
        <v>98</v>
      </c>
      <c r="X366" s="131">
        <v>7337300</v>
      </c>
      <c r="Y366" s="132">
        <f t="shared" si="372"/>
        <v>3.5264483627204031E-2</v>
      </c>
      <c r="Z366" s="132">
        <f t="shared" si="341"/>
        <v>0.620253164556962</v>
      </c>
      <c r="AA366" s="131">
        <f t="shared" si="342"/>
        <v>74870.408163265311</v>
      </c>
      <c r="AB366" s="592"/>
      <c r="AC366" s="227" t="s">
        <v>122</v>
      </c>
      <c r="AD366" s="122">
        <v>149</v>
      </c>
      <c r="AE366" s="131">
        <v>101</v>
      </c>
      <c r="AF366" s="131">
        <v>7235010</v>
      </c>
      <c r="AG366" s="132">
        <f t="shared" si="373"/>
        <v>4.7196261682242988E-2</v>
      </c>
      <c r="AH366" s="132">
        <f t="shared" si="343"/>
        <v>0.67785234899328861</v>
      </c>
      <c r="AI366" s="126">
        <f t="shared" si="344"/>
        <v>71633.762376237617</v>
      </c>
      <c r="AJ366" s="592"/>
      <c r="AK366" s="227" t="s">
        <v>122</v>
      </c>
      <c r="AL366" s="122">
        <v>71</v>
      </c>
      <c r="AM366" s="131">
        <v>44</v>
      </c>
      <c r="AN366" s="131">
        <v>4431000</v>
      </c>
      <c r="AO366" s="132">
        <f t="shared" si="374"/>
        <v>3.5341365461847386E-2</v>
      </c>
      <c r="AP366" s="132">
        <f t="shared" si="345"/>
        <v>0.61971830985915488</v>
      </c>
      <c r="AQ366" s="126">
        <f t="shared" si="346"/>
        <v>100704.54545454546</v>
      </c>
      <c r="AR366" s="592"/>
      <c r="AS366" s="227" t="s">
        <v>122</v>
      </c>
      <c r="AT366" s="122">
        <v>57</v>
      </c>
      <c r="AU366" s="131">
        <v>34</v>
      </c>
      <c r="AV366" s="131">
        <v>3631140</v>
      </c>
      <c r="AW366" s="132">
        <f t="shared" si="375"/>
        <v>5.1593323216995446E-2</v>
      </c>
      <c r="AX366" s="132">
        <f t="shared" si="347"/>
        <v>0.59649122807017541</v>
      </c>
      <c r="AY366" s="131">
        <f t="shared" si="348"/>
        <v>106798.23529411765</v>
      </c>
      <c r="AZ366" s="592"/>
      <c r="BA366" s="227" t="s">
        <v>122</v>
      </c>
      <c r="BB366" s="122">
        <v>13</v>
      </c>
      <c r="BC366" s="131">
        <v>7</v>
      </c>
      <c r="BD366" s="131">
        <v>1211920</v>
      </c>
      <c r="BE366" s="132">
        <f t="shared" si="376"/>
        <v>2.8455284552845527E-2</v>
      </c>
      <c r="BF366" s="132">
        <f t="shared" si="349"/>
        <v>0.53846153846153844</v>
      </c>
      <c r="BG366" s="157">
        <f t="shared" si="350"/>
        <v>173131.42857142858</v>
      </c>
      <c r="BH366" s="592"/>
      <c r="BI366" s="227" t="s">
        <v>122</v>
      </c>
      <c r="BJ366" s="122">
        <f t="shared" si="351"/>
        <v>457</v>
      </c>
      <c r="BK366" s="131">
        <f t="shared" si="334"/>
        <v>291</v>
      </c>
      <c r="BL366" s="131">
        <f t="shared" si="335"/>
        <v>24742380</v>
      </c>
      <c r="BM366" s="132">
        <f t="shared" si="377"/>
        <v>4.0842105263157895E-2</v>
      </c>
      <c r="BN366" s="132">
        <f t="shared" si="352"/>
        <v>0.6367614879649891</v>
      </c>
      <c r="BO366" s="131">
        <f t="shared" si="353"/>
        <v>85025.360824742267</v>
      </c>
      <c r="BP366" s="183"/>
    </row>
    <row r="367" spans="2:68" s="75" customFormat="1">
      <c r="B367" s="602"/>
      <c r="C367" s="605"/>
      <c r="D367" s="592"/>
      <c r="E367" s="227" t="s">
        <v>123</v>
      </c>
      <c r="F367" s="122">
        <v>6</v>
      </c>
      <c r="G367" s="131">
        <v>5</v>
      </c>
      <c r="H367" s="131">
        <v>584820</v>
      </c>
      <c r="I367" s="132">
        <f t="shared" si="370"/>
        <v>0.45454545454545453</v>
      </c>
      <c r="J367" s="132">
        <f t="shared" si="337"/>
        <v>0.83333333333333337</v>
      </c>
      <c r="K367" s="157">
        <f t="shared" si="338"/>
        <v>116964</v>
      </c>
      <c r="L367" s="592"/>
      <c r="M367" s="227" t="s">
        <v>123</v>
      </c>
      <c r="N367" s="122">
        <v>15</v>
      </c>
      <c r="O367" s="131">
        <v>10</v>
      </c>
      <c r="P367" s="131">
        <v>1154390</v>
      </c>
      <c r="Q367" s="132">
        <f t="shared" si="371"/>
        <v>0.22222222222222221</v>
      </c>
      <c r="R367" s="132">
        <f t="shared" si="339"/>
        <v>0.66666666666666663</v>
      </c>
      <c r="S367" s="126">
        <f t="shared" si="340"/>
        <v>115439</v>
      </c>
      <c r="T367" s="592"/>
      <c r="U367" s="227" t="s">
        <v>123</v>
      </c>
      <c r="V367" s="122">
        <v>1130</v>
      </c>
      <c r="W367" s="131">
        <v>737</v>
      </c>
      <c r="X367" s="131">
        <v>48762990</v>
      </c>
      <c r="Y367" s="132">
        <f t="shared" si="372"/>
        <v>0.26520331054336094</v>
      </c>
      <c r="Z367" s="132">
        <f t="shared" si="341"/>
        <v>0.65221238938053094</v>
      </c>
      <c r="AA367" s="131">
        <f t="shared" si="342"/>
        <v>66164.165535956578</v>
      </c>
      <c r="AB367" s="592"/>
      <c r="AC367" s="227" t="s">
        <v>123</v>
      </c>
      <c r="AD367" s="122">
        <v>956</v>
      </c>
      <c r="AE367" s="131">
        <v>649</v>
      </c>
      <c r="AF367" s="131">
        <v>46859050</v>
      </c>
      <c r="AG367" s="132">
        <f t="shared" si="373"/>
        <v>0.30327102803738315</v>
      </c>
      <c r="AH367" s="132">
        <f t="shared" si="343"/>
        <v>0.67887029288702927</v>
      </c>
      <c r="AI367" s="126">
        <f t="shared" si="344"/>
        <v>72201.926040061633</v>
      </c>
      <c r="AJ367" s="592"/>
      <c r="AK367" s="227" t="s">
        <v>123</v>
      </c>
      <c r="AL367" s="122">
        <v>508</v>
      </c>
      <c r="AM367" s="131">
        <v>302</v>
      </c>
      <c r="AN367" s="131">
        <v>25297520</v>
      </c>
      <c r="AO367" s="132">
        <f t="shared" si="374"/>
        <v>0.24257028112449799</v>
      </c>
      <c r="AP367" s="132">
        <f t="shared" si="345"/>
        <v>0.59448818897637801</v>
      </c>
      <c r="AQ367" s="126">
        <f t="shared" si="346"/>
        <v>83766.622516556294</v>
      </c>
      <c r="AR367" s="592"/>
      <c r="AS367" s="227" t="s">
        <v>123</v>
      </c>
      <c r="AT367" s="122">
        <v>218</v>
      </c>
      <c r="AU367" s="131">
        <v>108</v>
      </c>
      <c r="AV367" s="131">
        <v>9339900</v>
      </c>
      <c r="AW367" s="132">
        <f t="shared" si="375"/>
        <v>0.1638846737481032</v>
      </c>
      <c r="AX367" s="132">
        <f t="shared" si="347"/>
        <v>0.49541284403669728</v>
      </c>
      <c r="AY367" s="131">
        <f t="shared" si="348"/>
        <v>86480.555555555562</v>
      </c>
      <c r="AZ367" s="592"/>
      <c r="BA367" s="227" t="s">
        <v>123</v>
      </c>
      <c r="BB367" s="122">
        <v>59</v>
      </c>
      <c r="BC367" s="131">
        <v>29</v>
      </c>
      <c r="BD367" s="131">
        <v>2821300</v>
      </c>
      <c r="BE367" s="132">
        <f t="shared" si="376"/>
        <v>0.11788617886178862</v>
      </c>
      <c r="BF367" s="132">
        <f t="shared" si="349"/>
        <v>0.49152542372881358</v>
      </c>
      <c r="BG367" s="157">
        <f t="shared" si="350"/>
        <v>97286.206896551725</v>
      </c>
      <c r="BH367" s="592"/>
      <c r="BI367" s="227" t="s">
        <v>123</v>
      </c>
      <c r="BJ367" s="122">
        <f t="shared" si="351"/>
        <v>2892</v>
      </c>
      <c r="BK367" s="131">
        <f t="shared" si="334"/>
        <v>1840</v>
      </c>
      <c r="BL367" s="131">
        <f t="shared" si="335"/>
        <v>134819970</v>
      </c>
      <c r="BM367" s="132">
        <f t="shared" si="377"/>
        <v>0.25824561403508772</v>
      </c>
      <c r="BN367" s="132">
        <f t="shared" si="352"/>
        <v>0.63623789764868599</v>
      </c>
      <c r="BO367" s="131">
        <f t="shared" si="353"/>
        <v>73271.72282608696</v>
      </c>
      <c r="BP367" s="183"/>
    </row>
    <row r="368" spans="2:68" s="75" customFormat="1">
      <c r="B368" s="602"/>
      <c r="C368" s="605"/>
      <c r="D368" s="592"/>
      <c r="E368" s="227" t="s">
        <v>124</v>
      </c>
      <c r="F368" s="122">
        <v>1</v>
      </c>
      <c r="G368" s="131">
        <v>1</v>
      </c>
      <c r="H368" s="131">
        <v>189230</v>
      </c>
      <c r="I368" s="132">
        <f t="shared" si="370"/>
        <v>9.0909090909090912E-2</v>
      </c>
      <c r="J368" s="132">
        <f t="shared" si="337"/>
        <v>1</v>
      </c>
      <c r="K368" s="157">
        <f t="shared" si="338"/>
        <v>189230</v>
      </c>
      <c r="L368" s="592"/>
      <c r="M368" s="227" t="s">
        <v>124</v>
      </c>
      <c r="N368" s="122">
        <v>5</v>
      </c>
      <c r="O368" s="131">
        <v>3</v>
      </c>
      <c r="P368" s="131">
        <v>359140</v>
      </c>
      <c r="Q368" s="132">
        <f t="shared" si="371"/>
        <v>6.6666666666666666E-2</v>
      </c>
      <c r="R368" s="132">
        <f t="shared" si="339"/>
        <v>0.6</v>
      </c>
      <c r="S368" s="126">
        <f t="shared" si="340"/>
        <v>119713.33333333333</v>
      </c>
      <c r="T368" s="592"/>
      <c r="U368" s="227" t="s">
        <v>124</v>
      </c>
      <c r="V368" s="122">
        <v>191</v>
      </c>
      <c r="W368" s="131">
        <v>123</v>
      </c>
      <c r="X368" s="131">
        <v>9368680</v>
      </c>
      <c r="Y368" s="132">
        <f t="shared" si="372"/>
        <v>4.4260525368837712E-2</v>
      </c>
      <c r="Z368" s="132">
        <f t="shared" si="341"/>
        <v>0.64397905759162299</v>
      </c>
      <c r="AA368" s="131">
        <f t="shared" si="342"/>
        <v>76168.130081300813</v>
      </c>
      <c r="AB368" s="592"/>
      <c r="AC368" s="227" t="s">
        <v>124</v>
      </c>
      <c r="AD368" s="122">
        <v>221</v>
      </c>
      <c r="AE368" s="131">
        <v>154</v>
      </c>
      <c r="AF368" s="131">
        <v>12789780</v>
      </c>
      <c r="AG368" s="132">
        <f t="shared" si="373"/>
        <v>7.1962616822429909E-2</v>
      </c>
      <c r="AH368" s="132">
        <f t="shared" si="343"/>
        <v>0.69683257918552033</v>
      </c>
      <c r="AI368" s="126">
        <f t="shared" si="344"/>
        <v>83050.519480519477</v>
      </c>
      <c r="AJ368" s="592"/>
      <c r="AK368" s="227" t="s">
        <v>124</v>
      </c>
      <c r="AL368" s="122">
        <v>170</v>
      </c>
      <c r="AM368" s="131">
        <v>105</v>
      </c>
      <c r="AN368" s="131">
        <v>8820200</v>
      </c>
      <c r="AO368" s="132">
        <f t="shared" si="374"/>
        <v>8.4337349397590355E-2</v>
      </c>
      <c r="AP368" s="132">
        <f t="shared" si="345"/>
        <v>0.61764705882352944</v>
      </c>
      <c r="AQ368" s="126">
        <f t="shared" si="346"/>
        <v>84001.904761904763</v>
      </c>
      <c r="AR368" s="592"/>
      <c r="AS368" s="227" t="s">
        <v>124</v>
      </c>
      <c r="AT368" s="122">
        <v>123</v>
      </c>
      <c r="AU368" s="131">
        <v>67</v>
      </c>
      <c r="AV368" s="131">
        <v>7650150</v>
      </c>
      <c r="AW368" s="132">
        <f t="shared" si="375"/>
        <v>0.10166919575113809</v>
      </c>
      <c r="AX368" s="132">
        <f t="shared" si="347"/>
        <v>0.54471544715447151</v>
      </c>
      <c r="AY368" s="131">
        <f t="shared" si="348"/>
        <v>114181.34328358209</v>
      </c>
      <c r="AZ368" s="592"/>
      <c r="BA368" s="227" t="s">
        <v>124</v>
      </c>
      <c r="BB368" s="122">
        <v>44</v>
      </c>
      <c r="BC368" s="131">
        <v>21</v>
      </c>
      <c r="BD368" s="131">
        <v>2447550</v>
      </c>
      <c r="BE368" s="132">
        <f t="shared" si="376"/>
        <v>8.5365853658536592E-2</v>
      </c>
      <c r="BF368" s="132">
        <f t="shared" si="349"/>
        <v>0.47727272727272729</v>
      </c>
      <c r="BG368" s="157">
        <f t="shared" si="350"/>
        <v>116550</v>
      </c>
      <c r="BH368" s="592"/>
      <c r="BI368" s="227" t="s">
        <v>124</v>
      </c>
      <c r="BJ368" s="122">
        <f t="shared" si="351"/>
        <v>755</v>
      </c>
      <c r="BK368" s="131">
        <f t="shared" si="334"/>
        <v>474</v>
      </c>
      <c r="BL368" s="131">
        <f t="shared" si="335"/>
        <v>41624730</v>
      </c>
      <c r="BM368" s="132">
        <f t="shared" si="377"/>
        <v>6.6526315789473683E-2</v>
      </c>
      <c r="BN368" s="132">
        <f t="shared" si="352"/>
        <v>0.62781456953642389</v>
      </c>
      <c r="BO368" s="131">
        <f t="shared" si="353"/>
        <v>87815.886075949369</v>
      </c>
      <c r="BP368" s="183"/>
    </row>
    <row r="369" spans="2:68" s="75" customFormat="1">
      <c r="B369" s="602"/>
      <c r="C369" s="605"/>
      <c r="D369" s="592"/>
      <c r="E369" s="228" t="s">
        <v>117</v>
      </c>
      <c r="F369" s="122">
        <v>0</v>
      </c>
      <c r="G369" s="131">
        <v>0</v>
      </c>
      <c r="H369" s="131">
        <v>0</v>
      </c>
      <c r="I369" s="132">
        <f t="shared" si="370"/>
        <v>0</v>
      </c>
      <c r="J369" s="132" t="str">
        <f t="shared" si="337"/>
        <v>-</v>
      </c>
      <c r="K369" s="157" t="str">
        <f t="shared" si="338"/>
        <v>-</v>
      </c>
      <c r="L369" s="592"/>
      <c r="M369" s="228" t="s">
        <v>117</v>
      </c>
      <c r="N369" s="122">
        <v>3</v>
      </c>
      <c r="O369" s="131">
        <v>3</v>
      </c>
      <c r="P369" s="131">
        <v>387500</v>
      </c>
      <c r="Q369" s="132">
        <f t="shared" si="371"/>
        <v>6.6666666666666666E-2</v>
      </c>
      <c r="R369" s="132">
        <f t="shared" si="339"/>
        <v>1</v>
      </c>
      <c r="S369" s="126">
        <f t="shared" si="340"/>
        <v>129166.66666666667</v>
      </c>
      <c r="T369" s="592"/>
      <c r="U369" s="228" t="s">
        <v>117</v>
      </c>
      <c r="V369" s="122">
        <v>232</v>
      </c>
      <c r="W369" s="131">
        <v>127</v>
      </c>
      <c r="X369" s="131">
        <v>8094130</v>
      </c>
      <c r="Y369" s="132">
        <f t="shared" si="372"/>
        <v>4.5699892047499101E-2</v>
      </c>
      <c r="Z369" s="132">
        <f t="shared" si="341"/>
        <v>0.54741379310344829</v>
      </c>
      <c r="AA369" s="131">
        <f t="shared" si="342"/>
        <v>63733.307086614172</v>
      </c>
      <c r="AB369" s="592"/>
      <c r="AC369" s="228" t="s">
        <v>117</v>
      </c>
      <c r="AD369" s="122">
        <v>127</v>
      </c>
      <c r="AE369" s="131">
        <v>69</v>
      </c>
      <c r="AF369" s="131">
        <v>4652300</v>
      </c>
      <c r="AG369" s="132">
        <f t="shared" si="373"/>
        <v>3.2242990654205606E-2</v>
      </c>
      <c r="AH369" s="132">
        <f t="shared" si="343"/>
        <v>0.54330708661417326</v>
      </c>
      <c r="AI369" s="126">
        <f t="shared" si="344"/>
        <v>67424.637681159424</v>
      </c>
      <c r="AJ369" s="592"/>
      <c r="AK369" s="228" t="s">
        <v>117</v>
      </c>
      <c r="AL369" s="122">
        <v>65</v>
      </c>
      <c r="AM369" s="131">
        <v>35</v>
      </c>
      <c r="AN369" s="131">
        <v>3317740</v>
      </c>
      <c r="AO369" s="132">
        <f t="shared" si="374"/>
        <v>2.8112449799196786E-2</v>
      </c>
      <c r="AP369" s="132">
        <f t="shared" si="345"/>
        <v>0.53846153846153844</v>
      </c>
      <c r="AQ369" s="126">
        <f t="shared" si="346"/>
        <v>94792.571428571435</v>
      </c>
      <c r="AR369" s="592"/>
      <c r="AS369" s="228" t="s">
        <v>117</v>
      </c>
      <c r="AT369" s="122">
        <v>31</v>
      </c>
      <c r="AU369" s="131">
        <v>16</v>
      </c>
      <c r="AV369" s="131">
        <v>2743620</v>
      </c>
      <c r="AW369" s="132">
        <f t="shared" si="375"/>
        <v>2.4279210925644917E-2</v>
      </c>
      <c r="AX369" s="132">
        <f t="shared" si="347"/>
        <v>0.5161290322580645</v>
      </c>
      <c r="AY369" s="131">
        <f t="shared" si="348"/>
        <v>171476.25</v>
      </c>
      <c r="AZ369" s="592"/>
      <c r="BA369" s="228" t="s">
        <v>117</v>
      </c>
      <c r="BB369" s="122">
        <v>21</v>
      </c>
      <c r="BC369" s="131">
        <v>10</v>
      </c>
      <c r="BD369" s="131">
        <v>1319770</v>
      </c>
      <c r="BE369" s="132">
        <f t="shared" si="376"/>
        <v>4.065040650406504E-2</v>
      </c>
      <c r="BF369" s="132">
        <f t="shared" si="349"/>
        <v>0.47619047619047616</v>
      </c>
      <c r="BG369" s="157">
        <f t="shared" si="350"/>
        <v>131977</v>
      </c>
      <c r="BH369" s="592"/>
      <c r="BI369" s="228" t="s">
        <v>117</v>
      </c>
      <c r="BJ369" s="122">
        <f t="shared" si="351"/>
        <v>479</v>
      </c>
      <c r="BK369" s="131">
        <f t="shared" si="334"/>
        <v>260</v>
      </c>
      <c r="BL369" s="131">
        <f t="shared" si="335"/>
        <v>20515060</v>
      </c>
      <c r="BM369" s="132">
        <f t="shared" si="377"/>
        <v>3.6491228070175435E-2</v>
      </c>
      <c r="BN369" s="132">
        <f t="shared" si="352"/>
        <v>0.54279749478079331</v>
      </c>
      <c r="BO369" s="131">
        <f t="shared" si="353"/>
        <v>78904.076923076922</v>
      </c>
      <c r="BP369" s="183"/>
    </row>
    <row r="370" spans="2:68" s="75" customFormat="1">
      <c r="B370" s="602">
        <v>34</v>
      </c>
      <c r="C370" s="604" t="s">
        <v>38</v>
      </c>
      <c r="D370" s="596">
        <f>BS41</f>
        <v>117</v>
      </c>
      <c r="E370" s="225" t="s">
        <v>104</v>
      </c>
      <c r="F370" s="121">
        <v>61</v>
      </c>
      <c r="G370" s="129">
        <v>29</v>
      </c>
      <c r="H370" s="129">
        <v>3441900</v>
      </c>
      <c r="I370" s="130">
        <f>IFERROR(G370/$D$370,"-")</f>
        <v>0.24786324786324787</v>
      </c>
      <c r="J370" s="130">
        <f t="shared" si="337"/>
        <v>0.47540983606557374</v>
      </c>
      <c r="K370" s="156">
        <f t="shared" si="338"/>
        <v>118686.20689655172</v>
      </c>
      <c r="L370" s="596">
        <f>BT41</f>
        <v>217</v>
      </c>
      <c r="M370" s="225" t="s">
        <v>104</v>
      </c>
      <c r="N370" s="121">
        <v>131</v>
      </c>
      <c r="O370" s="129">
        <v>71</v>
      </c>
      <c r="P370" s="129">
        <v>8212050</v>
      </c>
      <c r="Q370" s="130">
        <f>IFERROR(O370/$L$370,"-")</f>
        <v>0.32718894009216593</v>
      </c>
      <c r="R370" s="130">
        <f t="shared" si="339"/>
        <v>0.5419847328244275</v>
      </c>
      <c r="S370" s="125">
        <f t="shared" si="340"/>
        <v>115662.67605633802</v>
      </c>
      <c r="T370" s="596">
        <f>BU41</f>
        <v>10912</v>
      </c>
      <c r="U370" s="225" t="s">
        <v>104</v>
      </c>
      <c r="V370" s="121">
        <v>5214</v>
      </c>
      <c r="W370" s="129">
        <v>2995</v>
      </c>
      <c r="X370" s="129">
        <v>208656810</v>
      </c>
      <c r="Y370" s="130">
        <f>IFERROR(W370/$T$370,"-")</f>
        <v>0.27446847507331379</v>
      </c>
      <c r="Z370" s="130">
        <f t="shared" si="341"/>
        <v>0.57441503644035286</v>
      </c>
      <c r="AA370" s="129">
        <f t="shared" si="342"/>
        <v>69668.383973288815</v>
      </c>
      <c r="AB370" s="596">
        <f>BV41</f>
        <v>9369</v>
      </c>
      <c r="AC370" s="225" t="s">
        <v>104</v>
      </c>
      <c r="AD370" s="121">
        <v>5020</v>
      </c>
      <c r="AE370" s="129">
        <v>2931</v>
      </c>
      <c r="AF370" s="129">
        <v>233586530</v>
      </c>
      <c r="AG370" s="130">
        <f>IFERROR(AE370/$AB$370,"-")</f>
        <v>0.31284021773935317</v>
      </c>
      <c r="AH370" s="130">
        <f t="shared" si="343"/>
        <v>0.58386454183266934</v>
      </c>
      <c r="AI370" s="125">
        <f t="shared" si="344"/>
        <v>79695.165472534965</v>
      </c>
      <c r="AJ370" s="596">
        <f>BW41</f>
        <v>6163</v>
      </c>
      <c r="AK370" s="225" t="s">
        <v>104</v>
      </c>
      <c r="AL370" s="121">
        <v>3142</v>
      </c>
      <c r="AM370" s="129">
        <v>1640</v>
      </c>
      <c r="AN370" s="129">
        <v>136247980</v>
      </c>
      <c r="AO370" s="130">
        <f>IFERROR(AM370/$AJ$370,"-")</f>
        <v>0.266104170047055</v>
      </c>
      <c r="AP370" s="130">
        <f t="shared" si="345"/>
        <v>0.52196053469127945</v>
      </c>
      <c r="AQ370" s="125">
        <f t="shared" si="346"/>
        <v>83078.036585365859</v>
      </c>
      <c r="AR370" s="596">
        <f>BX41</f>
        <v>3140</v>
      </c>
      <c r="AS370" s="225" t="s">
        <v>104</v>
      </c>
      <c r="AT370" s="121">
        <v>1431</v>
      </c>
      <c r="AU370" s="129">
        <v>661</v>
      </c>
      <c r="AV370" s="129">
        <v>61716670</v>
      </c>
      <c r="AW370" s="130">
        <f>IFERROR(AU370/$AR$370,"-")</f>
        <v>0.2105095541401274</v>
      </c>
      <c r="AX370" s="130">
        <f t="shared" si="347"/>
        <v>0.46191474493361284</v>
      </c>
      <c r="AY370" s="129">
        <f t="shared" si="348"/>
        <v>93368.638426626319</v>
      </c>
      <c r="AZ370" s="596">
        <f>BY41</f>
        <v>1126</v>
      </c>
      <c r="BA370" s="225" t="s">
        <v>104</v>
      </c>
      <c r="BB370" s="121">
        <v>416</v>
      </c>
      <c r="BC370" s="129">
        <v>180</v>
      </c>
      <c r="BD370" s="129">
        <v>20504970</v>
      </c>
      <c r="BE370" s="130">
        <f>IFERROR(BC370/$AZ$370,"-")</f>
        <v>0.15985790408525755</v>
      </c>
      <c r="BF370" s="130">
        <f t="shared" si="349"/>
        <v>0.43269230769230771</v>
      </c>
      <c r="BG370" s="156">
        <f t="shared" si="350"/>
        <v>113916.5</v>
      </c>
      <c r="BH370" s="596">
        <f>BZ41</f>
        <v>31044</v>
      </c>
      <c r="BI370" s="225" t="s">
        <v>104</v>
      </c>
      <c r="BJ370" s="121">
        <f t="shared" si="351"/>
        <v>15415</v>
      </c>
      <c r="BK370" s="129">
        <f t="shared" si="334"/>
        <v>8507</v>
      </c>
      <c r="BL370" s="129">
        <f t="shared" si="335"/>
        <v>672366910</v>
      </c>
      <c r="BM370" s="130">
        <f>IFERROR(BK370/$BH$370,"-")</f>
        <v>0.27403040845251903</v>
      </c>
      <c r="BN370" s="130">
        <f t="shared" si="352"/>
        <v>0.55186506649367495</v>
      </c>
      <c r="BO370" s="129">
        <f t="shared" si="353"/>
        <v>79036.900199835436</v>
      </c>
      <c r="BP370" s="183"/>
    </row>
    <row r="371" spans="2:68" s="75" customFormat="1">
      <c r="B371" s="602"/>
      <c r="C371" s="605"/>
      <c r="D371" s="592"/>
      <c r="E371" s="226" t="s">
        <v>136</v>
      </c>
      <c r="F371" s="122">
        <v>49</v>
      </c>
      <c r="G371" s="131">
        <v>25</v>
      </c>
      <c r="H371" s="131">
        <v>2516380</v>
      </c>
      <c r="I371" s="132">
        <f t="shared" ref="I371:I380" si="378">IFERROR(G371/$D$370,"-")</f>
        <v>0.21367521367521367</v>
      </c>
      <c r="J371" s="132">
        <f t="shared" si="337"/>
        <v>0.51020408163265307</v>
      </c>
      <c r="K371" s="157">
        <f t="shared" si="338"/>
        <v>100655.2</v>
      </c>
      <c r="L371" s="592"/>
      <c r="M371" s="226" t="s">
        <v>136</v>
      </c>
      <c r="N371" s="122">
        <v>99</v>
      </c>
      <c r="O371" s="131">
        <v>50</v>
      </c>
      <c r="P371" s="131">
        <v>5734130</v>
      </c>
      <c r="Q371" s="132">
        <f t="shared" ref="Q371:Q380" si="379">IFERROR(O371/$L$370,"-")</f>
        <v>0.2304147465437788</v>
      </c>
      <c r="R371" s="132">
        <f t="shared" si="339"/>
        <v>0.50505050505050508</v>
      </c>
      <c r="S371" s="126">
        <f t="shared" si="340"/>
        <v>114682.6</v>
      </c>
      <c r="T371" s="592"/>
      <c r="U371" s="226" t="s">
        <v>136</v>
      </c>
      <c r="V371" s="122">
        <v>4961</v>
      </c>
      <c r="W371" s="131">
        <v>2893</v>
      </c>
      <c r="X371" s="131">
        <v>191820180</v>
      </c>
      <c r="Y371" s="132">
        <f t="shared" ref="Y371:Y380" si="380">IFERROR(W371/$T$370,"-")</f>
        <v>0.2651209677419355</v>
      </c>
      <c r="Z371" s="132">
        <f t="shared" si="341"/>
        <v>0.58314855875831484</v>
      </c>
      <c r="AA371" s="131">
        <f t="shared" si="342"/>
        <v>66304.936052540608</v>
      </c>
      <c r="AB371" s="592"/>
      <c r="AC371" s="226" t="s">
        <v>136</v>
      </c>
      <c r="AD371" s="122">
        <v>4178</v>
      </c>
      <c r="AE371" s="131">
        <v>2473</v>
      </c>
      <c r="AF371" s="131">
        <v>185074520</v>
      </c>
      <c r="AG371" s="132">
        <f t="shared" ref="AG371:AG380" si="381">IFERROR(AE371/$AB$370,"-")</f>
        <v>0.2639555982495464</v>
      </c>
      <c r="AH371" s="132">
        <f t="shared" si="343"/>
        <v>0.59191000478697942</v>
      </c>
      <c r="AI371" s="126">
        <f t="shared" si="344"/>
        <v>74838.059037606145</v>
      </c>
      <c r="AJ371" s="592"/>
      <c r="AK371" s="226" t="s">
        <v>136</v>
      </c>
      <c r="AL371" s="122">
        <v>2460</v>
      </c>
      <c r="AM371" s="131">
        <v>1338</v>
      </c>
      <c r="AN371" s="131">
        <v>108930200</v>
      </c>
      <c r="AO371" s="132">
        <f t="shared" ref="AO371:AO380" si="382">IFERROR(AM371/$AJ$370,"-")</f>
        <v>0.21710206068473145</v>
      </c>
      <c r="AP371" s="132">
        <f t="shared" si="345"/>
        <v>0.54390243902439028</v>
      </c>
      <c r="AQ371" s="126">
        <f t="shared" si="346"/>
        <v>81412.70553064275</v>
      </c>
      <c r="AR371" s="592"/>
      <c r="AS371" s="226" t="s">
        <v>136</v>
      </c>
      <c r="AT371" s="122">
        <v>936</v>
      </c>
      <c r="AU371" s="131">
        <v>440</v>
      </c>
      <c r="AV371" s="131">
        <v>34323030</v>
      </c>
      <c r="AW371" s="132">
        <f t="shared" ref="AW371:AW380" si="383">IFERROR(AU371/$AR$370,"-")</f>
        <v>0.14012738853503184</v>
      </c>
      <c r="AX371" s="132">
        <f t="shared" si="347"/>
        <v>0.47008547008547008</v>
      </c>
      <c r="AY371" s="131">
        <f t="shared" si="348"/>
        <v>78006.886363636368</v>
      </c>
      <c r="AZ371" s="592"/>
      <c r="BA371" s="226" t="s">
        <v>136</v>
      </c>
      <c r="BB371" s="122">
        <v>211</v>
      </c>
      <c r="BC371" s="131">
        <v>86</v>
      </c>
      <c r="BD371" s="131">
        <v>6698520</v>
      </c>
      <c r="BE371" s="132">
        <f t="shared" ref="BE371:BE380" si="384">IFERROR(BC371/$AZ$370,"-")</f>
        <v>7.6376554174067496E-2</v>
      </c>
      <c r="BF371" s="132">
        <f t="shared" si="349"/>
        <v>0.40758293838862558</v>
      </c>
      <c r="BG371" s="157">
        <f t="shared" si="350"/>
        <v>77889.767441860458</v>
      </c>
      <c r="BH371" s="592"/>
      <c r="BI371" s="226" t="s">
        <v>136</v>
      </c>
      <c r="BJ371" s="122">
        <f t="shared" si="351"/>
        <v>12894</v>
      </c>
      <c r="BK371" s="131">
        <f t="shared" si="334"/>
        <v>7305</v>
      </c>
      <c r="BL371" s="131">
        <f t="shared" si="335"/>
        <v>535096960</v>
      </c>
      <c r="BM371" s="132">
        <f t="shared" ref="BM371:BM380" si="385">IFERROR(BK371/$BH$370,"-")</f>
        <v>0.23531117124081949</v>
      </c>
      <c r="BN371" s="132">
        <f t="shared" si="352"/>
        <v>0.56654257794322938</v>
      </c>
      <c r="BO371" s="131">
        <f t="shared" si="353"/>
        <v>73250.781656399733</v>
      </c>
      <c r="BP371" s="183"/>
    </row>
    <row r="372" spans="2:68" s="75" customFormat="1">
      <c r="B372" s="602"/>
      <c r="C372" s="605"/>
      <c r="D372" s="592"/>
      <c r="E372" s="227" t="s">
        <v>103</v>
      </c>
      <c r="F372" s="122">
        <v>69</v>
      </c>
      <c r="G372" s="131">
        <v>36</v>
      </c>
      <c r="H372" s="131">
        <v>4144530</v>
      </c>
      <c r="I372" s="132">
        <f t="shared" si="378"/>
        <v>0.30769230769230771</v>
      </c>
      <c r="J372" s="132">
        <f t="shared" si="337"/>
        <v>0.52173913043478259</v>
      </c>
      <c r="K372" s="157">
        <f t="shared" si="338"/>
        <v>115125.83333333333</v>
      </c>
      <c r="L372" s="592"/>
      <c r="M372" s="227" t="s">
        <v>103</v>
      </c>
      <c r="N372" s="122">
        <v>140</v>
      </c>
      <c r="O372" s="131">
        <v>69</v>
      </c>
      <c r="P372" s="131">
        <v>7154910</v>
      </c>
      <c r="Q372" s="132">
        <f t="shared" si="379"/>
        <v>0.31797235023041476</v>
      </c>
      <c r="R372" s="132">
        <f t="shared" si="339"/>
        <v>0.49285714285714288</v>
      </c>
      <c r="S372" s="126">
        <f t="shared" si="340"/>
        <v>103694.34782608696</v>
      </c>
      <c r="T372" s="592"/>
      <c r="U372" s="227" t="s">
        <v>103</v>
      </c>
      <c r="V372" s="122">
        <v>6846</v>
      </c>
      <c r="W372" s="131">
        <v>3846</v>
      </c>
      <c r="X372" s="131">
        <v>258380100</v>
      </c>
      <c r="Y372" s="132">
        <f t="shared" si="380"/>
        <v>0.3524560117302053</v>
      </c>
      <c r="Z372" s="132">
        <f t="shared" si="341"/>
        <v>0.5617879053461875</v>
      </c>
      <c r="AA372" s="131">
        <f t="shared" si="342"/>
        <v>67181.513260530424</v>
      </c>
      <c r="AB372" s="592"/>
      <c r="AC372" s="227" t="s">
        <v>103</v>
      </c>
      <c r="AD372" s="122">
        <v>6368</v>
      </c>
      <c r="AE372" s="131">
        <v>3645</v>
      </c>
      <c r="AF372" s="131">
        <v>284584300</v>
      </c>
      <c r="AG372" s="132">
        <f t="shared" si="381"/>
        <v>0.38904899135446686</v>
      </c>
      <c r="AH372" s="132">
        <f t="shared" si="343"/>
        <v>0.57239321608040206</v>
      </c>
      <c r="AI372" s="126">
        <f t="shared" si="344"/>
        <v>78075.253772290816</v>
      </c>
      <c r="AJ372" s="592"/>
      <c r="AK372" s="227" t="s">
        <v>103</v>
      </c>
      <c r="AL372" s="122">
        <v>4317</v>
      </c>
      <c r="AM372" s="131">
        <v>2249</v>
      </c>
      <c r="AN372" s="131">
        <v>187765830</v>
      </c>
      <c r="AO372" s="132">
        <f t="shared" si="382"/>
        <v>0.36491968197306507</v>
      </c>
      <c r="AP372" s="132">
        <f t="shared" si="345"/>
        <v>0.5209636321519574</v>
      </c>
      <c r="AQ372" s="126">
        <f t="shared" si="346"/>
        <v>83488.586038239213</v>
      </c>
      <c r="AR372" s="592"/>
      <c r="AS372" s="227" t="s">
        <v>103</v>
      </c>
      <c r="AT372" s="122">
        <v>2057</v>
      </c>
      <c r="AU372" s="131">
        <v>913</v>
      </c>
      <c r="AV372" s="131">
        <v>81644850</v>
      </c>
      <c r="AW372" s="132">
        <f t="shared" si="383"/>
        <v>0.29076433121019107</v>
      </c>
      <c r="AX372" s="132">
        <f t="shared" si="347"/>
        <v>0.44385026737967914</v>
      </c>
      <c r="AY372" s="131">
        <f t="shared" si="348"/>
        <v>89424.808324205907</v>
      </c>
      <c r="AZ372" s="592"/>
      <c r="BA372" s="227" t="s">
        <v>103</v>
      </c>
      <c r="BB372" s="122">
        <v>695</v>
      </c>
      <c r="BC372" s="131">
        <v>280</v>
      </c>
      <c r="BD372" s="131">
        <v>29936150</v>
      </c>
      <c r="BE372" s="132">
        <f t="shared" si="384"/>
        <v>0.24866785079928952</v>
      </c>
      <c r="BF372" s="132">
        <f t="shared" si="349"/>
        <v>0.40287769784172661</v>
      </c>
      <c r="BG372" s="157">
        <f t="shared" si="350"/>
        <v>106914.82142857143</v>
      </c>
      <c r="BH372" s="592"/>
      <c r="BI372" s="227" t="s">
        <v>103</v>
      </c>
      <c r="BJ372" s="122">
        <f t="shared" si="351"/>
        <v>20492</v>
      </c>
      <c r="BK372" s="131">
        <f t="shared" si="334"/>
        <v>11038</v>
      </c>
      <c r="BL372" s="131">
        <f t="shared" si="335"/>
        <v>853610670</v>
      </c>
      <c r="BM372" s="132">
        <f t="shared" si="385"/>
        <v>0.35555985053472489</v>
      </c>
      <c r="BN372" s="132">
        <f t="shared" si="352"/>
        <v>0.53864922896740186</v>
      </c>
      <c r="BO372" s="131">
        <f t="shared" si="353"/>
        <v>77333.816814640333</v>
      </c>
      <c r="BP372" s="183"/>
    </row>
    <row r="373" spans="2:68" s="75" customFormat="1">
      <c r="B373" s="602"/>
      <c r="C373" s="605"/>
      <c r="D373" s="592"/>
      <c r="E373" s="227" t="s">
        <v>106</v>
      </c>
      <c r="F373" s="122">
        <v>34</v>
      </c>
      <c r="G373" s="131">
        <v>16</v>
      </c>
      <c r="H373" s="131">
        <v>1413300</v>
      </c>
      <c r="I373" s="132">
        <f t="shared" si="378"/>
        <v>0.13675213675213677</v>
      </c>
      <c r="J373" s="132">
        <f t="shared" si="337"/>
        <v>0.47058823529411764</v>
      </c>
      <c r="K373" s="157">
        <f t="shared" si="338"/>
        <v>88331.25</v>
      </c>
      <c r="L373" s="592"/>
      <c r="M373" s="227" t="s">
        <v>106</v>
      </c>
      <c r="N373" s="122">
        <v>70</v>
      </c>
      <c r="O373" s="131">
        <v>34</v>
      </c>
      <c r="P373" s="131">
        <v>3904300</v>
      </c>
      <c r="Q373" s="132">
        <f t="shared" si="379"/>
        <v>0.15668202764976957</v>
      </c>
      <c r="R373" s="132">
        <f t="shared" si="339"/>
        <v>0.48571428571428571</v>
      </c>
      <c r="S373" s="126">
        <f t="shared" si="340"/>
        <v>114832.35294117648</v>
      </c>
      <c r="T373" s="592"/>
      <c r="U373" s="227" t="s">
        <v>106</v>
      </c>
      <c r="V373" s="122">
        <v>2311</v>
      </c>
      <c r="W373" s="131">
        <v>1317</v>
      </c>
      <c r="X373" s="131">
        <v>89116520</v>
      </c>
      <c r="Y373" s="132">
        <f t="shared" si="380"/>
        <v>0.12069281524926687</v>
      </c>
      <c r="Z373" s="132">
        <f t="shared" si="341"/>
        <v>0.56988316745997403</v>
      </c>
      <c r="AA373" s="131">
        <f t="shared" si="342"/>
        <v>67666.302201974177</v>
      </c>
      <c r="AB373" s="592"/>
      <c r="AC373" s="227" t="s">
        <v>106</v>
      </c>
      <c r="AD373" s="122">
        <v>2524</v>
      </c>
      <c r="AE373" s="131">
        <v>1472</v>
      </c>
      <c r="AF373" s="131">
        <v>119908320</v>
      </c>
      <c r="AG373" s="132">
        <f t="shared" si="381"/>
        <v>0.15711388622051448</v>
      </c>
      <c r="AH373" s="132">
        <f t="shared" si="343"/>
        <v>0.58320126782884307</v>
      </c>
      <c r="AI373" s="126">
        <f t="shared" si="344"/>
        <v>81459.456521739135</v>
      </c>
      <c r="AJ373" s="592"/>
      <c r="AK373" s="227" t="s">
        <v>106</v>
      </c>
      <c r="AL373" s="122">
        <v>1796</v>
      </c>
      <c r="AM373" s="131">
        <v>979</v>
      </c>
      <c r="AN373" s="131">
        <v>79086640</v>
      </c>
      <c r="AO373" s="132">
        <f t="shared" si="382"/>
        <v>0.15885120882687004</v>
      </c>
      <c r="AP373" s="132">
        <f t="shared" si="345"/>
        <v>0.5451002227171492</v>
      </c>
      <c r="AQ373" s="126">
        <f t="shared" si="346"/>
        <v>80783.084780388148</v>
      </c>
      <c r="AR373" s="592"/>
      <c r="AS373" s="227" t="s">
        <v>106</v>
      </c>
      <c r="AT373" s="122">
        <v>964</v>
      </c>
      <c r="AU373" s="131">
        <v>435</v>
      </c>
      <c r="AV373" s="131">
        <v>39379670</v>
      </c>
      <c r="AW373" s="132">
        <f t="shared" si="383"/>
        <v>0.13853503184713375</v>
      </c>
      <c r="AX373" s="132">
        <f t="shared" si="347"/>
        <v>0.45124481327800831</v>
      </c>
      <c r="AY373" s="131">
        <f t="shared" si="348"/>
        <v>90527.977011494251</v>
      </c>
      <c r="AZ373" s="592"/>
      <c r="BA373" s="227" t="s">
        <v>106</v>
      </c>
      <c r="BB373" s="122">
        <v>339</v>
      </c>
      <c r="BC373" s="131">
        <v>134</v>
      </c>
      <c r="BD373" s="131">
        <v>15368560</v>
      </c>
      <c r="BE373" s="132">
        <f t="shared" si="384"/>
        <v>0.11900532859680284</v>
      </c>
      <c r="BF373" s="132">
        <f t="shared" si="349"/>
        <v>0.39528023598820061</v>
      </c>
      <c r="BG373" s="157">
        <f t="shared" si="350"/>
        <v>114690.74626865672</v>
      </c>
      <c r="BH373" s="592"/>
      <c r="BI373" s="227" t="s">
        <v>106</v>
      </c>
      <c r="BJ373" s="122">
        <f t="shared" si="351"/>
        <v>8038</v>
      </c>
      <c r="BK373" s="131">
        <f t="shared" si="334"/>
        <v>4387</v>
      </c>
      <c r="BL373" s="131">
        <f t="shared" si="335"/>
        <v>348177310</v>
      </c>
      <c r="BM373" s="132">
        <f t="shared" si="385"/>
        <v>0.14131555211957222</v>
      </c>
      <c r="BN373" s="132">
        <f t="shared" si="352"/>
        <v>0.54578253296840007</v>
      </c>
      <c r="BO373" s="131">
        <f t="shared" si="353"/>
        <v>79365.696375655345</v>
      </c>
      <c r="BP373" s="183"/>
    </row>
    <row r="374" spans="2:68" s="75" customFormat="1">
      <c r="B374" s="602"/>
      <c r="C374" s="605"/>
      <c r="D374" s="592"/>
      <c r="E374" s="227" t="s">
        <v>119</v>
      </c>
      <c r="F374" s="122">
        <v>39</v>
      </c>
      <c r="G374" s="131">
        <v>22</v>
      </c>
      <c r="H374" s="131">
        <v>2194420</v>
      </c>
      <c r="I374" s="132">
        <f t="shared" si="378"/>
        <v>0.18803418803418803</v>
      </c>
      <c r="J374" s="132">
        <f t="shared" si="337"/>
        <v>0.5641025641025641</v>
      </c>
      <c r="K374" s="157">
        <f t="shared" si="338"/>
        <v>99746.363636363632</v>
      </c>
      <c r="L374" s="592"/>
      <c r="M374" s="227" t="s">
        <v>119</v>
      </c>
      <c r="N374" s="122">
        <v>77</v>
      </c>
      <c r="O374" s="131">
        <v>37</v>
      </c>
      <c r="P374" s="131">
        <v>4105860</v>
      </c>
      <c r="Q374" s="132">
        <f t="shared" si="379"/>
        <v>0.17050691244239632</v>
      </c>
      <c r="R374" s="132">
        <f t="shared" si="339"/>
        <v>0.48051948051948051</v>
      </c>
      <c r="S374" s="126">
        <f t="shared" si="340"/>
        <v>110969.18918918919</v>
      </c>
      <c r="T374" s="592"/>
      <c r="U374" s="227" t="s">
        <v>119</v>
      </c>
      <c r="V374" s="122">
        <v>2141</v>
      </c>
      <c r="W374" s="131">
        <v>1219</v>
      </c>
      <c r="X374" s="131">
        <v>88328210</v>
      </c>
      <c r="Y374" s="132">
        <f t="shared" si="380"/>
        <v>0.11171187683284457</v>
      </c>
      <c r="Z374" s="132">
        <f t="shared" si="341"/>
        <v>0.56936011209715087</v>
      </c>
      <c r="AA374" s="131">
        <f t="shared" si="342"/>
        <v>72459.565217391311</v>
      </c>
      <c r="AB374" s="592"/>
      <c r="AC374" s="227" t="s">
        <v>119</v>
      </c>
      <c r="AD374" s="122">
        <v>2382</v>
      </c>
      <c r="AE374" s="131">
        <v>1374</v>
      </c>
      <c r="AF374" s="131">
        <v>116303190</v>
      </c>
      <c r="AG374" s="132">
        <f t="shared" si="381"/>
        <v>0.14665385846942042</v>
      </c>
      <c r="AH374" s="132">
        <f t="shared" si="343"/>
        <v>0.5768261964735516</v>
      </c>
      <c r="AI374" s="126">
        <f t="shared" si="344"/>
        <v>84645.698689956334</v>
      </c>
      <c r="AJ374" s="592"/>
      <c r="AK374" s="227" t="s">
        <v>119</v>
      </c>
      <c r="AL374" s="122">
        <v>1726</v>
      </c>
      <c r="AM374" s="131">
        <v>884</v>
      </c>
      <c r="AN374" s="131">
        <v>78823060</v>
      </c>
      <c r="AO374" s="132">
        <f t="shared" si="382"/>
        <v>0.14343663800097356</v>
      </c>
      <c r="AP374" s="132">
        <f t="shared" si="345"/>
        <v>0.51216685979142529</v>
      </c>
      <c r="AQ374" s="126">
        <f t="shared" si="346"/>
        <v>89166.357466063346</v>
      </c>
      <c r="AR374" s="592"/>
      <c r="AS374" s="227" t="s">
        <v>119</v>
      </c>
      <c r="AT374" s="122">
        <v>928</v>
      </c>
      <c r="AU374" s="131">
        <v>403</v>
      </c>
      <c r="AV374" s="131">
        <v>38684410</v>
      </c>
      <c r="AW374" s="132">
        <f t="shared" si="383"/>
        <v>0.12834394904458599</v>
      </c>
      <c r="AX374" s="132">
        <f t="shared" si="347"/>
        <v>0.43426724137931033</v>
      </c>
      <c r="AY374" s="131">
        <f t="shared" si="348"/>
        <v>95991.091811414386</v>
      </c>
      <c r="AZ374" s="592"/>
      <c r="BA374" s="227" t="s">
        <v>119</v>
      </c>
      <c r="BB374" s="122">
        <v>321</v>
      </c>
      <c r="BC374" s="131">
        <v>140</v>
      </c>
      <c r="BD374" s="131">
        <v>14871540</v>
      </c>
      <c r="BE374" s="132">
        <f t="shared" si="384"/>
        <v>0.12433392539964476</v>
      </c>
      <c r="BF374" s="132">
        <f t="shared" si="349"/>
        <v>0.43613707165109034</v>
      </c>
      <c r="BG374" s="157">
        <f t="shared" si="350"/>
        <v>106225.28571428571</v>
      </c>
      <c r="BH374" s="592"/>
      <c r="BI374" s="227" t="s">
        <v>119</v>
      </c>
      <c r="BJ374" s="122">
        <f t="shared" si="351"/>
        <v>7614</v>
      </c>
      <c r="BK374" s="131">
        <f t="shared" si="334"/>
        <v>4079</v>
      </c>
      <c r="BL374" s="131">
        <f t="shared" si="335"/>
        <v>343310690</v>
      </c>
      <c r="BM374" s="132">
        <f t="shared" si="385"/>
        <v>0.13139415023837134</v>
      </c>
      <c r="BN374" s="132">
        <f t="shared" si="352"/>
        <v>0.5357236669293407</v>
      </c>
      <c r="BO374" s="131">
        <f t="shared" si="353"/>
        <v>84165.405736700166</v>
      </c>
      <c r="BP374" s="183"/>
    </row>
    <row r="375" spans="2:68" s="75" customFormat="1">
      <c r="B375" s="602"/>
      <c r="C375" s="605"/>
      <c r="D375" s="592"/>
      <c r="E375" s="227" t="s">
        <v>120</v>
      </c>
      <c r="F375" s="122">
        <v>22</v>
      </c>
      <c r="G375" s="131">
        <v>10</v>
      </c>
      <c r="H375" s="131">
        <v>953970</v>
      </c>
      <c r="I375" s="132">
        <f t="shared" si="378"/>
        <v>8.5470085470085472E-2</v>
      </c>
      <c r="J375" s="132">
        <f t="shared" si="337"/>
        <v>0.45454545454545453</v>
      </c>
      <c r="K375" s="157">
        <f t="shared" si="338"/>
        <v>95397</v>
      </c>
      <c r="L375" s="592"/>
      <c r="M375" s="227" t="s">
        <v>120</v>
      </c>
      <c r="N375" s="122">
        <v>38</v>
      </c>
      <c r="O375" s="131">
        <v>18</v>
      </c>
      <c r="P375" s="131">
        <v>2393570</v>
      </c>
      <c r="Q375" s="132">
        <f t="shared" si="379"/>
        <v>8.294930875576037E-2</v>
      </c>
      <c r="R375" s="132">
        <f t="shared" si="339"/>
        <v>0.47368421052631576</v>
      </c>
      <c r="S375" s="126">
        <f t="shared" si="340"/>
        <v>132976.11111111112</v>
      </c>
      <c r="T375" s="592"/>
      <c r="U375" s="227" t="s">
        <v>120</v>
      </c>
      <c r="V375" s="122">
        <v>1375</v>
      </c>
      <c r="W375" s="131">
        <v>820</v>
      </c>
      <c r="X375" s="131">
        <v>57405440</v>
      </c>
      <c r="Y375" s="132">
        <f t="shared" si="380"/>
        <v>7.5146627565982407E-2</v>
      </c>
      <c r="Z375" s="132">
        <f t="shared" si="341"/>
        <v>0.59636363636363632</v>
      </c>
      <c r="AA375" s="131">
        <f t="shared" si="342"/>
        <v>70006.634146341457</v>
      </c>
      <c r="AB375" s="592"/>
      <c r="AC375" s="227" t="s">
        <v>120</v>
      </c>
      <c r="AD375" s="122">
        <v>1364</v>
      </c>
      <c r="AE375" s="131">
        <v>828</v>
      </c>
      <c r="AF375" s="131">
        <v>60742890</v>
      </c>
      <c r="AG375" s="132">
        <f t="shared" si="381"/>
        <v>8.8376560999039386E-2</v>
      </c>
      <c r="AH375" s="132">
        <f t="shared" si="343"/>
        <v>0.60703812316715544</v>
      </c>
      <c r="AI375" s="126">
        <f t="shared" si="344"/>
        <v>73360.978260869568</v>
      </c>
      <c r="AJ375" s="592"/>
      <c r="AK375" s="227" t="s">
        <v>120</v>
      </c>
      <c r="AL375" s="122">
        <v>879</v>
      </c>
      <c r="AM375" s="131">
        <v>503</v>
      </c>
      <c r="AN375" s="131">
        <v>41040770</v>
      </c>
      <c r="AO375" s="132">
        <f t="shared" si="382"/>
        <v>8.1616096057115048E-2</v>
      </c>
      <c r="AP375" s="132">
        <f t="shared" si="345"/>
        <v>0.57224118316268491</v>
      </c>
      <c r="AQ375" s="126">
        <f t="shared" si="346"/>
        <v>81591.98807157058</v>
      </c>
      <c r="AR375" s="592"/>
      <c r="AS375" s="227" t="s">
        <v>120</v>
      </c>
      <c r="AT375" s="122">
        <v>375</v>
      </c>
      <c r="AU375" s="131">
        <v>193</v>
      </c>
      <c r="AV375" s="131">
        <v>16358880</v>
      </c>
      <c r="AW375" s="132">
        <f t="shared" si="383"/>
        <v>6.1464968152866242E-2</v>
      </c>
      <c r="AX375" s="132">
        <f t="shared" si="347"/>
        <v>0.51466666666666672</v>
      </c>
      <c r="AY375" s="131">
        <f t="shared" si="348"/>
        <v>84761.036269430057</v>
      </c>
      <c r="AZ375" s="592"/>
      <c r="BA375" s="227" t="s">
        <v>120</v>
      </c>
      <c r="BB375" s="122">
        <v>93</v>
      </c>
      <c r="BC375" s="131">
        <v>44</v>
      </c>
      <c r="BD375" s="131">
        <v>3722170</v>
      </c>
      <c r="BE375" s="132">
        <f t="shared" si="384"/>
        <v>3.9076376554174071E-2</v>
      </c>
      <c r="BF375" s="132">
        <f t="shared" si="349"/>
        <v>0.4731182795698925</v>
      </c>
      <c r="BG375" s="157">
        <f t="shared" si="350"/>
        <v>84594.772727272721</v>
      </c>
      <c r="BH375" s="592"/>
      <c r="BI375" s="227" t="s">
        <v>120</v>
      </c>
      <c r="BJ375" s="122">
        <f t="shared" si="351"/>
        <v>4146</v>
      </c>
      <c r="BK375" s="131">
        <f t="shared" si="334"/>
        <v>2416</v>
      </c>
      <c r="BL375" s="131">
        <f t="shared" si="335"/>
        <v>182617690</v>
      </c>
      <c r="BM375" s="132">
        <f t="shared" si="385"/>
        <v>7.7825022548640641E-2</v>
      </c>
      <c r="BN375" s="132">
        <f t="shared" si="352"/>
        <v>0.58273034249879396</v>
      </c>
      <c r="BO375" s="131">
        <f t="shared" si="353"/>
        <v>75586.792218543051</v>
      </c>
      <c r="BP375" s="183"/>
    </row>
    <row r="376" spans="2:68" s="75" customFormat="1">
      <c r="B376" s="602"/>
      <c r="C376" s="605"/>
      <c r="D376" s="592"/>
      <c r="E376" s="227" t="s">
        <v>121</v>
      </c>
      <c r="F376" s="122">
        <v>24</v>
      </c>
      <c r="G376" s="131">
        <v>9</v>
      </c>
      <c r="H376" s="131">
        <v>1008160</v>
      </c>
      <c r="I376" s="132">
        <f t="shared" si="378"/>
        <v>7.6923076923076927E-2</v>
      </c>
      <c r="J376" s="132">
        <f t="shared" si="337"/>
        <v>0.375</v>
      </c>
      <c r="K376" s="157">
        <f t="shared" si="338"/>
        <v>112017.77777777778</v>
      </c>
      <c r="L376" s="592"/>
      <c r="M376" s="227" t="s">
        <v>121</v>
      </c>
      <c r="N376" s="122">
        <v>37</v>
      </c>
      <c r="O376" s="131">
        <v>18</v>
      </c>
      <c r="P376" s="131">
        <v>1521060</v>
      </c>
      <c r="Q376" s="132">
        <f t="shared" si="379"/>
        <v>8.294930875576037E-2</v>
      </c>
      <c r="R376" s="132">
        <f t="shared" si="339"/>
        <v>0.48648648648648651</v>
      </c>
      <c r="S376" s="126">
        <f t="shared" si="340"/>
        <v>84503.333333333328</v>
      </c>
      <c r="T376" s="592"/>
      <c r="U376" s="227" t="s">
        <v>121</v>
      </c>
      <c r="V376" s="122">
        <v>831</v>
      </c>
      <c r="W376" s="131">
        <v>445</v>
      </c>
      <c r="X376" s="131">
        <v>29694670</v>
      </c>
      <c r="Y376" s="132">
        <f t="shared" si="380"/>
        <v>4.0780791788856303E-2</v>
      </c>
      <c r="Z376" s="132">
        <f t="shared" si="341"/>
        <v>0.53549939831528282</v>
      </c>
      <c r="AA376" s="131">
        <f t="shared" si="342"/>
        <v>66729.595505617981</v>
      </c>
      <c r="AB376" s="592"/>
      <c r="AC376" s="227" t="s">
        <v>121</v>
      </c>
      <c r="AD376" s="122">
        <v>903</v>
      </c>
      <c r="AE376" s="131">
        <v>487</v>
      </c>
      <c r="AF376" s="131">
        <v>38846640</v>
      </c>
      <c r="AG376" s="132">
        <f t="shared" si="381"/>
        <v>5.1979933824314227E-2</v>
      </c>
      <c r="AH376" s="132">
        <f t="shared" si="343"/>
        <v>0.53931339977851611</v>
      </c>
      <c r="AI376" s="126">
        <f t="shared" si="344"/>
        <v>79767.227926078034</v>
      </c>
      <c r="AJ376" s="592"/>
      <c r="AK376" s="227" t="s">
        <v>121</v>
      </c>
      <c r="AL376" s="122">
        <v>763</v>
      </c>
      <c r="AM376" s="131">
        <v>391</v>
      </c>
      <c r="AN376" s="131">
        <v>34650910</v>
      </c>
      <c r="AO376" s="132">
        <f t="shared" si="382"/>
        <v>6.3443128346584457E-2</v>
      </c>
      <c r="AP376" s="132">
        <f t="shared" si="345"/>
        <v>0.51245085190039319</v>
      </c>
      <c r="AQ376" s="126">
        <f t="shared" si="346"/>
        <v>88621.253196930949</v>
      </c>
      <c r="AR376" s="592"/>
      <c r="AS376" s="227" t="s">
        <v>121</v>
      </c>
      <c r="AT376" s="122">
        <v>466</v>
      </c>
      <c r="AU376" s="131">
        <v>211</v>
      </c>
      <c r="AV376" s="131">
        <v>18622380</v>
      </c>
      <c r="AW376" s="132">
        <f t="shared" si="383"/>
        <v>6.7197452229299362E-2</v>
      </c>
      <c r="AX376" s="132">
        <f t="shared" si="347"/>
        <v>0.45278969957081544</v>
      </c>
      <c r="AY376" s="131">
        <f t="shared" si="348"/>
        <v>88257.725118483417</v>
      </c>
      <c r="AZ376" s="592"/>
      <c r="BA376" s="227" t="s">
        <v>121</v>
      </c>
      <c r="BB376" s="122">
        <v>172</v>
      </c>
      <c r="BC376" s="131">
        <v>67</v>
      </c>
      <c r="BD376" s="131">
        <v>6952850</v>
      </c>
      <c r="BE376" s="132">
        <f t="shared" si="384"/>
        <v>5.9502664298401418E-2</v>
      </c>
      <c r="BF376" s="132">
        <f t="shared" si="349"/>
        <v>0.38953488372093026</v>
      </c>
      <c r="BG376" s="157">
        <f t="shared" si="350"/>
        <v>103773.88059701493</v>
      </c>
      <c r="BH376" s="592"/>
      <c r="BI376" s="227" t="s">
        <v>121</v>
      </c>
      <c r="BJ376" s="122">
        <f t="shared" si="351"/>
        <v>3196</v>
      </c>
      <c r="BK376" s="131">
        <f t="shared" si="334"/>
        <v>1628</v>
      </c>
      <c r="BL376" s="131">
        <f t="shared" si="335"/>
        <v>131296670</v>
      </c>
      <c r="BM376" s="132">
        <f t="shared" si="385"/>
        <v>5.2441695657776059E-2</v>
      </c>
      <c r="BN376" s="132">
        <f t="shared" si="352"/>
        <v>0.50938673341677099</v>
      </c>
      <c r="BO376" s="131">
        <f t="shared" si="353"/>
        <v>80649.060196560196</v>
      </c>
      <c r="BP376" s="183"/>
    </row>
    <row r="377" spans="2:68" s="75" customFormat="1">
      <c r="B377" s="602"/>
      <c r="C377" s="605"/>
      <c r="D377" s="592"/>
      <c r="E377" s="227" t="s">
        <v>122</v>
      </c>
      <c r="F377" s="122">
        <v>12</v>
      </c>
      <c r="G377" s="131">
        <v>5</v>
      </c>
      <c r="H377" s="131">
        <v>536680</v>
      </c>
      <c r="I377" s="132">
        <f t="shared" si="378"/>
        <v>4.2735042735042736E-2</v>
      </c>
      <c r="J377" s="132">
        <f t="shared" si="337"/>
        <v>0.41666666666666669</v>
      </c>
      <c r="K377" s="157">
        <f t="shared" si="338"/>
        <v>107336</v>
      </c>
      <c r="L377" s="592"/>
      <c r="M377" s="227" t="s">
        <v>122</v>
      </c>
      <c r="N377" s="122">
        <v>20</v>
      </c>
      <c r="O377" s="131">
        <v>15</v>
      </c>
      <c r="P377" s="131">
        <v>1712780</v>
      </c>
      <c r="Q377" s="132">
        <f t="shared" si="379"/>
        <v>6.9124423963133647E-2</v>
      </c>
      <c r="R377" s="132">
        <f t="shared" si="339"/>
        <v>0.75</v>
      </c>
      <c r="S377" s="126">
        <f t="shared" si="340"/>
        <v>114185.33333333333</v>
      </c>
      <c r="T377" s="592"/>
      <c r="U377" s="227" t="s">
        <v>122</v>
      </c>
      <c r="V377" s="122">
        <v>645</v>
      </c>
      <c r="W377" s="131">
        <v>377</v>
      </c>
      <c r="X377" s="131">
        <v>27882810</v>
      </c>
      <c r="Y377" s="132">
        <f t="shared" si="380"/>
        <v>3.4549120234604103E-2</v>
      </c>
      <c r="Z377" s="132">
        <f t="shared" si="341"/>
        <v>0.5844961240310077</v>
      </c>
      <c r="AA377" s="131">
        <f t="shared" si="342"/>
        <v>73959.708222811678</v>
      </c>
      <c r="AB377" s="592"/>
      <c r="AC377" s="227" t="s">
        <v>122</v>
      </c>
      <c r="AD377" s="122">
        <v>681</v>
      </c>
      <c r="AE377" s="131">
        <v>397</v>
      </c>
      <c r="AF377" s="131">
        <v>32679210</v>
      </c>
      <c r="AG377" s="132">
        <f t="shared" si="381"/>
        <v>4.2373785889636036E-2</v>
      </c>
      <c r="AH377" s="132">
        <f t="shared" si="343"/>
        <v>0.58296622613803228</v>
      </c>
      <c r="AI377" s="126">
        <f t="shared" si="344"/>
        <v>82315.390428211584</v>
      </c>
      <c r="AJ377" s="592"/>
      <c r="AK377" s="227" t="s">
        <v>122</v>
      </c>
      <c r="AL377" s="122">
        <v>576</v>
      </c>
      <c r="AM377" s="131">
        <v>304</v>
      </c>
      <c r="AN377" s="131">
        <v>28288360</v>
      </c>
      <c r="AO377" s="132">
        <f t="shared" si="382"/>
        <v>4.9326626642868736E-2</v>
      </c>
      <c r="AP377" s="132">
        <f t="shared" si="345"/>
        <v>0.52777777777777779</v>
      </c>
      <c r="AQ377" s="126">
        <f t="shared" si="346"/>
        <v>93053.81578947368</v>
      </c>
      <c r="AR377" s="592"/>
      <c r="AS377" s="227" t="s">
        <v>122</v>
      </c>
      <c r="AT377" s="122">
        <v>302</v>
      </c>
      <c r="AU377" s="131">
        <v>129</v>
      </c>
      <c r="AV377" s="131">
        <v>14499330</v>
      </c>
      <c r="AW377" s="132">
        <f t="shared" si="383"/>
        <v>4.1082802547770698E-2</v>
      </c>
      <c r="AX377" s="132">
        <f t="shared" si="347"/>
        <v>0.42715231788079472</v>
      </c>
      <c r="AY377" s="131">
        <f t="shared" si="348"/>
        <v>112397.90697674418</v>
      </c>
      <c r="AZ377" s="592"/>
      <c r="BA377" s="227" t="s">
        <v>122</v>
      </c>
      <c r="BB377" s="122">
        <v>115</v>
      </c>
      <c r="BC377" s="131">
        <v>51</v>
      </c>
      <c r="BD377" s="131">
        <v>4541100</v>
      </c>
      <c r="BE377" s="132">
        <f t="shared" si="384"/>
        <v>4.5293072824156302E-2</v>
      </c>
      <c r="BF377" s="132">
        <f t="shared" si="349"/>
        <v>0.44347826086956521</v>
      </c>
      <c r="BG377" s="157">
        <f t="shared" si="350"/>
        <v>89041.176470588238</v>
      </c>
      <c r="BH377" s="592"/>
      <c r="BI377" s="227" t="s">
        <v>122</v>
      </c>
      <c r="BJ377" s="122">
        <f t="shared" si="351"/>
        <v>2351</v>
      </c>
      <c r="BK377" s="131">
        <f t="shared" si="334"/>
        <v>1278</v>
      </c>
      <c r="BL377" s="131">
        <f t="shared" si="335"/>
        <v>110140270</v>
      </c>
      <c r="BM377" s="132">
        <f t="shared" si="385"/>
        <v>4.116737533822961E-2</v>
      </c>
      <c r="BN377" s="132">
        <f t="shared" si="352"/>
        <v>0.54359846873670781</v>
      </c>
      <c r="BO377" s="131">
        <f t="shared" si="353"/>
        <v>86181.744913928007</v>
      </c>
      <c r="BP377" s="183"/>
    </row>
    <row r="378" spans="2:68" s="75" customFormat="1">
      <c r="B378" s="602"/>
      <c r="C378" s="605"/>
      <c r="D378" s="592"/>
      <c r="E378" s="227" t="s">
        <v>123</v>
      </c>
      <c r="F378" s="122">
        <v>46</v>
      </c>
      <c r="G378" s="131">
        <v>24</v>
      </c>
      <c r="H378" s="131">
        <v>2515790</v>
      </c>
      <c r="I378" s="132">
        <f t="shared" si="378"/>
        <v>0.20512820512820512</v>
      </c>
      <c r="J378" s="132">
        <f t="shared" si="337"/>
        <v>0.52173913043478259</v>
      </c>
      <c r="K378" s="157">
        <f t="shared" si="338"/>
        <v>104824.58333333333</v>
      </c>
      <c r="L378" s="592"/>
      <c r="M378" s="227" t="s">
        <v>123</v>
      </c>
      <c r="N378" s="122">
        <v>102</v>
      </c>
      <c r="O378" s="131">
        <v>60</v>
      </c>
      <c r="P378" s="131">
        <v>6050750</v>
      </c>
      <c r="Q378" s="132">
        <f t="shared" si="379"/>
        <v>0.27649769585253459</v>
      </c>
      <c r="R378" s="132">
        <f t="shared" si="339"/>
        <v>0.58823529411764708</v>
      </c>
      <c r="S378" s="126">
        <f t="shared" si="340"/>
        <v>100845.83333333333</v>
      </c>
      <c r="T378" s="592"/>
      <c r="U378" s="227" t="s">
        <v>123</v>
      </c>
      <c r="V378" s="122">
        <v>4313</v>
      </c>
      <c r="W378" s="131">
        <v>2694</v>
      </c>
      <c r="X378" s="131">
        <v>184275240</v>
      </c>
      <c r="Y378" s="132">
        <f t="shared" si="380"/>
        <v>0.2468841642228739</v>
      </c>
      <c r="Z378" s="132">
        <f t="shared" si="341"/>
        <v>0.62462323208903314</v>
      </c>
      <c r="AA378" s="131">
        <f t="shared" si="342"/>
        <v>68402.093541202674</v>
      </c>
      <c r="AB378" s="592"/>
      <c r="AC378" s="227" t="s">
        <v>123</v>
      </c>
      <c r="AD378" s="122">
        <v>3900</v>
      </c>
      <c r="AE378" s="131">
        <v>2440</v>
      </c>
      <c r="AF378" s="131">
        <v>188604400</v>
      </c>
      <c r="AG378" s="132">
        <f t="shared" si="381"/>
        <v>0.26043334400683105</v>
      </c>
      <c r="AH378" s="132">
        <f t="shared" si="343"/>
        <v>0.62564102564102564</v>
      </c>
      <c r="AI378" s="126">
        <f t="shared" si="344"/>
        <v>77296.885245901634</v>
      </c>
      <c r="AJ378" s="592"/>
      <c r="AK378" s="227" t="s">
        <v>123</v>
      </c>
      <c r="AL378" s="122">
        <v>2219</v>
      </c>
      <c r="AM378" s="131">
        <v>1291</v>
      </c>
      <c r="AN378" s="131">
        <v>108201540</v>
      </c>
      <c r="AO378" s="132">
        <f t="shared" si="382"/>
        <v>0.20947590459191953</v>
      </c>
      <c r="AP378" s="132">
        <f t="shared" si="345"/>
        <v>0.58179360072104547</v>
      </c>
      <c r="AQ378" s="126">
        <f t="shared" si="346"/>
        <v>83812.192099147942</v>
      </c>
      <c r="AR378" s="592"/>
      <c r="AS378" s="227" t="s">
        <v>123</v>
      </c>
      <c r="AT378" s="122">
        <v>906</v>
      </c>
      <c r="AU378" s="131">
        <v>418</v>
      </c>
      <c r="AV378" s="131">
        <v>35198690</v>
      </c>
      <c r="AW378" s="132">
        <f t="shared" si="383"/>
        <v>0.13312101910828025</v>
      </c>
      <c r="AX378" s="132">
        <f t="shared" si="347"/>
        <v>0.46136865342163358</v>
      </c>
      <c r="AY378" s="131">
        <f t="shared" si="348"/>
        <v>84207.39234449761</v>
      </c>
      <c r="AZ378" s="592"/>
      <c r="BA378" s="227" t="s">
        <v>123</v>
      </c>
      <c r="BB378" s="122">
        <v>244</v>
      </c>
      <c r="BC378" s="131">
        <v>103</v>
      </c>
      <c r="BD378" s="131">
        <v>9708770</v>
      </c>
      <c r="BE378" s="132">
        <f t="shared" si="384"/>
        <v>9.1474245115452935E-2</v>
      </c>
      <c r="BF378" s="132">
        <f t="shared" si="349"/>
        <v>0.42213114754098363</v>
      </c>
      <c r="BG378" s="157">
        <f t="shared" si="350"/>
        <v>94259.902912621357</v>
      </c>
      <c r="BH378" s="592"/>
      <c r="BI378" s="227" t="s">
        <v>123</v>
      </c>
      <c r="BJ378" s="122">
        <f t="shared" si="351"/>
        <v>11730</v>
      </c>
      <c r="BK378" s="131">
        <f t="shared" si="334"/>
        <v>7030</v>
      </c>
      <c r="BL378" s="131">
        <f t="shared" si="335"/>
        <v>534555180</v>
      </c>
      <c r="BM378" s="132">
        <f t="shared" si="385"/>
        <v>0.22645277670403299</v>
      </c>
      <c r="BN378" s="132">
        <f t="shared" si="352"/>
        <v>0.59931798806479109</v>
      </c>
      <c r="BO378" s="131">
        <f t="shared" si="353"/>
        <v>76039.143669985773</v>
      </c>
      <c r="BP378" s="183"/>
    </row>
    <row r="379" spans="2:68" s="75" customFormat="1">
      <c r="B379" s="602"/>
      <c r="C379" s="605"/>
      <c r="D379" s="592"/>
      <c r="E379" s="227" t="s">
        <v>124</v>
      </c>
      <c r="F379" s="122">
        <v>16</v>
      </c>
      <c r="G379" s="131">
        <v>7</v>
      </c>
      <c r="H379" s="131">
        <v>899700</v>
      </c>
      <c r="I379" s="132">
        <f t="shared" si="378"/>
        <v>5.9829059829059832E-2</v>
      </c>
      <c r="J379" s="132">
        <f t="shared" si="337"/>
        <v>0.4375</v>
      </c>
      <c r="K379" s="157">
        <f t="shared" si="338"/>
        <v>128528.57142857143</v>
      </c>
      <c r="L379" s="592"/>
      <c r="M379" s="227" t="s">
        <v>124</v>
      </c>
      <c r="N379" s="122">
        <v>28</v>
      </c>
      <c r="O379" s="131">
        <v>9</v>
      </c>
      <c r="P379" s="131">
        <v>989830</v>
      </c>
      <c r="Q379" s="132">
        <f t="shared" si="379"/>
        <v>4.1474654377880185E-2</v>
      </c>
      <c r="R379" s="132">
        <f t="shared" si="339"/>
        <v>0.32142857142857145</v>
      </c>
      <c r="S379" s="126">
        <f t="shared" si="340"/>
        <v>109981.11111111111</v>
      </c>
      <c r="T379" s="592"/>
      <c r="U379" s="227" t="s">
        <v>124</v>
      </c>
      <c r="V379" s="122">
        <v>833</v>
      </c>
      <c r="W379" s="131">
        <v>471</v>
      </c>
      <c r="X379" s="131">
        <v>36204180</v>
      </c>
      <c r="Y379" s="132">
        <f t="shared" si="380"/>
        <v>4.3163489736070385E-2</v>
      </c>
      <c r="Z379" s="132">
        <f t="shared" si="341"/>
        <v>0.56542617046818733</v>
      </c>
      <c r="AA379" s="131">
        <f t="shared" si="342"/>
        <v>76866.624203821659</v>
      </c>
      <c r="AB379" s="592"/>
      <c r="AC379" s="227" t="s">
        <v>124</v>
      </c>
      <c r="AD379" s="122">
        <v>1013</v>
      </c>
      <c r="AE379" s="131">
        <v>593</v>
      </c>
      <c r="AF379" s="131">
        <v>44981380</v>
      </c>
      <c r="AG379" s="132">
        <f t="shared" si="381"/>
        <v>6.3293841391824104E-2</v>
      </c>
      <c r="AH379" s="132">
        <f t="shared" si="343"/>
        <v>0.58538993089832181</v>
      </c>
      <c r="AI379" s="126">
        <f t="shared" si="344"/>
        <v>75853.92917369309</v>
      </c>
      <c r="AJ379" s="592"/>
      <c r="AK379" s="227" t="s">
        <v>124</v>
      </c>
      <c r="AL379" s="122">
        <v>856</v>
      </c>
      <c r="AM379" s="131">
        <v>447</v>
      </c>
      <c r="AN379" s="131">
        <v>38322960</v>
      </c>
      <c r="AO379" s="132">
        <f t="shared" si="382"/>
        <v>7.2529612201849752E-2</v>
      </c>
      <c r="AP379" s="132">
        <f t="shared" si="345"/>
        <v>0.52219626168224298</v>
      </c>
      <c r="AQ379" s="126">
        <f t="shared" si="346"/>
        <v>85733.691275167788</v>
      </c>
      <c r="AR379" s="592"/>
      <c r="AS379" s="227" t="s">
        <v>124</v>
      </c>
      <c r="AT379" s="122">
        <v>532</v>
      </c>
      <c r="AU379" s="131">
        <v>227</v>
      </c>
      <c r="AV379" s="131">
        <v>20256090</v>
      </c>
      <c r="AW379" s="132">
        <f t="shared" si="383"/>
        <v>7.2292993630573246E-2</v>
      </c>
      <c r="AX379" s="132">
        <f t="shared" si="347"/>
        <v>0.42669172932330829</v>
      </c>
      <c r="AY379" s="131">
        <f t="shared" si="348"/>
        <v>89233.876651982384</v>
      </c>
      <c r="AZ379" s="592"/>
      <c r="BA379" s="227" t="s">
        <v>124</v>
      </c>
      <c r="BB379" s="122">
        <v>233</v>
      </c>
      <c r="BC379" s="131">
        <v>88</v>
      </c>
      <c r="BD379" s="131">
        <v>8089000</v>
      </c>
      <c r="BE379" s="132">
        <f t="shared" si="384"/>
        <v>7.8152753108348141E-2</v>
      </c>
      <c r="BF379" s="132">
        <f t="shared" si="349"/>
        <v>0.37768240343347642</v>
      </c>
      <c r="BG379" s="157">
        <f t="shared" si="350"/>
        <v>91920.454545454544</v>
      </c>
      <c r="BH379" s="592"/>
      <c r="BI379" s="227" t="s">
        <v>124</v>
      </c>
      <c r="BJ379" s="122">
        <f t="shared" si="351"/>
        <v>3511</v>
      </c>
      <c r="BK379" s="131">
        <f t="shared" si="334"/>
        <v>1842</v>
      </c>
      <c r="BL379" s="131">
        <f t="shared" si="335"/>
        <v>149743140</v>
      </c>
      <c r="BM379" s="132">
        <f t="shared" si="385"/>
        <v>5.9335137224584458E-2</v>
      </c>
      <c r="BN379" s="132">
        <f t="shared" si="352"/>
        <v>0.52463685559669615</v>
      </c>
      <c r="BO379" s="131">
        <f t="shared" si="353"/>
        <v>81293.778501628665</v>
      </c>
      <c r="BP379" s="183"/>
    </row>
    <row r="380" spans="2:68" s="75" customFormat="1">
      <c r="B380" s="602"/>
      <c r="C380" s="605"/>
      <c r="D380" s="592"/>
      <c r="E380" s="228" t="s">
        <v>117</v>
      </c>
      <c r="F380" s="122">
        <v>16</v>
      </c>
      <c r="G380" s="131">
        <v>7</v>
      </c>
      <c r="H380" s="131">
        <v>247100</v>
      </c>
      <c r="I380" s="132">
        <f t="shared" si="378"/>
        <v>5.9829059829059832E-2</v>
      </c>
      <c r="J380" s="132">
        <f t="shared" si="337"/>
        <v>0.4375</v>
      </c>
      <c r="K380" s="157">
        <f t="shared" si="338"/>
        <v>35300</v>
      </c>
      <c r="L380" s="592"/>
      <c r="M380" s="228" t="s">
        <v>117</v>
      </c>
      <c r="N380" s="122">
        <v>7</v>
      </c>
      <c r="O380" s="131">
        <v>5</v>
      </c>
      <c r="P380" s="131">
        <v>667310</v>
      </c>
      <c r="Q380" s="132">
        <f t="shared" si="379"/>
        <v>2.3041474654377881E-2</v>
      </c>
      <c r="R380" s="132">
        <f t="shared" si="339"/>
        <v>0.7142857142857143</v>
      </c>
      <c r="S380" s="126">
        <f t="shared" si="340"/>
        <v>133462</v>
      </c>
      <c r="T380" s="592"/>
      <c r="U380" s="228" t="s">
        <v>117</v>
      </c>
      <c r="V380" s="122">
        <v>880</v>
      </c>
      <c r="W380" s="131">
        <v>447</v>
      </c>
      <c r="X380" s="131">
        <v>26148570</v>
      </c>
      <c r="Y380" s="132">
        <f t="shared" si="380"/>
        <v>4.0964076246334309E-2</v>
      </c>
      <c r="Z380" s="132">
        <f t="shared" si="341"/>
        <v>0.50795454545454544</v>
      </c>
      <c r="AA380" s="131">
        <f t="shared" si="342"/>
        <v>58497.919463087252</v>
      </c>
      <c r="AB380" s="592"/>
      <c r="AC380" s="228" t="s">
        <v>117</v>
      </c>
      <c r="AD380" s="122">
        <v>536</v>
      </c>
      <c r="AE380" s="131">
        <v>292</v>
      </c>
      <c r="AF380" s="131">
        <v>23223040</v>
      </c>
      <c r="AG380" s="132">
        <f t="shared" si="381"/>
        <v>3.116661329917814E-2</v>
      </c>
      <c r="AH380" s="132">
        <f t="shared" si="343"/>
        <v>0.54477611940298509</v>
      </c>
      <c r="AI380" s="126">
        <f t="shared" si="344"/>
        <v>79530.95890410959</v>
      </c>
      <c r="AJ380" s="592"/>
      <c r="AK380" s="228" t="s">
        <v>117</v>
      </c>
      <c r="AL380" s="122">
        <v>338</v>
      </c>
      <c r="AM380" s="131">
        <v>149</v>
      </c>
      <c r="AN380" s="131">
        <v>12715200</v>
      </c>
      <c r="AO380" s="132">
        <f t="shared" si="382"/>
        <v>2.4176537400616583E-2</v>
      </c>
      <c r="AP380" s="132">
        <f t="shared" si="345"/>
        <v>0.44082840236686388</v>
      </c>
      <c r="AQ380" s="126">
        <f t="shared" si="346"/>
        <v>85336.912751677854</v>
      </c>
      <c r="AR380" s="592"/>
      <c r="AS380" s="228" t="s">
        <v>117</v>
      </c>
      <c r="AT380" s="122">
        <v>180</v>
      </c>
      <c r="AU380" s="131">
        <v>59</v>
      </c>
      <c r="AV380" s="131">
        <v>7051790</v>
      </c>
      <c r="AW380" s="132">
        <f t="shared" si="383"/>
        <v>1.8789808917197452E-2</v>
      </c>
      <c r="AX380" s="132">
        <f t="shared" si="347"/>
        <v>0.32777777777777778</v>
      </c>
      <c r="AY380" s="131">
        <f t="shared" si="348"/>
        <v>119521.86440677966</v>
      </c>
      <c r="AZ380" s="592"/>
      <c r="BA380" s="228" t="s">
        <v>117</v>
      </c>
      <c r="BB380" s="122">
        <v>78</v>
      </c>
      <c r="BC380" s="131">
        <v>11</v>
      </c>
      <c r="BD380" s="131">
        <v>1578200</v>
      </c>
      <c r="BE380" s="132">
        <f t="shared" si="384"/>
        <v>9.7690941385435177E-3</v>
      </c>
      <c r="BF380" s="132">
        <f t="shared" si="349"/>
        <v>0.14102564102564102</v>
      </c>
      <c r="BG380" s="157">
        <f t="shared" si="350"/>
        <v>143472.72727272726</v>
      </c>
      <c r="BH380" s="592"/>
      <c r="BI380" s="228" t="s">
        <v>117</v>
      </c>
      <c r="BJ380" s="122">
        <f t="shared" si="351"/>
        <v>2035</v>
      </c>
      <c r="BK380" s="131">
        <f t="shared" si="334"/>
        <v>970</v>
      </c>
      <c r="BL380" s="131">
        <f t="shared" si="335"/>
        <v>71631210</v>
      </c>
      <c r="BM380" s="132">
        <f t="shared" si="385"/>
        <v>3.1245973457028734E-2</v>
      </c>
      <c r="BN380" s="132">
        <f t="shared" si="352"/>
        <v>0.47665847665847666</v>
      </c>
      <c r="BO380" s="131">
        <f t="shared" si="353"/>
        <v>73846.608247422686</v>
      </c>
      <c r="BP380" s="183"/>
    </row>
    <row r="381" spans="2:68" s="75" customFormat="1">
      <c r="B381" s="602">
        <v>35</v>
      </c>
      <c r="C381" s="604" t="s">
        <v>1</v>
      </c>
      <c r="D381" s="596">
        <f>BS42</f>
        <v>18</v>
      </c>
      <c r="E381" s="225" t="s">
        <v>104</v>
      </c>
      <c r="F381" s="121">
        <v>12</v>
      </c>
      <c r="G381" s="129">
        <v>6</v>
      </c>
      <c r="H381" s="129">
        <v>598320</v>
      </c>
      <c r="I381" s="130">
        <f>IFERROR(G381/$D$381,"-")</f>
        <v>0.33333333333333331</v>
      </c>
      <c r="J381" s="130">
        <f t="shared" si="337"/>
        <v>0.5</v>
      </c>
      <c r="K381" s="156">
        <f t="shared" si="338"/>
        <v>99720</v>
      </c>
      <c r="L381" s="596">
        <f>BT42</f>
        <v>53</v>
      </c>
      <c r="M381" s="225" t="s">
        <v>104</v>
      </c>
      <c r="N381" s="121">
        <v>28</v>
      </c>
      <c r="O381" s="129">
        <v>16</v>
      </c>
      <c r="P381" s="129">
        <v>1383810</v>
      </c>
      <c r="Q381" s="130">
        <f>IFERROR(O381/$L$381,"-")</f>
        <v>0.30188679245283018</v>
      </c>
      <c r="R381" s="130">
        <f t="shared" si="339"/>
        <v>0.5714285714285714</v>
      </c>
      <c r="S381" s="125">
        <f t="shared" si="340"/>
        <v>86488.125</v>
      </c>
      <c r="T381" s="596">
        <f>BU42</f>
        <v>21933</v>
      </c>
      <c r="U381" s="225" t="s">
        <v>104</v>
      </c>
      <c r="V381" s="121">
        <v>10068</v>
      </c>
      <c r="W381" s="129">
        <v>6573</v>
      </c>
      <c r="X381" s="129">
        <v>479321400</v>
      </c>
      <c r="Y381" s="130">
        <f>IFERROR(W381/$T$381,"-")</f>
        <v>0.29968540555327589</v>
      </c>
      <c r="Z381" s="130">
        <f t="shared" si="341"/>
        <v>0.65286054827175211</v>
      </c>
      <c r="AA381" s="129">
        <f t="shared" si="342"/>
        <v>72922.774988589692</v>
      </c>
      <c r="AB381" s="596">
        <f>BV42</f>
        <v>19088</v>
      </c>
      <c r="AC381" s="225" t="s">
        <v>104</v>
      </c>
      <c r="AD381" s="121">
        <v>9876</v>
      </c>
      <c r="AE381" s="129">
        <v>6587</v>
      </c>
      <c r="AF381" s="129">
        <v>543774100</v>
      </c>
      <c r="AG381" s="130">
        <f>IFERROR(AE381/$AB$381,"-")</f>
        <v>0.34508591785414922</v>
      </c>
      <c r="AH381" s="130">
        <f t="shared" si="343"/>
        <v>0.66697043337383555</v>
      </c>
      <c r="AI381" s="125">
        <f t="shared" si="344"/>
        <v>82552.618794595415</v>
      </c>
      <c r="AJ381" s="596">
        <f>BW42</f>
        <v>13513</v>
      </c>
      <c r="AK381" s="225" t="s">
        <v>104</v>
      </c>
      <c r="AL381" s="121">
        <v>6918</v>
      </c>
      <c r="AM381" s="129">
        <v>4235</v>
      </c>
      <c r="AN381" s="129">
        <v>335800030</v>
      </c>
      <c r="AO381" s="130">
        <f>IFERROR(AM381/$AJ$381,"-")</f>
        <v>0.31340190927255235</v>
      </c>
      <c r="AP381" s="130">
        <f t="shared" si="345"/>
        <v>0.61217114773055792</v>
      </c>
      <c r="AQ381" s="125">
        <f t="shared" si="346"/>
        <v>79291.624557260919</v>
      </c>
      <c r="AR381" s="596">
        <f>BX42</f>
        <v>6580</v>
      </c>
      <c r="AS381" s="225" t="s">
        <v>104</v>
      </c>
      <c r="AT381" s="121">
        <v>2978</v>
      </c>
      <c r="AU381" s="129">
        <v>1719</v>
      </c>
      <c r="AV381" s="129">
        <v>145648100</v>
      </c>
      <c r="AW381" s="130">
        <f>IFERROR(AU381/$AR$381,"-")</f>
        <v>0.26124620060790271</v>
      </c>
      <c r="AX381" s="130">
        <f t="shared" si="347"/>
        <v>0.57723304231027539</v>
      </c>
      <c r="AY381" s="129">
        <f t="shared" si="348"/>
        <v>84728.388598022109</v>
      </c>
      <c r="AZ381" s="596">
        <f>BY42</f>
        <v>2498</v>
      </c>
      <c r="BA381" s="225" t="s">
        <v>104</v>
      </c>
      <c r="BB381" s="121">
        <v>905</v>
      </c>
      <c r="BC381" s="129">
        <v>491</v>
      </c>
      <c r="BD381" s="129">
        <v>42959370</v>
      </c>
      <c r="BE381" s="130">
        <f>IFERROR(BC381/$AZ$381,"-")</f>
        <v>0.1965572457966373</v>
      </c>
      <c r="BF381" s="130">
        <f t="shared" si="349"/>
        <v>0.54254143646408837</v>
      </c>
      <c r="BG381" s="156">
        <f t="shared" si="350"/>
        <v>87493.625254582483</v>
      </c>
      <c r="BH381" s="596">
        <f>BZ42</f>
        <v>63683</v>
      </c>
      <c r="BI381" s="225" t="s">
        <v>104</v>
      </c>
      <c r="BJ381" s="121">
        <f t="shared" si="351"/>
        <v>30785</v>
      </c>
      <c r="BK381" s="129">
        <f t="shared" si="334"/>
        <v>19627</v>
      </c>
      <c r="BL381" s="129">
        <f t="shared" si="335"/>
        <v>1549485130</v>
      </c>
      <c r="BM381" s="130">
        <f>IFERROR(BK381/$BH$381,"-")</f>
        <v>0.30819842030055117</v>
      </c>
      <c r="BN381" s="130">
        <f t="shared" si="352"/>
        <v>0.63755075523794058</v>
      </c>
      <c r="BO381" s="129">
        <f t="shared" si="353"/>
        <v>78946.610791256942</v>
      </c>
      <c r="BP381" s="183"/>
    </row>
    <row r="382" spans="2:68" s="75" customFormat="1">
      <c r="B382" s="602"/>
      <c r="C382" s="605"/>
      <c r="D382" s="592"/>
      <c r="E382" s="226" t="s">
        <v>136</v>
      </c>
      <c r="F382" s="122">
        <v>7</v>
      </c>
      <c r="G382" s="131">
        <v>4</v>
      </c>
      <c r="H382" s="131">
        <v>503240</v>
      </c>
      <c r="I382" s="132">
        <f t="shared" ref="I382:I391" si="386">IFERROR(G382/$D$381,"-")</f>
        <v>0.22222222222222221</v>
      </c>
      <c r="J382" s="132">
        <f t="shared" si="337"/>
        <v>0.5714285714285714</v>
      </c>
      <c r="K382" s="157">
        <f t="shared" si="338"/>
        <v>125810</v>
      </c>
      <c r="L382" s="592"/>
      <c r="M382" s="226" t="s">
        <v>136</v>
      </c>
      <c r="N382" s="122">
        <v>20</v>
      </c>
      <c r="O382" s="131">
        <v>13</v>
      </c>
      <c r="P382" s="131">
        <v>1152120</v>
      </c>
      <c r="Q382" s="132">
        <f t="shared" ref="Q382:Q391" si="387">IFERROR(O382/$L$381,"-")</f>
        <v>0.24528301886792453</v>
      </c>
      <c r="R382" s="132">
        <f t="shared" si="339"/>
        <v>0.65</v>
      </c>
      <c r="S382" s="126">
        <f t="shared" si="340"/>
        <v>88624.61538461539</v>
      </c>
      <c r="T382" s="592"/>
      <c r="U382" s="226" t="s">
        <v>136</v>
      </c>
      <c r="V382" s="122">
        <v>9952</v>
      </c>
      <c r="W382" s="131">
        <v>6600</v>
      </c>
      <c r="X382" s="131">
        <v>464801130</v>
      </c>
      <c r="Y382" s="132">
        <f t="shared" ref="Y382:Y391" si="388">IFERROR(W382/$T$381,"-")</f>
        <v>0.30091642730132678</v>
      </c>
      <c r="Z382" s="132">
        <f t="shared" si="341"/>
        <v>0.66318327974276525</v>
      </c>
      <c r="AA382" s="131">
        <f t="shared" si="342"/>
        <v>70424.413636363635</v>
      </c>
      <c r="AB382" s="592"/>
      <c r="AC382" s="226" t="s">
        <v>136</v>
      </c>
      <c r="AD382" s="122">
        <v>9070</v>
      </c>
      <c r="AE382" s="131">
        <v>6192</v>
      </c>
      <c r="AF382" s="131">
        <v>506824650</v>
      </c>
      <c r="AG382" s="132">
        <f t="shared" ref="AG382:AG391" si="389">IFERROR(AE382/$AB$381,"-")</f>
        <v>0.32439228834870076</v>
      </c>
      <c r="AH382" s="132">
        <f t="shared" si="343"/>
        <v>0.68269018743109156</v>
      </c>
      <c r="AI382" s="126">
        <f t="shared" si="344"/>
        <v>81851.526162790702</v>
      </c>
      <c r="AJ382" s="592"/>
      <c r="AK382" s="226" t="s">
        <v>136</v>
      </c>
      <c r="AL382" s="122">
        <v>5767</v>
      </c>
      <c r="AM382" s="131">
        <v>3570</v>
      </c>
      <c r="AN382" s="131">
        <v>276707460</v>
      </c>
      <c r="AO382" s="132">
        <f t="shared" ref="AO382:AO391" si="390">IFERROR(AM382/$AJ$381,"-")</f>
        <v>0.26419003922149042</v>
      </c>
      <c r="AP382" s="132">
        <f t="shared" si="345"/>
        <v>0.61903936188659614</v>
      </c>
      <c r="AQ382" s="126">
        <f t="shared" si="346"/>
        <v>77509.092436974795</v>
      </c>
      <c r="AR382" s="592"/>
      <c r="AS382" s="226" t="s">
        <v>136</v>
      </c>
      <c r="AT382" s="122">
        <v>2300</v>
      </c>
      <c r="AU382" s="131">
        <v>1327</v>
      </c>
      <c r="AV382" s="131">
        <v>107162320</v>
      </c>
      <c r="AW382" s="132">
        <f t="shared" ref="AW382:AW391" si="391">IFERROR(AU382/$AR$381,"-")</f>
        <v>0.20167173252279635</v>
      </c>
      <c r="AX382" s="132">
        <f t="shared" si="347"/>
        <v>0.57695652173913048</v>
      </c>
      <c r="AY382" s="131">
        <f t="shared" si="348"/>
        <v>80755.327807083653</v>
      </c>
      <c r="AZ382" s="592"/>
      <c r="BA382" s="226" t="s">
        <v>136</v>
      </c>
      <c r="BB382" s="122">
        <v>549</v>
      </c>
      <c r="BC382" s="131">
        <v>292</v>
      </c>
      <c r="BD382" s="131">
        <v>24121030</v>
      </c>
      <c r="BE382" s="132">
        <f t="shared" ref="BE382:BE391" si="392">IFERROR(BC382/$AZ$381,"-")</f>
        <v>0.11689351481184948</v>
      </c>
      <c r="BF382" s="132">
        <f t="shared" si="349"/>
        <v>0.53187613843351544</v>
      </c>
      <c r="BG382" s="157">
        <f t="shared" si="350"/>
        <v>82606.267123287675</v>
      </c>
      <c r="BH382" s="592"/>
      <c r="BI382" s="226" t="s">
        <v>136</v>
      </c>
      <c r="BJ382" s="122">
        <f t="shared" si="351"/>
        <v>27665</v>
      </c>
      <c r="BK382" s="131">
        <f t="shared" si="334"/>
        <v>17998</v>
      </c>
      <c r="BL382" s="131">
        <f t="shared" si="335"/>
        <v>1381271950</v>
      </c>
      <c r="BM382" s="132">
        <f t="shared" ref="BM382:BM391" si="393">IFERROR(BK382/$BH$381,"-")</f>
        <v>0.28261859522949612</v>
      </c>
      <c r="BN382" s="132">
        <f t="shared" si="352"/>
        <v>0.65056931140430141</v>
      </c>
      <c r="BO382" s="131">
        <f t="shared" si="353"/>
        <v>76745.857873097004</v>
      </c>
      <c r="BP382" s="183"/>
    </row>
    <row r="383" spans="2:68" s="75" customFormat="1">
      <c r="B383" s="602"/>
      <c r="C383" s="605"/>
      <c r="D383" s="592"/>
      <c r="E383" s="227" t="s">
        <v>103</v>
      </c>
      <c r="F383" s="122">
        <v>13</v>
      </c>
      <c r="G383" s="131">
        <v>5</v>
      </c>
      <c r="H383" s="131">
        <v>764050</v>
      </c>
      <c r="I383" s="132">
        <f t="shared" si="386"/>
        <v>0.27777777777777779</v>
      </c>
      <c r="J383" s="132">
        <f t="shared" si="337"/>
        <v>0.38461538461538464</v>
      </c>
      <c r="K383" s="157">
        <f t="shared" si="338"/>
        <v>152810</v>
      </c>
      <c r="L383" s="592"/>
      <c r="M383" s="227" t="s">
        <v>103</v>
      </c>
      <c r="N383" s="122">
        <v>30</v>
      </c>
      <c r="O383" s="131">
        <v>20</v>
      </c>
      <c r="P383" s="131">
        <v>1655610</v>
      </c>
      <c r="Q383" s="132">
        <f t="shared" si="387"/>
        <v>0.37735849056603776</v>
      </c>
      <c r="R383" s="132">
        <f t="shared" si="339"/>
        <v>0.66666666666666663</v>
      </c>
      <c r="S383" s="126">
        <f t="shared" si="340"/>
        <v>82780.5</v>
      </c>
      <c r="T383" s="592"/>
      <c r="U383" s="227" t="s">
        <v>103</v>
      </c>
      <c r="V383" s="122">
        <v>12728</v>
      </c>
      <c r="W383" s="131">
        <v>8157</v>
      </c>
      <c r="X383" s="131">
        <v>593174070</v>
      </c>
      <c r="Y383" s="132">
        <f t="shared" si="388"/>
        <v>0.37190534810559434</v>
      </c>
      <c r="Z383" s="132">
        <f t="shared" si="341"/>
        <v>0.64087052168447523</v>
      </c>
      <c r="AA383" s="131">
        <f t="shared" si="342"/>
        <v>72719.635895549829</v>
      </c>
      <c r="AB383" s="592"/>
      <c r="AC383" s="227" t="s">
        <v>103</v>
      </c>
      <c r="AD383" s="122">
        <v>12395</v>
      </c>
      <c r="AE383" s="131">
        <v>8118</v>
      </c>
      <c r="AF383" s="131">
        <v>666393760</v>
      </c>
      <c r="AG383" s="132">
        <f t="shared" si="389"/>
        <v>0.42529337803855827</v>
      </c>
      <c r="AH383" s="132">
        <f t="shared" si="343"/>
        <v>0.65494150867285195</v>
      </c>
      <c r="AI383" s="126">
        <f t="shared" si="344"/>
        <v>82088.415865976844</v>
      </c>
      <c r="AJ383" s="592"/>
      <c r="AK383" s="227" t="s">
        <v>103</v>
      </c>
      <c r="AL383" s="122">
        <v>9183</v>
      </c>
      <c r="AM383" s="131">
        <v>5529</v>
      </c>
      <c r="AN383" s="131">
        <v>448349440</v>
      </c>
      <c r="AO383" s="132">
        <f t="shared" si="390"/>
        <v>0.40916154813882927</v>
      </c>
      <c r="AP383" s="132">
        <f t="shared" si="345"/>
        <v>0.60209081999346614</v>
      </c>
      <c r="AQ383" s="126">
        <f t="shared" si="346"/>
        <v>81090.511846626876</v>
      </c>
      <c r="AR383" s="592"/>
      <c r="AS383" s="227" t="s">
        <v>103</v>
      </c>
      <c r="AT383" s="122">
        <v>4370</v>
      </c>
      <c r="AU383" s="131">
        <v>2493</v>
      </c>
      <c r="AV383" s="131">
        <v>224129200</v>
      </c>
      <c r="AW383" s="132">
        <f t="shared" si="391"/>
        <v>0.37887537993920972</v>
      </c>
      <c r="AX383" s="132">
        <f t="shared" si="347"/>
        <v>0.57048054919908464</v>
      </c>
      <c r="AY383" s="131">
        <f t="shared" si="348"/>
        <v>89903.409546730851</v>
      </c>
      <c r="AZ383" s="592"/>
      <c r="BA383" s="227" t="s">
        <v>103</v>
      </c>
      <c r="BB383" s="122">
        <v>1443</v>
      </c>
      <c r="BC383" s="131">
        <v>788</v>
      </c>
      <c r="BD383" s="131">
        <v>71135630</v>
      </c>
      <c r="BE383" s="132">
        <f t="shared" si="392"/>
        <v>0.31545236188951159</v>
      </c>
      <c r="BF383" s="132">
        <f t="shared" si="349"/>
        <v>0.54608454608454604</v>
      </c>
      <c r="BG383" s="157">
        <f t="shared" si="350"/>
        <v>90273.642131979694</v>
      </c>
      <c r="BH383" s="592"/>
      <c r="BI383" s="227" t="s">
        <v>103</v>
      </c>
      <c r="BJ383" s="122">
        <f t="shared" si="351"/>
        <v>40162</v>
      </c>
      <c r="BK383" s="131">
        <f t="shared" si="334"/>
        <v>25110</v>
      </c>
      <c r="BL383" s="131">
        <f t="shared" si="335"/>
        <v>2005601760</v>
      </c>
      <c r="BM383" s="132">
        <f t="shared" si="393"/>
        <v>0.39429675109526874</v>
      </c>
      <c r="BN383" s="132">
        <f t="shared" si="352"/>
        <v>0.6252178676360739</v>
      </c>
      <c r="BO383" s="131">
        <f t="shared" si="353"/>
        <v>79872.630824372754</v>
      </c>
      <c r="BP383" s="183"/>
    </row>
    <row r="384" spans="2:68" s="75" customFormat="1">
      <c r="B384" s="602"/>
      <c r="C384" s="605"/>
      <c r="D384" s="592"/>
      <c r="E384" s="227" t="s">
        <v>106</v>
      </c>
      <c r="F384" s="122">
        <v>4</v>
      </c>
      <c r="G384" s="131">
        <v>3</v>
      </c>
      <c r="H384" s="131">
        <v>353570</v>
      </c>
      <c r="I384" s="132">
        <f t="shared" si="386"/>
        <v>0.16666666666666666</v>
      </c>
      <c r="J384" s="132">
        <f t="shared" si="337"/>
        <v>0.75</v>
      </c>
      <c r="K384" s="157">
        <f t="shared" si="338"/>
        <v>117856.66666666667</v>
      </c>
      <c r="L384" s="592"/>
      <c r="M384" s="227" t="s">
        <v>106</v>
      </c>
      <c r="N384" s="122">
        <v>15</v>
      </c>
      <c r="O384" s="131">
        <v>10</v>
      </c>
      <c r="P384" s="131">
        <v>652210</v>
      </c>
      <c r="Q384" s="132">
        <f t="shared" si="387"/>
        <v>0.18867924528301888</v>
      </c>
      <c r="R384" s="132">
        <f t="shared" si="339"/>
        <v>0.66666666666666663</v>
      </c>
      <c r="S384" s="126">
        <f t="shared" si="340"/>
        <v>65221</v>
      </c>
      <c r="T384" s="592"/>
      <c r="U384" s="227" t="s">
        <v>106</v>
      </c>
      <c r="V384" s="122">
        <v>3976</v>
      </c>
      <c r="W384" s="131">
        <v>2589</v>
      </c>
      <c r="X384" s="131">
        <v>194632220</v>
      </c>
      <c r="Y384" s="132">
        <f t="shared" si="388"/>
        <v>0.11804130761865682</v>
      </c>
      <c r="Z384" s="132">
        <f t="shared" si="341"/>
        <v>0.65115694164989935</v>
      </c>
      <c r="AA384" s="131">
        <f t="shared" si="342"/>
        <v>75176.601004248747</v>
      </c>
      <c r="AB384" s="592"/>
      <c r="AC384" s="227" t="s">
        <v>106</v>
      </c>
      <c r="AD384" s="122">
        <v>4348</v>
      </c>
      <c r="AE384" s="131">
        <v>2871</v>
      </c>
      <c r="AF384" s="131">
        <v>231169750</v>
      </c>
      <c r="AG384" s="132">
        <f t="shared" si="389"/>
        <v>0.15040863369656329</v>
      </c>
      <c r="AH384" s="132">
        <f t="shared" si="343"/>
        <v>0.66030358785648569</v>
      </c>
      <c r="AI384" s="126">
        <f t="shared" si="344"/>
        <v>80518.895855102746</v>
      </c>
      <c r="AJ384" s="592"/>
      <c r="AK384" s="227" t="s">
        <v>106</v>
      </c>
      <c r="AL384" s="122">
        <v>3465</v>
      </c>
      <c r="AM384" s="131">
        <v>2146</v>
      </c>
      <c r="AN384" s="131">
        <v>175192060</v>
      </c>
      <c r="AO384" s="132">
        <f t="shared" si="390"/>
        <v>0.15881003478132169</v>
      </c>
      <c r="AP384" s="132">
        <f t="shared" si="345"/>
        <v>0.6193362193362193</v>
      </c>
      <c r="AQ384" s="126">
        <f t="shared" si="346"/>
        <v>81636.561043802416</v>
      </c>
      <c r="AR384" s="592"/>
      <c r="AS384" s="227" t="s">
        <v>106</v>
      </c>
      <c r="AT384" s="122">
        <v>1720</v>
      </c>
      <c r="AU384" s="131">
        <v>954</v>
      </c>
      <c r="AV384" s="131">
        <v>82820910</v>
      </c>
      <c r="AW384" s="132">
        <f t="shared" si="391"/>
        <v>0.14498480243161094</v>
      </c>
      <c r="AX384" s="132">
        <f t="shared" si="347"/>
        <v>0.5546511627906977</v>
      </c>
      <c r="AY384" s="131">
        <f t="shared" si="348"/>
        <v>86814.371069182394</v>
      </c>
      <c r="AZ384" s="592"/>
      <c r="BA384" s="227" t="s">
        <v>106</v>
      </c>
      <c r="BB384" s="122">
        <v>580</v>
      </c>
      <c r="BC384" s="131">
        <v>307</v>
      </c>
      <c r="BD384" s="131">
        <v>26361060</v>
      </c>
      <c r="BE384" s="132">
        <f t="shared" si="392"/>
        <v>0.12289831865492394</v>
      </c>
      <c r="BF384" s="132">
        <f t="shared" si="349"/>
        <v>0.52931034482758621</v>
      </c>
      <c r="BG384" s="157">
        <f t="shared" si="350"/>
        <v>85866.644951140071</v>
      </c>
      <c r="BH384" s="592"/>
      <c r="BI384" s="227" t="s">
        <v>106</v>
      </c>
      <c r="BJ384" s="122">
        <f t="shared" si="351"/>
        <v>14108</v>
      </c>
      <c r="BK384" s="131">
        <f t="shared" si="334"/>
        <v>8880</v>
      </c>
      <c r="BL384" s="131">
        <f t="shared" si="335"/>
        <v>711181780</v>
      </c>
      <c r="BM384" s="132">
        <f t="shared" si="393"/>
        <v>0.13944066705400185</v>
      </c>
      <c r="BN384" s="132">
        <f t="shared" si="352"/>
        <v>0.62943011057555998</v>
      </c>
      <c r="BO384" s="131">
        <f t="shared" si="353"/>
        <v>80088.038288288284</v>
      </c>
      <c r="BP384" s="183"/>
    </row>
    <row r="385" spans="2:68" s="75" customFormat="1">
      <c r="B385" s="602"/>
      <c r="C385" s="605"/>
      <c r="D385" s="592"/>
      <c r="E385" s="227" t="s">
        <v>119</v>
      </c>
      <c r="F385" s="122">
        <v>3</v>
      </c>
      <c r="G385" s="131">
        <v>1</v>
      </c>
      <c r="H385" s="131">
        <v>51910</v>
      </c>
      <c r="I385" s="132">
        <f t="shared" si="386"/>
        <v>5.5555555555555552E-2</v>
      </c>
      <c r="J385" s="132">
        <f t="shared" si="337"/>
        <v>0.33333333333333331</v>
      </c>
      <c r="K385" s="157">
        <f t="shared" si="338"/>
        <v>51910</v>
      </c>
      <c r="L385" s="592"/>
      <c r="M385" s="227" t="s">
        <v>119</v>
      </c>
      <c r="N385" s="122">
        <v>10</v>
      </c>
      <c r="O385" s="131">
        <v>6</v>
      </c>
      <c r="P385" s="131">
        <v>611410</v>
      </c>
      <c r="Q385" s="132">
        <f t="shared" si="387"/>
        <v>0.11320754716981132</v>
      </c>
      <c r="R385" s="132">
        <f t="shared" si="339"/>
        <v>0.6</v>
      </c>
      <c r="S385" s="126">
        <f t="shared" si="340"/>
        <v>101901.66666666667</v>
      </c>
      <c r="T385" s="592"/>
      <c r="U385" s="227" t="s">
        <v>119</v>
      </c>
      <c r="V385" s="122">
        <v>4184</v>
      </c>
      <c r="W385" s="131">
        <v>2783</v>
      </c>
      <c r="X385" s="131">
        <v>212561890</v>
      </c>
      <c r="Y385" s="132">
        <f t="shared" si="388"/>
        <v>0.12688642684539278</v>
      </c>
      <c r="Z385" s="132">
        <f t="shared" si="341"/>
        <v>0.66515296367112808</v>
      </c>
      <c r="AA385" s="131">
        <f t="shared" si="342"/>
        <v>76378.688465684507</v>
      </c>
      <c r="AB385" s="592"/>
      <c r="AC385" s="227" t="s">
        <v>119</v>
      </c>
      <c r="AD385" s="122">
        <v>5087</v>
      </c>
      <c r="AE385" s="131">
        <v>3359</v>
      </c>
      <c r="AF385" s="131">
        <v>284651290</v>
      </c>
      <c r="AG385" s="132">
        <f t="shared" si="389"/>
        <v>0.17597443419949707</v>
      </c>
      <c r="AH385" s="132">
        <f t="shared" si="343"/>
        <v>0.66031059563593475</v>
      </c>
      <c r="AI385" s="126">
        <f t="shared" si="344"/>
        <v>84742.866924679969</v>
      </c>
      <c r="AJ385" s="592"/>
      <c r="AK385" s="227" t="s">
        <v>119</v>
      </c>
      <c r="AL385" s="122">
        <v>3923</v>
      </c>
      <c r="AM385" s="131">
        <v>2401</v>
      </c>
      <c r="AN385" s="131">
        <v>193927920</v>
      </c>
      <c r="AO385" s="132">
        <f t="shared" si="390"/>
        <v>0.17768075186857102</v>
      </c>
      <c r="AP385" s="132">
        <f t="shared" si="345"/>
        <v>0.61203160846291105</v>
      </c>
      <c r="AQ385" s="126">
        <f t="shared" si="346"/>
        <v>80769.64598084132</v>
      </c>
      <c r="AR385" s="592"/>
      <c r="AS385" s="227" t="s">
        <v>119</v>
      </c>
      <c r="AT385" s="122">
        <v>1903</v>
      </c>
      <c r="AU385" s="131">
        <v>1113</v>
      </c>
      <c r="AV385" s="131">
        <v>108653830</v>
      </c>
      <c r="AW385" s="132">
        <f t="shared" si="391"/>
        <v>0.16914893617021276</v>
      </c>
      <c r="AX385" s="132">
        <f t="shared" si="347"/>
        <v>0.5848660010509722</v>
      </c>
      <c r="AY385" s="131">
        <f t="shared" si="348"/>
        <v>97622.488769092539</v>
      </c>
      <c r="AZ385" s="592"/>
      <c r="BA385" s="227" t="s">
        <v>119</v>
      </c>
      <c r="BB385" s="122">
        <v>539</v>
      </c>
      <c r="BC385" s="131">
        <v>297</v>
      </c>
      <c r="BD385" s="131">
        <v>29379870</v>
      </c>
      <c r="BE385" s="132">
        <f t="shared" si="392"/>
        <v>0.1188951160928743</v>
      </c>
      <c r="BF385" s="132">
        <f t="shared" si="349"/>
        <v>0.55102040816326525</v>
      </c>
      <c r="BG385" s="157">
        <f t="shared" si="350"/>
        <v>98922.121212121216</v>
      </c>
      <c r="BH385" s="592"/>
      <c r="BI385" s="227" t="s">
        <v>119</v>
      </c>
      <c r="BJ385" s="122">
        <f t="shared" si="351"/>
        <v>15649</v>
      </c>
      <c r="BK385" s="131">
        <f t="shared" si="334"/>
        <v>9960</v>
      </c>
      <c r="BL385" s="131">
        <f t="shared" si="335"/>
        <v>829838120</v>
      </c>
      <c r="BM385" s="132">
        <f t="shared" si="393"/>
        <v>0.1563996671011102</v>
      </c>
      <c r="BN385" s="132">
        <f t="shared" si="352"/>
        <v>0.6364623937631797</v>
      </c>
      <c r="BO385" s="131">
        <f t="shared" si="353"/>
        <v>83317.080321285146</v>
      </c>
      <c r="BP385" s="183"/>
    </row>
    <row r="386" spans="2:68" s="75" customFormat="1">
      <c r="B386" s="602"/>
      <c r="C386" s="605"/>
      <c r="D386" s="592"/>
      <c r="E386" s="227" t="s">
        <v>120</v>
      </c>
      <c r="F386" s="122">
        <v>3</v>
      </c>
      <c r="G386" s="131">
        <v>2</v>
      </c>
      <c r="H386" s="131">
        <v>144790</v>
      </c>
      <c r="I386" s="132">
        <f t="shared" si="386"/>
        <v>0.1111111111111111</v>
      </c>
      <c r="J386" s="132">
        <f t="shared" si="337"/>
        <v>0.66666666666666663</v>
      </c>
      <c r="K386" s="157">
        <f t="shared" si="338"/>
        <v>72395</v>
      </c>
      <c r="L386" s="592"/>
      <c r="M386" s="227" t="s">
        <v>120</v>
      </c>
      <c r="N386" s="122">
        <v>6</v>
      </c>
      <c r="O386" s="131">
        <v>4</v>
      </c>
      <c r="P386" s="131">
        <v>249510</v>
      </c>
      <c r="Q386" s="132">
        <f t="shared" si="387"/>
        <v>7.5471698113207544E-2</v>
      </c>
      <c r="R386" s="132">
        <f t="shared" si="339"/>
        <v>0.66666666666666663</v>
      </c>
      <c r="S386" s="126">
        <f t="shared" si="340"/>
        <v>62377.5</v>
      </c>
      <c r="T386" s="592"/>
      <c r="U386" s="227" t="s">
        <v>120</v>
      </c>
      <c r="V386" s="122">
        <v>1904</v>
      </c>
      <c r="W386" s="131">
        <v>1299</v>
      </c>
      <c r="X386" s="131">
        <v>94568780</v>
      </c>
      <c r="Y386" s="132">
        <f t="shared" si="388"/>
        <v>5.9225824100670225E-2</v>
      </c>
      <c r="Z386" s="132">
        <f t="shared" si="341"/>
        <v>0.68224789915966388</v>
      </c>
      <c r="AA386" s="131">
        <f t="shared" si="342"/>
        <v>72801.216320246342</v>
      </c>
      <c r="AB386" s="592"/>
      <c r="AC386" s="227" t="s">
        <v>120</v>
      </c>
      <c r="AD386" s="122">
        <v>1973</v>
      </c>
      <c r="AE386" s="131">
        <v>1355</v>
      </c>
      <c r="AF386" s="131">
        <v>113552010</v>
      </c>
      <c r="AG386" s="132">
        <f t="shared" si="389"/>
        <v>7.0987007544006706E-2</v>
      </c>
      <c r="AH386" s="132">
        <f t="shared" si="343"/>
        <v>0.68677141409021791</v>
      </c>
      <c r="AI386" s="126">
        <f t="shared" si="344"/>
        <v>83802.221402214025</v>
      </c>
      <c r="AJ386" s="592"/>
      <c r="AK386" s="227" t="s">
        <v>120</v>
      </c>
      <c r="AL386" s="122">
        <v>1270</v>
      </c>
      <c r="AM386" s="131">
        <v>809</v>
      </c>
      <c r="AN386" s="131">
        <v>63720500</v>
      </c>
      <c r="AO386" s="132">
        <f t="shared" si="390"/>
        <v>5.9868274994449792E-2</v>
      </c>
      <c r="AP386" s="132">
        <f t="shared" si="345"/>
        <v>0.63700787401574799</v>
      </c>
      <c r="AQ386" s="126">
        <f t="shared" si="346"/>
        <v>78764.524103831893</v>
      </c>
      <c r="AR386" s="592"/>
      <c r="AS386" s="227" t="s">
        <v>120</v>
      </c>
      <c r="AT386" s="122">
        <v>519</v>
      </c>
      <c r="AU386" s="131">
        <v>294</v>
      </c>
      <c r="AV386" s="131">
        <v>23992120</v>
      </c>
      <c r="AW386" s="132">
        <f t="shared" si="391"/>
        <v>4.4680851063829789E-2</v>
      </c>
      <c r="AX386" s="132">
        <f t="shared" si="347"/>
        <v>0.56647398843930641</v>
      </c>
      <c r="AY386" s="131">
        <f t="shared" si="348"/>
        <v>81605.85034013605</v>
      </c>
      <c r="AZ386" s="592"/>
      <c r="BA386" s="227" t="s">
        <v>120</v>
      </c>
      <c r="BB386" s="122">
        <v>118</v>
      </c>
      <c r="BC386" s="131">
        <v>66</v>
      </c>
      <c r="BD386" s="131">
        <v>4309410</v>
      </c>
      <c r="BE386" s="132">
        <f t="shared" si="392"/>
        <v>2.6421136909527621E-2</v>
      </c>
      <c r="BF386" s="132">
        <f t="shared" si="349"/>
        <v>0.55932203389830504</v>
      </c>
      <c r="BG386" s="157">
        <f t="shared" si="350"/>
        <v>65294.090909090912</v>
      </c>
      <c r="BH386" s="592"/>
      <c r="BI386" s="227" t="s">
        <v>120</v>
      </c>
      <c r="BJ386" s="122">
        <f t="shared" si="351"/>
        <v>5793</v>
      </c>
      <c r="BK386" s="131">
        <f t="shared" si="334"/>
        <v>3829</v>
      </c>
      <c r="BL386" s="131">
        <f t="shared" si="335"/>
        <v>300537120</v>
      </c>
      <c r="BM386" s="132">
        <f t="shared" si="393"/>
        <v>6.0125936278127602E-2</v>
      </c>
      <c r="BN386" s="132">
        <f t="shared" si="352"/>
        <v>0.66097013637148283</v>
      </c>
      <c r="BO386" s="131">
        <f t="shared" si="353"/>
        <v>78489.715330373467</v>
      </c>
      <c r="BP386" s="183"/>
    </row>
    <row r="387" spans="2:68" s="75" customFormat="1">
      <c r="B387" s="602"/>
      <c r="C387" s="605"/>
      <c r="D387" s="592"/>
      <c r="E387" s="227" t="s">
        <v>121</v>
      </c>
      <c r="F387" s="122">
        <v>2</v>
      </c>
      <c r="G387" s="131">
        <v>0</v>
      </c>
      <c r="H387" s="131">
        <v>0</v>
      </c>
      <c r="I387" s="132">
        <f t="shared" si="386"/>
        <v>0</v>
      </c>
      <c r="J387" s="132">
        <f t="shared" si="337"/>
        <v>0</v>
      </c>
      <c r="K387" s="157" t="str">
        <f t="shared" si="338"/>
        <v>-</v>
      </c>
      <c r="L387" s="592"/>
      <c r="M387" s="227" t="s">
        <v>121</v>
      </c>
      <c r="N387" s="122">
        <v>7</v>
      </c>
      <c r="O387" s="131">
        <v>4</v>
      </c>
      <c r="P387" s="131">
        <v>225510</v>
      </c>
      <c r="Q387" s="132">
        <f t="shared" si="387"/>
        <v>7.5471698113207544E-2</v>
      </c>
      <c r="R387" s="132">
        <f t="shared" si="339"/>
        <v>0.5714285714285714</v>
      </c>
      <c r="S387" s="126">
        <f t="shared" si="340"/>
        <v>56377.5</v>
      </c>
      <c r="T387" s="592"/>
      <c r="U387" s="227" t="s">
        <v>121</v>
      </c>
      <c r="V387" s="122">
        <v>1481</v>
      </c>
      <c r="W387" s="131">
        <v>930</v>
      </c>
      <c r="X387" s="131">
        <v>67594850</v>
      </c>
      <c r="Y387" s="132">
        <f t="shared" si="388"/>
        <v>4.2401860210641497E-2</v>
      </c>
      <c r="Z387" s="132">
        <f t="shared" si="341"/>
        <v>0.62795408507765027</v>
      </c>
      <c r="AA387" s="131">
        <f t="shared" si="342"/>
        <v>72682.634408602156</v>
      </c>
      <c r="AB387" s="592"/>
      <c r="AC387" s="227" t="s">
        <v>121</v>
      </c>
      <c r="AD387" s="122">
        <v>1789</v>
      </c>
      <c r="AE387" s="131">
        <v>1134</v>
      </c>
      <c r="AF387" s="131">
        <v>90956810</v>
      </c>
      <c r="AG387" s="132">
        <f t="shared" si="389"/>
        <v>5.9409052808046939E-2</v>
      </c>
      <c r="AH387" s="132">
        <f t="shared" si="343"/>
        <v>0.63387367244270543</v>
      </c>
      <c r="AI387" s="126">
        <f t="shared" si="344"/>
        <v>80208.82716049382</v>
      </c>
      <c r="AJ387" s="592"/>
      <c r="AK387" s="227" t="s">
        <v>121</v>
      </c>
      <c r="AL387" s="122">
        <v>1612</v>
      </c>
      <c r="AM387" s="131">
        <v>948</v>
      </c>
      <c r="AN387" s="131">
        <v>76326430</v>
      </c>
      <c r="AO387" s="132">
        <f t="shared" si="390"/>
        <v>7.0154665877303332E-2</v>
      </c>
      <c r="AP387" s="132">
        <f t="shared" si="345"/>
        <v>0.58808933002481389</v>
      </c>
      <c r="AQ387" s="126">
        <f t="shared" si="346"/>
        <v>80513.11181434599</v>
      </c>
      <c r="AR387" s="592"/>
      <c r="AS387" s="227" t="s">
        <v>121</v>
      </c>
      <c r="AT387" s="122">
        <v>871</v>
      </c>
      <c r="AU387" s="131">
        <v>468</v>
      </c>
      <c r="AV387" s="131">
        <v>40614570</v>
      </c>
      <c r="AW387" s="132">
        <f t="shared" si="391"/>
        <v>7.1124620060790275E-2</v>
      </c>
      <c r="AX387" s="132">
        <f t="shared" si="347"/>
        <v>0.53731343283582089</v>
      </c>
      <c r="AY387" s="131">
        <f t="shared" si="348"/>
        <v>86783.269230769234</v>
      </c>
      <c r="AZ387" s="592"/>
      <c r="BA387" s="227" t="s">
        <v>121</v>
      </c>
      <c r="BB387" s="122">
        <v>348</v>
      </c>
      <c r="BC387" s="131">
        <v>178</v>
      </c>
      <c r="BD387" s="131">
        <v>15935550</v>
      </c>
      <c r="BE387" s="132">
        <f t="shared" si="392"/>
        <v>7.1257005604483586E-2</v>
      </c>
      <c r="BF387" s="132">
        <f t="shared" si="349"/>
        <v>0.5114942528735632</v>
      </c>
      <c r="BG387" s="157">
        <f t="shared" si="350"/>
        <v>89525.561797752802</v>
      </c>
      <c r="BH387" s="592"/>
      <c r="BI387" s="227" t="s">
        <v>121</v>
      </c>
      <c r="BJ387" s="122">
        <f t="shared" si="351"/>
        <v>6110</v>
      </c>
      <c r="BK387" s="131">
        <f t="shared" si="334"/>
        <v>3662</v>
      </c>
      <c r="BL387" s="131">
        <f t="shared" si="335"/>
        <v>291653720</v>
      </c>
      <c r="BM387" s="132">
        <f t="shared" si="393"/>
        <v>5.7503572381954367E-2</v>
      </c>
      <c r="BN387" s="132">
        <f t="shared" si="352"/>
        <v>0.59934533551554825</v>
      </c>
      <c r="BO387" s="131">
        <f t="shared" si="353"/>
        <v>79643.287820862912</v>
      </c>
      <c r="BP387" s="183"/>
    </row>
    <row r="388" spans="2:68" s="75" customFormat="1">
      <c r="B388" s="602"/>
      <c r="C388" s="605"/>
      <c r="D388" s="592"/>
      <c r="E388" s="227" t="s">
        <v>122</v>
      </c>
      <c r="F388" s="122">
        <v>2</v>
      </c>
      <c r="G388" s="131">
        <v>1</v>
      </c>
      <c r="H388" s="131">
        <v>260810</v>
      </c>
      <c r="I388" s="132">
        <f t="shared" si="386"/>
        <v>5.5555555555555552E-2</v>
      </c>
      <c r="J388" s="132">
        <f t="shared" si="337"/>
        <v>0.5</v>
      </c>
      <c r="K388" s="157">
        <f t="shared" si="338"/>
        <v>260810</v>
      </c>
      <c r="L388" s="592"/>
      <c r="M388" s="227" t="s">
        <v>122</v>
      </c>
      <c r="N388" s="122">
        <v>9</v>
      </c>
      <c r="O388" s="131">
        <v>4</v>
      </c>
      <c r="P388" s="131">
        <v>121520</v>
      </c>
      <c r="Q388" s="132">
        <f t="shared" si="387"/>
        <v>7.5471698113207544E-2</v>
      </c>
      <c r="R388" s="132">
        <f t="shared" si="339"/>
        <v>0.44444444444444442</v>
      </c>
      <c r="S388" s="126">
        <f t="shared" si="340"/>
        <v>30380</v>
      </c>
      <c r="T388" s="592"/>
      <c r="U388" s="227" t="s">
        <v>122</v>
      </c>
      <c r="V388" s="122">
        <v>1120</v>
      </c>
      <c r="W388" s="131">
        <v>738</v>
      </c>
      <c r="X388" s="131">
        <v>53322020</v>
      </c>
      <c r="Y388" s="132">
        <f t="shared" si="388"/>
        <v>3.364792778005745E-2</v>
      </c>
      <c r="Z388" s="132">
        <f t="shared" si="341"/>
        <v>0.65892857142857142</v>
      </c>
      <c r="AA388" s="131">
        <f t="shared" si="342"/>
        <v>72252.059620596207</v>
      </c>
      <c r="AB388" s="592"/>
      <c r="AC388" s="227" t="s">
        <v>122</v>
      </c>
      <c r="AD388" s="122">
        <v>1366</v>
      </c>
      <c r="AE388" s="131">
        <v>927</v>
      </c>
      <c r="AF388" s="131">
        <v>77016350</v>
      </c>
      <c r="AG388" s="132">
        <f t="shared" si="389"/>
        <v>4.856454316848282E-2</v>
      </c>
      <c r="AH388" s="132">
        <f t="shared" si="343"/>
        <v>0.67862371888726203</v>
      </c>
      <c r="AI388" s="126">
        <f t="shared" si="344"/>
        <v>83081.283710895368</v>
      </c>
      <c r="AJ388" s="592"/>
      <c r="AK388" s="227" t="s">
        <v>122</v>
      </c>
      <c r="AL388" s="122">
        <v>1103</v>
      </c>
      <c r="AM388" s="131">
        <v>708</v>
      </c>
      <c r="AN388" s="131">
        <v>62756890</v>
      </c>
      <c r="AO388" s="132">
        <f t="shared" si="390"/>
        <v>5.2393990971656923E-2</v>
      </c>
      <c r="AP388" s="132">
        <f t="shared" si="345"/>
        <v>0.64188576609247505</v>
      </c>
      <c r="AQ388" s="126">
        <f t="shared" si="346"/>
        <v>88639.675141242944</v>
      </c>
      <c r="AR388" s="592"/>
      <c r="AS388" s="227" t="s">
        <v>122</v>
      </c>
      <c r="AT388" s="122">
        <v>567</v>
      </c>
      <c r="AU388" s="131">
        <v>359</v>
      </c>
      <c r="AV388" s="131">
        <v>41032580</v>
      </c>
      <c r="AW388" s="132">
        <f t="shared" si="391"/>
        <v>5.4559270516717329E-2</v>
      </c>
      <c r="AX388" s="132">
        <f t="shared" si="347"/>
        <v>0.63315696649029984</v>
      </c>
      <c r="AY388" s="131">
        <f t="shared" si="348"/>
        <v>114296.88022284122</v>
      </c>
      <c r="AZ388" s="592"/>
      <c r="BA388" s="227" t="s">
        <v>122</v>
      </c>
      <c r="BB388" s="122">
        <v>166</v>
      </c>
      <c r="BC388" s="131">
        <v>105</v>
      </c>
      <c r="BD388" s="131">
        <v>10423110</v>
      </c>
      <c r="BE388" s="132">
        <f t="shared" si="392"/>
        <v>4.2033626901521216E-2</v>
      </c>
      <c r="BF388" s="132">
        <f t="shared" si="349"/>
        <v>0.63253012048192769</v>
      </c>
      <c r="BG388" s="157">
        <f t="shared" si="350"/>
        <v>99267.71428571429</v>
      </c>
      <c r="BH388" s="592"/>
      <c r="BI388" s="227" t="s">
        <v>122</v>
      </c>
      <c r="BJ388" s="122">
        <f t="shared" si="351"/>
        <v>4333</v>
      </c>
      <c r="BK388" s="131">
        <f t="shared" si="334"/>
        <v>2842</v>
      </c>
      <c r="BL388" s="131">
        <f t="shared" si="335"/>
        <v>244933280</v>
      </c>
      <c r="BM388" s="132">
        <f t="shared" si="393"/>
        <v>4.4627294568409151E-2</v>
      </c>
      <c r="BN388" s="132">
        <f t="shared" si="352"/>
        <v>0.65589660743134093</v>
      </c>
      <c r="BO388" s="131">
        <f t="shared" si="353"/>
        <v>86183.420126671364</v>
      </c>
      <c r="BP388" s="183"/>
    </row>
    <row r="389" spans="2:68" s="75" customFormat="1">
      <c r="B389" s="602"/>
      <c r="C389" s="605"/>
      <c r="D389" s="592"/>
      <c r="E389" s="227" t="s">
        <v>123</v>
      </c>
      <c r="F389" s="122">
        <v>7</v>
      </c>
      <c r="G389" s="131">
        <v>2</v>
      </c>
      <c r="H389" s="131">
        <v>312720</v>
      </c>
      <c r="I389" s="132">
        <f t="shared" si="386"/>
        <v>0.1111111111111111</v>
      </c>
      <c r="J389" s="132">
        <f t="shared" si="337"/>
        <v>0.2857142857142857</v>
      </c>
      <c r="K389" s="157">
        <f t="shared" si="338"/>
        <v>156360</v>
      </c>
      <c r="L389" s="592"/>
      <c r="M389" s="227" t="s">
        <v>123</v>
      </c>
      <c r="N389" s="122">
        <v>18</v>
      </c>
      <c r="O389" s="131">
        <v>9</v>
      </c>
      <c r="P389" s="131">
        <v>552800</v>
      </c>
      <c r="Q389" s="132">
        <f t="shared" si="387"/>
        <v>0.16981132075471697</v>
      </c>
      <c r="R389" s="132">
        <f t="shared" si="339"/>
        <v>0.5</v>
      </c>
      <c r="S389" s="126">
        <f t="shared" si="340"/>
        <v>61422.222222222219</v>
      </c>
      <c r="T389" s="592"/>
      <c r="U389" s="227" t="s">
        <v>123</v>
      </c>
      <c r="V389" s="122">
        <v>8460</v>
      </c>
      <c r="W389" s="131">
        <v>5965</v>
      </c>
      <c r="X389" s="131">
        <v>441084920</v>
      </c>
      <c r="Y389" s="132">
        <f t="shared" si="388"/>
        <v>0.27196461952309303</v>
      </c>
      <c r="Z389" s="132">
        <f t="shared" si="341"/>
        <v>0.70508274231678492</v>
      </c>
      <c r="AA389" s="131">
        <f t="shared" si="342"/>
        <v>73945.502095557415</v>
      </c>
      <c r="AB389" s="592"/>
      <c r="AC389" s="227" t="s">
        <v>123</v>
      </c>
      <c r="AD389" s="122">
        <v>8021</v>
      </c>
      <c r="AE389" s="131">
        <v>5607</v>
      </c>
      <c r="AF389" s="131">
        <v>466736840</v>
      </c>
      <c r="AG389" s="132">
        <f t="shared" si="389"/>
        <v>0.29374476110645431</v>
      </c>
      <c r="AH389" s="132">
        <f t="shared" si="343"/>
        <v>0.69904001994763743</v>
      </c>
      <c r="AI389" s="126">
        <f t="shared" si="344"/>
        <v>83241.81202068842</v>
      </c>
      <c r="AJ389" s="592"/>
      <c r="AK389" s="227" t="s">
        <v>123</v>
      </c>
      <c r="AL389" s="122">
        <v>5122</v>
      </c>
      <c r="AM389" s="131">
        <v>3288</v>
      </c>
      <c r="AN389" s="131">
        <v>263402760</v>
      </c>
      <c r="AO389" s="132">
        <f t="shared" si="390"/>
        <v>0.24332124620735587</v>
      </c>
      <c r="AP389" s="132">
        <f t="shared" si="345"/>
        <v>0.64193674345958607</v>
      </c>
      <c r="AQ389" s="126">
        <f t="shared" si="346"/>
        <v>80110.328467153289</v>
      </c>
      <c r="AR389" s="592"/>
      <c r="AS389" s="227" t="s">
        <v>123</v>
      </c>
      <c r="AT389" s="122">
        <v>1996</v>
      </c>
      <c r="AU389" s="131">
        <v>1211</v>
      </c>
      <c r="AV389" s="131">
        <v>105678150</v>
      </c>
      <c r="AW389" s="132">
        <f t="shared" si="391"/>
        <v>0.18404255319148935</v>
      </c>
      <c r="AX389" s="132">
        <f t="shared" si="347"/>
        <v>0.60671342685370744</v>
      </c>
      <c r="AY389" s="131">
        <f t="shared" si="348"/>
        <v>87265.194054500418</v>
      </c>
      <c r="AZ389" s="592"/>
      <c r="BA389" s="227" t="s">
        <v>123</v>
      </c>
      <c r="BB389" s="122">
        <v>527</v>
      </c>
      <c r="BC389" s="131">
        <v>276</v>
      </c>
      <c r="BD389" s="131">
        <v>23809480</v>
      </c>
      <c r="BE389" s="132">
        <f t="shared" si="392"/>
        <v>0.11048839071257005</v>
      </c>
      <c r="BF389" s="132">
        <f t="shared" si="349"/>
        <v>0.52371916508538896</v>
      </c>
      <c r="BG389" s="157">
        <f t="shared" si="350"/>
        <v>86266.231884057968</v>
      </c>
      <c r="BH389" s="592"/>
      <c r="BI389" s="227" t="s">
        <v>123</v>
      </c>
      <c r="BJ389" s="122">
        <f t="shared" si="351"/>
        <v>24151</v>
      </c>
      <c r="BK389" s="131">
        <f t="shared" si="334"/>
        <v>16358</v>
      </c>
      <c r="BL389" s="131">
        <f t="shared" si="335"/>
        <v>1301577670</v>
      </c>
      <c r="BM389" s="132">
        <f t="shared" si="393"/>
        <v>0.25686603960240567</v>
      </c>
      <c r="BN389" s="132">
        <f t="shared" si="352"/>
        <v>0.67732185002691403</v>
      </c>
      <c r="BO389" s="131">
        <f t="shared" si="353"/>
        <v>79568.264457757672</v>
      </c>
      <c r="BP389" s="183"/>
    </row>
    <row r="390" spans="2:68" s="75" customFormat="1">
      <c r="B390" s="602"/>
      <c r="C390" s="605"/>
      <c r="D390" s="592"/>
      <c r="E390" s="227" t="s">
        <v>124</v>
      </c>
      <c r="F390" s="122">
        <v>2</v>
      </c>
      <c r="G390" s="131">
        <v>0</v>
      </c>
      <c r="H390" s="131">
        <v>0</v>
      </c>
      <c r="I390" s="132">
        <f t="shared" si="386"/>
        <v>0</v>
      </c>
      <c r="J390" s="132">
        <f t="shared" si="337"/>
        <v>0</v>
      </c>
      <c r="K390" s="157" t="str">
        <f t="shared" si="338"/>
        <v>-</v>
      </c>
      <c r="L390" s="592"/>
      <c r="M390" s="227" t="s">
        <v>124</v>
      </c>
      <c r="N390" s="122">
        <v>10</v>
      </c>
      <c r="O390" s="131">
        <v>4</v>
      </c>
      <c r="P390" s="131">
        <v>167410</v>
      </c>
      <c r="Q390" s="132">
        <f t="shared" si="387"/>
        <v>7.5471698113207544E-2</v>
      </c>
      <c r="R390" s="132">
        <f t="shared" si="339"/>
        <v>0.4</v>
      </c>
      <c r="S390" s="126">
        <f t="shared" si="340"/>
        <v>41852.5</v>
      </c>
      <c r="T390" s="592"/>
      <c r="U390" s="227" t="s">
        <v>124</v>
      </c>
      <c r="V390" s="122">
        <v>1266</v>
      </c>
      <c r="W390" s="131">
        <v>792</v>
      </c>
      <c r="X390" s="131">
        <v>67519290</v>
      </c>
      <c r="Y390" s="132">
        <f t="shared" si="388"/>
        <v>3.6109971276159211E-2</v>
      </c>
      <c r="Z390" s="132">
        <f t="shared" si="341"/>
        <v>0.62559241706161139</v>
      </c>
      <c r="AA390" s="131">
        <f t="shared" si="342"/>
        <v>85251.628787878784</v>
      </c>
      <c r="AB390" s="592"/>
      <c r="AC390" s="227" t="s">
        <v>124</v>
      </c>
      <c r="AD390" s="122">
        <v>1739</v>
      </c>
      <c r="AE390" s="131">
        <v>1077</v>
      </c>
      <c r="AF390" s="131">
        <v>92681030</v>
      </c>
      <c r="AG390" s="132">
        <f t="shared" si="389"/>
        <v>5.6422883487007545E-2</v>
      </c>
      <c r="AH390" s="132">
        <f t="shared" si="343"/>
        <v>0.61932144910868314</v>
      </c>
      <c r="AI390" s="126">
        <f t="shared" si="344"/>
        <v>86054.809656453115</v>
      </c>
      <c r="AJ390" s="592"/>
      <c r="AK390" s="227" t="s">
        <v>124</v>
      </c>
      <c r="AL390" s="122">
        <v>1586</v>
      </c>
      <c r="AM390" s="131">
        <v>921</v>
      </c>
      <c r="AN390" s="131">
        <v>76511200</v>
      </c>
      <c r="AO390" s="132">
        <f t="shared" si="390"/>
        <v>6.8156589950418123E-2</v>
      </c>
      <c r="AP390" s="132">
        <f t="shared" si="345"/>
        <v>0.58070617906683486</v>
      </c>
      <c r="AQ390" s="126">
        <f t="shared" si="346"/>
        <v>83074.049945711187</v>
      </c>
      <c r="AR390" s="592"/>
      <c r="AS390" s="227" t="s">
        <v>124</v>
      </c>
      <c r="AT390" s="122">
        <v>983</v>
      </c>
      <c r="AU390" s="131">
        <v>569</v>
      </c>
      <c r="AV390" s="131">
        <v>53328530</v>
      </c>
      <c r="AW390" s="132">
        <f t="shared" si="391"/>
        <v>8.6474164133738596E-2</v>
      </c>
      <c r="AX390" s="132">
        <f t="shared" si="347"/>
        <v>0.57884028484231942</v>
      </c>
      <c r="AY390" s="131">
        <f t="shared" si="348"/>
        <v>93723.251318101931</v>
      </c>
      <c r="AZ390" s="592"/>
      <c r="BA390" s="227" t="s">
        <v>124</v>
      </c>
      <c r="BB390" s="122">
        <v>395</v>
      </c>
      <c r="BC390" s="131">
        <v>203</v>
      </c>
      <c r="BD390" s="131">
        <v>18873790</v>
      </c>
      <c r="BE390" s="132">
        <f t="shared" si="392"/>
        <v>8.1265012009607687E-2</v>
      </c>
      <c r="BF390" s="132">
        <f t="shared" si="349"/>
        <v>0.51392405063291136</v>
      </c>
      <c r="BG390" s="157">
        <f t="shared" si="350"/>
        <v>92974.334975369464</v>
      </c>
      <c r="BH390" s="592"/>
      <c r="BI390" s="227" t="s">
        <v>124</v>
      </c>
      <c r="BJ390" s="122">
        <f t="shared" si="351"/>
        <v>5981</v>
      </c>
      <c r="BK390" s="131">
        <f t="shared" si="334"/>
        <v>3566</v>
      </c>
      <c r="BL390" s="131">
        <f t="shared" si="335"/>
        <v>309081250</v>
      </c>
      <c r="BM390" s="132">
        <f t="shared" si="393"/>
        <v>5.5996105711100294E-2</v>
      </c>
      <c r="BN390" s="132">
        <f t="shared" si="352"/>
        <v>0.59622136766427014</v>
      </c>
      <c r="BO390" s="131">
        <f t="shared" si="353"/>
        <v>86674.49523275379</v>
      </c>
      <c r="BP390" s="183"/>
    </row>
    <row r="391" spans="2:68" s="75" customFormat="1">
      <c r="B391" s="602"/>
      <c r="C391" s="605"/>
      <c r="D391" s="592"/>
      <c r="E391" s="228" t="s">
        <v>117</v>
      </c>
      <c r="F391" s="122">
        <v>1</v>
      </c>
      <c r="G391" s="131">
        <v>0</v>
      </c>
      <c r="H391" s="131">
        <v>0</v>
      </c>
      <c r="I391" s="132">
        <f t="shared" si="386"/>
        <v>0</v>
      </c>
      <c r="J391" s="132">
        <f t="shared" si="337"/>
        <v>0</v>
      </c>
      <c r="K391" s="157" t="str">
        <f t="shared" si="338"/>
        <v>-</v>
      </c>
      <c r="L391" s="592"/>
      <c r="M391" s="228" t="s">
        <v>117</v>
      </c>
      <c r="N391" s="122">
        <v>4</v>
      </c>
      <c r="O391" s="131">
        <v>2</v>
      </c>
      <c r="P391" s="131">
        <v>282080</v>
      </c>
      <c r="Q391" s="132">
        <f t="shared" si="387"/>
        <v>3.7735849056603772E-2</v>
      </c>
      <c r="R391" s="132">
        <f t="shared" si="339"/>
        <v>0.5</v>
      </c>
      <c r="S391" s="126">
        <f t="shared" si="340"/>
        <v>141040</v>
      </c>
      <c r="T391" s="592"/>
      <c r="U391" s="228" t="s">
        <v>117</v>
      </c>
      <c r="V391" s="122">
        <v>2158</v>
      </c>
      <c r="W391" s="131">
        <v>1254</v>
      </c>
      <c r="X391" s="131">
        <v>80645330</v>
      </c>
      <c r="Y391" s="132">
        <f t="shared" si="388"/>
        <v>5.7174121187252083E-2</v>
      </c>
      <c r="Z391" s="132">
        <f t="shared" si="341"/>
        <v>0.58109360518999076</v>
      </c>
      <c r="AA391" s="131">
        <f t="shared" si="342"/>
        <v>64310.470494417859</v>
      </c>
      <c r="AB391" s="592"/>
      <c r="AC391" s="228" t="s">
        <v>117</v>
      </c>
      <c r="AD391" s="122">
        <v>1243</v>
      </c>
      <c r="AE391" s="131">
        <v>730</v>
      </c>
      <c r="AF391" s="131">
        <v>58005460</v>
      </c>
      <c r="AG391" s="132">
        <f t="shared" si="389"/>
        <v>3.8243922883487005E-2</v>
      </c>
      <c r="AH391" s="132">
        <f t="shared" si="343"/>
        <v>0.58728881737731298</v>
      </c>
      <c r="AI391" s="126">
        <f t="shared" si="344"/>
        <v>79459.534246575349</v>
      </c>
      <c r="AJ391" s="592"/>
      <c r="AK391" s="228" t="s">
        <v>117</v>
      </c>
      <c r="AL391" s="122">
        <v>764</v>
      </c>
      <c r="AM391" s="131">
        <v>432</v>
      </c>
      <c r="AN391" s="131">
        <v>39071050</v>
      </c>
      <c r="AO391" s="132">
        <f t="shared" si="390"/>
        <v>3.1969214830163545E-2</v>
      </c>
      <c r="AP391" s="132">
        <f t="shared" si="345"/>
        <v>0.56544502617801051</v>
      </c>
      <c r="AQ391" s="126">
        <f t="shared" si="346"/>
        <v>90442.245370370365</v>
      </c>
      <c r="AR391" s="592"/>
      <c r="AS391" s="228" t="s">
        <v>117</v>
      </c>
      <c r="AT391" s="122">
        <v>378</v>
      </c>
      <c r="AU391" s="131">
        <v>189</v>
      </c>
      <c r="AV391" s="131">
        <v>19490620</v>
      </c>
      <c r="AW391" s="132">
        <f t="shared" si="391"/>
        <v>2.8723404255319149E-2</v>
      </c>
      <c r="AX391" s="132">
        <f t="shared" si="347"/>
        <v>0.5</v>
      </c>
      <c r="AY391" s="131">
        <f t="shared" si="348"/>
        <v>103124.97354497355</v>
      </c>
      <c r="AZ391" s="592"/>
      <c r="BA391" s="228" t="s">
        <v>117</v>
      </c>
      <c r="BB391" s="122">
        <v>191</v>
      </c>
      <c r="BC391" s="131">
        <v>81</v>
      </c>
      <c r="BD391" s="131">
        <v>9525930</v>
      </c>
      <c r="BE391" s="132">
        <f t="shared" si="392"/>
        <v>3.2425940752602078E-2</v>
      </c>
      <c r="BF391" s="132">
        <f t="shared" si="349"/>
        <v>0.42408376963350786</v>
      </c>
      <c r="BG391" s="157">
        <f t="shared" si="350"/>
        <v>117604.07407407407</v>
      </c>
      <c r="BH391" s="592"/>
      <c r="BI391" s="228" t="s">
        <v>117</v>
      </c>
      <c r="BJ391" s="122">
        <f t="shared" si="351"/>
        <v>4739</v>
      </c>
      <c r="BK391" s="131">
        <f t="shared" ref="BK391:BK454" si="394">SUM(G391,O391,W391,AE391,AM391,AU391,BC391)</f>
        <v>2688</v>
      </c>
      <c r="BL391" s="131">
        <f t="shared" ref="BL391:BL454" si="395">SUM(H391,P391,X391,AF391,AN391,AV391,BD391)</f>
        <v>207020470</v>
      </c>
      <c r="BM391" s="132">
        <f t="shared" si="393"/>
        <v>4.2209066783914076E-2</v>
      </c>
      <c r="BN391" s="132">
        <f t="shared" si="352"/>
        <v>0.56720827178729694</v>
      </c>
      <c r="BO391" s="131">
        <f t="shared" si="353"/>
        <v>77016.543898809527</v>
      </c>
      <c r="BP391" s="183"/>
    </row>
    <row r="392" spans="2:68" s="75" customFormat="1">
      <c r="B392" s="602">
        <v>36</v>
      </c>
      <c r="C392" s="603" t="s">
        <v>2</v>
      </c>
      <c r="D392" s="595">
        <f>BS43</f>
        <v>29</v>
      </c>
      <c r="E392" s="225" t="s">
        <v>104</v>
      </c>
      <c r="F392" s="121">
        <v>16</v>
      </c>
      <c r="G392" s="129">
        <v>11</v>
      </c>
      <c r="H392" s="129">
        <v>463720</v>
      </c>
      <c r="I392" s="130">
        <f>IFERROR(G392/$D$392,"-")</f>
        <v>0.37931034482758619</v>
      </c>
      <c r="J392" s="130">
        <f t="shared" ref="J392:J455" si="396">IFERROR(G392/F392,"-")</f>
        <v>0.6875</v>
      </c>
      <c r="K392" s="156">
        <f t="shared" ref="K392:K455" si="397">IFERROR(H392/G392,"-")</f>
        <v>42156.36363636364</v>
      </c>
      <c r="L392" s="595">
        <f>BT43</f>
        <v>55</v>
      </c>
      <c r="M392" s="225" t="s">
        <v>104</v>
      </c>
      <c r="N392" s="121">
        <v>27</v>
      </c>
      <c r="O392" s="129">
        <v>16</v>
      </c>
      <c r="P392" s="129">
        <v>1702930</v>
      </c>
      <c r="Q392" s="130">
        <f>IFERROR(O392/$L$392,"-")</f>
        <v>0.29090909090909089</v>
      </c>
      <c r="R392" s="130">
        <f t="shared" ref="R392:R455" si="398">IFERROR(O392/N392,"-")</f>
        <v>0.59259259259259256</v>
      </c>
      <c r="S392" s="125">
        <f t="shared" ref="S392:S455" si="399">IFERROR(P392/O392,"-")</f>
        <v>106433.125</v>
      </c>
      <c r="T392" s="595">
        <f>BU43</f>
        <v>5940</v>
      </c>
      <c r="U392" s="225" t="s">
        <v>104</v>
      </c>
      <c r="V392" s="121">
        <v>2764</v>
      </c>
      <c r="W392" s="129">
        <v>1843</v>
      </c>
      <c r="X392" s="129">
        <v>120329680</v>
      </c>
      <c r="Y392" s="130">
        <f>IFERROR(W392/$T$392,"-")</f>
        <v>0.31026936026936025</v>
      </c>
      <c r="Z392" s="130">
        <f t="shared" ref="Z392:Z455" si="400">IFERROR(W392/V392,"-")</f>
        <v>0.66678726483357453</v>
      </c>
      <c r="AA392" s="129">
        <f t="shared" ref="AA392:AA455" si="401">IFERROR(X392/W392,"-")</f>
        <v>65290.113944655452</v>
      </c>
      <c r="AB392" s="595">
        <f>BV43</f>
        <v>5081</v>
      </c>
      <c r="AC392" s="225" t="s">
        <v>104</v>
      </c>
      <c r="AD392" s="121">
        <v>2688</v>
      </c>
      <c r="AE392" s="129">
        <v>1816</v>
      </c>
      <c r="AF392" s="129">
        <v>129536260</v>
      </c>
      <c r="AG392" s="130">
        <f>IFERROR(AE392/$AB$392,"-")</f>
        <v>0.35740995866955322</v>
      </c>
      <c r="AH392" s="130">
        <f t="shared" ref="AH392:AH455" si="402">IFERROR(AE392/AD392,"-")</f>
        <v>0.67559523809523814</v>
      </c>
      <c r="AI392" s="125">
        <f t="shared" ref="AI392:AI455" si="403">IFERROR(AF392/AE392,"-")</f>
        <v>71330.539647577098</v>
      </c>
      <c r="AJ392" s="595">
        <f>BW43</f>
        <v>3730</v>
      </c>
      <c r="AK392" s="225" t="s">
        <v>104</v>
      </c>
      <c r="AL392" s="121">
        <v>1988</v>
      </c>
      <c r="AM392" s="129">
        <v>1228</v>
      </c>
      <c r="AN392" s="129">
        <v>94053710</v>
      </c>
      <c r="AO392" s="130">
        <f>IFERROR(AM392/$AJ$392,"-")</f>
        <v>0.32922252010723863</v>
      </c>
      <c r="AP392" s="130">
        <f t="shared" ref="AP392:AP455" si="404">IFERROR(AM392/AL392,"-")</f>
        <v>0.61770623742454733</v>
      </c>
      <c r="AQ392" s="125">
        <f t="shared" ref="AQ392:AQ455" si="405">IFERROR(AN392/AM392,"-")</f>
        <v>76590.96905537459</v>
      </c>
      <c r="AR392" s="595">
        <f>BX43</f>
        <v>1949</v>
      </c>
      <c r="AS392" s="225" t="s">
        <v>104</v>
      </c>
      <c r="AT392" s="121">
        <v>925</v>
      </c>
      <c r="AU392" s="129">
        <v>530</v>
      </c>
      <c r="AV392" s="129">
        <v>43746410</v>
      </c>
      <c r="AW392" s="130">
        <f>IFERROR(AU392/$AR$392,"-")</f>
        <v>0.27193432529502309</v>
      </c>
      <c r="AX392" s="130">
        <f t="shared" ref="AX392:AX455" si="406">IFERROR(AU392/AT392,"-")</f>
        <v>0.572972972972973</v>
      </c>
      <c r="AY392" s="129">
        <f t="shared" ref="AY392:AY455" si="407">IFERROR(AV392/AU392,"-")</f>
        <v>82540.39622641509</v>
      </c>
      <c r="AZ392" s="595">
        <f>BY43</f>
        <v>805</v>
      </c>
      <c r="BA392" s="225" t="s">
        <v>104</v>
      </c>
      <c r="BB392" s="121">
        <v>262</v>
      </c>
      <c r="BC392" s="129">
        <v>140</v>
      </c>
      <c r="BD392" s="129">
        <v>11915340</v>
      </c>
      <c r="BE392" s="130">
        <f>IFERROR(BC392/$AZ$392,"-")</f>
        <v>0.17391304347826086</v>
      </c>
      <c r="BF392" s="130">
        <f t="shared" ref="BF392:BF455" si="408">IFERROR(BC392/BB392,"-")</f>
        <v>0.53435114503816794</v>
      </c>
      <c r="BG392" s="156">
        <f t="shared" ref="BG392:BG455" si="409">IFERROR(BD392/BC392,"-")</f>
        <v>85109.571428571435</v>
      </c>
      <c r="BH392" s="595">
        <f>BZ43</f>
        <v>17589</v>
      </c>
      <c r="BI392" s="225" t="s">
        <v>104</v>
      </c>
      <c r="BJ392" s="121">
        <f t="shared" ref="BJ392:BJ455" si="410">SUM(F392,N392,V392,AD392,AL392,AT392,BB392)</f>
        <v>8670</v>
      </c>
      <c r="BK392" s="129">
        <f t="shared" si="394"/>
        <v>5584</v>
      </c>
      <c r="BL392" s="129">
        <f t="shared" si="395"/>
        <v>401748050</v>
      </c>
      <c r="BM392" s="130">
        <f>IFERROR(BK392/$BH$392,"-")</f>
        <v>0.31747114673943944</v>
      </c>
      <c r="BN392" s="130">
        <f t="shared" ref="BN392:BN455" si="411">IFERROR(BK392/BJ392,"-")</f>
        <v>0.64405997693194927</v>
      </c>
      <c r="BO392" s="129">
        <f t="shared" ref="BO392:BO455" si="412">IFERROR(BL392/BK392,"-")</f>
        <v>71946.284025787972</v>
      </c>
      <c r="BP392" s="183"/>
    </row>
    <row r="393" spans="2:68" s="75" customFormat="1">
      <c r="B393" s="602"/>
      <c r="C393" s="603"/>
      <c r="D393" s="595"/>
      <c r="E393" s="226" t="s">
        <v>136</v>
      </c>
      <c r="F393" s="122">
        <v>12</v>
      </c>
      <c r="G393" s="131">
        <v>10</v>
      </c>
      <c r="H393" s="131">
        <v>364840</v>
      </c>
      <c r="I393" s="132">
        <f t="shared" ref="I393:I402" si="413">IFERROR(G393/$D$392,"-")</f>
        <v>0.34482758620689657</v>
      </c>
      <c r="J393" s="132">
        <f t="shared" si="396"/>
        <v>0.83333333333333337</v>
      </c>
      <c r="K393" s="157">
        <f t="shared" si="397"/>
        <v>36484</v>
      </c>
      <c r="L393" s="595"/>
      <c r="M393" s="226" t="s">
        <v>136</v>
      </c>
      <c r="N393" s="122">
        <v>24</v>
      </c>
      <c r="O393" s="131">
        <v>13</v>
      </c>
      <c r="P393" s="131">
        <v>1058670</v>
      </c>
      <c r="Q393" s="132">
        <f t="shared" ref="Q393:Q402" si="414">IFERROR(O393/$L$392,"-")</f>
        <v>0.23636363636363636</v>
      </c>
      <c r="R393" s="132">
        <f t="shared" si="398"/>
        <v>0.54166666666666663</v>
      </c>
      <c r="S393" s="126">
        <f t="shared" si="399"/>
        <v>81436.153846153844</v>
      </c>
      <c r="T393" s="595"/>
      <c r="U393" s="226" t="s">
        <v>136</v>
      </c>
      <c r="V393" s="122">
        <v>2772</v>
      </c>
      <c r="W393" s="131">
        <v>1901</v>
      </c>
      <c r="X393" s="131">
        <v>121234800</v>
      </c>
      <c r="Y393" s="132">
        <f t="shared" ref="Y393:Y402" si="415">IFERROR(W393/$T$392,"-")</f>
        <v>0.32003367003367006</v>
      </c>
      <c r="Z393" s="132">
        <f t="shared" si="400"/>
        <v>0.68578643578643583</v>
      </c>
      <c r="AA393" s="131">
        <f t="shared" si="401"/>
        <v>63774.224092582852</v>
      </c>
      <c r="AB393" s="595"/>
      <c r="AC393" s="226" t="s">
        <v>136</v>
      </c>
      <c r="AD393" s="122">
        <v>2419</v>
      </c>
      <c r="AE393" s="131">
        <v>1681</v>
      </c>
      <c r="AF393" s="131">
        <v>115438850</v>
      </c>
      <c r="AG393" s="132">
        <f t="shared" ref="AG393:AG402" si="416">IFERROR(AE393/$AB$392,"-")</f>
        <v>0.33084038575083646</v>
      </c>
      <c r="AH393" s="132">
        <f t="shared" si="402"/>
        <v>0.69491525423728817</v>
      </c>
      <c r="AI393" s="126">
        <f t="shared" si="403"/>
        <v>68672.724568709105</v>
      </c>
      <c r="AJ393" s="595"/>
      <c r="AK393" s="226" t="s">
        <v>136</v>
      </c>
      <c r="AL393" s="122">
        <v>1699</v>
      </c>
      <c r="AM393" s="131">
        <v>1075</v>
      </c>
      <c r="AN393" s="131">
        <v>82295470</v>
      </c>
      <c r="AO393" s="132">
        <f t="shared" ref="AO393:AO402" si="417">IFERROR(AM393/$AJ$392,"-")</f>
        <v>0.28820375335120646</v>
      </c>
      <c r="AP393" s="132">
        <f t="shared" si="404"/>
        <v>0.63272513243084172</v>
      </c>
      <c r="AQ393" s="126">
        <f t="shared" si="405"/>
        <v>76553.92558139535</v>
      </c>
      <c r="AR393" s="595"/>
      <c r="AS393" s="226" t="s">
        <v>136</v>
      </c>
      <c r="AT393" s="122">
        <v>725</v>
      </c>
      <c r="AU393" s="131">
        <v>422</v>
      </c>
      <c r="AV393" s="131">
        <v>32113630</v>
      </c>
      <c r="AW393" s="132">
        <f t="shared" ref="AW393:AW402" si="418">IFERROR(AU393/$AR$392,"-")</f>
        <v>0.21652129297075423</v>
      </c>
      <c r="AX393" s="132">
        <f t="shared" si="406"/>
        <v>0.58206896551724141</v>
      </c>
      <c r="AY393" s="131">
        <f t="shared" si="407"/>
        <v>76098.649289099529</v>
      </c>
      <c r="AZ393" s="595"/>
      <c r="BA393" s="226" t="s">
        <v>136</v>
      </c>
      <c r="BB393" s="122">
        <v>196</v>
      </c>
      <c r="BC393" s="131">
        <v>104</v>
      </c>
      <c r="BD393" s="131">
        <v>8757890</v>
      </c>
      <c r="BE393" s="132">
        <f t="shared" ref="BE393:BE402" si="419">IFERROR(BC393/$AZ$392,"-")</f>
        <v>0.12919254658385093</v>
      </c>
      <c r="BF393" s="132">
        <f t="shared" si="408"/>
        <v>0.53061224489795922</v>
      </c>
      <c r="BG393" s="157">
        <f t="shared" si="409"/>
        <v>84210.480769230766</v>
      </c>
      <c r="BH393" s="595"/>
      <c r="BI393" s="226" t="s">
        <v>136</v>
      </c>
      <c r="BJ393" s="122">
        <f t="shared" si="410"/>
        <v>7847</v>
      </c>
      <c r="BK393" s="131">
        <f t="shared" si="394"/>
        <v>5206</v>
      </c>
      <c r="BL393" s="131">
        <f t="shared" si="395"/>
        <v>361264150</v>
      </c>
      <c r="BM393" s="132">
        <f t="shared" ref="BM393:BM402" si="420">IFERROR(BK393/$BH$392,"-")</f>
        <v>0.29598044232190573</v>
      </c>
      <c r="BN393" s="132">
        <f t="shared" si="411"/>
        <v>0.66343825665859568</v>
      </c>
      <c r="BO393" s="131">
        <f t="shared" si="412"/>
        <v>69393.805224740689</v>
      </c>
      <c r="BP393" s="183"/>
    </row>
    <row r="394" spans="2:68" s="75" customFormat="1">
      <c r="B394" s="602"/>
      <c r="C394" s="603"/>
      <c r="D394" s="595"/>
      <c r="E394" s="227" t="s">
        <v>103</v>
      </c>
      <c r="F394" s="122">
        <v>20</v>
      </c>
      <c r="G394" s="131">
        <v>13</v>
      </c>
      <c r="H394" s="131">
        <v>941470</v>
      </c>
      <c r="I394" s="132">
        <f t="shared" si="413"/>
        <v>0.44827586206896552</v>
      </c>
      <c r="J394" s="132">
        <f t="shared" si="396"/>
        <v>0.65</v>
      </c>
      <c r="K394" s="157">
        <f t="shared" si="397"/>
        <v>72420.769230769234</v>
      </c>
      <c r="L394" s="595"/>
      <c r="M394" s="227" t="s">
        <v>103</v>
      </c>
      <c r="N394" s="122">
        <v>31</v>
      </c>
      <c r="O394" s="131">
        <v>16</v>
      </c>
      <c r="P394" s="131">
        <v>1711110</v>
      </c>
      <c r="Q394" s="132">
        <f t="shared" si="414"/>
        <v>0.29090909090909089</v>
      </c>
      <c r="R394" s="132">
        <f t="shared" si="398"/>
        <v>0.5161290322580645</v>
      </c>
      <c r="S394" s="126">
        <f t="shared" si="399"/>
        <v>106944.375</v>
      </c>
      <c r="T394" s="595"/>
      <c r="U394" s="227" t="s">
        <v>103</v>
      </c>
      <c r="V394" s="122">
        <v>3377</v>
      </c>
      <c r="W394" s="131">
        <v>2221</v>
      </c>
      <c r="X394" s="131">
        <v>139123960</v>
      </c>
      <c r="Y394" s="132">
        <f t="shared" si="415"/>
        <v>0.37390572390572391</v>
      </c>
      <c r="Z394" s="132">
        <f t="shared" si="400"/>
        <v>0.65768433520876513</v>
      </c>
      <c r="AA394" s="131">
        <f t="shared" si="401"/>
        <v>62640.234128770826</v>
      </c>
      <c r="AB394" s="595"/>
      <c r="AC394" s="227" t="s">
        <v>103</v>
      </c>
      <c r="AD394" s="122">
        <v>3245</v>
      </c>
      <c r="AE394" s="131">
        <v>2173</v>
      </c>
      <c r="AF394" s="131">
        <v>156232430</v>
      </c>
      <c r="AG394" s="132">
        <f t="shared" si="416"/>
        <v>0.42767171816571542</v>
      </c>
      <c r="AH394" s="132">
        <f t="shared" si="402"/>
        <v>0.66964560862865952</v>
      </c>
      <c r="AI394" s="126">
        <f t="shared" si="403"/>
        <v>71897.11458812702</v>
      </c>
      <c r="AJ394" s="595"/>
      <c r="AK394" s="227" t="s">
        <v>103</v>
      </c>
      <c r="AL394" s="122">
        <v>2495</v>
      </c>
      <c r="AM394" s="131">
        <v>1548</v>
      </c>
      <c r="AN394" s="131">
        <v>123077230</v>
      </c>
      <c r="AO394" s="132">
        <f t="shared" si="417"/>
        <v>0.41501340482573729</v>
      </c>
      <c r="AP394" s="132">
        <f t="shared" si="404"/>
        <v>0.62044088176352707</v>
      </c>
      <c r="AQ394" s="126">
        <f t="shared" si="405"/>
        <v>79507.254521963827</v>
      </c>
      <c r="AR394" s="595"/>
      <c r="AS394" s="227" t="s">
        <v>103</v>
      </c>
      <c r="AT394" s="122">
        <v>1336</v>
      </c>
      <c r="AU394" s="131">
        <v>764</v>
      </c>
      <c r="AV394" s="131">
        <v>65830850</v>
      </c>
      <c r="AW394" s="132">
        <f t="shared" si="418"/>
        <v>0.39199589533093893</v>
      </c>
      <c r="AX394" s="132">
        <f t="shared" si="406"/>
        <v>0.57185628742514971</v>
      </c>
      <c r="AY394" s="131">
        <f t="shared" si="407"/>
        <v>86166.034031413612</v>
      </c>
      <c r="AZ394" s="595"/>
      <c r="BA394" s="227" t="s">
        <v>103</v>
      </c>
      <c r="BB394" s="122">
        <v>503</v>
      </c>
      <c r="BC394" s="131">
        <v>265</v>
      </c>
      <c r="BD394" s="131">
        <v>23172140</v>
      </c>
      <c r="BE394" s="132">
        <f t="shared" si="419"/>
        <v>0.32919254658385094</v>
      </c>
      <c r="BF394" s="132">
        <f t="shared" si="408"/>
        <v>0.52683896620278325</v>
      </c>
      <c r="BG394" s="157">
        <f t="shared" si="409"/>
        <v>87442.037735849051</v>
      </c>
      <c r="BH394" s="595"/>
      <c r="BI394" s="227" t="s">
        <v>103</v>
      </c>
      <c r="BJ394" s="122">
        <f t="shared" si="410"/>
        <v>11007</v>
      </c>
      <c r="BK394" s="131">
        <f t="shared" si="394"/>
        <v>7000</v>
      </c>
      <c r="BL394" s="131">
        <f t="shared" si="395"/>
        <v>510089190</v>
      </c>
      <c r="BM394" s="132">
        <f t="shared" si="420"/>
        <v>0.39797600773210529</v>
      </c>
      <c r="BN394" s="132">
        <f t="shared" si="411"/>
        <v>0.63595893522303992</v>
      </c>
      <c r="BO394" s="131">
        <f t="shared" si="412"/>
        <v>72869.884285714288</v>
      </c>
      <c r="BP394" s="183"/>
    </row>
    <row r="395" spans="2:68" s="75" customFormat="1">
      <c r="B395" s="602"/>
      <c r="C395" s="603"/>
      <c r="D395" s="595"/>
      <c r="E395" s="227" t="s">
        <v>106</v>
      </c>
      <c r="F395" s="122">
        <v>7</v>
      </c>
      <c r="G395" s="131">
        <v>4</v>
      </c>
      <c r="H395" s="131">
        <v>226180</v>
      </c>
      <c r="I395" s="132">
        <f t="shared" si="413"/>
        <v>0.13793103448275862</v>
      </c>
      <c r="J395" s="132">
        <f t="shared" si="396"/>
        <v>0.5714285714285714</v>
      </c>
      <c r="K395" s="157">
        <f t="shared" si="397"/>
        <v>56545</v>
      </c>
      <c r="L395" s="595"/>
      <c r="M395" s="227" t="s">
        <v>106</v>
      </c>
      <c r="N395" s="122">
        <v>11</v>
      </c>
      <c r="O395" s="131">
        <v>5</v>
      </c>
      <c r="P395" s="131">
        <v>555880</v>
      </c>
      <c r="Q395" s="132">
        <f t="shared" si="414"/>
        <v>9.0909090909090912E-2</v>
      </c>
      <c r="R395" s="132">
        <f t="shared" si="398"/>
        <v>0.45454545454545453</v>
      </c>
      <c r="S395" s="126">
        <f t="shared" si="399"/>
        <v>111176</v>
      </c>
      <c r="T395" s="595"/>
      <c r="U395" s="227" t="s">
        <v>106</v>
      </c>
      <c r="V395" s="122">
        <v>1095</v>
      </c>
      <c r="W395" s="131">
        <v>726</v>
      </c>
      <c r="X395" s="131">
        <v>47223930</v>
      </c>
      <c r="Y395" s="132">
        <f t="shared" si="415"/>
        <v>0.12222222222222222</v>
      </c>
      <c r="Z395" s="132">
        <f t="shared" si="400"/>
        <v>0.66301369863013704</v>
      </c>
      <c r="AA395" s="131">
        <f t="shared" si="401"/>
        <v>65046.735537190085</v>
      </c>
      <c r="AB395" s="595"/>
      <c r="AC395" s="227" t="s">
        <v>106</v>
      </c>
      <c r="AD395" s="122">
        <v>1143</v>
      </c>
      <c r="AE395" s="131">
        <v>782</v>
      </c>
      <c r="AF395" s="131">
        <v>57892270</v>
      </c>
      <c r="AG395" s="132">
        <f t="shared" si="416"/>
        <v>0.15390671127730762</v>
      </c>
      <c r="AH395" s="132">
        <f t="shared" si="402"/>
        <v>0.68416447944006997</v>
      </c>
      <c r="AI395" s="126">
        <f t="shared" si="403"/>
        <v>74031.035805626598</v>
      </c>
      <c r="AJ395" s="595"/>
      <c r="AK395" s="227" t="s">
        <v>106</v>
      </c>
      <c r="AL395" s="122">
        <v>1047</v>
      </c>
      <c r="AM395" s="131">
        <v>663</v>
      </c>
      <c r="AN395" s="131">
        <v>52839400</v>
      </c>
      <c r="AO395" s="132">
        <f t="shared" si="417"/>
        <v>0.17774798927613941</v>
      </c>
      <c r="AP395" s="132">
        <f t="shared" si="404"/>
        <v>0.63323782234957016</v>
      </c>
      <c r="AQ395" s="126">
        <f t="shared" si="405"/>
        <v>79697.435897435891</v>
      </c>
      <c r="AR395" s="595"/>
      <c r="AS395" s="227" t="s">
        <v>106</v>
      </c>
      <c r="AT395" s="122">
        <v>532</v>
      </c>
      <c r="AU395" s="131">
        <v>305</v>
      </c>
      <c r="AV395" s="131">
        <v>23669160</v>
      </c>
      <c r="AW395" s="132">
        <f t="shared" si="418"/>
        <v>0.15649050795279631</v>
      </c>
      <c r="AX395" s="132">
        <f t="shared" si="406"/>
        <v>0.57330827067669177</v>
      </c>
      <c r="AY395" s="131">
        <f t="shared" si="407"/>
        <v>77603.803278688531</v>
      </c>
      <c r="AZ395" s="595"/>
      <c r="BA395" s="227" t="s">
        <v>106</v>
      </c>
      <c r="BB395" s="122">
        <v>187</v>
      </c>
      <c r="BC395" s="131">
        <v>103</v>
      </c>
      <c r="BD395" s="131">
        <v>9523090</v>
      </c>
      <c r="BE395" s="132">
        <f t="shared" si="419"/>
        <v>0.12795031055900621</v>
      </c>
      <c r="BF395" s="132">
        <f t="shared" si="408"/>
        <v>0.55080213903743314</v>
      </c>
      <c r="BG395" s="157">
        <f t="shared" si="409"/>
        <v>92457.184466019418</v>
      </c>
      <c r="BH395" s="595"/>
      <c r="BI395" s="227" t="s">
        <v>106</v>
      </c>
      <c r="BJ395" s="122">
        <f t="shared" si="410"/>
        <v>4022</v>
      </c>
      <c r="BK395" s="131">
        <f t="shared" si="394"/>
        <v>2588</v>
      </c>
      <c r="BL395" s="131">
        <f t="shared" si="395"/>
        <v>191929910</v>
      </c>
      <c r="BM395" s="132">
        <f t="shared" si="420"/>
        <v>0.14713741543009837</v>
      </c>
      <c r="BN395" s="132">
        <f t="shared" si="411"/>
        <v>0.64346096469418201</v>
      </c>
      <c r="BO395" s="131">
        <f t="shared" si="412"/>
        <v>74161.479907264293</v>
      </c>
      <c r="BP395" s="183"/>
    </row>
    <row r="396" spans="2:68" s="75" customFormat="1">
      <c r="B396" s="602"/>
      <c r="C396" s="603"/>
      <c r="D396" s="595"/>
      <c r="E396" s="227" t="s">
        <v>119</v>
      </c>
      <c r="F396" s="122">
        <v>7</v>
      </c>
      <c r="G396" s="131">
        <v>5</v>
      </c>
      <c r="H396" s="131">
        <v>568280</v>
      </c>
      <c r="I396" s="132">
        <f t="shared" si="413"/>
        <v>0.17241379310344829</v>
      </c>
      <c r="J396" s="132">
        <f t="shared" si="396"/>
        <v>0.7142857142857143</v>
      </c>
      <c r="K396" s="157">
        <f t="shared" si="397"/>
        <v>113656</v>
      </c>
      <c r="L396" s="595"/>
      <c r="M396" s="227" t="s">
        <v>119</v>
      </c>
      <c r="N396" s="122">
        <v>15</v>
      </c>
      <c r="O396" s="131">
        <v>6</v>
      </c>
      <c r="P396" s="131">
        <v>814910</v>
      </c>
      <c r="Q396" s="132">
        <f t="shared" si="414"/>
        <v>0.10909090909090909</v>
      </c>
      <c r="R396" s="132">
        <f t="shared" si="398"/>
        <v>0.4</v>
      </c>
      <c r="S396" s="126">
        <f t="shared" si="399"/>
        <v>135818.33333333334</v>
      </c>
      <c r="T396" s="595"/>
      <c r="U396" s="227" t="s">
        <v>119</v>
      </c>
      <c r="V396" s="122">
        <v>1222</v>
      </c>
      <c r="W396" s="131">
        <v>843</v>
      </c>
      <c r="X396" s="131">
        <v>55294890</v>
      </c>
      <c r="Y396" s="132">
        <f t="shared" si="415"/>
        <v>0.14191919191919192</v>
      </c>
      <c r="Z396" s="132">
        <f t="shared" si="400"/>
        <v>0.68985270049099834</v>
      </c>
      <c r="AA396" s="131">
        <f t="shared" si="401"/>
        <v>65592.989323843416</v>
      </c>
      <c r="AB396" s="595"/>
      <c r="AC396" s="227" t="s">
        <v>119</v>
      </c>
      <c r="AD396" s="122">
        <v>1453</v>
      </c>
      <c r="AE396" s="131">
        <v>1001</v>
      </c>
      <c r="AF396" s="131">
        <v>75283910</v>
      </c>
      <c r="AG396" s="132">
        <f t="shared" si="416"/>
        <v>0.19700846290100374</v>
      </c>
      <c r="AH396" s="132">
        <f t="shared" si="402"/>
        <v>0.68891947694425326</v>
      </c>
      <c r="AI396" s="126">
        <f t="shared" si="403"/>
        <v>75208.7012987013</v>
      </c>
      <c r="AJ396" s="595"/>
      <c r="AK396" s="227" t="s">
        <v>119</v>
      </c>
      <c r="AL396" s="122">
        <v>1161</v>
      </c>
      <c r="AM396" s="131">
        <v>769</v>
      </c>
      <c r="AN396" s="131">
        <v>61980900</v>
      </c>
      <c r="AO396" s="132">
        <f t="shared" si="417"/>
        <v>0.2061662198391421</v>
      </c>
      <c r="AP396" s="132">
        <f t="shared" si="404"/>
        <v>0.66236003445305769</v>
      </c>
      <c r="AQ396" s="126">
        <f t="shared" si="405"/>
        <v>80599.349804941477</v>
      </c>
      <c r="AR396" s="595"/>
      <c r="AS396" s="227" t="s">
        <v>119</v>
      </c>
      <c r="AT396" s="122">
        <v>567</v>
      </c>
      <c r="AU396" s="131">
        <v>338</v>
      </c>
      <c r="AV396" s="131">
        <v>27925000</v>
      </c>
      <c r="AW396" s="132">
        <f t="shared" si="418"/>
        <v>0.17342226782965622</v>
      </c>
      <c r="AX396" s="132">
        <f t="shared" si="406"/>
        <v>0.59611992945326275</v>
      </c>
      <c r="AY396" s="131">
        <f t="shared" si="407"/>
        <v>82618.343195266265</v>
      </c>
      <c r="AZ396" s="595"/>
      <c r="BA396" s="227" t="s">
        <v>119</v>
      </c>
      <c r="BB396" s="122">
        <v>177</v>
      </c>
      <c r="BC396" s="131">
        <v>107</v>
      </c>
      <c r="BD396" s="131">
        <v>7933090</v>
      </c>
      <c r="BE396" s="132">
        <f t="shared" si="419"/>
        <v>0.13291925465838508</v>
      </c>
      <c r="BF396" s="132">
        <f t="shared" si="408"/>
        <v>0.60451977401129942</v>
      </c>
      <c r="BG396" s="157">
        <f t="shared" si="409"/>
        <v>74141.028037383177</v>
      </c>
      <c r="BH396" s="595"/>
      <c r="BI396" s="227" t="s">
        <v>119</v>
      </c>
      <c r="BJ396" s="122">
        <f t="shared" si="410"/>
        <v>4602</v>
      </c>
      <c r="BK396" s="131">
        <f t="shared" si="394"/>
        <v>3069</v>
      </c>
      <c r="BL396" s="131">
        <f t="shared" si="395"/>
        <v>229800980</v>
      </c>
      <c r="BM396" s="132">
        <f t="shared" si="420"/>
        <v>0.17448405253283303</v>
      </c>
      <c r="BN396" s="132">
        <f t="shared" si="411"/>
        <v>0.66688396349413304</v>
      </c>
      <c r="BO396" s="131">
        <f t="shared" si="412"/>
        <v>74878.129683936131</v>
      </c>
      <c r="BP396" s="183"/>
    </row>
    <row r="397" spans="2:68" s="75" customFormat="1">
      <c r="B397" s="602"/>
      <c r="C397" s="603"/>
      <c r="D397" s="595"/>
      <c r="E397" s="227" t="s">
        <v>120</v>
      </c>
      <c r="F397" s="122">
        <v>4</v>
      </c>
      <c r="G397" s="131">
        <v>2</v>
      </c>
      <c r="H397" s="131">
        <v>134030</v>
      </c>
      <c r="I397" s="132">
        <f t="shared" si="413"/>
        <v>6.8965517241379309E-2</v>
      </c>
      <c r="J397" s="132">
        <f t="shared" si="396"/>
        <v>0.5</v>
      </c>
      <c r="K397" s="157">
        <f t="shared" si="397"/>
        <v>67015</v>
      </c>
      <c r="L397" s="595"/>
      <c r="M397" s="227" t="s">
        <v>120</v>
      </c>
      <c r="N397" s="122">
        <v>7</v>
      </c>
      <c r="O397" s="131">
        <v>3</v>
      </c>
      <c r="P397" s="131">
        <v>456740</v>
      </c>
      <c r="Q397" s="132">
        <f t="shared" si="414"/>
        <v>5.4545454545454543E-2</v>
      </c>
      <c r="R397" s="132">
        <f t="shared" si="398"/>
        <v>0.42857142857142855</v>
      </c>
      <c r="S397" s="126">
        <f t="shared" si="399"/>
        <v>152246.66666666666</v>
      </c>
      <c r="T397" s="595"/>
      <c r="U397" s="227" t="s">
        <v>120</v>
      </c>
      <c r="V397" s="122">
        <v>537</v>
      </c>
      <c r="W397" s="131">
        <v>400</v>
      </c>
      <c r="X397" s="131">
        <v>27594790</v>
      </c>
      <c r="Y397" s="132">
        <f t="shared" si="415"/>
        <v>6.7340067340067339E-2</v>
      </c>
      <c r="Z397" s="132">
        <f t="shared" si="400"/>
        <v>0.74487895716945995</v>
      </c>
      <c r="AA397" s="131">
        <f t="shared" si="401"/>
        <v>68986.975000000006</v>
      </c>
      <c r="AB397" s="595"/>
      <c r="AC397" s="227" t="s">
        <v>120</v>
      </c>
      <c r="AD397" s="122">
        <v>627</v>
      </c>
      <c r="AE397" s="131">
        <v>452</v>
      </c>
      <c r="AF397" s="131">
        <v>34349200</v>
      </c>
      <c r="AG397" s="132">
        <f t="shared" si="416"/>
        <v>8.8958866364888797E-2</v>
      </c>
      <c r="AH397" s="132">
        <f t="shared" si="402"/>
        <v>0.72089314194577347</v>
      </c>
      <c r="AI397" s="126">
        <f t="shared" si="403"/>
        <v>75993.805309734511</v>
      </c>
      <c r="AJ397" s="595"/>
      <c r="AK397" s="227" t="s">
        <v>120</v>
      </c>
      <c r="AL397" s="122">
        <v>413</v>
      </c>
      <c r="AM397" s="131">
        <v>296</v>
      </c>
      <c r="AN397" s="131">
        <v>23359140</v>
      </c>
      <c r="AO397" s="132">
        <f t="shared" si="417"/>
        <v>7.935656836461126E-2</v>
      </c>
      <c r="AP397" s="132">
        <f t="shared" si="404"/>
        <v>0.7167070217917676</v>
      </c>
      <c r="AQ397" s="126">
        <f t="shared" si="405"/>
        <v>78916.013513513521</v>
      </c>
      <c r="AR397" s="595"/>
      <c r="AS397" s="227" t="s">
        <v>120</v>
      </c>
      <c r="AT397" s="122">
        <v>172</v>
      </c>
      <c r="AU397" s="131">
        <v>99</v>
      </c>
      <c r="AV397" s="131">
        <v>7644550</v>
      </c>
      <c r="AW397" s="132">
        <f t="shared" si="418"/>
        <v>5.0795279630579782E-2</v>
      </c>
      <c r="AX397" s="132">
        <f t="shared" si="406"/>
        <v>0.57558139534883723</v>
      </c>
      <c r="AY397" s="131">
        <f t="shared" si="407"/>
        <v>77217.676767676763</v>
      </c>
      <c r="AZ397" s="595"/>
      <c r="BA397" s="227" t="s">
        <v>120</v>
      </c>
      <c r="BB397" s="122">
        <v>34</v>
      </c>
      <c r="BC397" s="131">
        <v>22</v>
      </c>
      <c r="BD397" s="131">
        <v>2014600</v>
      </c>
      <c r="BE397" s="132">
        <f t="shared" si="419"/>
        <v>2.732919254658385E-2</v>
      </c>
      <c r="BF397" s="132">
        <f t="shared" si="408"/>
        <v>0.6470588235294118</v>
      </c>
      <c r="BG397" s="157">
        <f t="shared" si="409"/>
        <v>91572.727272727279</v>
      </c>
      <c r="BH397" s="595"/>
      <c r="BI397" s="227" t="s">
        <v>120</v>
      </c>
      <c r="BJ397" s="122">
        <f t="shared" si="410"/>
        <v>1794</v>
      </c>
      <c r="BK397" s="131">
        <f t="shared" si="394"/>
        <v>1274</v>
      </c>
      <c r="BL397" s="131">
        <f t="shared" si="395"/>
        <v>95553050</v>
      </c>
      <c r="BM397" s="132">
        <f t="shared" si="420"/>
        <v>7.2431633407243165E-2</v>
      </c>
      <c r="BN397" s="132">
        <f t="shared" si="411"/>
        <v>0.71014492753623193</v>
      </c>
      <c r="BO397" s="131">
        <f t="shared" si="412"/>
        <v>75002.39403453689</v>
      </c>
      <c r="BP397" s="183"/>
    </row>
    <row r="398" spans="2:68" s="75" customFormat="1">
      <c r="B398" s="602"/>
      <c r="C398" s="603"/>
      <c r="D398" s="595"/>
      <c r="E398" s="227" t="s">
        <v>121</v>
      </c>
      <c r="F398" s="122">
        <v>10</v>
      </c>
      <c r="G398" s="131">
        <v>5</v>
      </c>
      <c r="H398" s="131">
        <v>213180</v>
      </c>
      <c r="I398" s="132">
        <f t="shared" si="413"/>
        <v>0.17241379310344829</v>
      </c>
      <c r="J398" s="132">
        <f t="shared" si="396"/>
        <v>0.5</v>
      </c>
      <c r="K398" s="157">
        <f t="shared" si="397"/>
        <v>42636</v>
      </c>
      <c r="L398" s="595"/>
      <c r="M398" s="227" t="s">
        <v>121</v>
      </c>
      <c r="N398" s="122">
        <v>12</v>
      </c>
      <c r="O398" s="131">
        <v>4</v>
      </c>
      <c r="P398" s="131">
        <v>504930</v>
      </c>
      <c r="Q398" s="132">
        <f t="shared" si="414"/>
        <v>7.2727272727272724E-2</v>
      </c>
      <c r="R398" s="132">
        <f t="shared" si="398"/>
        <v>0.33333333333333331</v>
      </c>
      <c r="S398" s="126">
        <f t="shared" si="399"/>
        <v>126232.5</v>
      </c>
      <c r="T398" s="595"/>
      <c r="U398" s="227" t="s">
        <v>121</v>
      </c>
      <c r="V398" s="122">
        <v>348</v>
      </c>
      <c r="W398" s="131">
        <v>206</v>
      </c>
      <c r="X398" s="131">
        <v>13234620</v>
      </c>
      <c r="Y398" s="132">
        <f t="shared" si="415"/>
        <v>3.4680134680134679E-2</v>
      </c>
      <c r="Z398" s="132">
        <f t="shared" si="400"/>
        <v>0.59195402298850575</v>
      </c>
      <c r="AA398" s="131">
        <f t="shared" si="401"/>
        <v>64245.728155339806</v>
      </c>
      <c r="AB398" s="595"/>
      <c r="AC398" s="227" t="s">
        <v>121</v>
      </c>
      <c r="AD398" s="122">
        <v>457</v>
      </c>
      <c r="AE398" s="131">
        <v>290</v>
      </c>
      <c r="AF398" s="131">
        <v>22829940</v>
      </c>
      <c r="AG398" s="132">
        <f t="shared" si="416"/>
        <v>5.7075378862428652E-2</v>
      </c>
      <c r="AH398" s="132">
        <f t="shared" si="402"/>
        <v>0.6345733041575492</v>
      </c>
      <c r="AI398" s="126">
        <f t="shared" si="403"/>
        <v>78723.931034482754</v>
      </c>
      <c r="AJ398" s="595"/>
      <c r="AK398" s="227" t="s">
        <v>121</v>
      </c>
      <c r="AL398" s="122">
        <v>426</v>
      </c>
      <c r="AM398" s="131">
        <v>257</v>
      </c>
      <c r="AN398" s="131">
        <v>20507590</v>
      </c>
      <c r="AO398" s="132">
        <f t="shared" si="417"/>
        <v>6.8900804289544232E-2</v>
      </c>
      <c r="AP398" s="132">
        <f t="shared" si="404"/>
        <v>0.60328638497652587</v>
      </c>
      <c r="AQ398" s="126">
        <f t="shared" si="405"/>
        <v>79796.070038910504</v>
      </c>
      <c r="AR398" s="595"/>
      <c r="AS398" s="227" t="s">
        <v>121</v>
      </c>
      <c r="AT398" s="122">
        <v>271</v>
      </c>
      <c r="AU398" s="131">
        <v>150</v>
      </c>
      <c r="AV398" s="131">
        <v>13283600</v>
      </c>
      <c r="AW398" s="132">
        <f t="shared" si="418"/>
        <v>7.6962544894817853E-2</v>
      </c>
      <c r="AX398" s="132">
        <f t="shared" si="406"/>
        <v>0.55350553505535061</v>
      </c>
      <c r="AY398" s="131">
        <f t="shared" si="407"/>
        <v>88557.333333333328</v>
      </c>
      <c r="AZ398" s="595"/>
      <c r="BA398" s="227" t="s">
        <v>121</v>
      </c>
      <c r="BB398" s="122">
        <v>127</v>
      </c>
      <c r="BC398" s="131">
        <v>64</v>
      </c>
      <c r="BD398" s="131">
        <v>4251590</v>
      </c>
      <c r="BE398" s="132">
        <f t="shared" si="419"/>
        <v>7.9503105590062115E-2</v>
      </c>
      <c r="BF398" s="132">
        <f t="shared" si="408"/>
        <v>0.50393700787401574</v>
      </c>
      <c r="BG398" s="157">
        <f t="shared" si="409"/>
        <v>66431.09375</v>
      </c>
      <c r="BH398" s="595"/>
      <c r="BI398" s="227" t="s">
        <v>121</v>
      </c>
      <c r="BJ398" s="122">
        <f t="shared" si="410"/>
        <v>1651</v>
      </c>
      <c r="BK398" s="131">
        <f t="shared" si="394"/>
        <v>976</v>
      </c>
      <c r="BL398" s="131">
        <f t="shared" si="395"/>
        <v>74825450</v>
      </c>
      <c r="BM398" s="132">
        <f t="shared" si="420"/>
        <v>5.5489226220933538E-2</v>
      </c>
      <c r="BN398" s="132">
        <f t="shared" si="411"/>
        <v>0.59115687462144151</v>
      </c>
      <c r="BO398" s="131">
        <f t="shared" si="412"/>
        <v>76665.420081967211</v>
      </c>
      <c r="BP398" s="183"/>
    </row>
    <row r="399" spans="2:68" s="75" customFormat="1">
      <c r="B399" s="602"/>
      <c r="C399" s="603"/>
      <c r="D399" s="595"/>
      <c r="E399" s="227" t="s">
        <v>122</v>
      </c>
      <c r="F399" s="122">
        <v>4</v>
      </c>
      <c r="G399" s="131">
        <v>2</v>
      </c>
      <c r="H399" s="131">
        <v>53000</v>
      </c>
      <c r="I399" s="132">
        <f t="shared" si="413"/>
        <v>6.8965517241379309E-2</v>
      </c>
      <c r="J399" s="132">
        <f t="shared" si="396"/>
        <v>0.5</v>
      </c>
      <c r="K399" s="157">
        <f t="shared" si="397"/>
        <v>26500</v>
      </c>
      <c r="L399" s="595"/>
      <c r="M399" s="227" t="s">
        <v>122</v>
      </c>
      <c r="N399" s="122">
        <v>5</v>
      </c>
      <c r="O399" s="131">
        <v>5</v>
      </c>
      <c r="P399" s="131">
        <v>732880</v>
      </c>
      <c r="Q399" s="132">
        <f t="shared" si="414"/>
        <v>9.0909090909090912E-2</v>
      </c>
      <c r="R399" s="132">
        <f t="shared" si="398"/>
        <v>1</v>
      </c>
      <c r="S399" s="126">
        <f t="shared" si="399"/>
        <v>146576</v>
      </c>
      <c r="T399" s="595"/>
      <c r="U399" s="227" t="s">
        <v>122</v>
      </c>
      <c r="V399" s="122">
        <v>336</v>
      </c>
      <c r="W399" s="131">
        <v>209</v>
      </c>
      <c r="X399" s="131">
        <v>14112700</v>
      </c>
      <c r="Y399" s="132">
        <f t="shared" si="415"/>
        <v>3.5185185185185187E-2</v>
      </c>
      <c r="Z399" s="132">
        <f t="shared" si="400"/>
        <v>0.62202380952380953</v>
      </c>
      <c r="AA399" s="131">
        <f t="shared" si="401"/>
        <v>67524.880382775125</v>
      </c>
      <c r="AB399" s="595"/>
      <c r="AC399" s="227" t="s">
        <v>122</v>
      </c>
      <c r="AD399" s="122">
        <v>394</v>
      </c>
      <c r="AE399" s="131">
        <v>272</v>
      </c>
      <c r="AF399" s="131">
        <v>20551120</v>
      </c>
      <c r="AG399" s="132">
        <f t="shared" si="416"/>
        <v>5.3532769139933087E-2</v>
      </c>
      <c r="AH399" s="132">
        <f t="shared" si="402"/>
        <v>0.69035532994923854</v>
      </c>
      <c r="AI399" s="126">
        <f t="shared" si="403"/>
        <v>75555.588235294112</v>
      </c>
      <c r="AJ399" s="595"/>
      <c r="AK399" s="227" t="s">
        <v>122</v>
      </c>
      <c r="AL399" s="122">
        <v>358</v>
      </c>
      <c r="AM399" s="131">
        <v>227</v>
      </c>
      <c r="AN399" s="131">
        <v>19885020</v>
      </c>
      <c r="AO399" s="132">
        <f t="shared" si="417"/>
        <v>6.0857908847184984E-2</v>
      </c>
      <c r="AP399" s="132">
        <f t="shared" si="404"/>
        <v>0.63407821229050276</v>
      </c>
      <c r="AQ399" s="126">
        <f t="shared" si="405"/>
        <v>87599.207048458149</v>
      </c>
      <c r="AR399" s="595"/>
      <c r="AS399" s="227" t="s">
        <v>122</v>
      </c>
      <c r="AT399" s="122">
        <v>204</v>
      </c>
      <c r="AU399" s="131">
        <v>124</v>
      </c>
      <c r="AV399" s="131">
        <v>12179930</v>
      </c>
      <c r="AW399" s="132">
        <f t="shared" si="418"/>
        <v>6.3622370446382762E-2</v>
      </c>
      <c r="AX399" s="132">
        <f t="shared" si="406"/>
        <v>0.60784313725490191</v>
      </c>
      <c r="AY399" s="131">
        <f t="shared" si="407"/>
        <v>98225.241935483864</v>
      </c>
      <c r="AZ399" s="595"/>
      <c r="BA399" s="227" t="s">
        <v>122</v>
      </c>
      <c r="BB399" s="122">
        <v>56</v>
      </c>
      <c r="BC399" s="131">
        <v>34</v>
      </c>
      <c r="BD399" s="131">
        <v>2754880</v>
      </c>
      <c r="BE399" s="132">
        <f t="shared" si="419"/>
        <v>4.2236024844720499E-2</v>
      </c>
      <c r="BF399" s="132">
        <f t="shared" si="408"/>
        <v>0.6071428571428571</v>
      </c>
      <c r="BG399" s="157">
        <f t="shared" si="409"/>
        <v>81025.882352941175</v>
      </c>
      <c r="BH399" s="595"/>
      <c r="BI399" s="227" t="s">
        <v>122</v>
      </c>
      <c r="BJ399" s="122">
        <f t="shared" si="410"/>
        <v>1357</v>
      </c>
      <c r="BK399" s="131">
        <f t="shared" si="394"/>
        <v>873</v>
      </c>
      <c r="BL399" s="131">
        <f t="shared" si="395"/>
        <v>70269530</v>
      </c>
      <c r="BM399" s="132">
        <f t="shared" si="420"/>
        <v>4.9633293535732557E-2</v>
      </c>
      <c r="BN399" s="132">
        <f t="shared" si="411"/>
        <v>0.64333087693441415</v>
      </c>
      <c r="BO399" s="131">
        <f t="shared" si="412"/>
        <v>80492.016036655215</v>
      </c>
      <c r="BP399" s="183"/>
    </row>
    <row r="400" spans="2:68" s="75" customFormat="1">
      <c r="B400" s="602"/>
      <c r="C400" s="603"/>
      <c r="D400" s="595"/>
      <c r="E400" s="227" t="s">
        <v>123</v>
      </c>
      <c r="F400" s="122">
        <v>10</v>
      </c>
      <c r="G400" s="131">
        <v>6</v>
      </c>
      <c r="H400" s="131">
        <v>218100</v>
      </c>
      <c r="I400" s="132">
        <f t="shared" si="413"/>
        <v>0.20689655172413793</v>
      </c>
      <c r="J400" s="132">
        <f t="shared" si="396"/>
        <v>0.6</v>
      </c>
      <c r="K400" s="157">
        <f t="shared" si="397"/>
        <v>36350</v>
      </c>
      <c r="L400" s="595"/>
      <c r="M400" s="227" t="s">
        <v>123</v>
      </c>
      <c r="N400" s="122">
        <v>21</v>
      </c>
      <c r="O400" s="131">
        <v>16</v>
      </c>
      <c r="P400" s="131">
        <v>1638100</v>
      </c>
      <c r="Q400" s="132">
        <f t="shared" si="414"/>
        <v>0.29090909090909089</v>
      </c>
      <c r="R400" s="132">
        <f t="shared" si="398"/>
        <v>0.76190476190476186</v>
      </c>
      <c r="S400" s="126">
        <f t="shared" si="399"/>
        <v>102381.25</v>
      </c>
      <c r="T400" s="595"/>
      <c r="U400" s="227" t="s">
        <v>123</v>
      </c>
      <c r="V400" s="122">
        <v>2206</v>
      </c>
      <c r="W400" s="131">
        <v>1591</v>
      </c>
      <c r="X400" s="131">
        <v>100635780</v>
      </c>
      <c r="Y400" s="132">
        <f t="shared" si="415"/>
        <v>0.26784511784511783</v>
      </c>
      <c r="Z400" s="132">
        <f t="shared" si="400"/>
        <v>0.72121486854034456</v>
      </c>
      <c r="AA400" s="131">
        <f t="shared" si="401"/>
        <v>63253.161533626648</v>
      </c>
      <c r="AB400" s="595"/>
      <c r="AC400" s="227" t="s">
        <v>123</v>
      </c>
      <c r="AD400" s="122">
        <v>2133</v>
      </c>
      <c r="AE400" s="131">
        <v>1498</v>
      </c>
      <c r="AF400" s="131">
        <v>108886630</v>
      </c>
      <c r="AG400" s="132">
        <f t="shared" si="416"/>
        <v>0.29482385357213148</v>
      </c>
      <c r="AH400" s="132">
        <f t="shared" si="402"/>
        <v>0.70229723394280352</v>
      </c>
      <c r="AI400" s="126">
        <f t="shared" si="403"/>
        <v>72688.004005340452</v>
      </c>
      <c r="AJ400" s="595"/>
      <c r="AK400" s="227" t="s">
        <v>123</v>
      </c>
      <c r="AL400" s="122">
        <v>1430</v>
      </c>
      <c r="AM400" s="131">
        <v>940</v>
      </c>
      <c r="AN400" s="131">
        <v>67833780</v>
      </c>
      <c r="AO400" s="132">
        <f t="shared" si="417"/>
        <v>0.25201072386058981</v>
      </c>
      <c r="AP400" s="132">
        <f t="shared" si="404"/>
        <v>0.65734265734265729</v>
      </c>
      <c r="AQ400" s="126">
        <f t="shared" si="405"/>
        <v>72163.595744680846</v>
      </c>
      <c r="AR400" s="595"/>
      <c r="AS400" s="227" t="s">
        <v>123</v>
      </c>
      <c r="AT400" s="122">
        <v>598</v>
      </c>
      <c r="AU400" s="131">
        <v>370</v>
      </c>
      <c r="AV400" s="131">
        <v>28774130</v>
      </c>
      <c r="AW400" s="132">
        <f t="shared" si="418"/>
        <v>0.18984094407388405</v>
      </c>
      <c r="AX400" s="132">
        <f t="shared" si="406"/>
        <v>0.61872909698996659</v>
      </c>
      <c r="AY400" s="131">
        <f t="shared" si="407"/>
        <v>77767.91891891892</v>
      </c>
      <c r="AZ400" s="595"/>
      <c r="BA400" s="227" t="s">
        <v>123</v>
      </c>
      <c r="BB400" s="122">
        <v>175</v>
      </c>
      <c r="BC400" s="131">
        <v>96</v>
      </c>
      <c r="BD400" s="131">
        <v>8285530</v>
      </c>
      <c r="BE400" s="132">
        <f t="shared" si="419"/>
        <v>0.11925465838509317</v>
      </c>
      <c r="BF400" s="132">
        <f t="shared" si="408"/>
        <v>0.5485714285714286</v>
      </c>
      <c r="BG400" s="157">
        <f t="shared" si="409"/>
        <v>86307.604166666672</v>
      </c>
      <c r="BH400" s="595"/>
      <c r="BI400" s="227" t="s">
        <v>123</v>
      </c>
      <c r="BJ400" s="122">
        <f t="shared" si="410"/>
        <v>6573</v>
      </c>
      <c r="BK400" s="131">
        <f t="shared" si="394"/>
        <v>4517</v>
      </c>
      <c r="BL400" s="131">
        <f t="shared" si="395"/>
        <v>316272050</v>
      </c>
      <c r="BM400" s="132">
        <f t="shared" si="420"/>
        <v>0.2568082324179885</v>
      </c>
      <c r="BN400" s="132">
        <f t="shared" si="411"/>
        <v>0.68720523353111218</v>
      </c>
      <c r="BO400" s="131">
        <f t="shared" si="412"/>
        <v>70018.164711091435</v>
      </c>
      <c r="BP400" s="183"/>
    </row>
    <row r="401" spans="2:68" s="75" customFormat="1">
      <c r="B401" s="602"/>
      <c r="C401" s="603"/>
      <c r="D401" s="595"/>
      <c r="E401" s="227" t="s">
        <v>124</v>
      </c>
      <c r="F401" s="122">
        <v>2</v>
      </c>
      <c r="G401" s="131">
        <v>1</v>
      </c>
      <c r="H401" s="131">
        <v>33170</v>
      </c>
      <c r="I401" s="132">
        <f t="shared" si="413"/>
        <v>3.4482758620689655E-2</v>
      </c>
      <c r="J401" s="132">
        <f t="shared" si="396"/>
        <v>0.5</v>
      </c>
      <c r="K401" s="157">
        <f t="shared" si="397"/>
        <v>33170</v>
      </c>
      <c r="L401" s="595"/>
      <c r="M401" s="227" t="s">
        <v>124</v>
      </c>
      <c r="N401" s="122">
        <v>8</v>
      </c>
      <c r="O401" s="131">
        <v>5</v>
      </c>
      <c r="P401" s="131">
        <v>654200</v>
      </c>
      <c r="Q401" s="132">
        <f t="shared" si="414"/>
        <v>9.0909090909090912E-2</v>
      </c>
      <c r="R401" s="132">
        <f t="shared" si="398"/>
        <v>0.625</v>
      </c>
      <c r="S401" s="126">
        <f t="shared" si="399"/>
        <v>130840</v>
      </c>
      <c r="T401" s="595"/>
      <c r="U401" s="227" t="s">
        <v>124</v>
      </c>
      <c r="V401" s="122">
        <v>296</v>
      </c>
      <c r="W401" s="131">
        <v>211</v>
      </c>
      <c r="X401" s="131">
        <v>14777330</v>
      </c>
      <c r="Y401" s="132">
        <f t="shared" si="415"/>
        <v>3.5521885521885524E-2</v>
      </c>
      <c r="Z401" s="132">
        <f t="shared" si="400"/>
        <v>0.71283783783783783</v>
      </c>
      <c r="AA401" s="131">
        <f t="shared" si="401"/>
        <v>70034.739336492887</v>
      </c>
      <c r="AB401" s="595"/>
      <c r="AC401" s="227" t="s">
        <v>124</v>
      </c>
      <c r="AD401" s="122">
        <v>386</v>
      </c>
      <c r="AE401" s="131">
        <v>248</v>
      </c>
      <c r="AF401" s="131">
        <v>23373930</v>
      </c>
      <c r="AG401" s="132">
        <f t="shared" si="416"/>
        <v>4.8809289509938986E-2</v>
      </c>
      <c r="AH401" s="132">
        <f t="shared" si="402"/>
        <v>0.6424870466321243</v>
      </c>
      <c r="AI401" s="126">
        <f t="shared" si="403"/>
        <v>94249.717741935485</v>
      </c>
      <c r="AJ401" s="595"/>
      <c r="AK401" s="227" t="s">
        <v>124</v>
      </c>
      <c r="AL401" s="122">
        <v>431</v>
      </c>
      <c r="AM401" s="131">
        <v>268</v>
      </c>
      <c r="AN401" s="131">
        <v>23243590</v>
      </c>
      <c r="AO401" s="132">
        <f t="shared" si="417"/>
        <v>7.1849865951742628E-2</v>
      </c>
      <c r="AP401" s="132">
        <f t="shared" si="404"/>
        <v>0.6218097447795824</v>
      </c>
      <c r="AQ401" s="126">
        <f t="shared" si="405"/>
        <v>86729.813432835814</v>
      </c>
      <c r="AR401" s="595"/>
      <c r="AS401" s="227" t="s">
        <v>124</v>
      </c>
      <c r="AT401" s="122">
        <v>296</v>
      </c>
      <c r="AU401" s="131">
        <v>162</v>
      </c>
      <c r="AV401" s="131">
        <v>15137360</v>
      </c>
      <c r="AW401" s="132">
        <f t="shared" si="418"/>
        <v>8.311954848640328E-2</v>
      </c>
      <c r="AX401" s="132">
        <f t="shared" si="406"/>
        <v>0.54729729729729726</v>
      </c>
      <c r="AY401" s="131">
        <f t="shared" si="407"/>
        <v>93440.493827160491</v>
      </c>
      <c r="AZ401" s="595"/>
      <c r="BA401" s="227" t="s">
        <v>124</v>
      </c>
      <c r="BB401" s="122">
        <v>144</v>
      </c>
      <c r="BC401" s="131">
        <v>86</v>
      </c>
      <c r="BD401" s="131">
        <v>8290280</v>
      </c>
      <c r="BE401" s="132">
        <f t="shared" si="419"/>
        <v>0.10683229813664596</v>
      </c>
      <c r="BF401" s="132">
        <f t="shared" si="408"/>
        <v>0.59722222222222221</v>
      </c>
      <c r="BG401" s="157">
        <f t="shared" si="409"/>
        <v>96398.604651162794</v>
      </c>
      <c r="BH401" s="595"/>
      <c r="BI401" s="227" t="s">
        <v>124</v>
      </c>
      <c r="BJ401" s="122">
        <f t="shared" si="410"/>
        <v>1563</v>
      </c>
      <c r="BK401" s="131">
        <f t="shared" si="394"/>
        <v>981</v>
      </c>
      <c r="BL401" s="131">
        <f t="shared" si="395"/>
        <v>85509860</v>
      </c>
      <c r="BM401" s="132">
        <f t="shared" si="420"/>
        <v>5.5773494797885043E-2</v>
      </c>
      <c r="BN401" s="132">
        <f t="shared" si="411"/>
        <v>0.62763915547024951</v>
      </c>
      <c r="BO401" s="131">
        <f t="shared" si="412"/>
        <v>87166.014271151886</v>
      </c>
      <c r="BP401" s="183"/>
    </row>
    <row r="402" spans="2:68" s="75" customFormat="1">
      <c r="B402" s="602"/>
      <c r="C402" s="603"/>
      <c r="D402" s="595"/>
      <c r="E402" s="224" t="s">
        <v>117</v>
      </c>
      <c r="F402" s="124">
        <v>1</v>
      </c>
      <c r="G402" s="135">
        <v>1</v>
      </c>
      <c r="H402" s="135">
        <v>138440</v>
      </c>
      <c r="I402" s="136">
        <f t="shared" si="413"/>
        <v>3.4482758620689655E-2</v>
      </c>
      <c r="J402" s="136">
        <f t="shared" si="396"/>
        <v>1</v>
      </c>
      <c r="K402" s="177">
        <f t="shared" si="397"/>
        <v>138440</v>
      </c>
      <c r="L402" s="595"/>
      <c r="M402" s="224" t="s">
        <v>117</v>
      </c>
      <c r="N402" s="124">
        <v>7</v>
      </c>
      <c r="O402" s="135">
        <v>6</v>
      </c>
      <c r="P402" s="135">
        <v>873540</v>
      </c>
      <c r="Q402" s="136">
        <f t="shared" si="414"/>
        <v>0.10909090909090909</v>
      </c>
      <c r="R402" s="136">
        <f t="shared" si="398"/>
        <v>0.8571428571428571</v>
      </c>
      <c r="S402" s="128">
        <f t="shared" si="399"/>
        <v>145590</v>
      </c>
      <c r="T402" s="595"/>
      <c r="U402" s="224" t="s">
        <v>117</v>
      </c>
      <c r="V402" s="124">
        <v>567</v>
      </c>
      <c r="W402" s="135">
        <v>347</v>
      </c>
      <c r="X402" s="135">
        <v>18922280</v>
      </c>
      <c r="Y402" s="136">
        <f t="shared" si="415"/>
        <v>5.8417508417508417E-2</v>
      </c>
      <c r="Z402" s="136">
        <f t="shared" si="400"/>
        <v>0.61199294532627868</v>
      </c>
      <c r="AA402" s="135">
        <f t="shared" si="401"/>
        <v>54531.066282420747</v>
      </c>
      <c r="AB402" s="595"/>
      <c r="AC402" s="224" t="s">
        <v>117</v>
      </c>
      <c r="AD402" s="124">
        <v>343</v>
      </c>
      <c r="AE402" s="135">
        <v>201</v>
      </c>
      <c r="AF402" s="135">
        <v>14220160</v>
      </c>
      <c r="AG402" s="136">
        <f t="shared" si="416"/>
        <v>3.9559141901200551E-2</v>
      </c>
      <c r="AH402" s="136">
        <f t="shared" si="402"/>
        <v>0.5860058309037901</v>
      </c>
      <c r="AI402" s="128">
        <f t="shared" si="403"/>
        <v>70747.064676616908</v>
      </c>
      <c r="AJ402" s="595"/>
      <c r="AK402" s="224" t="s">
        <v>117</v>
      </c>
      <c r="AL402" s="124">
        <v>176</v>
      </c>
      <c r="AM402" s="135">
        <v>92</v>
      </c>
      <c r="AN402" s="135">
        <v>8758970</v>
      </c>
      <c r="AO402" s="136">
        <f t="shared" si="417"/>
        <v>2.4664879356568366E-2</v>
      </c>
      <c r="AP402" s="136">
        <f t="shared" si="404"/>
        <v>0.52272727272727271</v>
      </c>
      <c r="AQ402" s="128">
        <f t="shared" si="405"/>
        <v>95206.195652173919</v>
      </c>
      <c r="AR402" s="595"/>
      <c r="AS402" s="224" t="s">
        <v>117</v>
      </c>
      <c r="AT402" s="124">
        <v>108</v>
      </c>
      <c r="AU402" s="135">
        <v>56</v>
      </c>
      <c r="AV402" s="135">
        <v>6073580</v>
      </c>
      <c r="AW402" s="136">
        <f t="shared" si="418"/>
        <v>2.8732683427398667E-2</v>
      </c>
      <c r="AX402" s="136">
        <f t="shared" si="406"/>
        <v>0.51851851851851849</v>
      </c>
      <c r="AY402" s="135">
        <f t="shared" si="407"/>
        <v>108456.78571428571</v>
      </c>
      <c r="AZ402" s="595"/>
      <c r="BA402" s="224" t="s">
        <v>117</v>
      </c>
      <c r="BB402" s="124">
        <v>70</v>
      </c>
      <c r="BC402" s="135">
        <v>33</v>
      </c>
      <c r="BD402" s="135">
        <v>3548090</v>
      </c>
      <c r="BE402" s="136">
        <f t="shared" si="419"/>
        <v>4.0993788819875775E-2</v>
      </c>
      <c r="BF402" s="136">
        <f t="shared" si="408"/>
        <v>0.47142857142857142</v>
      </c>
      <c r="BG402" s="177">
        <f t="shared" si="409"/>
        <v>107517.87878787878</v>
      </c>
      <c r="BH402" s="595"/>
      <c r="BI402" s="224" t="s">
        <v>117</v>
      </c>
      <c r="BJ402" s="124">
        <f t="shared" si="410"/>
        <v>1272</v>
      </c>
      <c r="BK402" s="135">
        <f t="shared" si="394"/>
        <v>736</v>
      </c>
      <c r="BL402" s="135">
        <f t="shared" si="395"/>
        <v>52535060</v>
      </c>
      <c r="BM402" s="136">
        <f t="shared" si="420"/>
        <v>4.1844334527261356E-2</v>
      </c>
      <c r="BN402" s="136">
        <f t="shared" si="411"/>
        <v>0.57861635220125784</v>
      </c>
      <c r="BO402" s="135">
        <f t="shared" si="412"/>
        <v>71379.157608695648</v>
      </c>
      <c r="BP402" s="183"/>
    </row>
    <row r="403" spans="2:68" s="75" customFormat="1">
      <c r="B403" s="602">
        <v>37</v>
      </c>
      <c r="C403" s="603" t="s">
        <v>3</v>
      </c>
      <c r="D403" s="595">
        <f>BS44</f>
        <v>26</v>
      </c>
      <c r="E403" s="225" t="s">
        <v>104</v>
      </c>
      <c r="F403" s="121">
        <v>17</v>
      </c>
      <c r="G403" s="129">
        <v>13</v>
      </c>
      <c r="H403" s="129">
        <v>924700</v>
      </c>
      <c r="I403" s="130">
        <f>IFERROR(G403/$D$403,"-")</f>
        <v>0.5</v>
      </c>
      <c r="J403" s="130">
        <f t="shared" si="396"/>
        <v>0.76470588235294112</v>
      </c>
      <c r="K403" s="156">
        <f t="shared" si="397"/>
        <v>71130.769230769234</v>
      </c>
      <c r="L403" s="595">
        <f>BT44</f>
        <v>106</v>
      </c>
      <c r="M403" s="225" t="s">
        <v>104</v>
      </c>
      <c r="N403" s="121">
        <v>55</v>
      </c>
      <c r="O403" s="129">
        <v>36</v>
      </c>
      <c r="P403" s="129">
        <v>3462320</v>
      </c>
      <c r="Q403" s="130">
        <f>IFERROR(O403/$L$403,"-")</f>
        <v>0.33962264150943394</v>
      </c>
      <c r="R403" s="130">
        <f t="shared" si="398"/>
        <v>0.65454545454545454</v>
      </c>
      <c r="S403" s="125">
        <f t="shared" si="399"/>
        <v>96175.555555555562</v>
      </c>
      <c r="T403" s="595">
        <f>BU44</f>
        <v>19235</v>
      </c>
      <c r="U403" s="225" t="s">
        <v>104</v>
      </c>
      <c r="V403" s="121">
        <v>9462</v>
      </c>
      <c r="W403" s="129">
        <v>6285</v>
      </c>
      <c r="X403" s="129">
        <v>421945700</v>
      </c>
      <c r="Y403" s="130">
        <f>IFERROR(W403/$T$403,"-")</f>
        <v>0.3267481154146088</v>
      </c>
      <c r="Z403" s="130">
        <f t="shared" si="400"/>
        <v>0.66423589093214963</v>
      </c>
      <c r="AA403" s="129">
        <f t="shared" si="401"/>
        <v>67135.354017501988</v>
      </c>
      <c r="AB403" s="595">
        <f>BV44</f>
        <v>15898</v>
      </c>
      <c r="AC403" s="225" t="s">
        <v>104</v>
      </c>
      <c r="AD403" s="121">
        <v>8617</v>
      </c>
      <c r="AE403" s="129">
        <v>5871</v>
      </c>
      <c r="AF403" s="129">
        <v>449984560</v>
      </c>
      <c r="AG403" s="130">
        <f>IFERROR(AE403/$AB$403,"-")</f>
        <v>0.36929173480940997</v>
      </c>
      <c r="AH403" s="130">
        <f t="shared" si="402"/>
        <v>0.68132760821631655</v>
      </c>
      <c r="AI403" s="125">
        <f t="shared" si="403"/>
        <v>76645.300630216312</v>
      </c>
      <c r="AJ403" s="595">
        <f>BW44</f>
        <v>11258</v>
      </c>
      <c r="AK403" s="225" t="s">
        <v>104</v>
      </c>
      <c r="AL403" s="121">
        <v>6188</v>
      </c>
      <c r="AM403" s="129">
        <v>3930</v>
      </c>
      <c r="AN403" s="129">
        <v>324290790</v>
      </c>
      <c r="AO403" s="130">
        <f>IFERROR(AM403/$AJ$403,"-")</f>
        <v>0.34908509504352458</v>
      </c>
      <c r="AP403" s="130">
        <f t="shared" si="404"/>
        <v>0.6351001939237233</v>
      </c>
      <c r="AQ403" s="125">
        <f t="shared" si="405"/>
        <v>82516.740458015265</v>
      </c>
      <c r="AR403" s="595">
        <f>BX44</f>
        <v>5597</v>
      </c>
      <c r="AS403" s="225" t="s">
        <v>104</v>
      </c>
      <c r="AT403" s="121">
        <v>2713</v>
      </c>
      <c r="AU403" s="129">
        <v>1609</v>
      </c>
      <c r="AV403" s="129">
        <v>138868490</v>
      </c>
      <c r="AW403" s="130">
        <f>IFERROR(AU403/$AR$403,"-")</f>
        <v>0.28747543326782204</v>
      </c>
      <c r="AX403" s="130">
        <f t="shared" si="406"/>
        <v>0.59307040176925907</v>
      </c>
      <c r="AY403" s="129">
        <f t="shared" si="407"/>
        <v>86307.327532628959</v>
      </c>
      <c r="AZ403" s="595">
        <f>BY44</f>
        <v>2125</v>
      </c>
      <c r="BA403" s="225" t="s">
        <v>104</v>
      </c>
      <c r="BB403" s="121">
        <v>800</v>
      </c>
      <c r="BC403" s="129">
        <v>459</v>
      </c>
      <c r="BD403" s="129">
        <v>46528720</v>
      </c>
      <c r="BE403" s="130">
        <f>IFERROR(BC403/$AZ$403,"-")</f>
        <v>0.216</v>
      </c>
      <c r="BF403" s="130">
        <f t="shared" si="408"/>
        <v>0.57374999999999998</v>
      </c>
      <c r="BG403" s="156">
        <f t="shared" si="409"/>
        <v>101369.76034858388</v>
      </c>
      <c r="BH403" s="595">
        <f>BZ44</f>
        <v>54245</v>
      </c>
      <c r="BI403" s="225" t="s">
        <v>104</v>
      </c>
      <c r="BJ403" s="121">
        <f t="shared" si="410"/>
        <v>27852</v>
      </c>
      <c r="BK403" s="129">
        <f t="shared" si="394"/>
        <v>18203</v>
      </c>
      <c r="BL403" s="129">
        <f t="shared" si="395"/>
        <v>1386005280</v>
      </c>
      <c r="BM403" s="130">
        <f>IFERROR(BK403/$BH$403,"-")</f>
        <v>0.33557009862660153</v>
      </c>
      <c r="BN403" s="130">
        <f t="shared" si="411"/>
        <v>0.65356168318253627</v>
      </c>
      <c r="BO403" s="129">
        <f t="shared" si="412"/>
        <v>76141.585452947314</v>
      </c>
      <c r="BP403" s="183"/>
    </row>
    <row r="404" spans="2:68" s="75" customFormat="1">
      <c r="B404" s="602"/>
      <c r="C404" s="603"/>
      <c r="D404" s="595"/>
      <c r="E404" s="226" t="s">
        <v>136</v>
      </c>
      <c r="F404" s="122">
        <v>8</v>
      </c>
      <c r="G404" s="131">
        <v>7</v>
      </c>
      <c r="H404" s="131">
        <v>393430</v>
      </c>
      <c r="I404" s="132">
        <f t="shared" ref="I404:I413" si="421">IFERROR(G404/$D$403,"-")</f>
        <v>0.26923076923076922</v>
      </c>
      <c r="J404" s="132">
        <f t="shared" si="396"/>
        <v>0.875</v>
      </c>
      <c r="K404" s="157">
        <f t="shared" si="397"/>
        <v>56204.285714285717</v>
      </c>
      <c r="L404" s="595"/>
      <c r="M404" s="226" t="s">
        <v>136</v>
      </c>
      <c r="N404" s="122">
        <v>39</v>
      </c>
      <c r="O404" s="131">
        <v>27</v>
      </c>
      <c r="P404" s="131">
        <v>2446160</v>
      </c>
      <c r="Q404" s="132">
        <f t="shared" ref="Q404:Q413" si="422">IFERROR(O404/$L$403,"-")</f>
        <v>0.25471698113207547</v>
      </c>
      <c r="R404" s="132">
        <f t="shared" si="398"/>
        <v>0.69230769230769229</v>
      </c>
      <c r="S404" s="126">
        <f t="shared" si="399"/>
        <v>90598.518518518526</v>
      </c>
      <c r="T404" s="595"/>
      <c r="U404" s="226" t="s">
        <v>136</v>
      </c>
      <c r="V404" s="122">
        <v>8911</v>
      </c>
      <c r="W404" s="131">
        <v>6018</v>
      </c>
      <c r="X404" s="131">
        <v>381534720</v>
      </c>
      <c r="Y404" s="132">
        <f t="shared" ref="Y404:Y413" si="423">IFERROR(W404/$T$403,"-")</f>
        <v>0.31286716922277097</v>
      </c>
      <c r="Z404" s="132">
        <f t="shared" si="400"/>
        <v>0.67534507911569974</v>
      </c>
      <c r="AA404" s="131">
        <f t="shared" si="401"/>
        <v>63398.923230309076</v>
      </c>
      <c r="AB404" s="595"/>
      <c r="AC404" s="226" t="s">
        <v>136</v>
      </c>
      <c r="AD404" s="122">
        <v>7802</v>
      </c>
      <c r="AE404" s="131">
        <v>5359</v>
      </c>
      <c r="AF404" s="131">
        <v>400089690</v>
      </c>
      <c r="AG404" s="132">
        <f t="shared" ref="AG404:AG413" si="424">IFERROR(AE404/$AB$403,"-")</f>
        <v>0.33708642596553023</v>
      </c>
      <c r="AH404" s="132">
        <f t="shared" si="402"/>
        <v>0.68687516021532935</v>
      </c>
      <c r="AI404" s="126">
        <f t="shared" si="403"/>
        <v>74657.527523791752</v>
      </c>
      <c r="AJ404" s="595"/>
      <c r="AK404" s="226" t="s">
        <v>136</v>
      </c>
      <c r="AL404" s="122">
        <v>5135</v>
      </c>
      <c r="AM404" s="131">
        <v>3268</v>
      </c>
      <c r="AN404" s="131">
        <v>259556840</v>
      </c>
      <c r="AO404" s="132">
        <f t="shared" ref="AO404:AO413" si="425">IFERROR(AM404/$AJ$403,"-")</f>
        <v>0.29028246580209627</v>
      </c>
      <c r="AP404" s="132">
        <f t="shared" si="404"/>
        <v>0.63641674780915292</v>
      </c>
      <c r="AQ404" s="126">
        <f t="shared" si="405"/>
        <v>79423.757649938794</v>
      </c>
      <c r="AR404" s="595"/>
      <c r="AS404" s="226" t="s">
        <v>136</v>
      </c>
      <c r="AT404" s="122">
        <v>2073</v>
      </c>
      <c r="AU404" s="131">
        <v>1241</v>
      </c>
      <c r="AV404" s="131">
        <v>103388200</v>
      </c>
      <c r="AW404" s="132">
        <f t="shared" ref="AW404:AW413" si="426">IFERROR(AU404/$AR$403,"-")</f>
        <v>0.2217259246024656</v>
      </c>
      <c r="AX404" s="132">
        <f t="shared" si="406"/>
        <v>0.59864930053063192</v>
      </c>
      <c r="AY404" s="131">
        <f t="shared" si="407"/>
        <v>83310.394842868656</v>
      </c>
      <c r="AZ404" s="595"/>
      <c r="BA404" s="226" t="s">
        <v>136</v>
      </c>
      <c r="BB404" s="122">
        <v>520</v>
      </c>
      <c r="BC404" s="131">
        <v>273</v>
      </c>
      <c r="BD404" s="131">
        <v>25778650</v>
      </c>
      <c r="BE404" s="132">
        <f t="shared" ref="BE404:BE413" si="427">IFERROR(BC404/$AZ$403,"-")</f>
        <v>0.12847058823529411</v>
      </c>
      <c r="BF404" s="132">
        <f t="shared" si="408"/>
        <v>0.52500000000000002</v>
      </c>
      <c r="BG404" s="157">
        <f t="shared" si="409"/>
        <v>94427.289377289373</v>
      </c>
      <c r="BH404" s="595"/>
      <c r="BI404" s="226" t="s">
        <v>136</v>
      </c>
      <c r="BJ404" s="122">
        <f t="shared" si="410"/>
        <v>24488</v>
      </c>
      <c r="BK404" s="131">
        <f t="shared" si="394"/>
        <v>16193</v>
      </c>
      <c r="BL404" s="131">
        <f t="shared" si="395"/>
        <v>1173187690</v>
      </c>
      <c r="BM404" s="132">
        <f t="shared" ref="BM404:BM413" si="428">IFERROR(BK404/$BH$403,"-")</f>
        <v>0.29851599225735093</v>
      </c>
      <c r="BN404" s="132">
        <f t="shared" si="411"/>
        <v>0.66126265926167915</v>
      </c>
      <c r="BO404" s="131">
        <f t="shared" si="412"/>
        <v>72450.298894584077</v>
      </c>
      <c r="BP404" s="183"/>
    </row>
    <row r="405" spans="2:68" s="75" customFormat="1">
      <c r="B405" s="602"/>
      <c r="C405" s="603"/>
      <c r="D405" s="595"/>
      <c r="E405" s="227" t="s">
        <v>103</v>
      </c>
      <c r="F405" s="122">
        <v>11</v>
      </c>
      <c r="G405" s="131">
        <v>8</v>
      </c>
      <c r="H405" s="131">
        <v>864950</v>
      </c>
      <c r="I405" s="132">
        <f t="shared" si="421"/>
        <v>0.30769230769230771</v>
      </c>
      <c r="J405" s="132">
        <f t="shared" si="396"/>
        <v>0.72727272727272729</v>
      </c>
      <c r="K405" s="157">
        <f t="shared" si="397"/>
        <v>108118.75</v>
      </c>
      <c r="L405" s="595"/>
      <c r="M405" s="227" t="s">
        <v>103</v>
      </c>
      <c r="N405" s="122">
        <v>68</v>
      </c>
      <c r="O405" s="131">
        <v>45</v>
      </c>
      <c r="P405" s="131">
        <v>4443820</v>
      </c>
      <c r="Q405" s="132">
        <f t="shared" si="422"/>
        <v>0.42452830188679247</v>
      </c>
      <c r="R405" s="132">
        <f t="shared" si="398"/>
        <v>0.66176470588235292</v>
      </c>
      <c r="S405" s="126">
        <f t="shared" si="399"/>
        <v>98751.555555555562</v>
      </c>
      <c r="T405" s="595"/>
      <c r="U405" s="227" t="s">
        <v>103</v>
      </c>
      <c r="V405" s="122">
        <v>11152</v>
      </c>
      <c r="W405" s="131">
        <v>7257</v>
      </c>
      <c r="X405" s="131">
        <v>475101280</v>
      </c>
      <c r="Y405" s="132">
        <f t="shared" si="423"/>
        <v>0.37728099818040028</v>
      </c>
      <c r="Z405" s="132">
        <f t="shared" si="400"/>
        <v>0.65073529411764708</v>
      </c>
      <c r="AA405" s="131">
        <f t="shared" si="401"/>
        <v>65468.000551191952</v>
      </c>
      <c r="AB405" s="595"/>
      <c r="AC405" s="227" t="s">
        <v>103</v>
      </c>
      <c r="AD405" s="122">
        <v>10290</v>
      </c>
      <c r="AE405" s="131">
        <v>6863</v>
      </c>
      <c r="AF405" s="131">
        <v>535908060</v>
      </c>
      <c r="AG405" s="132">
        <f t="shared" si="424"/>
        <v>0.43168952069442695</v>
      </c>
      <c r="AH405" s="132">
        <f t="shared" si="402"/>
        <v>0.66695821185617099</v>
      </c>
      <c r="AI405" s="126">
        <f t="shared" si="403"/>
        <v>78086.55981349264</v>
      </c>
      <c r="AJ405" s="595"/>
      <c r="AK405" s="227" t="s">
        <v>103</v>
      </c>
      <c r="AL405" s="122">
        <v>7801</v>
      </c>
      <c r="AM405" s="131">
        <v>4860</v>
      </c>
      <c r="AN405" s="131">
        <v>406788910</v>
      </c>
      <c r="AO405" s="132">
        <f t="shared" si="425"/>
        <v>0.43169301829809914</v>
      </c>
      <c r="AP405" s="132">
        <f t="shared" si="404"/>
        <v>0.6229970516600436</v>
      </c>
      <c r="AQ405" s="126">
        <f t="shared" si="405"/>
        <v>83701.421810699583</v>
      </c>
      <c r="AR405" s="595"/>
      <c r="AS405" s="227" t="s">
        <v>103</v>
      </c>
      <c r="AT405" s="122">
        <v>3796</v>
      </c>
      <c r="AU405" s="131">
        <v>2241</v>
      </c>
      <c r="AV405" s="131">
        <v>199673060</v>
      </c>
      <c r="AW405" s="132">
        <f t="shared" si="426"/>
        <v>0.40039306771484723</v>
      </c>
      <c r="AX405" s="132">
        <f t="shared" si="406"/>
        <v>0.59035827186512113</v>
      </c>
      <c r="AY405" s="131">
        <f t="shared" si="407"/>
        <v>89099.982150825526</v>
      </c>
      <c r="AZ405" s="595"/>
      <c r="BA405" s="227" t="s">
        <v>103</v>
      </c>
      <c r="BB405" s="122">
        <v>1278</v>
      </c>
      <c r="BC405" s="131">
        <v>704</v>
      </c>
      <c r="BD405" s="131">
        <v>73104470</v>
      </c>
      <c r="BE405" s="132">
        <f t="shared" si="427"/>
        <v>0.33129411764705885</v>
      </c>
      <c r="BF405" s="132">
        <f t="shared" si="408"/>
        <v>0.55086071987480434</v>
      </c>
      <c r="BG405" s="157">
        <f t="shared" si="409"/>
        <v>103841.57670454546</v>
      </c>
      <c r="BH405" s="595"/>
      <c r="BI405" s="227" t="s">
        <v>103</v>
      </c>
      <c r="BJ405" s="122">
        <f t="shared" si="410"/>
        <v>34396</v>
      </c>
      <c r="BK405" s="131">
        <f t="shared" si="394"/>
        <v>21978</v>
      </c>
      <c r="BL405" s="131">
        <f t="shared" si="395"/>
        <v>1695884550</v>
      </c>
      <c r="BM405" s="132">
        <f t="shared" si="428"/>
        <v>0.40516176606138815</v>
      </c>
      <c r="BN405" s="132">
        <f t="shared" si="411"/>
        <v>0.63896964763344577</v>
      </c>
      <c r="BO405" s="131">
        <f t="shared" si="412"/>
        <v>77162.824187824182</v>
      </c>
      <c r="BP405" s="183"/>
    </row>
    <row r="406" spans="2:68" s="75" customFormat="1">
      <c r="B406" s="602"/>
      <c r="C406" s="603"/>
      <c r="D406" s="595"/>
      <c r="E406" s="227" t="s">
        <v>106</v>
      </c>
      <c r="F406" s="122">
        <v>5</v>
      </c>
      <c r="G406" s="131">
        <v>4</v>
      </c>
      <c r="H406" s="131">
        <v>500380</v>
      </c>
      <c r="I406" s="132">
        <f t="shared" si="421"/>
        <v>0.15384615384615385</v>
      </c>
      <c r="J406" s="132">
        <f t="shared" si="396"/>
        <v>0.8</v>
      </c>
      <c r="K406" s="157">
        <f t="shared" si="397"/>
        <v>125095</v>
      </c>
      <c r="L406" s="595"/>
      <c r="M406" s="227" t="s">
        <v>106</v>
      </c>
      <c r="N406" s="122">
        <v>20</v>
      </c>
      <c r="O406" s="131">
        <v>13</v>
      </c>
      <c r="P406" s="131">
        <v>929900</v>
      </c>
      <c r="Q406" s="132">
        <f t="shared" si="422"/>
        <v>0.12264150943396226</v>
      </c>
      <c r="R406" s="132">
        <f t="shared" si="398"/>
        <v>0.65</v>
      </c>
      <c r="S406" s="126">
        <f t="shared" si="399"/>
        <v>71530.769230769234</v>
      </c>
      <c r="T406" s="595"/>
      <c r="U406" s="227" t="s">
        <v>106</v>
      </c>
      <c r="V406" s="122">
        <v>3545</v>
      </c>
      <c r="W406" s="131">
        <v>2336</v>
      </c>
      <c r="X406" s="131">
        <v>159903620</v>
      </c>
      <c r="Y406" s="132">
        <f t="shared" si="423"/>
        <v>0.12144528203795166</v>
      </c>
      <c r="Z406" s="132">
        <f t="shared" si="400"/>
        <v>0.65895627644569821</v>
      </c>
      <c r="AA406" s="131">
        <f t="shared" si="401"/>
        <v>68451.892123287675</v>
      </c>
      <c r="AB406" s="595"/>
      <c r="AC406" s="227" t="s">
        <v>106</v>
      </c>
      <c r="AD406" s="122">
        <v>3727</v>
      </c>
      <c r="AE406" s="131">
        <v>2598</v>
      </c>
      <c r="AF406" s="131">
        <v>206802740</v>
      </c>
      <c r="AG406" s="132">
        <f t="shared" si="424"/>
        <v>0.16341678198515536</v>
      </c>
      <c r="AH406" s="132">
        <f t="shared" si="402"/>
        <v>0.69707539576066546</v>
      </c>
      <c r="AI406" s="126">
        <f t="shared" si="403"/>
        <v>79600.746728252503</v>
      </c>
      <c r="AJ406" s="595"/>
      <c r="AK406" s="227" t="s">
        <v>106</v>
      </c>
      <c r="AL406" s="122">
        <v>3037</v>
      </c>
      <c r="AM406" s="131">
        <v>1942</v>
      </c>
      <c r="AN406" s="131">
        <v>157292570</v>
      </c>
      <c r="AO406" s="132">
        <f t="shared" si="425"/>
        <v>0.17249955587138036</v>
      </c>
      <c r="AP406" s="132">
        <f t="shared" si="404"/>
        <v>0.63944682252222584</v>
      </c>
      <c r="AQ406" s="126">
        <f t="shared" si="405"/>
        <v>80995.14418125643</v>
      </c>
      <c r="AR406" s="595"/>
      <c r="AS406" s="227" t="s">
        <v>106</v>
      </c>
      <c r="AT406" s="122">
        <v>1504</v>
      </c>
      <c r="AU406" s="131">
        <v>906</v>
      </c>
      <c r="AV406" s="131">
        <v>79568600</v>
      </c>
      <c r="AW406" s="132">
        <f t="shared" si="426"/>
        <v>0.16187243165981777</v>
      </c>
      <c r="AX406" s="132">
        <f t="shared" si="406"/>
        <v>0.60239361702127658</v>
      </c>
      <c r="AY406" s="131">
        <f t="shared" si="407"/>
        <v>87824.061810154526</v>
      </c>
      <c r="AZ406" s="595"/>
      <c r="BA406" s="227" t="s">
        <v>106</v>
      </c>
      <c r="BB406" s="122">
        <v>488</v>
      </c>
      <c r="BC406" s="131">
        <v>263</v>
      </c>
      <c r="BD406" s="131">
        <v>25945940</v>
      </c>
      <c r="BE406" s="132">
        <f t="shared" si="427"/>
        <v>0.12376470588235294</v>
      </c>
      <c r="BF406" s="132">
        <f t="shared" si="408"/>
        <v>0.53893442622950816</v>
      </c>
      <c r="BG406" s="157">
        <f t="shared" si="409"/>
        <v>98653.764258555137</v>
      </c>
      <c r="BH406" s="595"/>
      <c r="BI406" s="227" t="s">
        <v>106</v>
      </c>
      <c r="BJ406" s="122">
        <f t="shared" si="410"/>
        <v>12326</v>
      </c>
      <c r="BK406" s="131">
        <f t="shared" si="394"/>
        <v>8062</v>
      </c>
      <c r="BL406" s="131">
        <f t="shared" si="395"/>
        <v>630943750</v>
      </c>
      <c r="BM406" s="132">
        <f t="shared" si="428"/>
        <v>0.14862199281039729</v>
      </c>
      <c r="BN406" s="132">
        <f t="shared" si="411"/>
        <v>0.65406457893882852</v>
      </c>
      <c r="BO406" s="131">
        <f t="shared" si="412"/>
        <v>78261.442570081868</v>
      </c>
      <c r="BP406" s="183"/>
    </row>
    <row r="407" spans="2:68" s="75" customFormat="1">
      <c r="B407" s="602"/>
      <c r="C407" s="603"/>
      <c r="D407" s="595"/>
      <c r="E407" s="227" t="s">
        <v>119</v>
      </c>
      <c r="F407" s="122">
        <v>7</v>
      </c>
      <c r="G407" s="131">
        <v>5</v>
      </c>
      <c r="H407" s="131">
        <v>535670</v>
      </c>
      <c r="I407" s="132">
        <f t="shared" si="421"/>
        <v>0.19230769230769232</v>
      </c>
      <c r="J407" s="132">
        <f t="shared" si="396"/>
        <v>0.7142857142857143</v>
      </c>
      <c r="K407" s="157">
        <f t="shared" si="397"/>
        <v>107134</v>
      </c>
      <c r="L407" s="595"/>
      <c r="M407" s="227" t="s">
        <v>119</v>
      </c>
      <c r="N407" s="122">
        <v>35</v>
      </c>
      <c r="O407" s="131">
        <v>23</v>
      </c>
      <c r="P407" s="131">
        <v>2090710</v>
      </c>
      <c r="Q407" s="132">
        <f t="shared" si="422"/>
        <v>0.21698113207547171</v>
      </c>
      <c r="R407" s="132">
        <f t="shared" si="398"/>
        <v>0.65714285714285714</v>
      </c>
      <c r="S407" s="126">
        <f t="shared" si="399"/>
        <v>90900.434782608689</v>
      </c>
      <c r="T407" s="595"/>
      <c r="U407" s="227" t="s">
        <v>119</v>
      </c>
      <c r="V407" s="122">
        <v>3745</v>
      </c>
      <c r="W407" s="131">
        <v>2515</v>
      </c>
      <c r="X407" s="131">
        <v>180195400</v>
      </c>
      <c r="Y407" s="132">
        <f t="shared" si="423"/>
        <v>0.13075123472835976</v>
      </c>
      <c r="Z407" s="132">
        <f t="shared" si="400"/>
        <v>0.671562082777036</v>
      </c>
      <c r="AA407" s="131">
        <f t="shared" si="401"/>
        <v>71648.270377733599</v>
      </c>
      <c r="AB407" s="595"/>
      <c r="AC407" s="227" t="s">
        <v>119</v>
      </c>
      <c r="AD407" s="122">
        <v>4271</v>
      </c>
      <c r="AE407" s="131">
        <v>2901</v>
      </c>
      <c r="AF407" s="131">
        <v>230167110</v>
      </c>
      <c r="AG407" s="132">
        <f t="shared" si="424"/>
        <v>0.18247578311737325</v>
      </c>
      <c r="AH407" s="132">
        <f t="shared" si="402"/>
        <v>0.67923202996956211</v>
      </c>
      <c r="AI407" s="126">
        <f t="shared" si="403"/>
        <v>79340.6101344364</v>
      </c>
      <c r="AJ407" s="595"/>
      <c r="AK407" s="227" t="s">
        <v>119</v>
      </c>
      <c r="AL407" s="122">
        <v>3465</v>
      </c>
      <c r="AM407" s="131">
        <v>2221</v>
      </c>
      <c r="AN407" s="131">
        <v>190304910</v>
      </c>
      <c r="AO407" s="132">
        <f t="shared" si="425"/>
        <v>0.19728193284775272</v>
      </c>
      <c r="AP407" s="132">
        <f t="shared" si="404"/>
        <v>0.64098124098124099</v>
      </c>
      <c r="AQ407" s="126">
        <f t="shared" si="405"/>
        <v>85684.335884736603</v>
      </c>
      <c r="AR407" s="595"/>
      <c r="AS407" s="227" t="s">
        <v>119</v>
      </c>
      <c r="AT407" s="122">
        <v>1707</v>
      </c>
      <c r="AU407" s="131">
        <v>1035</v>
      </c>
      <c r="AV407" s="131">
        <v>99613250</v>
      </c>
      <c r="AW407" s="132">
        <f t="shared" si="426"/>
        <v>0.18492049312131498</v>
      </c>
      <c r="AX407" s="132">
        <f t="shared" si="406"/>
        <v>0.60632688927943756</v>
      </c>
      <c r="AY407" s="131">
        <f t="shared" si="407"/>
        <v>96244.68599033817</v>
      </c>
      <c r="AZ407" s="595"/>
      <c r="BA407" s="227" t="s">
        <v>119</v>
      </c>
      <c r="BB407" s="122">
        <v>513</v>
      </c>
      <c r="BC407" s="131">
        <v>281</v>
      </c>
      <c r="BD407" s="131">
        <v>33516630</v>
      </c>
      <c r="BE407" s="132">
        <f t="shared" si="427"/>
        <v>0.13223529411764706</v>
      </c>
      <c r="BF407" s="132">
        <f t="shared" si="408"/>
        <v>0.54775828460038989</v>
      </c>
      <c r="BG407" s="157">
        <f t="shared" si="409"/>
        <v>119276.26334519572</v>
      </c>
      <c r="BH407" s="595"/>
      <c r="BI407" s="227" t="s">
        <v>119</v>
      </c>
      <c r="BJ407" s="122">
        <f t="shared" si="410"/>
        <v>13743</v>
      </c>
      <c r="BK407" s="131">
        <f t="shared" si="394"/>
        <v>8981</v>
      </c>
      <c r="BL407" s="131">
        <f t="shared" si="395"/>
        <v>736423680</v>
      </c>
      <c r="BM407" s="132">
        <f t="shared" si="428"/>
        <v>0.1655636464190248</v>
      </c>
      <c r="BN407" s="132">
        <f t="shared" si="411"/>
        <v>0.65349632540202285</v>
      </c>
      <c r="BO407" s="131">
        <f t="shared" si="412"/>
        <v>81997.960138069262</v>
      </c>
      <c r="BP407" s="183"/>
    </row>
    <row r="408" spans="2:68" s="75" customFormat="1">
      <c r="B408" s="602"/>
      <c r="C408" s="603"/>
      <c r="D408" s="595"/>
      <c r="E408" s="227" t="s">
        <v>120</v>
      </c>
      <c r="F408" s="122">
        <v>2</v>
      </c>
      <c r="G408" s="131">
        <v>2</v>
      </c>
      <c r="H408" s="131">
        <v>278950</v>
      </c>
      <c r="I408" s="132">
        <f t="shared" si="421"/>
        <v>7.6923076923076927E-2</v>
      </c>
      <c r="J408" s="132">
        <f t="shared" si="396"/>
        <v>1</v>
      </c>
      <c r="K408" s="157">
        <f t="shared" si="397"/>
        <v>139475</v>
      </c>
      <c r="L408" s="595"/>
      <c r="M408" s="227" t="s">
        <v>120</v>
      </c>
      <c r="N408" s="122">
        <v>9</v>
      </c>
      <c r="O408" s="131">
        <v>5</v>
      </c>
      <c r="P408" s="131">
        <v>330070</v>
      </c>
      <c r="Q408" s="132">
        <f t="shared" si="422"/>
        <v>4.716981132075472E-2</v>
      </c>
      <c r="R408" s="132">
        <f t="shared" si="398"/>
        <v>0.55555555555555558</v>
      </c>
      <c r="S408" s="126">
        <f t="shared" si="399"/>
        <v>66014</v>
      </c>
      <c r="T408" s="595"/>
      <c r="U408" s="227" t="s">
        <v>120</v>
      </c>
      <c r="V408" s="122">
        <v>1385</v>
      </c>
      <c r="W408" s="131">
        <v>974</v>
      </c>
      <c r="X408" s="131">
        <v>67624130</v>
      </c>
      <c r="Y408" s="132">
        <f t="shared" si="423"/>
        <v>5.0636859890824018E-2</v>
      </c>
      <c r="Z408" s="132">
        <f t="shared" si="400"/>
        <v>0.70324909747292419</v>
      </c>
      <c r="AA408" s="131">
        <f t="shared" si="401"/>
        <v>69429.291581108831</v>
      </c>
      <c r="AB408" s="595"/>
      <c r="AC408" s="227" t="s">
        <v>120</v>
      </c>
      <c r="AD408" s="122">
        <v>1451</v>
      </c>
      <c r="AE408" s="131">
        <v>1015</v>
      </c>
      <c r="AF408" s="131">
        <v>74727360</v>
      </c>
      <c r="AG408" s="132">
        <f t="shared" si="424"/>
        <v>6.3844508743238146E-2</v>
      </c>
      <c r="AH408" s="132">
        <f t="shared" si="402"/>
        <v>0.69951757408683668</v>
      </c>
      <c r="AI408" s="126">
        <f t="shared" si="403"/>
        <v>73623.014778325116</v>
      </c>
      <c r="AJ408" s="595"/>
      <c r="AK408" s="227" t="s">
        <v>120</v>
      </c>
      <c r="AL408" s="122">
        <v>1068</v>
      </c>
      <c r="AM408" s="131">
        <v>700</v>
      </c>
      <c r="AN408" s="131">
        <v>52241390</v>
      </c>
      <c r="AO408" s="132">
        <f t="shared" si="425"/>
        <v>6.2178006750755022E-2</v>
      </c>
      <c r="AP408" s="132">
        <f t="shared" si="404"/>
        <v>0.65543071161048694</v>
      </c>
      <c r="AQ408" s="126">
        <f t="shared" si="405"/>
        <v>74630.557142857142</v>
      </c>
      <c r="AR408" s="595"/>
      <c r="AS408" s="227" t="s">
        <v>120</v>
      </c>
      <c r="AT408" s="122">
        <v>466</v>
      </c>
      <c r="AU408" s="131">
        <v>293</v>
      </c>
      <c r="AV408" s="131">
        <v>26543660</v>
      </c>
      <c r="AW408" s="132">
        <f t="shared" si="426"/>
        <v>5.2349472931927821E-2</v>
      </c>
      <c r="AX408" s="132">
        <f t="shared" si="406"/>
        <v>0.628755364806867</v>
      </c>
      <c r="AY408" s="131">
        <f t="shared" si="407"/>
        <v>90592.696245733794</v>
      </c>
      <c r="AZ408" s="595"/>
      <c r="BA408" s="227" t="s">
        <v>120</v>
      </c>
      <c r="BB408" s="122">
        <v>137</v>
      </c>
      <c r="BC408" s="131">
        <v>74</v>
      </c>
      <c r="BD408" s="131">
        <v>6728140</v>
      </c>
      <c r="BE408" s="132">
        <f t="shared" si="427"/>
        <v>3.4823529411764705E-2</v>
      </c>
      <c r="BF408" s="132">
        <f t="shared" si="408"/>
        <v>0.54014598540145986</v>
      </c>
      <c r="BG408" s="157">
        <f t="shared" si="409"/>
        <v>90920.810810810814</v>
      </c>
      <c r="BH408" s="595"/>
      <c r="BI408" s="227" t="s">
        <v>120</v>
      </c>
      <c r="BJ408" s="122">
        <f t="shared" si="410"/>
        <v>4518</v>
      </c>
      <c r="BK408" s="131">
        <f t="shared" si="394"/>
        <v>3063</v>
      </c>
      <c r="BL408" s="131">
        <f t="shared" si="395"/>
        <v>228473700</v>
      </c>
      <c r="BM408" s="132">
        <f t="shared" si="428"/>
        <v>5.6466033735828189E-2</v>
      </c>
      <c r="BN408" s="132">
        <f t="shared" si="411"/>
        <v>0.67795484727755639</v>
      </c>
      <c r="BO408" s="131">
        <f t="shared" si="412"/>
        <v>74591.478942213522</v>
      </c>
      <c r="BP408" s="183"/>
    </row>
    <row r="409" spans="2:68" s="75" customFormat="1">
      <c r="B409" s="602"/>
      <c r="C409" s="603"/>
      <c r="D409" s="595"/>
      <c r="E409" s="227" t="s">
        <v>121</v>
      </c>
      <c r="F409" s="122">
        <v>2</v>
      </c>
      <c r="G409" s="131">
        <v>2</v>
      </c>
      <c r="H409" s="131">
        <v>281490</v>
      </c>
      <c r="I409" s="132">
        <f t="shared" si="421"/>
        <v>7.6923076923076927E-2</v>
      </c>
      <c r="J409" s="132">
        <f t="shared" si="396"/>
        <v>1</v>
      </c>
      <c r="K409" s="157">
        <f t="shared" si="397"/>
        <v>140745</v>
      </c>
      <c r="L409" s="595"/>
      <c r="M409" s="227" t="s">
        <v>121</v>
      </c>
      <c r="N409" s="122">
        <v>15</v>
      </c>
      <c r="O409" s="131">
        <v>10</v>
      </c>
      <c r="P409" s="131">
        <v>828870</v>
      </c>
      <c r="Q409" s="132">
        <f t="shared" si="422"/>
        <v>9.4339622641509441E-2</v>
      </c>
      <c r="R409" s="132">
        <f t="shared" si="398"/>
        <v>0.66666666666666663</v>
      </c>
      <c r="S409" s="126">
        <f t="shared" si="399"/>
        <v>82887</v>
      </c>
      <c r="T409" s="595"/>
      <c r="U409" s="227" t="s">
        <v>121</v>
      </c>
      <c r="V409" s="122">
        <v>1164</v>
      </c>
      <c r="W409" s="131">
        <v>714</v>
      </c>
      <c r="X409" s="131">
        <v>49715800</v>
      </c>
      <c r="Y409" s="132">
        <f t="shared" si="423"/>
        <v>3.7119833636599951E-2</v>
      </c>
      <c r="Z409" s="132">
        <f t="shared" si="400"/>
        <v>0.61340206185567014</v>
      </c>
      <c r="AA409" s="131">
        <f t="shared" si="401"/>
        <v>69629.971988795514</v>
      </c>
      <c r="AB409" s="595"/>
      <c r="AC409" s="227" t="s">
        <v>121</v>
      </c>
      <c r="AD409" s="122">
        <v>1398</v>
      </c>
      <c r="AE409" s="131">
        <v>897</v>
      </c>
      <c r="AF409" s="131">
        <v>68036000</v>
      </c>
      <c r="AG409" s="132">
        <f t="shared" si="424"/>
        <v>5.6422191470625237E-2</v>
      </c>
      <c r="AH409" s="132">
        <f t="shared" si="402"/>
        <v>0.64163090128755362</v>
      </c>
      <c r="AI409" s="126">
        <f t="shared" si="403"/>
        <v>75848.383500557407</v>
      </c>
      <c r="AJ409" s="595"/>
      <c r="AK409" s="227" t="s">
        <v>121</v>
      </c>
      <c r="AL409" s="122">
        <v>1324</v>
      </c>
      <c r="AM409" s="131">
        <v>781</v>
      </c>
      <c r="AN409" s="131">
        <v>65082000</v>
      </c>
      <c r="AO409" s="132">
        <f t="shared" si="425"/>
        <v>6.9372890389056668E-2</v>
      </c>
      <c r="AP409" s="132">
        <f t="shared" si="404"/>
        <v>0.58987915407854985</v>
      </c>
      <c r="AQ409" s="126">
        <f t="shared" si="405"/>
        <v>83331.626120358516</v>
      </c>
      <c r="AR409" s="595"/>
      <c r="AS409" s="227" t="s">
        <v>121</v>
      </c>
      <c r="AT409" s="122">
        <v>751</v>
      </c>
      <c r="AU409" s="131">
        <v>446</v>
      </c>
      <c r="AV409" s="131">
        <v>39113280</v>
      </c>
      <c r="AW409" s="132">
        <f t="shared" si="426"/>
        <v>7.9685545828122206E-2</v>
      </c>
      <c r="AX409" s="132">
        <f t="shared" si="406"/>
        <v>0.59387483355525961</v>
      </c>
      <c r="AY409" s="131">
        <f t="shared" si="407"/>
        <v>87697.937219730942</v>
      </c>
      <c r="AZ409" s="595"/>
      <c r="BA409" s="227" t="s">
        <v>121</v>
      </c>
      <c r="BB409" s="122">
        <v>287</v>
      </c>
      <c r="BC409" s="131">
        <v>157</v>
      </c>
      <c r="BD409" s="131">
        <v>16077060</v>
      </c>
      <c r="BE409" s="132">
        <f t="shared" si="427"/>
        <v>7.3882352941176468E-2</v>
      </c>
      <c r="BF409" s="132">
        <f t="shared" si="408"/>
        <v>0.54703832752613235</v>
      </c>
      <c r="BG409" s="157">
        <f t="shared" si="409"/>
        <v>102401.65605095541</v>
      </c>
      <c r="BH409" s="595"/>
      <c r="BI409" s="227" t="s">
        <v>121</v>
      </c>
      <c r="BJ409" s="122">
        <f t="shared" si="410"/>
        <v>4941</v>
      </c>
      <c r="BK409" s="131">
        <f t="shared" si="394"/>
        <v>3007</v>
      </c>
      <c r="BL409" s="131">
        <f t="shared" si="395"/>
        <v>239134500</v>
      </c>
      <c r="BM409" s="132">
        <f t="shared" si="428"/>
        <v>5.5433680523550556E-2</v>
      </c>
      <c r="BN409" s="132">
        <f t="shared" si="411"/>
        <v>0.60858125885448289</v>
      </c>
      <c r="BO409" s="131">
        <f t="shared" si="412"/>
        <v>79525.93947455936</v>
      </c>
      <c r="BP409" s="183"/>
    </row>
    <row r="410" spans="2:68" s="75" customFormat="1">
      <c r="B410" s="602"/>
      <c r="C410" s="603"/>
      <c r="D410" s="595"/>
      <c r="E410" s="227" t="s">
        <v>122</v>
      </c>
      <c r="F410" s="122">
        <v>3</v>
      </c>
      <c r="G410" s="131">
        <v>2</v>
      </c>
      <c r="H410" s="131">
        <v>133100</v>
      </c>
      <c r="I410" s="132">
        <f t="shared" si="421"/>
        <v>7.6923076923076927E-2</v>
      </c>
      <c r="J410" s="132">
        <f t="shared" si="396"/>
        <v>0.66666666666666663</v>
      </c>
      <c r="K410" s="157">
        <f t="shared" si="397"/>
        <v>66550</v>
      </c>
      <c r="L410" s="595"/>
      <c r="M410" s="227" t="s">
        <v>122</v>
      </c>
      <c r="N410" s="122">
        <v>15</v>
      </c>
      <c r="O410" s="131">
        <v>12</v>
      </c>
      <c r="P410" s="131">
        <v>1001420</v>
      </c>
      <c r="Q410" s="132">
        <f t="shared" si="422"/>
        <v>0.11320754716981132</v>
      </c>
      <c r="R410" s="132">
        <f t="shared" si="398"/>
        <v>0.8</v>
      </c>
      <c r="S410" s="126">
        <f t="shared" si="399"/>
        <v>83451.666666666672</v>
      </c>
      <c r="T410" s="595"/>
      <c r="U410" s="227" t="s">
        <v>122</v>
      </c>
      <c r="V410" s="122">
        <v>967</v>
      </c>
      <c r="W410" s="131">
        <v>665</v>
      </c>
      <c r="X410" s="131">
        <v>53079330</v>
      </c>
      <c r="Y410" s="132">
        <f t="shared" si="423"/>
        <v>3.4572394073303876E-2</v>
      </c>
      <c r="Z410" s="132">
        <f t="shared" si="400"/>
        <v>0.68769389865563602</v>
      </c>
      <c r="AA410" s="131">
        <f t="shared" si="401"/>
        <v>79818.541353383465</v>
      </c>
      <c r="AB410" s="595"/>
      <c r="AC410" s="227" t="s">
        <v>122</v>
      </c>
      <c r="AD410" s="122">
        <v>989</v>
      </c>
      <c r="AE410" s="131">
        <v>691</v>
      </c>
      <c r="AF410" s="131">
        <v>55979500</v>
      </c>
      <c r="AG410" s="132">
        <f t="shared" si="424"/>
        <v>4.3464586740470497E-2</v>
      </c>
      <c r="AH410" s="132">
        <f t="shared" si="402"/>
        <v>0.69868554095045499</v>
      </c>
      <c r="AI410" s="126">
        <f t="shared" si="403"/>
        <v>81012.301013024597</v>
      </c>
      <c r="AJ410" s="595"/>
      <c r="AK410" s="227" t="s">
        <v>122</v>
      </c>
      <c r="AL410" s="122">
        <v>780</v>
      </c>
      <c r="AM410" s="131">
        <v>529</v>
      </c>
      <c r="AN410" s="131">
        <v>49853370</v>
      </c>
      <c r="AO410" s="132">
        <f t="shared" si="425"/>
        <v>4.6988807958784864E-2</v>
      </c>
      <c r="AP410" s="132">
        <f t="shared" si="404"/>
        <v>0.67820512820512824</v>
      </c>
      <c r="AQ410" s="126">
        <f t="shared" si="405"/>
        <v>94240.775047258983</v>
      </c>
      <c r="AR410" s="595"/>
      <c r="AS410" s="227" t="s">
        <v>122</v>
      </c>
      <c r="AT410" s="122">
        <v>403</v>
      </c>
      <c r="AU410" s="131">
        <v>271</v>
      </c>
      <c r="AV410" s="131">
        <v>31555750</v>
      </c>
      <c r="AW410" s="132">
        <f t="shared" si="426"/>
        <v>4.8418795783455419E-2</v>
      </c>
      <c r="AX410" s="132">
        <f t="shared" si="406"/>
        <v>0.67245657568238215</v>
      </c>
      <c r="AY410" s="131">
        <f t="shared" si="407"/>
        <v>116441.88191881918</v>
      </c>
      <c r="AZ410" s="595"/>
      <c r="BA410" s="227" t="s">
        <v>122</v>
      </c>
      <c r="BB410" s="122">
        <v>121</v>
      </c>
      <c r="BC410" s="131">
        <v>85</v>
      </c>
      <c r="BD410" s="131">
        <v>9953450</v>
      </c>
      <c r="BE410" s="132">
        <f t="shared" si="427"/>
        <v>0.04</v>
      </c>
      <c r="BF410" s="132">
        <f t="shared" si="408"/>
        <v>0.7024793388429752</v>
      </c>
      <c r="BG410" s="157">
        <f t="shared" si="409"/>
        <v>117099.41176470589</v>
      </c>
      <c r="BH410" s="595"/>
      <c r="BI410" s="227" t="s">
        <v>122</v>
      </c>
      <c r="BJ410" s="122">
        <f t="shared" si="410"/>
        <v>3278</v>
      </c>
      <c r="BK410" s="131">
        <f t="shared" si="394"/>
        <v>2255</v>
      </c>
      <c r="BL410" s="131">
        <f t="shared" si="395"/>
        <v>201555920</v>
      </c>
      <c r="BM410" s="132">
        <f t="shared" si="428"/>
        <v>4.1570651672965253E-2</v>
      </c>
      <c r="BN410" s="132">
        <f t="shared" si="411"/>
        <v>0.68791946308724827</v>
      </c>
      <c r="BO410" s="131">
        <f t="shared" si="412"/>
        <v>89381.782705099773</v>
      </c>
      <c r="BP410" s="183"/>
    </row>
    <row r="411" spans="2:68" s="75" customFormat="1">
      <c r="B411" s="602"/>
      <c r="C411" s="603"/>
      <c r="D411" s="595"/>
      <c r="E411" s="227" t="s">
        <v>123</v>
      </c>
      <c r="F411" s="122">
        <v>15</v>
      </c>
      <c r="G411" s="131">
        <v>12</v>
      </c>
      <c r="H411" s="131">
        <v>859530</v>
      </c>
      <c r="I411" s="132">
        <f t="shared" si="421"/>
        <v>0.46153846153846156</v>
      </c>
      <c r="J411" s="132">
        <f t="shared" si="396"/>
        <v>0.8</v>
      </c>
      <c r="K411" s="157">
        <f t="shared" si="397"/>
        <v>71627.5</v>
      </c>
      <c r="L411" s="595"/>
      <c r="M411" s="227" t="s">
        <v>123</v>
      </c>
      <c r="N411" s="122">
        <v>37</v>
      </c>
      <c r="O411" s="131">
        <v>25</v>
      </c>
      <c r="P411" s="131">
        <v>1863920</v>
      </c>
      <c r="Q411" s="132">
        <f t="shared" si="422"/>
        <v>0.23584905660377359</v>
      </c>
      <c r="R411" s="132">
        <f t="shared" si="398"/>
        <v>0.67567567567567566</v>
      </c>
      <c r="S411" s="126">
        <f t="shared" si="399"/>
        <v>74556.800000000003</v>
      </c>
      <c r="T411" s="595"/>
      <c r="U411" s="227" t="s">
        <v>123</v>
      </c>
      <c r="V411" s="122">
        <v>7506</v>
      </c>
      <c r="W411" s="131">
        <v>5341</v>
      </c>
      <c r="X411" s="131">
        <v>356641800</v>
      </c>
      <c r="Y411" s="132">
        <f t="shared" si="423"/>
        <v>0.27767091239927216</v>
      </c>
      <c r="Z411" s="132">
        <f t="shared" si="400"/>
        <v>0.71156408206767918</v>
      </c>
      <c r="AA411" s="131">
        <f t="shared" si="401"/>
        <v>66774.349372776633</v>
      </c>
      <c r="AB411" s="595"/>
      <c r="AC411" s="227" t="s">
        <v>123</v>
      </c>
      <c r="AD411" s="122">
        <v>6715</v>
      </c>
      <c r="AE411" s="131">
        <v>4760</v>
      </c>
      <c r="AF411" s="131">
        <v>373054160</v>
      </c>
      <c r="AG411" s="132">
        <f t="shared" si="424"/>
        <v>0.29940873065794438</v>
      </c>
      <c r="AH411" s="132">
        <f t="shared" si="402"/>
        <v>0.70886075949367089</v>
      </c>
      <c r="AI411" s="126">
        <f t="shared" si="403"/>
        <v>78372.722689075628</v>
      </c>
      <c r="AJ411" s="595"/>
      <c r="AK411" s="227" t="s">
        <v>123</v>
      </c>
      <c r="AL411" s="122">
        <v>4430</v>
      </c>
      <c r="AM411" s="131">
        <v>2921</v>
      </c>
      <c r="AN411" s="131">
        <v>226097310</v>
      </c>
      <c r="AO411" s="132">
        <f t="shared" si="425"/>
        <v>0.25945993959850772</v>
      </c>
      <c r="AP411" s="132">
        <f t="shared" si="404"/>
        <v>0.65936794582392777</v>
      </c>
      <c r="AQ411" s="126">
        <f t="shared" si="405"/>
        <v>77404.077370763436</v>
      </c>
      <c r="AR411" s="595"/>
      <c r="AS411" s="227" t="s">
        <v>123</v>
      </c>
      <c r="AT411" s="122">
        <v>1782</v>
      </c>
      <c r="AU411" s="131">
        <v>1114</v>
      </c>
      <c r="AV411" s="131">
        <v>94729710</v>
      </c>
      <c r="AW411" s="132">
        <f t="shared" si="426"/>
        <v>0.19903519742719314</v>
      </c>
      <c r="AX411" s="132">
        <f t="shared" si="406"/>
        <v>0.62514029180695851</v>
      </c>
      <c r="AY411" s="131">
        <f t="shared" si="407"/>
        <v>85035.646319569118</v>
      </c>
      <c r="AZ411" s="595"/>
      <c r="BA411" s="227" t="s">
        <v>123</v>
      </c>
      <c r="BB411" s="122">
        <v>481</v>
      </c>
      <c r="BC411" s="131">
        <v>268</v>
      </c>
      <c r="BD411" s="131">
        <v>26352100</v>
      </c>
      <c r="BE411" s="132">
        <f t="shared" si="427"/>
        <v>0.12611764705882353</v>
      </c>
      <c r="BF411" s="132">
        <f t="shared" si="408"/>
        <v>0.5571725571725572</v>
      </c>
      <c r="BG411" s="157">
        <f t="shared" si="409"/>
        <v>98328.73134328358</v>
      </c>
      <c r="BH411" s="595"/>
      <c r="BI411" s="227" t="s">
        <v>123</v>
      </c>
      <c r="BJ411" s="122">
        <f t="shared" si="410"/>
        <v>20966</v>
      </c>
      <c r="BK411" s="131">
        <f t="shared" si="394"/>
        <v>14441</v>
      </c>
      <c r="BL411" s="131">
        <f t="shared" si="395"/>
        <v>1079598530</v>
      </c>
      <c r="BM411" s="132">
        <f t="shared" si="428"/>
        <v>0.26621808461609364</v>
      </c>
      <c r="BN411" s="132">
        <f t="shared" si="411"/>
        <v>0.68878183726032627</v>
      </c>
      <c r="BO411" s="131">
        <f t="shared" si="412"/>
        <v>74759.263901391867</v>
      </c>
      <c r="BP411" s="183"/>
    </row>
    <row r="412" spans="2:68" s="75" customFormat="1">
      <c r="B412" s="602"/>
      <c r="C412" s="603"/>
      <c r="D412" s="595"/>
      <c r="E412" s="227" t="s">
        <v>124</v>
      </c>
      <c r="F412" s="122">
        <v>1</v>
      </c>
      <c r="G412" s="131">
        <v>0</v>
      </c>
      <c r="H412" s="131">
        <v>0</v>
      </c>
      <c r="I412" s="132">
        <f t="shared" si="421"/>
        <v>0</v>
      </c>
      <c r="J412" s="132">
        <f t="shared" si="396"/>
        <v>0</v>
      </c>
      <c r="K412" s="157" t="str">
        <f t="shared" si="397"/>
        <v>-</v>
      </c>
      <c r="L412" s="595"/>
      <c r="M412" s="227" t="s">
        <v>124</v>
      </c>
      <c r="N412" s="122">
        <v>19</v>
      </c>
      <c r="O412" s="131">
        <v>10</v>
      </c>
      <c r="P412" s="131">
        <v>957190</v>
      </c>
      <c r="Q412" s="132">
        <f t="shared" si="422"/>
        <v>9.4339622641509441E-2</v>
      </c>
      <c r="R412" s="132">
        <f t="shared" si="398"/>
        <v>0.52631578947368418</v>
      </c>
      <c r="S412" s="126">
        <f t="shared" si="399"/>
        <v>95719</v>
      </c>
      <c r="T412" s="595"/>
      <c r="U412" s="227" t="s">
        <v>124</v>
      </c>
      <c r="V412" s="122">
        <v>1059</v>
      </c>
      <c r="W412" s="131">
        <v>698</v>
      </c>
      <c r="X412" s="131">
        <v>51951950</v>
      </c>
      <c r="Y412" s="132">
        <f t="shared" si="423"/>
        <v>3.6288016636340008E-2</v>
      </c>
      <c r="Z412" s="132">
        <f t="shared" si="400"/>
        <v>0.65911237016052882</v>
      </c>
      <c r="AA412" s="131">
        <f t="shared" si="401"/>
        <v>74429.727793696278</v>
      </c>
      <c r="AB412" s="595"/>
      <c r="AC412" s="227" t="s">
        <v>124</v>
      </c>
      <c r="AD412" s="122">
        <v>1312</v>
      </c>
      <c r="AE412" s="131">
        <v>866</v>
      </c>
      <c r="AF412" s="131">
        <v>70944510</v>
      </c>
      <c r="AG412" s="132">
        <f t="shared" si="424"/>
        <v>5.4472260661718452E-2</v>
      </c>
      <c r="AH412" s="132">
        <f t="shared" si="402"/>
        <v>0.66006097560975607</v>
      </c>
      <c r="AI412" s="126">
        <f t="shared" si="403"/>
        <v>81922.066974595844</v>
      </c>
      <c r="AJ412" s="595"/>
      <c r="AK412" s="227" t="s">
        <v>124</v>
      </c>
      <c r="AL412" s="122">
        <v>1320</v>
      </c>
      <c r="AM412" s="131">
        <v>788</v>
      </c>
      <c r="AN412" s="131">
        <v>68942760</v>
      </c>
      <c r="AO412" s="132">
        <f t="shared" si="425"/>
        <v>6.9994670456564226E-2</v>
      </c>
      <c r="AP412" s="132">
        <f t="shared" si="404"/>
        <v>0.59696969696969693</v>
      </c>
      <c r="AQ412" s="126">
        <f t="shared" si="405"/>
        <v>87490.812182741123</v>
      </c>
      <c r="AR412" s="595"/>
      <c r="AS412" s="227" t="s">
        <v>124</v>
      </c>
      <c r="AT412" s="122">
        <v>832</v>
      </c>
      <c r="AU412" s="131">
        <v>506</v>
      </c>
      <c r="AV412" s="131">
        <v>44476060</v>
      </c>
      <c r="AW412" s="132">
        <f t="shared" si="426"/>
        <v>9.0405574414865103E-2</v>
      </c>
      <c r="AX412" s="132">
        <f t="shared" si="406"/>
        <v>0.60817307692307687</v>
      </c>
      <c r="AY412" s="131">
        <f t="shared" si="407"/>
        <v>87897.351778656128</v>
      </c>
      <c r="AZ412" s="595"/>
      <c r="BA412" s="227" t="s">
        <v>124</v>
      </c>
      <c r="BB412" s="122">
        <v>362</v>
      </c>
      <c r="BC412" s="131">
        <v>206</v>
      </c>
      <c r="BD412" s="131">
        <v>22090580</v>
      </c>
      <c r="BE412" s="132">
        <f t="shared" si="427"/>
        <v>9.6941176470588239E-2</v>
      </c>
      <c r="BF412" s="132">
        <f t="shared" si="408"/>
        <v>0.56906077348066297</v>
      </c>
      <c r="BG412" s="157">
        <f t="shared" si="409"/>
        <v>107235.82524271845</v>
      </c>
      <c r="BH412" s="595"/>
      <c r="BI412" s="227" t="s">
        <v>124</v>
      </c>
      <c r="BJ412" s="122">
        <f t="shared" si="410"/>
        <v>4905</v>
      </c>
      <c r="BK412" s="131">
        <f t="shared" si="394"/>
        <v>3074</v>
      </c>
      <c r="BL412" s="131">
        <f t="shared" si="395"/>
        <v>259363050</v>
      </c>
      <c r="BM412" s="132">
        <f t="shared" si="428"/>
        <v>5.6668817402525579E-2</v>
      </c>
      <c r="BN412" s="132">
        <f t="shared" si="411"/>
        <v>0.62670744138634049</v>
      </c>
      <c r="BO412" s="131">
        <f t="shared" si="412"/>
        <v>84373.145738451523</v>
      </c>
      <c r="BP412" s="183"/>
    </row>
    <row r="413" spans="2:68" s="75" customFormat="1">
      <c r="B413" s="602"/>
      <c r="C413" s="603"/>
      <c r="D413" s="595"/>
      <c r="E413" s="224" t="s">
        <v>117</v>
      </c>
      <c r="F413" s="122">
        <v>1</v>
      </c>
      <c r="G413" s="131">
        <v>0</v>
      </c>
      <c r="H413" s="131">
        <v>0</v>
      </c>
      <c r="I413" s="132">
        <f t="shared" si="421"/>
        <v>0</v>
      </c>
      <c r="J413" s="132">
        <f t="shared" si="396"/>
        <v>0</v>
      </c>
      <c r="K413" s="157" t="str">
        <f t="shared" si="397"/>
        <v>-</v>
      </c>
      <c r="L413" s="595"/>
      <c r="M413" s="228" t="s">
        <v>117</v>
      </c>
      <c r="N413" s="122">
        <v>7</v>
      </c>
      <c r="O413" s="131">
        <v>4</v>
      </c>
      <c r="P413" s="131">
        <v>293800</v>
      </c>
      <c r="Q413" s="132">
        <f t="shared" si="422"/>
        <v>3.7735849056603772E-2</v>
      </c>
      <c r="R413" s="132">
        <f t="shared" si="398"/>
        <v>0.5714285714285714</v>
      </c>
      <c r="S413" s="126">
        <f t="shared" si="399"/>
        <v>73450</v>
      </c>
      <c r="T413" s="595"/>
      <c r="U413" s="228" t="s">
        <v>117</v>
      </c>
      <c r="V413" s="122">
        <v>1775</v>
      </c>
      <c r="W413" s="131">
        <v>1070</v>
      </c>
      <c r="X413" s="131">
        <v>66062380</v>
      </c>
      <c r="Y413" s="132">
        <f t="shared" si="423"/>
        <v>5.5627761892383679E-2</v>
      </c>
      <c r="Z413" s="132">
        <f t="shared" si="400"/>
        <v>0.60281690140845068</v>
      </c>
      <c r="AA413" s="131">
        <f t="shared" si="401"/>
        <v>61740.542056074766</v>
      </c>
      <c r="AB413" s="595"/>
      <c r="AC413" s="228" t="s">
        <v>117</v>
      </c>
      <c r="AD413" s="122">
        <v>1022</v>
      </c>
      <c r="AE413" s="131">
        <v>644</v>
      </c>
      <c r="AF413" s="131">
        <v>51269930</v>
      </c>
      <c r="AG413" s="132">
        <f t="shared" si="424"/>
        <v>4.0508240030192474E-2</v>
      </c>
      <c r="AH413" s="132">
        <f t="shared" si="402"/>
        <v>0.63013698630136983</v>
      </c>
      <c r="AI413" s="126">
        <f t="shared" si="403"/>
        <v>79611.692546583858</v>
      </c>
      <c r="AJ413" s="595"/>
      <c r="AK413" s="228" t="s">
        <v>117</v>
      </c>
      <c r="AL413" s="122">
        <v>594</v>
      </c>
      <c r="AM413" s="131">
        <v>318</v>
      </c>
      <c r="AN413" s="131">
        <v>27200180</v>
      </c>
      <c r="AO413" s="132">
        <f t="shared" si="425"/>
        <v>2.8246580209628707E-2</v>
      </c>
      <c r="AP413" s="132">
        <f t="shared" si="404"/>
        <v>0.53535353535353536</v>
      </c>
      <c r="AQ413" s="126">
        <f t="shared" si="405"/>
        <v>85535.157232704398</v>
      </c>
      <c r="AR413" s="595"/>
      <c r="AS413" s="228" t="s">
        <v>117</v>
      </c>
      <c r="AT413" s="122">
        <v>296</v>
      </c>
      <c r="AU413" s="131">
        <v>153</v>
      </c>
      <c r="AV413" s="131">
        <v>21667210</v>
      </c>
      <c r="AW413" s="132">
        <f t="shared" si="426"/>
        <v>2.7336072896194389E-2</v>
      </c>
      <c r="AX413" s="132">
        <f t="shared" si="406"/>
        <v>0.51689189189189189</v>
      </c>
      <c r="AY413" s="131">
        <f t="shared" si="407"/>
        <v>141615.75163398692</v>
      </c>
      <c r="AZ413" s="595"/>
      <c r="BA413" s="228" t="s">
        <v>117</v>
      </c>
      <c r="BB413" s="122">
        <v>150</v>
      </c>
      <c r="BC413" s="131">
        <v>79</v>
      </c>
      <c r="BD413" s="131">
        <v>10989040</v>
      </c>
      <c r="BE413" s="132">
        <f t="shared" si="427"/>
        <v>3.7176470588235297E-2</v>
      </c>
      <c r="BF413" s="132">
        <f t="shared" si="408"/>
        <v>0.52666666666666662</v>
      </c>
      <c r="BG413" s="157">
        <f t="shared" si="409"/>
        <v>139101.77215189874</v>
      </c>
      <c r="BH413" s="595"/>
      <c r="BI413" s="228" t="s">
        <v>117</v>
      </c>
      <c r="BJ413" s="122">
        <f t="shared" si="410"/>
        <v>3845</v>
      </c>
      <c r="BK413" s="131">
        <f t="shared" si="394"/>
        <v>2268</v>
      </c>
      <c r="BL413" s="131">
        <f t="shared" si="395"/>
        <v>177482540</v>
      </c>
      <c r="BM413" s="132">
        <f t="shared" si="428"/>
        <v>4.1810305097243983E-2</v>
      </c>
      <c r="BN413" s="132">
        <f t="shared" si="411"/>
        <v>0.58985695708712615</v>
      </c>
      <c r="BO413" s="131">
        <f t="shared" si="412"/>
        <v>78255.088183421511</v>
      </c>
      <c r="BP413" s="183"/>
    </row>
    <row r="414" spans="2:68" s="75" customFormat="1">
      <c r="B414" s="602">
        <v>38</v>
      </c>
      <c r="C414" s="604" t="s">
        <v>39</v>
      </c>
      <c r="D414" s="596">
        <f>BS45</f>
        <v>20</v>
      </c>
      <c r="E414" s="225" t="s">
        <v>104</v>
      </c>
      <c r="F414" s="121">
        <v>9</v>
      </c>
      <c r="G414" s="129">
        <v>4</v>
      </c>
      <c r="H414" s="129">
        <v>536140</v>
      </c>
      <c r="I414" s="130">
        <f>IFERROR(G414/$D$414,"-")</f>
        <v>0.2</v>
      </c>
      <c r="J414" s="130">
        <f t="shared" si="396"/>
        <v>0.44444444444444442</v>
      </c>
      <c r="K414" s="156">
        <f t="shared" si="397"/>
        <v>134035</v>
      </c>
      <c r="L414" s="596">
        <f>BT45</f>
        <v>49</v>
      </c>
      <c r="M414" s="225" t="s">
        <v>104</v>
      </c>
      <c r="N414" s="121">
        <v>25</v>
      </c>
      <c r="O414" s="129">
        <v>14</v>
      </c>
      <c r="P414" s="129">
        <v>2341710</v>
      </c>
      <c r="Q414" s="130">
        <f>IFERROR(O414/$L$414,"-")</f>
        <v>0.2857142857142857</v>
      </c>
      <c r="R414" s="130">
        <f t="shared" si="398"/>
        <v>0.56000000000000005</v>
      </c>
      <c r="S414" s="125">
        <f t="shared" si="399"/>
        <v>167265</v>
      </c>
      <c r="T414" s="596">
        <f>BU45</f>
        <v>4040</v>
      </c>
      <c r="U414" s="225" t="s">
        <v>104</v>
      </c>
      <c r="V414" s="121">
        <v>1933</v>
      </c>
      <c r="W414" s="129">
        <v>1147</v>
      </c>
      <c r="X414" s="129">
        <v>88421590</v>
      </c>
      <c r="Y414" s="130">
        <f>IFERROR(W414/$T$414,"-")</f>
        <v>0.28391089108910889</v>
      </c>
      <c r="Z414" s="130">
        <f t="shared" si="400"/>
        <v>0.59337816864976722</v>
      </c>
      <c r="AA414" s="129">
        <f t="shared" si="401"/>
        <v>77089.442022667834</v>
      </c>
      <c r="AB414" s="596">
        <f>BV45</f>
        <v>3359</v>
      </c>
      <c r="AC414" s="225" t="s">
        <v>104</v>
      </c>
      <c r="AD414" s="121">
        <v>1822</v>
      </c>
      <c r="AE414" s="129">
        <v>1110</v>
      </c>
      <c r="AF414" s="129">
        <v>91380440</v>
      </c>
      <c r="AG414" s="130">
        <f>IFERROR(AE414/$AB$414,"-")</f>
        <v>0.33045549270616253</v>
      </c>
      <c r="AH414" s="130">
        <f t="shared" si="402"/>
        <v>0.60922063666300763</v>
      </c>
      <c r="AI414" s="125">
        <f t="shared" si="403"/>
        <v>82324.720720720725</v>
      </c>
      <c r="AJ414" s="596">
        <f>BW45</f>
        <v>2339</v>
      </c>
      <c r="AK414" s="225" t="s">
        <v>104</v>
      </c>
      <c r="AL414" s="121">
        <v>1186</v>
      </c>
      <c r="AM414" s="129">
        <v>640</v>
      </c>
      <c r="AN414" s="129">
        <v>58063630</v>
      </c>
      <c r="AO414" s="130">
        <f>IFERROR(AM414/$AJ$414,"-")</f>
        <v>0.27362120564343739</v>
      </c>
      <c r="AP414" s="130">
        <f t="shared" si="404"/>
        <v>0.53962900505902189</v>
      </c>
      <c r="AQ414" s="125">
        <f t="shared" si="405"/>
        <v>90724.421875</v>
      </c>
      <c r="AR414" s="596">
        <f>BX45</f>
        <v>1117</v>
      </c>
      <c r="AS414" s="225" t="s">
        <v>104</v>
      </c>
      <c r="AT414" s="121">
        <v>510</v>
      </c>
      <c r="AU414" s="129">
        <v>269</v>
      </c>
      <c r="AV414" s="129">
        <v>23408250</v>
      </c>
      <c r="AW414" s="130">
        <f>IFERROR(AU414/$AR$414,"-")</f>
        <v>0.24082363473589974</v>
      </c>
      <c r="AX414" s="130">
        <f t="shared" si="406"/>
        <v>0.52745098039215688</v>
      </c>
      <c r="AY414" s="129">
        <f t="shared" si="407"/>
        <v>87019.516728624541</v>
      </c>
      <c r="AZ414" s="596">
        <f>BY45</f>
        <v>419</v>
      </c>
      <c r="BA414" s="225" t="s">
        <v>104</v>
      </c>
      <c r="BB414" s="121">
        <v>146</v>
      </c>
      <c r="BC414" s="129">
        <v>60</v>
      </c>
      <c r="BD414" s="129">
        <v>6348800</v>
      </c>
      <c r="BE414" s="130">
        <f>IFERROR(BC414/$AZ$414,"-")</f>
        <v>0.14319809069212411</v>
      </c>
      <c r="BF414" s="130">
        <f t="shared" si="408"/>
        <v>0.41095890410958902</v>
      </c>
      <c r="BG414" s="156">
        <f t="shared" si="409"/>
        <v>105813.33333333333</v>
      </c>
      <c r="BH414" s="596">
        <f>BZ45</f>
        <v>11343</v>
      </c>
      <c r="BI414" s="225" t="s">
        <v>104</v>
      </c>
      <c r="BJ414" s="121">
        <f t="shared" si="410"/>
        <v>5631</v>
      </c>
      <c r="BK414" s="129">
        <f t="shared" si="394"/>
        <v>3244</v>
      </c>
      <c r="BL414" s="129">
        <f t="shared" si="395"/>
        <v>270500560</v>
      </c>
      <c r="BM414" s="130">
        <f>IFERROR(BK414/$BH$414,"-")</f>
        <v>0.28599136031032357</v>
      </c>
      <c r="BN414" s="130">
        <f t="shared" si="411"/>
        <v>0.57609660806251106</v>
      </c>
      <c r="BO414" s="129">
        <f t="shared" si="412"/>
        <v>83384.88286066585</v>
      </c>
      <c r="BP414" s="183"/>
    </row>
    <row r="415" spans="2:68" s="75" customFormat="1">
      <c r="B415" s="602"/>
      <c r="C415" s="605"/>
      <c r="D415" s="592"/>
      <c r="E415" s="226" t="s">
        <v>136</v>
      </c>
      <c r="F415" s="122">
        <v>8</v>
      </c>
      <c r="G415" s="131">
        <v>5</v>
      </c>
      <c r="H415" s="131">
        <v>386010</v>
      </c>
      <c r="I415" s="132">
        <f t="shared" ref="I415:I424" si="429">IFERROR(G415/$D$414,"-")</f>
        <v>0.25</v>
      </c>
      <c r="J415" s="132">
        <f t="shared" si="396"/>
        <v>0.625</v>
      </c>
      <c r="K415" s="157">
        <f t="shared" si="397"/>
        <v>77202</v>
      </c>
      <c r="L415" s="592"/>
      <c r="M415" s="226" t="s">
        <v>136</v>
      </c>
      <c r="N415" s="122">
        <v>17</v>
      </c>
      <c r="O415" s="131">
        <v>9</v>
      </c>
      <c r="P415" s="131">
        <v>941850</v>
      </c>
      <c r="Q415" s="132">
        <f t="shared" ref="Q415:Q424" si="430">IFERROR(O415/$L$414,"-")</f>
        <v>0.18367346938775511</v>
      </c>
      <c r="R415" s="132">
        <f t="shared" si="398"/>
        <v>0.52941176470588236</v>
      </c>
      <c r="S415" s="126">
        <f t="shared" si="399"/>
        <v>104650</v>
      </c>
      <c r="T415" s="592"/>
      <c r="U415" s="226" t="s">
        <v>136</v>
      </c>
      <c r="V415" s="122">
        <v>1853</v>
      </c>
      <c r="W415" s="131">
        <v>1131</v>
      </c>
      <c r="X415" s="131">
        <v>85001010</v>
      </c>
      <c r="Y415" s="132">
        <f t="shared" ref="Y415:Y424" si="431">IFERROR(W415/$T$414,"-")</f>
        <v>0.27995049504950498</v>
      </c>
      <c r="Z415" s="132">
        <f t="shared" si="400"/>
        <v>0.61036157582298978</v>
      </c>
      <c r="AA415" s="131">
        <f t="shared" si="401"/>
        <v>75155.623342175066</v>
      </c>
      <c r="AB415" s="592"/>
      <c r="AC415" s="226" t="s">
        <v>136</v>
      </c>
      <c r="AD415" s="122">
        <v>1567</v>
      </c>
      <c r="AE415" s="131">
        <v>1001</v>
      </c>
      <c r="AF415" s="131">
        <v>82874150</v>
      </c>
      <c r="AG415" s="132">
        <f t="shared" ref="AG415:AG424" si="432">IFERROR(AE415/$AB$414,"-")</f>
        <v>0.29800535873771955</v>
      </c>
      <c r="AH415" s="132">
        <f t="shared" si="402"/>
        <v>0.6388002552648373</v>
      </c>
      <c r="AI415" s="126">
        <f t="shared" si="403"/>
        <v>82791.358641358645</v>
      </c>
      <c r="AJ415" s="592"/>
      <c r="AK415" s="226" t="s">
        <v>136</v>
      </c>
      <c r="AL415" s="122">
        <v>973</v>
      </c>
      <c r="AM415" s="131">
        <v>543</v>
      </c>
      <c r="AN415" s="131">
        <v>46176710</v>
      </c>
      <c r="AO415" s="132">
        <f t="shared" ref="AO415:AO424" si="433">IFERROR(AM415/$AJ$414,"-")</f>
        <v>0.23215049166310389</v>
      </c>
      <c r="AP415" s="132">
        <f t="shared" si="404"/>
        <v>0.55806783144912642</v>
      </c>
      <c r="AQ415" s="126">
        <f t="shared" si="405"/>
        <v>85039.981583793735</v>
      </c>
      <c r="AR415" s="592"/>
      <c r="AS415" s="226" t="s">
        <v>136</v>
      </c>
      <c r="AT415" s="122">
        <v>355</v>
      </c>
      <c r="AU415" s="131">
        <v>175</v>
      </c>
      <c r="AV415" s="131">
        <v>13904360</v>
      </c>
      <c r="AW415" s="132">
        <f t="shared" ref="AW415:AW424" si="434">IFERROR(AU415/$AR$414,"-")</f>
        <v>0.15666965085049239</v>
      </c>
      <c r="AX415" s="132">
        <f t="shared" si="406"/>
        <v>0.49295774647887325</v>
      </c>
      <c r="AY415" s="131">
        <f t="shared" si="407"/>
        <v>79453.485714285707</v>
      </c>
      <c r="AZ415" s="592"/>
      <c r="BA415" s="226" t="s">
        <v>136</v>
      </c>
      <c r="BB415" s="122">
        <v>86</v>
      </c>
      <c r="BC415" s="131">
        <v>25</v>
      </c>
      <c r="BD415" s="131">
        <v>1523870</v>
      </c>
      <c r="BE415" s="132">
        <f t="shared" ref="BE415:BE424" si="435">IFERROR(BC415/$AZ$414,"-")</f>
        <v>5.9665871121718374E-2</v>
      </c>
      <c r="BF415" s="132">
        <f t="shared" si="408"/>
        <v>0.29069767441860467</v>
      </c>
      <c r="BG415" s="157">
        <f t="shared" si="409"/>
        <v>60954.8</v>
      </c>
      <c r="BH415" s="592"/>
      <c r="BI415" s="226" t="s">
        <v>136</v>
      </c>
      <c r="BJ415" s="122">
        <f t="shared" si="410"/>
        <v>4859</v>
      </c>
      <c r="BK415" s="131">
        <f t="shared" si="394"/>
        <v>2889</v>
      </c>
      <c r="BL415" s="131">
        <f t="shared" si="395"/>
        <v>230807960</v>
      </c>
      <c r="BM415" s="132">
        <f t="shared" ref="BM415:BM424" si="436">IFERROR(BK415/$BH$414,"-")</f>
        <v>0.25469452525786829</v>
      </c>
      <c r="BN415" s="132">
        <f t="shared" si="411"/>
        <v>0.59456678328874257</v>
      </c>
      <c r="BO415" s="131">
        <f t="shared" si="412"/>
        <v>79891.990308065069</v>
      </c>
      <c r="BP415" s="183"/>
    </row>
    <row r="416" spans="2:68" s="75" customFormat="1">
      <c r="B416" s="602"/>
      <c r="C416" s="605"/>
      <c r="D416" s="592"/>
      <c r="E416" s="227" t="s">
        <v>103</v>
      </c>
      <c r="F416" s="122">
        <v>12</v>
      </c>
      <c r="G416" s="131">
        <v>6</v>
      </c>
      <c r="H416" s="131">
        <v>567170</v>
      </c>
      <c r="I416" s="132">
        <f t="shared" si="429"/>
        <v>0.3</v>
      </c>
      <c r="J416" s="132">
        <f t="shared" si="396"/>
        <v>0.5</v>
      </c>
      <c r="K416" s="157">
        <f t="shared" si="397"/>
        <v>94528.333333333328</v>
      </c>
      <c r="L416" s="592"/>
      <c r="M416" s="227" t="s">
        <v>103</v>
      </c>
      <c r="N416" s="122">
        <v>26</v>
      </c>
      <c r="O416" s="131">
        <v>12</v>
      </c>
      <c r="P416" s="131">
        <v>2019710</v>
      </c>
      <c r="Q416" s="132">
        <f t="shared" si="430"/>
        <v>0.24489795918367346</v>
      </c>
      <c r="R416" s="132">
        <f t="shared" si="398"/>
        <v>0.46153846153846156</v>
      </c>
      <c r="S416" s="126">
        <f t="shared" si="399"/>
        <v>168309.16666666666</v>
      </c>
      <c r="T416" s="592"/>
      <c r="U416" s="227" t="s">
        <v>103</v>
      </c>
      <c r="V416" s="122">
        <v>2611</v>
      </c>
      <c r="W416" s="131">
        <v>1514</v>
      </c>
      <c r="X416" s="131">
        <v>112349040</v>
      </c>
      <c r="Y416" s="132">
        <f t="shared" si="431"/>
        <v>0.37475247524752475</v>
      </c>
      <c r="Z416" s="132">
        <f t="shared" si="400"/>
        <v>0.57985446189199541</v>
      </c>
      <c r="AA416" s="131">
        <f t="shared" si="401"/>
        <v>74206.763540290616</v>
      </c>
      <c r="AB416" s="592"/>
      <c r="AC416" s="227" t="s">
        <v>103</v>
      </c>
      <c r="AD416" s="122">
        <v>2337</v>
      </c>
      <c r="AE416" s="131">
        <v>1454</v>
      </c>
      <c r="AF416" s="131">
        <v>121118420</v>
      </c>
      <c r="AG416" s="132">
        <f t="shared" si="432"/>
        <v>0.43286692467996429</v>
      </c>
      <c r="AH416" s="132">
        <f t="shared" si="402"/>
        <v>0.62216516902011121</v>
      </c>
      <c r="AI416" s="126">
        <f t="shared" si="403"/>
        <v>83300.151306740023</v>
      </c>
      <c r="AJ416" s="592"/>
      <c r="AK416" s="227" t="s">
        <v>103</v>
      </c>
      <c r="AL416" s="122">
        <v>1634</v>
      </c>
      <c r="AM416" s="131">
        <v>903</v>
      </c>
      <c r="AN416" s="131">
        <v>80373050</v>
      </c>
      <c r="AO416" s="132">
        <f t="shared" si="433"/>
        <v>0.38606241983753742</v>
      </c>
      <c r="AP416" s="132">
        <f t="shared" si="404"/>
        <v>0.55263157894736847</v>
      </c>
      <c r="AQ416" s="126">
        <f t="shared" si="405"/>
        <v>89006.69988925803</v>
      </c>
      <c r="AR416" s="592"/>
      <c r="AS416" s="227" t="s">
        <v>103</v>
      </c>
      <c r="AT416" s="122">
        <v>727</v>
      </c>
      <c r="AU416" s="131">
        <v>366</v>
      </c>
      <c r="AV416" s="131">
        <v>33229620</v>
      </c>
      <c r="AW416" s="132">
        <f t="shared" si="434"/>
        <v>0.32766338406445839</v>
      </c>
      <c r="AX416" s="132">
        <f t="shared" si="406"/>
        <v>0.50343878954607979</v>
      </c>
      <c r="AY416" s="131">
        <f t="shared" si="407"/>
        <v>90791.311475409835</v>
      </c>
      <c r="AZ416" s="592"/>
      <c r="BA416" s="227" t="s">
        <v>103</v>
      </c>
      <c r="BB416" s="122">
        <v>242</v>
      </c>
      <c r="BC416" s="131">
        <v>103</v>
      </c>
      <c r="BD416" s="131">
        <v>10303170</v>
      </c>
      <c r="BE416" s="132">
        <f t="shared" si="435"/>
        <v>0.24582338902147971</v>
      </c>
      <c r="BF416" s="132">
        <f t="shared" si="408"/>
        <v>0.42561983471074383</v>
      </c>
      <c r="BG416" s="157">
        <f t="shared" si="409"/>
        <v>100030.77669902913</v>
      </c>
      <c r="BH416" s="592"/>
      <c r="BI416" s="227" t="s">
        <v>103</v>
      </c>
      <c r="BJ416" s="122">
        <f t="shared" si="410"/>
        <v>7589</v>
      </c>
      <c r="BK416" s="131">
        <f t="shared" si="394"/>
        <v>4358</v>
      </c>
      <c r="BL416" s="131">
        <f t="shared" si="395"/>
        <v>359960180</v>
      </c>
      <c r="BM416" s="132">
        <f t="shared" si="436"/>
        <v>0.38420171030591554</v>
      </c>
      <c r="BN416" s="132">
        <f t="shared" si="411"/>
        <v>0.57425220714191594</v>
      </c>
      <c r="BO416" s="131">
        <f t="shared" si="412"/>
        <v>82597.563102340529</v>
      </c>
      <c r="BP416" s="183"/>
    </row>
    <row r="417" spans="2:68" s="75" customFormat="1">
      <c r="B417" s="602"/>
      <c r="C417" s="605"/>
      <c r="D417" s="592"/>
      <c r="E417" s="227" t="s">
        <v>106</v>
      </c>
      <c r="F417" s="122">
        <v>4</v>
      </c>
      <c r="G417" s="131">
        <v>2</v>
      </c>
      <c r="H417" s="131">
        <v>350260</v>
      </c>
      <c r="I417" s="132">
        <f t="shared" si="429"/>
        <v>0.1</v>
      </c>
      <c r="J417" s="132">
        <f t="shared" si="396"/>
        <v>0.5</v>
      </c>
      <c r="K417" s="157">
        <f t="shared" si="397"/>
        <v>175130</v>
      </c>
      <c r="L417" s="592"/>
      <c r="M417" s="227" t="s">
        <v>106</v>
      </c>
      <c r="N417" s="122">
        <v>10</v>
      </c>
      <c r="O417" s="131">
        <v>6</v>
      </c>
      <c r="P417" s="131">
        <v>723790</v>
      </c>
      <c r="Q417" s="132">
        <f t="shared" si="430"/>
        <v>0.12244897959183673</v>
      </c>
      <c r="R417" s="132">
        <f t="shared" si="398"/>
        <v>0.6</v>
      </c>
      <c r="S417" s="126">
        <f t="shared" si="399"/>
        <v>120631.66666666667</v>
      </c>
      <c r="T417" s="592"/>
      <c r="U417" s="227" t="s">
        <v>106</v>
      </c>
      <c r="V417" s="122">
        <v>807</v>
      </c>
      <c r="W417" s="131">
        <v>490</v>
      </c>
      <c r="X417" s="131">
        <v>39653520</v>
      </c>
      <c r="Y417" s="132">
        <f t="shared" si="431"/>
        <v>0.12128712871287128</v>
      </c>
      <c r="Z417" s="132">
        <f t="shared" si="400"/>
        <v>0.60718711276332094</v>
      </c>
      <c r="AA417" s="131">
        <f t="shared" si="401"/>
        <v>80925.551020408166</v>
      </c>
      <c r="AB417" s="592"/>
      <c r="AC417" s="227" t="s">
        <v>106</v>
      </c>
      <c r="AD417" s="122">
        <v>812</v>
      </c>
      <c r="AE417" s="131">
        <v>516</v>
      </c>
      <c r="AF417" s="131">
        <v>43675650</v>
      </c>
      <c r="AG417" s="132">
        <f t="shared" si="432"/>
        <v>0.15361714796070258</v>
      </c>
      <c r="AH417" s="132">
        <f t="shared" si="402"/>
        <v>0.6354679802955665</v>
      </c>
      <c r="AI417" s="126">
        <f t="shared" si="403"/>
        <v>84642.732558139542</v>
      </c>
      <c r="AJ417" s="592"/>
      <c r="AK417" s="227" t="s">
        <v>106</v>
      </c>
      <c r="AL417" s="122">
        <v>622</v>
      </c>
      <c r="AM417" s="131">
        <v>331</v>
      </c>
      <c r="AN417" s="131">
        <v>30567720</v>
      </c>
      <c r="AO417" s="132">
        <f t="shared" si="433"/>
        <v>0.14151346729371525</v>
      </c>
      <c r="AP417" s="132">
        <f t="shared" si="404"/>
        <v>0.53215434083601287</v>
      </c>
      <c r="AQ417" s="126">
        <f t="shared" si="405"/>
        <v>92349.607250755289</v>
      </c>
      <c r="AR417" s="592"/>
      <c r="AS417" s="227" t="s">
        <v>106</v>
      </c>
      <c r="AT417" s="122">
        <v>277</v>
      </c>
      <c r="AU417" s="131">
        <v>149</v>
      </c>
      <c r="AV417" s="131">
        <v>11683560</v>
      </c>
      <c r="AW417" s="132">
        <f t="shared" si="434"/>
        <v>0.13339301700984782</v>
      </c>
      <c r="AX417" s="132">
        <f t="shared" si="406"/>
        <v>0.53790613718411551</v>
      </c>
      <c r="AY417" s="131">
        <f t="shared" si="407"/>
        <v>78413.154362416113</v>
      </c>
      <c r="AZ417" s="592"/>
      <c r="BA417" s="227" t="s">
        <v>106</v>
      </c>
      <c r="BB417" s="122">
        <v>99</v>
      </c>
      <c r="BC417" s="131">
        <v>39</v>
      </c>
      <c r="BD417" s="131">
        <v>4151020</v>
      </c>
      <c r="BE417" s="132">
        <f t="shared" si="435"/>
        <v>9.3078758949880672E-2</v>
      </c>
      <c r="BF417" s="132">
        <f t="shared" si="408"/>
        <v>0.39393939393939392</v>
      </c>
      <c r="BG417" s="157">
        <f t="shared" si="409"/>
        <v>106436.41025641025</v>
      </c>
      <c r="BH417" s="592"/>
      <c r="BI417" s="227" t="s">
        <v>106</v>
      </c>
      <c r="BJ417" s="122">
        <f t="shared" si="410"/>
        <v>2631</v>
      </c>
      <c r="BK417" s="131">
        <f t="shared" si="394"/>
        <v>1533</v>
      </c>
      <c r="BL417" s="131">
        <f t="shared" si="395"/>
        <v>130805520</v>
      </c>
      <c r="BM417" s="132">
        <f t="shared" si="436"/>
        <v>0.13514943136736313</v>
      </c>
      <c r="BN417" s="132">
        <f t="shared" si="411"/>
        <v>0.5826681870011402</v>
      </c>
      <c r="BO417" s="131">
        <f t="shared" si="412"/>
        <v>85326.497064579249</v>
      </c>
      <c r="BP417" s="183"/>
    </row>
    <row r="418" spans="2:68" s="75" customFormat="1">
      <c r="B418" s="602"/>
      <c r="C418" s="605"/>
      <c r="D418" s="592"/>
      <c r="E418" s="227" t="s">
        <v>119</v>
      </c>
      <c r="F418" s="122">
        <v>10</v>
      </c>
      <c r="G418" s="131">
        <v>5</v>
      </c>
      <c r="H418" s="131">
        <v>427600</v>
      </c>
      <c r="I418" s="132">
        <f t="shared" si="429"/>
        <v>0.25</v>
      </c>
      <c r="J418" s="132">
        <f t="shared" si="396"/>
        <v>0.5</v>
      </c>
      <c r="K418" s="157">
        <f t="shared" si="397"/>
        <v>85520</v>
      </c>
      <c r="L418" s="592"/>
      <c r="M418" s="227" t="s">
        <v>119</v>
      </c>
      <c r="N418" s="122">
        <v>17</v>
      </c>
      <c r="O418" s="131">
        <v>7</v>
      </c>
      <c r="P418" s="131">
        <v>1112550</v>
      </c>
      <c r="Q418" s="132">
        <f t="shared" si="430"/>
        <v>0.14285714285714285</v>
      </c>
      <c r="R418" s="132">
        <f t="shared" si="398"/>
        <v>0.41176470588235292</v>
      </c>
      <c r="S418" s="126">
        <f t="shared" si="399"/>
        <v>158935.71428571429</v>
      </c>
      <c r="T418" s="592"/>
      <c r="U418" s="227" t="s">
        <v>119</v>
      </c>
      <c r="V418" s="122">
        <v>1032</v>
      </c>
      <c r="W418" s="131">
        <v>656</v>
      </c>
      <c r="X418" s="131">
        <v>51189930</v>
      </c>
      <c r="Y418" s="132">
        <f t="shared" si="431"/>
        <v>0.16237623762376238</v>
      </c>
      <c r="Z418" s="132">
        <f t="shared" si="400"/>
        <v>0.63565891472868219</v>
      </c>
      <c r="AA418" s="131">
        <f t="shared" si="401"/>
        <v>78033.429878048773</v>
      </c>
      <c r="AB418" s="592"/>
      <c r="AC418" s="227" t="s">
        <v>119</v>
      </c>
      <c r="AD418" s="122">
        <v>1157</v>
      </c>
      <c r="AE418" s="131">
        <v>715</v>
      </c>
      <c r="AF418" s="131">
        <v>60895720</v>
      </c>
      <c r="AG418" s="132">
        <f t="shared" si="432"/>
        <v>0.21286097052694256</v>
      </c>
      <c r="AH418" s="132">
        <f t="shared" si="402"/>
        <v>0.6179775280898876</v>
      </c>
      <c r="AI418" s="126">
        <f t="shared" si="403"/>
        <v>85168.839160839154</v>
      </c>
      <c r="AJ418" s="592"/>
      <c r="AK418" s="227" t="s">
        <v>119</v>
      </c>
      <c r="AL418" s="122">
        <v>790</v>
      </c>
      <c r="AM418" s="131">
        <v>473</v>
      </c>
      <c r="AN418" s="131">
        <v>42793570</v>
      </c>
      <c r="AO418" s="132">
        <f t="shared" si="433"/>
        <v>0.20222317229585293</v>
      </c>
      <c r="AP418" s="132">
        <f t="shared" si="404"/>
        <v>0.59873417721518984</v>
      </c>
      <c r="AQ418" s="126">
        <f t="shared" si="405"/>
        <v>90472.663847780132</v>
      </c>
      <c r="AR418" s="592"/>
      <c r="AS418" s="227" t="s">
        <v>119</v>
      </c>
      <c r="AT418" s="122">
        <v>370</v>
      </c>
      <c r="AU418" s="131">
        <v>208</v>
      </c>
      <c r="AV418" s="131">
        <v>20232770</v>
      </c>
      <c r="AW418" s="132">
        <f t="shared" si="434"/>
        <v>0.18621307072515667</v>
      </c>
      <c r="AX418" s="132">
        <f t="shared" si="406"/>
        <v>0.56216216216216219</v>
      </c>
      <c r="AY418" s="131">
        <f t="shared" si="407"/>
        <v>97272.932692307688</v>
      </c>
      <c r="AZ418" s="592"/>
      <c r="BA418" s="227" t="s">
        <v>119</v>
      </c>
      <c r="BB418" s="122">
        <v>102</v>
      </c>
      <c r="BC418" s="131">
        <v>47</v>
      </c>
      <c r="BD418" s="131">
        <v>5017390</v>
      </c>
      <c r="BE418" s="132">
        <f t="shared" si="435"/>
        <v>0.11217183770883055</v>
      </c>
      <c r="BF418" s="132">
        <f t="shared" si="408"/>
        <v>0.46078431372549017</v>
      </c>
      <c r="BG418" s="157">
        <f t="shared" si="409"/>
        <v>106752.97872340426</v>
      </c>
      <c r="BH418" s="592"/>
      <c r="BI418" s="227" t="s">
        <v>119</v>
      </c>
      <c r="BJ418" s="122">
        <f t="shared" si="410"/>
        <v>3478</v>
      </c>
      <c r="BK418" s="131">
        <f t="shared" si="394"/>
        <v>2111</v>
      </c>
      <c r="BL418" s="131">
        <f t="shared" si="395"/>
        <v>181669530</v>
      </c>
      <c r="BM418" s="132">
        <f t="shared" si="436"/>
        <v>0.18610596843868465</v>
      </c>
      <c r="BN418" s="132">
        <f t="shared" si="411"/>
        <v>0.60695802185163883</v>
      </c>
      <c r="BO418" s="131">
        <f t="shared" si="412"/>
        <v>86058.517290383708</v>
      </c>
      <c r="BP418" s="183"/>
    </row>
    <row r="419" spans="2:68" s="75" customFormat="1">
      <c r="B419" s="602"/>
      <c r="C419" s="605"/>
      <c r="D419" s="592"/>
      <c r="E419" s="227" t="s">
        <v>120</v>
      </c>
      <c r="F419" s="122">
        <v>1</v>
      </c>
      <c r="G419" s="131">
        <v>0</v>
      </c>
      <c r="H419" s="131">
        <v>0</v>
      </c>
      <c r="I419" s="132">
        <f t="shared" si="429"/>
        <v>0</v>
      </c>
      <c r="J419" s="132">
        <f t="shared" si="396"/>
        <v>0</v>
      </c>
      <c r="K419" s="157" t="str">
        <f t="shared" si="397"/>
        <v>-</v>
      </c>
      <c r="L419" s="592"/>
      <c r="M419" s="227" t="s">
        <v>120</v>
      </c>
      <c r="N419" s="122">
        <v>12</v>
      </c>
      <c r="O419" s="131">
        <v>4</v>
      </c>
      <c r="P419" s="131">
        <v>392800</v>
      </c>
      <c r="Q419" s="132">
        <f t="shared" si="430"/>
        <v>8.1632653061224483E-2</v>
      </c>
      <c r="R419" s="132">
        <f t="shared" si="398"/>
        <v>0.33333333333333331</v>
      </c>
      <c r="S419" s="126">
        <f t="shared" si="399"/>
        <v>98200</v>
      </c>
      <c r="T419" s="592"/>
      <c r="U419" s="227" t="s">
        <v>120</v>
      </c>
      <c r="V419" s="122">
        <v>501</v>
      </c>
      <c r="W419" s="131">
        <v>319</v>
      </c>
      <c r="X419" s="131">
        <v>23272180</v>
      </c>
      <c r="Y419" s="132">
        <f t="shared" si="431"/>
        <v>7.8960396039603961E-2</v>
      </c>
      <c r="Z419" s="132">
        <f t="shared" si="400"/>
        <v>0.63672654690618757</v>
      </c>
      <c r="AA419" s="131">
        <f t="shared" si="401"/>
        <v>72953.54231974922</v>
      </c>
      <c r="AB419" s="592"/>
      <c r="AC419" s="227" t="s">
        <v>120</v>
      </c>
      <c r="AD419" s="122">
        <v>566</v>
      </c>
      <c r="AE419" s="131">
        <v>368</v>
      </c>
      <c r="AF419" s="131">
        <v>30011560</v>
      </c>
      <c r="AG419" s="132">
        <f t="shared" si="432"/>
        <v>0.10955641559988091</v>
      </c>
      <c r="AH419" s="132">
        <f t="shared" si="402"/>
        <v>0.65017667844522964</v>
      </c>
      <c r="AI419" s="126">
        <f t="shared" si="403"/>
        <v>81553.15217391304</v>
      </c>
      <c r="AJ419" s="592"/>
      <c r="AK419" s="227" t="s">
        <v>120</v>
      </c>
      <c r="AL419" s="122">
        <v>327</v>
      </c>
      <c r="AM419" s="131">
        <v>193</v>
      </c>
      <c r="AN419" s="131">
        <v>15948580</v>
      </c>
      <c r="AO419" s="132">
        <f t="shared" si="433"/>
        <v>8.251389482684908E-2</v>
      </c>
      <c r="AP419" s="132">
        <f t="shared" si="404"/>
        <v>0.59021406727828751</v>
      </c>
      <c r="AQ419" s="126">
        <f t="shared" si="405"/>
        <v>82635.129533678759</v>
      </c>
      <c r="AR419" s="592"/>
      <c r="AS419" s="227" t="s">
        <v>120</v>
      </c>
      <c r="AT419" s="122">
        <v>117</v>
      </c>
      <c r="AU419" s="131">
        <v>65</v>
      </c>
      <c r="AV419" s="131">
        <v>4613130</v>
      </c>
      <c r="AW419" s="132">
        <f t="shared" si="434"/>
        <v>5.819158460161146E-2</v>
      </c>
      <c r="AX419" s="132">
        <f t="shared" si="406"/>
        <v>0.55555555555555558</v>
      </c>
      <c r="AY419" s="131">
        <f t="shared" si="407"/>
        <v>70971.230769230766</v>
      </c>
      <c r="AZ419" s="592"/>
      <c r="BA419" s="227" t="s">
        <v>120</v>
      </c>
      <c r="BB419" s="122">
        <v>23</v>
      </c>
      <c r="BC419" s="131">
        <v>6</v>
      </c>
      <c r="BD419" s="131">
        <v>370660</v>
      </c>
      <c r="BE419" s="132">
        <f t="shared" si="435"/>
        <v>1.4319809069212411E-2</v>
      </c>
      <c r="BF419" s="132">
        <f t="shared" si="408"/>
        <v>0.2608695652173913</v>
      </c>
      <c r="BG419" s="157">
        <f t="shared" si="409"/>
        <v>61776.666666666664</v>
      </c>
      <c r="BH419" s="592"/>
      <c r="BI419" s="227" t="s">
        <v>120</v>
      </c>
      <c r="BJ419" s="122">
        <f t="shared" si="410"/>
        <v>1547</v>
      </c>
      <c r="BK419" s="131">
        <f t="shared" si="394"/>
        <v>955</v>
      </c>
      <c r="BL419" s="131">
        <f t="shared" si="395"/>
        <v>74608910</v>
      </c>
      <c r="BM419" s="132">
        <f t="shared" si="436"/>
        <v>8.4192894296041612E-2</v>
      </c>
      <c r="BN419" s="132">
        <f t="shared" si="411"/>
        <v>0.61732385261797029</v>
      </c>
      <c r="BO419" s="131">
        <f t="shared" si="412"/>
        <v>78124.513089005239</v>
      </c>
      <c r="BP419" s="183"/>
    </row>
    <row r="420" spans="2:68" s="75" customFormat="1">
      <c r="B420" s="602"/>
      <c r="C420" s="605"/>
      <c r="D420" s="592"/>
      <c r="E420" s="227" t="s">
        <v>121</v>
      </c>
      <c r="F420" s="122">
        <v>3</v>
      </c>
      <c r="G420" s="131">
        <v>1</v>
      </c>
      <c r="H420" s="131">
        <v>94120</v>
      </c>
      <c r="I420" s="132">
        <f t="shared" si="429"/>
        <v>0.05</v>
      </c>
      <c r="J420" s="132">
        <f t="shared" si="396"/>
        <v>0.33333333333333331</v>
      </c>
      <c r="K420" s="157">
        <f t="shared" si="397"/>
        <v>94120</v>
      </c>
      <c r="L420" s="592"/>
      <c r="M420" s="227" t="s">
        <v>121</v>
      </c>
      <c r="N420" s="122">
        <v>11</v>
      </c>
      <c r="O420" s="131">
        <v>4</v>
      </c>
      <c r="P420" s="131">
        <v>1056800</v>
      </c>
      <c r="Q420" s="132">
        <f t="shared" si="430"/>
        <v>8.1632653061224483E-2</v>
      </c>
      <c r="R420" s="132">
        <f t="shared" si="398"/>
        <v>0.36363636363636365</v>
      </c>
      <c r="S420" s="126">
        <f t="shared" si="399"/>
        <v>264200</v>
      </c>
      <c r="T420" s="592"/>
      <c r="U420" s="227" t="s">
        <v>121</v>
      </c>
      <c r="V420" s="122">
        <v>250</v>
      </c>
      <c r="W420" s="131">
        <v>140</v>
      </c>
      <c r="X420" s="131">
        <v>13272020</v>
      </c>
      <c r="Y420" s="132">
        <f t="shared" si="431"/>
        <v>3.4653465346534656E-2</v>
      </c>
      <c r="Z420" s="132">
        <f t="shared" si="400"/>
        <v>0.56000000000000005</v>
      </c>
      <c r="AA420" s="131">
        <f t="shared" si="401"/>
        <v>94800.142857142855</v>
      </c>
      <c r="AB420" s="592"/>
      <c r="AC420" s="227" t="s">
        <v>121</v>
      </c>
      <c r="AD420" s="122">
        <v>324</v>
      </c>
      <c r="AE420" s="131">
        <v>193</v>
      </c>
      <c r="AF420" s="131">
        <v>15458510</v>
      </c>
      <c r="AG420" s="132">
        <f t="shared" si="432"/>
        <v>5.7457576659720157E-2</v>
      </c>
      <c r="AH420" s="132">
        <f t="shared" si="402"/>
        <v>0.59567901234567899</v>
      </c>
      <c r="AI420" s="126">
        <f t="shared" si="403"/>
        <v>80095.906735751298</v>
      </c>
      <c r="AJ420" s="592"/>
      <c r="AK420" s="227" t="s">
        <v>121</v>
      </c>
      <c r="AL420" s="122">
        <v>284</v>
      </c>
      <c r="AM420" s="131">
        <v>149</v>
      </c>
      <c r="AN420" s="131">
        <v>13757040</v>
      </c>
      <c r="AO420" s="132">
        <f t="shared" si="433"/>
        <v>6.3702436938862766E-2</v>
      </c>
      <c r="AP420" s="132">
        <f t="shared" si="404"/>
        <v>0.52464788732394363</v>
      </c>
      <c r="AQ420" s="126">
        <f t="shared" si="405"/>
        <v>92329.127516778521</v>
      </c>
      <c r="AR420" s="592"/>
      <c r="AS420" s="227" t="s">
        <v>121</v>
      </c>
      <c r="AT420" s="122">
        <v>177</v>
      </c>
      <c r="AU420" s="131">
        <v>98</v>
      </c>
      <c r="AV420" s="131">
        <v>9853400</v>
      </c>
      <c r="AW420" s="132">
        <f t="shared" si="434"/>
        <v>8.7735004476275733E-2</v>
      </c>
      <c r="AX420" s="132">
        <f t="shared" si="406"/>
        <v>0.5536723163841808</v>
      </c>
      <c r="AY420" s="131">
        <f t="shared" si="407"/>
        <v>100544.89795918367</v>
      </c>
      <c r="AZ420" s="592"/>
      <c r="BA420" s="227" t="s">
        <v>121</v>
      </c>
      <c r="BB420" s="122">
        <v>53</v>
      </c>
      <c r="BC420" s="131">
        <v>23</v>
      </c>
      <c r="BD420" s="131">
        <v>2254450</v>
      </c>
      <c r="BE420" s="132">
        <f t="shared" si="435"/>
        <v>5.4892601431980909E-2</v>
      </c>
      <c r="BF420" s="132">
        <f t="shared" si="408"/>
        <v>0.43396226415094341</v>
      </c>
      <c r="BG420" s="157">
        <f t="shared" si="409"/>
        <v>98019.565217391311</v>
      </c>
      <c r="BH420" s="592"/>
      <c r="BI420" s="227" t="s">
        <v>121</v>
      </c>
      <c r="BJ420" s="122">
        <f t="shared" si="410"/>
        <v>1102</v>
      </c>
      <c r="BK420" s="131">
        <f t="shared" si="394"/>
        <v>608</v>
      </c>
      <c r="BL420" s="131">
        <f t="shared" si="395"/>
        <v>55746340</v>
      </c>
      <c r="BM420" s="132">
        <f t="shared" si="436"/>
        <v>5.3601340033500838E-2</v>
      </c>
      <c r="BN420" s="132">
        <f t="shared" si="411"/>
        <v>0.55172413793103448</v>
      </c>
      <c r="BO420" s="131">
        <f t="shared" si="412"/>
        <v>91688.05921052632</v>
      </c>
      <c r="BP420" s="183"/>
    </row>
    <row r="421" spans="2:68" s="75" customFormat="1">
      <c r="B421" s="602"/>
      <c r="C421" s="605"/>
      <c r="D421" s="592"/>
      <c r="E421" s="227" t="s">
        <v>122</v>
      </c>
      <c r="F421" s="122">
        <v>1</v>
      </c>
      <c r="G421" s="131">
        <v>1</v>
      </c>
      <c r="H421" s="131">
        <v>256140</v>
      </c>
      <c r="I421" s="132">
        <f t="shared" si="429"/>
        <v>0.05</v>
      </c>
      <c r="J421" s="132">
        <f t="shared" si="396"/>
        <v>1</v>
      </c>
      <c r="K421" s="157">
        <f t="shared" si="397"/>
        <v>256140</v>
      </c>
      <c r="L421" s="592"/>
      <c r="M421" s="227" t="s">
        <v>122</v>
      </c>
      <c r="N421" s="122">
        <v>5</v>
      </c>
      <c r="O421" s="131">
        <v>3</v>
      </c>
      <c r="P421" s="131">
        <v>690940</v>
      </c>
      <c r="Q421" s="132">
        <f t="shared" si="430"/>
        <v>6.1224489795918366E-2</v>
      </c>
      <c r="R421" s="132">
        <f t="shared" si="398"/>
        <v>0.6</v>
      </c>
      <c r="S421" s="126">
        <f t="shared" si="399"/>
        <v>230313.33333333334</v>
      </c>
      <c r="T421" s="592"/>
      <c r="U421" s="227" t="s">
        <v>122</v>
      </c>
      <c r="V421" s="122">
        <v>203</v>
      </c>
      <c r="W421" s="131">
        <v>127</v>
      </c>
      <c r="X421" s="131">
        <v>12955290</v>
      </c>
      <c r="Y421" s="132">
        <f t="shared" si="431"/>
        <v>3.1435643564356436E-2</v>
      </c>
      <c r="Z421" s="132">
        <f t="shared" si="400"/>
        <v>0.62561576354679804</v>
      </c>
      <c r="AA421" s="131">
        <f t="shared" si="401"/>
        <v>102010.15748031496</v>
      </c>
      <c r="AB421" s="592"/>
      <c r="AC421" s="227" t="s">
        <v>122</v>
      </c>
      <c r="AD421" s="122">
        <v>246</v>
      </c>
      <c r="AE421" s="131">
        <v>163</v>
      </c>
      <c r="AF421" s="131">
        <v>16695890</v>
      </c>
      <c r="AG421" s="132">
        <f t="shared" si="432"/>
        <v>4.8526347127121165E-2</v>
      </c>
      <c r="AH421" s="132">
        <f t="shared" si="402"/>
        <v>0.66260162601626016</v>
      </c>
      <c r="AI421" s="126">
        <f t="shared" si="403"/>
        <v>102428.77300613497</v>
      </c>
      <c r="AJ421" s="592"/>
      <c r="AK421" s="227" t="s">
        <v>122</v>
      </c>
      <c r="AL421" s="122">
        <v>203</v>
      </c>
      <c r="AM421" s="131">
        <v>132</v>
      </c>
      <c r="AN421" s="131">
        <v>14108810</v>
      </c>
      <c r="AO421" s="132">
        <f t="shared" si="433"/>
        <v>5.643437366395896E-2</v>
      </c>
      <c r="AP421" s="132">
        <f t="shared" si="404"/>
        <v>0.65024630541871919</v>
      </c>
      <c r="AQ421" s="126">
        <f t="shared" si="405"/>
        <v>106884.92424242424</v>
      </c>
      <c r="AR421" s="592"/>
      <c r="AS421" s="227" t="s">
        <v>122</v>
      </c>
      <c r="AT421" s="122">
        <v>109</v>
      </c>
      <c r="AU421" s="131">
        <v>63</v>
      </c>
      <c r="AV421" s="131">
        <v>7006570</v>
      </c>
      <c r="AW421" s="132">
        <f t="shared" si="434"/>
        <v>5.640107430617726E-2</v>
      </c>
      <c r="AX421" s="132">
        <f t="shared" si="406"/>
        <v>0.57798165137614677</v>
      </c>
      <c r="AY421" s="131">
        <f t="shared" si="407"/>
        <v>111215.39682539682</v>
      </c>
      <c r="AZ421" s="592"/>
      <c r="BA421" s="227" t="s">
        <v>122</v>
      </c>
      <c r="BB421" s="122">
        <v>24</v>
      </c>
      <c r="BC421" s="131">
        <v>9</v>
      </c>
      <c r="BD421" s="131">
        <v>534620</v>
      </c>
      <c r="BE421" s="132">
        <f t="shared" si="435"/>
        <v>2.1479713603818614E-2</v>
      </c>
      <c r="BF421" s="132">
        <f t="shared" si="408"/>
        <v>0.375</v>
      </c>
      <c r="BG421" s="157">
        <f t="shared" si="409"/>
        <v>59402.222222222219</v>
      </c>
      <c r="BH421" s="592"/>
      <c r="BI421" s="227" t="s">
        <v>122</v>
      </c>
      <c r="BJ421" s="122">
        <f t="shared" si="410"/>
        <v>791</v>
      </c>
      <c r="BK421" s="131">
        <f t="shared" si="394"/>
        <v>498</v>
      </c>
      <c r="BL421" s="131">
        <f t="shared" si="395"/>
        <v>52248260</v>
      </c>
      <c r="BM421" s="132">
        <f t="shared" si="436"/>
        <v>4.3903729172176671E-2</v>
      </c>
      <c r="BN421" s="132">
        <f t="shared" si="411"/>
        <v>0.62958280657395704</v>
      </c>
      <c r="BO421" s="131">
        <f t="shared" si="412"/>
        <v>104916.18473895582</v>
      </c>
      <c r="BP421" s="183"/>
    </row>
    <row r="422" spans="2:68" s="75" customFormat="1">
      <c r="B422" s="602"/>
      <c r="C422" s="605"/>
      <c r="D422" s="592"/>
      <c r="E422" s="227" t="s">
        <v>123</v>
      </c>
      <c r="F422" s="122">
        <v>7</v>
      </c>
      <c r="G422" s="131">
        <v>4</v>
      </c>
      <c r="H422" s="131">
        <v>453440</v>
      </c>
      <c r="I422" s="132">
        <f t="shared" si="429"/>
        <v>0.2</v>
      </c>
      <c r="J422" s="132">
        <f t="shared" si="396"/>
        <v>0.5714285714285714</v>
      </c>
      <c r="K422" s="157">
        <f t="shared" si="397"/>
        <v>113360</v>
      </c>
      <c r="L422" s="592"/>
      <c r="M422" s="227" t="s">
        <v>123</v>
      </c>
      <c r="N422" s="122">
        <v>22</v>
      </c>
      <c r="O422" s="131">
        <v>13</v>
      </c>
      <c r="P422" s="131">
        <v>2176400</v>
      </c>
      <c r="Q422" s="132">
        <f t="shared" si="430"/>
        <v>0.26530612244897961</v>
      </c>
      <c r="R422" s="132">
        <f t="shared" si="398"/>
        <v>0.59090909090909094</v>
      </c>
      <c r="S422" s="126">
        <f t="shared" si="399"/>
        <v>167415.38461538462</v>
      </c>
      <c r="T422" s="592"/>
      <c r="U422" s="227" t="s">
        <v>123</v>
      </c>
      <c r="V422" s="122">
        <v>1527</v>
      </c>
      <c r="W422" s="131">
        <v>993</v>
      </c>
      <c r="X422" s="131">
        <v>76604250</v>
      </c>
      <c r="Y422" s="132">
        <f t="shared" si="431"/>
        <v>0.24579207920792079</v>
      </c>
      <c r="Z422" s="132">
        <f t="shared" si="400"/>
        <v>0.650294695481336</v>
      </c>
      <c r="AA422" s="131">
        <f t="shared" si="401"/>
        <v>77144.259818731123</v>
      </c>
      <c r="AB422" s="592"/>
      <c r="AC422" s="227" t="s">
        <v>123</v>
      </c>
      <c r="AD422" s="122">
        <v>1424</v>
      </c>
      <c r="AE422" s="131">
        <v>931</v>
      </c>
      <c r="AF422" s="131">
        <v>79123630</v>
      </c>
      <c r="AG422" s="132">
        <f t="shared" si="432"/>
        <v>0.27716582316165528</v>
      </c>
      <c r="AH422" s="132">
        <f t="shared" si="402"/>
        <v>0.6537921348314607</v>
      </c>
      <c r="AI422" s="126">
        <f t="shared" si="403"/>
        <v>84987.787325456506</v>
      </c>
      <c r="AJ422" s="592"/>
      <c r="AK422" s="227" t="s">
        <v>123</v>
      </c>
      <c r="AL422" s="122">
        <v>870</v>
      </c>
      <c r="AM422" s="131">
        <v>520</v>
      </c>
      <c r="AN422" s="131">
        <v>48350100</v>
      </c>
      <c r="AO422" s="132">
        <f t="shared" si="433"/>
        <v>0.22231722958529285</v>
      </c>
      <c r="AP422" s="132">
        <f t="shared" si="404"/>
        <v>0.5977011494252874</v>
      </c>
      <c r="AQ422" s="126">
        <f t="shared" si="405"/>
        <v>92980.961538461532</v>
      </c>
      <c r="AR422" s="592"/>
      <c r="AS422" s="227" t="s">
        <v>123</v>
      </c>
      <c r="AT422" s="122">
        <v>327</v>
      </c>
      <c r="AU422" s="131">
        <v>195</v>
      </c>
      <c r="AV422" s="131">
        <v>16565190</v>
      </c>
      <c r="AW422" s="132">
        <f t="shared" si="434"/>
        <v>0.17457475380483437</v>
      </c>
      <c r="AX422" s="132">
        <f t="shared" si="406"/>
        <v>0.59633027522935778</v>
      </c>
      <c r="AY422" s="131">
        <f t="shared" si="407"/>
        <v>84949.692307692312</v>
      </c>
      <c r="AZ422" s="592"/>
      <c r="BA422" s="227" t="s">
        <v>123</v>
      </c>
      <c r="BB422" s="122">
        <v>82</v>
      </c>
      <c r="BC422" s="131">
        <v>42</v>
      </c>
      <c r="BD422" s="131">
        <v>4453330</v>
      </c>
      <c r="BE422" s="132">
        <f t="shared" si="435"/>
        <v>0.10023866348448687</v>
      </c>
      <c r="BF422" s="132">
        <f t="shared" si="408"/>
        <v>0.51219512195121952</v>
      </c>
      <c r="BG422" s="157">
        <f t="shared" si="409"/>
        <v>106031.66666666667</v>
      </c>
      <c r="BH422" s="592"/>
      <c r="BI422" s="227" t="s">
        <v>123</v>
      </c>
      <c r="BJ422" s="122">
        <f t="shared" si="410"/>
        <v>4259</v>
      </c>
      <c r="BK422" s="131">
        <f t="shared" si="394"/>
        <v>2698</v>
      </c>
      <c r="BL422" s="131">
        <f t="shared" si="395"/>
        <v>227726340</v>
      </c>
      <c r="BM422" s="132">
        <f t="shared" si="436"/>
        <v>0.23785594639865998</v>
      </c>
      <c r="BN422" s="132">
        <f t="shared" si="411"/>
        <v>0.63348203803709791</v>
      </c>
      <c r="BO422" s="131">
        <f t="shared" si="412"/>
        <v>84405.611564121573</v>
      </c>
      <c r="BP422" s="183"/>
    </row>
    <row r="423" spans="2:68" s="75" customFormat="1">
      <c r="B423" s="602"/>
      <c r="C423" s="605"/>
      <c r="D423" s="592"/>
      <c r="E423" s="227" t="s">
        <v>124</v>
      </c>
      <c r="F423" s="122">
        <v>4</v>
      </c>
      <c r="G423" s="131">
        <v>2</v>
      </c>
      <c r="H423" s="131">
        <v>182570</v>
      </c>
      <c r="I423" s="132">
        <f t="shared" si="429"/>
        <v>0.1</v>
      </c>
      <c r="J423" s="132">
        <f t="shared" si="396"/>
        <v>0.5</v>
      </c>
      <c r="K423" s="157">
        <f t="shared" si="397"/>
        <v>91285</v>
      </c>
      <c r="L423" s="592"/>
      <c r="M423" s="227" t="s">
        <v>124</v>
      </c>
      <c r="N423" s="122">
        <v>7</v>
      </c>
      <c r="O423" s="131">
        <v>4</v>
      </c>
      <c r="P423" s="131">
        <v>452720</v>
      </c>
      <c r="Q423" s="132">
        <f t="shared" si="430"/>
        <v>8.1632653061224483E-2</v>
      </c>
      <c r="R423" s="132">
        <f t="shared" si="398"/>
        <v>0.5714285714285714</v>
      </c>
      <c r="S423" s="126">
        <f t="shared" si="399"/>
        <v>113180</v>
      </c>
      <c r="T423" s="592"/>
      <c r="U423" s="227" t="s">
        <v>124</v>
      </c>
      <c r="V423" s="122">
        <v>343</v>
      </c>
      <c r="W423" s="131">
        <v>232</v>
      </c>
      <c r="X423" s="131">
        <v>20644290</v>
      </c>
      <c r="Y423" s="132">
        <f t="shared" si="431"/>
        <v>5.7425742574257428E-2</v>
      </c>
      <c r="Z423" s="132">
        <f t="shared" si="400"/>
        <v>0.67638483965014573</v>
      </c>
      <c r="AA423" s="131">
        <f t="shared" si="401"/>
        <v>88984.008620689652</v>
      </c>
      <c r="AB423" s="592"/>
      <c r="AC423" s="227" t="s">
        <v>124</v>
      </c>
      <c r="AD423" s="122">
        <v>397</v>
      </c>
      <c r="AE423" s="131">
        <v>248</v>
      </c>
      <c r="AF423" s="131">
        <v>21972260</v>
      </c>
      <c r="AG423" s="132">
        <f t="shared" si="432"/>
        <v>7.3831497469484961E-2</v>
      </c>
      <c r="AH423" s="132">
        <f t="shared" si="402"/>
        <v>0.62468513853904284</v>
      </c>
      <c r="AI423" s="126">
        <f t="shared" si="403"/>
        <v>88597.822580645166</v>
      </c>
      <c r="AJ423" s="592"/>
      <c r="AK423" s="227" t="s">
        <v>124</v>
      </c>
      <c r="AL423" s="122">
        <v>316</v>
      </c>
      <c r="AM423" s="131">
        <v>186</v>
      </c>
      <c r="AN423" s="131">
        <v>17662130</v>
      </c>
      <c r="AO423" s="132">
        <f t="shared" si="433"/>
        <v>7.9521162890123981E-2</v>
      </c>
      <c r="AP423" s="132">
        <f t="shared" si="404"/>
        <v>0.58860759493670889</v>
      </c>
      <c r="AQ423" s="126">
        <f t="shared" si="405"/>
        <v>94957.68817204301</v>
      </c>
      <c r="AR423" s="592"/>
      <c r="AS423" s="227" t="s">
        <v>124</v>
      </c>
      <c r="AT423" s="122">
        <v>185</v>
      </c>
      <c r="AU423" s="131">
        <v>104</v>
      </c>
      <c r="AV423" s="131">
        <v>11118290</v>
      </c>
      <c r="AW423" s="132">
        <f t="shared" si="434"/>
        <v>9.3106535362578333E-2</v>
      </c>
      <c r="AX423" s="132">
        <f t="shared" si="406"/>
        <v>0.56216216216216219</v>
      </c>
      <c r="AY423" s="131">
        <f t="shared" si="407"/>
        <v>106906.63461538461</v>
      </c>
      <c r="AZ423" s="592"/>
      <c r="BA423" s="227" t="s">
        <v>124</v>
      </c>
      <c r="BB423" s="122">
        <v>69</v>
      </c>
      <c r="BC423" s="131">
        <v>32</v>
      </c>
      <c r="BD423" s="131">
        <v>3688890</v>
      </c>
      <c r="BE423" s="132">
        <f t="shared" si="435"/>
        <v>7.6372315035799526E-2</v>
      </c>
      <c r="BF423" s="132">
        <f t="shared" si="408"/>
        <v>0.46376811594202899</v>
      </c>
      <c r="BG423" s="157">
        <f t="shared" si="409"/>
        <v>115277.8125</v>
      </c>
      <c r="BH423" s="592"/>
      <c r="BI423" s="227" t="s">
        <v>124</v>
      </c>
      <c r="BJ423" s="122">
        <f t="shared" si="410"/>
        <v>1321</v>
      </c>
      <c r="BK423" s="131">
        <f t="shared" si="394"/>
        <v>808</v>
      </c>
      <c r="BL423" s="131">
        <f t="shared" si="395"/>
        <v>75721150</v>
      </c>
      <c r="BM423" s="132">
        <f t="shared" si="436"/>
        <v>7.1233359781362957E-2</v>
      </c>
      <c r="BN423" s="132">
        <f t="shared" si="411"/>
        <v>0.6116578349735049</v>
      </c>
      <c r="BO423" s="131">
        <f t="shared" si="412"/>
        <v>93714.294554455439</v>
      </c>
      <c r="BP423" s="183"/>
    </row>
    <row r="424" spans="2:68" s="75" customFormat="1">
      <c r="B424" s="602"/>
      <c r="C424" s="605"/>
      <c r="D424" s="592"/>
      <c r="E424" s="224" t="s">
        <v>117</v>
      </c>
      <c r="F424" s="122">
        <v>1</v>
      </c>
      <c r="G424" s="131">
        <v>0</v>
      </c>
      <c r="H424" s="131">
        <v>0</v>
      </c>
      <c r="I424" s="132">
        <f t="shared" si="429"/>
        <v>0</v>
      </c>
      <c r="J424" s="132">
        <f t="shared" si="396"/>
        <v>0</v>
      </c>
      <c r="K424" s="157" t="str">
        <f t="shared" si="397"/>
        <v>-</v>
      </c>
      <c r="L424" s="592"/>
      <c r="M424" s="228" t="s">
        <v>117</v>
      </c>
      <c r="N424" s="122">
        <v>5</v>
      </c>
      <c r="O424" s="131">
        <v>2</v>
      </c>
      <c r="P424" s="131">
        <v>654630</v>
      </c>
      <c r="Q424" s="132">
        <f t="shared" si="430"/>
        <v>4.0816326530612242E-2</v>
      </c>
      <c r="R424" s="132">
        <f t="shared" si="398"/>
        <v>0.4</v>
      </c>
      <c r="S424" s="126">
        <f t="shared" si="399"/>
        <v>327315</v>
      </c>
      <c r="T424" s="592"/>
      <c r="U424" s="228" t="s">
        <v>117</v>
      </c>
      <c r="V424" s="122">
        <v>302</v>
      </c>
      <c r="W424" s="131">
        <v>169</v>
      </c>
      <c r="X424" s="131">
        <v>12254520</v>
      </c>
      <c r="Y424" s="132">
        <f t="shared" si="431"/>
        <v>4.1831683168316834E-2</v>
      </c>
      <c r="Z424" s="132">
        <f t="shared" si="400"/>
        <v>0.55960264900662249</v>
      </c>
      <c r="AA424" s="131">
        <f t="shared" si="401"/>
        <v>72511.952662721887</v>
      </c>
      <c r="AB424" s="592"/>
      <c r="AC424" s="228" t="s">
        <v>117</v>
      </c>
      <c r="AD424" s="122">
        <v>162</v>
      </c>
      <c r="AE424" s="131">
        <v>87</v>
      </c>
      <c r="AF424" s="131">
        <v>6988990</v>
      </c>
      <c r="AG424" s="132">
        <f t="shared" si="432"/>
        <v>2.5900565644537063E-2</v>
      </c>
      <c r="AH424" s="132">
        <f t="shared" si="402"/>
        <v>0.53703703703703709</v>
      </c>
      <c r="AI424" s="126">
        <f t="shared" si="403"/>
        <v>80333.218390804599</v>
      </c>
      <c r="AJ424" s="592"/>
      <c r="AK424" s="228" t="s">
        <v>117</v>
      </c>
      <c r="AL424" s="122">
        <v>111</v>
      </c>
      <c r="AM424" s="131">
        <v>53</v>
      </c>
      <c r="AN424" s="131">
        <v>6669400</v>
      </c>
      <c r="AO424" s="132">
        <f t="shared" si="433"/>
        <v>2.2659256092347157E-2</v>
      </c>
      <c r="AP424" s="132">
        <f t="shared" si="404"/>
        <v>0.47747747747747749</v>
      </c>
      <c r="AQ424" s="126">
        <f t="shared" si="405"/>
        <v>125837.7358490566</v>
      </c>
      <c r="AR424" s="592"/>
      <c r="AS424" s="228" t="s">
        <v>117</v>
      </c>
      <c r="AT424" s="122">
        <v>53</v>
      </c>
      <c r="AU424" s="131">
        <v>20</v>
      </c>
      <c r="AV424" s="131">
        <v>2452650</v>
      </c>
      <c r="AW424" s="132">
        <f t="shared" si="434"/>
        <v>1.7905102954341987E-2</v>
      </c>
      <c r="AX424" s="132">
        <f t="shared" si="406"/>
        <v>0.37735849056603776</v>
      </c>
      <c r="AY424" s="131">
        <f t="shared" si="407"/>
        <v>122632.5</v>
      </c>
      <c r="AZ424" s="592"/>
      <c r="BA424" s="228" t="s">
        <v>117</v>
      </c>
      <c r="BB424" s="122">
        <v>28</v>
      </c>
      <c r="BC424" s="131">
        <v>9</v>
      </c>
      <c r="BD424" s="131">
        <v>2324210</v>
      </c>
      <c r="BE424" s="132">
        <f t="shared" si="435"/>
        <v>2.1479713603818614E-2</v>
      </c>
      <c r="BF424" s="132">
        <f t="shared" si="408"/>
        <v>0.32142857142857145</v>
      </c>
      <c r="BG424" s="157">
        <f t="shared" si="409"/>
        <v>258245.55555555556</v>
      </c>
      <c r="BH424" s="592"/>
      <c r="BI424" s="228" t="s">
        <v>117</v>
      </c>
      <c r="BJ424" s="122">
        <f t="shared" si="410"/>
        <v>662</v>
      </c>
      <c r="BK424" s="131">
        <f t="shared" si="394"/>
        <v>340</v>
      </c>
      <c r="BL424" s="131">
        <f t="shared" si="395"/>
        <v>31344400</v>
      </c>
      <c r="BM424" s="132">
        <f t="shared" si="436"/>
        <v>2.9974433571365599E-2</v>
      </c>
      <c r="BN424" s="132">
        <f t="shared" si="411"/>
        <v>0.51359516616314205</v>
      </c>
      <c r="BO424" s="131">
        <f t="shared" si="412"/>
        <v>92189.411764705888</v>
      </c>
      <c r="BP424" s="183"/>
    </row>
    <row r="425" spans="2:68" s="75" customFormat="1">
      <c r="B425" s="602">
        <v>39</v>
      </c>
      <c r="C425" s="604" t="s">
        <v>7</v>
      </c>
      <c r="D425" s="596">
        <f>BS46</f>
        <v>39</v>
      </c>
      <c r="E425" s="225" t="s">
        <v>104</v>
      </c>
      <c r="F425" s="121">
        <v>18</v>
      </c>
      <c r="G425" s="129">
        <v>9</v>
      </c>
      <c r="H425" s="129">
        <v>474030</v>
      </c>
      <c r="I425" s="130">
        <f>IFERROR(G425/$D$425,"-")</f>
        <v>0.23076923076923078</v>
      </c>
      <c r="J425" s="130">
        <f t="shared" si="396"/>
        <v>0.5</v>
      </c>
      <c r="K425" s="156">
        <f t="shared" si="397"/>
        <v>52670</v>
      </c>
      <c r="L425" s="596">
        <f>BT46</f>
        <v>147</v>
      </c>
      <c r="M425" s="225" t="s">
        <v>104</v>
      </c>
      <c r="N425" s="121">
        <v>81</v>
      </c>
      <c r="O425" s="129">
        <v>46</v>
      </c>
      <c r="P425" s="129">
        <v>4068360</v>
      </c>
      <c r="Q425" s="130">
        <f>IFERROR(O425/$L$425,"-")</f>
        <v>0.31292517006802723</v>
      </c>
      <c r="R425" s="130">
        <f t="shared" si="398"/>
        <v>0.5679012345679012</v>
      </c>
      <c r="S425" s="125">
        <f t="shared" si="399"/>
        <v>88442.608695652176</v>
      </c>
      <c r="T425" s="596">
        <f>BU46</f>
        <v>22714</v>
      </c>
      <c r="U425" s="225" t="s">
        <v>104</v>
      </c>
      <c r="V425" s="121">
        <v>11200</v>
      </c>
      <c r="W425" s="129">
        <v>7042</v>
      </c>
      <c r="X425" s="129">
        <v>473345580</v>
      </c>
      <c r="Y425" s="130">
        <f>IFERROR(W425/$T$425,"-")</f>
        <v>0.31002905696927008</v>
      </c>
      <c r="Z425" s="130">
        <f t="shared" si="400"/>
        <v>0.62875000000000003</v>
      </c>
      <c r="AA425" s="129">
        <f t="shared" si="401"/>
        <v>67217.492189718832</v>
      </c>
      <c r="AB425" s="596">
        <f>BV46</f>
        <v>19738</v>
      </c>
      <c r="AC425" s="225" t="s">
        <v>104</v>
      </c>
      <c r="AD425" s="121">
        <v>10997</v>
      </c>
      <c r="AE425" s="129">
        <v>7086</v>
      </c>
      <c r="AF425" s="129">
        <v>506722140</v>
      </c>
      <c r="AG425" s="130">
        <f>IFERROR(AE425/$AB$425,"-")</f>
        <v>0.359002938494275</v>
      </c>
      <c r="AH425" s="130">
        <f t="shared" si="402"/>
        <v>0.64435755205965262</v>
      </c>
      <c r="AI425" s="125">
        <f t="shared" si="403"/>
        <v>71510.321761219311</v>
      </c>
      <c r="AJ425" s="596">
        <f>BW46</f>
        <v>12535</v>
      </c>
      <c r="AK425" s="225" t="s">
        <v>104</v>
      </c>
      <c r="AL425" s="121">
        <v>6960</v>
      </c>
      <c r="AM425" s="129">
        <v>4239</v>
      </c>
      <c r="AN425" s="129">
        <v>315644940</v>
      </c>
      <c r="AO425" s="130">
        <f>IFERROR(AM425/$AJ$425,"-")</f>
        <v>0.33817311527722377</v>
      </c>
      <c r="AP425" s="130">
        <f t="shared" si="404"/>
        <v>0.60905172413793107</v>
      </c>
      <c r="AQ425" s="125">
        <f t="shared" si="405"/>
        <v>74462.123142250537</v>
      </c>
      <c r="AR425" s="596">
        <f>BX46</f>
        <v>6083</v>
      </c>
      <c r="AS425" s="225" t="s">
        <v>104</v>
      </c>
      <c r="AT425" s="121">
        <v>3073</v>
      </c>
      <c r="AU425" s="129">
        <v>1743</v>
      </c>
      <c r="AV425" s="129">
        <v>134707110</v>
      </c>
      <c r="AW425" s="130">
        <f>IFERROR(AU425/$AR$425,"-")</f>
        <v>0.28653624856156501</v>
      </c>
      <c r="AX425" s="130">
        <f t="shared" si="406"/>
        <v>0.56719817767653757</v>
      </c>
      <c r="AY425" s="129">
        <f t="shared" si="407"/>
        <v>77284.629948364891</v>
      </c>
      <c r="AZ425" s="596">
        <f>BY46</f>
        <v>2207</v>
      </c>
      <c r="BA425" s="225" t="s">
        <v>104</v>
      </c>
      <c r="BB425" s="121">
        <v>954</v>
      </c>
      <c r="BC425" s="129">
        <v>534</v>
      </c>
      <c r="BD425" s="129">
        <v>41199130</v>
      </c>
      <c r="BE425" s="130">
        <f>IFERROR(BC425/$AZ$425,"-")</f>
        <v>0.24195740824648845</v>
      </c>
      <c r="BF425" s="130">
        <f t="shared" si="408"/>
        <v>0.55974842767295596</v>
      </c>
      <c r="BG425" s="156">
        <f t="shared" si="409"/>
        <v>77151.928838951309</v>
      </c>
      <c r="BH425" s="596">
        <f>BZ46</f>
        <v>63463</v>
      </c>
      <c r="BI425" s="225" t="s">
        <v>104</v>
      </c>
      <c r="BJ425" s="121">
        <f t="shared" si="410"/>
        <v>33283</v>
      </c>
      <c r="BK425" s="129">
        <f t="shared" si="394"/>
        <v>20699</v>
      </c>
      <c r="BL425" s="129">
        <f t="shared" si="395"/>
        <v>1476161290</v>
      </c>
      <c r="BM425" s="130">
        <f>IFERROR(BK425/$BH$425,"-")</f>
        <v>0.32615854907583947</v>
      </c>
      <c r="BN425" s="130">
        <f t="shared" si="411"/>
        <v>0.62190908271489953</v>
      </c>
      <c r="BO425" s="129">
        <f t="shared" si="412"/>
        <v>71315.584810860426</v>
      </c>
      <c r="BP425" s="183"/>
    </row>
    <row r="426" spans="2:68" s="75" customFormat="1">
      <c r="B426" s="602"/>
      <c r="C426" s="605"/>
      <c r="D426" s="592"/>
      <c r="E426" s="226" t="s">
        <v>136</v>
      </c>
      <c r="F426" s="122">
        <v>15</v>
      </c>
      <c r="G426" s="131">
        <v>7</v>
      </c>
      <c r="H426" s="131">
        <v>470150</v>
      </c>
      <c r="I426" s="132">
        <f t="shared" ref="I426:I435" si="437">IFERROR(G426/$D$425,"-")</f>
        <v>0.17948717948717949</v>
      </c>
      <c r="J426" s="132">
        <f t="shared" si="396"/>
        <v>0.46666666666666667</v>
      </c>
      <c r="K426" s="157">
        <f t="shared" si="397"/>
        <v>67164.28571428571</v>
      </c>
      <c r="L426" s="592"/>
      <c r="M426" s="226" t="s">
        <v>136</v>
      </c>
      <c r="N426" s="122">
        <v>55</v>
      </c>
      <c r="O426" s="131">
        <v>35</v>
      </c>
      <c r="P426" s="131">
        <v>2427230</v>
      </c>
      <c r="Q426" s="132">
        <f t="shared" ref="Q426:Q435" si="438">IFERROR(O426/$L$425,"-")</f>
        <v>0.23809523809523808</v>
      </c>
      <c r="R426" s="132">
        <f t="shared" si="398"/>
        <v>0.63636363636363635</v>
      </c>
      <c r="S426" s="126">
        <f t="shared" si="399"/>
        <v>69349.428571428565</v>
      </c>
      <c r="T426" s="592"/>
      <c r="U426" s="226" t="s">
        <v>136</v>
      </c>
      <c r="V426" s="122">
        <v>10736</v>
      </c>
      <c r="W426" s="131">
        <v>6860</v>
      </c>
      <c r="X426" s="131">
        <v>437869590</v>
      </c>
      <c r="Y426" s="132">
        <f t="shared" ref="Y426:Y435" si="439">IFERROR(W426/$T$425,"-")</f>
        <v>0.30201637756449767</v>
      </c>
      <c r="Z426" s="132">
        <f t="shared" si="400"/>
        <v>0.63897168405365123</v>
      </c>
      <c r="AA426" s="131">
        <f t="shared" si="401"/>
        <v>63829.386297376092</v>
      </c>
      <c r="AB426" s="592"/>
      <c r="AC426" s="226" t="s">
        <v>136</v>
      </c>
      <c r="AD426" s="122">
        <v>9671</v>
      </c>
      <c r="AE426" s="131">
        <v>6350</v>
      </c>
      <c r="AF426" s="131">
        <v>448560970</v>
      </c>
      <c r="AG426" s="132">
        <f t="shared" ref="AG426:AG435" si="440">IFERROR(AE426/$AB$425,"-")</f>
        <v>0.32171445941838078</v>
      </c>
      <c r="AH426" s="132">
        <f t="shared" si="402"/>
        <v>0.65660221280115805</v>
      </c>
      <c r="AI426" s="126">
        <f t="shared" si="403"/>
        <v>70639.522834645672</v>
      </c>
      <c r="AJ426" s="592"/>
      <c r="AK426" s="226" t="s">
        <v>136</v>
      </c>
      <c r="AL426" s="122">
        <v>5620</v>
      </c>
      <c r="AM426" s="131">
        <v>3440</v>
      </c>
      <c r="AN426" s="131">
        <v>244621370</v>
      </c>
      <c r="AO426" s="132">
        <f t="shared" ref="AO426:AO435" si="441">IFERROR(AM426/$AJ$425,"-")</f>
        <v>0.27443159154367769</v>
      </c>
      <c r="AP426" s="132">
        <f t="shared" si="404"/>
        <v>0.61209964412811391</v>
      </c>
      <c r="AQ426" s="126">
        <f t="shared" si="405"/>
        <v>71110.863372093023</v>
      </c>
      <c r="AR426" s="592"/>
      <c r="AS426" s="226" t="s">
        <v>136</v>
      </c>
      <c r="AT426" s="122">
        <v>2216</v>
      </c>
      <c r="AU426" s="131">
        <v>1226</v>
      </c>
      <c r="AV426" s="131">
        <v>88082990</v>
      </c>
      <c r="AW426" s="132">
        <f t="shared" ref="AW426:AW435" si="442">IFERROR(AU426/$AR$425,"-")</f>
        <v>0.20154529015288508</v>
      </c>
      <c r="AX426" s="132">
        <f t="shared" si="406"/>
        <v>0.55324909747292417</v>
      </c>
      <c r="AY426" s="131">
        <f t="shared" si="407"/>
        <v>71845.831973898865</v>
      </c>
      <c r="AZ426" s="592"/>
      <c r="BA426" s="226" t="s">
        <v>136</v>
      </c>
      <c r="BB426" s="122">
        <v>538</v>
      </c>
      <c r="BC426" s="131">
        <v>294</v>
      </c>
      <c r="BD426" s="131">
        <v>21029390</v>
      </c>
      <c r="BE426" s="132">
        <f t="shared" ref="BE426:BE435" si="443">IFERROR(BC426/$AZ$425,"-")</f>
        <v>0.133212505663797</v>
      </c>
      <c r="BF426" s="132">
        <f t="shared" si="408"/>
        <v>0.54646840148698883</v>
      </c>
      <c r="BG426" s="157">
        <f t="shared" si="409"/>
        <v>71528.537414965991</v>
      </c>
      <c r="BH426" s="592"/>
      <c r="BI426" s="226" t="s">
        <v>136</v>
      </c>
      <c r="BJ426" s="122">
        <f t="shared" si="410"/>
        <v>28851</v>
      </c>
      <c r="BK426" s="131">
        <f t="shared" si="394"/>
        <v>18212</v>
      </c>
      <c r="BL426" s="131">
        <f t="shared" si="395"/>
        <v>1243061690</v>
      </c>
      <c r="BM426" s="132">
        <f t="shared" ref="BM426:BM435" si="444">IFERROR(BK426/$BH$425,"-")</f>
        <v>0.28697036068260245</v>
      </c>
      <c r="BN426" s="132">
        <f t="shared" si="411"/>
        <v>0.63124328446154376</v>
      </c>
      <c r="BO426" s="131">
        <f t="shared" si="412"/>
        <v>68255.089501427632</v>
      </c>
      <c r="BP426" s="183"/>
    </row>
    <row r="427" spans="2:68" s="75" customFormat="1">
      <c r="B427" s="602"/>
      <c r="C427" s="605"/>
      <c r="D427" s="592"/>
      <c r="E427" s="227" t="s">
        <v>103</v>
      </c>
      <c r="F427" s="122">
        <v>24</v>
      </c>
      <c r="G427" s="131">
        <v>13</v>
      </c>
      <c r="H427" s="131">
        <v>906610</v>
      </c>
      <c r="I427" s="132">
        <f t="shared" si="437"/>
        <v>0.33333333333333331</v>
      </c>
      <c r="J427" s="132">
        <f t="shared" si="396"/>
        <v>0.54166666666666663</v>
      </c>
      <c r="K427" s="157">
        <f t="shared" si="397"/>
        <v>69739.230769230766</v>
      </c>
      <c r="L427" s="592"/>
      <c r="M427" s="227" t="s">
        <v>103</v>
      </c>
      <c r="N427" s="122">
        <v>88</v>
      </c>
      <c r="O427" s="131">
        <v>54</v>
      </c>
      <c r="P427" s="131">
        <v>4670250</v>
      </c>
      <c r="Q427" s="132">
        <f t="shared" si="438"/>
        <v>0.36734693877551022</v>
      </c>
      <c r="R427" s="132">
        <f t="shared" si="398"/>
        <v>0.61363636363636365</v>
      </c>
      <c r="S427" s="126">
        <f t="shared" si="399"/>
        <v>86486.111111111109</v>
      </c>
      <c r="T427" s="592"/>
      <c r="U427" s="227" t="s">
        <v>103</v>
      </c>
      <c r="V427" s="122">
        <v>13360</v>
      </c>
      <c r="W427" s="131">
        <v>8201</v>
      </c>
      <c r="X427" s="131">
        <v>535221910</v>
      </c>
      <c r="Y427" s="132">
        <f t="shared" si="439"/>
        <v>0.36105485603592496</v>
      </c>
      <c r="Z427" s="132">
        <f t="shared" si="400"/>
        <v>0.61384730538922161</v>
      </c>
      <c r="AA427" s="131">
        <f t="shared" si="401"/>
        <v>65263.005731008416</v>
      </c>
      <c r="AB427" s="592"/>
      <c r="AC427" s="227" t="s">
        <v>103</v>
      </c>
      <c r="AD427" s="122">
        <v>13050</v>
      </c>
      <c r="AE427" s="131">
        <v>8321</v>
      </c>
      <c r="AF427" s="131">
        <v>593201160</v>
      </c>
      <c r="AG427" s="132">
        <f t="shared" si="440"/>
        <v>0.4215726010740703</v>
      </c>
      <c r="AH427" s="132">
        <f t="shared" si="402"/>
        <v>0.63762452107279699</v>
      </c>
      <c r="AI427" s="126">
        <f t="shared" si="403"/>
        <v>71289.64787886072</v>
      </c>
      <c r="AJ427" s="592"/>
      <c r="AK427" s="227" t="s">
        <v>103</v>
      </c>
      <c r="AL427" s="122">
        <v>8814</v>
      </c>
      <c r="AM427" s="131">
        <v>5281</v>
      </c>
      <c r="AN427" s="131">
        <v>389567310</v>
      </c>
      <c r="AO427" s="132">
        <f t="shared" si="441"/>
        <v>0.42130035899481449</v>
      </c>
      <c r="AP427" s="132">
        <f t="shared" si="404"/>
        <v>0.59916042659405488</v>
      </c>
      <c r="AQ427" s="126">
        <f t="shared" si="405"/>
        <v>73767.716341601976</v>
      </c>
      <c r="AR427" s="592"/>
      <c r="AS427" s="227" t="s">
        <v>103</v>
      </c>
      <c r="AT427" s="122">
        <v>4232</v>
      </c>
      <c r="AU427" s="131">
        <v>2389</v>
      </c>
      <c r="AV427" s="131">
        <v>189509670</v>
      </c>
      <c r="AW427" s="132">
        <f t="shared" si="442"/>
        <v>0.39273384843005094</v>
      </c>
      <c r="AX427" s="132">
        <f t="shared" si="406"/>
        <v>0.56450850661625707</v>
      </c>
      <c r="AY427" s="131">
        <f t="shared" si="407"/>
        <v>79325.939723733783</v>
      </c>
      <c r="AZ427" s="592"/>
      <c r="BA427" s="227" t="s">
        <v>103</v>
      </c>
      <c r="BB427" s="122">
        <v>1391</v>
      </c>
      <c r="BC427" s="131">
        <v>779</v>
      </c>
      <c r="BD427" s="131">
        <v>60882070</v>
      </c>
      <c r="BE427" s="132">
        <f t="shared" si="443"/>
        <v>0.35296782963298595</v>
      </c>
      <c r="BF427" s="132">
        <f t="shared" si="408"/>
        <v>0.56002875629043858</v>
      </c>
      <c r="BG427" s="157">
        <f t="shared" si="409"/>
        <v>78154.133504492944</v>
      </c>
      <c r="BH427" s="592"/>
      <c r="BI427" s="227" t="s">
        <v>103</v>
      </c>
      <c r="BJ427" s="122">
        <f t="shared" si="410"/>
        <v>40959</v>
      </c>
      <c r="BK427" s="131">
        <f t="shared" si="394"/>
        <v>25038</v>
      </c>
      <c r="BL427" s="131">
        <f t="shared" si="395"/>
        <v>1773958980</v>
      </c>
      <c r="BM427" s="132">
        <f t="shared" si="444"/>
        <v>0.39452909569355371</v>
      </c>
      <c r="BN427" s="132">
        <f t="shared" si="411"/>
        <v>0.61129422105031861</v>
      </c>
      <c r="BO427" s="131">
        <f t="shared" si="412"/>
        <v>70850.666187395153</v>
      </c>
      <c r="BP427" s="183"/>
    </row>
    <row r="428" spans="2:68" s="75" customFormat="1">
      <c r="B428" s="602"/>
      <c r="C428" s="605"/>
      <c r="D428" s="592"/>
      <c r="E428" s="227" t="s">
        <v>106</v>
      </c>
      <c r="F428" s="122">
        <v>10</v>
      </c>
      <c r="G428" s="131">
        <v>5</v>
      </c>
      <c r="H428" s="131">
        <v>185650</v>
      </c>
      <c r="I428" s="132">
        <f t="shared" si="437"/>
        <v>0.12820512820512819</v>
      </c>
      <c r="J428" s="132">
        <f t="shared" si="396"/>
        <v>0.5</v>
      </c>
      <c r="K428" s="157">
        <f t="shared" si="397"/>
        <v>37130</v>
      </c>
      <c r="L428" s="592"/>
      <c r="M428" s="227" t="s">
        <v>106</v>
      </c>
      <c r="N428" s="122">
        <v>45</v>
      </c>
      <c r="O428" s="131">
        <v>27</v>
      </c>
      <c r="P428" s="131">
        <v>1827150</v>
      </c>
      <c r="Q428" s="132">
        <f t="shared" si="438"/>
        <v>0.18367346938775511</v>
      </c>
      <c r="R428" s="132">
        <f t="shared" si="398"/>
        <v>0.6</v>
      </c>
      <c r="S428" s="126">
        <f t="shared" si="399"/>
        <v>67672.222222222219</v>
      </c>
      <c r="T428" s="592"/>
      <c r="U428" s="227" t="s">
        <v>106</v>
      </c>
      <c r="V428" s="122">
        <v>4417</v>
      </c>
      <c r="W428" s="131">
        <v>2813</v>
      </c>
      <c r="X428" s="131">
        <v>185040030</v>
      </c>
      <c r="Y428" s="132">
        <f t="shared" si="439"/>
        <v>0.12384432508585014</v>
      </c>
      <c r="Z428" s="132">
        <f t="shared" si="400"/>
        <v>0.63685759565315825</v>
      </c>
      <c r="AA428" s="131">
        <f t="shared" si="401"/>
        <v>65780.316388197651</v>
      </c>
      <c r="AB428" s="592"/>
      <c r="AC428" s="227" t="s">
        <v>106</v>
      </c>
      <c r="AD428" s="122">
        <v>5032</v>
      </c>
      <c r="AE428" s="131">
        <v>3257</v>
      </c>
      <c r="AF428" s="131">
        <v>229843250</v>
      </c>
      <c r="AG428" s="132">
        <f t="shared" si="440"/>
        <v>0.16501165264971121</v>
      </c>
      <c r="AH428" s="132">
        <f t="shared" si="402"/>
        <v>0.64725755166931642</v>
      </c>
      <c r="AI428" s="126">
        <f t="shared" si="403"/>
        <v>70569.005219527171</v>
      </c>
      <c r="AJ428" s="592"/>
      <c r="AK428" s="227" t="s">
        <v>106</v>
      </c>
      <c r="AL428" s="122">
        <v>3643</v>
      </c>
      <c r="AM428" s="131">
        <v>2232</v>
      </c>
      <c r="AN428" s="131">
        <v>158991070</v>
      </c>
      <c r="AO428" s="132">
        <f t="shared" si="441"/>
        <v>0.17806142800159552</v>
      </c>
      <c r="AP428" s="132">
        <f t="shared" si="404"/>
        <v>0.6126818556135053</v>
      </c>
      <c r="AQ428" s="126">
        <f t="shared" si="405"/>
        <v>71232.558243727603</v>
      </c>
      <c r="AR428" s="592"/>
      <c r="AS428" s="227" t="s">
        <v>106</v>
      </c>
      <c r="AT428" s="122">
        <v>1759</v>
      </c>
      <c r="AU428" s="131">
        <v>953</v>
      </c>
      <c r="AV428" s="131">
        <v>68442900</v>
      </c>
      <c r="AW428" s="132">
        <f t="shared" si="442"/>
        <v>0.15666611869143515</v>
      </c>
      <c r="AX428" s="132">
        <f t="shared" si="406"/>
        <v>0.54178510517339395</v>
      </c>
      <c r="AY428" s="131">
        <f t="shared" si="407"/>
        <v>71818.363064008401</v>
      </c>
      <c r="AZ428" s="592"/>
      <c r="BA428" s="227" t="s">
        <v>106</v>
      </c>
      <c r="BB428" s="122">
        <v>613</v>
      </c>
      <c r="BC428" s="131">
        <v>348</v>
      </c>
      <c r="BD428" s="131">
        <v>25105690</v>
      </c>
      <c r="BE428" s="132">
        <f t="shared" si="443"/>
        <v>0.15768010874490257</v>
      </c>
      <c r="BF428" s="132">
        <f t="shared" si="408"/>
        <v>0.56769983686786296</v>
      </c>
      <c r="BG428" s="157">
        <f t="shared" si="409"/>
        <v>72142.787356321845</v>
      </c>
      <c r="BH428" s="592"/>
      <c r="BI428" s="227" t="s">
        <v>106</v>
      </c>
      <c r="BJ428" s="122">
        <f t="shared" si="410"/>
        <v>15519</v>
      </c>
      <c r="BK428" s="131">
        <f t="shared" si="394"/>
        <v>9635</v>
      </c>
      <c r="BL428" s="131">
        <f t="shared" si="395"/>
        <v>669435740</v>
      </c>
      <c r="BM428" s="132">
        <f t="shared" si="444"/>
        <v>0.151820745946457</v>
      </c>
      <c r="BN428" s="132">
        <f t="shared" si="411"/>
        <v>0.62085185901153428</v>
      </c>
      <c r="BO428" s="131">
        <f t="shared" si="412"/>
        <v>69479.57861961599</v>
      </c>
      <c r="BP428" s="183"/>
    </row>
    <row r="429" spans="2:68" s="75" customFormat="1">
      <c r="B429" s="602"/>
      <c r="C429" s="605"/>
      <c r="D429" s="592"/>
      <c r="E429" s="227" t="s">
        <v>119</v>
      </c>
      <c r="F429" s="122">
        <v>9</v>
      </c>
      <c r="G429" s="131">
        <v>5</v>
      </c>
      <c r="H429" s="131">
        <v>206770</v>
      </c>
      <c r="I429" s="132">
        <f t="shared" si="437"/>
        <v>0.12820512820512819</v>
      </c>
      <c r="J429" s="132">
        <f t="shared" si="396"/>
        <v>0.55555555555555558</v>
      </c>
      <c r="K429" s="157">
        <f t="shared" si="397"/>
        <v>41354</v>
      </c>
      <c r="L429" s="592"/>
      <c r="M429" s="227" t="s">
        <v>119</v>
      </c>
      <c r="N429" s="122">
        <v>62</v>
      </c>
      <c r="O429" s="131">
        <v>34</v>
      </c>
      <c r="P429" s="131">
        <v>2690070</v>
      </c>
      <c r="Q429" s="132">
        <f t="shared" si="438"/>
        <v>0.23129251700680273</v>
      </c>
      <c r="R429" s="132">
        <f t="shared" si="398"/>
        <v>0.54838709677419351</v>
      </c>
      <c r="S429" s="126">
        <f t="shared" si="399"/>
        <v>79119.705882352937</v>
      </c>
      <c r="T429" s="592"/>
      <c r="U429" s="227" t="s">
        <v>119</v>
      </c>
      <c r="V429" s="122">
        <v>4827</v>
      </c>
      <c r="W429" s="131">
        <v>3120</v>
      </c>
      <c r="X429" s="131">
        <v>208174710</v>
      </c>
      <c r="Y429" s="132">
        <f t="shared" si="439"/>
        <v>0.13736021836752663</v>
      </c>
      <c r="Z429" s="132">
        <f t="shared" si="400"/>
        <v>0.64636420136730888</v>
      </c>
      <c r="AA429" s="131">
        <f t="shared" si="401"/>
        <v>66722.663461538468</v>
      </c>
      <c r="AB429" s="592"/>
      <c r="AC429" s="227" t="s">
        <v>119</v>
      </c>
      <c r="AD429" s="122">
        <v>5561</v>
      </c>
      <c r="AE429" s="131">
        <v>3660</v>
      </c>
      <c r="AF429" s="131">
        <v>267414160</v>
      </c>
      <c r="AG429" s="132">
        <f t="shared" si="440"/>
        <v>0.18542912149153917</v>
      </c>
      <c r="AH429" s="132">
        <f t="shared" si="402"/>
        <v>0.65815500809206973</v>
      </c>
      <c r="AI429" s="126">
        <f t="shared" si="403"/>
        <v>73063.978142076507</v>
      </c>
      <c r="AJ429" s="592"/>
      <c r="AK429" s="227" t="s">
        <v>119</v>
      </c>
      <c r="AL429" s="122">
        <v>4068</v>
      </c>
      <c r="AM429" s="131">
        <v>2548</v>
      </c>
      <c r="AN429" s="131">
        <v>187977010</v>
      </c>
      <c r="AO429" s="132">
        <f t="shared" si="441"/>
        <v>0.20327084164339848</v>
      </c>
      <c r="AP429" s="132">
        <f t="shared" si="404"/>
        <v>0.62635201573254673</v>
      </c>
      <c r="AQ429" s="126">
        <f t="shared" si="405"/>
        <v>73774.336734693876</v>
      </c>
      <c r="AR429" s="592"/>
      <c r="AS429" s="227" t="s">
        <v>119</v>
      </c>
      <c r="AT429" s="122">
        <v>1956</v>
      </c>
      <c r="AU429" s="131">
        <v>1144</v>
      </c>
      <c r="AV429" s="131">
        <v>85216360</v>
      </c>
      <c r="AW429" s="132">
        <f t="shared" si="442"/>
        <v>0.18806509945750452</v>
      </c>
      <c r="AX429" s="132">
        <f t="shared" si="406"/>
        <v>0.58486707566462171</v>
      </c>
      <c r="AY429" s="131">
        <f t="shared" si="407"/>
        <v>74489.825174825179</v>
      </c>
      <c r="AZ429" s="592"/>
      <c r="BA429" s="227" t="s">
        <v>119</v>
      </c>
      <c r="BB429" s="122">
        <v>636</v>
      </c>
      <c r="BC429" s="131">
        <v>351</v>
      </c>
      <c r="BD429" s="131">
        <v>27870480</v>
      </c>
      <c r="BE429" s="132">
        <f t="shared" si="443"/>
        <v>0.15903942002718621</v>
      </c>
      <c r="BF429" s="132">
        <f t="shared" si="408"/>
        <v>0.55188679245283023</v>
      </c>
      <c r="BG429" s="157">
        <f t="shared" si="409"/>
        <v>79403.076923076922</v>
      </c>
      <c r="BH429" s="592"/>
      <c r="BI429" s="227" t="s">
        <v>119</v>
      </c>
      <c r="BJ429" s="122">
        <f t="shared" si="410"/>
        <v>17119</v>
      </c>
      <c r="BK429" s="131">
        <f t="shared" si="394"/>
        <v>10862</v>
      </c>
      <c r="BL429" s="131">
        <f t="shared" si="395"/>
        <v>779549560</v>
      </c>
      <c r="BM429" s="132">
        <f t="shared" si="444"/>
        <v>0.17115484613081638</v>
      </c>
      <c r="BN429" s="132">
        <f t="shared" si="411"/>
        <v>0.63449967871955137</v>
      </c>
      <c r="BO429" s="131">
        <f t="shared" si="412"/>
        <v>71768.510403240653</v>
      </c>
      <c r="BP429" s="183"/>
    </row>
    <row r="430" spans="2:68" s="75" customFormat="1">
      <c r="B430" s="602"/>
      <c r="C430" s="605"/>
      <c r="D430" s="592"/>
      <c r="E430" s="227" t="s">
        <v>120</v>
      </c>
      <c r="F430" s="122">
        <v>5</v>
      </c>
      <c r="G430" s="131">
        <v>2</v>
      </c>
      <c r="H430" s="131">
        <v>70500</v>
      </c>
      <c r="I430" s="132">
        <f t="shared" si="437"/>
        <v>5.128205128205128E-2</v>
      </c>
      <c r="J430" s="132">
        <f t="shared" si="396"/>
        <v>0.4</v>
      </c>
      <c r="K430" s="157">
        <f t="shared" si="397"/>
        <v>35250</v>
      </c>
      <c r="L430" s="592"/>
      <c r="M430" s="227" t="s">
        <v>120</v>
      </c>
      <c r="N430" s="122">
        <v>23</v>
      </c>
      <c r="O430" s="131">
        <v>11</v>
      </c>
      <c r="P430" s="131">
        <v>1044170</v>
      </c>
      <c r="Q430" s="132">
        <f t="shared" si="438"/>
        <v>7.4829931972789115E-2</v>
      </c>
      <c r="R430" s="132">
        <f t="shared" si="398"/>
        <v>0.47826086956521741</v>
      </c>
      <c r="S430" s="126">
        <f t="shared" si="399"/>
        <v>94924.545454545456</v>
      </c>
      <c r="T430" s="592"/>
      <c r="U430" s="227" t="s">
        <v>120</v>
      </c>
      <c r="V430" s="122">
        <v>2489</v>
      </c>
      <c r="W430" s="131">
        <v>1650</v>
      </c>
      <c r="X430" s="131">
        <v>104194710</v>
      </c>
      <c r="Y430" s="132">
        <f t="shared" si="439"/>
        <v>7.264242317513428E-2</v>
      </c>
      <c r="Z430" s="132">
        <f t="shared" si="400"/>
        <v>0.66291683406990765</v>
      </c>
      <c r="AA430" s="131">
        <f t="shared" si="401"/>
        <v>63148.30909090909</v>
      </c>
      <c r="AB430" s="592"/>
      <c r="AC430" s="227" t="s">
        <v>120</v>
      </c>
      <c r="AD430" s="122">
        <v>2572</v>
      </c>
      <c r="AE430" s="131">
        <v>1769</v>
      </c>
      <c r="AF430" s="131">
        <v>127301330</v>
      </c>
      <c r="AG430" s="132">
        <f t="shared" si="440"/>
        <v>8.9624075387577259E-2</v>
      </c>
      <c r="AH430" s="132">
        <f t="shared" si="402"/>
        <v>0.68779160186625199</v>
      </c>
      <c r="AI430" s="126">
        <f t="shared" si="403"/>
        <v>71962.312040700956</v>
      </c>
      <c r="AJ430" s="592"/>
      <c r="AK430" s="227" t="s">
        <v>120</v>
      </c>
      <c r="AL430" s="122">
        <v>1541</v>
      </c>
      <c r="AM430" s="131">
        <v>993</v>
      </c>
      <c r="AN430" s="131">
        <v>67893510</v>
      </c>
      <c r="AO430" s="132">
        <f t="shared" si="441"/>
        <v>7.921818907060231E-2</v>
      </c>
      <c r="AP430" s="132">
        <f t="shared" si="404"/>
        <v>0.64438676184295907</v>
      </c>
      <c r="AQ430" s="126">
        <f t="shared" si="405"/>
        <v>68372.114803625373</v>
      </c>
      <c r="AR430" s="592"/>
      <c r="AS430" s="227" t="s">
        <v>120</v>
      </c>
      <c r="AT430" s="122">
        <v>588</v>
      </c>
      <c r="AU430" s="131">
        <v>355</v>
      </c>
      <c r="AV430" s="131">
        <v>26541660</v>
      </c>
      <c r="AW430" s="132">
        <f t="shared" si="442"/>
        <v>5.8359362156830512E-2</v>
      </c>
      <c r="AX430" s="132">
        <f t="shared" si="406"/>
        <v>0.6037414965986394</v>
      </c>
      <c r="AY430" s="131">
        <f t="shared" si="407"/>
        <v>74765.239436619711</v>
      </c>
      <c r="AZ430" s="592"/>
      <c r="BA430" s="227" t="s">
        <v>120</v>
      </c>
      <c r="BB430" s="122">
        <v>146</v>
      </c>
      <c r="BC430" s="131">
        <v>88</v>
      </c>
      <c r="BD430" s="131">
        <v>6272070</v>
      </c>
      <c r="BE430" s="132">
        <f t="shared" si="443"/>
        <v>3.9873130946986857E-2</v>
      </c>
      <c r="BF430" s="132">
        <f t="shared" si="408"/>
        <v>0.60273972602739723</v>
      </c>
      <c r="BG430" s="157">
        <f t="shared" si="409"/>
        <v>71273.522727272721</v>
      </c>
      <c r="BH430" s="592"/>
      <c r="BI430" s="227" t="s">
        <v>120</v>
      </c>
      <c r="BJ430" s="122">
        <f t="shared" si="410"/>
        <v>7364</v>
      </c>
      <c r="BK430" s="131">
        <f t="shared" si="394"/>
        <v>4868</v>
      </c>
      <c r="BL430" s="131">
        <f t="shared" si="395"/>
        <v>333317950</v>
      </c>
      <c r="BM430" s="132">
        <f t="shared" si="444"/>
        <v>7.6706112222870021E-2</v>
      </c>
      <c r="BN430" s="132">
        <f t="shared" si="411"/>
        <v>0.66105377512221619</v>
      </c>
      <c r="BO430" s="131">
        <f t="shared" si="412"/>
        <v>68471.230484798682</v>
      </c>
      <c r="BP430" s="183"/>
    </row>
    <row r="431" spans="2:68" s="75" customFormat="1">
      <c r="B431" s="602"/>
      <c r="C431" s="605"/>
      <c r="D431" s="592"/>
      <c r="E431" s="227" t="s">
        <v>121</v>
      </c>
      <c r="F431" s="122">
        <v>5</v>
      </c>
      <c r="G431" s="131">
        <v>2</v>
      </c>
      <c r="H431" s="131">
        <v>31120</v>
      </c>
      <c r="I431" s="132">
        <f t="shared" si="437"/>
        <v>5.128205128205128E-2</v>
      </c>
      <c r="J431" s="132">
        <f t="shared" si="396"/>
        <v>0.4</v>
      </c>
      <c r="K431" s="157">
        <f t="shared" si="397"/>
        <v>15560</v>
      </c>
      <c r="L431" s="592"/>
      <c r="M431" s="227" t="s">
        <v>121</v>
      </c>
      <c r="N431" s="122">
        <v>23</v>
      </c>
      <c r="O431" s="131">
        <v>9</v>
      </c>
      <c r="P431" s="131">
        <v>550400</v>
      </c>
      <c r="Q431" s="132">
        <f t="shared" si="438"/>
        <v>6.1224489795918366E-2</v>
      </c>
      <c r="R431" s="132">
        <f t="shared" si="398"/>
        <v>0.39130434782608697</v>
      </c>
      <c r="S431" s="126">
        <f t="shared" si="399"/>
        <v>61155.555555555555</v>
      </c>
      <c r="T431" s="592"/>
      <c r="U431" s="227" t="s">
        <v>121</v>
      </c>
      <c r="V431" s="122">
        <v>1146</v>
      </c>
      <c r="W431" s="131">
        <v>652</v>
      </c>
      <c r="X431" s="131">
        <v>43435360</v>
      </c>
      <c r="Y431" s="132">
        <f t="shared" si="439"/>
        <v>2.8704763581931848E-2</v>
      </c>
      <c r="Z431" s="132">
        <f t="shared" si="400"/>
        <v>0.56893542757417104</v>
      </c>
      <c r="AA431" s="131">
        <f t="shared" si="401"/>
        <v>66618.650306748459</v>
      </c>
      <c r="AB431" s="592"/>
      <c r="AC431" s="227" t="s">
        <v>121</v>
      </c>
      <c r="AD431" s="122">
        <v>1376</v>
      </c>
      <c r="AE431" s="131">
        <v>816</v>
      </c>
      <c r="AF431" s="131">
        <v>58911820</v>
      </c>
      <c r="AG431" s="132">
        <f t="shared" si="440"/>
        <v>4.1341574627621849E-2</v>
      </c>
      <c r="AH431" s="132">
        <f t="shared" si="402"/>
        <v>0.59302325581395354</v>
      </c>
      <c r="AI431" s="126">
        <f t="shared" si="403"/>
        <v>72195.857843137259</v>
      </c>
      <c r="AJ431" s="592"/>
      <c r="AK431" s="227" t="s">
        <v>121</v>
      </c>
      <c r="AL431" s="122">
        <v>1179</v>
      </c>
      <c r="AM431" s="131">
        <v>682</v>
      </c>
      <c r="AN431" s="131">
        <v>45868090</v>
      </c>
      <c r="AO431" s="132">
        <f t="shared" si="441"/>
        <v>5.4407658556043077E-2</v>
      </c>
      <c r="AP431" s="132">
        <f t="shared" si="404"/>
        <v>0.57845631891433413</v>
      </c>
      <c r="AQ431" s="126">
        <f t="shared" si="405"/>
        <v>67255.26392961877</v>
      </c>
      <c r="AR431" s="592"/>
      <c r="AS431" s="227" t="s">
        <v>121</v>
      </c>
      <c r="AT431" s="122">
        <v>716</v>
      </c>
      <c r="AU431" s="131">
        <v>417</v>
      </c>
      <c r="AV431" s="131">
        <v>31527430</v>
      </c>
      <c r="AW431" s="132">
        <f t="shared" si="442"/>
        <v>6.8551701463093861E-2</v>
      </c>
      <c r="AX431" s="132">
        <f t="shared" si="406"/>
        <v>0.58240223463687146</v>
      </c>
      <c r="AY431" s="131">
        <f t="shared" si="407"/>
        <v>75605.347721822545</v>
      </c>
      <c r="AZ431" s="592"/>
      <c r="BA431" s="227" t="s">
        <v>121</v>
      </c>
      <c r="BB431" s="122">
        <v>275</v>
      </c>
      <c r="BC431" s="131">
        <v>138</v>
      </c>
      <c r="BD431" s="131">
        <v>9223450</v>
      </c>
      <c r="BE431" s="132">
        <f t="shared" si="443"/>
        <v>6.2528318985047571E-2</v>
      </c>
      <c r="BF431" s="132">
        <f t="shared" si="408"/>
        <v>0.50181818181818183</v>
      </c>
      <c r="BG431" s="157">
        <f t="shared" si="409"/>
        <v>66836.594202898545</v>
      </c>
      <c r="BH431" s="592"/>
      <c r="BI431" s="227" t="s">
        <v>121</v>
      </c>
      <c r="BJ431" s="122">
        <f t="shared" si="410"/>
        <v>4720</v>
      </c>
      <c r="BK431" s="131">
        <f t="shared" si="394"/>
        <v>2716</v>
      </c>
      <c r="BL431" s="131">
        <f t="shared" si="395"/>
        <v>189547670</v>
      </c>
      <c r="BM431" s="132">
        <f t="shared" si="444"/>
        <v>4.2796590139136191E-2</v>
      </c>
      <c r="BN431" s="132">
        <f t="shared" si="411"/>
        <v>0.5754237288135593</v>
      </c>
      <c r="BO431" s="131">
        <f t="shared" si="412"/>
        <v>69789.274668630344</v>
      </c>
      <c r="BP431" s="183"/>
    </row>
    <row r="432" spans="2:68" s="75" customFormat="1">
      <c r="B432" s="602"/>
      <c r="C432" s="605"/>
      <c r="D432" s="592"/>
      <c r="E432" s="227" t="s">
        <v>122</v>
      </c>
      <c r="F432" s="122">
        <v>10</v>
      </c>
      <c r="G432" s="131">
        <v>8</v>
      </c>
      <c r="H432" s="131">
        <v>636350</v>
      </c>
      <c r="I432" s="132">
        <f t="shared" si="437"/>
        <v>0.20512820512820512</v>
      </c>
      <c r="J432" s="132">
        <f t="shared" si="396"/>
        <v>0.8</v>
      </c>
      <c r="K432" s="157">
        <f t="shared" si="397"/>
        <v>79543.75</v>
      </c>
      <c r="L432" s="592"/>
      <c r="M432" s="227" t="s">
        <v>122</v>
      </c>
      <c r="N432" s="122">
        <v>17</v>
      </c>
      <c r="O432" s="131">
        <v>8</v>
      </c>
      <c r="P432" s="131">
        <v>1070810</v>
      </c>
      <c r="Q432" s="132">
        <f t="shared" si="438"/>
        <v>5.4421768707482991E-2</v>
      </c>
      <c r="R432" s="132">
        <f t="shared" si="398"/>
        <v>0.47058823529411764</v>
      </c>
      <c r="S432" s="126">
        <f t="shared" si="399"/>
        <v>133851.25</v>
      </c>
      <c r="T432" s="592"/>
      <c r="U432" s="227" t="s">
        <v>122</v>
      </c>
      <c r="V432" s="122">
        <v>1155</v>
      </c>
      <c r="W432" s="131">
        <v>762</v>
      </c>
      <c r="X432" s="131">
        <v>51017980</v>
      </c>
      <c r="Y432" s="132">
        <f t="shared" si="439"/>
        <v>3.3547591793607466E-2</v>
      </c>
      <c r="Z432" s="132">
        <f t="shared" si="400"/>
        <v>0.65974025974025974</v>
      </c>
      <c r="AA432" s="131">
        <f t="shared" si="401"/>
        <v>66952.729658792654</v>
      </c>
      <c r="AB432" s="592"/>
      <c r="AC432" s="227" t="s">
        <v>122</v>
      </c>
      <c r="AD432" s="122">
        <v>1243</v>
      </c>
      <c r="AE432" s="131">
        <v>818</v>
      </c>
      <c r="AF432" s="131">
        <v>67052710</v>
      </c>
      <c r="AG432" s="132">
        <f t="shared" si="440"/>
        <v>4.144290201641504E-2</v>
      </c>
      <c r="AH432" s="132">
        <f t="shared" si="402"/>
        <v>0.65808527755430413</v>
      </c>
      <c r="AI432" s="126">
        <f t="shared" si="403"/>
        <v>81971.528117359412</v>
      </c>
      <c r="AJ432" s="592"/>
      <c r="AK432" s="227" t="s">
        <v>122</v>
      </c>
      <c r="AL432" s="122">
        <v>928</v>
      </c>
      <c r="AM432" s="131">
        <v>607</v>
      </c>
      <c r="AN432" s="131">
        <v>54329530</v>
      </c>
      <c r="AO432" s="132">
        <f t="shared" si="441"/>
        <v>4.8424411647387318E-2</v>
      </c>
      <c r="AP432" s="132">
        <f t="shared" si="404"/>
        <v>0.65409482758620685</v>
      </c>
      <c r="AQ432" s="126">
        <f t="shared" si="405"/>
        <v>89504.991762767706</v>
      </c>
      <c r="AR432" s="592"/>
      <c r="AS432" s="227" t="s">
        <v>122</v>
      </c>
      <c r="AT432" s="122">
        <v>474</v>
      </c>
      <c r="AU432" s="131">
        <v>302</v>
      </c>
      <c r="AV432" s="131">
        <v>27330920</v>
      </c>
      <c r="AW432" s="132">
        <f t="shared" si="442"/>
        <v>4.9646555975669901E-2</v>
      </c>
      <c r="AX432" s="132">
        <f t="shared" si="406"/>
        <v>0.6371308016877637</v>
      </c>
      <c r="AY432" s="131">
        <f t="shared" si="407"/>
        <v>90499.735099337748</v>
      </c>
      <c r="AZ432" s="592"/>
      <c r="BA432" s="227" t="s">
        <v>122</v>
      </c>
      <c r="BB432" s="122">
        <v>136</v>
      </c>
      <c r="BC432" s="131">
        <v>87</v>
      </c>
      <c r="BD432" s="131">
        <v>6572520</v>
      </c>
      <c r="BE432" s="132">
        <f t="shared" si="443"/>
        <v>3.9420027186225642E-2</v>
      </c>
      <c r="BF432" s="132">
        <f t="shared" si="408"/>
        <v>0.63970588235294112</v>
      </c>
      <c r="BG432" s="157">
        <f t="shared" si="409"/>
        <v>75546.206896551725</v>
      </c>
      <c r="BH432" s="592"/>
      <c r="BI432" s="227" t="s">
        <v>122</v>
      </c>
      <c r="BJ432" s="122">
        <f t="shared" si="410"/>
        <v>3963</v>
      </c>
      <c r="BK432" s="131">
        <f t="shared" si="394"/>
        <v>2592</v>
      </c>
      <c r="BL432" s="131">
        <f t="shared" si="395"/>
        <v>208010820</v>
      </c>
      <c r="BM432" s="132">
        <f t="shared" si="444"/>
        <v>4.0842695743976802E-2</v>
      </c>
      <c r="BN432" s="132">
        <f t="shared" si="411"/>
        <v>0.65404996214988642</v>
      </c>
      <c r="BO432" s="131">
        <f t="shared" si="412"/>
        <v>80251.087962962964</v>
      </c>
      <c r="BP432" s="183"/>
    </row>
    <row r="433" spans="2:68" s="75" customFormat="1">
      <c r="B433" s="602"/>
      <c r="C433" s="605"/>
      <c r="D433" s="592"/>
      <c r="E433" s="227" t="s">
        <v>123</v>
      </c>
      <c r="F433" s="122">
        <v>7</v>
      </c>
      <c r="G433" s="131">
        <v>4</v>
      </c>
      <c r="H433" s="131">
        <v>210220</v>
      </c>
      <c r="I433" s="132">
        <f t="shared" si="437"/>
        <v>0.10256410256410256</v>
      </c>
      <c r="J433" s="132">
        <f t="shared" si="396"/>
        <v>0.5714285714285714</v>
      </c>
      <c r="K433" s="157">
        <f t="shared" si="397"/>
        <v>52555</v>
      </c>
      <c r="L433" s="592"/>
      <c r="M433" s="227" t="s">
        <v>123</v>
      </c>
      <c r="N433" s="122">
        <v>51</v>
      </c>
      <c r="O433" s="131">
        <v>29</v>
      </c>
      <c r="P433" s="131">
        <v>2851160</v>
      </c>
      <c r="Q433" s="132">
        <f t="shared" si="438"/>
        <v>0.19727891156462585</v>
      </c>
      <c r="R433" s="132">
        <f t="shared" si="398"/>
        <v>0.56862745098039214</v>
      </c>
      <c r="S433" s="126">
        <f t="shared" si="399"/>
        <v>98315.862068965522</v>
      </c>
      <c r="T433" s="592"/>
      <c r="U433" s="227" t="s">
        <v>123</v>
      </c>
      <c r="V433" s="122">
        <v>8684</v>
      </c>
      <c r="W433" s="131">
        <v>5822</v>
      </c>
      <c r="X433" s="131">
        <v>386424270</v>
      </c>
      <c r="Y433" s="132">
        <f t="shared" si="439"/>
        <v>0.2563176895306859</v>
      </c>
      <c r="Z433" s="132">
        <f t="shared" si="400"/>
        <v>0.67042837402118838</v>
      </c>
      <c r="AA433" s="131">
        <f t="shared" si="401"/>
        <v>66373.114050154589</v>
      </c>
      <c r="AB433" s="592"/>
      <c r="AC433" s="227" t="s">
        <v>123</v>
      </c>
      <c r="AD433" s="122">
        <v>8502</v>
      </c>
      <c r="AE433" s="131">
        <v>5774</v>
      </c>
      <c r="AF433" s="131">
        <v>405088300</v>
      </c>
      <c r="AG433" s="132">
        <f t="shared" si="440"/>
        <v>0.29253217144594185</v>
      </c>
      <c r="AH433" s="132">
        <f t="shared" si="402"/>
        <v>0.67913432133615614</v>
      </c>
      <c r="AI433" s="126">
        <f t="shared" si="403"/>
        <v>70157.3086248701</v>
      </c>
      <c r="AJ433" s="592"/>
      <c r="AK433" s="227" t="s">
        <v>123</v>
      </c>
      <c r="AL433" s="122">
        <v>4920</v>
      </c>
      <c r="AM433" s="131">
        <v>3150</v>
      </c>
      <c r="AN433" s="131">
        <v>229527550</v>
      </c>
      <c r="AO433" s="132">
        <f t="shared" si="441"/>
        <v>0.25129637016354206</v>
      </c>
      <c r="AP433" s="132">
        <f t="shared" si="404"/>
        <v>0.6402439024390244</v>
      </c>
      <c r="AQ433" s="126">
        <f t="shared" si="405"/>
        <v>72865.888888888891</v>
      </c>
      <c r="AR433" s="592"/>
      <c r="AS433" s="227" t="s">
        <v>123</v>
      </c>
      <c r="AT433" s="122">
        <v>1931</v>
      </c>
      <c r="AU433" s="131">
        <v>1129</v>
      </c>
      <c r="AV433" s="131">
        <v>84364910</v>
      </c>
      <c r="AW433" s="132">
        <f t="shared" si="442"/>
        <v>0.18559921091566661</v>
      </c>
      <c r="AX433" s="132">
        <f t="shared" si="406"/>
        <v>0.58467115484205079</v>
      </c>
      <c r="AY433" s="131">
        <f t="shared" si="407"/>
        <v>74725.341009743133</v>
      </c>
      <c r="AZ433" s="592"/>
      <c r="BA433" s="227" t="s">
        <v>123</v>
      </c>
      <c r="BB433" s="122">
        <v>541</v>
      </c>
      <c r="BC433" s="131">
        <v>288</v>
      </c>
      <c r="BD433" s="131">
        <v>21324440</v>
      </c>
      <c r="BE433" s="132">
        <f t="shared" si="443"/>
        <v>0.13049388309922971</v>
      </c>
      <c r="BF433" s="132">
        <f t="shared" si="408"/>
        <v>0.53234750462107205</v>
      </c>
      <c r="BG433" s="157">
        <f t="shared" si="409"/>
        <v>74043.194444444438</v>
      </c>
      <c r="BH433" s="592"/>
      <c r="BI433" s="227" t="s">
        <v>123</v>
      </c>
      <c r="BJ433" s="122">
        <f t="shared" si="410"/>
        <v>24636</v>
      </c>
      <c r="BK433" s="131">
        <f t="shared" si="394"/>
        <v>16196</v>
      </c>
      <c r="BL433" s="131">
        <f t="shared" si="395"/>
        <v>1129790850</v>
      </c>
      <c r="BM433" s="132">
        <f t="shared" si="444"/>
        <v>0.25520381954839827</v>
      </c>
      <c r="BN433" s="132">
        <f t="shared" si="411"/>
        <v>0.65741191751907779</v>
      </c>
      <c r="BO433" s="131">
        <f t="shared" si="412"/>
        <v>69757.399975302542</v>
      </c>
      <c r="BP433" s="183"/>
    </row>
    <row r="434" spans="2:68" s="75" customFormat="1">
      <c r="B434" s="602"/>
      <c r="C434" s="605"/>
      <c r="D434" s="592"/>
      <c r="E434" s="227" t="s">
        <v>124</v>
      </c>
      <c r="F434" s="122">
        <v>5</v>
      </c>
      <c r="G434" s="131">
        <v>5</v>
      </c>
      <c r="H434" s="131">
        <v>249060</v>
      </c>
      <c r="I434" s="132">
        <f t="shared" si="437"/>
        <v>0.12820512820512819</v>
      </c>
      <c r="J434" s="132">
        <f t="shared" si="396"/>
        <v>1</v>
      </c>
      <c r="K434" s="157">
        <f t="shared" si="397"/>
        <v>49812</v>
      </c>
      <c r="L434" s="592"/>
      <c r="M434" s="227" t="s">
        <v>124</v>
      </c>
      <c r="N434" s="122">
        <v>13</v>
      </c>
      <c r="O434" s="131">
        <v>6</v>
      </c>
      <c r="P434" s="131">
        <v>440980</v>
      </c>
      <c r="Q434" s="132">
        <f t="shared" si="438"/>
        <v>4.0816326530612242E-2</v>
      </c>
      <c r="R434" s="132">
        <f t="shared" si="398"/>
        <v>0.46153846153846156</v>
      </c>
      <c r="S434" s="126">
        <f t="shared" si="399"/>
        <v>73496.666666666672</v>
      </c>
      <c r="T434" s="592"/>
      <c r="U434" s="227" t="s">
        <v>124</v>
      </c>
      <c r="V434" s="122">
        <v>1182</v>
      </c>
      <c r="W434" s="131">
        <v>751</v>
      </c>
      <c r="X434" s="131">
        <v>50992050</v>
      </c>
      <c r="Y434" s="132">
        <f t="shared" si="439"/>
        <v>3.3063308972439906E-2</v>
      </c>
      <c r="Z434" s="132">
        <f t="shared" si="400"/>
        <v>0.63536379018612521</v>
      </c>
      <c r="AA434" s="131">
        <f t="shared" si="401"/>
        <v>67898.868175765645</v>
      </c>
      <c r="AB434" s="592"/>
      <c r="AC434" s="227" t="s">
        <v>124</v>
      </c>
      <c r="AD434" s="122">
        <v>1494</v>
      </c>
      <c r="AE434" s="131">
        <v>947</v>
      </c>
      <c r="AF434" s="131">
        <v>72915350</v>
      </c>
      <c r="AG434" s="132">
        <f t="shared" si="440"/>
        <v>4.7978518593575846E-2</v>
      </c>
      <c r="AH434" s="132">
        <f t="shared" si="402"/>
        <v>0.63386880856760375</v>
      </c>
      <c r="AI434" s="126">
        <f t="shared" si="403"/>
        <v>76996.145723336856</v>
      </c>
      <c r="AJ434" s="592"/>
      <c r="AK434" s="227" t="s">
        <v>124</v>
      </c>
      <c r="AL434" s="122">
        <v>1410</v>
      </c>
      <c r="AM434" s="131">
        <v>894</v>
      </c>
      <c r="AN434" s="131">
        <v>72347650</v>
      </c>
      <c r="AO434" s="132">
        <f t="shared" si="441"/>
        <v>7.1320303151176712E-2</v>
      </c>
      <c r="AP434" s="132">
        <f t="shared" si="404"/>
        <v>0.63404255319148939</v>
      </c>
      <c r="AQ434" s="126">
        <f t="shared" si="405"/>
        <v>80925.782997762857</v>
      </c>
      <c r="AR434" s="592"/>
      <c r="AS434" s="227" t="s">
        <v>124</v>
      </c>
      <c r="AT434" s="122">
        <v>869</v>
      </c>
      <c r="AU434" s="131">
        <v>542</v>
      </c>
      <c r="AV434" s="131">
        <v>40066610</v>
      </c>
      <c r="AW434" s="132">
        <f t="shared" si="442"/>
        <v>8.9100772645076445E-2</v>
      </c>
      <c r="AX434" s="132">
        <f t="shared" si="406"/>
        <v>0.62370540851553513</v>
      </c>
      <c r="AY434" s="131">
        <f t="shared" si="407"/>
        <v>73923.634686346864</v>
      </c>
      <c r="AZ434" s="592"/>
      <c r="BA434" s="227" t="s">
        <v>124</v>
      </c>
      <c r="BB434" s="122">
        <v>367</v>
      </c>
      <c r="BC434" s="131">
        <v>208</v>
      </c>
      <c r="BD434" s="131">
        <v>14653680</v>
      </c>
      <c r="BE434" s="132">
        <f t="shared" si="443"/>
        <v>9.4245582238332584E-2</v>
      </c>
      <c r="BF434" s="132">
        <f t="shared" si="408"/>
        <v>0.56675749318801094</v>
      </c>
      <c r="BG434" s="157">
        <f t="shared" si="409"/>
        <v>70450.38461538461</v>
      </c>
      <c r="BH434" s="592"/>
      <c r="BI434" s="227" t="s">
        <v>124</v>
      </c>
      <c r="BJ434" s="122">
        <f t="shared" si="410"/>
        <v>5340</v>
      </c>
      <c r="BK434" s="131">
        <f t="shared" si="394"/>
        <v>3353</v>
      </c>
      <c r="BL434" s="131">
        <f t="shared" si="395"/>
        <v>251665380</v>
      </c>
      <c r="BM434" s="132">
        <f t="shared" si="444"/>
        <v>5.2833934733624313E-2</v>
      </c>
      <c r="BN434" s="132">
        <f t="shared" si="411"/>
        <v>0.62790262172284639</v>
      </c>
      <c r="BO434" s="131">
        <f t="shared" si="412"/>
        <v>75056.77900387712</v>
      </c>
      <c r="BP434" s="183"/>
    </row>
    <row r="435" spans="2:68" s="75" customFormat="1">
      <c r="B435" s="602"/>
      <c r="C435" s="605"/>
      <c r="D435" s="592"/>
      <c r="E435" s="224" t="s">
        <v>117</v>
      </c>
      <c r="F435" s="122">
        <v>5</v>
      </c>
      <c r="G435" s="131">
        <v>1</v>
      </c>
      <c r="H435" s="131">
        <v>27090</v>
      </c>
      <c r="I435" s="132">
        <f t="shared" si="437"/>
        <v>2.564102564102564E-2</v>
      </c>
      <c r="J435" s="132">
        <f t="shared" si="396"/>
        <v>0.2</v>
      </c>
      <c r="K435" s="157">
        <f t="shared" si="397"/>
        <v>27090</v>
      </c>
      <c r="L435" s="592"/>
      <c r="M435" s="228" t="s">
        <v>117</v>
      </c>
      <c r="N435" s="122">
        <v>10</v>
      </c>
      <c r="O435" s="131">
        <v>5</v>
      </c>
      <c r="P435" s="131">
        <v>814730</v>
      </c>
      <c r="Q435" s="132">
        <f t="shared" si="438"/>
        <v>3.4013605442176874E-2</v>
      </c>
      <c r="R435" s="132">
        <f t="shared" si="398"/>
        <v>0.5</v>
      </c>
      <c r="S435" s="126">
        <f t="shared" si="399"/>
        <v>162946</v>
      </c>
      <c r="T435" s="592"/>
      <c r="U435" s="228" t="s">
        <v>117</v>
      </c>
      <c r="V435" s="122">
        <v>2145</v>
      </c>
      <c r="W435" s="131">
        <v>1211</v>
      </c>
      <c r="X435" s="131">
        <v>69492060</v>
      </c>
      <c r="Y435" s="132">
        <f t="shared" si="439"/>
        <v>5.3315136039447035E-2</v>
      </c>
      <c r="Z435" s="132">
        <f t="shared" si="400"/>
        <v>0.56456876456876459</v>
      </c>
      <c r="AA435" s="131">
        <f t="shared" si="401"/>
        <v>57384.029727497938</v>
      </c>
      <c r="AB435" s="592"/>
      <c r="AC435" s="228" t="s">
        <v>117</v>
      </c>
      <c r="AD435" s="122">
        <v>1205</v>
      </c>
      <c r="AE435" s="131">
        <v>666</v>
      </c>
      <c r="AF435" s="131">
        <v>44784230</v>
      </c>
      <c r="AG435" s="132">
        <f t="shared" si="440"/>
        <v>3.3742020468132537E-2</v>
      </c>
      <c r="AH435" s="132">
        <f t="shared" si="402"/>
        <v>0.55269709543568468</v>
      </c>
      <c r="AI435" s="126">
        <f t="shared" si="403"/>
        <v>67243.588588588595</v>
      </c>
      <c r="AJ435" s="592"/>
      <c r="AK435" s="228" t="s">
        <v>117</v>
      </c>
      <c r="AL435" s="122">
        <v>645</v>
      </c>
      <c r="AM435" s="131">
        <v>328</v>
      </c>
      <c r="AN435" s="131">
        <v>26320550</v>
      </c>
      <c r="AO435" s="132">
        <f t="shared" si="441"/>
        <v>2.6166733147187874E-2</v>
      </c>
      <c r="AP435" s="132">
        <f t="shared" si="404"/>
        <v>0.50852713178294573</v>
      </c>
      <c r="AQ435" s="126">
        <f t="shared" si="405"/>
        <v>80245.579268292684</v>
      </c>
      <c r="AR435" s="592"/>
      <c r="AS435" s="228" t="s">
        <v>117</v>
      </c>
      <c r="AT435" s="122">
        <v>303</v>
      </c>
      <c r="AU435" s="131">
        <v>139</v>
      </c>
      <c r="AV435" s="131">
        <v>12003520</v>
      </c>
      <c r="AW435" s="132">
        <f t="shared" si="442"/>
        <v>2.2850567154364624E-2</v>
      </c>
      <c r="AX435" s="132">
        <f t="shared" si="406"/>
        <v>0.45874587458745875</v>
      </c>
      <c r="AY435" s="131">
        <f t="shared" si="407"/>
        <v>86356.258992805757</v>
      </c>
      <c r="AZ435" s="592"/>
      <c r="BA435" s="228" t="s">
        <v>117</v>
      </c>
      <c r="BB435" s="122">
        <v>155</v>
      </c>
      <c r="BC435" s="131">
        <v>73</v>
      </c>
      <c r="BD435" s="131">
        <v>6958370</v>
      </c>
      <c r="BE435" s="132">
        <f t="shared" si="443"/>
        <v>3.3076574535568642E-2</v>
      </c>
      <c r="BF435" s="132">
        <f t="shared" si="408"/>
        <v>0.47096774193548385</v>
      </c>
      <c r="BG435" s="157">
        <f t="shared" si="409"/>
        <v>95320.136986301368</v>
      </c>
      <c r="BH435" s="592"/>
      <c r="BI435" s="228" t="s">
        <v>117</v>
      </c>
      <c r="BJ435" s="122">
        <f t="shared" si="410"/>
        <v>4468</v>
      </c>
      <c r="BK435" s="131">
        <f t="shared" si="394"/>
        <v>2423</v>
      </c>
      <c r="BL435" s="131">
        <f t="shared" si="395"/>
        <v>160400550</v>
      </c>
      <c r="BM435" s="132">
        <f t="shared" si="444"/>
        <v>3.8179726769928937E-2</v>
      </c>
      <c r="BN435" s="132">
        <f t="shared" si="411"/>
        <v>0.54230080572963291</v>
      </c>
      <c r="BO435" s="131">
        <f t="shared" si="412"/>
        <v>66199.153941394965</v>
      </c>
      <c r="BP435" s="183"/>
    </row>
    <row r="436" spans="2:68" s="75" customFormat="1">
      <c r="B436" s="602">
        <v>40</v>
      </c>
      <c r="C436" s="604" t="s">
        <v>40</v>
      </c>
      <c r="D436" s="596">
        <f>BS47</f>
        <v>50</v>
      </c>
      <c r="E436" s="225" t="s">
        <v>104</v>
      </c>
      <c r="F436" s="121">
        <v>23</v>
      </c>
      <c r="G436" s="129">
        <v>15</v>
      </c>
      <c r="H436" s="129">
        <v>1209110</v>
      </c>
      <c r="I436" s="130">
        <f>IFERROR(G436/$D$436,"-")</f>
        <v>0.3</v>
      </c>
      <c r="J436" s="130">
        <f t="shared" si="396"/>
        <v>0.65217391304347827</v>
      </c>
      <c r="K436" s="156">
        <f t="shared" si="397"/>
        <v>80607.333333333328</v>
      </c>
      <c r="L436" s="596">
        <f>BT47</f>
        <v>130</v>
      </c>
      <c r="M436" s="225" t="s">
        <v>104</v>
      </c>
      <c r="N436" s="121">
        <v>69</v>
      </c>
      <c r="O436" s="129">
        <v>35</v>
      </c>
      <c r="P436" s="129">
        <v>2646490</v>
      </c>
      <c r="Q436" s="130">
        <f>IFERROR(O436/$L$436,"-")</f>
        <v>0.26923076923076922</v>
      </c>
      <c r="R436" s="130">
        <f t="shared" si="398"/>
        <v>0.50724637681159424</v>
      </c>
      <c r="S436" s="125">
        <f t="shared" si="399"/>
        <v>75614</v>
      </c>
      <c r="T436" s="596">
        <f>BU47</f>
        <v>4743</v>
      </c>
      <c r="U436" s="225" t="s">
        <v>104</v>
      </c>
      <c r="V436" s="121">
        <v>2454</v>
      </c>
      <c r="W436" s="129">
        <v>1432</v>
      </c>
      <c r="X436" s="129">
        <v>93336360</v>
      </c>
      <c r="Y436" s="130">
        <f>IFERROR(W436/$T$436,"-")</f>
        <v>0.30191861690912924</v>
      </c>
      <c r="Z436" s="130">
        <f t="shared" si="400"/>
        <v>0.58353708231458845</v>
      </c>
      <c r="AA436" s="129">
        <f t="shared" si="401"/>
        <v>65179.022346368714</v>
      </c>
      <c r="AB436" s="596">
        <f>BV47</f>
        <v>4129</v>
      </c>
      <c r="AC436" s="225" t="s">
        <v>104</v>
      </c>
      <c r="AD436" s="121">
        <v>2343</v>
      </c>
      <c r="AE436" s="129">
        <v>1357</v>
      </c>
      <c r="AF436" s="129">
        <v>97939660</v>
      </c>
      <c r="AG436" s="130">
        <f>IFERROR(AE436/$AB$436,"-")</f>
        <v>0.32865100508597722</v>
      </c>
      <c r="AH436" s="130">
        <f t="shared" si="402"/>
        <v>0.57917200170721295</v>
      </c>
      <c r="AI436" s="125">
        <f t="shared" si="403"/>
        <v>72173.662490788498</v>
      </c>
      <c r="AJ436" s="596">
        <f>BW47</f>
        <v>2807</v>
      </c>
      <c r="AK436" s="225" t="s">
        <v>104</v>
      </c>
      <c r="AL436" s="121">
        <v>1482</v>
      </c>
      <c r="AM436" s="129">
        <v>760</v>
      </c>
      <c r="AN436" s="129">
        <v>54226080</v>
      </c>
      <c r="AO436" s="130">
        <f>IFERROR(AM436/$AJ$436,"-")</f>
        <v>0.27075169219807621</v>
      </c>
      <c r="AP436" s="130">
        <f t="shared" si="404"/>
        <v>0.51282051282051277</v>
      </c>
      <c r="AQ436" s="125">
        <f t="shared" si="405"/>
        <v>71350.105263157893</v>
      </c>
      <c r="AR436" s="596">
        <f>BX47</f>
        <v>1413</v>
      </c>
      <c r="AS436" s="225" t="s">
        <v>104</v>
      </c>
      <c r="AT436" s="121">
        <v>656</v>
      </c>
      <c r="AU436" s="129">
        <v>302</v>
      </c>
      <c r="AV436" s="129">
        <v>25555770</v>
      </c>
      <c r="AW436" s="130">
        <f>IFERROR(AU436/$AR$436,"-")</f>
        <v>0.21372965322009907</v>
      </c>
      <c r="AX436" s="130">
        <f t="shared" si="406"/>
        <v>0.46036585365853661</v>
      </c>
      <c r="AY436" s="129">
        <f t="shared" si="407"/>
        <v>84621.754966887413</v>
      </c>
      <c r="AZ436" s="596">
        <f>BY47</f>
        <v>449</v>
      </c>
      <c r="BA436" s="225" t="s">
        <v>104</v>
      </c>
      <c r="BB436" s="121">
        <v>159</v>
      </c>
      <c r="BC436" s="129">
        <v>74</v>
      </c>
      <c r="BD436" s="129">
        <v>6877280</v>
      </c>
      <c r="BE436" s="130">
        <f>IFERROR(BC436/$AZ$436,"-")</f>
        <v>0.16481069042316257</v>
      </c>
      <c r="BF436" s="130">
        <f t="shared" si="408"/>
        <v>0.46540880503144655</v>
      </c>
      <c r="BG436" s="156">
        <f t="shared" si="409"/>
        <v>92936.216216216213</v>
      </c>
      <c r="BH436" s="596">
        <f>BZ47</f>
        <v>13721</v>
      </c>
      <c r="BI436" s="225" t="s">
        <v>104</v>
      </c>
      <c r="BJ436" s="121">
        <f t="shared" si="410"/>
        <v>7186</v>
      </c>
      <c r="BK436" s="129">
        <f t="shared" si="394"/>
        <v>3975</v>
      </c>
      <c r="BL436" s="129">
        <f t="shared" si="395"/>
        <v>281790750</v>
      </c>
      <c r="BM436" s="130">
        <f>IFERROR(BK436/$BH$436,"-")</f>
        <v>0.28970191676991475</v>
      </c>
      <c r="BN436" s="130">
        <f t="shared" si="411"/>
        <v>0.55315892012246037</v>
      </c>
      <c r="BO436" s="129">
        <f t="shared" si="412"/>
        <v>70890.75471698113</v>
      </c>
      <c r="BP436" s="183"/>
    </row>
    <row r="437" spans="2:68" s="75" customFormat="1">
      <c r="B437" s="602"/>
      <c r="C437" s="605"/>
      <c r="D437" s="592"/>
      <c r="E437" s="226" t="s">
        <v>136</v>
      </c>
      <c r="F437" s="122">
        <v>23</v>
      </c>
      <c r="G437" s="131">
        <v>16</v>
      </c>
      <c r="H437" s="131">
        <v>1123240</v>
      </c>
      <c r="I437" s="132">
        <f t="shared" ref="I437:I446" si="445">IFERROR(G437/$D$436,"-")</f>
        <v>0.32</v>
      </c>
      <c r="J437" s="132">
        <f t="shared" si="396"/>
        <v>0.69565217391304346</v>
      </c>
      <c r="K437" s="157">
        <f t="shared" si="397"/>
        <v>70202.5</v>
      </c>
      <c r="L437" s="592"/>
      <c r="M437" s="226" t="s">
        <v>136</v>
      </c>
      <c r="N437" s="122">
        <v>59</v>
      </c>
      <c r="O437" s="131">
        <v>29</v>
      </c>
      <c r="P437" s="131">
        <v>1861070</v>
      </c>
      <c r="Q437" s="132">
        <f t="shared" ref="Q437:Q446" si="446">IFERROR(O437/$L$436,"-")</f>
        <v>0.22307692307692309</v>
      </c>
      <c r="R437" s="132">
        <f t="shared" si="398"/>
        <v>0.49152542372881358</v>
      </c>
      <c r="S437" s="126">
        <f t="shared" si="399"/>
        <v>64174.827586206899</v>
      </c>
      <c r="T437" s="592"/>
      <c r="U437" s="226" t="s">
        <v>136</v>
      </c>
      <c r="V437" s="122">
        <v>2177</v>
      </c>
      <c r="W437" s="131">
        <v>1278</v>
      </c>
      <c r="X437" s="131">
        <v>80204590</v>
      </c>
      <c r="Y437" s="132">
        <f t="shared" ref="Y437:Y446" si="447">IFERROR(W437/$T$436,"-")</f>
        <v>0.26944971537001899</v>
      </c>
      <c r="Z437" s="132">
        <f t="shared" si="400"/>
        <v>0.58704639412034909</v>
      </c>
      <c r="AA437" s="131">
        <f t="shared" si="401"/>
        <v>62757.895148669799</v>
      </c>
      <c r="AB437" s="592"/>
      <c r="AC437" s="226" t="s">
        <v>136</v>
      </c>
      <c r="AD437" s="122">
        <v>1889</v>
      </c>
      <c r="AE437" s="131">
        <v>1149</v>
      </c>
      <c r="AF437" s="131">
        <v>81494130</v>
      </c>
      <c r="AG437" s="132">
        <f t="shared" ref="AG437:AG446" si="448">IFERROR(AE437/$AB$436,"-")</f>
        <v>0.27827561152821506</v>
      </c>
      <c r="AH437" s="132">
        <f t="shared" si="402"/>
        <v>0.60825833774483851</v>
      </c>
      <c r="AI437" s="126">
        <f t="shared" si="403"/>
        <v>70926.135770234992</v>
      </c>
      <c r="AJ437" s="592"/>
      <c r="AK437" s="226" t="s">
        <v>136</v>
      </c>
      <c r="AL437" s="122">
        <v>1140</v>
      </c>
      <c r="AM437" s="131">
        <v>580</v>
      </c>
      <c r="AN437" s="131">
        <v>40855250</v>
      </c>
      <c r="AO437" s="132">
        <f t="shared" ref="AO437:AO446" si="449">IFERROR(AM437/$AJ$436,"-")</f>
        <v>0.20662629141432134</v>
      </c>
      <c r="AP437" s="132">
        <f t="shared" si="404"/>
        <v>0.50877192982456143</v>
      </c>
      <c r="AQ437" s="126">
        <f t="shared" si="405"/>
        <v>70440.086206896551</v>
      </c>
      <c r="AR437" s="592"/>
      <c r="AS437" s="226" t="s">
        <v>136</v>
      </c>
      <c r="AT437" s="122">
        <v>456</v>
      </c>
      <c r="AU437" s="131">
        <v>205</v>
      </c>
      <c r="AV437" s="131">
        <v>16914420</v>
      </c>
      <c r="AW437" s="132">
        <f t="shared" ref="AW437:AW446" si="450">IFERROR(AU437/$AR$436,"-")</f>
        <v>0.14508138711960367</v>
      </c>
      <c r="AX437" s="132">
        <f t="shared" si="406"/>
        <v>0.44956140350877194</v>
      </c>
      <c r="AY437" s="131">
        <f t="shared" si="407"/>
        <v>82509.365853658543</v>
      </c>
      <c r="AZ437" s="592"/>
      <c r="BA437" s="226" t="s">
        <v>136</v>
      </c>
      <c r="BB437" s="122">
        <v>98</v>
      </c>
      <c r="BC437" s="131">
        <v>43</v>
      </c>
      <c r="BD437" s="131">
        <v>4320340</v>
      </c>
      <c r="BE437" s="132">
        <f t="shared" ref="BE437:BE446" si="451">IFERROR(BC437/$AZ$436,"-")</f>
        <v>9.5768374164810696E-2</v>
      </c>
      <c r="BF437" s="132">
        <f t="shared" si="408"/>
        <v>0.43877551020408162</v>
      </c>
      <c r="BG437" s="157">
        <f t="shared" si="409"/>
        <v>100473.02325581395</v>
      </c>
      <c r="BH437" s="592"/>
      <c r="BI437" s="226" t="s">
        <v>136</v>
      </c>
      <c r="BJ437" s="122">
        <f t="shared" si="410"/>
        <v>5842</v>
      </c>
      <c r="BK437" s="131">
        <f t="shared" si="394"/>
        <v>3300</v>
      </c>
      <c r="BL437" s="131">
        <f t="shared" si="395"/>
        <v>226773040</v>
      </c>
      <c r="BM437" s="132">
        <f t="shared" ref="BM437:BM446" si="452">IFERROR(BK437/$BH$436,"-")</f>
        <v>0.2405072516580424</v>
      </c>
      <c r="BN437" s="132">
        <f t="shared" si="411"/>
        <v>0.56487504279356382</v>
      </c>
      <c r="BO437" s="131">
        <f t="shared" si="412"/>
        <v>68719.103030303027</v>
      </c>
      <c r="BP437" s="183"/>
    </row>
    <row r="438" spans="2:68" s="75" customFormat="1">
      <c r="B438" s="602"/>
      <c r="C438" s="605"/>
      <c r="D438" s="592"/>
      <c r="E438" s="227" t="s">
        <v>103</v>
      </c>
      <c r="F438" s="122">
        <v>33</v>
      </c>
      <c r="G438" s="131">
        <v>25</v>
      </c>
      <c r="H438" s="131">
        <v>1752170</v>
      </c>
      <c r="I438" s="132">
        <f t="shared" si="445"/>
        <v>0.5</v>
      </c>
      <c r="J438" s="132">
        <f t="shared" si="396"/>
        <v>0.75757575757575757</v>
      </c>
      <c r="K438" s="157">
        <f t="shared" si="397"/>
        <v>70086.8</v>
      </c>
      <c r="L438" s="592"/>
      <c r="M438" s="227" t="s">
        <v>103</v>
      </c>
      <c r="N438" s="122">
        <v>73</v>
      </c>
      <c r="O438" s="131">
        <v>37</v>
      </c>
      <c r="P438" s="131">
        <v>2201590</v>
      </c>
      <c r="Q438" s="132">
        <f t="shared" si="446"/>
        <v>0.2846153846153846</v>
      </c>
      <c r="R438" s="132">
        <f t="shared" si="398"/>
        <v>0.50684931506849318</v>
      </c>
      <c r="S438" s="126">
        <f t="shared" si="399"/>
        <v>59502.432432432433</v>
      </c>
      <c r="T438" s="592"/>
      <c r="U438" s="227" t="s">
        <v>103</v>
      </c>
      <c r="V438" s="122">
        <v>3111</v>
      </c>
      <c r="W438" s="131">
        <v>1730</v>
      </c>
      <c r="X438" s="131">
        <v>112314440</v>
      </c>
      <c r="Y438" s="132">
        <f t="shared" si="447"/>
        <v>0.36474804975753744</v>
      </c>
      <c r="Z438" s="132">
        <f t="shared" si="400"/>
        <v>0.55609128897460625</v>
      </c>
      <c r="AA438" s="131">
        <f t="shared" si="401"/>
        <v>64921.641618497109</v>
      </c>
      <c r="AB438" s="592"/>
      <c r="AC438" s="227" t="s">
        <v>103</v>
      </c>
      <c r="AD438" s="122">
        <v>2881</v>
      </c>
      <c r="AE438" s="131">
        <v>1652</v>
      </c>
      <c r="AF438" s="131">
        <v>118930070</v>
      </c>
      <c r="AG438" s="132">
        <f t="shared" si="448"/>
        <v>0.40009687575684183</v>
      </c>
      <c r="AH438" s="132">
        <f t="shared" si="402"/>
        <v>0.57341200971884765</v>
      </c>
      <c r="AI438" s="126">
        <f t="shared" si="403"/>
        <v>71991.567796610165</v>
      </c>
      <c r="AJ438" s="592"/>
      <c r="AK438" s="227" t="s">
        <v>103</v>
      </c>
      <c r="AL438" s="122">
        <v>1953</v>
      </c>
      <c r="AM438" s="131">
        <v>1000</v>
      </c>
      <c r="AN438" s="131">
        <v>73810190</v>
      </c>
      <c r="AO438" s="132">
        <f t="shared" si="449"/>
        <v>0.35625222657641609</v>
      </c>
      <c r="AP438" s="132">
        <f t="shared" si="404"/>
        <v>0.51203277009728621</v>
      </c>
      <c r="AQ438" s="126">
        <f t="shared" si="405"/>
        <v>73810.19</v>
      </c>
      <c r="AR438" s="592"/>
      <c r="AS438" s="227" t="s">
        <v>103</v>
      </c>
      <c r="AT438" s="122">
        <v>957</v>
      </c>
      <c r="AU438" s="131">
        <v>426</v>
      </c>
      <c r="AV438" s="131">
        <v>37766600</v>
      </c>
      <c r="AW438" s="132">
        <f t="shared" si="450"/>
        <v>0.30148619957537154</v>
      </c>
      <c r="AX438" s="132">
        <f t="shared" si="406"/>
        <v>0.44514106583072099</v>
      </c>
      <c r="AY438" s="131">
        <f t="shared" si="407"/>
        <v>88653.990610328634</v>
      </c>
      <c r="AZ438" s="592"/>
      <c r="BA438" s="227" t="s">
        <v>103</v>
      </c>
      <c r="BB438" s="122">
        <v>257</v>
      </c>
      <c r="BC438" s="131">
        <v>105</v>
      </c>
      <c r="BD438" s="131">
        <v>10078500</v>
      </c>
      <c r="BE438" s="132">
        <f t="shared" si="451"/>
        <v>0.23385300668151449</v>
      </c>
      <c r="BF438" s="132">
        <f t="shared" si="408"/>
        <v>0.40856031128404668</v>
      </c>
      <c r="BG438" s="157">
        <f t="shared" si="409"/>
        <v>95985.71428571429</v>
      </c>
      <c r="BH438" s="592"/>
      <c r="BI438" s="227" t="s">
        <v>103</v>
      </c>
      <c r="BJ438" s="122">
        <f t="shared" si="410"/>
        <v>9265</v>
      </c>
      <c r="BK438" s="131">
        <f t="shared" si="394"/>
        <v>4975</v>
      </c>
      <c r="BL438" s="131">
        <f t="shared" si="395"/>
        <v>356853560</v>
      </c>
      <c r="BM438" s="132">
        <f t="shared" si="452"/>
        <v>0.36258290212083666</v>
      </c>
      <c r="BN438" s="132">
        <f t="shared" si="411"/>
        <v>0.53696708041014574</v>
      </c>
      <c r="BO438" s="131">
        <f t="shared" si="412"/>
        <v>71729.358793969848</v>
      </c>
      <c r="BP438" s="183"/>
    </row>
    <row r="439" spans="2:68" s="75" customFormat="1">
      <c r="B439" s="602"/>
      <c r="C439" s="605"/>
      <c r="D439" s="592"/>
      <c r="E439" s="227" t="s">
        <v>106</v>
      </c>
      <c r="F439" s="122">
        <v>12</v>
      </c>
      <c r="G439" s="131">
        <v>9</v>
      </c>
      <c r="H439" s="131">
        <v>713210</v>
      </c>
      <c r="I439" s="132">
        <f t="shared" si="445"/>
        <v>0.18</v>
      </c>
      <c r="J439" s="132">
        <f t="shared" si="396"/>
        <v>0.75</v>
      </c>
      <c r="K439" s="157">
        <f t="shared" si="397"/>
        <v>79245.555555555562</v>
      </c>
      <c r="L439" s="592"/>
      <c r="M439" s="227" t="s">
        <v>106</v>
      </c>
      <c r="N439" s="122">
        <v>32</v>
      </c>
      <c r="O439" s="131">
        <v>18</v>
      </c>
      <c r="P439" s="131">
        <v>902120</v>
      </c>
      <c r="Q439" s="132">
        <f t="shared" si="446"/>
        <v>0.13846153846153847</v>
      </c>
      <c r="R439" s="132">
        <f t="shared" si="398"/>
        <v>0.5625</v>
      </c>
      <c r="S439" s="126">
        <f t="shared" si="399"/>
        <v>50117.777777777781</v>
      </c>
      <c r="T439" s="592"/>
      <c r="U439" s="227" t="s">
        <v>106</v>
      </c>
      <c r="V439" s="122">
        <v>901</v>
      </c>
      <c r="W439" s="131">
        <v>540</v>
      </c>
      <c r="X439" s="131">
        <v>34826410</v>
      </c>
      <c r="Y439" s="132">
        <f t="shared" si="447"/>
        <v>0.11385199240986717</v>
      </c>
      <c r="Z439" s="132">
        <f t="shared" si="400"/>
        <v>0.59933407325194232</v>
      </c>
      <c r="AA439" s="131">
        <f t="shared" si="401"/>
        <v>64493.351851851854</v>
      </c>
      <c r="AB439" s="592"/>
      <c r="AC439" s="227" t="s">
        <v>106</v>
      </c>
      <c r="AD439" s="122">
        <v>1025</v>
      </c>
      <c r="AE439" s="131">
        <v>623</v>
      </c>
      <c r="AF439" s="131">
        <v>43607820</v>
      </c>
      <c r="AG439" s="132">
        <f t="shared" si="448"/>
        <v>0.15088399128118188</v>
      </c>
      <c r="AH439" s="132">
        <f t="shared" si="402"/>
        <v>0.60780487804878047</v>
      </c>
      <c r="AI439" s="126">
        <f t="shared" si="403"/>
        <v>69996.500802568218</v>
      </c>
      <c r="AJ439" s="592"/>
      <c r="AK439" s="227" t="s">
        <v>106</v>
      </c>
      <c r="AL439" s="122">
        <v>731</v>
      </c>
      <c r="AM439" s="131">
        <v>381</v>
      </c>
      <c r="AN439" s="131">
        <v>28368840</v>
      </c>
      <c r="AO439" s="132">
        <f t="shared" si="449"/>
        <v>0.13573209832561453</v>
      </c>
      <c r="AP439" s="132">
        <f t="shared" si="404"/>
        <v>0.52120383036935702</v>
      </c>
      <c r="AQ439" s="126">
        <f t="shared" si="405"/>
        <v>74458.897637795279</v>
      </c>
      <c r="AR439" s="592"/>
      <c r="AS439" s="227" t="s">
        <v>106</v>
      </c>
      <c r="AT439" s="122">
        <v>365</v>
      </c>
      <c r="AU439" s="131">
        <v>179</v>
      </c>
      <c r="AV439" s="131">
        <v>17138180</v>
      </c>
      <c r="AW439" s="132">
        <f t="shared" si="450"/>
        <v>0.12668082094833688</v>
      </c>
      <c r="AX439" s="132">
        <f t="shared" si="406"/>
        <v>0.49041095890410957</v>
      </c>
      <c r="AY439" s="131">
        <f t="shared" si="407"/>
        <v>95744.022346368714</v>
      </c>
      <c r="AZ439" s="592"/>
      <c r="BA439" s="227" t="s">
        <v>106</v>
      </c>
      <c r="BB439" s="122">
        <v>107</v>
      </c>
      <c r="BC439" s="131">
        <v>48</v>
      </c>
      <c r="BD439" s="131">
        <v>5718140</v>
      </c>
      <c r="BE439" s="132">
        <f t="shared" si="451"/>
        <v>0.10690423162583519</v>
      </c>
      <c r="BF439" s="132">
        <f t="shared" si="408"/>
        <v>0.44859813084112149</v>
      </c>
      <c r="BG439" s="157">
        <f t="shared" si="409"/>
        <v>119127.91666666667</v>
      </c>
      <c r="BH439" s="592"/>
      <c r="BI439" s="227" t="s">
        <v>106</v>
      </c>
      <c r="BJ439" s="122">
        <f t="shared" si="410"/>
        <v>3173</v>
      </c>
      <c r="BK439" s="131">
        <f t="shared" si="394"/>
        <v>1798</v>
      </c>
      <c r="BL439" s="131">
        <f t="shared" si="395"/>
        <v>131274720</v>
      </c>
      <c r="BM439" s="132">
        <f t="shared" si="452"/>
        <v>0.13104001166095766</v>
      </c>
      <c r="BN439" s="132">
        <f t="shared" si="411"/>
        <v>0.56665616136148755</v>
      </c>
      <c r="BO439" s="131">
        <f t="shared" si="412"/>
        <v>73011.523915461628</v>
      </c>
      <c r="BP439" s="183"/>
    </row>
    <row r="440" spans="2:68" s="75" customFormat="1">
      <c r="B440" s="602"/>
      <c r="C440" s="605"/>
      <c r="D440" s="592"/>
      <c r="E440" s="227" t="s">
        <v>119</v>
      </c>
      <c r="F440" s="122">
        <v>12</v>
      </c>
      <c r="G440" s="131">
        <v>7</v>
      </c>
      <c r="H440" s="131">
        <v>249560</v>
      </c>
      <c r="I440" s="132">
        <f t="shared" si="445"/>
        <v>0.14000000000000001</v>
      </c>
      <c r="J440" s="132">
        <f t="shared" si="396"/>
        <v>0.58333333333333337</v>
      </c>
      <c r="K440" s="157">
        <f t="shared" si="397"/>
        <v>35651.428571428572</v>
      </c>
      <c r="L440" s="592"/>
      <c r="M440" s="227" t="s">
        <v>119</v>
      </c>
      <c r="N440" s="122">
        <v>38</v>
      </c>
      <c r="O440" s="131">
        <v>19</v>
      </c>
      <c r="P440" s="131">
        <v>957010</v>
      </c>
      <c r="Q440" s="132">
        <f t="shared" si="446"/>
        <v>0.14615384615384616</v>
      </c>
      <c r="R440" s="132">
        <f t="shared" si="398"/>
        <v>0.5</v>
      </c>
      <c r="S440" s="126">
        <f t="shared" si="399"/>
        <v>50368.947368421053</v>
      </c>
      <c r="T440" s="592"/>
      <c r="U440" s="227" t="s">
        <v>119</v>
      </c>
      <c r="V440" s="122">
        <v>936</v>
      </c>
      <c r="W440" s="131">
        <v>540</v>
      </c>
      <c r="X440" s="131">
        <v>37425850</v>
      </c>
      <c r="Y440" s="132">
        <f t="shared" si="447"/>
        <v>0.11385199240986717</v>
      </c>
      <c r="Z440" s="132">
        <f t="shared" si="400"/>
        <v>0.57692307692307687</v>
      </c>
      <c r="AA440" s="131">
        <f t="shared" si="401"/>
        <v>69307.129629629635</v>
      </c>
      <c r="AB440" s="592"/>
      <c r="AC440" s="227" t="s">
        <v>119</v>
      </c>
      <c r="AD440" s="122">
        <v>1049</v>
      </c>
      <c r="AE440" s="131">
        <v>605</v>
      </c>
      <c r="AF440" s="131">
        <v>45728750</v>
      </c>
      <c r="AG440" s="132">
        <f t="shared" si="448"/>
        <v>0.14652458222329862</v>
      </c>
      <c r="AH440" s="132">
        <f t="shared" si="402"/>
        <v>0.57673975214489992</v>
      </c>
      <c r="AI440" s="126">
        <f t="shared" si="403"/>
        <v>75584.710743801654</v>
      </c>
      <c r="AJ440" s="592"/>
      <c r="AK440" s="227" t="s">
        <v>119</v>
      </c>
      <c r="AL440" s="122">
        <v>762</v>
      </c>
      <c r="AM440" s="131">
        <v>382</v>
      </c>
      <c r="AN440" s="131">
        <v>30288190</v>
      </c>
      <c r="AO440" s="132">
        <f t="shared" si="449"/>
        <v>0.13608835055219096</v>
      </c>
      <c r="AP440" s="132">
        <f t="shared" si="404"/>
        <v>0.50131233595800528</v>
      </c>
      <c r="AQ440" s="126">
        <f t="shared" si="405"/>
        <v>79288.455497382194</v>
      </c>
      <c r="AR440" s="592"/>
      <c r="AS440" s="227" t="s">
        <v>119</v>
      </c>
      <c r="AT440" s="122">
        <v>399</v>
      </c>
      <c r="AU440" s="131">
        <v>170</v>
      </c>
      <c r="AV440" s="131">
        <v>14463560</v>
      </c>
      <c r="AW440" s="132">
        <f t="shared" si="450"/>
        <v>0.12031139419674451</v>
      </c>
      <c r="AX440" s="132">
        <f t="shared" si="406"/>
        <v>0.42606516290726815</v>
      </c>
      <c r="AY440" s="131">
        <f t="shared" si="407"/>
        <v>85079.76470588235</v>
      </c>
      <c r="AZ440" s="592"/>
      <c r="BA440" s="227" t="s">
        <v>119</v>
      </c>
      <c r="BB440" s="122">
        <v>102</v>
      </c>
      <c r="BC440" s="131">
        <v>37</v>
      </c>
      <c r="BD440" s="131">
        <v>4270060</v>
      </c>
      <c r="BE440" s="132">
        <f t="shared" si="451"/>
        <v>8.2405345211581285E-2</v>
      </c>
      <c r="BF440" s="132">
        <f t="shared" si="408"/>
        <v>0.36274509803921567</v>
      </c>
      <c r="BG440" s="157">
        <f t="shared" si="409"/>
        <v>115407.02702702703</v>
      </c>
      <c r="BH440" s="592"/>
      <c r="BI440" s="227" t="s">
        <v>119</v>
      </c>
      <c r="BJ440" s="122">
        <f t="shared" si="410"/>
        <v>3298</v>
      </c>
      <c r="BK440" s="131">
        <f t="shared" si="394"/>
        <v>1760</v>
      </c>
      <c r="BL440" s="131">
        <f t="shared" si="395"/>
        <v>133382980</v>
      </c>
      <c r="BM440" s="132">
        <f t="shared" si="452"/>
        <v>0.12827053421762263</v>
      </c>
      <c r="BN440" s="132">
        <f t="shared" si="411"/>
        <v>0.53365676167374165</v>
      </c>
      <c r="BO440" s="131">
        <f t="shared" si="412"/>
        <v>75785.784090909088</v>
      </c>
      <c r="BP440" s="183"/>
    </row>
    <row r="441" spans="2:68" s="75" customFormat="1">
      <c r="B441" s="602"/>
      <c r="C441" s="605"/>
      <c r="D441" s="592"/>
      <c r="E441" s="227" t="s">
        <v>120</v>
      </c>
      <c r="F441" s="122">
        <v>10</v>
      </c>
      <c r="G441" s="131">
        <v>6</v>
      </c>
      <c r="H441" s="131">
        <v>551510</v>
      </c>
      <c r="I441" s="132">
        <f t="shared" si="445"/>
        <v>0.12</v>
      </c>
      <c r="J441" s="132">
        <f t="shared" si="396"/>
        <v>0.6</v>
      </c>
      <c r="K441" s="157">
        <f t="shared" si="397"/>
        <v>91918.333333333328</v>
      </c>
      <c r="L441" s="592"/>
      <c r="M441" s="227" t="s">
        <v>120</v>
      </c>
      <c r="N441" s="122">
        <v>27</v>
      </c>
      <c r="O441" s="131">
        <v>13</v>
      </c>
      <c r="P441" s="131">
        <v>681660</v>
      </c>
      <c r="Q441" s="132">
        <f t="shared" si="446"/>
        <v>0.1</v>
      </c>
      <c r="R441" s="132">
        <f t="shared" si="398"/>
        <v>0.48148148148148145</v>
      </c>
      <c r="S441" s="126">
        <f t="shared" si="399"/>
        <v>52435.384615384617</v>
      </c>
      <c r="T441" s="592"/>
      <c r="U441" s="227" t="s">
        <v>120</v>
      </c>
      <c r="V441" s="122">
        <v>505</v>
      </c>
      <c r="W441" s="131">
        <v>324</v>
      </c>
      <c r="X441" s="131">
        <v>21046870</v>
      </c>
      <c r="Y441" s="132">
        <f t="shared" si="447"/>
        <v>6.8311195445920306E-2</v>
      </c>
      <c r="Z441" s="132">
        <f t="shared" si="400"/>
        <v>0.6415841584158416</v>
      </c>
      <c r="AA441" s="131">
        <f t="shared" si="401"/>
        <v>64959.475308641973</v>
      </c>
      <c r="AB441" s="592"/>
      <c r="AC441" s="227" t="s">
        <v>120</v>
      </c>
      <c r="AD441" s="122">
        <v>561</v>
      </c>
      <c r="AE441" s="131">
        <v>340</v>
      </c>
      <c r="AF441" s="131">
        <v>24480130</v>
      </c>
      <c r="AG441" s="132">
        <f t="shared" si="448"/>
        <v>8.2344393315572778E-2</v>
      </c>
      <c r="AH441" s="132">
        <f t="shared" si="402"/>
        <v>0.60606060606060608</v>
      </c>
      <c r="AI441" s="126">
        <f t="shared" si="403"/>
        <v>72000.382352941175</v>
      </c>
      <c r="AJ441" s="592"/>
      <c r="AK441" s="227" t="s">
        <v>120</v>
      </c>
      <c r="AL441" s="122">
        <v>319</v>
      </c>
      <c r="AM441" s="131">
        <v>194</v>
      </c>
      <c r="AN441" s="131">
        <v>14406270</v>
      </c>
      <c r="AO441" s="132">
        <f t="shared" si="449"/>
        <v>6.9112931955824727E-2</v>
      </c>
      <c r="AP441" s="132">
        <f t="shared" si="404"/>
        <v>0.60815047021943569</v>
      </c>
      <c r="AQ441" s="126">
        <f t="shared" si="405"/>
        <v>74259.123711340202</v>
      </c>
      <c r="AR441" s="592"/>
      <c r="AS441" s="227" t="s">
        <v>120</v>
      </c>
      <c r="AT441" s="122">
        <v>134</v>
      </c>
      <c r="AU441" s="131">
        <v>65</v>
      </c>
      <c r="AV441" s="131">
        <v>4600460</v>
      </c>
      <c r="AW441" s="132">
        <f t="shared" si="450"/>
        <v>4.600141542816702E-2</v>
      </c>
      <c r="AX441" s="132">
        <f t="shared" si="406"/>
        <v>0.48507462686567165</v>
      </c>
      <c r="AY441" s="131">
        <f t="shared" si="407"/>
        <v>70776.307692307688</v>
      </c>
      <c r="AZ441" s="592"/>
      <c r="BA441" s="227" t="s">
        <v>120</v>
      </c>
      <c r="BB441" s="122">
        <v>19</v>
      </c>
      <c r="BC441" s="131">
        <v>4</v>
      </c>
      <c r="BD441" s="131">
        <v>567230</v>
      </c>
      <c r="BE441" s="132">
        <f t="shared" si="451"/>
        <v>8.9086859688195987E-3</v>
      </c>
      <c r="BF441" s="132">
        <f t="shared" si="408"/>
        <v>0.21052631578947367</v>
      </c>
      <c r="BG441" s="157">
        <f t="shared" si="409"/>
        <v>141807.5</v>
      </c>
      <c r="BH441" s="592"/>
      <c r="BI441" s="227" t="s">
        <v>120</v>
      </c>
      <c r="BJ441" s="122">
        <f t="shared" si="410"/>
        <v>1575</v>
      </c>
      <c r="BK441" s="131">
        <f t="shared" si="394"/>
        <v>946</v>
      </c>
      <c r="BL441" s="131">
        <f t="shared" si="395"/>
        <v>66334130</v>
      </c>
      <c r="BM441" s="132">
        <f t="shared" si="452"/>
        <v>6.8945412141972154E-2</v>
      </c>
      <c r="BN441" s="132">
        <f t="shared" si="411"/>
        <v>0.60063492063492063</v>
      </c>
      <c r="BO441" s="131">
        <f t="shared" si="412"/>
        <v>70120.644820295987</v>
      </c>
      <c r="BP441" s="183"/>
    </row>
    <row r="442" spans="2:68" s="75" customFormat="1">
      <c r="B442" s="602"/>
      <c r="C442" s="605"/>
      <c r="D442" s="592"/>
      <c r="E442" s="227" t="s">
        <v>121</v>
      </c>
      <c r="F442" s="122">
        <v>4</v>
      </c>
      <c r="G442" s="131">
        <v>2</v>
      </c>
      <c r="H442" s="131">
        <v>15350</v>
      </c>
      <c r="I442" s="132">
        <f t="shared" si="445"/>
        <v>0.04</v>
      </c>
      <c r="J442" s="132">
        <f t="shared" si="396"/>
        <v>0.5</v>
      </c>
      <c r="K442" s="157">
        <f t="shared" si="397"/>
        <v>7675</v>
      </c>
      <c r="L442" s="592"/>
      <c r="M442" s="227" t="s">
        <v>121</v>
      </c>
      <c r="N442" s="122">
        <v>20</v>
      </c>
      <c r="O442" s="131">
        <v>8</v>
      </c>
      <c r="P442" s="131">
        <v>408130</v>
      </c>
      <c r="Q442" s="132">
        <f t="shared" si="446"/>
        <v>6.1538461538461542E-2</v>
      </c>
      <c r="R442" s="132">
        <f t="shared" si="398"/>
        <v>0.4</v>
      </c>
      <c r="S442" s="126">
        <f t="shared" si="399"/>
        <v>51016.25</v>
      </c>
      <c r="T442" s="592"/>
      <c r="U442" s="227" t="s">
        <v>121</v>
      </c>
      <c r="V442" s="122">
        <v>399</v>
      </c>
      <c r="W442" s="131">
        <v>223</v>
      </c>
      <c r="X442" s="131">
        <v>13856890</v>
      </c>
      <c r="Y442" s="132">
        <f t="shared" si="447"/>
        <v>4.7016656124815516E-2</v>
      </c>
      <c r="Z442" s="132">
        <f t="shared" si="400"/>
        <v>0.55889724310776945</v>
      </c>
      <c r="AA442" s="131">
        <f t="shared" si="401"/>
        <v>62138.520179372201</v>
      </c>
      <c r="AB442" s="592"/>
      <c r="AC442" s="227" t="s">
        <v>121</v>
      </c>
      <c r="AD442" s="122">
        <v>464</v>
      </c>
      <c r="AE442" s="131">
        <v>254</v>
      </c>
      <c r="AF442" s="131">
        <v>18856870</v>
      </c>
      <c r="AG442" s="132">
        <f t="shared" si="448"/>
        <v>6.151610559457496E-2</v>
      </c>
      <c r="AH442" s="132">
        <f t="shared" si="402"/>
        <v>0.54741379310344829</v>
      </c>
      <c r="AI442" s="126">
        <f t="shared" si="403"/>
        <v>74239.645669291334</v>
      </c>
      <c r="AJ442" s="592"/>
      <c r="AK442" s="227" t="s">
        <v>121</v>
      </c>
      <c r="AL442" s="122">
        <v>455</v>
      </c>
      <c r="AM442" s="131">
        <v>217</v>
      </c>
      <c r="AN442" s="131">
        <v>15880660</v>
      </c>
      <c r="AO442" s="132">
        <f t="shared" si="449"/>
        <v>7.7306733167082295E-2</v>
      </c>
      <c r="AP442" s="132">
        <f t="shared" si="404"/>
        <v>0.47692307692307695</v>
      </c>
      <c r="AQ442" s="126">
        <f t="shared" si="405"/>
        <v>73182.764976958526</v>
      </c>
      <c r="AR442" s="592"/>
      <c r="AS442" s="227" t="s">
        <v>121</v>
      </c>
      <c r="AT442" s="122">
        <v>233</v>
      </c>
      <c r="AU442" s="131">
        <v>104</v>
      </c>
      <c r="AV442" s="131">
        <v>8565170</v>
      </c>
      <c r="AW442" s="132">
        <f t="shared" si="450"/>
        <v>7.360226468506724E-2</v>
      </c>
      <c r="AX442" s="132">
        <f t="shared" si="406"/>
        <v>0.44635193133047213</v>
      </c>
      <c r="AY442" s="131">
        <f t="shared" si="407"/>
        <v>82357.403846153844</v>
      </c>
      <c r="AZ442" s="592"/>
      <c r="BA442" s="227" t="s">
        <v>121</v>
      </c>
      <c r="BB442" s="122">
        <v>82</v>
      </c>
      <c r="BC442" s="131">
        <v>38</v>
      </c>
      <c r="BD442" s="131">
        <v>3809420</v>
      </c>
      <c r="BE442" s="132">
        <f t="shared" si="451"/>
        <v>8.4632516703786187E-2</v>
      </c>
      <c r="BF442" s="132">
        <f t="shared" si="408"/>
        <v>0.46341463414634149</v>
      </c>
      <c r="BG442" s="157">
        <f t="shared" si="409"/>
        <v>100247.89473684211</v>
      </c>
      <c r="BH442" s="592"/>
      <c r="BI442" s="227" t="s">
        <v>121</v>
      </c>
      <c r="BJ442" s="122">
        <f t="shared" si="410"/>
        <v>1657</v>
      </c>
      <c r="BK442" s="131">
        <f t="shared" si="394"/>
        <v>846</v>
      </c>
      <c r="BL442" s="131">
        <f t="shared" si="395"/>
        <v>61392490</v>
      </c>
      <c r="BM442" s="132">
        <f t="shared" si="452"/>
        <v>6.1657313606879968E-2</v>
      </c>
      <c r="BN442" s="132">
        <f t="shared" si="411"/>
        <v>0.51056125528062768</v>
      </c>
      <c r="BO442" s="131">
        <f t="shared" si="412"/>
        <v>72567.955082742323</v>
      </c>
      <c r="BP442" s="183"/>
    </row>
    <row r="443" spans="2:68" s="75" customFormat="1">
      <c r="B443" s="602"/>
      <c r="C443" s="605"/>
      <c r="D443" s="592"/>
      <c r="E443" s="227" t="s">
        <v>122</v>
      </c>
      <c r="F443" s="122">
        <v>7</v>
      </c>
      <c r="G443" s="131">
        <v>3</v>
      </c>
      <c r="H443" s="131">
        <v>347050</v>
      </c>
      <c r="I443" s="132">
        <f t="shared" si="445"/>
        <v>0.06</v>
      </c>
      <c r="J443" s="132">
        <f t="shared" si="396"/>
        <v>0.42857142857142855</v>
      </c>
      <c r="K443" s="157">
        <f t="shared" si="397"/>
        <v>115683.33333333333</v>
      </c>
      <c r="L443" s="592"/>
      <c r="M443" s="227" t="s">
        <v>122</v>
      </c>
      <c r="N443" s="122">
        <v>8</v>
      </c>
      <c r="O443" s="131">
        <v>2</v>
      </c>
      <c r="P443" s="131">
        <v>88190</v>
      </c>
      <c r="Q443" s="132">
        <f t="shared" si="446"/>
        <v>1.5384615384615385E-2</v>
      </c>
      <c r="R443" s="132">
        <f t="shared" si="398"/>
        <v>0.25</v>
      </c>
      <c r="S443" s="126">
        <f t="shared" si="399"/>
        <v>44095</v>
      </c>
      <c r="T443" s="592"/>
      <c r="U443" s="227" t="s">
        <v>122</v>
      </c>
      <c r="V443" s="122">
        <v>319</v>
      </c>
      <c r="W443" s="131">
        <v>184</v>
      </c>
      <c r="X443" s="131">
        <v>12769190</v>
      </c>
      <c r="Y443" s="132">
        <f t="shared" si="447"/>
        <v>3.879401222854733E-2</v>
      </c>
      <c r="Z443" s="132">
        <f t="shared" si="400"/>
        <v>0.57680250783699061</v>
      </c>
      <c r="AA443" s="131">
        <f t="shared" si="401"/>
        <v>69397.771739130432</v>
      </c>
      <c r="AB443" s="592"/>
      <c r="AC443" s="227" t="s">
        <v>122</v>
      </c>
      <c r="AD443" s="122">
        <v>326</v>
      </c>
      <c r="AE443" s="131">
        <v>185</v>
      </c>
      <c r="AF443" s="131">
        <v>12547980</v>
      </c>
      <c r="AG443" s="132">
        <f t="shared" si="448"/>
        <v>4.4805037539355774E-2</v>
      </c>
      <c r="AH443" s="132">
        <f t="shared" si="402"/>
        <v>0.56748466257668717</v>
      </c>
      <c r="AI443" s="126">
        <f t="shared" si="403"/>
        <v>67826.91891891892</v>
      </c>
      <c r="AJ443" s="592"/>
      <c r="AK443" s="227" t="s">
        <v>122</v>
      </c>
      <c r="AL443" s="122">
        <v>244</v>
      </c>
      <c r="AM443" s="131">
        <v>120</v>
      </c>
      <c r="AN443" s="131">
        <v>10078530</v>
      </c>
      <c r="AO443" s="132">
        <f t="shared" si="449"/>
        <v>4.2750267189169931E-2</v>
      </c>
      <c r="AP443" s="132">
        <f t="shared" si="404"/>
        <v>0.49180327868852458</v>
      </c>
      <c r="AQ443" s="126">
        <f t="shared" si="405"/>
        <v>83987.75</v>
      </c>
      <c r="AR443" s="592"/>
      <c r="AS443" s="227" t="s">
        <v>122</v>
      </c>
      <c r="AT443" s="122">
        <v>131</v>
      </c>
      <c r="AU443" s="131">
        <v>59</v>
      </c>
      <c r="AV443" s="131">
        <v>6754810</v>
      </c>
      <c r="AW443" s="132">
        <f t="shared" si="450"/>
        <v>4.1755130927105449E-2</v>
      </c>
      <c r="AX443" s="132">
        <f t="shared" si="406"/>
        <v>0.45038167938931295</v>
      </c>
      <c r="AY443" s="131">
        <f t="shared" si="407"/>
        <v>114488.30508474576</v>
      </c>
      <c r="AZ443" s="592"/>
      <c r="BA443" s="227" t="s">
        <v>122</v>
      </c>
      <c r="BB443" s="122">
        <v>29</v>
      </c>
      <c r="BC443" s="131">
        <v>11</v>
      </c>
      <c r="BD443" s="131">
        <v>595210</v>
      </c>
      <c r="BE443" s="132">
        <f t="shared" si="451"/>
        <v>2.4498886414253896E-2</v>
      </c>
      <c r="BF443" s="132">
        <f t="shared" si="408"/>
        <v>0.37931034482758619</v>
      </c>
      <c r="BG443" s="157">
        <f t="shared" si="409"/>
        <v>54110</v>
      </c>
      <c r="BH443" s="592"/>
      <c r="BI443" s="227" t="s">
        <v>122</v>
      </c>
      <c r="BJ443" s="122">
        <f t="shared" si="410"/>
        <v>1064</v>
      </c>
      <c r="BK443" s="131">
        <f t="shared" si="394"/>
        <v>564</v>
      </c>
      <c r="BL443" s="131">
        <f t="shared" si="395"/>
        <v>43180960</v>
      </c>
      <c r="BM443" s="132">
        <f t="shared" si="452"/>
        <v>4.1104875737919974E-2</v>
      </c>
      <c r="BN443" s="132">
        <f t="shared" si="411"/>
        <v>0.53007518796992481</v>
      </c>
      <c r="BO443" s="131">
        <f t="shared" si="412"/>
        <v>76561.985815602835</v>
      </c>
      <c r="BP443" s="183"/>
    </row>
    <row r="444" spans="2:68" s="75" customFormat="1">
      <c r="B444" s="602"/>
      <c r="C444" s="605"/>
      <c r="D444" s="592"/>
      <c r="E444" s="227" t="s">
        <v>123</v>
      </c>
      <c r="F444" s="122">
        <v>16</v>
      </c>
      <c r="G444" s="131">
        <v>12</v>
      </c>
      <c r="H444" s="131">
        <v>1011850</v>
      </c>
      <c r="I444" s="132">
        <f t="shared" si="445"/>
        <v>0.24</v>
      </c>
      <c r="J444" s="132">
        <f t="shared" si="396"/>
        <v>0.75</v>
      </c>
      <c r="K444" s="157">
        <f t="shared" si="397"/>
        <v>84320.833333333328</v>
      </c>
      <c r="L444" s="592"/>
      <c r="M444" s="227" t="s">
        <v>123</v>
      </c>
      <c r="N444" s="122">
        <v>44</v>
      </c>
      <c r="O444" s="131">
        <v>22</v>
      </c>
      <c r="P444" s="131">
        <v>1927560</v>
      </c>
      <c r="Q444" s="132">
        <f t="shared" si="446"/>
        <v>0.16923076923076924</v>
      </c>
      <c r="R444" s="132">
        <f t="shared" si="398"/>
        <v>0.5</v>
      </c>
      <c r="S444" s="126">
        <f t="shared" si="399"/>
        <v>87616.363636363632</v>
      </c>
      <c r="T444" s="592"/>
      <c r="U444" s="227" t="s">
        <v>123</v>
      </c>
      <c r="V444" s="122">
        <v>1835</v>
      </c>
      <c r="W444" s="131">
        <v>1147</v>
      </c>
      <c r="X444" s="131">
        <v>75707980</v>
      </c>
      <c r="Y444" s="132">
        <f t="shared" si="447"/>
        <v>0.24183006535947713</v>
      </c>
      <c r="Z444" s="132">
        <f t="shared" si="400"/>
        <v>0.62506811989100819</v>
      </c>
      <c r="AA444" s="131">
        <f t="shared" si="401"/>
        <v>66005.213600697476</v>
      </c>
      <c r="AB444" s="592"/>
      <c r="AC444" s="227" t="s">
        <v>123</v>
      </c>
      <c r="AD444" s="122">
        <v>1732</v>
      </c>
      <c r="AE444" s="131">
        <v>1093</v>
      </c>
      <c r="AF444" s="131">
        <v>78970540</v>
      </c>
      <c r="AG444" s="132">
        <f t="shared" si="448"/>
        <v>0.26471300557035604</v>
      </c>
      <c r="AH444" s="132">
        <f t="shared" si="402"/>
        <v>0.63106235565819857</v>
      </c>
      <c r="AI444" s="126">
        <f t="shared" si="403"/>
        <v>72251.180237877401</v>
      </c>
      <c r="AJ444" s="592"/>
      <c r="AK444" s="227" t="s">
        <v>123</v>
      </c>
      <c r="AL444" s="122">
        <v>1075</v>
      </c>
      <c r="AM444" s="131">
        <v>584</v>
      </c>
      <c r="AN444" s="131">
        <v>40625400</v>
      </c>
      <c r="AO444" s="132">
        <f t="shared" si="449"/>
        <v>0.20805130032062699</v>
      </c>
      <c r="AP444" s="132">
        <f t="shared" si="404"/>
        <v>0.54325581395348832</v>
      </c>
      <c r="AQ444" s="126">
        <f t="shared" si="405"/>
        <v>69564.04109589041</v>
      </c>
      <c r="AR444" s="592"/>
      <c r="AS444" s="227" t="s">
        <v>123</v>
      </c>
      <c r="AT444" s="122">
        <v>410</v>
      </c>
      <c r="AU444" s="131">
        <v>215</v>
      </c>
      <c r="AV444" s="131">
        <v>19426820</v>
      </c>
      <c r="AW444" s="132">
        <f t="shared" si="450"/>
        <v>0.1521585279547063</v>
      </c>
      <c r="AX444" s="132">
        <f t="shared" si="406"/>
        <v>0.52439024390243905</v>
      </c>
      <c r="AY444" s="131">
        <f t="shared" si="407"/>
        <v>90357.30232558139</v>
      </c>
      <c r="AZ444" s="592"/>
      <c r="BA444" s="227" t="s">
        <v>123</v>
      </c>
      <c r="BB444" s="122">
        <v>98</v>
      </c>
      <c r="BC444" s="131">
        <v>49</v>
      </c>
      <c r="BD444" s="131">
        <v>4903270</v>
      </c>
      <c r="BE444" s="132">
        <f t="shared" si="451"/>
        <v>0.10913140311804009</v>
      </c>
      <c r="BF444" s="132">
        <f t="shared" si="408"/>
        <v>0.5</v>
      </c>
      <c r="BG444" s="157">
        <f t="shared" si="409"/>
        <v>100066.73469387754</v>
      </c>
      <c r="BH444" s="592"/>
      <c r="BI444" s="227" t="s">
        <v>123</v>
      </c>
      <c r="BJ444" s="122">
        <f t="shared" si="410"/>
        <v>5210</v>
      </c>
      <c r="BK444" s="131">
        <f t="shared" si="394"/>
        <v>3122</v>
      </c>
      <c r="BL444" s="131">
        <f t="shared" si="395"/>
        <v>222573420</v>
      </c>
      <c r="BM444" s="132">
        <f t="shared" si="452"/>
        <v>0.22753443626557832</v>
      </c>
      <c r="BN444" s="132">
        <f t="shared" si="411"/>
        <v>0.599232245681382</v>
      </c>
      <c r="BO444" s="131">
        <f t="shared" si="412"/>
        <v>71291.934657270976</v>
      </c>
      <c r="BP444" s="183"/>
    </row>
    <row r="445" spans="2:68" s="75" customFormat="1">
      <c r="B445" s="602"/>
      <c r="C445" s="605"/>
      <c r="D445" s="592"/>
      <c r="E445" s="227" t="s">
        <v>124</v>
      </c>
      <c r="F445" s="122">
        <v>4</v>
      </c>
      <c r="G445" s="131">
        <v>2</v>
      </c>
      <c r="H445" s="131">
        <v>109690</v>
      </c>
      <c r="I445" s="132">
        <f t="shared" si="445"/>
        <v>0.04</v>
      </c>
      <c r="J445" s="132">
        <f t="shared" si="396"/>
        <v>0.5</v>
      </c>
      <c r="K445" s="157">
        <f t="shared" si="397"/>
        <v>54845</v>
      </c>
      <c r="L445" s="592"/>
      <c r="M445" s="227" t="s">
        <v>124</v>
      </c>
      <c r="N445" s="122">
        <v>11</v>
      </c>
      <c r="O445" s="131">
        <v>2</v>
      </c>
      <c r="P445" s="131">
        <v>167190</v>
      </c>
      <c r="Q445" s="132">
        <f t="shared" si="446"/>
        <v>1.5384615384615385E-2</v>
      </c>
      <c r="R445" s="132">
        <f t="shared" si="398"/>
        <v>0.18181818181818182</v>
      </c>
      <c r="S445" s="126">
        <f t="shared" si="399"/>
        <v>83595</v>
      </c>
      <c r="T445" s="592"/>
      <c r="U445" s="227" t="s">
        <v>124</v>
      </c>
      <c r="V445" s="122">
        <v>302</v>
      </c>
      <c r="W445" s="131">
        <v>172</v>
      </c>
      <c r="X445" s="131">
        <v>13054650</v>
      </c>
      <c r="Y445" s="132">
        <f t="shared" si="447"/>
        <v>3.6263967952772508E-2</v>
      </c>
      <c r="Z445" s="132">
        <f t="shared" si="400"/>
        <v>0.56953642384105962</v>
      </c>
      <c r="AA445" s="131">
        <f t="shared" si="401"/>
        <v>75899.127906976748</v>
      </c>
      <c r="AB445" s="592"/>
      <c r="AC445" s="227" t="s">
        <v>124</v>
      </c>
      <c r="AD445" s="122">
        <v>431</v>
      </c>
      <c r="AE445" s="131">
        <v>232</v>
      </c>
      <c r="AF445" s="131">
        <v>16674460</v>
      </c>
      <c r="AG445" s="132">
        <f t="shared" si="448"/>
        <v>5.6187938968273191E-2</v>
      </c>
      <c r="AH445" s="132">
        <f t="shared" si="402"/>
        <v>0.53828306264501158</v>
      </c>
      <c r="AI445" s="126">
        <f t="shared" si="403"/>
        <v>71872.672413793101</v>
      </c>
      <c r="AJ445" s="592"/>
      <c r="AK445" s="227" t="s">
        <v>124</v>
      </c>
      <c r="AL445" s="122">
        <v>400</v>
      </c>
      <c r="AM445" s="131">
        <v>175</v>
      </c>
      <c r="AN445" s="131">
        <v>11768810</v>
      </c>
      <c r="AO445" s="132">
        <f t="shared" si="449"/>
        <v>6.2344139650872821E-2</v>
      </c>
      <c r="AP445" s="132">
        <f t="shared" si="404"/>
        <v>0.4375</v>
      </c>
      <c r="AQ445" s="126">
        <f t="shared" si="405"/>
        <v>67250.342857142852</v>
      </c>
      <c r="AR445" s="592"/>
      <c r="AS445" s="227" t="s">
        <v>124</v>
      </c>
      <c r="AT445" s="122">
        <v>235</v>
      </c>
      <c r="AU445" s="131">
        <v>115</v>
      </c>
      <c r="AV445" s="131">
        <v>11947270</v>
      </c>
      <c r="AW445" s="132">
        <f t="shared" si="450"/>
        <v>8.1387119603680114E-2</v>
      </c>
      <c r="AX445" s="132">
        <f t="shared" si="406"/>
        <v>0.48936170212765956</v>
      </c>
      <c r="AY445" s="131">
        <f t="shared" si="407"/>
        <v>103889.30434782608</v>
      </c>
      <c r="AZ445" s="592"/>
      <c r="BA445" s="227" t="s">
        <v>124</v>
      </c>
      <c r="BB445" s="122">
        <v>81</v>
      </c>
      <c r="BC445" s="131">
        <v>36</v>
      </c>
      <c r="BD445" s="131">
        <v>3706240</v>
      </c>
      <c r="BE445" s="132">
        <f t="shared" si="451"/>
        <v>8.0178173719376397E-2</v>
      </c>
      <c r="BF445" s="132">
        <f t="shared" si="408"/>
        <v>0.44444444444444442</v>
      </c>
      <c r="BG445" s="157">
        <f t="shared" si="409"/>
        <v>102951.11111111111</v>
      </c>
      <c r="BH445" s="592"/>
      <c r="BI445" s="227" t="s">
        <v>124</v>
      </c>
      <c r="BJ445" s="122">
        <f t="shared" si="410"/>
        <v>1464</v>
      </c>
      <c r="BK445" s="131">
        <f t="shared" si="394"/>
        <v>734</v>
      </c>
      <c r="BL445" s="131">
        <f t="shared" si="395"/>
        <v>57428310</v>
      </c>
      <c r="BM445" s="132">
        <f t="shared" si="452"/>
        <v>5.3494643247576711E-2</v>
      </c>
      <c r="BN445" s="132">
        <f t="shared" si="411"/>
        <v>0.50136612021857918</v>
      </c>
      <c r="BO445" s="131">
        <f t="shared" si="412"/>
        <v>78240.204359673022</v>
      </c>
      <c r="BP445" s="183"/>
    </row>
    <row r="446" spans="2:68" s="75" customFormat="1">
      <c r="B446" s="602"/>
      <c r="C446" s="605"/>
      <c r="D446" s="592"/>
      <c r="E446" s="224" t="s">
        <v>117</v>
      </c>
      <c r="F446" s="122">
        <v>5</v>
      </c>
      <c r="G446" s="131">
        <v>3</v>
      </c>
      <c r="H446" s="131">
        <v>48910</v>
      </c>
      <c r="I446" s="132">
        <f t="shared" si="445"/>
        <v>0.06</v>
      </c>
      <c r="J446" s="132">
        <f t="shared" si="396"/>
        <v>0.6</v>
      </c>
      <c r="K446" s="157">
        <f t="shared" si="397"/>
        <v>16303.333333333334</v>
      </c>
      <c r="L446" s="592"/>
      <c r="M446" s="228" t="s">
        <v>117</v>
      </c>
      <c r="N446" s="122">
        <v>11</v>
      </c>
      <c r="O446" s="131">
        <v>3</v>
      </c>
      <c r="P446" s="131">
        <v>491750</v>
      </c>
      <c r="Q446" s="132">
        <f t="shared" si="446"/>
        <v>2.3076923076923078E-2</v>
      </c>
      <c r="R446" s="132">
        <f t="shared" si="398"/>
        <v>0.27272727272727271</v>
      </c>
      <c r="S446" s="126">
        <f t="shared" si="399"/>
        <v>163916.66666666666</v>
      </c>
      <c r="T446" s="592"/>
      <c r="U446" s="228" t="s">
        <v>117</v>
      </c>
      <c r="V446" s="122">
        <v>366</v>
      </c>
      <c r="W446" s="131">
        <v>178</v>
      </c>
      <c r="X446" s="131">
        <v>11433500</v>
      </c>
      <c r="Y446" s="132">
        <f t="shared" si="447"/>
        <v>3.7528990090659922E-2</v>
      </c>
      <c r="Z446" s="132">
        <f t="shared" si="400"/>
        <v>0.48633879781420764</v>
      </c>
      <c r="AA446" s="131">
        <f t="shared" si="401"/>
        <v>64233.146067415728</v>
      </c>
      <c r="AB446" s="592"/>
      <c r="AC446" s="228" t="s">
        <v>117</v>
      </c>
      <c r="AD446" s="122">
        <v>257</v>
      </c>
      <c r="AE446" s="131">
        <v>119</v>
      </c>
      <c r="AF446" s="131">
        <v>9090750</v>
      </c>
      <c r="AG446" s="132">
        <f t="shared" si="448"/>
        <v>2.8820537660450472E-2</v>
      </c>
      <c r="AH446" s="132">
        <f t="shared" si="402"/>
        <v>0.46303501945525294</v>
      </c>
      <c r="AI446" s="126">
        <f t="shared" si="403"/>
        <v>76392.857142857145</v>
      </c>
      <c r="AJ446" s="592"/>
      <c r="AK446" s="228" t="s">
        <v>117</v>
      </c>
      <c r="AL446" s="122">
        <v>165</v>
      </c>
      <c r="AM446" s="131">
        <v>68</v>
      </c>
      <c r="AN446" s="131">
        <v>6598550</v>
      </c>
      <c r="AO446" s="132">
        <f t="shared" si="449"/>
        <v>2.4225151407196294E-2</v>
      </c>
      <c r="AP446" s="132">
        <f t="shared" si="404"/>
        <v>0.41212121212121211</v>
      </c>
      <c r="AQ446" s="126">
        <f t="shared" si="405"/>
        <v>97037.5</v>
      </c>
      <c r="AR446" s="592"/>
      <c r="AS446" s="228" t="s">
        <v>117</v>
      </c>
      <c r="AT446" s="122">
        <v>98</v>
      </c>
      <c r="AU446" s="131">
        <v>32</v>
      </c>
      <c r="AV446" s="131">
        <v>3433410</v>
      </c>
      <c r="AW446" s="132">
        <f t="shared" si="450"/>
        <v>2.264685067232838E-2</v>
      </c>
      <c r="AX446" s="132">
        <f t="shared" si="406"/>
        <v>0.32653061224489793</v>
      </c>
      <c r="AY446" s="131">
        <f t="shared" si="407"/>
        <v>107294.0625</v>
      </c>
      <c r="AZ446" s="592"/>
      <c r="BA446" s="228" t="s">
        <v>117</v>
      </c>
      <c r="BB446" s="122">
        <v>47</v>
      </c>
      <c r="BC446" s="131">
        <v>12</v>
      </c>
      <c r="BD446" s="131">
        <v>991330</v>
      </c>
      <c r="BE446" s="132">
        <f t="shared" si="451"/>
        <v>2.6726057906458798E-2</v>
      </c>
      <c r="BF446" s="132">
        <f t="shared" si="408"/>
        <v>0.25531914893617019</v>
      </c>
      <c r="BG446" s="157">
        <f t="shared" si="409"/>
        <v>82610.833333333328</v>
      </c>
      <c r="BH446" s="592"/>
      <c r="BI446" s="228" t="s">
        <v>117</v>
      </c>
      <c r="BJ446" s="122">
        <f t="shared" si="410"/>
        <v>949</v>
      </c>
      <c r="BK446" s="131">
        <f t="shared" si="394"/>
        <v>415</v>
      </c>
      <c r="BL446" s="131">
        <f t="shared" si="395"/>
        <v>32088200</v>
      </c>
      <c r="BM446" s="132">
        <f t="shared" si="452"/>
        <v>3.0245608920632609E-2</v>
      </c>
      <c r="BN446" s="132">
        <f t="shared" si="411"/>
        <v>0.43730242360379346</v>
      </c>
      <c r="BO446" s="131">
        <f t="shared" si="412"/>
        <v>77320.96385542168</v>
      </c>
      <c r="BP446" s="183"/>
    </row>
    <row r="447" spans="2:68" s="75" customFormat="1">
      <c r="B447" s="602">
        <v>41</v>
      </c>
      <c r="C447" s="604" t="s">
        <v>11</v>
      </c>
      <c r="D447" s="596">
        <f>BS48</f>
        <v>19</v>
      </c>
      <c r="E447" s="225" t="s">
        <v>104</v>
      </c>
      <c r="F447" s="121">
        <v>11</v>
      </c>
      <c r="G447" s="129">
        <v>4</v>
      </c>
      <c r="H447" s="129">
        <v>234120</v>
      </c>
      <c r="I447" s="130">
        <f>IFERROR(G447/$D$447,"-")</f>
        <v>0.21052631578947367</v>
      </c>
      <c r="J447" s="130">
        <f t="shared" si="396"/>
        <v>0.36363636363636365</v>
      </c>
      <c r="K447" s="156">
        <f t="shared" si="397"/>
        <v>58530</v>
      </c>
      <c r="L447" s="596">
        <f>BT48</f>
        <v>86</v>
      </c>
      <c r="M447" s="225" t="s">
        <v>104</v>
      </c>
      <c r="N447" s="121">
        <v>51</v>
      </c>
      <c r="O447" s="129">
        <v>30</v>
      </c>
      <c r="P447" s="129">
        <v>2528240</v>
      </c>
      <c r="Q447" s="130">
        <f>IFERROR(O447/$L$447,"-")</f>
        <v>0.34883720930232559</v>
      </c>
      <c r="R447" s="130">
        <f t="shared" si="398"/>
        <v>0.58823529411764708</v>
      </c>
      <c r="S447" s="125">
        <f t="shared" si="399"/>
        <v>84274.666666666672</v>
      </c>
      <c r="T447" s="596">
        <f>BU48</f>
        <v>8648</v>
      </c>
      <c r="U447" s="225" t="s">
        <v>104</v>
      </c>
      <c r="V447" s="121">
        <v>4569</v>
      </c>
      <c r="W447" s="129">
        <v>2706</v>
      </c>
      <c r="X447" s="129">
        <v>212033040</v>
      </c>
      <c r="Y447" s="130">
        <f>IFERROR(W447/$T$447,"-")</f>
        <v>0.31290471785383905</v>
      </c>
      <c r="Z447" s="130">
        <f t="shared" si="400"/>
        <v>0.59225213394615894</v>
      </c>
      <c r="AA447" s="129">
        <f t="shared" si="401"/>
        <v>78356.629711751666</v>
      </c>
      <c r="AB447" s="596">
        <f>BV48</f>
        <v>8118</v>
      </c>
      <c r="AC447" s="225" t="s">
        <v>104</v>
      </c>
      <c r="AD447" s="121">
        <v>4657</v>
      </c>
      <c r="AE447" s="129">
        <v>2834</v>
      </c>
      <c r="AF447" s="129">
        <v>231460640</v>
      </c>
      <c r="AG447" s="130">
        <f>IFERROR(AE447/$AB$447,"-")</f>
        <v>0.34910076373491006</v>
      </c>
      <c r="AH447" s="130">
        <f t="shared" si="402"/>
        <v>0.60854627442559583</v>
      </c>
      <c r="AI447" s="125">
        <f t="shared" si="403"/>
        <v>81672.773465067046</v>
      </c>
      <c r="AJ447" s="596">
        <f>BW48</f>
        <v>5289</v>
      </c>
      <c r="AK447" s="225" t="s">
        <v>104</v>
      </c>
      <c r="AL447" s="121">
        <v>3025</v>
      </c>
      <c r="AM447" s="129">
        <v>1732</v>
      </c>
      <c r="AN447" s="129">
        <v>144139680</v>
      </c>
      <c r="AO447" s="130">
        <f>IFERROR(AM447/$AJ$447,"-")</f>
        <v>0.32747211193042164</v>
      </c>
      <c r="AP447" s="130">
        <f t="shared" si="404"/>
        <v>0.57256198347107434</v>
      </c>
      <c r="AQ447" s="125">
        <f t="shared" si="405"/>
        <v>83221.524249422626</v>
      </c>
      <c r="AR447" s="596">
        <f>BX48</f>
        <v>2289</v>
      </c>
      <c r="AS447" s="225" t="s">
        <v>104</v>
      </c>
      <c r="AT447" s="121">
        <v>1169</v>
      </c>
      <c r="AU447" s="129">
        <v>611</v>
      </c>
      <c r="AV447" s="129">
        <v>53963960</v>
      </c>
      <c r="AW447" s="130">
        <f>IFERROR(AU447/$AR$447,"-")</f>
        <v>0.26692878986456969</v>
      </c>
      <c r="AX447" s="130">
        <f t="shared" si="406"/>
        <v>0.52266894781864837</v>
      </c>
      <c r="AY447" s="129">
        <f t="shared" si="407"/>
        <v>88320.720130932896</v>
      </c>
      <c r="AZ447" s="596">
        <f>BY48</f>
        <v>878</v>
      </c>
      <c r="BA447" s="225" t="s">
        <v>104</v>
      </c>
      <c r="BB447" s="121">
        <v>338</v>
      </c>
      <c r="BC447" s="129">
        <v>162</v>
      </c>
      <c r="BD447" s="129">
        <v>18767890</v>
      </c>
      <c r="BE447" s="130">
        <f>IFERROR(BC447/$AZ$447,"-")</f>
        <v>0.18451025056947609</v>
      </c>
      <c r="BF447" s="130">
        <f t="shared" si="408"/>
        <v>0.47928994082840237</v>
      </c>
      <c r="BG447" s="156">
        <f t="shared" si="409"/>
        <v>115851.17283950618</v>
      </c>
      <c r="BH447" s="596">
        <f>BZ48</f>
        <v>25327</v>
      </c>
      <c r="BI447" s="225" t="s">
        <v>104</v>
      </c>
      <c r="BJ447" s="121">
        <f t="shared" si="410"/>
        <v>13820</v>
      </c>
      <c r="BK447" s="129">
        <f t="shared" si="394"/>
        <v>8079</v>
      </c>
      <c r="BL447" s="129">
        <f t="shared" si="395"/>
        <v>663127570</v>
      </c>
      <c r="BM447" s="130">
        <f>IFERROR(BK447/$BH$447,"-")</f>
        <v>0.31898764164725391</v>
      </c>
      <c r="BN447" s="130">
        <f t="shared" si="411"/>
        <v>0.58458755426917508</v>
      </c>
      <c r="BO447" s="129">
        <f t="shared" si="412"/>
        <v>82080.402277509595</v>
      </c>
      <c r="BP447" s="183"/>
    </row>
    <row r="448" spans="2:68" s="75" customFormat="1">
      <c r="B448" s="602"/>
      <c r="C448" s="605"/>
      <c r="D448" s="592"/>
      <c r="E448" s="226" t="s">
        <v>136</v>
      </c>
      <c r="F448" s="122">
        <v>7</v>
      </c>
      <c r="G448" s="131">
        <v>3</v>
      </c>
      <c r="H448" s="131">
        <v>30350</v>
      </c>
      <c r="I448" s="132">
        <f t="shared" ref="I448:I457" si="453">IFERROR(G448/$D$447,"-")</f>
        <v>0.15789473684210525</v>
      </c>
      <c r="J448" s="132">
        <f t="shared" si="396"/>
        <v>0.42857142857142855</v>
      </c>
      <c r="K448" s="157">
        <f t="shared" si="397"/>
        <v>10116.666666666666</v>
      </c>
      <c r="L448" s="592"/>
      <c r="M448" s="226" t="s">
        <v>136</v>
      </c>
      <c r="N448" s="122">
        <v>38</v>
      </c>
      <c r="O448" s="131">
        <v>21</v>
      </c>
      <c r="P448" s="131">
        <v>1377220</v>
      </c>
      <c r="Q448" s="132">
        <f t="shared" ref="Q448:Q457" si="454">IFERROR(O448/$L$447,"-")</f>
        <v>0.2441860465116279</v>
      </c>
      <c r="R448" s="132">
        <f t="shared" si="398"/>
        <v>0.55263157894736847</v>
      </c>
      <c r="S448" s="126">
        <f t="shared" si="399"/>
        <v>65581.904761904763</v>
      </c>
      <c r="T448" s="592"/>
      <c r="U448" s="226" t="s">
        <v>136</v>
      </c>
      <c r="V448" s="122">
        <v>3991</v>
      </c>
      <c r="W448" s="131">
        <v>2442</v>
      </c>
      <c r="X448" s="131">
        <v>177187170</v>
      </c>
      <c r="Y448" s="132">
        <f t="shared" ref="Y448:Y457" si="455">IFERROR(W448/$T$447,"-")</f>
        <v>0.28237742830712304</v>
      </c>
      <c r="Z448" s="132">
        <f t="shared" si="400"/>
        <v>0.61187672262590831</v>
      </c>
      <c r="AA448" s="131">
        <f t="shared" si="401"/>
        <v>72558.218673218667</v>
      </c>
      <c r="AB448" s="592"/>
      <c r="AC448" s="226" t="s">
        <v>136</v>
      </c>
      <c r="AD448" s="122">
        <v>3782</v>
      </c>
      <c r="AE448" s="131">
        <v>2324</v>
      </c>
      <c r="AF448" s="131">
        <v>187907560</v>
      </c>
      <c r="AG448" s="132">
        <f t="shared" ref="AG448:AG457" si="456">IFERROR(AE448/$AB$447,"-")</f>
        <v>0.28627740822862774</v>
      </c>
      <c r="AH448" s="132">
        <f t="shared" si="402"/>
        <v>0.61448968799576942</v>
      </c>
      <c r="AI448" s="126">
        <f t="shared" si="403"/>
        <v>80855.232358003443</v>
      </c>
      <c r="AJ448" s="592"/>
      <c r="AK448" s="226" t="s">
        <v>136</v>
      </c>
      <c r="AL448" s="122">
        <v>2263</v>
      </c>
      <c r="AM448" s="131">
        <v>1288</v>
      </c>
      <c r="AN448" s="131">
        <v>109937050</v>
      </c>
      <c r="AO448" s="132">
        <f t="shared" ref="AO448:AO457" si="457">IFERROR(AM448/$AJ$447,"-")</f>
        <v>0.24352429570807335</v>
      </c>
      <c r="AP448" s="132">
        <f t="shared" si="404"/>
        <v>0.56915598762704378</v>
      </c>
      <c r="AQ448" s="126">
        <f t="shared" si="405"/>
        <v>85354.852484472052</v>
      </c>
      <c r="AR448" s="592"/>
      <c r="AS448" s="226" t="s">
        <v>136</v>
      </c>
      <c r="AT448" s="122">
        <v>794</v>
      </c>
      <c r="AU448" s="131">
        <v>398</v>
      </c>
      <c r="AV448" s="131">
        <v>37111480</v>
      </c>
      <c r="AW448" s="132">
        <f t="shared" ref="AW448:AW457" si="458">IFERROR(AU448/$AR$447,"-")</f>
        <v>0.17387505460899957</v>
      </c>
      <c r="AX448" s="132">
        <f t="shared" si="406"/>
        <v>0.50125944584382875</v>
      </c>
      <c r="AY448" s="131">
        <f t="shared" si="407"/>
        <v>93244.924623115585</v>
      </c>
      <c r="AZ448" s="592"/>
      <c r="BA448" s="226" t="s">
        <v>136</v>
      </c>
      <c r="BB448" s="122">
        <v>162</v>
      </c>
      <c r="BC448" s="131">
        <v>73</v>
      </c>
      <c r="BD448" s="131">
        <v>7293190</v>
      </c>
      <c r="BE448" s="132">
        <f t="shared" ref="BE448:BE457" si="459">IFERROR(BC448/$AZ$447,"-")</f>
        <v>8.3143507972665148E-2</v>
      </c>
      <c r="BF448" s="132">
        <f t="shared" si="408"/>
        <v>0.45061728395061729</v>
      </c>
      <c r="BG448" s="157">
        <f t="shared" si="409"/>
        <v>99906.712328767127</v>
      </c>
      <c r="BH448" s="592"/>
      <c r="BI448" s="226" t="s">
        <v>136</v>
      </c>
      <c r="BJ448" s="122">
        <f t="shared" si="410"/>
        <v>11037</v>
      </c>
      <c r="BK448" s="131">
        <f t="shared" si="394"/>
        <v>6549</v>
      </c>
      <c r="BL448" s="131">
        <f t="shared" si="395"/>
        <v>520844020</v>
      </c>
      <c r="BM448" s="132">
        <f t="shared" ref="BM448:BM457" si="460">IFERROR(BK448/$BH$447,"-")</f>
        <v>0.25857780234532318</v>
      </c>
      <c r="BN448" s="132">
        <f t="shared" si="411"/>
        <v>0.59336776297907035</v>
      </c>
      <c r="BO448" s="131">
        <f t="shared" si="412"/>
        <v>79530.313024889299</v>
      </c>
      <c r="BP448" s="183"/>
    </row>
    <row r="449" spans="2:68" s="75" customFormat="1">
      <c r="B449" s="602"/>
      <c r="C449" s="605"/>
      <c r="D449" s="592"/>
      <c r="E449" s="227" t="s">
        <v>103</v>
      </c>
      <c r="F449" s="122">
        <v>14</v>
      </c>
      <c r="G449" s="131">
        <v>6</v>
      </c>
      <c r="H449" s="131">
        <v>217080</v>
      </c>
      <c r="I449" s="132">
        <f t="shared" si="453"/>
        <v>0.31578947368421051</v>
      </c>
      <c r="J449" s="132">
        <f t="shared" si="396"/>
        <v>0.42857142857142855</v>
      </c>
      <c r="K449" s="157">
        <f t="shared" si="397"/>
        <v>36180</v>
      </c>
      <c r="L449" s="592"/>
      <c r="M449" s="227" t="s">
        <v>103</v>
      </c>
      <c r="N449" s="122">
        <v>52</v>
      </c>
      <c r="O449" s="131">
        <v>28</v>
      </c>
      <c r="P449" s="131">
        <v>3008630</v>
      </c>
      <c r="Q449" s="132">
        <f t="shared" si="454"/>
        <v>0.32558139534883723</v>
      </c>
      <c r="R449" s="132">
        <f t="shared" si="398"/>
        <v>0.53846153846153844</v>
      </c>
      <c r="S449" s="126">
        <f t="shared" si="399"/>
        <v>107451.07142857143</v>
      </c>
      <c r="T449" s="592"/>
      <c r="U449" s="227" t="s">
        <v>103</v>
      </c>
      <c r="V449" s="122">
        <v>5458</v>
      </c>
      <c r="W449" s="131">
        <v>3162</v>
      </c>
      <c r="X449" s="131">
        <v>239292050</v>
      </c>
      <c r="Y449" s="132">
        <f t="shared" si="455"/>
        <v>0.36563367252543943</v>
      </c>
      <c r="Z449" s="132">
        <f t="shared" si="400"/>
        <v>0.5793330890436057</v>
      </c>
      <c r="AA449" s="131">
        <f t="shared" si="401"/>
        <v>75677.435167615433</v>
      </c>
      <c r="AB449" s="592"/>
      <c r="AC449" s="227" t="s">
        <v>103</v>
      </c>
      <c r="AD449" s="122">
        <v>5572</v>
      </c>
      <c r="AE449" s="131">
        <v>3293</v>
      </c>
      <c r="AF449" s="131">
        <v>274527730</v>
      </c>
      <c r="AG449" s="132">
        <f t="shared" si="456"/>
        <v>0.40564178369056419</v>
      </c>
      <c r="AH449" s="132">
        <f t="shared" si="402"/>
        <v>0.59099066762383345</v>
      </c>
      <c r="AI449" s="126">
        <f t="shared" si="403"/>
        <v>83367.060431217731</v>
      </c>
      <c r="AJ449" s="592"/>
      <c r="AK449" s="227" t="s">
        <v>103</v>
      </c>
      <c r="AL449" s="122">
        <v>3757</v>
      </c>
      <c r="AM449" s="131">
        <v>2115</v>
      </c>
      <c r="AN449" s="131">
        <v>181949300</v>
      </c>
      <c r="AO449" s="132">
        <f t="shared" si="457"/>
        <v>0.39988655700510495</v>
      </c>
      <c r="AP449" s="132">
        <f t="shared" si="404"/>
        <v>0.56294916156507857</v>
      </c>
      <c r="AQ449" s="126">
        <f t="shared" si="405"/>
        <v>86028.037825059102</v>
      </c>
      <c r="AR449" s="592"/>
      <c r="AS449" s="227" t="s">
        <v>103</v>
      </c>
      <c r="AT449" s="122">
        <v>1551</v>
      </c>
      <c r="AU449" s="131">
        <v>798</v>
      </c>
      <c r="AV449" s="131">
        <v>72829150</v>
      </c>
      <c r="AW449" s="132">
        <f t="shared" si="458"/>
        <v>0.34862385321100919</v>
      </c>
      <c r="AX449" s="132">
        <f t="shared" si="406"/>
        <v>0.51450676982591881</v>
      </c>
      <c r="AY449" s="131">
        <f t="shared" si="407"/>
        <v>91264.59899749374</v>
      </c>
      <c r="AZ449" s="592"/>
      <c r="BA449" s="227" t="s">
        <v>103</v>
      </c>
      <c r="BB449" s="122">
        <v>493</v>
      </c>
      <c r="BC449" s="131">
        <v>242</v>
      </c>
      <c r="BD449" s="131">
        <v>26064470</v>
      </c>
      <c r="BE449" s="132">
        <f t="shared" si="459"/>
        <v>0.27562642369020501</v>
      </c>
      <c r="BF449" s="132">
        <f t="shared" si="408"/>
        <v>0.49087221095334688</v>
      </c>
      <c r="BG449" s="157">
        <f t="shared" si="409"/>
        <v>107704.42148760331</v>
      </c>
      <c r="BH449" s="592"/>
      <c r="BI449" s="227" t="s">
        <v>103</v>
      </c>
      <c r="BJ449" s="122">
        <f t="shared" si="410"/>
        <v>16897</v>
      </c>
      <c r="BK449" s="131">
        <f t="shared" si="394"/>
        <v>9644</v>
      </c>
      <c r="BL449" s="131">
        <f t="shared" si="395"/>
        <v>797888410</v>
      </c>
      <c r="BM449" s="132">
        <f t="shared" si="460"/>
        <v>0.3807794053776602</v>
      </c>
      <c r="BN449" s="132">
        <f t="shared" si="411"/>
        <v>0.57075220453334907</v>
      </c>
      <c r="BO449" s="131">
        <f t="shared" si="412"/>
        <v>82734.177727084199</v>
      </c>
      <c r="BP449" s="183"/>
    </row>
    <row r="450" spans="2:68" s="75" customFormat="1">
      <c r="B450" s="602"/>
      <c r="C450" s="605"/>
      <c r="D450" s="592"/>
      <c r="E450" s="227" t="s">
        <v>106</v>
      </c>
      <c r="F450" s="122">
        <v>5</v>
      </c>
      <c r="G450" s="131">
        <v>1</v>
      </c>
      <c r="H450" s="131">
        <v>86970</v>
      </c>
      <c r="I450" s="132">
        <f t="shared" si="453"/>
        <v>5.2631578947368418E-2</v>
      </c>
      <c r="J450" s="132">
        <f t="shared" si="396"/>
        <v>0.2</v>
      </c>
      <c r="K450" s="157">
        <f t="shared" si="397"/>
        <v>86970</v>
      </c>
      <c r="L450" s="592"/>
      <c r="M450" s="227" t="s">
        <v>106</v>
      </c>
      <c r="N450" s="122">
        <v>22</v>
      </c>
      <c r="O450" s="131">
        <v>10</v>
      </c>
      <c r="P450" s="131">
        <v>964500</v>
      </c>
      <c r="Q450" s="132">
        <f t="shared" si="454"/>
        <v>0.11627906976744186</v>
      </c>
      <c r="R450" s="132">
        <f t="shared" si="398"/>
        <v>0.45454545454545453</v>
      </c>
      <c r="S450" s="126">
        <f t="shared" si="399"/>
        <v>96450</v>
      </c>
      <c r="T450" s="592"/>
      <c r="U450" s="227" t="s">
        <v>106</v>
      </c>
      <c r="V450" s="122">
        <v>1819</v>
      </c>
      <c r="W450" s="131">
        <v>1113</v>
      </c>
      <c r="X450" s="131">
        <v>85584160</v>
      </c>
      <c r="Y450" s="132">
        <f t="shared" si="455"/>
        <v>0.12870027752081406</v>
      </c>
      <c r="Z450" s="132">
        <f t="shared" si="400"/>
        <v>0.61187465640461791</v>
      </c>
      <c r="AA450" s="131">
        <f t="shared" si="401"/>
        <v>76895.022461814908</v>
      </c>
      <c r="AB450" s="592"/>
      <c r="AC450" s="227" t="s">
        <v>106</v>
      </c>
      <c r="AD450" s="122">
        <v>2127</v>
      </c>
      <c r="AE450" s="131">
        <v>1294</v>
      </c>
      <c r="AF450" s="131">
        <v>107564320</v>
      </c>
      <c r="AG450" s="132">
        <f t="shared" si="456"/>
        <v>0.15939886671593989</v>
      </c>
      <c r="AH450" s="132">
        <f t="shared" si="402"/>
        <v>0.60836859426422196</v>
      </c>
      <c r="AI450" s="126">
        <f t="shared" si="403"/>
        <v>83125.440494590424</v>
      </c>
      <c r="AJ450" s="592"/>
      <c r="AK450" s="227" t="s">
        <v>106</v>
      </c>
      <c r="AL450" s="122">
        <v>1548</v>
      </c>
      <c r="AM450" s="131">
        <v>899</v>
      </c>
      <c r="AN450" s="131">
        <v>72508970</v>
      </c>
      <c r="AO450" s="132">
        <f t="shared" si="457"/>
        <v>0.16997542068443941</v>
      </c>
      <c r="AP450" s="132">
        <f t="shared" si="404"/>
        <v>0.58074935400516792</v>
      </c>
      <c r="AQ450" s="126">
        <f t="shared" si="405"/>
        <v>80655.13904338154</v>
      </c>
      <c r="AR450" s="592"/>
      <c r="AS450" s="227" t="s">
        <v>106</v>
      </c>
      <c r="AT450" s="122">
        <v>667</v>
      </c>
      <c r="AU450" s="131">
        <v>340</v>
      </c>
      <c r="AV450" s="131">
        <v>31104610</v>
      </c>
      <c r="AW450" s="132">
        <f t="shared" si="458"/>
        <v>0.14853647881170817</v>
      </c>
      <c r="AX450" s="132">
        <f t="shared" si="406"/>
        <v>0.50974512743628186</v>
      </c>
      <c r="AY450" s="131">
        <f t="shared" si="407"/>
        <v>91484.147058823524</v>
      </c>
      <c r="AZ450" s="592"/>
      <c r="BA450" s="227" t="s">
        <v>106</v>
      </c>
      <c r="BB450" s="122">
        <v>180</v>
      </c>
      <c r="BC450" s="131">
        <v>97</v>
      </c>
      <c r="BD450" s="131">
        <v>10561070</v>
      </c>
      <c r="BE450" s="132">
        <f t="shared" si="459"/>
        <v>0.11047835990888383</v>
      </c>
      <c r="BF450" s="132">
        <f t="shared" si="408"/>
        <v>0.53888888888888886</v>
      </c>
      <c r="BG450" s="157">
        <f t="shared" si="409"/>
        <v>108877.01030927835</v>
      </c>
      <c r="BH450" s="592"/>
      <c r="BI450" s="227" t="s">
        <v>106</v>
      </c>
      <c r="BJ450" s="122">
        <f t="shared" si="410"/>
        <v>6368</v>
      </c>
      <c r="BK450" s="131">
        <f t="shared" si="394"/>
        <v>3754</v>
      </c>
      <c r="BL450" s="131">
        <f t="shared" si="395"/>
        <v>308374600</v>
      </c>
      <c r="BM450" s="132">
        <f t="shared" si="460"/>
        <v>0.14822126584277648</v>
      </c>
      <c r="BN450" s="132">
        <f t="shared" si="411"/>
        <v>0.58951005025125625</v>
      </c>
      <c r="BO450" s="131">
        <f t="shared" si="412"/>
        <v>82145.604688332445</v>
      </c>
      <c r="BP450" s="183"/>
    </row>
    <row r="451" spans="2:68" s="75" customFormat="1">
      <c r="B451" s="602"/>
      <c r="C451" s="605"/>
      <c r="D451" s="592"/>
      <c r="E451" s="227" t="s">
        <v>119</v>
      </c>
      <c r="F451" s="122">
        <v>7</v>
      </c>
      <c r="G451" s="131">
        <v>2</v>
      </c>
      <c r="H451" s="131">
        <v>138090</v>
      </c>
      <c r="I451" s="132">
        <f t="shared" si="453"/>
        <v>0.10526315789473684</v>
      </c>
      <c r="J451" s="132">
        <f t="shared" si="396"/>
        <v>0.2857142857142857</v>
      </c>
      <c r="K451" s="157">
        <f t="shared" si="397"/>
        <v>69045</v>
      </c>
      <c r="L451" s="592"/>
      <c r="M451" s="227" t="s">
        <v>119</v>
      </c>
      <c r="N451" s="122">
        <v>32</v>
      </c>
      <c r="O451" s="131">
        <v>14</v>
      </c>
      <c r="P451" s="131">
        <v>1308490</v>
      </c>
      <c r="Q451" s="132">
        <f t="shared" si="454"/>
        <v>0.16279069767441862</v>
      </c>
      <c r="R451" s="132">
        <f t="shared" si="398"/>
        <v>0.4375</v>
      </c>
      <c r="S451" s="126">
        <f t="shared" si="399"/>
        <v>93463.571428571435</v>
      </c>
      <c r="T451" s="592"/>
      <c r="U451" s="227" t="s">
        <v>119</v>
      </c>
      <c r="V451" s="122">
        <v>1752</v>
      </c>
      <c r="W451" s="131">
        <v>1054</v>
      </c>
      <c r="X451" s="131">
        <v>85470260</v>
      </c>
      <c r="Y451" s="132">
        <f t="shared" si="455"/>
        <v>0.12187789084181314</v>
      </c>
      <c r="Z451" s="132">
        <f t="shared" si="400"/>
        <v>0.60159817351598177</v>
      </c>
      <c r="AA451" s="131">
        <f t="shared" si="401"/>
        <v>81091.328273244784</v>
      </c>
      <c r="AB451" s="592"/>
      <c r="AC451" s="227" t="s">
        <v>119</v>
      </c>
      <c r="AD451" s="122">
        <v>2166</v>
      </c>
      <c r="AE451" s="131">
        <v>1321</v>
      </c>
      <c r="AF451" s="131">
        <v>111455280</v>
      </c>
      <c r="AG451" s="132">
        <f t="shared" si="456"/>
        <v>0.16272480906627249</v>
      </c>
      <c r="AH451" s="132">
        <f t="shared" si="402"/>
        <v>0.60987996306555858</v>
      </c>
      <c r="AI451" s="126">
        <f t="shared" si="403"/>
        <v>84371.900075700221</v>
      </c>
      <c r="AJ451" s="592"/>
      <c r="AK451" s="227" t="s">
        <v>119</v>
      </c>
      <c r="AL451" s="122">
        <v>1576</v>
      </c>
      <c r="AM451" s="131">
        <v>947</v>
      </c>
      <c r="AN451" s="131">
        <v>76775690</v>
      </c>
      <c r="AO451" s="132">
        <f t="shared" si="457"/>
        <v>0.17905086027604461</v>
      </c>
      <c r="AP451" s="132">
        <f t="shared" si="404"/>
        <v>0.6008883248730964</v>
      </c>
      <c r="AQ451" s="126">
        <f t="shared" si="405"/>
        <v>81072.534318901802</v>
      </c>
      <c r="AR451" s="592"/>
      <c r="AS451" s="227" t="s">
        <v>119</v>
      </c>
      <c r="AT451" s="122">
        <v>619</v>
      </c>
      <c r="AU451" s="131">
        <v>326</v>
      </c>
      <c r="AV451" s="131">
        <v>33546570</v>
      </c>
      <c r="AW451" s="132">
        <f t="shared" si="458"/>
        <v>0.14242027086063783</v>
      </c>
      <c r="AX451" s="132">
        <f t="shared" si="406"/>
        <v>0.5266558966074314</v>
      </c>
      <c r="AY451" s="131">
        <f t="shared" si="407"/>
        <v>102903.58895705521</v>
      </c>
      <c r="AZ451" s="592"/>
      <c r="BA451" s="227" t="s">
        <v>119</v>
      </c>
      <c r="BB451" s="122">
        <v>205</v>
      </c>
      <c r="BC451" s="131">
        <v>112</v>
      </c>
      <c r="BD451" s="131">
        <v>12933370</v>
      </c>
      <c r="BE451" s="132">
        <f t="shared" si="459"/>
        <v>0.12756264236902051</v>
      </c>
      <c r="BF451" s="132">
        <f t="shared" si="408"/>
        <v>0.54634146341463419</v>
      </c>
      <c r="BG451" s="157">
        <f t="shared" si="409"/>
        <v>115476.51785714286</v>
      </c>
      <c r="BH451" s="592"/>
      <c r="BI451" s="227" t="s">
        <v>119</v>
      </c>
      <c r="BJ451" s="122">
        <f t="shared" si="410"/>
        <v>6357</v>
      </c>
      <c r="BK451" s="131">
        <f t="shared" si="394"/>
        <v>3776</v>
      </c>
      <c r="BL451" s="131">
        <f t="shared" si="395"/>
        <v>321627750</v>
      </c>
      <c r="BM451" s="132">
        <f t="shared" si="460"/>
        <v>0.14908990405496111</v>
      </c>
      <c r="BN451" s="132">
        <f t="shared" si="411"/>
        <v>0.59399087619946511</v>
      </c>
      <c r="BO451" s="131">
        <f t="shared" si="412"/>
        <v>85176.840572033892</v>
      </c>
      <c r="BP451" s="183"/>
    </row>
    <row r="452" spans="2:68" s="75" customFormat="1">
      <c r="B452" s="602"/>
      <c r="C452" s="605"/>
      <c r="D452" s="592"/>
      <c r="E452" s="227" t="s">
        <v>120</v>
      </c>
      <c r="F452" s="122">
        <v>2</v>
      </c>
      <c r="G452" s="131">
        <v>1</v>
      </c>
      <c r="H452" s="131">
        <v>163660</v>
      </c>
      <c r="I452" s="132">
        <f t="shared" si="453"/>
        <v>5.2631578947368418E-2</v>
      </c>
      <c r="J452" s="132">
        <f t="shared" si="396"/>
        <v>0.5</v>
      </c>
      <c r="K452" s="157">
        <f t="shared" si="397"/>
        <v>163660</v>
      </c>
      <c r="L452" s="592"/>
      <c r="M452" s="227" t="s">
        <v>120</v>
      </c>
      <c r="N452" s="122">
        <v>17</v>
      </c>
      <c r="O452" s="131">
        <v>7</v>
      </c>
      <c r="P452" s="131">
        <v>303600</v>
      </c>
      <c r="Q452" s="132">
        <f t="shared" si="454"/>
        <v>8.1395348837209308E-2</v>
      </c>
      <c r="R452" s="132">
        <f t="shared" si="398"/>
        <v>0.41176470588235292</v>
      </c>
      <c r="S452" s="126">
        <f t="shared" si="399"/>
        <v>43371.428571428572</v>
      </c>
      <c r="T452" s="592"/>
      <c r="U452" s="227" t="s">
        <v>120</v>
      </c>
      <c r="V452" s="122">
        <v>1449</v>
      </c>
      <c r="W452" s="131">
        <v>969</v>
      </c>
      <c r="X452" s="131">
        <v>70966980</v>
      </c>
      <c r="Y452" s="132">
        <f t="shared" si="455"/>
        <v>0.11204902867715079</v>
      </c>
      <c r="Z452" s="132">
        <f t="shared" si="400"/>
        <v>0.66873706004140787</v>
      </c>
      <c r="AA452" s="131">
        <f t="shared" si="401"/>
        <v>73237.337461300311</v>
      </c>
      <c r="AB452" s="592"/>
      <c r="AC452" s="227" t="s">
        <v>120</v>
      </c>
      <c r="AD452" s="122">
        <v>1603</v>
      </c>
      <c r="AE452" s="131">
        <v>1039</v>
      </c>
      <c r="AF452" s="131">
        <v>82416880</v>
      </c>
      <c r="AG452" s="132">
        <f t="shared" si="456"/>
        <v>0.12798718896279873</v>
      </c>
      <c r="AH452" s="132">
        <f t="shared" si="402"/>
        <v>0.64815970056144734</v>
      </c>
      <c r="AI452" s="126">
        <f t="shared" si="403"/>
        <v>79323.272377285859</v>
      </c>
      <c r="AJ452" s="592"/>
      <c r="AK452" s="227" t="s">
        <v>120</v>
      </c>
      <c r="AL452" s="122">
        <v>1060</v>
      </c>
      <c r="AM452" s="131">
        <v>660</v>
      </c>
      <c r="AN452" s="131">
        <v>52200980</v>
      </c>
      <c r="AO452" s="132">
        <f t="shared" si="457"/>
        <v>0.12478729438457176</v>
      </c>
      <c r="AP452" s="132">
        <f t="shared" si="404"/>
        <v>0.62264150943396224</v>
      </c>
      <c r="AQ452" s="126">
        <f t="shared" si="405"/>
        <v>79092.393939393936</v>
      </c>
      <c r="AR452" s="592"/>
      <c r="AS452" s="227" t="s">
        <v>120</v>
      </c>
      <c r="AT452" s="122">
        <v>327</v>
      </c>
      <c r="AU452" s="131">
        <v>173</v>
      </c>
      <c r="AV452" s="131">
        <v>13352140</v>
      </c>
      <c r="AW452" s="132">
        <f t="shared" si="458"/>
        <v>7.5578855395369154E-2</v>
      </c>
      <c r="AX452" s="132">
        <f t="shared" si="406"/>
        <v>0.52905198776758411</v>
      </c>
      <c r="AY452" s="131">
        <f t="shared" si="407"/>
        <v>77180</v>
      </c>
      <c r="AZ452" s="592"/>
      <c r="BA452" s="227" t="s">
        <v>120</v>
      </c>
      <c r="BB452" s="122">
        <v>74</v>
      </c>
      <c r="BC452" s="131">
        <v>34</v>
      </c>
      <c r="BD452" s="131">
        <v>2862690</v>
      </c>
      <c r="BE452" s="132">
        <f t="shared" si="459"/>
        <v>3.8724373576309798E-2</v>
      </c>
      <c r="BF452" s="132">
        <f t="shared" si="408"/>
        <v>0.45945945945945948</v>
      </c>
      <c r="BG452" s="157">
        <f t="shared" si="409"/>
        <v>84196.76470588235</v>
      </c>
      <c r="BH452" s="592"/>
      <c r="BI452" s="227" t="s">
        <v>120</v>
      </c>
      <c r="BJ452" s="122">
        <f t="shared" si="410"/>
        <v>4532</v>
      </c>
      <c r="BK452" s="131">
        <f t="shared" si="394"/>
        <v>2883</v>
      </c>
      <c r="BL452" s="131">
        <f t="shared" si="395"/>
        <v>222266930</v>
      </c>
      <c r="BM452" s="132">
        <f t="shared" si="460"/>
        <v>0.11383108935128519</v>
      </c>
      <c r="BN452" s="132">
        <f t="shared" si="411"/>
        <v>0.63614298323036189</v>
      </c>
      <c r="BO452" s="131">
        <f t="shared" si="412"/>
        <v>77095.709330558442</v>
      </c>
      <c r="BP452" s="183"/>
    </row>
    <row r="453" spans="2:68" s="75" customFormat="1">
      <c r="B453" s="602"/>
      <c r="C453" s="605"/>
      <c r="D453" s="592"/>
      <c r="E453" s="227" t="s">
        <v>121</v>
      </c>
      <c r="F453" s="122">
        <v>4</v>
      </c>
      <c r="G453" s="131">
        <v>1</v>
      </c>
      <c r="H453" s="131">
        <v>86970</v>
      </c>
      <c r="I453" s="132">
        <f t="shared" si="453"/>
        <v>5.2631578947368418E-2</v>
      </c>
      <c r="J453" s="132">
        <f t="shared" si="396"/>
        <v>0.25</v>
      </c>
      <c r="K453" s="157">
        <f t="shared" si="397"/>
        <v>86970</v>
      </c>
      <c r="L453" s="592"/>
      <c r="M453" s="227" t="s">
        <v>121</v>
      </c>
      <c r="N453" s="122">
        <v>17</v>
      </c>
      <c r="O453" s="131">
        <v>5</v>
      </c>
      <c r="P453" s="131">
        <v>163920</v>
      </c>
      <c r="Q453" s="132">
        <f t="shared" si="454"/>
        <v>5.8139534883720929E-2</v>
      </c>
      <c r="R453" s="132">
        <f t="shared" si="398"/>
        <v>0.29411764705882354</v>
      </c>
      <c r="S453" s="126">
        <f t="shared" si="399"/>
        <v>32784</v>
      </c>
      <c r="T453" s="592"/>
      <c r="U453" s="227" t="s">
        <v>121</v>
      </c>
      <c r="V453" s="122">
        <v>559</v>
      </c>
      <c r="W453" s="131">
        <v>311</v>
      </c>
      <c r="X453" s="131">
        <v>22870560</v>
      </c>
      <c r="Y453" s="132">
        <f t="shared" si="455"/>
        <v>3.5962072155411653E-2</v>
      </c>
      <c r="Z453" s="132">
        <f t="shared" si="400"/>
        <v>0.55635062611806796</v>
      </c>
      <c r="AA453" s="131">
        <f t="shared" si="401"/>
        <v>73538.778135048226</v>
      </c>
      <c r="AB453" s="592"/>
      <c r="AC453" s="227" t="s">
        <v>121</v>
      </c>
      <c r="AD453" s="122">
        <v>711</v>
      </c>
      <c r="AE453" s="131">
        <v>391</v>
      </c>
      <c r="AF453" s="131">
        <v>32275830</v>
      </c>
      <c r="AG453" s="132">
        <f t="shared" si="456"/>
        <v>4.8164572554816459E-2</v>
      </c>
      <c r="AH453" s="132">
        <f t="shared" si="402"/>
        <v>0.54992967651195501</v>
      </c>
      <c r="AI453" s="126">
        <f t="shared" si="403"/>
        <v>82546.879795396424</v>
      </c>
      <c r="AJ453" s="592"/>
      <c r="AK453" s="227" t="s">
        <v>121</v>
      </c>
      <c r="AL453" s="122">
        <v>637</v>
      </c>
      <c r="AM453" s="131">
        <v>358</v>
      </c>
      <c r="AN453" s="131">
        <v>30749020</v>
      </c>
      <c r="AO453" s="132">
        <f t="shared" si="457"/>
        <v>6.7687653620722252E-2</v>
      </c>
      <c r="AP453" s="132">
        <f t="shared" si="404"/>
        <v>0.56200941915227631</v>
      </c>
      <c r="AQ453" s="126">
        <f t="shared" si="405"/>
        <v>85891.117318435761</v>
      </c>
      <c r="AR453" s="592"/>
      <c r="AS453" s="227" t="s">
        <v>121</v>
      </c>
      <c r="AT453" s="122">
        <v>322</v>
      </c>
      <c r="AU453" s="131">
        <v>162</v>
      </c>
      <c r="AV453" s="131">
        <v>14619650</v>
      </c>
      <c r="AW453" s="132">
        <f t="shared" si="458"/>
        <v>7.0773263433813891E-2</v>
      </c>
      <c r="AX453" s="132">
        <f t="shared" si="406"/>
        <v>0.50310559006211175</v>
      </c>
      <c r="AY453" s="131">
        <f t="shared" si="407"/>
        <v>90244.753086419747</v>
      </c>
      <c r="AZ453" s="592"/>
      <c r="BA453" s="227" t="s">
        <v>121</v>
      </c>
      <c r="BB453" s="122">
        <v>127</v>
      </c>
      <c r="BC453" s="131">
        <v>63</v>
      </c>
      <c r="BD453" s="131">
        <v>6642250</v>
      </c>
      <c r="BE453" s="132">
        <f t="shared" si="459"/>
        <v>7.175398633257403E-2</v>
      </c>
      <c r="BF453" s="132">
        <f t="shared" si="408"/>
        <v>0.49606299212598426</v>
      </c>
      <c r="BG453" s="157">
        <f t="shared" si="409"/>
        <v>105432.53968253969</v>
      </c>
      <c r="BH453" s="592"/>
      <c r="BI453" s="227" t="s">
        <v>121</v>
      </c>
      <c r="BJ453" s="122">
        <f t="shared" si="410"/>
        <v>2377</v>
      </c>
      <c r="BK453" s="131">
        <f t="shared" si="394"/>
        <v>1291</v>
      </c>
      <c r="BL453" s="131">
        <f t="shared" si="395"/>
        <v>107408200</v>
      </c>
      <c r="BM453" s="132">
        <f t="shared" si="460"/>
        <v>5.0973269633197774E-2</v>
      </c>
      <c r="BN453" s="132">
        <f t="shared" si="411"/>
        <v>0.54312158182583092</v>
      </c>
      <c r="BO453" s="131">
        <f t="shared" si="412"/>
        <v>83197.676219984511</v>
      </c>
      <c r="BP453" s="183"/>
    </row>
    <row r="454" spans="2:68" s="75" customFormat="1">
      <c r="B454" s="602"/>
      <c r="C454" s="605"/>
      <c r="D454" s="592"/>
      <c r="E454" s="227" t="s">
        <v>122</v>
      </c>
      <c r="F454" s="122">
        <v>3</v>
      </c>
      <c r="G454" s="131">
        <v>1</v>
      </c>
      <c r="H454" s="131">
        <v>86970</v>
      </c>
      <c r="I454" s="132">
        <f t="shared" si="453"/>
        <v>5.2631578947368418E-2</v>
      </c>
      <c r="J454" s="132">
        <f t="shared" si="396"/>
        <v>0.33333333333333331</v>
      </c>
      <c r="K454" s="157">
        <f t="shared" si="397"/>
        <v>86970</v>
      </c>
      <c r="L454" s="592"/>
      <c r="M454" s="227" t="s">
        <v>122</v>
      </c>
      <c r="N454" s="122">
        <v>7</v>
      </c>
      <c r="O454" s="131">
        <v>3</v>
      </c>
      <c r="P454" s="131">
        <v>248600</v>
      </c>
      <c r="Q454" s="132">
        <f t="shared" si="454"/>
        <v>3.4883720930232558E-2</v>
      </c>
      <c r="R454" s="132">
        <f t="shared" si="398"/>
        <v>0.42857142857142855</v>
      </c>
      <c r="S454" s="126">
        <f t="shared" si="399"/>
        <v>82866.666666666672</v>
      </c>
      <c r="T454" s="592"/>
      <c r="U454" s="227" t="s">
        <v>122</v>
      </c>
      <c r="V454" s="122">
        <v>411</v>
      </c>
      <c r="W454" s="131">
        <v>252</v>
      </c>
      <c r="X454" s="131">
        <v>21653740</v>
      </c>
      <c r="Y454" s="132">
        <f t="shared" si="455"/>
        <v>2.9139685476410732E-2</v>
      </c>
      <c r="Z454" s="132">
        <f t="shared" si="400"/>
        <v>0.61313868613138689</v>
      </c>
      <c r="AA454" s="131">
        <f t="shared" si="401"/>
        <v>85927.539682539689</v>
      </c>
      <c r="AB454" s="592"/>
      <c r="AC454" s="227" t="s">
        <v>122</v>
      </c>
      <c r="AD454" s="122">
        <v>516</v>
      </c>
      <c r="AE454" s="131">
        <v>327</v>
      </c>
      <c r="AF454" s="131">
        <v>28422200</v>
      </c>
      <c r="AG454" s="132">
        <f t="shared" si="456"/>
        <v>4.0280857354028088E-2</v>
      </c>
      <c r="AH454" s="132">
        <f t="shared" si="402"/>
        <v>0.63372093023255816</v>
      </c>
      <c r="AI454" s="126">
        <f t="shared" si="403"/>
        <v>86918.042813455657</v>
      </c>
      <c r="AJ454" s="592"/>
      <c r="AK454" s="227" t="s">
        <v>122</v>
      </c>
      <c r="AL454" s="122">
        <v>353</v>
      </c>
      <c r="AM454" s="131">
        <v>207</v>
      </c>
      <c r="AN454" s="131">
        <v>19486520</v>
      </c>
      <c r="AO454" s="132">
        <f t="shared" si="457"/>
        <v>3.9137833238797506E-2</v>
      </c>
      <c r="AP454" s="132">
        <f t="shared" si="404"/>
        <v>0.58640226628895187</v>
      </c>
      <c r="AQ454" s="126">
        <f t="shared" si="405"/>
        <v>94137.777777777781</v>
      </c>
      <c r="AR454" s="592"/>
      <c r="AS454" s="227" t="s">
        <v>122</v>
      </c>
      <c r="AT454" s="122">
        <v>185</v>
      </c>
      <c r="AU454" s="131">
        <v>112</v>
      </c>
      <c r="AV454" s="131">
        <v>10722180</v>
      </c>
      <c r="AW454" s="132">
        <f t="shared" si="458"/>
        <v>4.8929663608562692E-2</v>
      </c>
      <c r="AX454" s="132">
        <f t="shared" si="406"/>
        <v>0.60540540540540544</v>
      </c>
      <c r="AY454" s="131">
        <f t="shared" si="407"/>
        <v>95733.75</v>
      </c>
      <c r="AZ454" s="592"/>
      <c r="BA454" s="227" t="s">
        <v>122</v>
      </c>
      <c r="BB454" s="122">
        <v>53</v>
      </c>
      <c r="BC454" s="131">
        <v>36</v>
      </c>
      <c r="BD454" s="131">
        <v>4700530</v>
      </c>
      <c r="BE454" s="132">
        <f t="shared" si="459"/>
        <v>4.1002277904328019E-2</v>
      </c>
      <c r="BF454" s="132">
        <f t="shared" si="408"/>
        <v>0.67924528301886788</v>
      </c>
      <c r="BG454" s="157">
        <f t="shared" si="409"/>
        <v>130570.27777777778</v>
      </c>
      <c r="BH454" s="592"/>
      <c r="BI454" s="227" t="s">
        <v>122</v>
      </c>
      <c r="BJ454" s="122">
        <f t="shared" si="410"/>
        <v>1528</v>
      </c>
      <c r="BK454" s="131">
        <f t="shared" si="394"/>
        <v>938</v>
      </c>
      <c r="BL454" s="131">
        <f t="shared" si="395"/>
        <v>85320740</v>
      </c>
      <c r="BM454" s="132">
        <f t="shared" si="460"/>
        <v>3.7035574683144473E-2</v>
      </c>
      <c r="BN454" s="132">
        <f t="shared" si="411"/>
        <v>0.61387434554973819</v>
      </c>
      <c r="BO454" s="131">
        <f t="shared" si="412"/>
        <v>90960.277185501065</v>
      </c>
      <c r="BP454" s="183"/>
    </row>
    <row r="455" spans="2:68" s="75" customFormat="1">
      <c r="B455" s="602"/>
      <c r="C455" s="605"/>
      <c r="D455" s="592"/>
      <c r="E455" s="227" t="s">
        <v>123</v>
      </c>
      <c r="F455" s="122">
        <v>8</v>
      </c>
      <c r="G455" s="131">
        <v>3</v>
      </c>
      <c r="H455" s="131">
        <v>301750</v>
      </c>
      <c r="I455" s="132">
        <f t="shared" si="453"/>
        <v>0.15789473684210525</v>
      </c>
      <c r="J455" s="132">
        <f t="shared" si="396"/>
        <v>0.375</v>
      </c>
      <c r="K455" s="157">
        <f t="shared" si="397"/>
        <v>100583.33333333333</v>
      </c>
      <c r="L455" s="592"/>
      <c r="M455" s="227" t="s">
        <v>123</v>
      </c>
      <c r="N455" s="122">
        <v>34</v>
      </c>
      <c r="O455" s="131">
        <v>19</v>
      </c>
      <c r="P455" s="131">
        <v>1693100</v>
      </c>
      <c r="Q455" s="132">
        <f t="shared" si="454"/>
        <v>0.22093023255813954</v>
      </c>
      <c r="R455" s="132">
        <f t="shared" si="398"/>
        <v>0.55882352941176472</v>
      </c>
      <c r="S455" s="126">
        <f t="shared" si="399"/>
        <v>89110.526315789481</v>
      </c>
      <c r="T455" s="592"/>
      <c r="U455" s="227" t="s">
        <v>123</v>
      </c>
      <c r="V455" s="122">
        <v>3379</v>
      </c>
      <c r="W455" s="131">
        <v>2173</v>
      </c>
      <c r="X455" s="131">
        <v>166025970</v>
      </c>
      <c r="Y455" s="132">
        <f t="shared" si="455"/>
        <v>0.25127197039777982</v>
      </c>
      <c r="Z455" s="132">
        <f t="shared" si="400"/>
        <v>0.64308967150044394</v>
      </c>
      <c r="AA455" s="131">
        <f t="shared" si="401"/>
        <v>76404.035895075926</v>
      </c>
      <c r="AB455" s="592"/>
      <c r="AC455" s="227" t="s">
        <v>123</v>
      </c>
      <c r="AD455" s="122">
        <v>3515</v>
      </c>
      <c r="AE455" s="131">
        <v>2227</v>
      </c>
      <c r="AF455" s="131">
        <v>182320580</v>
      </c>
      <c r="AG455" s="132">
        <f t="shared" si="456"/>
        <v>0.27432865237743287</v>
      </c>
      <c r="AH455" s="132">
        <f t="shared" si="402"/>
        <v>0.6335704125177809</v>
      </c>
      <c r="AI455" s="126">
        <f t="shared" si="403"/>
        <v>81868.244274809156</v>
      </c>
      <c r="AJ455" s="592"/>
      <c r="AK455" s="227" t="s">
        <v>123</v>
      </c>
      <c r="AL455" s="122">
        <v>2074</v>
      </c>
      <c r="AM455" s="131">
        <v>1262</v>
      </c>
      <c r="AN455" s="131">
        <v>104021090</v>
      </c>
      <c r="AO455" s="132">
        <f t="shared" si="457"/>
        <v>0.23860843259595388</v>
      </c>
      <c r="AP455" s="132">
        <f t="shared" si="404"/>
        <v>0.60848601735776275</v>
      </c>
      <c r="AQ455" s="126">
        <f t="shared" si="405"/>
        <v>82425.586370839941</v>
      </c>
      <c r="AR455" s="592"/>
      <c r="AS455" s="227" t="s">
        <v>123</v>
      </c>
      <c r="AT455" s="122">
        <v>731</v>
      </c>
      <c r="AU455" s="131">
        <v>398</v>
      </c>
      <c r="AV455" s="131">
        <v>37916970</v>
      </c>
      <c r="AW455" s="132">
        <f t="shared" si="458"/>
        <v>0.17387505460899957</v>
      </c>
      <c r="AX455" s="132">
        <f t="shared" si="406"/>
        <v>0.54445964432284544</v>
      </c>
      <c r="AY455" s="131">
        <f t="shared" si="407"/>
        <v>95268.768844221107</v>
      </c>
      <c r="AZ455" s="592"/>
      <c r="BA455" s="227" t="s">
        <v>123</v>
      </c>
      <c r="BB455" s="122">
        <v>178</v>
      </c>
      <c r="BC455" s="131">
        <v>86</v>
      </c>
      <c r="BD455" s="131">
        <v>7248970</v>
      </c>
      <c r="BE455" s="132">
        <f t="shared" si="459"/>
        <v>9.7949886104783598E-2</v>
      </c>
      <c r="BF455" s="132">
        <f t="shared" si="408"/>
        <v>0.48314606741573035</v>
      </c>
      <c r="BG455" s="157">
        <f t="shared" si="409"/>
        <v>84290.348837209298</v>
      </c>
      <c r="BH455" s="592"/>
      <c r="BI455" s="227" t="s">
        <v>123</v>
      </c>
      <c r="BJ455" s="122">
        <f t="shared" si="410"/>
        <v>9919</v>
      </c>
      <c r="BK455" s="131">
        <f t="shared" ref="BK455:BK518" si="461">SUM(G455,O455,W455,AE455,AM455,AU455,BC455)</f>
        <v>6168</v>
      </c>
      <c r="BL455" s="131">
        <f t="shared" ref="BL455:BL518" si="462">SUM(H455,P455,X455,AF455,AN455,AV455,BD455)</f>
        <v>499528430</v>
      </c>
      <c r="BM455" s="132">
        <f t="shared" si="460"/>
        <v>0.24353456785248945</v>
      </c>
      <c r="BN455" s="132">
        <f t="shared" si="411"/>
        <v>0.62183687871761262</v>
      </c>
      <c r="BO455" s="131">
        <f t="shared" si="412"/>
        <v>80987.099546044104</v>
      </c>
      <c r="BP455" s="183"/>
    </row>
    <row r="456" spans="2:68" s="75" customFormat="1">
      <c r="B456" s="602"/>
      <c r="C456" s="605"/>
      <c r="D456" s="592"/>
      <c r="E456" s="227" t="s">
        <v>124</v>
      </c>
      <c r="F456" s="122">
        <v>1</v>
      </c>
      <c r="G456" s="131">
        <v>0</v>
      </c>
      <c r="H456" s="131">
        <v>0</v>
      </c>
      <c r="I456" s="132">
        <f t="shared" si="453"/>
        <v>0</v>
      </c>
      <c r="J456" s="132">
        <f t="shared" ref="J456:J519" si="463">IFERROR(G456/F456,"-")</f>
        <v>0</v>
      </c>
      <c r="K456" s="157" t="str">
        <f t="shared" ref="K456:K519" si="464">IFERROR(H456/G456,"-")</f>
        <v>-</v>
      </c>
      <c r="L456" s="592"/>
      <c r="M456" s="227" t="s">
        <v>124</v>
      </c>
      <c r="N456" s="122">
        <v>18</v>
      </c>
      <c r="O456" s="131">
        <v>8</v>
      </c>
      <c r="P456" s="131">
        <v>636150</v>
      </c>
      <c r="Q456" s="132">
        <f t="shared" si="454"/>
        <v>9.3023255813953487E-2</v>
      </c>
      <c r="R456" s="132">
        <f t="shared" ref="R456:R519" si="465">IFERROR(O456/N456,"-")</f>
        <v>0.44444444444444442</v>
      </c>
      <c r="S456" s="126">
        <f t="shared" ref="S456:S519" si="466">IFERROR(P456/O456,"-")</f>
        <v>79518.75</v>
      </c>
      <c r="T456" s="592"/>
      <c r="U456" s="227" t="s">
        <v>124</v>
      </c>
      <c r="V456" s="122">
        <v>525</v>
      </c>
      <c r="W456" s="131">
        <v>318</v>
      </c>
      <c r="X456" s="131">
        <v>27449890</v>
      </c>
      <c r="Y456" s="132">
        <f t="shared" si="455"/>
        <v>3.6771507863089734E-2</v>
      </c>
      <c r="Z456" s="132">
        <f t="shared" ref="Z456:Z519" si="467">IFERROR(W456/V456,"-")</f>
        <v>0.60571428571428576</v>
      </c>
      <c r="AA456" s="131">
        <f t="shared" ref="AA456:AA519" si="468">IFERROR(X456/W456,"-")</f>
        <v>86320.408805031446</v>
      </c>
      <c r="AB456" s="592"/>
      <c r="AC456" s="227" t="s">
        <v>124</v>
      </c>
      <c r="AD456" s="122">
        <v>801</v>
      </c>
      <c r="AE456" s="131">
        <v>458</v>
      </c>
      <c r="AF456" s="131">
        <v>39840300</v>
      </c>
      <c r="AG456" s="132">
        <f t="shared" si="456"/>
        <v>5.6417836905641783E-2</v>
      </c>
      <c r="AH456" s="132">
        <f t="shared" ref="AH456:AH519" si="469">IFERROR(AE456/AD456,"-")</f>
        <v>0.57178526841448185</v>
      </c>
      <c r="AI456" s="126">
        <f t="shared" ref="AI456:AI519" si="470">IFERROR(AF456/AE456,"-")</f>
        <v>86987.554585152844</v>
      </c>
      <c r="AJ456" s="592"/>
      <c r="AK456" s="227" t="s">
        <v>124</v>
      </c>
      <c r="AL456" s="122">
        <v>702</v>
      </c>
      <c r="AM456" s="131">
        <v>410</v>
      </c>
      <c r="AN456" s="131">
        <v>36822730</v>
      </c>
      <c r="AO456" s="132">
        <f t="shared" si="457"/>
        <v>7.7519379844961239E-2</v>
      </c>
      <c r="AP456" s="132">
        <f t="shared" ref="AP456:AP519" si="471">IFERROR(AM456/AL456,"-")</f>
        <v>0.58404558404558404</v>
      </c>
      <c r="AQ456" s="126">
        <f t="shared" ref="AQ456:AQ519" si="472">IFERROR(AN456/AM456,"-")</f>
        <v>89811.536585365859</v>
      </c>
      <c r="AR456" s="592"/>
      <c r="AS456" s="227" t="s">
        <v>124</v>
      </c>
      <c r="AT456" s="122">
        <v>354</v>
      </c>
      <c r="AU456" s="131">
        <v>190</v>
      </c>
      <c r="AV456" s="131">
        <v>18511910</v>
      </c>
      <c r="AW456" s="132">
        <f t="shared" si="458"/>
        <v>8.3005679335954569E-2</v>
      </c>
      <c r="AX456" s="132">
        <f t="shared" ref="AX456:AX519" si="473">IFERROR(AU456/AT456,"-")</f>
        <v>0.53672316384180796</v>
      </c>
      <c r="AY456" s="131">
        <f t="shared" ref="AY456:AY519" si="474">IFERROR(AV456/AU456,"-")</f>
        <v>97431.105263157893</v>
      </c>
      <c r="AZ456" s="592"/>
      <c r="BA456" s="227" t="s">
        <v>124</v>
      </c>
      <c r="BB456" s="122">
        <v>163</v>
      </c>
      <c r="BC456" s="131">
        <v>74</v>
      </c>
      <c r="BD456" s="131">
        <v>7654440</v>
      </c>
      <c r="BE456" s="132">
        <f t="shared" si="459"/>
        <v>8.4282460136674259E-2</v>
      </c>
      <c r="BF456" s="132">
        <f t="shared" ref="BF456:BF519" si="475">IFERROR(BC456/BB456,"-")</f>
        <v>0.45398773006134968</v>
      </c>
      <c r="BG456" s="157">
        <f t="shared" ref="BG456:BG519" si="476">IFERROR(BD456/BC456,"-")</f>
        <v>103438.37837837837</v>
      </c>
      <c r="BH456" s="592"/>
      <c r="BI456" s="227" t="s">
        <v>124</v>
      </c>
      <c r="BJ456" s="122">
        <f t="shared" ref="BJ456:BJ519" si="477">SUM(F456,N456,V456,AD456,AL456,AT456,BB456)</f>
        <v>2564</v>
      </c>
      <c r="BK456" s="131">
        <f t="shared" si="461"/>
        <v>1458</v>
      </c>
      <c r="BL456" s="131">
        <f t="shared" si="462"/>
        <v>130915420</v>
      </c>
      <c r="BM456" s="132">
        <f t="shared" si="460"/>
        <v>5.7567023334781066E-2</v>
      </c>
      <c r="BN456" s="132">
        <f t="shared" ref="BN456:BN519" si="478">IFERROR(BK456/BJ456,"-")</f>
        <v>0.56864274570982842</v>
      </c>
      <c r="BO456" s="131">
        <f t="shared" ref="BO456:BO519" si="479">IFERROR(BL456/BK456,"-")</f>
        <v>89791.097393689983</v>
      </c>
      <c r="BP456" s="183"/>
    </row>
    <row r="457" spans="2:68" s="75" customFormat="1">
      <c r="B457" s="602"/>
      <c r="C457" s="605"/>
      <c r="D457" s="592"/>
      <c r="E457" s="224" t="s">
        <v>117</v>
      </c>
      <c r="F457" s="122">
        <v>0</v>
      </c>
      <c r="G457" s="131">
        <v>0</v>
      </c>
      <c r="H457" s="131">
        <v>0</v>
      </c>
      <c r="I457" s="132">
        <f t="shared" si="453"/>
        <v>0</v>
      </c>
      <c r="J457" s="132" t="str">
        <f t="shared" si="463"/>
        <v>-</v>
      </c>
      <c r="K457" s="157" t="str">
        <f t="shared" si="464"/>
        <v>-</v>
      </c>
      <c r="L457" s="592"/>
      <c r="M457" s="228" t="s">
        <v>117</v>
      </c>
      <c r="N457" s="122">
        <v>7</v>
      </c>
      <c r="O457" s="131">
        <v>5</v>
      </c>
      <c r="P457" s="131">
        <v>537520</v>
      </c>
      <c r="Q457" s="132">
        <f t="shared" si="454"/>
        <v>5.8139534883720929E-2</v>
      </c>
      <c r="R457" s="132">
        <f t="shared" si="465"/>
        <v>0.7142857142857143</v>
      </c>
      <c r="S457" s="126">
        <f t="shared" si="466"/>
        <v>107504</v>
      </c>
      <c r="T457" s="592"/>
      <c r="U457" s="228" t="s">
        <v>117</v>
      </c>
      <c r="V457" s="122">
        <v>623</v>
      </c>
      <c r="W457" s="131">
        <v>343</v>
      </c>
      <c r="X457" s="131">
        <v>24758250</v>
      </c>
      <c r="Y457" s="132">
        <f t="shared" si="455"/>
        <v>3.9662349676225714E-2</v>
      </c>
      <c r="Z457" s="132">
        <f t="shared" si="467"/>
        <v>0.550561797752809</v>
      </c>
      <c r="AA457" s="131">
        <f t="shared" si="468"/>
        <v>72181.486880466473</v>
      </c>
      <c r="AB457" s="592"/>
      <c r="AC457" s="228" t="s">
        <v>117</v>
      </c>
      <c r="AD457" s="122">
        <v>412</v>
      </c>
      <c r="AE457" s="131">
        <v>209</v>
      </c>
      <c r="AF457" s="131">
        <v>19347390</v>
      </c>
      <c r="AG457" s="132">
        <f t="shared" si="456"/>
        <v>2.5745257452574527E-2</v>
      </c>
      <c r="AH457" s="132">
        <f t="shared" si="469"/>
        <v>0.50728155339805825</v>
      </c>
      <c r="AI457" s="126">
        <f t="shared" si="470"/>
        <v>92571.244019138758</v>
      </c>
      <c r="AJ457" s="592"/>
      <c r="AK457" s="228" t="s">
        <v>117</v>
      </c>
      <c r="AL457" s="122">
        <v>210</v>
      </c>
      <c r="AM457" s="131">
        <v>83</v>
      </c>
      <c r="AN457" s="131">
        <v>8120310</v>
      </c>
      <c r="AO457" s="132">
        <f t="shared" si="457"/>
        <v>1.5692947627150691E-2</v>
      </c>
      <c r="AP457" s="132">
        <f t="shared" si="471"/>
        <v>0.39523809523809522</v>
      </c>
      <c r="AQ457" s="126">
        <f t="shared" si="472"/>
        <v>97835.060240963852</v>
      </c>
      <c r="AR457" s="592"/>
      <c r="AS457" s="228" t="s">
        <v>117</v>
      </c>
      <c r="AT457" s="122">
        <v>115</v>
      </c>
      <c r="AU457" s="131">
        <v>37</v>
      </c>
      <c r="AV457" s="131">
        <v>4428620</v>
      </c>
      <c r="AW457" s="132">
        <f t="shared" si="458"/>
        <v>1.616426387068589E-2</v>
      </c>
      <c r="AX457" s="132">
        <f t="shared" si="473"/>
        <v>0.32173913043478258</v>
      </c>
      <c r="AY457" s="131">
        <f t="shared" si="474"/>
        <v>119692.43243243243</v>
      </c>
      <c r="AZ457" s="592"/>
      <c r="BA457" s="228" t="s">
        <v>117</v>
      </c>
      <c r="BB457" s="122">
        <v>48</v>
      </c>
      <c r="BC457" s="131">
        <v>23</v>
      </c>
      <c r="BD457" s="131">
        <v>1604260</v>
      </c>
      <c r="BE457" s="132">
        <f t="shared" si="459"/>
        <v>2.6195899772209569E-2</v>
      </c>
      <c r="BF457" s="132">
        <f t="shared" si="475"/>
        <v>0.47916666666666669</v>
      </c>
      <c r="BG457" s="157">
        <f t="shared" si="476"/>
        <v>69750.434782608689</v>
      </c>
      <c r="BH457" s="592"/>
      <c r="BI457" s="228" t="s">
        <v>117</v>
      </c>
      <c r="BJ457" s="122">
        <f t="shared" si="477"/>
        <v>1415</v>
      </c>
      <c r="BK457" s="131">
        <f t="shared" si="461"/>
        <v>700</v>
      </c>
      <c r="BL457" s="131">
        <f t="shared" si="462"/>
        <v>58796350</v>
      </c>
      <c r="BM457" s="132">
        <f t="shared" si="460"/>
        <v>2.7638488569510799E-2</v>
      </c>
      <c r="BN457" s="132">
        <f t="shared" si="478"/>
        <v>0.49469964664310956</v>
      </c>
      <c r="BO457" s="131">
        <f t="shared" si="479"/>
        <v>83994.78571428571</v>
      </c>
      <c r="BP457" s="183"/>
    </row>
    <row r="458" spans="2:68" s="75" customFormat="1">
      <c r="B458" s="602">
        <v>42</v>
      </c>
      <c r="C458" s="603" t="s">
        <v>12</v>
      </c>
      <c r="D458" s="595">
        <f>BS49</f>
        <v>71</v>
      </c>
      <c r="E458" s="225" t="s">
        <v>104</v>
      </c>
      <c r="F458" s="121">
        <v>41</v>
      </c>
      <c r="G458" s="129">
        <v>22</v>
      </c>
      <c r="H458" s="129">
        <v>1431520</v>
      </c>
      <c r="I458" s="130">
        <f>IFERROR(G458/$D$458,"-")</f>
        <v>0.30985915492957744</v>
      </c>
      <c r="J458" s="130">
        <f t="shared" si="463"/>
        <v>0.53658536585365857</v>
      </c>
      <c r="K458" s="156">
        <f t="shared" si="464"/>
        <v>65069.090909090912</v>
      </c>
      <c r="L458" s="595">
        <f>BT49</f>
        <v>357</v>
      </c>
      <c r="M458" s="225" t="s">
        <v>104</v>
      </c>
      <c r="N458" s="121">
        <v>206</v>
      </c>
      <c r="O458" s="129">
        <v>123</v>
      </c>
      <c r="P458" s="129">
        <v>8825530</v>
      </c>
      <c r="Q458" s="130">
        <f>IFERROR(O458/$L$458,"-")</f>
        <v>0.34453781512605042</v>
      </c>
      <c r="R458" s="130">
        <f t="shared" si="465"/>
        <v>0.59708737864077666</v>
      </c>
      <c r="S458" s="125">
        <f t="shared" si="466"/>
        <v>71752.276422764233</v>
      </c>
      <c r="T458" s="595">
        <f>BU49</f>
        <v>25324</v>
      </c>
      <c r="U458" s="225" t="s">
        <v>104</v>
      </c>
      <c r="V458" s="121">
        <v>12535</v>
      </c>
      <c r="W458" s="129">
        <v>7935</v>
      </c>
      <c r="X458" s="129">
        <v>520691790</v>
      </c>
      <c r="Y458" s="130">
        <f>IFERROR(W458/$T$458,"-")</f>
        <v>0.31333912494076765</v>
      </c>
      <c r="Z458" s="130">
        <f t="shared" si="467"/>
        <v>0.6330275229357798</v>
      </c>
      <c r="AA458" s="129">
        <f t="shared" si="468"/>
        <v>65619.633270321356</v>
      </c>
      <c r="AB458" s="595">
        <f>BV49</f>
        <v>20517</v>
      </c>
      <c r="AC458" s="225" t="s">
        <v>104</v>
      </c>
      <c r="AD458" s="121">
        <v>11627</v>
      </c>
      <c r="AE458" s="129">
        <v>7346</v>
      </c>
      <c r="AF458" s="129">
        <v>519280140</v>
      </c>
      <c r="AG458" s="130">
        <f>IFERROR(AE458/$AB$458,"-")</f>
        <v>0.35804454842325878</v>
      </c>
      <c r="AH458" s="130">
        <f t="shared" si="469"/>
        <v>0.63180528081190335</v>
      </c>
      <c r="AI458" s="125">
        <f t="shared" si="470"/>
        <v>70688.829294854339</v>
      </c>
      <c r="AJ458" s="595">
        <f>BW49</f>
        <v>12460</v>
      </c>
      <c r="AK458" s="225" t="s">
        <v>104</v>
      </c>
      <c r="AL458" s="121">
        <v>7039</v>
      </c>
      <c r="AM458" s="129">
        <v>4027</v>
      </c>
      <c r="AN458" s="129">
        <v>296035080</v>
      </c>
      <c r="AO458" s="130">
        <f>IFERROR(AM458/$AJ$458,"-")</f>
        <v>0.32319422150882826</v>
      </c>
      <c r="AP458" s="130">
        <f t="shared" si="471"/>
        <v>0.57209830941895157</v>
      </c>
      <c r="AQ458" s="125">
        <f t="shared" si="472"/>
        <v>73512.560218524959</v>
      </c>
      <c r="AR458" s="595">
        <f>BX49</f>
        <v>5918</v>
      </c>
      <c r="AS458" s="225" t="s">
        <v>104</v>
      </c>
      <c r="AT458" s="121">
        <v>2954</v>
      </c>
      <c r="AU458" s="129">
        <v>1475</v>
      </c>
      <c r="AV458" s="129">
        <v>112069440</v>
      </c>
      <c r="AW458" s="130">
        <f>IFERROR(AU458/$AR$458,"-")</f>
        <v>0.24923960797566747</v>
      </c>
      <c r="AX458" s="130">
        <f t="shared" si="473"/>
        <v>0.49932295192958698</v>
      </c>
      <c r="AY458" s="129">
        <f t="shared" si="474"/>
        <v>75979.281355932209</v>
      </c>
      <c r="AZ458" s="595">
        <f>BY49</f>
        <v>2253</v>
      </c>
      <c r="BA458" s="225" t="s">
        <v>104</v>
      </c>
      <c r="BB458" s="121">
        <v>889</v>
      </c>
      <c r="BC458" s="129">
        <v>389</v>
      </c>
      <c r="BD458" s="129">
        <v>30353650</v>
      </c>
      <c r="BE458" s="130">
        <f>IFERROR(BC458/$AZ$458,"-")</f>
        <v>0.17265867731913004</v>
      </c>
      <c r="BF458" s="130">
        <f t="shared" si="475"/>
        <v>0.43757030371203598</v>
      </c>
      <c r="BG458" s="156">
        <f t="shared" si="476"/>
        <v>78029.948586118247</v>
      </c>
      <c r="BH458" s="595">
        <f>BZ49</f>
        <v>66900</v>
      </c>
      <c r="BI458" s="225" t="s">
        <v>104</v>
      </c>
      <c r="BJ458" s="121">
        <f t="shared" si="477"/>
        <v>35291</v>
      </c>
      <c r="BK458" s="129">
        <f t="shared" si="461"/>
        <v>21317</v>
      </c>
      <c r="BL458" s="129">
        <f t="shared" si="462"/>
        <v>1488687150</v>
      </c>
      <c r="BM458" s="130">
        <f>IFERROR(BK458/$BH$458,"-")</f>
        <v>0.31863976083707024</v>
      </c>
      <c r="BN458" s="130">
        <f t="shared" si="478"/>
        <v>0.6040350230937066</v>
      </c>
      <c r="BO458" s="129">
        <f t="shared" si="479"/>
        <v>69835.678097293247</v>
      </c>
      <c r="BP458" s="183"/>
    </row>
    <row r="459" spans="2:68" s="75" customFormat="1">
      <c r="B459" s="602"/>
      <c r="C459" s="603"/>
      <c r="D459" s="595"/>
      <c r="E459" s="226" t="s">
        <v>136</v>
      </c>
      <c r="F459" s="122">
        <v>25</v>
      </c>
      <c r="G459" s="131">
        <v>17</v>
      </c>
      <c r="H459" s="131">
        <v>1012140</v>
      </c>
      <c r="I459" s="132">
        <f t="shared" ref="I459:I468" si="480">IFERROR(G459/$D$458,"-")</f>
        <v>0.23943661971830985</v>
      </c>
      <c r="J459" s="132">
        <f t="shared" si="463"/>
        <v>0.68</v>
      </c>
      <c r="K459" s="157">
        <f t="shared" si="464"/>
        <v>59537.647058823532</v>
      </c>
      <c r="L459" s="595"/>
      <c r="M459" s="226" t="s">
        <v>136</v>
      </c>
      <c r="N459" s="122">
        <v>148</v>
      </c>
      <c r="O459" s="131">
        <v>90</v>
      </c>
      <c r="P459" s="131">
        <v>6211270</v>
      </c>
      <c r="Q459" s="132">
        <f t="shared" ref="Q459:Q468" si="481">IFERROR(O459/$L$458,"-")</f>
        <v>0.25210084033613445</v>
      </c>
      <c r="R459" s="132">
        <f t="shared" si="465"/>
        <v>0.60810810810810811</v>
      </c>
      <c r="S459" s="126">
        <f t="shared" si="466"/>
        <v>69014.111111111109</v>
      </c>
      <c r="T459" s="595"/>
      <c r="U459" s="226" t="s">
        <v>136</v>
      </c>
      <c r="V459" s="122">
        <v>11742</v>
      </c>
      <c r="W459" s="131">
        <v>7507</v>
      </c>
      <c r="X459" s="131">
        <v>471893690</v>
      </c>
      <c r="Y459" s="132">
        <f t="shared" ref="Y459:Y468" si="482">IFERROR(W459/$T$458,"-")</f>
        <v>0.29643816142789448</v>
      </c>
      <c r="Z459" s="132">
        <f t="shared" si="467"/>
        <v>0.63932890478623738</v>
      </c>
      <c r="AA459" s="131">
        <f t="shared" si="468"/>
        <v>62860.48887704809</v>
      </c>
      <c r="AB459" s="595"/>
      <c r="AC459" s="226" t="s">
        <v>136</v>
      </c>
      <c r="AD459" s="122">
        <v>9758</v>
      </c>
      <c r="AE459" s="131">
        <v>6262</v>
      </c>
      <c r="AF459" s="131">
        <v>438234530</v>
      </c>
      <c r="AG459" s="132">
        <f t="shared" ref="AG459:AG468" si="483">IFERROR(AE459/$AB$458,"-")</f>
        <v>0.30521031339864502</v>
      </c>
      <c r="AH459" s="132">
        <f t="shared" si="469"/>
        <v>0.64172986267677801</v>
      </c>
      <c r="AI459" s="126">
        <f t="shared" si="470"/>
        <v>69983.157138294468</v>
      </c>
      <c r="AJ459" s="595"/>
      <c r="AK459" s="226" t="s">
        <v>136</v>
      </c>
      <c r="AL459" s="122">
        <v>5388</v>
      </c>
      <c r="AM459" s="131">
        <v>3133</v>
      </c>
      <c r="AN459" s="131">
        <v>223070400</v>
      </c>
      <c r="AO459" s="132">
        <f t="shared" ref="AO459:AO468" si="484">IFERROR(AM459/$AJ$458,"-")</f>
        <v>0.25144462279293739</v>
      </c>
      <c r="AP459" s="132">
        <f t="shared" si="471"/>
        <v>0.58147735708982928</v>
      </c>
      <c r="AQ459" s="126">
        <f t="shared" si="472"/>
        <v>71200.255346313439</v>
      </c>
      <c r="AR459" s="595"/>
      <c r="AS459" s="226" t="s">
        <v>136</v>
      </c>
      <c r="AT459" s="122">
        <v>2012</v>
      </c>
      <c r="AU459" s="131">
        <v>1020</v>
      </c>
      <c r="AV459" s="131">
        <v>75512220</v>
      </c>
      <c r="AW459" s="132">
        <f t="shared" ref="AW459:AW468" si="485">IFERROR(AU459/$AR$458,"-")</f>
        <v>0.17235552551537681</v>
      </c>
      <c r="AX459" s="132">
        <f t="shared" si="473"/>
        <v>0.50695825049701793</v>
      </c>
      <c r="AY459" s="131">
        <f t="shared" si="474"/>
        <v>74031.588235294112</v>
      </c>
      <c r="AZ459" s="595"/>
      <c r="BA459" s="226" t="s">
        <v>136</v>
      </c>
      <c r="BB459" s="122">
        <v>501</v>
      </c>
      <c r="BC459" s="131">
        <v>211</v>
      </c>
      <c r="BD459" s="131">
        <v>16615800</v>
      </c>
      <c r="BE459" s="132">
        <f t="shared" ref="BE459:BE468" si="486">IFERROR(BC459/$AZ$458,"-")</f>
        <v>9.365290723479805E-2</v>
      </c>
      <c r="BF459" s="132">
        <f t="shared" si="475"/>
        <v>0.42115768463073855</v>
      </c>
      <c r="BG459" s="157">
        <f t="shared" si="476"/>
        <v>78747.867298578203</v>
      </c>
      <c r="BH459" s="595"/>
      <c r="BI459" s="226" t="s">
        <v>136</v>
      </c>
      <c r="BJ459" s="122">
        <f t="shared" si="477"/>
        <v>29574</v>
      </c>
      <c r="BK459" s="131">
        <f t="shared" si="461"/>
        <v>18240</v>
      </c>
      <c r="BL459" s="131">
        <f t="shared" si="462"/>
        <v>1232550050</v>
      </c>
      <c r="BM459" s="132">
        <f t="shared" ref="BM459:BM468" si="487">IFERROR(BK459/$BH$458,"-")</f>
        <v>0.27264573991031388</v>
      </c>
      <c r="BN459" s="132">
        <f t="shared" si="478"/>
        <v>0.61675796307567454</v>
      </c>
      <c r="BO459" s="131">
        <f t="shared" si="479"/>
        <v>67574.015899122809</v>
      </c>
      <c r="BP459" s="183"/>
    </row>
    <row r="460" spans="2:68" s="75" customFormat="1">
      <c r="B460" s="602"/>
      <c r="C460" s="603"/>
      <c r="D460" s="595"/>
      <c r="E460" s="227" t="s">
        <v>103</v>
      </c>
      <c r="F460" s="122">
        <v>38</v>
      </c>
      <c r="G460" s="131">
        <v>19</v>
      </c>
      <c r="H460" s="131">
        <v>1166110</v>
      </c>
      <c r="I460" s="132">
        <f t="shared" si="480"/>
        <v>0.26760563380281688</v>
      </c>
      <c r="J460" s="132">
        <f t="shared" si="463"/>
        <v>0.5</v>
      </c>
      <c r="K460" s="157">
        <f t="shared" si="464"/>
        <v>61374.210526315786</v>
      </c>
      <c r="L460" s="595"/>
      <c r="M460" s="227" t="s">
        <v>103</v>
      </c>
      <c r="N460" s="122">
        <v>214</v>
      </c>
      <c r="O460" s="131">
        <v>122</v>
      </c>
      <c r="P460" s="131">
        <v>7868480</v>
      </c>
      <c r="Q460" s="132">
        <f t="shared" si="481"/>
        <v>0.34173669467787116</v>
      </c>
      <c r="R460" s="132">
        <f t="shared" si="465"/>
        <v>0.57009345794392519</v>
      </c>
      <c r="S460" s="126">
        <f t="shared" si="466"/>
        <v>64495.737704918036</v>
      </c>
      <c r="T460" s="595"/>
      <c r="U460" s="227" t="s">
        <v>103</v>
      </c>
      <c r="V460" s="122">
        <v>14988</v>
      </c>
      <c r="W460" s="131">
        <v>9270</v>
      </c>
      <c r="X460" s="131">
        <v>583708590</v>
      </c>
      <c r="Y460" s="132">
        <f t="shared" si="482"/>
        <v>0.36605591533722953</v>
      </c>
      <c r="Z460" s="132">
        <f t="shared" si="467"/>
        <v>0.61849479583666933</v>
      </c>
      <c r="AA460" s="131">
        <f t="shared" si="468"/>
        <v>62967.485436893206</v>
      </c>
      <c r="AB460" s="595"/>
      <c r="AC460" s="227" t="s">
        <v>103</v>
      </c>
      <c r="AD460" s="122">
        <v>13476</v>
      </c>
      <c r="AE460" s="131">
        <v>8381</v>
      </c>
      <c r="AF460" s="131">
        <v>590798190</v>
      </c>
      <c r="AG460" s="132">
        <f t="shared" si="483"/>
        <v>0.40849052005653846</v>
      </c>
      <c r="AH460" s="132">
        <f t="shared" si="469"/>
        <v>0.62192045117245476</v>
      </c>
      <c r="AI460" s="126">
        <f t="shared" si="470"/>
        <v>70492.565326333366</v>
      </c>
      <c r="AJ460" s="595"/>
      <c r="AK460" s="227" t="s">
        <v>103</v>
      </c>
      <c r="AL460" s="122">
        <v>8759</v>
      </c>
      <c r="AM460" s="131">
        <v>4996</v>
      </c>
      <c r="AN460" s="131">
        <v>364175510</v>
      </c>
      <c r="AO460" s="132">
        <f t="shared" si="484"/>
        <v>0.40096308186195828</v>
      </c>
      <c r="AP460" s="132">
        <f t="shared" si="471"/>
        <v>0.57038474711725085</v>
      </c>
      <c r="AQ460" s="126">
        <f t="shared" si="472"/>
        <v>72893.416733386708</v>
      </c>
      <c r="AR460" s="595"/>
      <c r="AS460" s="227" t="s">
        <v>103</v>
      </c>
      <c r="AT460" s="122">
        <v>4105</v>
      </c>
      <c r="AU460" s="131">
        <v>2005</v>
      </c>
      <c r="AV460" s="131">
        <v>152534020</v>
      </c>
      <c r="AW460" s="132">
        <f t="shared" si="485"/>
        <v>0.3387968908415005</v>
      </c>
      <c r="AX460" s="132">
        <f t="shared" si="473"/>
        <v>0.4884287454323995</v>
      </c>
      <c r="AY460" s="131">
        <f t="shared" si="474"/>
        <v>76076.817955112216</v>
      </c>
      <c r="AZ460" s="595"/>
      <c r="BA460" s="227" t="s">
        <v>103</v>
      </c>
      <c r="BB460" s="122">
        <v>1430</v>
      </c>
      <c r="BC460" s="131">
        <v>619</v>
      </c>
      <c r="BD460" s="131">
        <v>52220120</v>
      </c>
      <c r="BE460" s="132">
        <f t="shared" si="486"/>
        <v>0.27474478473146913</v>
      </c>
      <c r="BF460" s="132">
        <f t="shared" si="475"/>
        <v>0.43286713286713285</v>
      </c>
      <c r="BG460" s="157">
        <f t="shared" si="476"/>
        <v>84362.067851373184</v>
      </c>
      <c r="BH460" s="595"/>
      <c r="BI460" s="227" t="s">
        <v>103</v>
      </c>
      <c r="BJ460" s="122">
        <f t="shared" si="477"/>
        <v>43010</v>
      </c>
      <c r="BK460" s="131">
        <f t="shared" si="461"/>
        <v>25412</v>
      </c>
      <c r="BL460" s="131">
        <f t="shared" si="462"/>
        <v>1752471020</v>
      </c>
      <c r="BM460" s="132">
        <f t="shared" si="487"/>
        <v>0.37985052316890883</v>
      </c>
      <c r="BN460" s="132">
        <f t="shared" si="478"/>
        <v>0.5908393396884446</v>
      </c>
      <c r="BO460" s="131">
        <f t="shared" si="479"/>
        <v>68962.341413505434</v>
      </c>
      <c r="BP460" s="183"/>
    </row>
    <row r="461" spans="2:68" s="75" customFormat="1">
      <c r="B461" s="602"/>
      <c r="C461" s="603"/>
      <c r="D461" s="595"/>
      <c r="E461" s="227" t="s">
        <v>106</v>
      </c>
      <c r="F461" s="122">
        <v>18</v>
      </c>
      <c r="G461" s="131">
        <v>10</v>
      </c>
      <c r="H461" s="131">
        <v>589970</v>
      </c>
      <c r="I461" s="132">
        <f t="shared" si="480"/>
        <v>0.14084507042253522</v>
      </c>
      <c r="J461" s="132">
        <f t="shared" si="463"/>
        <v>0.55555555555555558</v>
      </c>
      <c r="K461" s="157">
        <f t="shared" si="464"/>
        <v>58997</v>
      </c>
      <c r="L461" s="595"/>
      <c r="M461" s="227" t="s">
        <v>106</v>
      </c>
      <c r="N461" s="122">
        <v>102</v>
      </c>
      <c r="O461" s="131">
        <v>60</v>
      </c>
      <c r="P461" s="131">
        <v>4350920</v>
      </c>
      <c r="Q461" s="132">
        <f t="shared" si="481"/>
        <v>0.16806722689075632</v>
      </c>
      <c r="R461" s="132">
        <f t="shared" si="465"/>
        <v>0.58823529411764708</v>
      </c>
      <c r="S461" s="126">
        <f t="shared" si="466"/>
        <v>72515.333333333328</v>
      </c>
      <c r="T461" s="595"/>
      <c r="U461" s="227" t="s">
        <v>106</v>
      </c>
      <c r="V461" s="122">
        <v>4839</v>
      </c>
      <c r="W461" s="131">
        <v>3103</v>
      </c>
      <c r="X461" s="131">
        <v>205556570</v>
      </c>
      <c r="Y461" s="132">
        <f t="shared" si="482"/>
        <v>0.12253198546833044</v>
      </c>
      <c r="Z461" s="132">
        <f t="shared" si="467"/>
        <v>0.64124819177516013</v>
      </c>
      <c r="AA461" s="131">
        <f t="shared" si="468"/>
        <v>66244.463422494358</v>
      </c>
      <c r="AB461" s="595"/>
      <c r="AC461" s="227" t="s">
        <v>106</v>
      </c>
      <c r="AD461" s="122">
        <v>4979</v>
      </c>
      <c r="AE461" s="131">
        <v>3161</v>
      </c>
      <c r="AF461" s="131">
        <v>229821050</v>
      </c>
      <c r="AG461" s="132">
        <f t="shared" si="483"/>
        <v>0.15406735877564945</v>
      </c>
      <c r="AH461" s="132">
        <f t="shared" si="469"/>
        <v>0.63486643904398476</v>
      </c>
      <c r="AI461" s="126">
        <f t="shared" si="470"/>
        <v>72705.172413793101</v>
      </c>
      <c r="AJ461" s="595"/>
      <c r="AK461" s="227" t="s">
        <v>106</v>
      </c>
      <c r="AL461" s="122">
        <v>3408</v>
      </c>
      <c r="AM461" s="131">
        <v>2009</v>
      </c>
      <c r="AN461" s="131">
        <v>142927800</v>
      </c>
      <c r="AO461" s="132">
        <f t="shared" si="484"/>
        <v>0.16123595505617977</v>
      </c>
      <c r="AP461" s="132">
        <f t="shared" si="471"/>
        <v>0.58949530516431925</v>
      </c>
      <c r="AQ461" s="126">
        <f t="shared" si="472"/>
        <v>71143.753111000493</v>
      </c>
      <c r="AR461" s="595"/>
      <c r="AS461" s="227" t="s">
        <v>106</v>
      </c>
      <c r="AT461" s="122">
        <v>1643</v>
      </c>
      <c r="AU461" s="131">
        <v>816</v>
      </c>
      <c r="AV461" s="131">
        <v>59036950</v>
      </c>
      <c r="AW461" s="132">
        <f t="shared" si="485"/>
        <v>0.13788442041230145</v>
      </c>
      <c r="AX461" s="132">
        <f t="shared" si="473"/>
        <v>0.49665246500304322</v>
      </c>
      <c r="AY461" s="131">
        <f t="shared" si="474"/>
        <v>72349.203431372545</v>
      </c>
      <c r="AZ461" s="595"/>
      <c r="BA461" s="227" t="s">
        <v>106</v>
      </c>
      <c r="BB461" s="122">
        <v>600</v>
      </c>
      <c r="BC461" s="131">
        <v>256</v>
      </c>
      <c r="BD461" s="131">
        <v>19251590</v>
      </c>
      <c r="BE461" s="132">
        <f t="shared" si="486"/>
        <v>0.11362627607634265</v>
      </c>
      <c r="BF461" s="132">
        <f t="shared" si="475"/>
        <v>0.42666666666666669</v>
      </c>
      <c r="BG461" s="157">
        <f t="shared" si="476"/>
        <v>75201.5234375</v>
      </c>
      <c r="BH461" s="595"/>
      <c r="BI461" s="227" t="s">
        <v>106</v>
      </c>
      <c r="BJ461" s="122">
        <f t="shared" si="477"/>
        <v>15589</v>
      </c>
      <c r="BK461" s="131">
        <f t="shared" si="461"/>
        <v>9415</v>
      </c>
      <c r="BL461" s="131">
        <f t="shared" si="462"/>
        <v>661534850</v>
      </c>
      <c r="BM461" s="132">
        <f t="shared" si="487"/>
        <v>0.14073243647234679</v>
      </c>
      <c r="BN461" s="132">
        <f t="shared" si="478"/>
        <v>0.60395150426582844</v>
      </c>
      <c r="BO461" s="131">
        <f t="shared" si="479"/>
        <v>70263.924588422728</v>
      </c>
      <c r="BP461" s="183"/>
    </row>
    <row r="462" spans="2:68" s="75" customFormat="1">
      <c r="B462" s="602"/>
      <c r="C462" s="603"/>
      <c r="D462" s="595"/>
      <c r="E462" s="227" t="s">
        <v>119</v>
      </c>
      <c r="F462" s="122">
        <v>17</v>
      </c>
      <c r="G462" s="131">
        <v>11</v>
      </c>
      <c r="H462" s="131">
        <v>769080</v>
      </c>
      <c r="I462" s="132">
        <f t="shared" si="480"/>
        <v>0.15492957746478872</v>
      </c>
      <c r="J462" s="132">
        <f t="shared" si="463"/>
        <v>0.6470588235294118</v>
      </c>
      <c r="K462" s="157">
        <f t="shared" si="464"/>
        <v>69916.363636363632</v>
      </c>
      <c r="L462" s="595"/>
      <c r="M462" s="227" t="s">
        <v>119</v>
      </c>
      <c r="N462" s="122">
        <v>122</v>
      </c>
      <c r="O462" s="131">
        <v>59</v>
      </c>
      <c r="P462" s="131">
        <v>3437980</v>
      </c>
      <c r="Q462" s="132">
        <f t="shared" si="481"/>
        <v>0.16526610644257703</v>
      </c>
      <c r="R462" s="132">
        <f t="shared" si="465"/>
        <v>0.48360655737704916</v>
      </c>
      <c r="S462" s="126">
        <f t="shared" si="466"/>
        <v>58270.847457627118</v>
      </c>
      <c r="T462" s="595"/>
      <c r="U462" s="227" t="s">
        <v>119</v>
      </c>
      <c r="V462" s="122">
        <v>5126</v>
      </c>
      <c r="W462" s="131">
        <v>3323</v>
      </c>
      <c r="X462" s="131">
        <v>223394000</v>
      </c>
      <c r="Y462" s="132">
        <f t="shared" si="482"/>
        <v>0.1312193966198073</v>
      </c>
      <c r="Z462" s="132">
        <f t="shared" si="467"/>
        <v>0.64826375341396802</v>
      </c>
      <c r="AA462" s="131">
        <f t="shared" si="468"/>
        <v>67226.602467649718</v>
      </c>
      <c r="AB462" s="595"/>
      <c r="AC462" s="227" t="s">
        <v>119</v>
      </c>
      <c r="AD462" s="122">
        <v>5662</v>
      </c>
      <c r="AE462" s="131">
        <v>3574</v>
      </c>
      <c r="AF462" s="131">
        <v>263826020</v>
      </c>
      <c r="AG462" s="132">
        <f t="shared" si="483"/>
        <v>0.17419700735975044</v>
      </c>
      <c r="AH462" s="132">
        <f t="shared" si="469"/>
        <v>0.63122571529494875</v>
      </c>
      <c r="AI462" s="126">
        <f t="shared" si="470"/>
        <v>73818.136541689979</v>
      </c>
      <c r="AJ462" s="595"/>
      <c r="AK462" s="227" t="s">
        <v>119</v>
      </c>
      <c r="AL462" s="122">
        <v>3959</v>
      </c>
      <c r="AM462" s="131">
        <v>2309</v>
      </c>
      <c r="AN462" s="131">
        <v>185659550</v>
      </c>
      <c r="AO462" s="132">
        <f t="shared" si="484"/>
        <v>0.18531300160513645</v>
      </c>
      <c r="AP462" s="132">
        <f t="shared" si="471"/>
        <v>0.58322808790098513</v>
      </c>
      <c r="AQ462" s="126">
        <f t="shared" si="472"/>
        <v>80406.907752273706</v>
      </c>
      <c r="AR462" s="595"/>
      <c r="AS462" s="227" t="s">
        <v>119</v>
      </c>
      <c r="AT462" s="122">
        <v>1824</v>
      </c>
      <c r="AU462" s="131">
        <v>948</v>
      </c>
      <c r="AV462" s="131">
        <v>80093170</v>
      </c>
      <c r="AW462" s="132">
        <f t="shared" si="485"/>
        <v>0.16018925312605611</v>
      </c>
      <c r="AX462" s="132">
        <f t="shared" si="473"/>
        <v>0.51973684210526316</v>
      </c>
      <c r="AY462" s="131">
        <f t="shared" si="474"/>
        <v>84486.466244725743</v>
      </c>
      <c r="AZ462" s="595"/>
      <c r="BA462" s="227" t="s">
        <v>119</v>
      </c>
      <c r="BB462" s="122">
        <v>600</v>
      </c>
      <c r="BC462" s="131">
        <v>295</v>
      </c>
      <c r="BD462" s="131">
        <v>29208940</v>
      </c>
      <c r="BE462" s="132">
        <f t="shared" si="486"/>
        <v>0.13093652907234798</v>
      </c>
      <c r="BF462" s="132">
        <f t="shared" si="475"/>
        <v>0.49166666666666664</v>
      </c>
      <c r="BG462" s="157">
        <f t="shared" si="476"/>
        <v>99013.355932203383</v>
      </c>
      <c r="BH462" s="595"/>
      <c r="BI462" s="227" t="s">
        <v>119</v>
      </c>
      <c r="BJ462" s="122">
        <f t="shared" si="477"/>
        <v>17310</v>
      </c>
      <c r="BK462" s="131">
        <f t="shared" si="461"/>
        <v>10519</v>
      </c>
      <c r="BL462" s="131">
        <f t="shared" si="462"/>
        <v>786388740</v>
      </c>
      <c r="BM462" s="132">
        <f t="shared" si="487"/>
        <v>0.15723467862481316</v>
      </c>
      <c r="BN462" s="132">
        <f t="shared" si="478"/>
        <v>0.60768341998844599</v>
      </c>
      <c r="BO462" s="131">
        <f t="shared" si="479"/>
        <v>74758.88772697025</v>
      </c>
      <c r="BP462" s="183"/>
    </row>
    <row r="463" spans="2:68" s="75" customFormat="1">
      <c r="B463" s="602"/>
      <c r="C463" s="603"/>
      <c r="D463" s="595"/>
      <c r="E463" s="227" t="s">
        <v>120</v>
      </c>
      <c r="F463" s="122">
        <v>10</v>
      </c>
      <c r="G463" s="131">
        <v>6</v>
      </c>
      <c r="H463" s="131">
        <v>254290</v>
      </c>
      <c r="I463" s="132">
        <f t="shared" si="480"/>
        <v>8.4507042253521125E-2</v>
      </c>
      <c r="J463" s="132">
        <f t="shared" si="463"/>
        <v>0.6</v>
      </c>
      <c r="K463" s="157">
        <f t="shared" si="464"/>
        <v>42381.666666666664</v>
      </c>
      <c r="L463" s="595"/>
      <c r="M463" s="227" t="s">
        <v>120</v>
      </c>
      <c r="N463" s="122">
        <v>59</v>
      </c>
      <c r="O463" s="131">
        <v>33</v>
      </c>
      <c r="P463" s="131">
        <v>2200590</v>
      </c>
      <c r="Q463" s="132">
        <f t="shared" si="481"/>
        <v>9.2436974789915971E-2</v>
      </c>
      <c r="R463" s="132">
        <f t="shared" si="465"/>
        <v>0.55932203389830504</v>
      </c>
      <c r="S463" s="126">
        <f t="shared" si="466"/>
        <v>66684.545454545456</v>
      </c>
      <c r="T463" s="595"/>
      <c r="U463" s="227" t="s">
        <v>120</v>
      </c>
      <c r="V463" s="122">
        <v>2367</v>
      </c>
      <c r="W463" s="131">
        <v>1608</v>
      </c>
      <c r="X463" s="131">
        <v>104636820</v>
      </c>
      <c r="Y463" s="132">
        <f t="shared" si="482"/>
        <v>6.3497077870794505E-2</v>
      </c>
      <c r="Z463" s="132">
        <f t="shared" si="467"/>
        <v>0.67934093789607097</v>
      </c>
      <c r="AA463" s="131">
        <f t="shared" si="468"/>
        <v>65072.649253731346</v>
      </c>
      <c r="AB463" s="595"/>
      <c r="AC463" s="227" t="s">
        <v>120</v>
      </c>
      <c r="AD463" s="122">
        <v>2376</v>
      </c>
      <c r="AE463" s="131">
        <v>1594</v>
      </c>
      <c r="AF463" s="131">
        <v>112354370</v>
      </c>
      <c r="AG463" s="132">
        <f t="shared" si="483"/>
        <v>7.7691670322171863E-2</v>
      </c>
      <c r="AH463" s="132">
        <f t="shared" si="469"/>
        <v>0.67087542087542085</v>
      </c>
      <c r="AI463" s="126">
        <f t="shared" si="470"/>
        <v>70485.803011292344</v>
      </c>
      <c r="AJ463" s="595"/>
      <c r="AK463" s="227" t="s">
        <v>120</v>
      </c>
      <c r="AL463" s="122">
        <v>1434</v>
      </c>
      <c r="AM463" s="131">
        <v>872</v>
      </c>
      <c r="AN463" s="131">
        <v>63364510</v>
      </c>
      <c r="AO463" s="132">
        <f t="shared" si="484"/>
        <v>6.9983948635634036E-2</v>
      </c>
      <c r="AP463" s="132">
        <f t="shared" si="471"/>
        <v>0.60808926080892611</v>
      </c>
      <c r="AQ463" s="126">
        <f t="shared" si="472"/>
        <v>72665.722477064221</v>
      </c>
      <c r="AR463" s="595"/>
      <c r="AS463" s="227" t="s">
        <v>120</v>
      </c>
      <c r="AT463" s="122">
        <v>573</v>
      </c>
      <c r="AU463" s="131">
        <v>278</v>
      </c>
      <c r="AV463" s="131">
        <v>18168240</v>
      </c>
      <c r="AW463" s="132">
        <f t="shared" si="485"/>
        <v>4.6975329503210546E-2</v>
      </c>
      <c r="AX463" s="132">
        <f t="shared" si="473"/>
        <v>0.4851657940663176</v>
      </c>
      <c r="AY463" s="131">
        <f t="shared" si="474"/>
        <v>65353.381294964027</v>
      </c>
      <c r="AZ463" s="595"/>
      <c r="BA463" s="227" t="s">
        <v>120</v>
      </c>
      <c r="BB463" s="122">
        <v>158</v>
      </c>
      <c r="BC463" s="131">
        <v>85</v>
      </c>
      <c r="BD463" s="131">
        <v>6583900</v>
      </c>
      <c r="BE463" s="132">
        <f t="shared" si="486"/>
        <v>3.7727474478473147E-2</v>
      </c>
      <c r="BF463" s="132">
        <f t="shared" si="475"/>
        <v>0.53797468354430378</v>
      </c>
      <c r="BG463" s="157">
        <f t="shared" si="476"/>
        <v>77457.647058823524</v>
      </c>
      <c r="BH463" s="595"/>
      <c r="BI463" s="227" t="s">
        <v>120</v>
      </c>
      <c r="BJ463" s="122">
        <f t="shared" si="477"/>
        <v>6977</v>
      </c>
      <c r="BK463" s="131">
        <f t="shared" si="461"/>
        <v>4476</v>
      </c>
      <c r="BL463" s="131">
        <f t="shared" si="462"/>
        <v>307562720</v>
      </c>
      <c r="BM463" s="132">
        <f t="shared" si="487"/>
        <v>6.6905829596412558E-2</v>
      </c>
      <c r="BN463" s="132">
        <f t="shared" si="478"/>
        <v>0.64153647699584349</v>
      </c>
      <c r="BO463" s="131">
        <f t="shared" si="479"/>
        <v>68713.744414655943</v>
      </c>
      <c r="BP463" s="183"/>
    </row>
    <row r="464" spans="2:68" s="75" customFormat="1">
      <c r="B464" s="602"/>
      <c r="C464" s="603"/>
      <c r="D464" s="595"/>
      <c r="E464" s="227" t="s">
        <v>121</v>
      </c>
      <c r="F464" s="122">
        <v>9</v>
      </c>
      <c r="G464" s="131">
        <v>5</v>
      </c>
      <c r="H464" s="131">
        <v>229510</v>
      </c>
      <c r="I464" s="132">
        <f t="shared" si="480"/>
        <v>7.0422535211267609E-2</v>
      </c>
      <c r="J464" s="132">
        <f t="shared" si="463"/>
        <v>0.55555555555555558</v>
      </c>
      <c r="K464" s="157">
        <f t="shared" si="464"/>
        <v>45902</v>
      </c>
      <c r="L464" s="595"/>
      <c r="M464" s="227" t="s">
        <v>121</v>
      </c>
      <c r="N464" s="122">
        <v>61</v>
      </c>
      <c r="O464" s="131">
        <v>31</v>
      </c>
      <c r="P464" s="131">
        <v>1848190</v>
      </c>
      <c r="Q464" s="132">
        <f t="shared" si="481"/>
        <v>8.683473389355742E-2</v>
      </c>
      <c r="R464" s="132">
        <f t="shared" si="465"/>
        <v>0.50819672131147542</v>
      </c>
      <c r="S464" s="126">
        <f t="shared" si="466"/>
        <v>59619.032258064515</v>
      </c>
      <c r="T464" s="595"/>
      <c r="U464" s="227" t="s">
        <v>121</v>
      </c>
      <c r="V464" s="122">
        <v>1398</v>
      </c>
      <c r="W464" s="131">
        <v>823</v>
      </c>
      <c r="X464" s="131">
        <v>54895110</v>
      </c>
      <c r="Y464" s="132">
        <f t="shared" si="482"/>
        <v>3.2498815353024797E-2</v>
      </c>
      <c r="Z464" s="132">
        <f t="shared" si="467"/>
        <v>0.5886981402002861</v>
      </c>
      <c r="AA464" s="131">
        <f t="shared" si="468"/>
        <v>66701.227217496969</v>
      </c>
      <c r="AB464" s="595"/>
      <c r="AC464" s="227" t="s">
        <v>121</v>
      </c>
      <c r="AD464" s="122">
        <v>1604</v>
      </c>
      <c r="AE464" s="131">
        <v>932</v>
      </c>
      <c r="AF464" s="131">
        <v>67392510</v>
      </c>
      <c r="AG464" s="132">
        <f t="shared" si="483"/>
        <v>4.5425744504557199E-2</v>
      </c>
      <c r="AH464" s="132">
        <f t="shared" si="469"/>
        <v>0.58104738154613467</v>
      </c>
      <c r="AI464" s="126">
        <f t="shared" si="470"/>
        <v>72309.560085836914</v>
      </c>
      <c r="AJ464" s="595"/>
      <c r="AK464" s="227" t="s">
        <v>121</v>
      </c>
      <c r="AL464" s="122">
        <v>1338</v>
      </c>
      <c r="AM464" s="131">
        <v>732</v>
      </c>
      <c r="AN464" s="131">
        <v>53333080</v>
      </c>
      <c r="AO464" s="132">
        <f t="shared" si="484"/>
        <v>5.8747993579454254E-2</v>
      </c>
      <c r="AP464" s="132">
        <f t="shared" si="471"/>
        <v>0.547085201793722</v>
      </c>
      <c r="AQ464" s="126">
        <f t="shared" si="472"/>
        <v>72859.398907103823</v>
      </c>
      <c r="AR464" s="595"/>
      <c r="AS464" s="227" t="s">
        <v>121</v>
      </c>
      <c r="AT464" s="122">
        <v>788</v>
      </c>
      <c r="AU464" s="131">
        <v>404</v>
      </c>
      <c r="AV464" s="131">
        <v>31302810</v>
      </c>
      <c r="AW464" s="132">
        <f t="shared" si="485"/>
        <v>6.8266306184521799E-2</v>
      </c>
      <c r="AX464" s="132">
        <f t="shared" si="473"/>
        <v>0.51269035532994922</v>
      </c>
      <c r="AY464" s="131">
        <f t="shared" si="474"/>
        <v>77482.202970297032</v>
      </c>
      <c r="AZ464" s="595"/>
      <c r="BA464" s="227" t="s">
        <v>121</v>
      </c>
      <c r="BB464" s="122">
        <v>356</v>
      </c>
      <c r="BC464" s="131">
        <v>168</v>
      </c>
      <c r="BD464" s="131">
        <v>13856540</v>
      </c>
      <c r="BE464" s="132">
        <f t="shared" si="486"/>
        <v>7.456724367509987E-2</v>
      </c>
      <c r="BF464" s="132">
        <f t="shared" si="475"/>
        <v>0.47191011235955055</v>
      </c>
      <c r="BG464" s="157">
        <f t="shared" si="476"/>
        <v>82479.404761904763</v>
      </c>
      <c r="BH464" s="595"/>
      <c r="BI464" s="227" t="s">
        <v>121</v>
      </c>
      <c r="BJ464" s="122">
        <f t="shared" si="477"/>
        <v>5554</v>
      </c>
      <c r="BK464" s="131">
        <f t="shared" si="461"/>
        <v>3095</v>
      </c>
      <c r="BL464" s="131">
        <f t="shared" si="462"/>
        <v>222857750</v>
      </c>
      <c r="BM464" s="132">
        <f t="shared" si="487"/>
        <v>4.626307922272048E-2</v>
      </c>
      <c r="BN464" s="132">
        <f t="shared" si="478"/>
        <v>0.55725603168887283</v>
      </c>
      <c r="BO464" s="131">
        <f t="shared" si="479"/>
        <v>72005.735056542806</v>
      </c>
      <c r="BP464" s="183"/>
    </row>
    <row r="465" spans="2:68" s="75" customFormat="1">
      <c r="B465" s="602"/>
      <c r="C465" s="603"/>
      <c r="D465" s="595"/>
      <c r="E465" s="227" t="s">
        <v>122</v>
      </c>
      <c r="F465" s="122">
        <v>14</v>
      </c>
      <c r="G465" s="131">
        <v>10</v>
      </c>
      <c r="H465" s="131">
        <v>731180</v>
      </c>
      <c r="I465" s="132">
        <f t="shared" si="480"/>
        <v>0.14084507042253522</v>
      </c>
      <c r="J465" s="132">
        <f t="shared" si="463"/>
        <v>0.7142857142857143</v>
      </c>
      <c r="K465" s="157">
        <f t="shared" si="464"/>
        <v>73118</v>
      </c>
      <c r="L465" s="595"/>
      <c r="M465" s="227" t="s">
        <v>122</v>
      </c>
      <c r="N465" s="122">
        <v>41</v>
      </c>
      <c r="O465" s="131">
        <v>28</v>
      </c>
      <c r="P465" s="131">
        <v>2271060</v>
      </c>
      <c r="Q465" s="132">
        <f t="shared" si="481"/>
        <v>7.8431372549019607E-2</v>
      </c>
      <c r="R465" s="132">
        <f t="shared" si="465"/>
        <v>0.68292682926829273</v>
      </c>
      <c r="S465" s="126">
        <f t="shared" si="466"/>
        <v>81109.28571428571</v>
      </c>
      <c r="T465" s="595"/>
      <c r="U465" s="227" t="s">
        <v>122</v>
      </c>
      <c r="V465" s="122">
        <v>1088</v>
      </c>
      <c r="W465" s="131">
        <v>721</v>
      </c>
      <c r="X465" s="131">
        <v>52498720</v>
      </c>
      <c r="Y465" s="132">
        <f t="shared" si="482"/>
        <v>2.8471015637340072E-2</v>
      </c>
      <c r="Z465" s="132">
        <f t="shared" si="467"/>
        <v>0.6626838235294118</v>
      </c>
      <c r="AA465" s="131">
        <f t="shared" si="468"/>
        <v>72813.758668515948</v>
      </c>
      <c r="AB465" s="595"/>
      <c r="AC465" s="227" t="s">
        <v>122</v>
      </c>
      <c r="AD465" s="122">
        <v>1197</v>
      </c>
      <c r="AE465" s="131">
        <v>766</v>
      </c>
      <c r="AF465" s="131">
        <v>56572930</v>
      </c>
      <c r="AG465" s="132">
        <f t="shared" si="483"/>
        <v>3.7334893015548085E-2</v>
      </c>
      <c r="AH465" s="132">
        <f t="shared" si="469"/>
        <v>0.63993316624895569</v>
      </c>
      <c r="AI465" s="126">
        <f t="shared" si="470"/>
        <v>73855</v>
      </c>
      <c r="AJ465" s="595"/>
      <c r="AK465" s="227" t="s">
        <v>122</v>
      </c>
      <c r="AL465" s="122">
        <v>883</v>
      </c>
      <c r="AM465" s="131">
        <v>535</v>
      </c>
      <c r="AN465" s="131">
        <v>37938100</v>
      </c>
      <c r="AO465" s="132">
        <f t="shared" si="484"/>
        <v>4.2937399678972712E-2</v>
      </c>
      <c r="AP465" s="132">
        <f t="shared" si="471"/>
        <v>0.60588901472253676</v>
      </c>
      <c r="AQ465" s="126">
        <f t="shared" si="472"/>
        <v>70912.336448598129</v>
      </c>
      <c r="AR465" s="595"/>
      <c r="AS465" s="227" t="s">
        <v>122</v>
      </c>
      <c r="AT465" s="122">
        <v>421</v>
      </c>
      <c r="AU465" s="131">
        <v>229</v>
      </c>
      <c r="AV465" s="131">
        <v>18916840</v>
      </c>
      <c r="AW465" s="132">
        <f t="shared" si="485"/>
        <v>3.869550523825617E-2</v>
      </c>
      <c r="AX465" s="132">
        <f t="shared" si="473"/>
        <v>0.5439429928741093</v>
      </c>
      <c r="AY465" s="131">
        <f t="shared" si="474"/>
        <v>82606.288209606981</v>
      </c>
      <c r="AZ465" s="595"/>
      <c r="BA465" s="227" t="s">
        <v>122</v>
      </c>
      <c r="BB465" s="122">
        <v>132</v>
      </c>
      <c r="BC465" s="131">
        <v>68</v>
      </c>
      <c r="BD465" s="131">
        <v>6073490</v>
      </c>
      <c r="BE465" s="132">
        <f t="shared" si="486"/>
        <v>3.0181979582778518E-2</v>
      </c>
      <c r="BF465" s="132">
        <f t="shared" si="475"/>
        <v>0.51515151515151514</v>
      </c>
      <c r="BG465" s="157">
        <f t="shared" si="476"/>
        <v>89316.029411764699</v>
      </c>
      <c r="BH465" s="595"/>
      <c r="BI465" s="227" t="s">
        <v>122</v>
      </c>
      <c r="BJ465" s="122">
        <f t="shared" si="477"/>
        <v>3776</v>
      </c>
      <c r="BK465" s="131">
        <f t="shared" si="461"/>
        <v>2357</v>
      </c>
      <c r="BL465" s="131">
        <f t="shared" si="462"/>
        <v>175002320</v>
      </c>
      <c r="BM465" s="132">
        <f t="shared" si="487"/>
        <v>3.5231689088191333E-2</v>
      </c>
      <c r="BN465" s="132">
        <f t="shared" si="478"/>
        <v>0.62420550847457623</v>
      </c>
      <c r="BO465" s="131">
        <f t="shared" si="479"/>
        <v>74247.908358082306</v>
      </c>
      <c r="BP465" s="183"/>
    </row>
    <row r="466" spans="2:68" s="75" customFormat="1">
      <c r="B466" s="602"/>
      <c r="C466" s="603"/>
      <c r="D466" s="595"/>
      <c r="E466" s="227" t="s">
        <v>123</v>
      </c>
      <c r="F466" s="122">
        <v>31</v>
      </c>
      <c r="G466" s="131">
        <v>17</v>
      </c>
      <c r="H466" s="131">
        <v>999580</v>
      </c>
      <c r="I466" s="132">
        <f t="shared" si="480"/>
        <v>0.23943661971830985</v>
      </c>
      <c r="J466" s="132">
        <f t="shared" si="463"/>
        <v>0.54838709677419351</v>
      </c>
      <c r="K466" s="157">
        <f t="shared" si="464"/>
        <v>58798.823529411762</v>
      </c>
      <c r="L466" s="595"/>
      <c r="M466" s="227" t="s">
        <v>123</v>
      </c>
      <c r="N466" s="122">
        <v>143</v>
      </c>
      <c r="O466" s="131">
        <v>74</v>
      </c>
      <c r="P466" s="131">
        <v>5446550</v>
      </c>
      <c r="Q466" s="132">
        <f t="shared" si="481"/>
        <v>0.20728291316526612</v>
      </c>
      <c r="R466" s="132">
        <f t="shared" si="465"/>
        <v>0.5174825174825175</v>
      </c>
      <c r="S466" s="126">
        <f t="shared" si="466"/>
        <v>73602.027027027027</v>
      </c>
      <c r="T466" s="595"/>
      <c r="U466" s="227" t="s">
        <v>123</v>
      </c>
      <c r="V466" s="122">
        <v>9594</v>
      </c>
      <c r="W466" s="131">
        <v>6516</v>
      </c>
      <c r="X466" s="131">
        <v>435721720</v>
      </c>
      <c r="Y466" s="132">
        <f t="shared" si="482"/>
        <v>0.25730532301374193</v>
      </c>
      <c r="Z466" s="132">
        <f t="shared" si="467"/>
        <v>0.67917448405253278</v>
      </c>
      <c r="AA466" s="131">
        <f t="shared" si="468"/>
        <v>66869.508901166366</v>
      </c>
      <c r="AB466" s="595"/>
      <c r="AC466" s="227" t="s">
        <v>123</v>
      </c>
      <c r="AD466" s="122">
        <v>8659</v>
      </c>
      <c r="AE466" s="131">
        <v>5806</v>
      </c>
      <c r="AF466" s="131">
        <v>412421800</v>
      </c>
      <c r="AG466" s="132">
        <f t="shared" si="483"/>
        <v>0.28298484183847539</v>
      </c>
      <c r="AH466" s="132">
        <f t="shared" si="469"/>
        <v>0.67051622589213533</v>
      </c>
      <c r="AI466" s="126">
        <f t="shared" si="470"/>
        <v>71033.723734068204</v>
      </c>
      <c r="AJ466" s="595"/>
      <c r="AK466" s="227" t="s">
        <v>123</v>
      </c>
      <c r="AL466" s="122">
        <v>4897</v>
      </c>
      <c r="AM466" s="131">
        <v>2956</v>
      </c>
      <c r="AN466" s="131">
        <v>212065800</v>
      </c>
      <c r="AO466" s="132">
        <f t="shared" si="484"/>
        <v>0.23723916532905298</v>
      </c>
      <c r="AP466" s="132">
        <f t="shared" si="471"/>
        <v>0.60363487849703901</v>
      </c>
      <c r="AQ466" s="126">
        <f t="shared" si="472"/>
        <v>71740.79837618403</v>
      </c>
      <c r="AR466" s="595"/>
      <c r="AS466" s="227" t="s">
        <v>123</v>
      </c>
      <c r="AT466" s="122">
        <v>1880</v>
      </c>
      <c r="AU466" s="131">
        <v>1018</v>
      </c>
      <c r="AV466" s="131">
        <v>79672900</v>
      </c>
      <c r="AW466" s="132">
        <f t="shared" si="485"/>
        <v>0.17201757350456234</v>
      </c>
      <c r="AX466" s="132">
        <f t="shared" si="473"/>
        <v>0.54148936170212769</v>
      </c>
      <c r="AY466" s="131">
        <f t="shared" si="474"/>
        <v>78264.145383104129</v>
      </c>
      <c r="AZ466" s="595"/>
      <c r="BA466" s="227" t="s">
        <v>123</v>
      </c>
      <c r="BB466" s="122">
        <v>547</v>
      </c>
      <c r="BC466" s="131">
        <v>245</v>
      </c>
      <c r="BD466" s="131">
        <v>19170060</v>
      </c>
      <c r="BE466" s="132">
        <f t="shared" si="486"/>
        <v>0.10874389702618731</v>
      </c>
      <c r="BF466" s="132">
        <f t="shared" si="475"/>
        <v>0.44789762340036565</v>
      </c>
      <c r="BG466" s="157">
        <f t="shared" si="476"/>
        <v>78245.142857142855</v>
      </c>
      <c r="BH466" s="595"/>
      <c r="BI466" s="227" t="s">
        <v>123</v>
      </c>
      <c r="BJ466" s="122">
        <f t="shared" si="477"/>
        <v>25751</v>
      </c>
      <c r="BK466" s="131">
        <f t="shared" si="461"/>
        <v>16632</v>
      </c>
      <c r="BL466" s="131">
        <f t="shared" si="462"/>
        <v>1165498410</v>
      </c>
      <c r="BM466" s="132">
        <f t="shared" si="487"/>
        <v>0.24860986547085201</v>
      </c>
      <c r="BN466" s="132">
        <f t="shared" si="478"/>
        <v>0.64587782998718501</v>
      </c>
      <c r="BO466" s="131">
        <f t="shared" si="479"/>
        <v>70075.661976911972</v>
      </c>
      <c r="BP466" s="183"/>
    </row>
    <row r="467" spans="2:68" s="75" customFormat="1">
      <c r="B467" s="602"/>
      <c r="C467" s="603"/>
      <c r="D467" s="595"/>
      <c r="E467" s="227" t="s">
        <v>124</v>
      </c>
      <c r="F467" s="122">
        <v>7</v>
      </c>
      <c r="G467" s="131">
        <v>4</v>
      </c>
      <c r="H467" s="131">
        <v>117320</v>
      </c>
      <c r="I467" s="132">
        <f t="shared" si="480"/>
        <v>5.6338028169014086E-2</v>
      </c>
      <c r="J467" s="132">
        <f t="shared" si="463"/>
        <v>0.5714285714285714</v>
      </c>
      <c r="K467" s="157">
        <f t="shared" si="464"/>
        <v>29330</v>
      </c>
      <c r="L467" s="595"/>
      <c r="M467" s="227" t="s">
        <v>124</v>
      </c>
      <c r="N467" s="122">
        <v>42</v>
      </c>
      <c r="O467" s="131">
        <v>26</v>
      </c>
      <c r="P467" s="131">
        <v>1442670</v>
      </c>
      <c r="Q467" s="132">
        <f t="shared" si="481"/>
        <v>7.2829131652661069E-2</v>
      </c>
      <c r="R467" s="132">
        <f t="shared" si="465"/>
        <v>0.61904761904761907</v>
      </c>
      <c r="S467" s="126">
        <f t="shared" si="466"/>
        <v>55487.307692307695</v>
      </c>
      <c r="T467" s="595"/>
      <c r="U467" s="227" t="s">
        <v>124</v>
      </c>
      <c r="V467" s="122">
        <v>1206</v>
      </c>
      <c r="W467" s="131">
        <v>778</v>
      </c>
      <c r="X467" s="131">
        <v>53661210</v>
      </c>
      <c r="Y467" s="132">
        <f t="shared" si="482"/>
        <v>3.0721844890222713E-2</v>
      </c>
      <c r="Z467" s="132">
        <f t="shared" si="467"/>
        <v>0.64510779436152565</v>
      </c>
      <c r="AA467" s="131">
        <f t="shared" si="468"/>
        <v>68973.277634961443</v>
      </c>
      <c r="AB467" s="595"/>
      <c r="AC467" s="227" t="s">
        <v>124</v>
      </c>
      <c r="AD467" s="122">
        <v>1606</v>
      </c>
      <c r="AE467" s="131">
        <v>986</v>
      </c>
      <c r="AF467" s="131">
        <v>74141120</v>
      </c>
      <c r="AG467" s="132">
        <f t="shared" si="483"/>
        <v>4.8057708241945704E-2</v>
      </c>
      <c r="AH467" s="132">
        <f t="shared" si="469"/>
        <v>0.61394769613947697</v>
      </c>
      <c r="AI467" s="126">
        <f t="shared" si="470"/>
        <v>75193.833671399596</v>
      </c>
      <c r="AJ467" s="595"/>
      <c r="AK467" s="227" t="s">
        <v>124</v>
      </c>
      <c r="AL467" s="122">
        <v>1469</v>
      </c>
      <c r="AM467" s="131">
        <v>826</v>
      </c>
      <c r="AN467" s="131">
        <v>68387740</v>
      </c>
      <c r="AO467" s="132">
        <f t="shared" si="484"/>
        <v>6.6292134831460681E-2</v>
      </c>
      <c r="AP467" s="132">
        <f t="shared" si="471"/>
        <v>0.56228727025187197</v>
      </c>
      <c r="AQ467" s="126">
        <f t="shared" si="472"/>
        <v>82793.87409200969</v>
      </c>
      <c r="AR467" s="595"/>
      <c r="AS467" s="227" t="s">
        <v>124</v>
      </c>
      <c r="AT467" s="122">
        <v>943</v>
      </c>
      <c r="AU467" s="131">
        <v>506</v>
      </c>
      <c r="AV467" s="131">
        <v>41788060</v>
      </c>
      <c r="AW467" s="132">
        <f t="shared" si="485"/>
        <v>8.5501858736059477E-2</v>
      </c>
      <c r="AX467" s="132">
        <f t="shared" si="473"/>
        <v>0.53658536585365857</v>
      </c>
      <c r="AY467" s="131">
        <f t="shared" si="474"/>
        <v>82585.098814229248</v>
      </c>
      <c r="AZ467" s="595"/>
      <c r="BA467" s="227" t="s">
        <v>124</v>
      </c>
      <c r="BB467" s="122">
        <v>404</v>
      </c>
      <c r="BC467" s="131">
        <v>196</v>
      </c>
      <c r="BD467" s="131">
        <v>17557730</v>
      </c>
      <c r="BE467" s="132">
        <f t="shared" si="486"/>
        <v>8.6995117620949844E-2</v>
      </c>
      <c r="BF467" s="132">
        <f t="shared" si="475"/>
        <v>0.48514851485148514</v>
      </c>
      <c r="BG467" s="157">
        <f t="shared" si="476"/>
        <v>89580.255102040814</v>
      </c>
      <c r="BH467" s="595"/>
      <c r="BI467" s="227" t="s">
        <v>124</v>
      </c>
      <c r="BJ467" s="122">
        <f t="shared" si="477"/>
        <v>5677</v>
      </c>
      <c r="BK467" s="131">
        <f t="shared" si="461"/>
        <v>3322</v>
      </c>
      <c r="BL467" s="131">
        <f t="shared" si="462"/>
        <v>257095850</v>
      </c>
      <c r="BM467" s="132">
        <f t="shared" si="487"/>
        <v>4.9656203288490283E-2</v>
      </c>
      <c r="BN467" s="132">
        <f t="shared" si="478"/>
        <v>0.58516822265280954</v>
      </c>
      <c r="BO467" s="131">
        <f t="shared" si="479"/>
        <v>77391.887417218546</v>
      </c>
      <c r="BP467" s="183"/>
    </row>
    <row r="468" spans="2:68" s="75" customFormat="1">
      <c r="B468" s="602"/>
      <c r="C468" s="603"/>
      <c r="D468" s="595"/>
      <c r="E468" s="224" t="s">
        <v>117</v>
      </c>
      <c r="F468" s="124">
        <v>7</v>
      </c>
      <c r="G468" s="135">
        <v>5</v>
      </c>
      <c r="H468" s="135">
        <v>498600</v>
      </c>
      <c r="I468" s="136">
        <f t="shared" si="480"/>
        <v>7.0422535211267609E-2</v>
      </c>
      <c r="J468" s="136">
        <f t="shared" si="463"/>
        <v>0.7142857142857143</v>
      </c>
      <c r="K468" s="177">
        <f t="shared" si="464"/>
        <v>99720</v>
      </c>
      <c r="L468" s="595"/>
      <c r="M468" s="224" t="s">
        <v>117</v>
      </c>
      <c r="N468" s="124">
        <v>27</v>
      </c>
      <c r="O468" s="135">
        <v>14</v>
      </c>
      <c r="P468" s="135">
        <v>1349200</v>
      </c>
      <c r="Q468" s="136">
        <f t="shared" si="481"/>
        <v>3.9215686274509803E-2</v>
      </c>
      <c r="R468" s="136">
        <f t="shared" si="465"/>
        <v>0.51851851851851849</v>
      </c>
      <c r="S468" s="128">
        <f t="shared" si="466"/>
        <v>96371.428571428565</v>
      </c>
      <c r="T468" s="595"/>
      <c r="U468" s="224" t="s">
        <v>117</v>
      </c>
      <c r="V468" s="124">
        <v>2336</v>
      </c>
      <c r="W468" s="135">
        <v>1309</v>
      </c>
      <c r="X468" s="135">
        <v>75848870</v>
      </c>
      <c r="Y468" s="136">
        <f t="shared" si="482"/>
        <v>5.1690096351287317E-2</v>
      </c>
      <c r="Z468" s="136">
        <f t="shared" si="467"/>
        <v>0.56035958904109584</v>
      </c>
      <c r="AA468" s="135">
        <f t="shared" si="468"/>
        <v>57944.132925897633</v>
      </c>
      <c r="AB468" s="595"/>
      <c r="AC468" s="224" t="s">
        <v>117</v>
      </c>
      <c r="AD468" s="124">
        <v>1332</v>
      </c>
      <c r="AE468" s="135">
        <v>785</v>
      </c>
      <c r="AF468" s="135">
        <v>55581140</v>
      </c>
      <c r="AG468" s="136">
        <f t="shared" si="483"/>
        <v>3.8260954330555152E-2</v>
      </c>
      <c r="AH468" s="136">
        <f t="shared" si="469"/>
        <v>0.58933933933933935</v>
      </c>
      <c r="AI468" s="128">
        <f t="shared" si="470"/>
        <v>70804</v>
      </c>
      <c r="AJ468" s="595"/>
      <c r="AK468" s="224" t="s">
        <v>117</v>
      </c>
      <c r="AL468" s="124">
        <v>654</v>
      </c>
      <c r="AM468" s="135">
        <v>314</v>
      </c>
      <c r="AN468" s="135">
        <v>25493780</v>
      </c>
      <c r="AO468" s="136">
        <f t="shared" si="484"/>
        <v>2.5200642054574639E-2</v>
      </c>
      <c r="AP468" s="136">
        <f t="shared" si="471"/>
        <v>0.4801223241590214</v>
      </c>
      <c r="AQ468" s="128">
        <f t="shared" si="472"/>
        <v>81190.3821656051</v>
      </c>
      <c r="AR468" s="595"/>
      <c r="AS468" s="224" t="s">
        <v>117</v>
      </c>
      <c r="AT468" s="124">
        <v>325</v>
      </c>
      <c r="AU468" s="135">
        <v>145</v>
      </c>
      <c r="AV468" s="135">
        <v>13659730</v>
      </c>
      <c r="AW468" s="136">
        <f t="shared" si="485"/>
        <v>2.4501520784048665E-2</v>
      </c>
      <c r="AX468" s="136">
        <f t="shared" si="473"/>
        <v>0.44615384615384618</v>
      </c>
      <c r="AY468" s="135">
        <f t="shared" si="474"/>
        <v>94205.034482758623</v>
      </c>
      <c r="AZ468" s="595"/>
      <c r="BA468" s="224" t="s">
        <v>117</v>
      </c>
      <c r="BB468" s="124">
        <v>173</v>
      </c>
      <c r="BC468" s="135">
        <v>61</v>
      </c>
      <c r="BD468" s="135">
        <v>6604950</v>
      </c>
      <c r="BE468" s="136">
        <f t="shared" si="486"/>
        <v>2.7075011096316024E-2</v>
      </c>
      <c r="BF468" s="136">
        <f t="shared" si="475"/>
        <v>0.35260115606936415</v>
      </c>
      <c r="BG468" s="177">
        <f t="shared" si="476"/>
        <v>108277.86885245901</v>
      </c>
      <c r="BH468" s="595"/>
      <c r="BI468" s="224" t="s">
        <v>117</v>
      </c>
      <c r="BJ468" s="124">
        <f t="shared" si="477"/>
        <v>4854</v>
      </c>
      <c r="BK468" s="135">
        <f t="shared" si="461"/>
        <v>2633</v>
      </c>
      <c r="BL468" s="135">
        <f t="shared" si="462"/>
        <v>179036270</v>
      </c>
      <c r="BM468" s="136">
        <f t="shared" si="487"/>
        <v>3.9357249626307919E-2</v>
      </c>
      <c r="BN468" s="136">
        <f t="shared" si="478"/>
        <v>0.54243922538112899</v>
      </c>
      <c r="BO468" s="135">
        <f t="shared" si="479"/>
        <v>67997.064185339914</v>
      </c>
      <c r="BP468" s="183"/>
    </row>
    <row r="469" spans="2:68" s="75" customFormat="1">
      <c r="B469" s="602">
        <v>43</v>
      </c>
      <c r="C469" s="603" t="s">
        <v>8</v>
      </c>
      <c r="D469" s="595">
        <f>BS50</f>
        <v>28</v>
      </c>
      <c r="E469" s="225" t="s">
        <v>104</v>
      </c>
      <c r="F469" s="121">
        <v>15</v>
      </c>
      <c r="G469" s="129">
        <v>11</v>
      </c>
      <c r="H469" s="129">
        <v>1121910</v>
      </c>
      <c r="I469" s="130">
        <f>IFERROR(G469/$D$469,"-")</f>
        <v>0.39285714285714285</v>
      </c>
      <c r="J469" s="130">
        <f t="shared" si="463"/>
        <v>0.73333333333333328</v>
      </c>
      <c r="K469" s="156">
        <f t="shared" si="464"/>
        <v>101991.81818181818</v>
      </c>
      <c r="L469" s="595">
        <f>BT50</f>
        <v>222</v>
      </c>
      <c r="M469" s="225" t="s">
        <v>104</v>
      </c>
      <c r="N469" s="121">
        <v>115</v>
      </c>
      <c r="O469" s="129">
        <v>67</v>
      </c>
      <c r="P469" s="129">
        <v>6624630</v>
      </c>
      <c r="Q469" s="130">
        <f>IFERROR(O469/$L$469,"-")</f>
        <v>0.30180180180180183</v>
      </c>
      <c r="R469" s="130">
        <f t="shared" si="465"/>
        <v>0.58260869565217388</v>
      </c>
      <c r="S469" s="125">
        <f t="shared" si="466"/>
        <v>98875.074626865666</v>
      </c>
      <c r="T469" s="595">
        <f>BU50</f>
        <v>15349</v>
      </c>
      <c r="U469" s="225" t="s">
        <v>104</v>
      </c>
      <c r="V469" s="121">
        <v>7673</v>
      </c>
      <c r="W469" s="129">
        <v>5074</v>
      </c>
      <c r="X469" s="129">
        <v>356553890</v>
      </c>
      <c r="Y469" s="130">
        <f>IFERROR(W469/$T$469,"-")</f>
        <v>0.33057528177731449</v>
      </c>
      <c r="Z469" s="130">
        <f t="shared" si="467"/>
        <v>0.66127981232894562</v>
      </c>
      <c r="AA469" s="129">
        <f t="shared" si="468"/>
        <v>70270.770595191178</v>
      </c>
      <c r="AB469" s="595">
        <f>BV50</f>
        <v>12494</v>
      </c>
      <c r="AC469" s="225" t="s">
        <v>104</v>
      </c>
      <c r="AD469" s="121">
        <v>6932</v>
      </c>
      <c r="AE469" s="129">
        <v>4610</v>
      </c>
      <c r="AF469" s="129">
        <v>362227880</v>
      </c>
      <c r="AG469" s="130">
        <f>IFERROR(AE469/$AB$469,"-")</f>
        <v>0.36897710901232594</v>
      </c>
      <c r="AH469" s="130">
        <f t="shared" si="469"/>
        <v>0.66503173687247552</v>
      </c>
      <c r="AI469" s="125">
        <f t="shared" si="470"/>
        <v>78574.377440347074</v>
      </c>
      <c r="AJ469" s="595">
        <f>BW50</f>
        <v>7756</v>
      </c>
      <c r="AK469" s="225" t="s">
        <v>104</v>
      </c>
      <c r="AL469" s="121">
        <v>4357</v>
      </c>
      <c r="AM469" s="129">
        <v>2660</v>
      </c>
      <c r="AN469" s="129">
        <v>208155600</v>
      </c>
      <c r="AO469" s="130">
        <f>IFERROR(AM469/$AJ$469,"-")</f>
        <v>0.34296028880866425</v>
      </c>
      <c r="AP469" s="130">
        <f t="shared" si="471"/>
        <v>0.61051182005967408</v>
      </c>
      <c r="AQ469" s="125">
        <f t="shared" si="472"/>
        <v>78253.984962406015</v>
      </c>
      <c r="AR469" s="595">
        <f>BX50</f>
        <v>3885</v>
      </c>
      <c r="AS469" s="225" t="s">
        <v>104</v>
      </c>
      <c r="AT469" s="121">
        <v>1827</v>
      </c>
      <c r="AU469" s="129">
        <v>1036</v>
      </c>
      <c r="AV469" s="129">
        <v>88913380</v>
      </c>
      <c r="AW469" s="130">
        <f>IFERROR(AU469/$AR$469,"-")</f>
        <v>0.26666666666666666</v>
      </c>
      <c r="AX469" s="130">
        <f t="shared" si="473"/>
        <v>0.56704980842911878</v>
      </c>
      <c r="AY469" s="129">
        <f t="shared" si="474"/>
        <v>85823.725868725873</v>
      </c>
      <c r="AZ469" s="595">
        <f>BY50</f>
        <v>1442</v>
      </c>
      <c r="BA469" s="225" t="s">
        <v>104</v>
      </c>
      <c r="BB469" s="121">
        <v>590</v>
      </c>
      <c r="BC469" s="129">
        <v>307</v>
      </c>
      <c r="BD469" s="129">
        <v>27341540</v>
      </c>
      <c r="BE469" s="130">
        <f>IFERROR(BC469/$AZ$469,"-")</f>
        <v>0.21289875173370318</v>
      </c>
      <c r="BF469" s="130">
        <f t="shared" si="475"/>
        <v>0.52033898305084747</v>
      </c>
      <c r="BG469" s="156">
        <f t="shared" si="476"/>
        <v>89060.390879478829</v>
      </c>
      <c r="BH469" s="595">
        <f>BZ50</f>
        <v>41176</v>
      </c>
      <c r="BI469" s="225" t="s">
        <v>104</v>
      </c>
      <c r="BJ469" s="121">
        <f t="shared" si="477"/>
        <v>21509</v>
      </c>
      <c r="BK469" s="129">
        <f t="shared" si="461"/>
        <v>13765</v>
      </c>
      <c r="BL469" s="129">
        <f t="shared" si="462"/>
        <v>1050938830</v>
      </c>
      <c r="BM469" s="130">
        <f>IFERROR(BK469/$BH$469,"-")</f>
        <v>0.33429667767631632</v>
      </c>
      <c r="BN469" s="130">
        <f t="shared" si="478"/>
        <v>0.63996466595378676</v>
      </c>
      <c r="BO469" s="129">
        <f t="shared" si="479"/>
        <v>76348.625499455142</v>
      </c>
      <c r="BP469" s="183"/>
    </row>
    <row r="470" spans="2:68" s="75" customFormat="1">
      <c r="B470" s="602"/>
      <c r="C470" s="603"/>
      <c r="D470" s="595"/>
      <c r="E470" s="226" t="s">
        <v>136</v>
      </c>
      <c r="F470" s="122">
        <v>7</v>
      </c>
      <c r="G470" s="131">
        <v>5</v>
      </c>
      <c r="H470" s="131">
        <v>514950</v>
      </c>
      <c r="I470" s="132">
        <f t="shared" ref="I470:I479" si="488">IFERROR(G470/$D$469,"-")</f>
        <v>0.17857142857142858</v>
      </c>
      <c r="J470" s="132">
        <f t="shared" si="463"/>
        <v>0.7142857142857143</v>
      </c>
      <c r="K470" s="157">
        <f t="shared" si="464"/>
        <v>102990</v>
      </c>
      <c r="L470" s="595"/>
      <c r="M470" s="226" t="s">
        <v>136</v>
      </c>
      <c r="N470" s="122">
        <v>90</v>
      </c>
      <c r="O470" s="131">
        <v>55</v>
      </c>
      <c r="P470" s="131">
        <v>4989830</v>
      </c>
      <c r="Q470" s="132">
        <f t="shared" ref="Q470:Q479" si="489">IFERROR(O470/$L$469,"-")</f>
        <v>0.24774774774774774</v>
      </c>
      <c r="R470" s="132">
        <f t="shared" si="465"/>
        <v>0.61111111111111116</v>
      </c>
      <c r="S470" s="126">
        <f t="shared" si="466"/>
        <v>90724.181818181823</v>
      </c>
      <c r="T470" s="595"/>
      <c r="U470" s="226" t="s">
        <v>136</v>
      </c>
      <c r="V470" s="122">
        <v>7045</v>
      </c>
      <c r="W470" s="131">
        <v>4740</v>
      </c>
      <c r="X470" s="131">
        <v>322196430</v>
      </c>
      <c r="Y470" s="132">
        <f t="shared" ref="Y470:Y479" si="490">IFERROR(W470/$T$469,"-")</f>
        <v>0.30881490650856736</v>
      </c>
      <c r="Z470" s="132">
        <f t="shared" si="467"/>
        <v>0.67281760113555711</v>
      </c>
      <c r="AA470" s="131">
        <f t="shared" si="468"/>
        <v>67973.930379746831</v>
      </c>
      <c r="AB470" s="595"/>
      <c r="AC470" s="226" t="s">
        <v>136</v>
      </c>
      <c r="AD470" s="122">
        <v>5870</v>
      </c>
      <c r="AE470" s="131">
        <v>4001</v>
      </c>
      <c r="AF470" s="131">
        <v>301487740</v>
      </c>
      <c r="AG470" s="132">
        <f t="shared" ref="AG470:AG479" si="491">IFERROR(AE470/$AB$469,"-")</f>
        <v>0.32023371218184726</v>
      </c>
      <c r="AH470" s="132">
        <f t="shared" si="469"/>
        <v>0.68160136286201023</v>
      </c>
      <c r="AI470" s="126">
        <f t="shared" si="470"/>
        <v>75353.096725818541</v>
      </c>
      <c r="AJ470" s="595"/>
      <c r="AK470" s="226" t="s">
        <v>136</v>
      </c>
      <c r="AL470" s="122">
        <v>3353</v>
      </c>
      <c r="AM470" s="131">
        <v>2070</v>
      </c>
      <c r="AN470" s="131">
        <v>156162150</v>
      </c>
      <c r="AO470" s="132">
        <f t="shared" ref="AO470:AO479" si="492">IFERROR(AM470/$AJ$469,"-")</f>
        <v>0.26689014956162971</v>
      </c>
      <c r="AP470" s="132">
        <f t="shared" si="471"/>
        <v>0.61735759021771552</v>
      </c>
      <c r="AQ470" s="126">
        <f t="shared" si="472"/>
        <v>75440.65217391304</v>
      </c>
      <c r="AR470" s="595"/>
      <c r="AS470" s="226" t="s">
        <v>136</v>
      </c>
      <c r="AT470" s="122">
        <v>1294</v>
      </c>
      <c r="AU470" s="131">
        <v>720</v>
      </c>
      <c r="AV470" s="131">
        <v>55951090</v>
      </c>
      <c r="AW470" s="132">
        <f t="shared" ref="AW470:AW479" si="493">IFERROR(AU470/$AR$469,"-")</f>
        <v>0.18532818532818532</v>
      </c>
      <c r="AX470" s="132">
        <f t="shared" si="473"/>
        <v>0.55641421947449765</v>
      </c>
      <c r="AY470" s="131">
        <f t="shared" si="474"/>
        <v>77709.847222222219</v>
      </c>
      <c r="AZ470" s="595"/>
      <c r="BA470" s="226" t="s">
        <v>136</v>
      </c>
      <c r="BB470" s="122">
        <v>323</v>
      </c>
      <c r="BC470" s="131">
        <v>157</v>
      </c>
      <c r="BD470" s="131">
        <v>12941290</v>
      </c>
      <c r="BE470" s="132">
        <f t="shared" ref="BE470:BE479" si="494">IFERROR(BC470/$AZ$469,"-")</f>
        <v>0.10887656033287101</v>
      </c>
      <c r="BF470" s="132">
        <f t="shared" si="475"/>
        <v>0.48606811145510836</v>
      </c>
      <c r="BG470" s="157">
        <f t="shared" si="476"/>
        <v>82428.598726114651</v>
      </c>
      <c r="BH470" s="595"/>
      <c r="BI470" s="226" t="s">
        <v>136</v>
      </c>
      <c r="BJ470" s="122">
        <f t="shared" si="477"/>
        <v>17982</v>
      </c>
      <c r="BK470" s="131">
        <f t="shared" si="461"/>
        <v>11748</v>
      </c>
      <c r="BL470" s="131">
        <f t="shared" si="462"/>
        <v>854243480</v>
      </c>
      <c r="BM470" s="132">
        <f t="shared" ref="BM470:BM479" si="495">IFERROR(BK470/$BH$469,"-")</f>
        <v>0.28531183213522443</v>
      </c>
      <c r="BN470" s="132">
        <f t="shared" si="478"/>
        <v>0.65331998665332003</v>
      </c>
      <c r="BO470" s="131">
        <f t="shared" si="479"/>
        <v>72713.949608443989</v>
      </c>
      <c r="BP470" s="183"/>
    </row>
    <row r="471" spans="2:68" s="75" customFormat="1">
      <c r="B471" s="602"/>
      <c r="C471" s="603"/>
      <c r="D471" s="595"/>
      <c r="E471" s="227" t="s">
        <v>103</v>
      </c>
      <c r="F471" s="122">
        <v>11</v>
      </c>
      <c r="G471" s="131">
        <v>6</v>
      </c>
      <c r="H471" s="131">
        <v>349480</v>
      </c>
      <c r="I471" s="132">
        <f t="shared" si="488"/>
        <v>0.21428571428571427</v>
      </c>
      <c r="J471" s="132">
        <f t="shared" si="463"/>
        <v>0.54545454545454541</v>
      </c>
      <c r="K471" s="157">
        <f t="shared" si="464"/>
        <v>58246.666666666664</v>
      </c>
      <c r="L471" s="595"/>
      <c r="M471" s="227" t="s">
        <v>103</v>
      </c>
      <c r="N471" s="122">
        <v>128</v>
      </c>
      <c r="O471" s="131">
        <v>78</v>
      </c>
      <c r="P471" s="131">
        <v>8223170</v>
      </c>
      <c r="Q471" s="132">
        <f t="shared" si="489"/>
        <v>0.35135135135135137</v>
      </c>
      <c r="R471" s="132">
        <f t="shared" si="465"/>
        <v>0.609375</v>
      </c>
      <c r="S471" s="126">
        <f t="shared" si="466"/>
        <v>105425.25641025641</v>
      </c>
      <c r="T471" s="595"/>
      <c r="U471" s="227" t="s">
        <v>103</v>
      </c>
      <c r="V471" s="122">
        <v>8806</v>
      </c>
      <c r="W471" s="131">
        <v>5635</v>
      </c>
      <c r="X471" s="131">
        <v>389280560</v>
      </c>
      <c r="Y471" s="132">
        <f t="shared" si="490"/>
        <v>0.36712489412991073</v>
      </c>
      <c r="Z471" s="132">
        <f t="shared" si="467"/>
        <v>0.63990461049284575</v>
      </c>
      <c r="AA471" s="131">
        <f t="shared" si="468"/>
        <v>69082.619343389524</v>
      </c>
      <c r="AB471" s="595"/>
      <c r="AC471" s="227" t="s">
        <v>103</v>
      </c>
      <c r="AD471" s="122">
        <v>7883</v>
      </c>
      <c r="AE471" s="131">
        <v>5149</v>
      </c>
      <c r="AF471" s="131">
        <v>408796900</v>
      </c>
      <c r="AG471" s="132">
        <f t="shared" si="491"/>
        <v>0.41211781655194496</v>
      </c>
      <c r="AH471" s="132">
        <f t="shared" si="469"/>
        <v>0.65317772421666875</v>
      </c>
      <c r="AI471" s="126">
        <f t="shared" si="470"/>
        <v>79393.455039813562</v>
      </c>
      <c r="AJ471" s="595"/>
      <c r="AK471" s="227" t="s">
        <v>103</v>
      </c>
      <c r="AL471" s="122">
        <v>5273</v>
      </c>
      <c r="AM471" s="131">
        <v>3175</v>
      </c>
      <c r="AN471" s="131">
        <v>252579950</v>
      </c>
      <c r="AO471" s="132">
        <f t="shared" si="492"/>
        <v>0.40936049510056732</v>
      </c>
      <c r="AP471" s="132">
        <f t="shared" si="471"/>
        <v>0.60212402806751375</v>
      </c>
      <c r="AQ471" s="126">
        <f t="shared" si="472"/>
        <v>79552.740157480308</v>
      </c>
      <c r="AR471" s="595"/>
      <c r="AS471" s="227" t="s">
        <v>103</v>
      </c>
      <c r="AT471" s="122">
        <v>2554</v>
      </c>
      <c r="AU471" s="131">
        <v>1402</v>
      </c>
      <c r="AV471" s="131">
        <v>120472170</v>
      </c>
      <c r="AW471" s="132">
        <f t="shared" si="493"/>
        <v>0.36087516087516086</v>
      </c>
      <c r="AX471" s="132">
        <f t="shared" si="473"/>
        <v>0.54894283476898986</v>
      </c>
      <c r="AY471" s="131">
        <f t="shared" si="474"/>
        <v>85928.794579172609</v>
      </c>
      <c r="AZ471" s="595"/>
      <c r="BA471" s="227" t="s">
        <v>103</v>
      </c>
      <c r="BB471" s="122">
        <v>905</v>
      </c>
      <c r="BC471" s="131">
        <v>461</v>
      </c>
      <c r="BD471" s="131">
        <v>40500350</v>
      </c>
      <c r="BE471" s="132">
        <f t="shared" si="494"/>
        <v>0.31969486823855758</v>
      </c>
      <c r="BF471" s="132">
        <f t="shared" si="475"/>
        <v>0.50939226519337022</v>
      </c>
      <c r="BG471" s="157">
        <f t="shared" si="476"/>
        <v>87853.253796095451</v>
      </c>
      <c r="BH471" s="595"/>
      <c r="BI471" s="227" t="s">
        <v>103</v>
      </c>
      <c r="BJ471" s="122">
        <f t="shared" si="477"/>
        <v>25560</v>
      </c>
      <c r="BK471" s="131">
        <f t="shared" si="461"/>
        <v>15906</v>
      </c>
      <c r="BL471" s="131">
        <f t="shared" si="462"/>
        <v>1220202580</v>
      </c>
      <c r="BM471" s="132">
        <f t="shared" si="495"/>
        <v>0.38629298620555663</v>
      </c>
      <c r="BN471" s="132">
        <f t="shared" si="478"/>
        <v>0.6223004694835681</v>
      </c>
      <c r="BO471" s="131">
        <f t="shared" si="479"/>
        <v>76713.352194140578</v>
      </c>
      <c r="BP471" s="183"/>
    </row>
    <row r="472" spans="2:68" s="75" customFormat="1">
      <c r="B472" s="602"/>
      <c r="C472" s="603"/>
      <c r="D472" s="595"/>
      <c r="E472" s="227" t="s">
        <v>106</v>
      </c>
      <c r="F472" s="122">
        <v>4</v>
      </c>
      <c r="G472" s="131">
        <v>3</v>
      </c>
      <c r="H472" s="131">
        <v>301840</v>
      </c>
      <c r="I472" s="132">
        <f t="shared" si="488"/>
        <v>0.10714285714285714</v>
      </c>
      <c r="J472" s="132">
        <f t="shared" si="463"/>
        <v>0.75</v>
      </c>
      <c r="K472" s="157">
        <f t="shared" si="464"/>
        <v>100613.33333333333</v>
      </c>
      <c r="L472" s="595"/>
      <c r="M472" s="227" t="s">
        <v>106</v>
      </c>
      <c r="N472" s="122">
        <v>54</v>
      </c>
      <c r="O472" s="131">
        <v>34</v>
      </c>
      <c r="P472" s="131">
        <v>3380040</v>
      </c>
      <c r="Q472" s="132">
        <f t="shared" si="489"/>
        <v>0.15315315315315314</v>
      </c>
      <c r="R472" s="132">
        <f t="shared" si="465"/>
        <v>0.62962962962962965</v>
      </c>
      <c r="S472" s="126">
        <f t="shared" si="466"/>
        <v>99412.941176470587</v>
      </c>
      <c r="T472" s="595"/>
      <c r="U472" s="227" t="s">
        <v>106</v>
      </c>
      <c r="V472" s="122">
        <v>2649</v>
      </c>
      <c r="W472" s="131">
        <v>1735</v>
      </c>
      <c r="X472" s="131">
        <v>118994620</v>
      </c>
      <c r="Y472" s="132">
        <f t="shared" si="490"/>
        <v>0.11303667991400092</v>
      </c>
      <c r="Z472" s="132">
        <f t="shared" si="467"/>
        <v>0.65496413741034354</v>
      </c>
      <c r="AA472" s="131">
        <f t="shared" si="468"/>
        <v>68584.795389048988</v>
      </c>
      <c r="AB472" s="595"/>
      <c r="AC472" s="227" t="s">
        <v>106</v>
      </c>
      <c r="AD472" s="122">
        <v>2854</v>
      </c>
      <c r="AE472" s="131">
        <v>1944</v>
      </c>
      <c r="AF472" s="131">
        <v>148472050</v>
      </c>
      <c r="AG472" s="132">
        <f t="shared" si="491"/>
        <v>0.15559468544901553</v>
      </c>
      <c r="AH472" s="132">
        <f t="shared" si="469"/>
        <v>0.68114926419060962</v>
      </c>
      <c r="AI472" s="126">
        <f t="shared" si="470"/>
        <v>76374.511316872435</v>
      </c>
      <c r="AJ472" s="595"/>
      <c r="AK472" s="227" t="s">
        <v>106</v>
      </c>
      <c r="AL472" s="122">
        <v>1993</v>
      </c>
      <c r="AM472" s="131">
        <v>1224</v>
      </c>
      <c r="AN472" s="131">
        <v>95634710</v>
      </c>
      <c r="AO472" s="132">
        <f t="shared" si="492"/>
        <v>0.15781330582774625</v>
      </c>
      <c r="AP472" s="132">
        <f t="shared" si="471"/>
        <v>0.61414952333166084</v>
      </c>
      <c r="AQ472" s="126">
        <f t="shared" si="472"/>
        <v>78132.933006535954</v>
      </c>
      <c r="AR472" s="595"/>
      <c r="AS472" s="227" t="s">
        <v>106</v>
      </c>
      <c r="AT472" s="122">
        <v>997</v>
      </c>
      <c r="AU472" s="131">
        <v>567</v>
      </c>
      <c r="AV472" s="131">
        <v>47834760</v>
      </c>
      <c r="AW472" s="132">
        <f t="shared" si="493"/>
        <v>0.14594594594594595</v>
      </c>
      <c r="AX472" s="132">
        <f t="shared" si="473"/>
        <v>0.56870611835506524</v>
      </c>
      <c r="AY472" s="131">
        <f t="shared" si="474"/>
        <v>84364.65608465609</v>
      </c>
      <c r="AZ472" s="595"/>
      <c r="BA472" s="227" t="s">
        <v>106</v>
      </c>
      <c r="BB472" s="122">
        <v>362</v>
      </c>
      <c r="BC472" s="131">
        <v>193</v>
      </c>
      <c r="BD472" s="131">
        <v>17336730</v>
      </c>
      <c r="BE472" s="132">
        <f t="shared" si="494"/>
        <v>0.13384188626907073</v>
      </c>
      <c r="BF472" s="132">
        <f t="shared" si="475"/>
        <v>0.53314917127071826</v>
      </c>
      <c r="BG472" s="157">
        <f t="shared" si="476"/>
        <v>89827.616580310874</v>
      </c>
      <c r="BH472" s="595"/>
      <c r="BI472" s="227" t="s">
        <v>106</v>
      </c>
      <c r="BJ472" s="122">
        <f t="shared" si="477"/>
        <v>8913</v>
      </c>
      <c r="BK472" s="131">
        <f t="shared" si="461"/>
        <v>5700</v>
      </c>
      <c r="BL472" s="131">
        <f t="shared" si="462"/>
        <v>431954750</v>
      </c>
      <c r="BM472" s="132">
        <f t="shared" si="495"/>
        <v>0.13843015348746843</v>
      </c>
      <c r="BN472" s="132">
        <f t="shared" si="478"/>
        <v>0.63951531470885226</v>
      </c>
      <c r="BO472" s="131">
        <f t="shared" si="479"/>
        <v>75781.535087719298</v>
      </c>
      <c r="BP472" s="183"/>
    </row>
    <row r="473" spans="2:68" s="75" customFormat="1">
      <c r="B473" s="602"/>
      <c r="C473" s="603"/>
      <c r="D473" s="595"/>
      <c r="E473" s="227" t="s">
        <v>119</v>
      </c>
      <c r="F473" s="122">
        <v>3</v>
      </c>
      <c r="G473" s="131">
        <v>1</v>
      </c>
      <c r="H473" s="131">
        <v>439300</v>
      </c>
      <c r="I473" s="132">
        <f t="shared" si="488"/>
        <v>3.5714285714285712E-2</v>
      </c>
      <c r="J473" s="132">
        <f t="shared" si="463"/>
        <v>0.33333333333333331</v>
      </c>
      <c r="K473" s="157">
        <f t="shared" si="464"/>
        <v>439300</v>
      </c>
      <c r="L473" s="595"/>
      <c r="M473" s="227" t="s">
        <v>119</v>
      </c>
      <c r="N473" s="122">
        <v>65</v>
      </c>
      <c r="O473" s="131">
        <v>41</v>
      </c>
      <c r="P473" s="131">
        <v>4765690</v>
      </c>
      <c r="Q473" s="132">
        <f t="shared" si="489"/>
        <v>0.18468468468468469</v>
      </c>
      <c r="R473" s="132">
        <f t="shared" si="465"/>
        <v>0.63076923076923075</v>
      </c>
      <c r="S473" s="126">
        <f t="shared" si="466"/>
        <v>116236.34146341463</v>
      </c>
      <c r="T473" s="595"/>
      <c r="U473" s="227" t="s">
        <v>119</v>
      </c>
      <c r="V473" s="122">
        <v>3459</v>
      </c>
      <c r="W473" s="131">
        <v>2310</v>
      </c>
      <c r="X473" s="131">
        <v>162319120</v>
      </c>
      <c r="Y473" s="132">
        <f t="shared" si="490"/>
        <v>0.15049840380480814</v>
      </c>
      <c r="Z473" s="132">
        <f t="shared" si="467"/>
        <v>0.66782307025151777</v>
      </c>
      <c r="AA473" s="131">
        <f t="shared" si="468"/>
        <v>70268.017316017314</v>
      </c>
      <c r="AB473" s="595"/>
      <c r="AC473" s="227" t="s">
        <v>119</v>
      </c>
      <c r="AD473" s="122">
        <v>3865</v>
      </c>
      <c r="AE473" s="131">
        <v>2620</v>
      </c>
      <c r="AF473" s="131">
        <v>202055480</v>
      </c>
      <c r="AG473" s="132">
        <f t="shared" si="491"/>
        <v>0.20970065631503121</v>
      </c>
      <c r="AH473" s="132">
        <f t="shared" si="469"/>
        <v>0.67787839586028464</v>
      </c>
      <c r="AI473" s="126">
        <f t="shared" si="470"/>
        <v>77120.412213740463</v>
      </c>
      <c r="AJ473" s="595"/>
      <c r="AK473" s="227" t="s">
        <v>119</v>
      </c>
      <c r="AL473" s="122">
        <v>2570</v>
      </c>
      <c r="AM473" s="131">
        <v>1584</v>
      </c>
      <c r="AN473" s="131">
        <v>128010670</v>
      </c>
      <c r="AO473" s="132">
        <f t="shared" si="492"/>
        <v>0.20422898401237752</v>
      </c>
      <c r="AP473" s="132">
        <f t="shared" si="471"/>
        <v>0.6163424124513619</v>
      </c>
      <c r="AQ473" s="126">
        <f t="shared" si="472"/>
        <v>80814.816919191915</v>
      </c>
      <c r="AR473" s="595"/>
      <c r="AS473" s="227" t="s">
        <v>119</v>
      </c>
      <c r="AT473" s="122">
        <v>1280</v>
      </c>
      <c r="AU473" s="131">
        <v>723</v>
      </c>
      <c r="AV473" s="131">
        <v>60850940</v>
      </c>
      <c r="AW473" s="132">
        <f t="shared" si="493"/>
        <v>0.18610038610038609</v>
      </c>
      <c r="AX473" s="132">
        <f t="shared" si="473"/>
        <v>0.56484374999999998</v>
      </c>
      <c r="AY473" s="131">
        <f t="shared" si="474"/>
        <v>84164.508990318122</v>
      </c>
      <c r="AZ473" s="595"/>
      <c r="BA473" s="227" t="s">
        <v>119</v>
      </c>
      <c r="BB473" s="122">
        <v>414</v>
      </c>
      <c r="BC473" s="131">
        <v>210</v>
      </c>
      <c r="BD473" s="131">
        <v>19393970</v>
      </c>
      <c r="BE473" s="132">
        <f t="shared" si="494"/>
        <v>0.14563106796116504</v>
      </c>
      <c r="BF473" s="132">
        <f t="shared" si="475"/>
        <v>0.50724637681159424</v>
      </c>
      <c r="BG473" s="157">
        <f t="shared" si="476"/>
        <v>92352.238095238092</v>
      </c>
      <c r="BH473" s="595"/>
      <c r="BI473" s="227" t="s">
        <v>119</v>
      </c>
      <c r="BJ473" s="122">
        <f t="shared" si="477"/>
        <v>11656</v>
      </c>
      <c r="BK473" s="131">
        <f t="shared" si="461"/>
        <v>7489</v>
      </c>
      <c r="BL473" s="131">
        <f t="shared" si="462"/>
        <v>577835170</v>
      </c>
      <c r="BM473" s="132">
        <f t="shared" si="495"/>
        <v>0.18187779288906158</v>
      </c>
      <c r="BN473" s="132">
        <f t="shared" si="478"/>
        <v>0.64250171585449556</v>
      </c>
      <c r="BO473" s="131">
        <f t="shared" si="479"/>
        <v>77157.854186139666</v>
      </c>
      <c r="BP473" s="183"/>
    </row>
    <row r="474" spans="2:68" s="75" customFormat="1">
      <c r="B474" s="602"/>
      <c r="C474" s="603"/>
      <c r="D474" s="595"/>
      <c r="E474" s="227" t="s">
        <v>120</v>
      </c>
      <c r="F474" s="122">
        <v>1</v>
      </c>
      <c r="G474" s="131">
        <v>1</v>
      </c>
      <c r="H474" s="131">
        <v>124330</v>
      </c>
      <c r="I474" s="132">
        <f t="shared" si="488"/>
        <v>3.5714285714285712E-2</v>
      </c>
      <c r="J474" s="132">
        <f t="shared" si="463"/>
        <v>1</v>
      </c>
      <c r="K474" s="157">
        <f t="shared" si="464"/>
        <v>124330</v>
      </c>
      <c r="L474" s="595"/>
      <c r="M474" s="227" t="s">
        <v>120</v>
      </c>
      <c r="N474" s="122">
        <v>26</v>
      </c>
      <c r="O474" s="131">
        <v>15</v>
      </c>
      <c r="P474" s="131">
        <v>1710350</v>
      </c>
      <c r="Q474" s="132">
        <f t="shared" si="489"/>
        <v>6.7567567567567571E-2</v>
      </c>
      <c r="R474" s="132">
        <f t="shared" si="465"/>
        <v>0.57692307692307687</v>
      </c>
      <c r="S474" s="126">
        <f t="shared" si="466"/>
        <v>114023.33333333333</v>
      </c>
      <c r="T474" s="595"/>
      <c r="U474" s="227" t="s">
        <v>120</v>
      </c>
      <c r="V474" s="122">
        <v>1726</v>
      </c>
      <c r="W474" s="131">
        <v>1232</v>
      </c>
      <c r="X474" s="131">
        <v>87184130</v>
      </c>
      <c r="Y474" s="132">
        <f t="shared" si="490"/>
        <v>8.026581536256433E-2</v>
      </c>
      <c r="Z474" s="132">
        <f t="shared" si="467"/>
        <v>0.71378910776361526</v>
      </c>
      <c r="AA474" s="131">
        <f t="shared" si="468"/>
        <v>70766.33928571429</v>
      </c>
      <c r="AB474" s="595"/>
      <c r="AC474" s="227" t="s">
        <v>120</v>
      </c>
      <c r="AD474" s="122">
        <v>1626</v>
      </c>
      <c r="AE474" s="131">
        <v>1197</v>
      </c>
      <c r="AF474" s="131">
        <v>93361110</v>
      </c>
      <c r="AG474" s="132">
        <f t="shared" si="491"/>
        <v>9.5805986873699372E-2</v>
      </c>
      <c r="AH474" s="132">
        <f t="shared" si="469"/>
        <v>0.73616236162361626</v>
      </c>
      <c r="AI474" s="126">
        <f t="shared" si="470"/>
        <v>77995.91478696742</v>
      </c>
      <c r="AJ474" s="595"/>
      <c r="AK474" s="227" t="s">
        <v>120</v>
      </c>
      <c r="AL474" s="122">
        <v>898</v>
      </c>
      <c r="AM474" s="131">
        <v>595</v>
      </c>
      <c r="AN474" s="131">
        <v>45154910</v>
      </c>
      <c r="AO474" s="132">
        <f t="shared" si="492"/>
        <v>7.6714801444043315E-2</v>
      </c>
      <c r="AP474" s="132">
        <f t="shared" si="471"/>
        <v>0.66258351893095768</v>
      </c>
      <c r="AQ474" s="126">
        <f t="shared" si="472"/>
        <v>75890.605042016803</v>
      </c>
      <c r="AR474" s="595"/>
      <c r="AS474" s="227" t="s">
        <v>120</v>
      </c>
      <c r="AT474" s="122">
        <v>328</v>
      </c>
      <c r="AU474" s="131">
        <v>201</v>
      </c>
      <c r="AV474" s="131">
        <v>14996550</v>
      </c>
      <c r="AW474" s="132">
        <f t="shared" si="493"/>
        <v>5.1737451737451735E-2</v>
      </c>
      <c r="AX474" s="132">
        <f t="shared" si="473"/>
        <v>0.61280487804878048</v>
      </c>
      <c r="AY474" s="131">
        <f t="shared" si="474"/>
        <v>74609.701492537308</v>
      </c>
      <c r="AZ474" s="595"/>
      <c r="BA474" s="227" t="s">
        <v>120</v>
      </c>
      <c r="BB474" s="122">
        <v>79</v>
      </c>
      <c r="BC474" s="131">
        <v>48</v>
      </c>
      <c r="BD474" s="131">
        <v>4281050</v>
      </c>
      <c r="BE474" s="132">
        <f t="shared" si="494"/>
        <v>3.3287101248266296E-2</v>
      </c>
      <c r="BF474" s="132">
        <f t="shared" si="475"/>
        <v>0.60759493670886078</v>
      </c>
      <c r="BG474" s="157">
        <f t="shared" si="476"/>
        <v>89188.541666666672</v>
      </c>
      <c r="BH474" s="595"/>
      <c r="BI474" s="227" t="s">
        <v>120</v>
      </c>
      <c r="BJ474" s="122">
        <f t="shared" si="477"/>
        <v>4684</v>
      </c>
      <c r="BK474" s="131">
        <f t="shared" si="461"/>
        <v>3289</v>
      </c>
      <c r="BL474" s="131">
        <f t="shared" si="462"/>
        <v>246812430</v>
      </c>
      <c r="BM474" s="132">
        <f t="shared" si="495"/>
        <v>7.9876627161453273E-2</v>
      </c>
      <c r="BN474" s="132">
        <f t="shared" si="478"/>
        <v>0.70217762596071731</v>
      </c>
      <c r="BO474" s="131">
        <f t="shared" si="479"/>
        <v>75041.784737002134</v>
      </c>
      <c r="BP474" s="183"/>
    </row>
    <row r="475" spans="2:68" s="75" customFormat="1">
      <c r="B475" s="602"/>
      <c r="C475" s="603"/>
      <c r="D475" s="595"/>
      <c r="E475" s="227" t="s">
        <v>121</v>
      </c>
      <c r="F475" s="122">
        <v>2</v>
      </c>
      <c r="G475" s="131">
        <v>2</v>
      </c>
      <c r="H475" s="131">
        <v>104040</v>
      </c>
      <c r="I475" s="132">
        <f t="shared" si="488"/>
        <v>7.1428571428571425E-2</v>
      </c>
      <c r="J475" s="132">
        <f t="shared" si="463"/>
        <v>1</v>
      </c>
      <c r="K475" s="157">
        <f t="shared" si="464"/>
        <v>52020</v>
      </c>
      <c r="L475" s="595"/>
      <c r="M475" s="227" t="s">
        <v>121</v>
      </c>
      <c r="N475" s="122">
        <v>22</v>
      </c>
      <c r="O475" s="131">
        <v>16</v>
      </c>
      <c r="P475" s="131">
        <v>1814990</v>
      </c>
      <c r="Q475" s="132">
        <f t="shared" si="489"/>
        <v>7.2072072072072071E-2</v>
      </c>
      <c r="R475" s="132">
        <f t="shared" si="465"/>
        <v>0.72727272727272729</v>
      </c>
      <c r="S475" s="126">
        <f t="shared" si="466"/>
        <v>113436.875</v>
      </c>
      <c r="T475" s="595"/>
      <c r="U475" s="227" t="s">
        <v>121</v>
      </c>
      <c r="V475" s="122">
        <v>975</v>
      </c>
      <c r="W475" s="131">
        <v>606</v>
      </c>
      <c r="X475" s="131">
        <v>40850960</v>
      </c>
      <c r="Y475" s="132">
        <f t="shared" si="490"/>
        <v>3.9481399439702913E-2</v>
      </c>
      <c r="Z475" s="132">
        <f t="shared" si="467"/>
        <v>0.62153846153846148</v>
      </c>
      <c r="AA475" s="131">
        <f t="shared" si="468"/>
        <v>67410.82508250825</v>
      </c>
      <c r="AB475" s="595"/>
      <c r="AC475" s="227" t="s">
        <v>121</v>
      </c>
      <c r="AD475" s="122">
        <v>1017</v>
      </c>
      <c r="AE475" s="131">
        <v>627</v>
      </c>
      <c r="AF475" s="131">
        <v>48685430</v>
      </c>
      <c r="AG475" s="132">
        <f t="shared" si="491"/>
        <v>5.0184088362413962E-2</v>
      </c>
      <c r="AH475" s="132">
        <f t="shared" si="469"/>
        <v>0.61651917404129797</v>
      </c>
      <c r="AI475" s="126">
        <f t="shared" si="470"/>
        <v>77648.213716108454</v>
      </c>
      <c r="AJ475" s="595"/>
      <c r="AK475" s="227" t="s">
        <v>121</v>
      </c>
      <c r="AL475" s="122">
        <v>913</v>
      </c>
      <c r="AM475" s="131">
        <v>518</v>
      </c>
      <c r="AN475" s="131">
        <v>41683360</v>
      </c>
      <c r="AO475" s="132">
        <f t="shared" si="492"/>
        <v>6.6787003610108309E-2</v>
      </c>
      <c r="AP475" s="132">
        <f t="shared" si="471"/>
        <v>0.56736035049288058</v>
      </c>
      <c r="AQ475" s="126">
        <f t="shared" si="472"/>
        <v>80469.806949806953</v>
      </c>
      <c r="AR475" s="595"/>
      <c r="AS475" s="227" t="s">
        <v>121</v>
      </c>
      <c r="AT475" s="122">
        <v>492</v>
      </c>
      <c r="AU475" s="131">
        <v>253</v>
      </c>
      <c r="AV475" s="131">
        <v>17554090</v>
      </c>
      <c r="AW475" s="132">
        <f t="shared" si="493"/>
        <v>6.5122265122265127E-2</v>
      </c>
      <c r="AX475" s="132">
        <f t="shared" si="473"/>
        <v>0.51422764227642281</v>
      </c>
      <c r="AY475" s="131">
        <f t="shared" si="474"/>
        <v>69383.754940711457</v>
      </c>
      <c r="AZ475" s="595"/>
      <c r="BA475" s="227" t="s">
        <v>121</v>
      </c>
      <c r="BB475" s="122">
        <v>197</v>
      </c>
      <c r="BC475" s="131">
        <v>107</v>
      </c>
      <c r="BD475" s="131">
        <v>8623730</v>
      </c>
      <c r="BE475" s="132">
        <f t="shared" si="494"/>
        <v>7.4202496532593615E-2</v>
      </c>
      <c r="BF475" s="132">
        <f t="shared" si="475"/>
        <v>0.54314720812182737</v>
      </c>
      <c r="BG475" s="157">
        <f t="shared" si="476"/>
        <v>80595.607476635516</v>
      </c>
      <c r="BH475" s="595"/>
      <c r="BI475" s="227" t="s">
        <v>121</v>
      </c>
      <c r="BJ475" s="122">
        <f t="shared" si="477"/>
        <v>3618</v>
      </c>
      <c r="BK475" s="131">
        <f t="shared" si="461"/>
        <v>2129</v>
      </c>
      <c r="BL475" s="131">
        <f t="shared" si="462"/>
        <v>159316600</v>
      </c>
      <c r="BM475" s="132">
        <f t="shared" si="495"/>
        <v>5.1704876627161452E-2</v>
      </c>
      <c r="BN475" s="132">
        <f t="shared" si="478"/>
        <v>0.58844665561083476</v>
      </c>
      <c r="BO475" s="131">
        <f t="shared" si="479"/>
        <v>74831.658055425083</v>
      </c>
      <c r="BP475" s="183"/>
    </row>
    <row r="476" spans="2:68" s="75" customFormat="1">
      <c r="B476" s="602"/>
      <c r="C476" s="603"/>
      <c r="D476" s="595"/>
      <c r="E476" s="227" t="s">
        <v>122</v>
      </c>
      <c r="F476" s="122">
        <v>6</v>
      </c>
      <c r="G476" s="131">
        <v>5</v>
      </c>
      <c r="H476" s="131">
        <v>494260</v>
      </c>
      <c r="I476" s="132">
        <f t="shared" si="488"/>
        <v>0.17857142857142858</v>
      </c>
      <c r="J476" s="132">
        <f t="shared" si="463"/>
        <v>0.83333333333333337</v>
      </c>
      <c r="K476" s="157">
        <f t="shared" si="464"/>
        <v>98852</v>
      </c>
      <c r="L476" s="595"/>
      <c r="M476" s="227" t="s">
        <v>122</v>
      </c>
      <c r="N476" s="122">
        <v>33</v>
      </c>
      <c r="O476" s="131">
        <v>23</v>
      </c>
      <c r="P476" s="131">
        <v>2367000</v>
      </c>
      <c r="Q476" s="132">
        <f t="shared" si="489"/>
        <v>0.1036036036036036</v>
      </c>
      <c r="R476" s="132">
        <f t="shared" si="465"/>
        <v>0.69696969696969702</v>
      </c>
      <c r="S476" s="126">
        <f t="shared" si="466"/>
        <v>102913.04347826086</v>
      </c>
      <c r="T476" s="595"/>
      <c r="U476" s="227" t="s">
        <v>122</v>
      </c>
      <c r="V476" s="122">
        <v>852</v>
      </c>
      <c r="W476" s="131">
        <v>540</v>
      </c>
      <c r="X476" s="131">
        <v>39964720</v>
      </c>
      <c r="Y476" s="132">
        <f t="shared" si="490"/>
        <v>3.518144504527982E-2</v>
      </c>
      <c r="Z476" s="132">
        <f t="shared" si="467"/>
        <v>0.63380281690140849</v>
      </c>
      <c r="AA476" s="131">
        <f t="shared" si="468"/>
        <v>74008.740740740745</v>
      </c>
      <c r="AB476" s="595"/>
      <c r="AC476" s="227" t="s">
        <v>122</v>
      </c>
      <c r="AD476" s="122">
        <v>899</v>
      </c>
      <c r="AE476" s="131">
        <v>577</v>
      </c>
      <c r="AF476" s="131">
        <v>45805480</v>
      </c>
      <c r="AG476" s="132">
        <f t="shared" si="491"/>
        <v>4.6182167440371381E-2</v>
      </c>
      <c r="AH476" s="132">
        <f t="shared" si="469"/>
        <v>0.64182424916573966</v>
      </c>
      <c r="AI476" s="126">
        <f t="shared" si="470"/>
        <v>79385.580589254765</v>
      </c>
      <c r="AJ476" s="595"/>
      <c r="AK476" s="227" t="s">
        <v>122</v>
      </c>
      <c r="AL476" s="122">
        <v>698</v>
      </c>
      <c r="AM476" s="131">
        <v>435</v>
      </c>
      <c r="AN476" s="131">
        <v>37616490</v>
      </c>
      <c r="AO476" s="132">
        <f t="shared" si="492"/>
        <v>5.6085611139762764E-2</v>
      </c>
      <c r="AP476" s="132">
        <f t="shared" si="471"/>
        <v>0.62320916905444124</v>
      </c>
      <c r="AQ476" s="126">
        <f t="shared" si="472"/>
        <v>86474.68965517242</v>
      </c>
      <c r="AR476" s="595"/>
      <c r="AS476" s="227" t="s">
        <v>122</v>
      </c>
      <c r="AT476" s="122">
        <v>334</v>
      </c>
      <c r="AU476" s="131">
        <v>198</v>
      </c>
      <c r="AV476" s="131">
        <v>18105400</v>
      </c>
      <c r="AW476" s="132">
        <f t="shared" si="493"/>
        <v>5.0965250965250966E-2</v>
      </c>
      <c r="AX476" s="132">
        <f t="shared" si="473"/>
        <v>0.59281437125748504</v>
      </c>
      <c r="AY476" s="131">
        <f t="shared" si="474"/>
        <v>91441.414141414149</v>
      </c>
      <c r="AZ476" s="595"/>
      <c r="BA476" s="227" t="s">
        <v>122</v>
      </c>
      <c r="BB476" s="122">
        <v>119</v>
      </c>
      <c r="BC476" s="131">
        <v>56</v>
      </c>
      <c r="BD476" s="131">
        <v>5486870</v>
      </c>
      <c r="BE476" s="132">
        <f t="shared" si="494"/>
        <v>3.8834951456310676E-2</v>
      </c>
      <c r="BF476" s="132">
        <f t="shared" si="475"/>
        <v>0.47058823529411764</v>
      </c>
      <c r="BG476" s="157">
        <f t="shared" si="476"/>
        <v>97979.821428571435</v>
      </c>
      <c r="BH476" s="595"/>
      <c r="BI476" s="227" t="s">
        <v>122</v>
      </c>
      <c r="BJ476" s="122">
        <f t="shared" si="477"/>
        <v>2941</v>
      </c>
      <c r="BK476" s="131">
        <f t="shared" si="461"/>
        <v>1834</v>
      </c>
      <c r="BL476" s="131">
        <f t="shared" si="462"/>
        <v>149840220</v>
      </c>
      <c r="BM476" s="132">
        <f t="shared" si="495"/>
        <v>4.4540509034388963E-2</v>
      </c>
      <c r="BN476" s="132">
        <f t="shared" si="478"/>
        <v>0.62359741584495065</v>
      </c>
      <c r="BO476" s="131">
        <f t="shared" si="479"/>
        <v>81701.319520174482</v>
      </c>
      <c r="BP476" s="183"/>
    </row>
    <row r="477" spans="2:68" s="75" customFormat="1">
      <c r="B477" s="602"/>
      <c r="C477" s="603"/>
      <c r="D477" s="595"/>
      <c r="E477" s="227" t="s">
        <v>123</v>
      </c>
      <c r="F477" s="122">
        <v>8</v>
      </c>
      <c r="G477" s="131">
        <v>5</v>
      </c>
      <c r="H477" s="131">
        <v>206930</v>
      </c>
      <c r="I477" s="132">
        <f t="shared" si="488"/>
        <v>0.17857142857142858</v>
      </c>
      <c r="J477" s="132">
        <f t="shared" si="463"/>
        <v>0.625</v>
      </c>
      <c r="K477" s="157">
        <f t="shared" si="464"/>
        <v>41386</v>
      </c>
      <c r="L477" s="595"/>
      <c r="M477" s="227" t="s">
        <v>123</v>
      </c>
      <c r="N477" s="122">
        <v>73</v>
      </c>
      <c r="O477" s="131">
        <v>51</v>
      </c>
      <c r="P477" s="131">
        <v>5110980</v>
      </c>
      <c r="Q477" s="132">
        <f t="shared" si="489"/>
        <v>0.22972972972972974</v>
      </c>
      <c r="R477" s="132">
        <f t="shared" si="465"/>
        <v>0.69863013698630139</v>
      </c>
      <c r="S477" s="126">
        <f t="shared" si="466"/>
        <v>100215.29411764706</v>
      </c>
      <c r="T477" s="595"/>
      <c r="U477" s="227" t="s">
        <v>123</v>
      </c>
      <c r="V477" s="122">
        <v>5821</v>
      </c>
      <c r="W477" s="131">
        <v>4072</v>
      </c>
      <c r="X477" s="131">
        <v>286500260</v>
      </c>
      <c r="Y477" s="132">
        <f t="shared" si="490"/>
        <v>0.26529415597107303</v>
      </c>
      <c r="Z477" s="132">
        <f t="shared" si="467"/>
        <v>0.69953616217144821</v>
      </c>
      <c r="AA477" s="131">
        <f t="shared" si="468"/>
        <v>70358.610019646367</v>
      </c>
      <c r="AB477" s="595"/>
      <c r="AC477" s="227" t="s">
        <v>123</v>
      </c>
      <c r="AD477" s="122">
        <v>5237</v>
      </c>
      <c r="AE477" s="131">
        <v>3657</v>
      </c>
      <c r="AF477" s="131">
        <v>290142060</v>
      </c>
      <c r="AG477" s="132">
        <f t="shared" si="491"/>
        <v>0.29270049623819433</v>
      </c>
      <c r="AH477" s="132">
        <f t="shared" si="469"/>
        <v>0.69830055375214817</v>
      </c>
      <c r="AI477" s="126">
        <f t="shared" si="470"/>
        <v>79338.818703855621</v>
      </c>
      <c r="AJ477" s="595"/>
      <c r="AK477" s="227" t="s">
        <v>123</v>
      </c>
      <c r="AL477" s="122">
        <v>2999</v>
      </c>
      <c r="AM477" s="131">
        <v>1950</v>
      </c>
      <c r="AN477" s="131">
        <v>154637890</v>
      </c>
      <c r="AO477" s="132">
        <f t="shared" si="492"/>
        <v>0.25141825683341928</v>
      </c>
      <c r="AP477" s="132">
        <f t="shared" si="471"/>
        <v>0.65021673891297094</v>
      </c>
      <c r="AQ477" s="126">
        <f t="shared" si="472"/>
        <v>79301.482051282044</v>
      </c>
      <c r="AR477" s="595"/>
      <c r="AS477" s="227" t="s">
        <v>123</v>
      </c>
      <c r="AT477" s="122">
        <v>1172</v>
      </c>
      <c r="AU477" s="131">
        <v>673</v>
      </c>
      <c r="AV477" s="131">
        <v>57853680</v>
      </c>
      <c r="AW477" s="132">
        <f t="shared" si="493"/>
        <v>0.17323037323037324</v>
      </c>
      <c r="AX477" s="132">
        <f t="shared" si="473"/>
        <v>0.57423208191126285</v>
      </c>
      <c r="AY477" s="131">
        <f t="shared" si="474"/>
        <v>85963.863298662705</v>
      </c>
      <c r="AZ477" s="595"/>
      <c r="BA477" s="227" t="s">
        <v>123</v>
      </c>
      <c r="BB477" s="122">
        <v>322</v>
      </c>
      <c r="BC477" s="131">
        <v>166</v>
      </c>
      <c r="BD477" s="131">
        <v>15284110</v>
      </c>
      <c r="BE477" s="132">
        <f t="shared" si="494"/>
        <v>0.11511789181692095</v>
      </c>
      <c r="BF477" s="132">
        <f t="shared" si="475"/>
        <v>0.51552795031055898</v>
      </c>
      <c r="BG477" s="157">
        <f t="shared" si="476"/>
        <v>92072.951807228921</v>
      </c>
      <c r="BH477" s="595"/>
      <c r="BI477" s="227" t="s">
        <v>123</v>
      </c>
      <c r="BJ477" s="122">
        <f t="shared" si="477"/>
        <v>15632</v>
      </c>
      <c r="BK477" s="131">
        <f t="shared" si="461"/>
        <v>10574</v>
      </c>
      <c r="BL477" s="131">
        <f t="shared" si="462"/>
        <v>809735910</v>
      </c>
      <c r="BM477" s="132">
        <f t="shared" si="495"/>
        <v>0.25680007771517388</v>
      </c>
      <c r="BN477" s="132">
        <f t="shared" si="478"/>
        <v>0.67643295803480041</v>
      </c>
      <c r="BO477" s="131">
        <f t="shared" si="479"/>
        <v>76578.013050879512</v>
      </c>
      <c r="BP477" s="183"/>
    </row>
    <row r="478" spans="2:68" s="75" customFormat="1">
      <c r="B478" s="602"/>
      <c r="C478" s="603"/>
      <c r="D478" s="595"/>
      <c r="E478" s="227" t="s">
        <v>124</v>
      </c>
      <c r="F478" s="122">
        <v>2</v>
      </c>
      <c r="G478" s="131">
        <v>1</v>
      </c>
      <c r="H478" s="131">
        <v>439300</v>
      </c>
      <c r="I478" s="132">
        <f t="shared" si="488"/>
        <v>3.5714285714285712E-2</v>
      </c>
      <c r="J478" s="132">
        <f t="shared" si="463"/>
        <v>0.5</v>
      </c>
      <c r="K478" s="157">
        <f t="shared" si="464"/>
        <v>439300</v>
      </c>
      <c r="L478" s="595"/>
      <c r="M478" s="227" t="s">
        <v>124</v>
      </c>
      <c r="N478" s="122">
        <v>22</v>
      </c>
      <c r="O478" s="131">
        <v>12</v>
      </c>
      <c r="P478" s="131">
        <v>1330440</v>
      </c>
      <c r="Q478" s="132">
        <f t="shared" si="489"/>
        <v>5.4054054054054057E-2</v>
      </c>
      <c r="R478" s="132">
        <f t="shared" si="465"/>
        <v>0.54545454545454541</v>
      </c>
      <c r="S478" s="126">
        <f t="shared" si="466"/>
        <v>110870</v>
      </c>
      <c r="T478" s="595"/>
      <c r="U478" s="227" t="s">
        <v>124</v>
      </c>
      <c r="V478" s="122">
        <v>891</v>
      </c>
      <c r="W478" s="131">
        <v>602</v>
      </c>
      <c r="X478" s="131">
        <v>44691260</v>
      </c>
      <c r="Y478" s="132">
        <f t="shared" si="490"/>
        <v>3.922079614307121E-2</v>
      </c>
      <c r="Z478" s="132">
        <f t="shared" si="467"/>
        <v>0.67564534231200901</v>
      </c>
      <c r="AA478" s="131">
        <f t="shared" si="468"/>
        <v>74237.973421926916</v>
      </c>
      <c r="AB478" s="595"/>
      <c r="AC478" s="227" t="s">
        <v>124</v>
      </c>
      <c r="AD478" s="122">
        <v>1220</v>
      </c>
      <c r="AE478" s="131">
        <v>785</v>
      </c>
      <c r="AF478" s="131">
        <v>65993020</v>
      </c>
      <c r="AG478" s="132">
        <f t="shared" si="491"/>
        <v>6.2830158476068515E-2</v>
      </c>
      <c r="AH478" s="132">
        <f t="shared" si="469"/>
        <v>0.64344262295081966</v>
      </c>
      <c r="AI478" s="126">
        <f t="shared" si="470"/>
        <v>84067.541401273891</v>
      </c>
      <c r="AJ478" s="595"/>
      <c r="AK478" s="227" t="s">
        <v>124</v>
      </c>
      <c r="AL478" s="122">
        <v>1014</v>
      </c>
      <c r="AM478" s="131">
        <v>610</v>
      </c>
      <c r="AN478" s="131">
        <v>53049830</v>
      </c>
      <c r="AO478" s="132">
        <f t="shared" si="492"/>
        <v>7.8648788035069625E-2</v>
      </c>
      <c r="AP478" s="132">
        <f t="shared" si="471"/>
        <v>0.60157790927021693</v>
      </c>
      <c r="AQ478" s="126">
        <f t="shared" si="472"/>
        <v>86966.934426229505</v>
      </c>
      <c r="AR478" s="595"/>
      <c r="AS478" s="227" t="s">
        <v>124</v>
      </c>
      <c r="AT478" s="122">
        <v>669</v>
      </c>
      <c r="AU478" s="131">
        <v>384</v>
      </c>
      <c r="AV478" s="131">
        <v>32629230</v>
      </c>
      <c r="AW478" s="132">
        <f t="shared" si="493"/>
        <v>9.8841698841698841E-2</v>
      </c>
      <c r="AX478" s="132">
        <f t="shared" si="473"/>
        <v>0.57399103139013452</v>
      </c>
      <c r="AY478" s="131">
        <f t="shared" si="474"/>
        <v>84971.953125</v>
      </c>
      <c r="AZ478" s="595"/>
      <c r="BA478" s="227" t="s">
        <v>124</v>
      </c>
      <c r="BB478" s="122">
        <v>281</v>
      </c>
      <c r="BC478" s="131">
        <v>158</v>
      </c>
      <c r="BD478" s="131">
        <v>16131510</v>
      </c>
      <c r="BE478" s="132">
        <f t="shared" si="494"/>
        <v>0.10957004160887657</v>
      </c>
      <c r="BF478" s="132">
        <f t="shared" si="475"/>
        <v>0.56227758007117434</v>
      </c>
      <c r="BG478" s="157">
        <f t="shared" si="476"/>
        <v>102098.16455696203</v>
      </c>
      <c r="BH478" s="595"/>
      <c r="BI478" s="227" t="s">
        <v>124</v>
      </c>
      <c r="BJ478" s="122">
        <f t="shared" si="477"/>
        <v>4099</v>
      </c>
      <c r="BK478" s="131">
        <f t="shared" si="461"/>
        <v>2552</v>
      </c>
      <c r="BL478" s="131">
        <f t="shared" si="462"/>
        <v>214264590</v>
      </c>
      <c r="BM478" s="132">
        <f t="shared" si="495"/>
        <v>6.1977851175442002E-2</v>
      </c>
      <c r="BN478" s="132">
        <f t="shared" si="478"/>
        <v>0.62259087582337158</v>
      </c>
      <c r="BO478" s="131">
        <f t="shared" si="479"/>
        <v>83959.47884012539</v>
      </c>
      <c r="BP478" s="183"/>
    </row>
    <row r="479" spans="2:68" s="75" customFormat="1">
      <c r="B479" s="602"/>
      <c r="C479" s="603"/>
      <c r="D479" s="595"/>
      <c r="E479" s="224" t="s">
        <v>117</v>
      </c>
      <c r="F479" s="122">
        <v>3</v>
      </c>
      <c r="G479" s="131">
        <v>1</v>
      </c>
      <c r="H479" s="131">
        <v>219820</v>
      </c>
      <c r="I479" s="132">
        <f t="shared" si="488"/>
        <v>3.5714285714285712E-2</v>
      </c>
      <c r="J479" s="132">
        <f t="shared" si="463"/>
        <v>0.33333333333333331</v>
      </c>
      <c r="K479" s="157">
        <f t="shared" si="464"/>
        <v>219820</v>
      </c>
      <c r="L479" s="595"/>
      <c r="M479" s="228" t="s">
        <v>117</v>
      </c>
      <c r="N479" s="122">
        <v>19</v>
      </c>
      <c r="O479" s="131">
        <v>11</v>
      </c>
      <c r="P479" s="131">
        <v>2806860</v>
      </c>
      <c r="Q479" s="132">
        <f t="shared" si="489"/>
        <v>4.954954954954955E-2</v>
      </c>
      <c r="R479" s="132">
        <f t="shared" si="465"/>
        <v>0.57894736842105265</v>
      </c>
      <c r="S479" s="126">
        <f t="shared" si="466"/>
        <v>255169.09090909091</v>
      </c>
      <c r="T479" s="595"/>
      <c r="U479" s="228" t="s">
        <v>117</v>
      </c>
      <c r="V479" s="122">
        <v>1429</v>
      </c>
      <c r="W479" s="131">
        <v>844</v>
      </c>
      <c r="X479" s="131">
        <v>53426960</v>
      </c>
      <c r="Y479" s="132">
        <f t="shared" si="490"/>
        <v>5.4987295589289206E-2</v>
      </c>
      <c r="Z479" s="132">
        <f t="shared" si="467"/>
        <v>0.59062281315605314</v>
      </c>
      <c r="AA479" s="131">
        <f t="shared" si="468"/>
        <v>63302.08530805687</v>
      </c>
      <c r="AB479" s="595"/>
      <c r="AC479" s="228" t="s">
        <v>117</v>
      </c>
      <c r="AD479" s="122">
        <v>802</v>
      </c>
      <c r="AE479" s="131">
        <v>482</v>
      </c>
      <c r="AF479" s="131">
        <v>38448310</v>
      </c>
      <c r="AG479" s="132">
        <f t="shared" si="491"/>
        <v>3.8578517688490473E-2</v>
      </c>
      <c r="AH479" s="132">
        <f t="shared" si="469"/>
        <v>0.60099750623441395</v>
      </c>
      <c r="AI479" s="126">
        <f t="shared" si="470"/>
        <v>79768.278008298759</v>
      </c>
      <c r="AJ479" s="595"/>
      <c r="AK479" s="228" t="s">
        <v>117</v>
      </c>
      <c r="AL479" s="122">
        <v>457</v>
      </c>
      <c r="AM479" s="131">
        <v>260</v>
      </c>
      <c r="AN479" s="131">
        <v>24616680</v>
      </c>
      <c r="AO479" s="132">
        <f t="shared" si="492"/>
        <v>3.3522434244455904E-2</v>
      </c>
      <c r="AP479" s="132">
        <f t="shared" si="471"/>
        <v>0.56892778993435444</v>
      </c>
      <c r="AQ479" s="126">
        <f t="shared" si="472"/>
        <v>94679.538461538468</v>
      </c>
      <c r="AR479" s="595"/>
      <c r="AS479" s="228" t="s">
        <v>117</v>
      </c>
      <c r="AT479" s="122">
        <v>246</v>
      </c>
      <c r="AU479" s="131">
        <v>127</v>
      </c>
      <c r="AV479" s="131">
        <v>14969390</v>
      </c>
      <c r="AW479" s="132">
        <f t="shared" si="493"/>
        <v>3.2689832689832693E-2</v>
      </c>
      <c r="AX479" s="132">
        <f t="shared" si="473"/>
        <v>0.51626016260162599</v>
      </c>
      <c r="AY479" s="131">
        <f t="shared" si="474"/>
        <v>117869.21259842519</v>
      </c>
      <c r="AZ479" s="595"/>
      <c r="BA479" s="228" t="s">
        <v>117</v>
      </c>
      <c r="BB479" s="122">
        <v>103</v>
      </c>
      <c r="BC479" s="131">
        <v>53</v>
      </c>
      <c r="BD479" s="131">
        <v>5937980</v>
      </c>
      <c r="BE479" s="132">
        <f t="shared" si="494"/>
        <v>3.6754507628294034E-2</v>
      </c>
      <c r="BF479" s="132">
        <f t="shared" si="475"/>
        <v>0.5145631067961165</v>
      </c>
      <c r="BG479" s="157">
        <f t="shared" si="476"/>
        <v>112037.35849056604</v>
      </c>
      <c r="BH479" s="595"/>
      <c r="BI479" s="228" t="s">
        <v>117</v>
      </c>
      <c r="BJ479" s="122">
        <f t="shared" si="477"/>
        <v>3059</v>
      </c>
      <c r="BK479" s="131">
        <f t="shared" si="461"/>
        <v>1778</v>
      </c>
      <c r="BL479" s="131">
        <f t="shared" si="462"/>
        <v>140426000</v>
      </c>
      <c r="BM479" s="132">
        <f t="shared" si="495"/>
        <v>4.3180493491354187E-2</v>
      </c>
      <c r="BN479" s="132">
        <f t="shared" si="478"/>
        <v>0.58123569794050345</v>
      </c>
      <c r="BO479" s="131">
        <f t="shared" si="479"/>
        <v>78979.752530933634</v>
      </c>
      <c r="BP479" s="183"/>
    </row>
    <row r="480" spans="2:68" s="75" customFormat="1">
      <c r="B480" s="602">
        <v>44</v>
      </c>
      <c r="C480" s="604" t="s">
        <v>18</v>
      </c>
      <c r="D480" s="596">
        <f>BS51</f>
        <v>15</v>
      </c>
      <c r="E480" s="225" t="s">
        <v>104</v>
      </c>
      <c r="F480" s="121">
        <v>9</v>
      </c>
      <c r="G480" s="129">
        <v>6</v>
      </c>
      <c r="H480" s="129">
        <v>663780</v>
      </c>
      <c r="I480" s="130">
        <f>IFERROR(G480/$D$480,"-")</f>
        <v>0.4</v>
      </c>
      <c r="J480" s="130">
        <f t="shared" si="463"/>
        <v>0.66666666666666663</v>
      </c>
      <c r="K480" s="156">
        <f t="shared" si="464"/>
        <v>110630</v>
      </c>
      <c r="L480" s="596">
        <f>BT51</f>
        <v>100</v>
      </c>
      <c r="M480" s="225" t="s">
        <v>104</v>
      </c>
      <c r="N480" s="121">
        <v>66</v>
      </c>
      <c r="O480" s="129">
        <v>38</v>
      </c>
      <c r="P480" s="129">
        <v>4439900</v>
      </c>
      <c r="Q480" s="130">
        <f>IFERROR(O480/$L$480,"-")</f>
        <v>0.38</v>
      </c>
      <c r="R480" s="130">
        <f t="shared" si="465"/>
        <v>0.5757575757575758</v>
      </c>
      <c r="S480" s="125">
        <f t="shared" si="466"/>
        <v>116839.47368421052</v>
      </c>
      <c r="T480" s="596">
        <f>BU51</f>
        <v>15992</v>
      </c>
      <c r="U480" s="225" t="s">
        <v>104</v>
      </c>
      <c r="V480" s="121">
        <v>7877</v>
      </c>
      <c r="W480" s="129">
        <v>4904</v>
      </c>
      <c r="X480" s="129">
        <v>393656570</v>
      </c>
      <c r="Y480" s="130">
        <f>IFERROR(W480/$T$480,"-")</f>
        <v>0.30665332666333167</v>
      </c>
      <c r="Z480" s="130">
        <f t="shared" si="467"/>
        <v>0.62257204519487119</v>
      </c>
      <c r="AA480" s="129">
        <f t="shared" si="468"/>
        <v>80272.546900489397</v>
      </c>
      <c r="AB480" s="596">
        <f>BV51</f>
        <v>14195</v>
      </c>
      <c r="AC480" s="225" t="s">
        <v>104</v>
      </c>
      <c r="AD480" s="121">
        <v>7945</v>
      </c>
      <c r="AE480" s="129">
        <v>5019</v>
      </c>
      <c r="AF480" s="129">
        <v>431755780</v>
      </c>
      <c r="AG480" s="130">
        <f>IFERROR(AE480/$AB$480,"-")</f>
        <v>0.35357520253610425</v>
      </c>
      <c r="AH480" s="130">
        <f t="shared" si="469"/>
        <v>0.63171806167400879</v>
      </c>
      <c r="AI480" s="125">
        <f t="shared" si="470"/>
        <v>86024.263797569234</v>
      </c>
      <c r="AJ480" s="596">
        <f>BW51</f>
        <v>8955</v>
      </c>
      <c r="AK480" s="225" t="s">
        <v>104</v>
      </c>
      <c r="AL480" s="121">
        <v>4976</v>
      </c>
      <c r="AM480" s="129">
        <v>2875</v>
      </c>
      <c r="AN480" s="129">
        <v>252458250</v>
      </c>
      <c r="AO480" s="130">
        <f>IFERROR(AM480/$AJ$480,"-")</f>
        <v>0.32104969290898938</v>
      </c>
      <c r="AP480" s="130">
        <f t="shared" si="471"/>
        <v>0.57777331189710612</v>
      </c>
      <c r="AQ480" s="125">
        <f t="shared" si="472"/>
        <v>87811.565217391311</v>
      </c>
      <c r="AR480" s="596">
        <f>BX51</f>
        <v>4069</v>
      </c>
      <c r="AS480" s="225" t="s">
        <v>104</v>
      </c>
      <c r="AT480" s="121">
        <v>1984</v>
      </c>
      <c r="AU480" s="129">
        <v>1059</v>
      </c>
      <c r="AV480" s="129">
        <v>95256430</v>
      </c>
      <c r="AW480" s="130">
        <f>IFERROR(AU480/$AR$480,"-")</f>
        <v>0.26026050626689606</v>
      </c>
      <c r="AX480" s="130">
        <f t="shared" si="473"/>
        <v>0.53377016129032262</v>
      </c>
      <c r="AY480" s="129">
        <f t="shared" si="474"/>
        <v>89949.414542020779</v>
      </c>
      <c r="AZ480" s="596">
        <f>BY51</f>
        <v>1470</v>
      </c>
      <c r="BA480" s="225" t="s">
        <v>104</v>
      </c>
      <c r="BB480" s="121">
        <v>549</v>
      </c>
      <c r="BC480" s="129">
        <v>264</v>
      </c>
      <c r="BD480" s="129">
        <v>22658790</v>
      </c>
      <c r="BE480" s="130">
        <f>IFERROR(BC480/$AZ$480,"-")</f>
        <v>0.17959183673469387</v>
      </c>
      <c r="BF480" s="130">
        <f t="shared" si="475"/>
        <v>0.48087431693989069</v>
      </c>
      <c r="BG480" s="156">
        <f t="shared" si="476"/>
        <v>85828.75</v>
      </c>
      <c r="BH480" s="596">
        <f>BZ51</f>
        <v>44796</v>
      </c>
      <c r="BI480" s="225" t="s">
        <v>104</v>
      </c>
      <c r="BJ480" s="121">
        <f t="shared" si="477"/>
        <v>23406</v>
      </c>
      <c r="BK480" s="129">
        <f t="shared" si="461"/>
        <v>14165</v>
      </c>
      <c r="BL480" s="129">
        <f t="shared" si="462"/>
        <v>1200889500</v>
      </c>
      <c r="BM480" s="130">
        <f>IFERROR(BK480/$BH$480,"-")</f>
        <v>0.31621126886329137</v>
      </c>
      <c r="BN480" s="130">
        <f t="shared" si="478"/>
        <v>0.60518670426386401</v>
      </c>
      <c r="BO480" s="129">
        <f t="shared" si="479"/>
        <v>84778.644546417228</v>
      </c>
      <c r="BP480" s="183"/>
    </row>
    <row r="481" spans="2:68" s="75" customFormat="1">
      <c r="B481" s="602"/>
      <c r="C481" s="605"/>
      <c r="D481" s="592"/>
      <c r="E481" s="226" t="s">
        <v>136</v>
      </c>
      <c r="F481" s="122">
        <v>8</v>
      </c>
      <c r="G481" s="131">
        <v>5</v>
      </c>
      <c r="H481" s="131">
        <v>651850</v>
      </c>
      <c r="I481" s="132">
        <f t="shared" ref="I481:I490" si="496">IFERROR(G481/$D$480,"-")</f>
        <v>0.33333333333333331</v>
      </c>
      <c r="J481" s="132">
        <f t="shared" si="463"/>
        <v>0.625</v>
      </c>
      <c r="K481" s="157">
        <f t="shared" si="464"/>
        <v>130370</v>
      </c>
      <c r="L481" s="592"/>
      <c r="M481" s="226" t="s">
        <v>136</v>
      </c>
      <c r="N481" s="122">
        <v>43</v>
      </c>
      <c r="O481" s="131">
        <v>26</v>
      </c>
      <c r="P481" s="131">
        <v>3262650</v>
      </c>
      <c r="Q481" s="132">
        <f t="shared" ref="Q481:Q490" si="497">IFERROR(O481/$L$480,"-")</f>
        <v>0.26</v>
      </c>
      <c r="R481" s="132">
        <f t="shared" si="465"/>
        <v>0.60465116279069764</v>
      </c>
      <c r="S481" s="126">
        <f t="shared" si="466"/>
        <v>125486.53846153847</v>
      </c>
      <c r="T481" s="592"/>
      <c r="U481" s="226" t="s">
        <v>136</v>
      </c>
      <c r="V481" s="122">
        <v>6993</v>
      </c>
      <c r="W481" s="131">
        <v>4415</v>
      </c>
      <c r="X481" s="131">
        <v>353473640</v>
      </c>
      <c r="Y481" s="132">
        <f t="shared" ref="Y481:Y490" si="498">IFERROR(W481/$T$480,"-")</f>
        <v>0.27607553776888444</v>
      </c>
      <c r="Z481" s="132">
        <f t="shared" si="467"/>
        <v>0.63134563134563138</v>
      </c>
      <c r="AA481" s="131">
        <f t="shared" si="468"/>
        <v>80061.979614949043</v>
      </c>
      <c r="AB481" s="592"/>
      <c r="AC481" s="226" t="s">
        <v>136</v>
      </c>
      <c r="AD481" s="122">
        <v>6364</v>
      </c>
      <c r="AE481" s="131">
        <v>4071</v>
      </c>
      <c r="AF481" s="131">
        <v>340334500</v>
      </c>
      <c r="AG481" s="132">
        <f t="shared" ref="AG481:AG490" si="499">IFERROR(AE481/$AB$480,"-")</f>
        <v>0.2867911236350828</v>
      </c>
      <c r="AH481" s="132">
        <f t="shared" si="469"/>
        <v>0.6396920175989943</v>
      </c>
      <c r="AI481" s="126">
        <f t="shared" si="470"/>
        <v>83599.729796118889</v>
      </c>
      <c r="AJ481" s="592"/>
      <c r="AK481" s="226" t="s">
        <v>136</v>
      </c>
      <c r="AL481" s="122">
        <v>3680</v>
      </c>
      <c r="AM481" s="131">
        <v>2166</v>
      </c>
      <c r="AN481" s="131">
        <v>190392070</v>
      </c>
      <c r="AO481" s="132">
        <f t="shared" ref="AO481:AO490" si="500">IFERROR(AM481/$AJ$480,"-")</f>
        <v>0.24187604690117254</v>
      </c>
      <c r="AP481" s="132">
        <f t="shared" si="471"/>
        <v>0.58858695652173909</v>
      </c>
      <c r="AQ481" s="126">
        <f t="shared" si="472"/>
        <v>87900.309325946451</v>
      </c>
      <c r="AR481" s="592"/>
      <c r="AS481" s="226" t="s">
        <v>136</v>
      </c>
      <c r="AT481" s="122">
        <v>1283</v>
      </c>
      <c r="AU481" s="131">
        <v>655</v>
      </c>
      <c r="AV481" s="131">
        <v>56566070</v>
      </c>
      <c r="AW481" s="132">
        <f t="shared" ref="AW481:AW490" si="501">IFERROR(AU481/$AR$480,"-")</f>
        <v>0.16097321209142296</v>
      </c>
      <c r="AX481" s="132">
        <f t="shared" si="473"/>
        <v>0.51052221356196414</v>
      </c>
      <c r="AY481" s="131">
        <f t="shared" si="474"/>
        <v>86360.412213740463</v>
      </c>
      <c r="AZ481" s="592"/>
      <c r="BA481" s="226" t="s">
        <v>136</v>
      </c>
      <c r="BB481" s="122">
        <v>289</v>
      </c>
      <c r="BC481" s="131">
        <v>138</v>
      </c>
      <c r="BD481" s="131">
        <v>12078810</v>
      </c>
      <c r="BE481" s="132">
        <f t="shared" ref="BE481:BE490" si="502">IFERROR(BC481/$AZ$480,"-")</f>
        <v>9.3877551020408165E-2</v>
      </c>
      <c r="BF481" s="132">
        <f t="shared" si="475"/>
        <v>0.47750865051903113</v>
      </c>
      <c r="BG481" s="157">
        <f t="shared" si="476"/>
        <v>87527.608695652176</v>
      </c>
      <c r="BH481" s="592"/>
      <c r="BI481" s="226" t="s">
        <v>136</v>
      </c>
      <c r="BJ481" s="122">
        <f t="shared" si="477"/>
        <v>18660</v>
      </c>
      <c r="BK481" s="131">
        <f t="shared" si="461"/>
        <v>11476</v>
      </c>
      <c r="BL481" s="131">
        <f t="shared" si="462"/>
        <v>956759590</v>
      </c>
      <c r="BM481" s="132">
        <f t="shared" ref="BM481:BM490" si="503">IFERROR(BK481/$BH$480,"-")</f>
        <v>0.25618358782034112</v>
      </c>
      <c r="BN481" s="132">
        <f t="shared" si="478"/>
        <v>0.61500535905680598</v>
      </c>
      <c r="BO481" s="131">
        <f t="shared" si="479"/>
        <v>83370.476646915296</v>
      </c>
      <c r="BP481" s="183"/>
    </row>
    <row r="482" spans="2:68" s="75" customFormat="1">
      <c r="B482" s="602"/>
      <c r="C482" s="605"/>
      <c r="D482" s="592"/>
      <c r="E482" s="227" t="s">
        <v>103</v>
      </c>
      <c r="F482" s="122">
        <v>8</v>
      </c>
      <c r="G482" s="131">
        <v>4</v>
      </c>
      <c r="H482" s="131">
        <v>581990</v>
      </c>
      <c r="I482" s="132">
        <f t="shared" si="496"/>
        <v>0.26666666666666666</v>
      </c>
      <c r="J482" s="132">
        <f t="shared" si="463"/>
        <v>0.5</v>
      </c>
      <c r="K482" s="157">
        <f t="shared" si="464"/>
        <v>145497.5</v>
      </c>
      <c r="L482" s="592"/>
      <c r="M482" s="227" t="s">
        <v>103</v>
      </c>
      <c r="N482" s="122">
        <v>67</v>
      </c>
      <c r="O482" s="131">
        <v>38</v>
      </c>
      <c r="P482" s="131">
        <v>4648860</v>
      </c>
      <c r="Q482" s="132">
        <f t="shared" si="497"/>
        <v>0.38</v>
      </c>
      <c r="R482" s="132">
        <f t="shared" si="465"/>
        <v>0.56716417910447758</v>
      </c>
      <c r="S482" s="126">
        <f t="shared" si="466"/>
        <v>122338.42105263157</v>
      </c>
      <c r="T482" s="592"/>
      <c r="U482" s="227" t="s">
        <v>103</v>
      </c>
      <c r="V482" s="122">
        <v>9790</v>
      </c>
      <c r="W482" s="131">
        <v>5994</v>
      </c>
      <c r="X482" s="131">
        <v>470686210</v>
      </c>
      <c r="Y482" s="132">
        <f t="shared" si="498"/>
        <v>0.37481240620310158</v>
      </c>
      <c r="Z482" s="132">
        <f t="shared" si="467"/>
        <v>0.61225740551583252</v>
      </c>
      <c r="AA482" s="131">
        <f t="shared" si="468"/>
        <v>78526.227894561234</v>
      </c>
      <c r="AB482" s="592"/>
      <c r="AC482" s="227" t="s">
        <v>103</v>
      </c>
      <c r="AD482" s="122">
        <v>9554</v>
      </c>
      <c r="AE482" s="131">
        <v>5979</v>
      </c>
      <c r="AF482" s="131">
        <v>519234480</v>
      </c>
      <c r="AG482" s="132">
        <f t="shared" si="499"/>
        <v>0.42120464952448045</v>
      </c>
      <c r="AH482" s="132">
        <f t="shared" si="469"/>
        <v>0.6258111785639523</v>
      </c>
      <c r="AI482" s="126">
        <f t="shared" si="470"/>
        <v>86843.030607124936</v>
      </c>
      <c r="AJ482" s="592"/>
      <c r="AK482" s="227" t="s">
        <v>103</v>
      </c>
      <c r="AL482" s="122">
        <v>6305</v>
      </c>
      <c r="AM482" s="131">
        <v>3635</v>
      </c>
      <c r="AN482" s="131">
        <v>321939550</v>
      </c>
      <c r="AO482" s="132">
        <f t="shared" si="500"/>
        <v>0.40591848129536573</v>
      </c>
      <c r="AP482" s="132">
        <f t="shared" si="471"/>
        <v>0.57652656621728782</v>
      </c>
      <c r="AQ482" s="126">
        <f t="shared" si="472"/>
        <v>88566.588720770291</v>
      </c>
      <c r="AR482" s="592"/>
      <c r="AS482" s="227" t="s">
        <v>103</v>
      </c>
      <c r="AT482" s="122">
        <v>2806</v>
      </c>
      <c r="AU482" s="131">
        <v>1470</v>
      </c>
      <c r="AV482" s="131">
        <v>132061800</v>
      </c>
      <c r="AW482" s="132">
        <f t="shared" si="501"/>
        <v>0.36126812484639959</v>
      </c>
      <c r="AX482" s="132">
        <f t="shared" si="473"/>
        <v>0.52387740555951534</v>
      </c>
      <c r="AY482" s="131">
        <f t="shared" si="474"/>
        <v>89837.959183673476</v>
      </c>
      <c r="AZ482" s="592"/>
      <c r="BA482" s="227" t="s">
        <v>103</v>
      </c>
      <c r="BB482" s="122">
        <v>901</v>
      </c>
      <c r="BC482" s="131">
        <v>423</v>
      </c>
      <c r="BD482" s="131">
        <v>37845670</v>
      </c>
      <c r="BE482" s="132">
        <f t="shared" si="502"/>
        <v>0.28775510204081634</v>
      </c>
      <c r="BF482" s="132">
        <f t="shared" si="475"/>
        <v>0.4694783573806881</v>
      </c>
      <c r="BG482" s="157">
        <f t="shared" si="476"/>
        <v>89469.669030732854</v>
      </c>
      <c r="BH482" s="592"/>
      <c r="BI482" s="227" t="s">
        <v>103</v>
      </c>
      <c r="BJ482" s="122">
        <f t="shared" si="477"/>
        <v>29431</v>
      </c>
      <c r="BK482" s="131">
        <f t="shared" si="461"/>
        <v>17543</v>
      </c>
      <c r="BL482" s="131">
        <f t="shared" si="462"/>
        <v>1486998560</v>
      </c>
      <c r="BM482" s="132">
        <f t="shared" si="503"/>
        <v>0.39161978748102511</v>
      </c>
      <c r="BN482" s="132">
        <f t="shared" si="478"/>
        <v>0.59607216880160374</v>
      </c>
      <c r="BO482" s="131">
        <f t="shared" si="479"/>
        <v>84763.071310494212</v>
      </c>
      <c r="BP482" s="183"/>
    </row>
    <row r="483" spans="2:68" s="75" customFormat="1">
      <c r="B483" s="602"/>
      <c r="C483" s="605"/>
      <c r="D483" s="592"/>
      <c r="E483" s="227" t="s">
        <v>106</v>
      </c>
      <c r="F483" s="122">
        <v>3</v>
      </c>
      <c r="G483" s="131">
        <v>1</v>
      </c>
      <c r="H483" s="131">
        <v>512700</v>
      </c>
      <c r="I483" s="132">
        <f t="shared" si="496"/>
        <v>6.6666666666666666E-2</v>
      </c>
      <c r="J483" s="132">
        <f t="shared" si="463"/>
        <v>0.33333333333333331</v>
      </c>
      <c r="K483" s="157">
        <f t="shared" si="464"/>
        <v>512700</v>
      </c>
      <c r="L483" s="592"/>
      <c r="M483" s="227" t="s">
        <v>106</v>
      </c>
      <c r="N483" s="122">
        <v>32</v>
      </c>
      <c r="O483" s="131">
        <v>21</v>
      </c>
      <c r="P483" s="131">
        <v>2289460</v>
      </c>
      <c r="Q483" s="132">
        <f t="shared" si="497"/>
        <v>0.21</v>
      </c>
      <c r="R483" s="132">
        <f t="shared" si="465"/>
        <v>0.65625</v>
      </c>
      <c r="S483" s="126">
        <f t="shared" si="466"/>
        <v>109021.90476190476</v>
      </c>
      <c r="T483" s="592"/>
      <c r="U483" s="227" t="s">
        <v>106</v>
      </c>
      <c r="V483" s="122">
        <v>3063</v>
      </c>
      <c r="W483" s="131">
        <v>1922</v>
      </c>
      <c r="X483" s="131">
        <v>151340750</v>
      </c>
      <c r="Y483" s="132">
        <f t="shared" si="498"/>
        <v>0.12018509254627313</v>
      </c>
      <c r="Z483" s="132">
        <f t="shared" si="467"/>
        <v>0.6274893894874306</v>
      </c>
      <c r="AA483" s="131">
        <f t="shared" si="468"/>
        <v>78741.285119667009</v>
      </c>
      <c r="AB483" s="592"/>
      <c r="AC483" s="227" t="s">
        <v>106</v>
      </c>
      <c r="AD483" s="122">
        <v>3536</v>
      </c>
      <c r="AE483" s="131">
        <v>2286</v>
      </c>
      <c r="AF483" s="131">
        <v>198454470</v>
      </c>
      <c r="AG483" s="132">
        <f t="shared" si="499"/>
        <v>0.1610426206410708</v>
      </c>
      <c r="AH483" s="132">
        <f t="shared" si="469"/>
        <v>0.64649321266968329</v>
      </c>
      <c r="AI483" s="126">
        <f t="shared" si="470"/>
        <v>86812.979002624677</v>
      </c>
      <c r="AJ483" s="592"/>
      <c r="AK483" s="227" t="s">
        <v>106</v>
      </c>
      <c r="AL483" s="122">
        <v>2516</v>
      </c>
      <c r="AM483" s="131">
        <v>1515</v>
      </c>
      <c r="AN483" s="131">
        <v>132463160</v>
      </c>
      <c r="AO483" s="132">
        <f t="shared" si="500"/>
        <v>0.16917922948073702</v>
      </c>
      <c r="AP483" s="132">
        <f t="shared" si="471"/>
        <v>0.60214626391096981</v>
      </c>
      <c r="AQ483" s="126">
        <f t="shared" si="472"/>
        <v>87434.429042904289</v>
      </c>
      <c r="AR483" s="592"/>
      <c r="AS483" s="227" t="s">
        <v>106</v>
      </c>
      <c r="AT483" s="122">
        <v>1071</v>
      </c>
      <c r="AU483" s="131">
        <v>573</v>
      </c>
      <c r="AV483" s="131">
        <v>47922720</v>
      </c>
      <c r="AW483" s="132">
        <f t="shared" si="501"/>
        <v>0.14082084050135169</v>
      </c>
      <c r="AX483" s="132">
        <f t="shared" si="473"/>
        <v>0.53501400560224088</v>
      </c>
      <c r="AY483" s="131">
        <f t="shared" si="474"/>
        <v>83634.764397905761</v>
      </c>
      <c r="AZ483" s="592"/>
      <c r="BA483" s="227" t="s">
        <v>106</v>
      </c>
      <c r="BB483" s="122">
        <v>352</v>
      </c>
      <c r="BC483" s="131">
        <v>172</v>
      </c>
      <c r="BD483" s="131">
        <v>16021000</v>
      </c>
      <c r="BE483" s="132">
        <f t="shared" si="502"/>
        <v>0.11700680272108843</v>
      </c>
      <c r="BF483" s="132">
        <f t="shared" si="475"/>
        <v>0.48863636363636365</v>
      </c>
      <c r="BG483" s="157">
        <f t="shared" si="476"/>
        <v>93145.348837209298</v>
      </c>
      <c r="BH483" s="592"/>
      <c r="BI483" s="227" t="s">
        <v>106</v>
      </c>
      <c r="BJ483" s="122">
        <f t="shared" si="477"/>
        <v>10573</v>
      </c>
      <c r="BK483" s="131">
        <f t="shared" si="461"/>
        <v>6490</v>
      </c>
      <c r="BL483" s="131">
        <f t="shared" si="462"/>
        <v>549004260</v>
      </c>
      <c r="BM483" s="132">
        <f t="shared" si="503"/>
        <v>0.14487900705420126</v>
      </c>
      <c r="BN483" s="132">
        <f t="shared" si="478"/>
        <v>0.61382767426463636</v>
      </c>
      <c r="BO483" s="131">
        <f t="shared" si="479"/>
        <v>84592.335901386745</v>
      </c>
      <c r="BP483" s="183"/>
    </row>
    <row r="484" spans="2:68" s="75" customFormat="1">
      <c r="B484" s="602"/>
      <c r="C484" s="605"/>
      <c r="D484" s="592"/>
      <c r="E484" s="227" t="s">
        <v>119</v>
      </c>
      <c r="F484" s="122">
        <v>3</v>
      </c>
      <c r="G484" s="131">
        <v>2</v>
      </c>
      <c r="H484" s="131">
        <v>22600</v>
      </c>
      <c r="I484" s="132">
        <f t="shared" si="496"/>
        <v>0.13333333333333333</v>
      </c>
      <c r="J484" s="132">
        <f t="shared" si="463"/>
        <v>0.66666666666666663</v>
      </c>
      <c r="K484" s="157">
        <f t="shared" si="464"/>
        <v>11300</v>
      </c>
      <c r="L484" s="592"/>
      <c r="M484" s="227" t="s">
        <v>119</v>
      </c>
      <c r="N484" s="122">
        <v>38</v>
      </c>
      <c r="O484" s="131">
        <v>19</v>
      </c>
      <c r="P484" s="131">
        <v>2288220</v>
      </c>
      <c r="Q484" s="132">
        <f t="shared" si="497"/>
        <v>0.19</v>
      </c>
      <c r="R484" s="132">
        <f t="shared" si="465"/>
        <v>0.5</v>
      </c>
      <c r="S484" s="126">
        <f t="shared" si="466"/>
        <v>120432.63157894737</v>
      </c>
      <c r="T484" s="592"/>
      <c r="U484" s="227" t="s">
        <v>119</v>
      </c>
      <c r="V484" s="122">
        <v>3347</v>
      </c>
      <c r="W484" s="131">
        <v>2151</v>
      </c>
      <c r="X484" s="131">
        <v>177794620</v>
      </c>
      <c r="Y484" s="132">
        <f t="shared" si="498"/>
        <v>0.13450475237618809</v>
      </c>
      <c r="Z484" s="132">
        <f t="shared" si="467"/>
        <v>0.64266507319988053</v>
      </c>
      <c r="AA484" s="131">
        <f t="shared" si="468"/>
        <v>82656.727103672703</v>
      </c>
      <c r="AB484" s="592"/>
      <c r="AC484" s="227" t="s">
        <v>119</v>
      </c>
      <c r="AD484" s="122">
        <v>3806</v>
      </c>
      <c r="AE484" s="131">
        <v>2469</v>
      </c>
      <c r="AF484" s="131">
        <v>213945970</v>
      </c>
      <c r="AG484" s="132">
        <f t="shared" si="499"/>
        <v>0.17393448397323</v>
      </c>
      <c r="AH484" s="132">
        <f t="shared" si="469"/>
        <v>0.6487125591171834</v>
      </c>
      <c r="AI484" s="126">
        <f t="shared" si="470"/>
        <v>86652.883758606724</v>
      </c>
      <c r="AJ484" s="592"/>
      <c r="AK484" s="227" t="s">
        <v>119</v>
      </c>
      <c r="AL484" s="122">
        <v>2646</v>
      </c>
      <c r="AM484" s="131">
        <v>1593</v>
      </c>
      <c r="AN484" s="131">
        <v>145501860</v>
      </c>
      <c r="AO484" s="132">
        <f t="shared" si="500"/>
        <v>0.17788944723618091</v>
      </c>
      <c r="AP484" s="132">
        <f t="shared" si="471"/>
        <v>0.60204081632653061</v>
      </c>
      <c r="AQ484" s="126">
        <f t="shared" si="472"/>
        <v>91338.267419962329</v>
      </c>
      <c r="AR484" s="592"/>
      <c r="AS484" s="227" t="s">
        <v>119</v>
      </c>
      <c r="AT484" s="122">
        <v>1193</v>
      </c>
      <c r="AU484" s="131">
        <v>629</v>
      </c>
      <c r="AV484" s="131">
        <v>54618130</v>
      </c>
      <c r="AW484" s="132">
        <f t="shared" si="501"/>
        <v>0.15458343573359548</v>
      </c>
      <c r="AX484" s="132">
        <f t="shared" si="473"/>
        <v>0.52724224643755235</v>
      </c>
      <c r="AY484" s="131">
        <f t="shared" si="474"/>
        <v>86833.275039745626</v>
      </c>
      <c r="AZ484" s="592"/>
      <c r="BA484" s="227" t="s">
        <v>119</v>
      </c>
      <c r="BB484" s="122">
        <v>354</v>
      </c>
      <c r="BC484" s="131">
        <v>181</v>
      </c>
      <c r="BD484" s="131">
        <v>16928290</v>
      </c>
      <c r="BE484" s="132">
        <f t="shared" si="502"/>
        <v>0.12312925170068027</v>
      </c>
      <c r="BF484" s="132">
        <f t="shared" si="475"/>
        <v>0.51129943502824859</v>
      </c>
      <c r="BG484" s="157">
        <f t="shared" si="476"/>
        <v>93526.464088397785</v>
      </c>
      <c r="BH484" s="592"/>
      <c r="BI484" s="227" t="s">
        <v>119</v>
      </c>
      <c r="BJ484" s="122">
        <f t="shared" si="477"/>
        <v>11387</v>
      </c>
      <c r="BK484" s="131">
        <f t="shared" si="461"/>
        <v>7044</v>
      </c>
      <c r="BL484" s="131">
        <f t="shared" si="462"/>
        <v>611099690</v>
      </c>
      <c r="BM484" s="132">
        <f t="shared" si="503"/>
        <v>0.15724618269488347</v>
      </c>
      <c r="BN484" s="132">
        <f t="shared" si="478"/>
        <v>0.6186001580749978</v>
      </c>
      <c r="BO484" s="131">
        <f t="shared" si="479"/>
        <v>86754.640829074386</v>
      </c>
      <c r="BP484" s="183"/>
    </row>
    <row r="485" spans="2:68" s="75" customFormat="1">
      <c r="B485" s="602"/>
      <c r="C485" s="605"/>
      <c r="D485" s="592"/>
      <c r="E485" s="227" t="s">
        <v>120</v>
      </c>
      <c r="F485" s="122">
        <v>1</v>
      </c>
      <c r="G485" s="131">
        <v>1</v>
      </c>
      <c r="H485" s="131">
        <v>11930</v>
      </c>
      <c r="I485" s="132">
        <f t="shared" si="496"/>
        <v>6.6666666666666666E-2</v>
      </c>
      <c r="J485" s="132">
        <f t="shared" si="463"/>
        <v>1</v>
      </c>
      <c r="K485" s="157">
        <f t="shared" si="464"/>
        <v>11930</v>
      </c>
      <c r="L485" s="592"/>
      <c r="M485" s="227" t="s">
        <v>120</v>
      </c>
      <c r="N485" s="122">
        <v>21</v>
      </c>
      <c r="O485" s="131">
        <v>10</v>
      </c>
      <c r="P485" s="131">
        <v>1122600</v>
      </c>
      <c r="Q485" s="132">
        <f t="shared" si="497"/>
        <v>0.1</v>
      </c>
      <c r="R485" s="132">
        <f t="shared" si="465"/>
        <v>0.47619047619047616</v>
      </c>
      <c r="S485" s="126">
        <f t="shared" si="466"/>
        <v>112260</v>
      </c>
      <c r="T485" s="592"/>
      <c r="U485" s="227" t="s">
        <v>120</v>
      </c>
      <c r="V485" s="122">
        <v>1925</v>
      </c>
      <c r="W485" s="131">
        <v>1266</v>
      </c>
      <c r="X485" s="131">
        <v>99696240</v>
      </c>
      <c r="Y485" s="132">
        <f t="shared" si="498"/>
        <v>7.9164582291145577E-2</v>
      </c>
      <c r="Z485" s="132">
        <f t="shared" si="467"/>
        <v>0.65766233766233761</v>
      </c>
      <c r="AA485" s="131">
        <f t="shared" si="468"/>
        <v>78749.004739336495</v>
      </c>
      <c r="AB485" s="592"/>
      <c r="AC485" s="227" t="s">
        <v>120</v>
      </c>
      <c r="AD485" s="122">
        <v>2064</v>
      </c>
      <c r="AE485" s="131">
        <v>1391</v>
      </c>
      <c r="AF485" s="131">
        <v>120431270</v>
      </c>
      <c r="AG485" s="132">
        <f t="shared" si="499"/>
        <v>9.7992250792532584E-2</v>
      </c>
      <c r="AH485" s="132">
        <f t="shared" si="469"/>
        <v>0.67393410852713176</v>
      </c>
      <c r="AI485" s="126">
        <f t="shared" si="470"/>
        <v>86578.91445003594</v>
      </c>
      <c r="AJ485" s="592"/>
      <c r="AK485" s="227" t="s">
        <v>120</v>
      </c>
      <c r="AL485" s="122">
        <v>1242</v>
      </c>
      <c r="AM485" s="131">
        <v>784</v>
      </c>
      <c r="AN485" s="131">
        <v>66817450</v>
      </c>
      <c r="AO485" s="132">
        <f t="shared" si="500"/>
        <v>8.7548855388051364E-2</v>
      </c>
      <c r="AP485" s="132">
        <f t="shared" si="471"/>
        <v>0.6312399355877617</v>
      </c>
      <c r="AQ485" s="126">
        <f t="shared" si="472"/>
        <v>85226.33928571429</v>
      </c>
      <c r="AR485" s="592"/>
      <c r="AS485" s="227" t="s">
        <v>120</v>
      </c>
      <c r="AT485" s="122">
        <v>468</v>
      </c>
      <c r="AU485" s="131">
        <v>254</v>
      </c>
      <c r="AV485" s="131">
        <v>21522310</v>
      </c>
      <c r="AW485" s="132">
        <f t="shared" si="501"/>
        <v>6.2423199803391498E-2</v>
      </c>
      <c r="AX485" s="132">
        <f t="shared" si="473"/>
        <v>0.54273504273504269</v>
      </c>
      <c r="AY485" s="131">
        <f t="shared" si="474"/>
        <v>84733.503937007874</v>
      </c>
      <c r="AZ485" s="592"/>
      <c r="BA485" s="227" t="s">
        <v>120</v>
      </c>
      <c r="BB485" s="122">
        <v>119</v>
      </c>
      <c r="BC485" s="131">
        <v>59</v>
      </c>
      <c r="BD485" s="131">
        <v>5457250</v>
      </c>
      <c r="BE485" s="132">
        <f t="shared" si="502"/>
        <v>4.0136054421768708E-2</v>
      </c>
      <c r="BF485" s="132">
        <f t="shared" si="475"/>
        <v>0.49579831932773111</v>
      </c>
      <c r="BG485" s="157">
        <f t="shared" si="476"/>
        <v>92495.762711864401</v>
      </c>
      <c r="BH485" s="592"/>
      <c r="BI485" s="227" t="s">
        <v>120</v>
      </c>
      <c r="BJ485" s="122">
        <f t="shared" si="477"/>
        <v>5840</v>
      </c>
      <c r="BK485" s="131">
        <f t="shared" si="461"/>
        <v>3765</v>
      </c>
      <c r="BL485" s="131">
        <f t="shared" si="462"/>
        <v>315059050</v>
      </c>
      <c r="BM485" s="132">
        <f t="shared" si="503"/>
        <v>8.4047682828824008E-2</v>
      </c>
      <c r="BN485" s="132">
        <f t="shared" si="478"/>
        <v>0.6446917808219178</v>
      </c>
      <c r="BO485" s="131">
        <f t="shared" si="479"/>
        <v>83681.022576361225</v>
      </c>
      <c r="BP485" s="183"/>
    </row>
    <row r="486" spans="2:68" s="75" customFormat="1">
      <c r="B486" s="602"/>
      <c r="C486" s="605"/>
      <c r="D486" s="592"/>
      <c r="E486" s="227" t="s">
        <v>121</v>
      </c>
      <c r="F486" s="122">
        <v>0</v>
      </c>
      <c r="G486" s="131">
        <v>0</v>
      </c>
      <c r="H486" s="131">
        <v>0</v>
      </c>
      <c r="I486" s="132">
        <f t="shared" si="496"/>
        <v>0</v>
      </c>
      <c r="J486" s="132" t="str">
        <f t="shared" si="463"/>
        <v>-</v>
      </c>
      <c r="K486" s="157" t="str">
        <f t="shared" si="464"/>
        <v>-</v>
      </c>
      <c r="L486" s="592"/>
      <c r="M486" s="227" t="s">
        <v>121</v>
      </c>
      <c r="N486" s="122">
        <v>12</v>
      </c>
      <c r="O486" s="131">
        <v>6</v>
      </c>
      <c r="P486" s="131">
        <v>1063050</v>
      </c>
      <c r="Q486" s="132">
        <f t="shared" si="497"/>
        <v>0.06</v>
      </c>
      <c r="R486" s="132">
        <f t="shared" si="465"/>
        <v>0.5</v>
      </c>
      <c r="S486" s="126">
        <f t="shared" si="466"/>
        <v>177175</v>
      </c>
      <c r="T486" s="592"/>
      <c r="U486" s="227" t="s">
        <v>121</v>
      </c>
      <c r="V486" s="122">
        <v>908</v>
      </c>
      <c r="W486" s="131">
        <v>530</v>
      </c>
      <c r="X486" s="131">
        <v>43599300</v>
      </c>
      <c r="Y486" s="132">
        <f t="shared" si="498"/>
        <v>3.3141570785392697E-2</v>
      </c>
      <c r="Z486" s="132">
        <f t="shared" si="467"/>
        <v>0.58370044052863435</v>
      </c>
      <c r="AA486" s="131">
        <f t="shared" si="468"/>
        <v>82262.830188679247</v>
      </c>
      <c r="AB486" s="592"/>
      <c r="AC486" s="227" t="s">
        <v>121</v>
      </c>
      <c r="AD486" s="122">
        <v>1220</v>
      </c>
      <c r="AE486" s="131">
        <v>720</v>
      </c>
      <c r="AF486" s="131">
        <v>61122530</v>
      </c>
      <c r="AG486" s="132">
        <f t="shared" si="499"/>
        <v>5.072208524128214E-2</v>
      </c>
      <c r="AH486" s="132">
        <f t="shared" si="469"/>
        <v>0.5901639344262295</v>
      </c>
      <c r="AI486" s="126">
        <f t="shared" si="470"/>
        <v>84892.402777777781</v>
      </c>
      <c r="AJ486" s="592"/>
      <c r="AK486" s="227" t="s">
        <v>121</v>
      </c>
      <c r="AL486" s="122">
        <v>1017</v>
      </c>
      <c r="AM486" s="131">
        <v>551</v>
      </c>
      <c r="AN486" s="131">
        <v>49660950</v>
      </c>
      <c r="AO486" s="132">
        <f t="shared" si="500"/>
        <v>6.1529871580122839E-2</v>
      </c>
      <c r="AP486" s="132">
        <f t="shared" si="471"/>
        <v>0.54178957718780729</v>
      </c>
      <c r="AQ486" s="126">
        <f t="shared" si="472"/>
        <v>90128.76588021779</v>
      </c>
      <c r="AR486" s="592"/>
      <c r="AS486" s="227" t="s">
        <v>121</v>
      </c>
      <c r="AT486" s="122">
        <v>565</v>
      </c>
      <c r="AU486" s="131">
        <v>303</v>
      </c>
      <c r="AV486" s="131">
        <v>29218480</v>
      </c>
      <c r="AW486" s="132">
        <f t="shared" si="501"/>
        <v>7.4465470631604816E-2</v>
      </c>
      <c r="AX486" s="132">
        <f t="shared" si="473"/>
        <v>0.536283185840708</v>
      </c>
      <c r="AY486" s="131">
        <f t="shared" si="474"/>
        <v>96430.627062706277</v>
      </c>
      <c r="AZ486" s="592"/>
      <c r="BA486" s="227" t="s">
        <v>121</v>
      </c>
      <c r="BB486" s="122">
        <v>214</v>
      </c>
      <c r="BC486" s="131">
        <v>100</v>
      </c>
      <c r="BD486" s="131">
        <v>9301840</v>
      </c>
      <c r="BE486" s="132">
        <f t="shared" si="502"/>
        <v>6.8027210884353748E-2</v>
      </c>
      <c r="BF486" s="132">
        <f t="shared" si="475"/>
        <v>0.46728971962616822</v>
      </c>
      <c r="BG486" s="157">
        <f t="shared" si="476"/>
        <v>93018.4</v>
      </c>
      <c r="BH486" s="592"/>
      <c r="BI486" s="227" t="s">
        <v>121</v>
      </c>
      <c r="BJ486" s="122">
        <f t="shared" si="477"/>
        <v>3936</v>
      </c>
      <c r="BK486" s="131">
        <f t="shared" si="461"/>
        <v>2210</v>
      </c>
      <c r="BL486" s="131">
        <f t="shared" si="462"/>
        <v>193966150</v>
      </c>
      <c r="BM486" s="132">
        <f t="shared" si="503"/>
        <v>4.9334762032324314E-2</v>
      </c>
      <c r="BN486" s="132">
        <f t="shared" si="478"/>
        <v>0.56148373983739841</v>
      </c>
      <c r="BO486" s="131">
        <f t="shared" si="479"/>
        <v>87767.48868778281</v>
      </c>
      <c r="BP486" s="183"/>
    </row>
    <row r="487" spans="2:68" s="75" customFormat="1">
      <c r="B487" s="602"/>
      <c r="C487" s="605"/>
      <c r="D487" s="592"/>
      <c r="E487" s="227" t="s">
        <v>122</v>
      </c>
      <c r="F487" s="122">
        <v>1</v>
      </c>
      <c r="G487" s="131">
        <v>0</v>
      </c>
      <c r="H487" s="131">
        <v>0</v>
      </c>
      <c r="I487" s="132">
        <f t="shared" si="496"/>
        <v>0</v>
      </c>
      <c r="J487" s="132">
        <f t="shared" si="463"/>
        <v>0</v>
      </c>
      <c r="K487" s="157" t="str">
        <f t="shared" si="464"/>
        <v>-</v>
      </c>
      <c r="L487" s="592"/>
      <c r="M487" s="227" t="s">
        <v>122</v>
      </c>
      <c r="N487" s="122">
        <v>9</v>
      </c>
      <c r="O487" s="131">
        <v>6</v>
      </c>
      <c r="P487" s="131">
        <v>439900</v>
      </c>
      <c r="Q487" s="132">
        <f t="shared" si="497"/>
        <v>0.06</v>
      </c>
      <c r="R487" s="132">
        <f t="shared" si="465"/>
        <v>0.66666666666666663</v>
      </c>
      <c r="S487" s="126">
        <f t="shared" si="466"/>
        <v>73316.666666666672</v>
      </c>
      <c r="T487" s="592"/>
      <c r="U487" s="227" t="s">
        <v>122</v>
      </c>
      <c r="V487" s="122">
        <v>686</v>
      </c>
      <c r="W487" s="131">
        <v>437</v>
      </c>
      <c r="X487" s="131">
        <v>37432290</v>
      </c>
      <c r="Y487" s="132">
        <f t="shared" si="498"/>
        <v>2.7326163081540771E-2</v>
      </c>
      <c r="Z487" s="132">
        <f t="shared" si="467"/>
        <v>0.63702623906705536</v>
      </c>
      <c r="AA487" s="131">
        <f t="shared" si="468"/>
        <v>85657.414187643022</v>
      </c>
      <c r="AB487" s="592"/>
      <c r="AC487" s="227" t="s">
        <v>122</v>
      </c>
      <c r="AD487" s="122">
        <v>752</v>
      </c>
      <c r="AE487" s="131">
        <v>477</v>
      </c>
      <c r="AF487" s="131">
        <v>41985000</v>
      </c>
      <c r="AG487" s="132">
        <f t="shared" si="499"/>
        <v>3.3603381472349418E-2</v>
      </c>
      <c r="AH487" s="132">
        <f t="shared" si="469"/>
        <v>0.63430851063829785</v>
      </c>
      <c r="AI487" s="126">
        <f t="shared" si="470"/>
        <v>88018.867924528298</v>
      </c>
      <c r="AJ487" s="592"/>
      <c r="AK487" s="227" t="s">
        <v>122</v>
      </c>
      <c r="AL487" s="122">
        <v>566</v>
      </c>
      <c r="AM487" s="131">
        <v>365</v>
      </c>
      <c r="AN487" s="131">
        <v>35921370</v>
      </c>
      <c r="AO487" s="132">
        <f t="shared" si="500"/>
        <v>4.0759352317141263E-2</v>
      </c>
      <c r="AP487" s="132">
        <f t="shared" si="471"/>
        <v>0.64487632508833925</v>
      </c>
      <c r="AQ487" s="126">
        <f t="shared" si="472"/>
        <v>98414.712328767127</v>
      </c>
      <c r="AR487" s="592"/>
      <c r="AS487" s="227" t="s">
        <v>122</v>
      </c>
      <c r="AT487" s="122">
        <v>265</v>
      </c>
      <c r="AU487" s="131">
        <v>156</v>
      </c>
      <c r="AV487" s="131">
        <v>16131210</v>
      </c>
      <c r="AW487" s="132">
        <f t="shared" si="501"/>
        <v>3.8338658146964855E-2</v>
      </c>
      <c r="AX487" s="132">
        <f t="shared" si="473"/>
        <v>0.58867924528301885</v>
      </c>
      <c r="AY487" s="131">
        <f t="shared" si="474"/>
        <v>103405.19230769231</v>
      </c>
      <c r="AZ487" s="592"/>
      <c r="BA487" s="227" t="s">
        <v>122</v>
      </c>
      <c r="BB487" s="122">
        <v>77</v>
      </c>
      <c r="BC487" s="131">
        <v>38</v>
      </c>
      <c r="BD487" s="131">
        <v>3280860</v>
      </c>
      <c r="BE487" s="132">
        <f t="shared" si="502"/>
        <v>2.5850340136054421E-2</v>
      </c>
      <c r="BF487" s="132">
        <f t="shared" si="475"/>
        <v>0.4935064935064935</v>
      </c>
      <c r="BG487" s="157">
        <f t="shared" si="476"/>
        <v>86338.421052631573</v>
      </c>
      <c r="BH487" s="592"/>
      <c r="BI487" s="227" t="s">
        <v>122</v>
      </c>
      <c r="BJ487" s="122">
        <f t="shared" si="477"/>
        <v>2356</v>
      </c>
      <c r="BK487" s="131">
        <f t="shared" si="461"/>
        <v>1479</v>
      </c>
      <c r="BL487" s="131">
        <f t="shared" si="462"/>
        <v>135190630</v>
      </c>
      <c r="BM487" s="132">
        <f t="shared" si="503"/>
        <v>3.3016340744709348E-2</v>
      </c>
      <c r="BN487" s="132">
        <f t="shared" si="478"/>
        <v>0.62775891341256362</v>
      </c>
      <c r="BO487" s="131">
        <f t="shared" si="479"/>
        <v>91406.781609195401</v>
      </c>
      <c r="BP487" s="183"/>
    </row>
    <row r="488" spans="2:68" s="75" customFormat="1">
      <c r="B488" s="602"/>
      <c r="C488" s="605"/>
      <c r="D488" s="592"/>
      <c r="E488" s="227" t="s">
        <v>123</v>
      </c>
      <c r="F488" s="122">
        <v>5</v>
      </c>
      <c r="G488" s="131">
        <v>3</v>
      </c>
      <c r="H488" s="131">
        <v>93720</v>
      </c>
      <c r="I488" s="132">
        <f t="shared" si="496"/>
        <v>0.2</v>
      </c>
      <c r="J488" s="132">
        <f t="shared" si="463"/>
        <v>0.6</v>
      </c>
      <c r="K488" s="157">
        <f t="shared" si="464"/>
        <v>31240</v>
      </c>
      <c r="L488" s="592"/>
      <c r="M488" s="227" t="s">
        <v>123</v>
      </c>
      <c r="N488" s="122">
        <v>43</v>
      </c>
      <c r="O488" s="131">
        <v>26</v>
      </c>
      <c r="P488" s="131">
        <v>2850030</v>
      </c>
      <c r="Q488" s="132">
        <f t="shared" si="497"/>
        <v>0.26</v>
      </c>
      <c r="R488" s="132">
        <f t="shared" si="465"/>
        <v>0.60465116279069764</v>
      </c>
      <c r="S488" s="126">
        <f t="shared" si="466"/>
        <v>109616.53846153847</v>
      </c>
      <c r="T488" s="592"/>
      <c r="U488" s="227" t="s">
        <v>123</v>
      </c>
      <c r="V488" s="122">
        <v>5777</v>
      </c>
      <c r="W488" s="131">
        <v>3831</v>
      </c>
      <c r="X488" s="131">
        <v>308725420</v>
      </c>
      <c r="Y488" s="132">
        <f t="shared" si="498"/>
        <v>0.23955727863931967</v>
      </c>
      <c r="Z488" s="132">
        <f t="shared" si="467"/>
        <v>0.66314696209105073</v>
      </c>
      <c r="AA488" s="131">
        <f t="shared" si="468"/>
        <v>80586.11850691725</v>
      </c>
      <c r="AB488" s="592"/>
      <c r="AC488" s="227" t="s">
        <v>123</v>
      </c>
      <c r="AD488" s="122">
        <v>5577</v>
      </c>
      <c r="AE488" s="131">
        <v>3701</v>
      </c>
      <c r="AF488" s="131">
        <v>314722790</v>
      </c>
      <c r="AG488" s="132">
        <f t="shared" si="499"/>
        <v>0.26072560760831276</v>
      </c>
      <c r="AH488" s="132">
        <f t="shared" si="469"/>
        <v>0.66361843284920208</v>
      </c>
      <c r="AI488" s="126">
        <f t="shared" si="470"/>
        <v>85037.230478249126</v>
      </c>
      <c r="AJ488" s="592"/>
      <c r="AK488" s="227" t="s">
        <v>123</v>
      </c>
      <c r="AL488" s="122">
        <v>3276</v>
      </c>
      <c r="AM488" s="131">
        <v>2006</v>
      </c>
      <c r="AN488" s="131">
        <v>167335270</v>
      </c>
      <c r="AO488" s="132">
        <f t="shared" si="500"/>
        <v>0.22400893355667226</v>
      </c>
      <c r="AP488" s="132">
        <f t="shared" si="471"/>
        <v>0.61233211233211238</v>
      </c>
      <c r="AQ488" s="126">
        <f t="shared" si="472"/>
        <v>83417.382851445669</v>
      </c>
      <c r="AR488" s="592"/>
      <c r="AS488" s="227" t="s">
        <v>123</v>
      </c>
      <c r="AT488" s="122">
        <v>1184</v>
      </c>
      <c r="AU488" s="131">
        <v>665</v>
      </c>
      <c r="AV488" s="131">
        <v>59217990</v>
      </c>
      <c r="AW488" s="132">
        <f t="shared" si="501"/>
        <v>0.16343081838289505</v>
      </c>
      <c r="AX488" s="132">
        <f t="shared" si="473"/>
        <v>0.56165540540540537</v>
      </c>
      <c r="AY488" s="131">
        <f t="shared" si="474"/>
        <v>89049.609022556397</v>
      </c>
      <c r="AZ488" s="592"/>
      <c r="BA488" s="227" t="s">
        <v>123</v>
      </c>
      <c r="BB488" s="122">
        <v>320</v>
      </c>
      <c r="BC488" s="131">
        <v>171</v>
      </c>
      <c r="BD488" s="131">
        <v>16328820</v>
      </c>
      <c r="BE488" s="132">
        <f t="shared" si="502"/>
        <v>0.11632653061224489</v>
      </c>
      <c r="BF488" s="132">
        <f t="shared" si="475"/>
        <v>0.53437500000000004</v>
      </c>
      <c r="BG488" s="157">
        <f t="shared" si="476"/>
        <v>95490.175438596489</v>
      </c>
      <c r="BH488" s="592"/>
      <c r="BI488" s="227" t="s">
        <v>123</v>
      </c>
      <c r="BJ488" s="122">
        <f t="shared" si="477"/>
        <v>16182</v>
      </c>
      <c r="BK488" s="131">
        <f t="shared" si="461"/>
        <v>10403</v>
      </c>
      <c r="BL488" s="131">
        <f t="shared" si="462"/>
        <v>869274040</v>
      </c>
      <c r="BM488" s="132">
        <f t="shared" si="503"/>
        <v>0.23223055629966963</v>
      </c>
      <c r="BN488" s="132">
        <f t="shared" si="478"/>
        <v>0.64287479915956003</v>
      </c>
      <c r="BO488" s="131">
        <f t="shared" si="479"/>
        <v>83559.938479284829</v>
      </c>
      <c r="BP488" s="183"/>
    </row>
    <row r="489" spans="2:68" s="75" customFormat="1">
      <c r="B489" s="602"/>
      <c r="C489" s="605"/>
      <c r="D489" s="592"/>
      <c r="E489" s="227" t="s">
        <v>124</v>
      </c>
      <c r="F489" s="122">
        <v>2</v>
      </c>
      <c r="G489" s="131">
        <v>2</v>
      </c>
      <c r="H489" s="131">
        <v>81790</v>
      </c>
      <c r="I489" s="132">
        <f t="shared" si="496"/>
        <v>0.13333333333333333</v>
      </c>
      <c r="J489" s="132">
        <f t="shared" si="463"/>
        <v>1</v>
      </c>
      <c r="K489" s="157">
        <f t="shared" si="464"/>
        <v>40895</v>
      </c>
      <c r="L489" s="592"/>
      <c r="M489" s="227" t="s">
        <v>124</v>
      </c>
      <c r="N489" s="122">
        <v>11</v>
      </c>
      <c r="O489" s="131">
        <v>3</v>
      </c>
      <c r="P489" s="131">
        <v>335620</v>
      </c>
      <c r="Q489" s="132">
        <f t="shared" si="497"/>
        <v>0.03</v>
      </c>
      <c r="R489" s="132">
        <f t="shared" si="465"/>
        <v>0.27272727272727271</v>
      </c>
      <c r="S489" s="126">
        <f t="shared" si="466"/>
        <v>111873.33333333333</v>
      </c>
      <c r="T489" s="592"/>
      <c r="U489" s="227" t="s">
        <v>124</v>
      </c>
      <c r="V489" s="122">
        <v>1113</v>
      </c>
      <c r="W489" s="131">
        <v>718</v>
      </c>
      <c r="X489" s="131">
        <v>60118780</v>
      </c>
      <c r="Y489" s="132">
        <f t="shared" si="498"/>
        <v>4.4897448724362181E-2</v>
      </c>
      <c r="Z489" s="132">
        <f t="shared" si="467"/>
        <v>0.6451033243486074</v>
      </c>
      <c r="AA489" s="131">
        <f t="shared" si="468"/>
        <v>83730.891364902505</v>
      </c>
      <c r="AB489" s="592"/>
      <c r="AC489" s="227" t="s">
        <v>124</v>
      </c>
      <c r="AD489" s="122">
        <v>1415</v>
      </c>
      <c r="AE489" s="131">
        <v>905</v>
      </c>
      <c r="AF489" s="131">
        <v>74217290</v>
      </c>
      <c r="AG489" s="132">
        <f t="shared" si="499"/>
        <v>6.375484325466714E-2</v>
      </c>
      <c r="AH489" s="132">
        <f t="shared" si="469"/>
        <v>0.63957597173144876</v>
      </c>
      <c r="AI489" s="126">
        <f t="shared" si="470"/>
        <v>82008.055248618781</v>
      </c>
      <c r="AJ489" s="592"/>
      <c r="AK489" s="227" t="s">
        <v>124</v>
      </c>
      <c r="AL489" s="122">
        <v>1124</v>
      </c>
      <c r="AM489" s="131">
        <v>656</v>
      </c>
      <c r="AN489" s="131">
        <v>61792280</v>
      </c>
      <c r="AO489" s="132">
        <f t="shared" si="500"/>
        <v>7.3255164712451151E-2</v>
      </c>
      <c r="AP489" s="132">
        <f t="shared" si="471"/>
        <v>0.58362989323843417</v>
      </c>
      <c r="AQ489" s="126">
        <f t="shared" si="472"/>
        <v>94195.548780487807</v>
      </c>
      <c r="AR489" s="592"/>
      <c r="AS489" s="227" t="s">
        <v>124</v>
      </c>
      <c r="AT489" s="122">
        <v>625</v>
      </c>
      <c r="AU489" s="131">
        <v>346</v>
      </c>
      <c r="AV489" s="131">
        <v>30464560</v>
      </c>
      <c r="AW489" s="132">
        <f t="shared" si="501"/>
        <v>8.5033177684934874E-2</v>
      </c>
      <c r="AX489" s="132">
        <f t="shared" si="473"/>
        <v>0.55359999999999998</v>
      </c>
      <c r="AY489" s="131">
        <f t="shared" si="474"/>
        <v>88047.861271676302</v>
      </c>
      <c r="AZ489" s="592"/>
      <c r="BA489" s="227" t="s">
        <v>124</v>
      </c>
      <c r="BB489" s="122">
        <v>240</v>
      </c>
      <c r="BC489" s="131">
        <v>115</v>
      </c>
      <c r="BD489" s="131">
        <v>8292400</v>
      </c>
      <c r="BE489" s="132">
        <f t="shared" si="502"/>
        <v>7.8231292517006806E-2</v>
      </c>
      <c r="BF489" s="132">
        <f t="shared" si="475"/>
        <v>0.47916666666666669</v>
      </c>
      <c r="BG489" s="157">
        <f t="shared" si="476"/>
        <v>72107.826086956527</v>
      </c>
      <c r="BH489" s="592"/>
      <c r="BI489" s="227" t="s">
        <v>124</v>
      </c>
      <c r="BJ489" s="122">
        <f t="shared" si="477"/>
        <v>4530</v>
      </c>
      <c r="BK489" s="131">
        <f t="shared" si="461"/>
        <v>2745</v>
      </c>
      <c r="BL489" s="131">
        <f t="shared" si="462"/>
        <v>235302720</v>
      </c>
      <c r="BM489" s="132">
        <f t="shared" si="503"/>
        <v>6.1277792660058936E-2</v>
      </c>
      <c r="BN489" s="132">
        <f t="shared" si="478"/>
        <v>0.60596026490066224</v>
      </c>
      <c r="BO489" s="131">
        <f t="shared" si="479"/>
        <v>85720.480874316941</v>
      </c>
      <c r="BP489" s="183"/>
    </row>
    <row r="490" spans="2:68" s="75" customFormat="1">
      <c r="B490" s="602"/>
      <c r="C490" s="605"/>
      <c r="D490" s="592"/>
      <c r="E490" s="224" t="s">
        <v>117</v>
      </c>
      <c r="F490" s="122">
        <v>3</v>
      </c>
      <c r="G490" s="131">
        <v>2</v>
      </c>
      <c r="H490" s="131">
        <v>348900</v>
      </c>
      <c r="I490" s="132">
        <f t="shared" si="496"/>
        <v>0.13333333333333333</v>
      </c>
      <c r="J490" s="132">
        <f t="shared" si="463"/>
        <v>0.66666666666666663</v>
      </c>
      <c r="K490" s="157">
        <f t="shared" si="464"/>
        <v>174450</v>
      </c>
      <c r="L490" s="592"/>
      <c r="M490" s="228" t="s">
        <v>117</v>
      </c>
      <c r="N490" s="122">
        <v>3</v>
      </c>
      <c r="O490" s="131">
        <v>2</v>
      </c>
      <c r="P490" s="131">
        <v>213350</v>
      </c>
      <c r="Q490" s="132">
        <f t="shared" si="497"/>
        <v>0.02</v>
      </c>
      <c r="R490" s="132">
        <f t="shared" si="465"/>
        <v>0.66666666666666663</v>
      </c>
      <c r="S490" s="126">
        <f t="shared" si="466"/>
        <v>106675</v>
      </c>
      <c r="T490" s="592"/>
      <c r="U490" s="228" t="s">
        <v>117</v>
      </c>
      <c r="V490" s="122">
        <v>1455</v>
      </c>
      <c r="W490" s="131">
        <v>857</v>
      </c>
      <c r="X490" s="131">
        <v>62891880</v>
      </c>
      <c r="Y490" s="132">
        <f t="shared" si="498"/>
        <v>5.3589294647323663E-2</v>
      </c>
      <c r="Z490" s="132">
        <f t="shared" si="467"/>
        <v>0.58900343642611686</v>
      </c>
      <c r="AA490" s="131">
        <f t="shared" si="468"/>
        <v>73386.091015169193</v>
      </c>
      <c r="AB490" s="592"/>
      <c r="AC490" s="228" t="s">
        <v>117</v>
      </c>
      <c r="AD490" s="122">
        <v>959</v>
      </c>
      <c r="AE490" s="131">
        <v>555</v>
      </c>
      <c r="AF490" s="131">
        <v>51152510</v>
      </c>
      <c r="AG490" s="132">
        <f t="shared" si="499"/>
        <v>3.9098274040154986E-2</v>
      </c>
      <c r="AH490" s="132">
        <f t="shared" si="469"/>
        <v>0.57872784150156409</v>
      </c>
      <c r="AI490" s="126">
        <f t="shared" si="470"/>
        <v>92166.684684684689</v>
      </c>
      <c r="AJ490" s="592"/>
      <c r="AK490" s="228" t="s">
        <v>117</v>
      </c>
      <c r="AL490" s="122">
        <v>451</v>
      </c>
      <c r="AM490" s="131">
        <v>223</v>
      </c>
      <c r="AN490" s="131">
        <v>21102990</v>
      </c>
      <c r="AO490" s="132">
        <f t="shared" si="500"/>
        <v>2.4902289223897263E-2</v>
      </c>
      <c r="AP490" s="132">
        <f t="shared" si="471"/>
        <v>0.49445676274944567</v>
      </c>
      <c r="AQ490" s="126">
        <f t="shared" si="472"/>
        <v>94632.242152466366</v>
      </c>
      <c r="AR490" s="592"/>
      <c r="AS490" s="228" t="s">
        <v>117</v>
      </c>
      <c r="AT490" s="122">
        <v>247</v>
      </c>
      <c r="AU490" s="131">
        <v>93</v>
      </c>
      <c r="AV490" s="131">
        <v>9306830</v>
      </c>
      <c r="AW490" s="132">
        <f t="shared" si="501"/>
        <v>2.2855738510690587E-2</v>
      </c>
      <c r="AX490" s="132">
        <f t="shared" si="473"/>
        <v>0.37651821862348178</v>
      </c>
      <c r="AY490" s="131">
        <f t="shared" si="474"/>
        <v>100073.44086021505</v>
      </c>
      <c r="AZ490" s="592"/>
      <c r="BA490" s="228" t="s">
        <v>117</v>
      </c>
      <c r="BB490" s="122">
        <v>111</v>
      </c>
      <c r="BC490" s="131">
        <v>42</v>
      </c>
      <c r="BD490" s="131">
        <v>4590580</v>
      </c>
      <c r="BE490" s="132">
        <f t="shared" si="502"/>
        <v>2.8571428571428571E-2</v>
      </c>
      <c r="BF490" s="132">
        <f t="shared" si="475"/>
        <v>0.3783783783783784</v>
      </c>
      <c r="BG490" s="157">
        <f t="shared" si="476"/>
        <v>109299.52380952382</v>
      </c>
      <c r="BH490" s="592"/>
      <c r="BI490" s="228" t="s">
        <v>117</v>
      </c>
      <c r="BJ490" s="122">
        <f t="shared" si="477"/>
        <v>3229</v>
      </c>
      <c r="BK490" s="131">
        <f t="shared" si="461"/>
        <v>1774</v>
      </c>
      <c r="BL490" s="131">
        <f t="shared" si="462"/>
        <v>149607040</v>
      </c>
      <c r="BM490" s="132">
        <f t="shared" si="503"/>
        <v>3.9601750156263951E-2</v>
      </c>
      <c r="BN490" s="132">
        <f t="shared" si="478"/>
        <v>0.5493960978631155</v>
      </c>
      <c r="BO490" s="131">
        <f t="shared" si="479"/>
        <v>84333.167981961669</v>
      </c>
      <c r="BP490" s="183"/>
    </row>
    <row r="491" spans="2:68" s="75" customFormat="1">
      <c r="B491" s="602">
        <v>45</v>
      </c>
      <c r="C491" s="604" t="s">
        <v>41</v>
      </c>
      <c r="D491" s="596">
        <f>BS52</f>
        <v>59</v>
      </c>
      <c r="E491" s="225" t="s">
        <v>104</v>
      </c>
      <c r="F491" s="121">
        <v>30</v>
      </c>
      <c r="G491" s="129">
        <v>17</v>
      </c>
      <c r="H491" s="129">
        <v>1072590</v>
      </c>
      <c r="I491" s="130">
        <f>IFERROR(G491/$D$491,"-")</f>
        <v>0.28813559322033899</v>
      </c>
      <c r="J491" s="130">
        <f t="shared" si="463"/>
        <v>0.56666666666666665</v>
      </c>
      <c r="K491" s="156">
        <f t="shared" si="464"/>
        <v>63093.529411764706</v>
      </c>
      <c r="L491" s="596">
        <f>BT52</f>
        <v>157</v>
      </c>
      <c r="M491" s="225" t="s">
        <v>104</v>
      </c>
      <c r="N491" s="121">
        <v>94</v>
      </c>
      <c r="O491" s="129">
        <v>51</v>
      </c>
      <c r="P491" s="129">
        <v>5729020</v>
      </c>
      <c r="Q491" s="130">
        <f>IFERROR(O491/$L$491,"-")</f>
        <v>0.32484076433121017</v>
      </c>
      <c r="R491" s="130">
        <f t="shared" si="465"/>
        <v>0.54255319148936165</v>
      </c>
      <c r="S491" s="125">
        <f t="shared" si="466"/>
        <v>112333.72549019608</v>
      </c>
      <c r="T491" s="596">
        <f>BU52</f>
        <v>5435</v>
      </c>
      <c r="U491" s="225" t="s">
        <v>104</v>
      </c>
      <c r="V491" s="121">
        <v>2766</v>
      </c>
      <c r="W491" s="129">
        <v>1586</v>
      </c>
      <c r="X491" s="129">
        <v>109993290</v>
      </c>
      <c r="Y491" s="130">
        <f>IFERROR(W491/$T$491,"-")</f>
        <v>0.29181232750689973</v>
      </c>
      <c r="Z491" s="130">
        <f t="shared" si="467"/>
        <v>0.5733911785972523</v>
      </c>
      <c r="AA491" s="129">
        <f t="shared" si="468"/>
        <v>69352.641866330392</v>
      </c>
      <c r="AB491" s="596">
        <f>BV52</f>
        <v>4697</v>
      </c>
      <c r="AC491" s="225" t="s">
        <v>104</v>
      </c>
      <c r="AD491" s="121">
        <v>2655</v>
      </c>
      <c r="AE491" s="129">
        <v>1567</v>
      </c>
      <c r="AF491" s="129">
        <v>116275680</v>
      </c>
      <c r="AG491" s="130">
        <f>IFERROR(AE491/$AB$491,"-")</f>
        <v>0.33361720246966148</v>
      </c>
      <c r="AH491" s="130">
        <f t="shared" si="469"/>
        <v>0.59020715630885123</v>
      </c>
      <c r="AI491" s="125">
        <f t="shared" si="470"/>
        <v>74202.731333758769</v>
      </c>
      <c r="AJ491" s="596">
        <f>BW52</f>
        <v>3260</v>
      </c>
      <c r="AK491" s="225" t="s">
        <v>104</v>
      </c>
      <c r="AL491" s="121">
        <v>1790</v>
      </c>
      <c r="AM491" s="129">
        <v>945</v>
      </c>
      <c r="AN491" s="129">
        <v>72717650</v>
      </c>
      <c r="AO491" s="130">
        <f>IFERROR(AM491/$AJ$491,"-")</f>
        <v>0.28987730061349692</v>
      </c>
      <c r="AP491" s="130">
        <f t="shared" si="471"/>
        <v>0.52793296089385477</v>
      </c>
      <c r="AQ491" s="125">
        <f t="shared" si="472"/>
        <v>76949.894179894181</v>
      </c>
      <c r="AR491" s="596">
        <f>BX52</f>
        <v>1546</v>
      </c>
      <c r="AS491" s="225" t="s">
        <v>104</v>
      </c>
      <c r="AT491" s="121">
        <v>717</v>
      </c>
      <c r="AU491" s="129">
        <v>311</v>
      </c>
      <c r="AV491" s="129">
        <v>25622420</v>
      </c>
      <c r="AW491" s="130">
        <f>IFERROR(AU491/$AR$491,"-")</f>
        <v>0.20116429495472185</v>
      </c>
      <c r="AX491" s="130">
        <f t="shared" si="473"/>
        <v>0.43375174337517436</v>
      </c>
      <c r="AY491" s="129">
        <f t="shared" si="474"/>
        <v>82387.202572347262</v>
      </c>
      <c r="AZ491" s="596">
        <f>BY52</f>
        <v>527</v>
      </c>
      <c r="BA491" s="225" t="s">
        <v>104</v>
      </c>
      <c r="BB491" s="121">
        <v>174</v>
      </c>
      <c r="BC491" s="129">
        <v>75</v>
      </c>
      <c r="BD491" s="129">
        <v>8407460</v>
      </c>
      <c r="BE491" s="130">
        <f>IFERROR(BC491/$AZ$491,"-")</f>
        <v>0.14231499051233396</v>
      </c>
      <c r="BF491" s="130">
        <f t="shared" si="475"/>
        <v>0.43103448275862066</v>
      </c>
      <c r="BG491" s="156">
        <f t="shared" si="476"/>
        <v>112099.46666666666</v>
      </c>
      <c r="BH491" s="596">
        <f>BZ52</f>
        <v>15681</v>
      </c>
      <c r="BI491" s="225" t="s">
        <v>104</v>
      </c>
      <c r="BJ491" s="121">
        <f t="shared" si="477"/>
        <v>8226</v>
      </c>
      <c r="BK491" s="129">
        <f t="shared" si="461"/>
        <v>4552</v>
      </c>
      <c r="BL491" s="129">
        <f t="shared" si="462"/>
        <v>339818110</v>
      </c>
      <c r="BM491" s="130">
        <f>IFERROR(BK491/$BH$491,"-")</f>
        <v>0.29028760920859636</v>
      </c>
      <c r="BN491" s="130">
        <f t="shared" si="478"/>
        <v>0.55336737174811568</v>
      </c>
      <c r="BO491" s="129">
        <f t="shared" si="479"/>
        <v>74652.484622144111</v>
      </c>
      <c r="BP491" s="183"/>
    </row>
    <row r="492" spans="2:68" s="75" customFormat="1">
      <c r="B492" s="602"/>
      <c r="C492" s="605"/>
      <c r="D492" s="592"/>
      <c r="E492" s="226" t="s">
        <v>136</v>
      </c>
      <c r="F492" s="122">
        <v>36</v>
      </c>
      <c r="G492" s="131">
        <v>17</v>
      </c>
      <c r="H492" s="131">
        <v>1020480</v>
      </c>
      <c r="I492" s="132">
        <f t="shared" ref="I492:I501" si="504">IFERROR(G492/$D$491,"-")</f>
        <v>0.28813559322033899</v>
      </c>
      <c r="J492" s="132">
        <f t="shared" si="463"/>
        <v>0.47222222222222221</v>
      </c>
      <c r="K492" s="157">
        <f t="shared" si="464"/>
        <v>60028.23529411765</v>
      </c>
      <c r="L492" s="592"/>
      <c r="M492" s="226" t="s">
        <v>136</v>
      </c>
      <c r="N492" s="122">
        <v>69</v>
      </c>
      <c r="O492" s="131">
        <v>39</v>
      </c>
      <c r="P492" s="131">
        <v>3910590</v>
      </c>
      <c r="Q492" s="132">
        <f t="shared" ref="Q492:Q501" si="505">IFERROR(O492/$L$491,"-")</f>
        <v>0.24840764331210191</v>
      </c>
      <c r="R492" s="132">
        <f t="shared" si="465"/>
        <v>0.56521739130434778</v>
      </c>
      <c r="S492" s="126">
        <f t="shared" si="466"/>
        <v>100271.53846153847</v>
      </c>
      <c r="T492" s="592"/>
      <c r="U492" s="226" t="s">
        <v>136</v>
      </c>
      <c r="V492" s="122">
        <v>2654</v>
      </c>
      <c r="W492" s="131">
        <v>1521</v>
      </c>
      <c r="X492" s="131">
        <v>101468290</v>
      </c>
      <c r="Y492" s="132">
        <f t="shared" ref="Y492:Y501" si="506">IFERROR(W492/$T$491,"-")</f>
        <v>0.27985280588776451</v>
      </c>
      <c r="Z492" s="132">
        <f t="shared" si="467"/>
        <v>0.57309721175584027</v>
      </c>
      <c r="AA492" s="131">
        <f t="shared" si="468"/>
        <v>66711.564760026304</v>
      </c>
      <c r="AB492" s="592"/>
      <c r="AC492" s="226" t="s">
        <v>136</v>
      </c>
      <c r="AD492" s="122">
        <v>2329</v>
      </c>
      <c r="AE492" s="131">
        <v>1397</v>
      </c>
      <c r="AF492" s="131">
        <v>100247320</v>
      </c>
      <c r="AG492" s="132">
        <f t="shared" ref="AG492:AG501" si="507">IFERROR(AE492/$AB$491,"-")</f>
        <v>0.29742388758782201</v>
      </c>
      <c r="AH492" s="132">
        <f t="shared" si="469"/>
        <v>0.59982825246887073</v>
      </c>
      <c r="AI492" s="126">
        <f t="shared" si="470"/>
        <v>71758.997852541157</v>
      </c>
      <c r="AJ492" s="592"/>
      <c r="AK492" s="226" t="s">
        <v>136</v>
      </c>
      <c r="AL492" s="122">
        <v>1462</v>
      </c>
      <c r="AM492" s="131">
        <v>785</v>
      </c>
      <c r="AN492" s="131">
        <v>57790330</v>
      </c>
      <c r="AO492" s="132">
        <f t="shared" ref="AO492:AO501" si="508">IFERROR(AM492/$AJ$491,"-")</f>
        <v>0.24079754601226994</v>
      </c>
      <c r="AP492" s="132">
        <f t="shared" si="471"/>
        <v>0.5369357045143639</v>
      </c>
      <c r="AQ492" s="126">
        <f t="shared" si="472"/>
        <v>73618.254777070062</v>
      </c>
      <c r="AR492" s="592"/>
      <c r="AS492" s="226" t="s">
        <v>136</v>
      </c>
      <c r="AT492" s="122">
        <v>530</v>
      </c>
      <c r="AU492" s="131">
        <v>239</v>
      </c>
      <c r="AV492" s="131">
        <v>20008760</v>
      </c>
      <c r="AW492" s="132">
        <f t="shared" ref="AW492:AW501" si="509">IFERROR(AU492/$AR$491,"-")</f>
        <v>0.15459249676584735</v>
      </c>
      <c r="AX492" s="132">
        <f t="shared" si="473"/>
        <v>0.45094339622641511</v>
      </c>
      <c r="AY492" s="131">
        <f t="shared" si="474"/>
        <v>83718.661087866116</v>
      </c>
      <c r="AZ492" s="592"/>
      <c r="BA492" s="226" t="s">
        <v>136</v>
      </c>
      <c r="BB492" s="122">
        <v>76</v>
      </c>
      <c r="BC492" s="131">
        <v>36</v>
      </c>
      <c r="BD492" s="131">
        <v>4540350</v>
      </c>
      <c r="BE492" s="132">
        <f t="shared" ref="BE492:BE501" si="510">IFERROR(BC492/$AZ$491,"-")</f>
        <v>6.8311195445920306E-2</v>
      </c>
      <c r="BF492" s="132">
        <f t="shared" si="475"/>
        <v>0.47368421052631576</v>
      </c>
      <c r="BG492" s="157">
        <f t="shared" si="476"/>
        <v>126120.83333333333</v>
      </c>
      <c r="BH492" s="592"/>
      <c r="BI492" s="226" t="s">
        <v>136</v>
      </c>
      <c r="BJ492" s="122">
        <f t="shared" si="477"/>
        <v>7156</v>
      </c>
      <c r="BK492" s="131">
        <f t="shared" si="461"/>
        <v>4034</v>
      </c>
      <c r="BL492" s="131">
        <f t="shared" si="462"/>
        <v>288986120</v>
      </c>
      <c r="BM492" s="132">
        <f t="shared" ref="BM492:BM501" si="511">IFERROR(BK492/$BH$491,"-")</f>
        <v>0.25725400165805751</v>
      </c>
      <c r="BN492" s="132">
        <f t="shared" si="478"/>
        <v>0.56372275013974282</v>
      </c>
      <c r="BO492" s="131">
        <f t="shared" si="479"/>
        <v>71637.610312345074</v>
      </c>
      <c r="BP492" s="183"/>
    </row>
    <row r="493" spans="2:68" s="75" customFormat="1">
      <c r="B493" s="602"/>
      <c r="C493" s="605"/>
      <c r="D493" s="592"/>
      <c r="E493" s="227" t="s">
        <v>103</v>
      </c>
      <c r="F493" s="122">
        <v>36</v>
      </c>
      <c r="G493" s="131">
        <v>19</v>
      </c>
      <c r="H493" s="131">
        <v>1164710</v>
      </c>
      <c r="I493" s="132">
        <f t="shared" si="504"/>
        <v>0.32203389830508472</v>
      </c>
      <c r="J493" s="132">
        <f t="shared" si="463"/>
        <v>0.52777777777777779</v>
      </c>
      <c r="K493" s="157">
        <f t="shared" si="464"/>
        <v>61300.526315789473</v>
      </c>
      <c r="L493" s="592"/>
      <c r="M493" s="227" t="s">
        <v>103</v>
      </c>
      <c r="N493" s="122">
        <v>100</v>
      </c>
      <c r="O493" s="131">
        <v>54</v>
      </c>
      <c r="P493" s="131">
        <v>5035940</v>
      </c>
      <c r="Q493" s="132">
        <f t="shared" si="505"/>
        <v>0.34394904458598724</v>
      </c>
      <c r="R493" s="132">
        <f t="shared" si="465"/>
        <v>0.54</v>
      </c>
      <c r="S493" s="126">
        <f t="shared" si="466"/>
        <v>93258.148148148146</v>
      </c>
      <c r="T493" s="592"/>
      <c r="U493" s="227" t="s">
        <v>103</v>
      </c>
      <c r="V493" s="122">
        <v>3546</v>
      </c>
      <c r="W493" s="131">
        <v>1964</v>
      </c>
      <c r="X493" s="131">
        <v>129605800</v>
      </c>
      <c r="Y493" s="132">
        <f t="shared" si="506"/>
        <v>0.36136154553817845</v>
      </c>
      <c r="Z493" s="132">
        <f t="shared" si="467"/>
        <v>0.55386350817822894</v>
      </c>
      <c r="AA493" s="131">
        <f t="shared" si="468"/>
        <v>65990.733197556008</v>
      </c>
      <c r="AB493" s="592"/>
      <c r="AC493" s="227" t="s">
        <v>103</v>
      </c>
      <c r="AD493" s="122">
        <v>3323</v>
      </c>
      <c r="AE493" s="131">
        <v>1918</v>
      </c>
      <c r="AF493" s="131">
        <v>144061450</v>
      </c>
      <c r="AG493" s="132">
        <f t="shared" si="507"/>
        <v>0.40834575260804767</v>
      </c>
      <c r="AH493" s="132">
        <f t="shared" si="469"/>
        <v>0.57718928678904602</v>
      </c>
      <c r="AI493" s="126">
        <f t="shared" si="470"/>
        <v>75110.245046923883</v>
      </c>
      <c r="AJ493" s="592"/>
      <c r="AK493" s="227" t="s">
        <v>103</v>
      </c>
      <c r="AL493" s="122">
        <v>2363</v>
      </c>
      <c r="AM493" s="131">
        <v>1208</v>
      </c>
      <c r="AN493" s="131">
        <v>97514080</v>
      </c>
      <c r="AO493" s="132">
        <f t="shared" si="508"/>
        <v>0.37055214723926383</v>
      </c>
      <c r="AP493" s="132">
        <f t="shared" si="471"/>
        <v>0.51121455776555225</v>
      </c>
      <c r="AQ493" s="126">
        <f t="shared" si="472"/>
        <v>80723.576158940399</v>
      </c>
      <c r="AR493" s="592"/>
      <c r="AS493" s="227" t="s">
        <v>103</v>
      </c>
      <c r="AT493" s="122">
        <v>1060</v>
      </c>
      <c r="AU493" s="131">
        <v>464</v>
      </c>
      <c r="AV493" s="131">
        <v>42484020</v>
      </c>
      <c r="AW493" s="132">
        <f t="shared" si="509"/>
        <v>0.30012936610608021</v>
      </c>
      <c r="AX493" s="132">
        <f t="shared" si="473"/>
        <v>0.43773584905660379</v>
      </c>
      <c r="AY493" s="131">
        <f t="shared" si="474"/>
        <v>91560.387931034478</v>
      </c>
      <c r="AZ493" s="592"/>
      <c r="BA493" s="227" t="s">
        <v>103</v>
      </c>
      <c r="BB493" s="122">
        <v>275</v>
      </c>
      <c r="BC493" s="131">
        <v>134</v>
      </c>
      <c r="BD493" s="131">
        <v>14086580</v>
      </c>
      <c r="BE493" s="132">
        <f t="shared" si="510"/>
        <v>0.25426944971537002</v>
      </c>
      <c r="BF493" s="132">
        <f t="shared" si="475"/>
        <v>0.48727272727272725</v>
      </c>
      <c r="BG493" s="157">
        <f t="shared" si="476"/>
        <v>105123.73134328358</v>
      </c>
      <c r="BH493" s="592"/>
      <c r="BI493" s="227" t="s">
        <v>103</v>
      </c>
      <c r="BJ493" s="122">
        <f t="shared" si="477"/>
        <v>10703</v>
      </c>
      <c r="BK493" s="131">
        <f t="shared" si="461"/>
        <v>5761</v>
      </c>
      <c r="BL493" s="131">
        <f t="shared" si="462"/>
        <v>433952580</v>
      </c>
      <c r="BM493" s="132">
        <f t="shared" si="511"/>
        <v>0.36738728397423631</v>
      </c>
      <c r="BN493" s="132">
        <f t="shared" si="478"/>
        <v>0.53826030085022891</v>
      </c>
      <c r="BO493" s="131">
        <f t="shared" si="479"/>
        <v>75325.912168026378</v>
      </c>
      <c r="BP493" s="183"/>
    </row>
    <row r="494" spans="2:68" s="75" customFormat="1">
      <c r="B494" s="602"/>
      <c r="C494" s="605"/>
      <c r="D494" s="592"/>
      <c r="E494" s="227" t="s">
        <v>106</v>
      </c>
      <c r="F494" s="122">
        <v>18</v>
      </c>
      <c r="G494" s="131">
        <v>13</v>
      </c>
      <c r="H494" s="131">
        <v>764510</v>
      </c>
      <c r="I494" s="132">
        <f t="shared" si="504"/>
        <v>0.22033898305084745</v>
      </c>
      <c r="J494" s="132">
        <f t="shared" si="463"/>
        <v>0.72222222222222221</v>
      </c>
      <c r="K494" s="157">
        <f t="shared" si="464"/>
        <v>58808.461538461539</v>
      </c>
      <c r="L494" s="592"/>
      <c r="M494" s="227" t="s">
        <v>106</v>
      </c>
      <c r="N494" s="122">
        <v>51</v>
      </c>
      <c r="O494" s="131">
        <v>23</v>
      </c>
      <c r="P494" s="131">
        <v>1841170</v>
      </c>
      <c r="Q494" s="132">
        <f t="shared" si="505"/>
        <v>0.1464968152866242</v>
      </c>
      <c r="R494" s="132">
        <f t="shared" si="465"/>
        <v>0.45098039215686275</v>
      </c>
      <c r="S494" s="126">
        <f t="shared" si="466"/>
        <v>80050.869565217392</v>
      </c>
      <c r="T494" s="592"/>
      <c r="U494" s="227" t="s">
        <v>106</v>
      </c>
      <c r="V494" s="122">
        <v>1170</v>
      </c>
      <c r="W494" s="131">
        <v>639</v>
      </c>
      <c r="X494" s="131">
        <v>43647190</v>
      </c>
      <c r="Y494" s="132">
        <f t="shared" si="506"/>
        <v>0.11757129714811408</v>
      </c>
      <c r="Z494" s="132">
        <f t="shared" si="467"/>
        <v>0.5461538461538461</v>
      </c>
      <c r="AA494" s="131">
        <f t="shared" si="468"/>
        <v>68305.461658841945</v>
      </c>
      <c r="AB494" s="592"/>
      <c r="AC494" s="227" t="s">
        <v>106</v>
      </c>
      <c r="AD494" s="122">
        <v>1243</v>
      </c>
      <c r="AE494" s="131">
        <v>730</v>
      </c>
      <c r="AF494" s="131">
        <v>52110740</v>
      </c>
      <c r="AG494" s="132">
        <f t="shared" si="507"/>
        <v>0.15541835213966362</v>
      </c>
      <c r="AH494" s="132">
        <f t="shared" si="469"/>
        <v>0.58728881737731298</v>
      </c>
      <c r="AI494" s="126">
        <f t="shared" si="470"/>
        <v>71384.57534246576</v>
      </c>
      <c r="AJ494" s="592"/>
      <c r="AK494" s="227" t="s">
        <v>106</v>
      </c>
      <c r="AL494" s="122">
        <v>954</v>
      </c>
      <c r="AM494" s="131">
        <v>512</v>
      </c>
      <c r="AN494" s="131">
        <v>38562960</v>
      </c>
      <c r="AO494" s="132">
        <f t="shared" si="508"/>
        <v>0.15705521472392639</v>
      </c>
      <c r="AP494" s="132">
        <f t="shared" si="471"/>
        <v>0.5366876310272537</v>
      </c>
      <c r="AQ494" s="126">
        <f t="shared" si="472"/>
        <v>75318.28125</v>
      </c>
      <c r="AR494" s="592"/>
      <c r="AS494" s="227" t="s">
        <v>106</v>
      </c>
      <c r="AT494" s="122">
        <v>492</v>
      </c>
      <c r="AU494" s="131">
        <v>229</v>
      </c>
      <c r="AV494" s="131">
        <v>21400880</v>
      </c>
      <c r="AW494" s="132">
        <f t="shared" si="509"/>
        <v>0.148124191461837</v>
      </c>
      <c r="AX494" s="132">
        <f t="shared" si="473"/>
        <v>0.46544715447154472</v>
      </c>
      <c r="AY494" s="131">
        <f t="shared" si="474"/>
        <v>93453.624454148478</v>
      </c>
      <c r="AZ494" s="592"/>
      <c r="BA494" s="227" t="s">
        <v>106</v>
      </c>
      <c r="BB494" s="122">
        <v>136</v>
      </c>
      <c r="BC494" s="131">
        <v>62</v>
      </c>
      <c r="BD494" s="131">
        <v>5002000</v>
      </c>
      <c r="BE494" s="132">
        <f t="shared" si="510"/>
        <v>0.11764705882352941</v>
      </c>
      <c r="BF494" s="132">
        <f t="shared" si="475"/>
        <v>0.45588235294117646</v>
      </c>
      <c r="BG494" s="157">
        <f t="shared" si="476"/>
        <v>80677.419354838712</v>
      </c>
      <c r="BH494" s="592"/>
      <c r="BI494" s="227" t="s">
        <v>106</v>
      </c>
      <c r="BJ494" s="122">
        <f t="shared" si="477"/>
        <v>4064</v>
      </c>
      <c r="BK494" s="131">
        <f t="shared" si="461"/>
        <v>2208</v>
      </c>
      <c r="BL494" s="131">
        <f t="shared" si="462"/>
        <v>163329450</v>
      </c>
      <c r="BM494" s="132">
        <f t="shared" si="511"/>
        <v>0.14080734647025062</v>
      </c>
      <c r="BN494" s="132">
        <f t="shared" si="478"/>
        <v>0.54330708661417326</v>
      </c>
      <c r="BO494" s="131">
        <f t="shared" si="479"/>
        <v>73971.671195652176</v>
      </c>
      <c r="BP494" s="183"/>
    </row>
    <row r="495" spans="2:68" s="75" customFormat="1">
      <c r="B495" s="602"/>
      <c r="C495" s="605"/>
      <c r="D495" s="592"/>
      <c r="E495" s="227" t="s">
        <v>119</v>
      </c>
      <c r="F495" s="122">
        <v>18</v>
      </c>
      <c r="G495" s="131">
        <v>8</v>
      </c>
      <c r="H495" s="131">
        <v>461290</v>
      </c>
      <c r="I495" s="132">
        <f t="shared" si="504"/>
        <v>0.13559322033898305</v>
      </c>
      <c r="J495" s="132">
        <f t="shared" si="463"/>
        <v>0.44444444444444442</v>
      </c>
      <c r="K495" s="157">
        <f t="shared" si="464"/>
        <v>57661.25</v>
      </c>
      <c r="L495" s="592"/>
      <c r="M495" s="227" t="s">
        <v>119</v>
      </c>
      <c r="N495" s="122">
        <v>58</v>
      </c>
      <c r="O495" s="131">
        <v>30</v>
      </c>
      <c r="P495" s="131">
        <v>2725550</v>
      </c>
      <c r="Q495" s="132">
        <f t="shared" si="505"/>
        <v>0.19108280254777071</v>
      </c>
      <c r="R495" s="132">
        <f t="shared" si="465"/>
        <v>0.51724137931034486</v>
      </c>
      <c r="S495" s="126">
        <f t="shared" si="466"/>
        <v>90851.666666666672</v>
      </c>
      <c r="T495" s="592"/>
      <c r="U495" s="227" t="s">
        <v>119</v>
      </c>
      <c r="V495" s="122">
        <v>1052</v>
      </c>
      <c r="W495" s="131">
        <v>579</v>
      </c>
      <c r="X495" s="131">
        <v>39998300</v>
      </c>
      <c r="Y495" s="132">
        <f t="shared" si="506"/>
        <v>0.10653173873045078</v>
      </c>
      <c r="Z495" s="132">
        <f t="shared" si="467"/>
        <v>0.55038022813688214</v>
      </c>
      <c r="AA495" s="131">
        <f t="shared" si="468"/>
        <v>69081.692573402412</v>
      </c>
      <c r="AB495" s="592"/>
      <c r="AC495" s="227" t="s">
        <v>119</v>
      </c>
      <c r="AD495" s="122">
        <v>1277</v>
      </c>
      <c r="AE495" s="131">
        <v>720</v>
      </c>
      <c r="AF495" s="131">
        <v>52061750</v>
      </c>
      <c r="AG495" s="132">
        <f t="shared" si="507"/>
        <v>0.15328933361720248</v>
      </c>
      <c r="AH495" s="132">
        <f t="shared" si="469"/>
        <v>0.5638214565387627</v>
      </c>
      <c r="AI495" s="126">
        <f t="shared" si="470"/>
        <v>72307.986111111109</v>
      </c>
      <c r="AJ495" s="592"/>
      <c r="AK495" s="227" t="s">
        <v>119</v>
      </c>
      <c r="AL495" s="122">
        <v>979</v>
      </c>
      <c r="AM495" s="131">
        <v>500</v>
      </c>
      <c r="AN495" s="131">
        <v>38446510</v>
      </c>
      <c r="AO495" s="132">
        <f t="shared" si="508"/>
        <v>0.15337423312883436</v>
      </c>
      <c r="AP495" s="132">
        <f t="shared" si="471"/>
        <v>0.51072522982635338</v>
      </c>
      <c r="AQ495" s="126">
        <f t="shared" si="472"/>
        <v>76893.02</v>
      </c>
      <c r="AR495" s="592"/>
      <c r="AS495" s="227" t="s">
        <v>119</v>
      </c>
      <c r="AT495" s="122">
        <v>471</v>
      </c>
      <c r="AU495" s="131">
        <v>213</v>
      </c>
      <c r="AV495" s="131">
        <v>19832610</v>
      </c>
      <c r="AW495" s="132">
        <f t="shared" si="509"/>
        <v>0.13777490297542044</v>
      </c>
      <c r="AX495" s="132">
        <f t="shared" si="473"/>
        <v>0.45222929936305734</v>
      </c>
      <c r="AY495" s="131">
        <f t="shared" si="474"/>
        <v>93110.84507042254</v>
      </c>
      <c r="AZ495" s="592"/>
      <c r="BA495" s="227" t="s">
        <v>119</v>
      </c>
      <c r="BB495" s="122">
        <v>113</v>
      </c>
      <c r="BC495" s="131">
        <v>57</v>
      </c>
      <c r="BD495" s="131">
        <v>5159870</v>
      </c>
      <c r="BE495" s="132">
        <f t="shared" si="510"/>
        <v>0.10815939278937381</v>
      </c>
      <c r="BF495" s="132">
        <f t="shared" si="475"/>
        <v>0.50442477876106195</v>
      </c>
      <c r="BG495" s="157">
        <f t="shared" si="476"/>
        <v>90524.035087719298</v>
      </c>
      <c r="BH495" s="592"/>
      <c r="BI495" s="227" t="s">
        <v>119</v>
      </c>
      <c r="BJ495" s="122">
        <f t="shared" si="477"/>
        <v>3968</v>
      </c>
      <c r="BK495" s="131">
        <f t="shared" si="461"/>
        <v>2107</v>
      </c>
      <c r="BL495" s="131">
        <f t="shared" si="462"/>
        <v>158685880</v>
      </c>
      <c r="BM495" s="132">
        <f t="shared" si="511"/>
        <v>0.13436643071232701</v>
      </c>
      <c r="BN495" s="132">
        <f t="shared" si="478"/>
        <v>0.53099798387096775</v>
      </c>
      <c r="BO495" s="131">
        <f t="shared" si="479"/>
        <v>75313.659231134312</v>
      </c>
      <c r="BP495" s="183"/>
    </row>
    <row r="496" spans="2:68" s="75" customFormat="1">
      <c r="B496" s="602"/>
      <c r="C496" s="605"/>
      <c r="D496" s="592"/>
      <c r="E496" s="227" t="s">
        <v>120</v>
      </c>
      <c r="F496" s="122">
        <v>9</v>
      </c>
      <c r="G496" s="131">
        <v>7</v>
      </c>
      <c r="H496" s="131">
        <v>431600</v>
      </c>
      <c r="I496" s="132">
        <f t="shared" si="504"/>
        <v>0.11864406779661017</v>
      </c>
      <c r="J496" s="132">
        <f t="shared" si="463"/>
        <v>0.77777777777777779</v>
      </c>
      <c r="K496" s="157">
        <f t="shared" si="464"/>
        <v>61657.142857142855</v>
      </c>
      <c r="L496" s="592"/>
      <c r="M496" s="227" t="s">
        <v>120</v>
      </c>
      <c r="N496" s="122">
        <v>38</v>
      </c>
      <c r="O496" s="131">
        <v>18</v>
      </c>
      <c r="P496" s="131">
        <v>1418530</v>
      </c>
      <c r="Q496" s="132">
        <f t="shared" si="505"/>
        <v>0.11464968152866242</v>
      </c>
      <c r="R496" s="132">
        <f t="shared" si="465"/>
        <v>0.47368421052631576</v>
      </c>
      <c r="S496" s="126">
        <f t="shared" si="466"/>
        <v>78807.222222222219</v>
      </c>
      <c r="T496" s="592"/>
      <c r="U496" s="227" t="s">
        <v>120</v>
      </c>
      <c r="V496" s="122">
        <v>796</v>
      </c>
      <c r="W496" s="131">
        <v>508</v>
      </c>
      <c r="X496" s="131">
        <v>34299080</v>
      </c>
      <c r="Y496" s="132">
        <f t="shared" si="506"/>
        <v>9.3468261269549213E-2</v>
      </c>
      <c r="Z496" s="132">
        <f t="shared" si="467"/>
        <v>0.63819095477386933</v>
      </c>
      <c r="AA496" s="131">
        <f t="shared" si="468"/>
        <v>67517.874015748035</v>
      </c>
      <c r="AB496" s="592"/>
      <c r="AC496" s="227" t="s">
        <v>120</v>
      </c>
      <c r="AD496" s="122">
        <v>793</v>
      </c>
      <c r="AE496" s="131">
        <v>491</v>
      </c>
      <c r="AF496" s="131">
        <v>34443750</v>
      </c>
      <c r="AG496" s="132">
        <f t="shared" si="507"/>
        <v>0.10453480945284224</v>
      </c>
      <c r="AH496" s="132">
        <f t="shared" si="469"/>
        <v>0.6191677175283733</v>
      </c>
      <c r="AI496" s="126">
        <f t="shared" si="470"/>
        <v>70150.203665987778</v>
      </c>
      <c r="AJ496" s="592"/>
      <c r="AK496" s="227" t="s">
        <v>120</v>
      </c>
      <c r="AL496" s="122">
        <v>518</v>
      </c>
      <c r="AM496" s="131">
        <v>300</v>
      </c>
      <c r="AN496" s="131">
        <v>19009260</v>
      </c>
      <c r="AO496" s="132">
        <f t="shared" si="508"/>
        <v>9.202453987730061E-2</v>
      </c>
      <c r="AP496" s="132">
        <f t="shared" si="471"/>
        <v>0.5791505791505791</v>
      </c>
      <c r="AQ496" s="126">
        <f t="shared" si="472"/>
        <v>63364.2</v>
      </c>
      <c r="AR496" s="592"/>
      <c r="AS496" s="227" t="s">
        <v>120</v>
      </c>
      <c r="AT496" s="122">
        <v>184</v>
      </c>
      <c r="AU496" s="131">
        <v>85</v>
      </c>
      <c r="AV496" s="131">
        <v>7869560</v>
      </c>
      <c r="AW496" s="132">
        <f t="shared" si="509"/>
        <v>5.4980595084087966E-2</v>
      </c>
      <c r="AX496" s="132">
        <f t="shared" si="473"/>
        <v>0.46195652173913043</v>
      </c>
      <c r="AY496" s="131">
        <f t="shared" si="474"/>
        <v>92583.058823529413</v>
      </c>
      <c r="AZ496" s="592"/>
      <c r="BA496" s="227" t="s">
        <v>120</v>
      </c>
      <c r="BB496" s="122">
        <v>45</v>
      </c>
      <c r="BC496" s="131">
        <v>22</v>
      </c>
      <c r="BD496" s="131">
        <v>2199100</v>
      </c>
      <c r="BE496" s="132">
        <f t="shared" si="510"/>
        <v>4.1745730550284632E-2</v>
      </c>
      <c r="BF496" s="132">
        <f t="shared" si="475"/>
        <v>0.48888888888888887</v>
      </c>
      <c r="BG496" s="157">
        <f t="shared" si="476"/>
        <v>99959.090909090912</v>
      </c>
      <c r="BH496" s="592"/>
      <c r="BI496" s="227" t="s">
        <v>120</v>
      </c>
      <c r="BJ496" s="122">
        <f t="shared" si="477"/>
        <v>2383</v>
      </c>
      <c r="BK496" s="131">
        <f t="shared" si="461"/>
        <v>1431</v>
      </c>
      <c r="BL496" s="131">
        <f t="shared" si="462"/>
        <v>99670880</v>
      </c>
      <c r="BM496" s="132">
        <f t="shared" si="511"/>
        <v>9.1256935144442317E-2</v>
      </c>
      <c r="BN496" s="132">
        <f t="shared" si="478"/>
        <v>0.60050356693243812</v>
      </c>
      <c r="BO496" s="131">
        <f t="shared" si="479"/>
        <v>69651.208944793849</v>
      </c>
      <c r="BP496" s="183"/>
    </row>
    <row r="497" spans="2:68" s="75" customFormat="1">
      <c r="B497" s="602"/>
      <c r="C497" s="605"/>
      <c r="D497" s="592"/>
      <c r="E497" s="227" t="s">
        <v>121</v>
      </c>
      <c r="F497" s="122">
        <v>10</v>
      </c>
      <c r="G497" s="131">
        <v>3</v>
      </c>
      <c r="H497" s="131">
        <v>59880</v>
      </c>
      <c r="I497" s="132">
        <f t="shared" si="504"/>
        <v>5.0847457627118647E-2</v>
      </c>
      <c r="J497" s="132">
        <f t="shared" si="463"/>
        <v>0.3</v>
      </c>
      <c r="K497" s="157">
        <f t="shared" si="464"/>
        <v>19960</v>
      </c>
      <c r="L497" s="592"/>
      <c r="M497" s="227" t="s">
        <v>121</v>
      </c>
      <c r="N497" s="122">
        <v>31</v>
      </c>
      <c r="O497" s="131">
        <v>12</v>
      </c>
      <c r="P497" s="131">
        <v>840390</v>
      </c>
      <c r="Q497" s="132">
        <f t="shared" si="505"/>
        <v>7.6433121019108277E-2</v>
      </c>
      <c r="R497" s="132">
        <f t="shared" si="465"/>
        <v>0.38709677419354838</v>
      </c>
      <c r="S497" s="126">
        <f t="shared" si="466"/>
        <v>70032.5</v>
      </c>
      <c r="T497" s="592"/>
      <c r="U497" s="227" t="s">
        <v>121</v>
      </c>
      <c r="V497" s="122">
        <v>400</v>
      </c>
      <c r="W497" s="131">
        <v>203</v>
      </c>
      <c r="X497" s="131">
        <v>13728050</v>
      </c>
      <c r="Y497" s="132">
        <f t="shared" si="506"/>
        <v>3.7350505979760806E-2</v>
      </c>
      <c r="Z497" s="132">
        <f t="shared" si="467"/>
        <v>0.50749999999999995</v>
      </c>
      <c r="AA497" s="131">
        <f t="shared" si="468"/>
        <v>67625.862068965522</v>
      </c>
      <c r="AB497" s="592"/>
      <c r="AC497" s="227" t="s">
        <v>121</v>
      </c>
      <c r="AD497" s="122">
        <v>556</v>
      </c>
      <c r="AE497" s="131">
        <v>296</v>
      </c>
      <c r="AF497" s="131">
        <v>20639920</v>
      </c>
      <c r="AG497" s="132">
        <f t="shared" si="507"/>
        <v>6.3018948264849911E-2</v>
      </c>
      <c r="AH497" s="132">
        <f t="shared" si="469"/>
        <v>0.53237410071942448</v>
      </c>
      <c r="AI497" s="126">
        <f t="shared" si="470"/>
        <v>69729.459459459453</v>
      </c>
      <c r="AJ497" s="592"/>
      <c r="AK497" s="227" t="s">
        <v>121</v>
      </c>
      <c r="AL497" s="122">
        <v>448</v>
      </c>
      <c r="AM497" s="131">
        <v>231</v>
      </c>
      <c r="AN497" s="131">
        <v>17660120</v>
      </c>
      <c r="AO497" s="132">
        <f t="shared" si="508"/>
        <v>7.0858895705521466E-2</v>
      </c>
      <c r="AP497" s="132">
        <f t="shared" si="471"/>
        <v>0.515625</v>
      </c>
      <c r="AQ497" s="126">
        <f t="shared" si="472"/>
        <v>76450.735930735929</v>
      </c>
      <c r="AR497" s="592"/>
      <c r="AS497" s="227" t="s">
        <v>121</v>
      </c>
      <c r="AT497" s="122">
        <v>248</v>
      </c>
      <c r="AU497" s="131">
        <v>111</v>
      </c>
      <c r="AV497" s="131">
        <v>8958920</v>
      </c>
      <c r="AW497" s="132">
        <f t="shared" si="509"/>
        <v>7.1798188874514876E-2</v>
      </c>
      <c r="AX497" s="132">
        <f t="shared" si="473"/>
        <v>0.44758064516129031</v>
      </c>
      <c r="AY497" s="131">
        <f t="shared" si="474"/>
        <v>80710.990990990991</v>
      </c>
      <c r="AZ497" s="592"/>
      <c r="BA497" s="227" t="s">
        <v>121</v>
      </c>
      <c r="BB497" s="122">
        <v>70</v>
      </c>
      <c r="BC497" s="131">
        <v>28</v>
      </c>
      <c r="BD497" s="131">
        <v>4118020</v>
      </c>
      <c r="BE497" s="132">
        <f t="shared" si="510"/>
        <v>5.3130929791271347E-2</v>
      </c>
      <c r="BF497" s="132">
        <f t="shared" si="475"/>
        <v>0.4</v>
      </c>
      <c r="BG497" s="157">
        <f t="shared" si="476"/>
        <v>147072.14285714287</v>
      </c>
      <c r="BH497" s="592"/>
      <c r="BI497" s="227" t="s">
        <v>121</v>
      </c>
      <c r="BJ497" s="122">
        <f t="shared" si="477"/>
        <v>1763</v>
      </c>
      <c r="BK497" s="131">
        <f t="shared" si="461"/>
        <v>884</v>
      </c>
      <c r="BL497" s="131">
        <f t="shared" si="462"/>
        <v>66005300</v>
      </c>
      <c r="BM497" s="132">
        <f t="shared" si="511"/>
        <v>5.6373955742618456E-2</v>
      </c>
      <c r="BN497" s="132">
        <f t="shared" si="478"/>
        <v>0.50141803743618829</v>
      </c>
      <c r="BO497" s="131">
        <f t="shared" si="479"/>
        <v>74666.628959276015</v>
      </c>
      <c r="BP497" s="183"/>
    </row>
    <row r="498" spans="2:68" s="75" customFormat="1">
      <c r="B498" s="602"/>
      <c r="C498" s="605"/>
      <c r="D498" s="592"/>
      <c r="E498" s="227" t="s">
        <v>122</v>
      </c>
      <c r="F498" s="122">
        <v>10</v>
      </c>
      <c r="G498" s="131">
        <v>4</v>
      </c>
      <c r="H498" s="131">
        <v>412670</v>
      </c>
      <c r="I498" s="132">
        <f t="shared" si="504"/>
        <v>6.7796610169491525E-2</v>
      </c>
      <c r="J498" s="132">
        <f t="shared" si="463"/>
        <v>0.4</v>
      </c>
      <c r="K498" s="157">
        <f t="shared" si="464"/>
        <v>103167.5</v>
      </c>
      <c r="L498" s="592"/>
      <c r="M498" s="227" t="s">
        <v>122</v>
      </c>
      <c r="N498" s="122">
        <v>16</v>
      </c>
      <c r="O498" s="131">
        <v>11</v>
      </c>
      <c r="P498" s="131">
        <v>1091330</v>
      </c>
      <c r="Q498" s="132">
        <f t="shared" si="505"/>
        <v>7.0063694267515922E-2</v>
      </c>
      <c r="R498" s="132">
        <f t="shared" si="465"/>
        <v>0.6875</v>
      </c>
      <c r="S498" s="126">
        <f t="shared" si="466"/>
        <v>99211.818181818177</v>
      </c>
      <c r="T498" s="592"/>
      <c r="U498" s="227" t="s">
        <v>122</v>
      </c>
      <c r="V498" s="122">
        <v>318</v>
      </c>
      <c r="W498" s="131">
        <v>159</v>
      </c>
      <c r="X498" s="131">
        <v>12406250</v>
      </c>
      <c r="Y498" s="132">
        <f t="shared" si="506"/>
        <v>2.9254829806807728E-2</v>
      </c>
      <c r="Z498" s="132">
        <f t="shared" si="467"/>
        <v>0.5</v>
      </c>
      <c r="AA498" s="131">
        <f t="shared" si="468"/>
        <v>78026.729559748434</v>
      </c>
      <c r="AB498" s="592"/>
      <c r="AC498" s="227" t="s">
        <v>122</v>
      </c>
      <c r="AD498" s="122">
        <v>327</v>
      </c>
      <c r="AE498" s="131">
        <v>186</v>
      </c>
      <c r="AF498" s="131">
        <v>15161870</v>
      </c>
      <c r="AG498" s="132">
        <f t="shared" si="507"/>
        <v>3.9599744517777306E-2</v>
      </c>
      <c r="AH498" s="132">
        <f t="shared" si="469"/>
        <v>0.56880733944954132</v>
      </c>
      <c r="AI498" s="126">
        <f t="shared" si="470"/>
        <v>81515.430107526889</v>
      </c>
      <c r="AJ498" s="592"/>
      <c r="AK498" s="227" t="s">
        <v>122</v>
      </c>
      <c r="AL498" s="122">
        <v>325</v>
      </c>
      <c r="AM498" s="131">
        <v>176</v>
      </c>
      <c r="AN498" s="131">
        <v>15214450</v>
      </c>
      <c r="AO498" s="132">
        <f t="shared" si="508"/>
        <v>5.3987730061349694E-2</v>
      </c>
      <c r="AP498" s="132">
        <f t="shared" si="471"/>
        <v>0.54153846153846152</v>
      </c>
      <c r="AQ498" s="126">
        <f t="shared" si="472"/>
        <v>86445.738636363632</v>
      </c>
      <c r="AR498" s="592"/>
      <c r="AS498" s="227" t="s">
        <v>122</v>
      </c>
      <c r="AT498" s="122">
        <v>137</v>
      </c>
      <c r="AU498" s="131">
        <v>63</v>
      </c>
      <c r="AV498" s="131">
        <v>5365810</v>
      </c>
      <c r="AW498" s="132">
        <f t="shared" si="509"/>
        <v>4.0750323415265202E-2</v>
      </c>
      <c r="AX498" s="132">
        <f t="shared" si="473"/>
        <v>0.45985401459854014</v>
      </c>
      <c r="AY498" s="131">
        <f t="shared" si="474"/>
        <v>85171.587301587308</v>
      </c>
      <c r="AZ498" s="592"/>
      <c r="BA498" s="227" t="s">
        <v>122</v>
      </c>
      <c r="BB498" s="122">
        <v>35</v>
      </c>
      <c r="BC498" s="131">
        <v>14</v>
      </c>
      <c r="BD498" s="131">
        <v>1614100</v>
      </c>
      <c r="BE498" s="132">
        <f t="shared" si="510"/>
        <v>2.6565464895635674E-2</v>
      </c>
      <c r="BF498" s="132">
        <f t="shared" si="475"/>
        <v>0.4</v>
      </c>
      <c r="BG498" s="157">
        <f t="shared" si="476"/>
        <v>115292.85714285714</v>
      </c>
      <c r="BH498" s="592"/>
      <c r="BI498" s="227" t="s">
        <v>122</v>
      </c>
      <c r="BJ498" s="122">
        <f t="shared" si="477"/>
        <v>1168</v>
      </c>
      <c r="BK498" s="131">
        <f t="shared" si="461"/>
        <v>613</v>
      </c>
      <c r="BL498" s="131">
        <f t="shared" si="462"/>
        <v>51266480</v>
      </c>
      <c r="BM498" s="132">
        <f t="shared" si="511"/>
        <v>3.9091894649575923E-2</v>
      </c>
      <c r="BN498" s="132">
        <f t="shared" si="478"/>
        <v>0.52482876712328763</v>
      </c>
      <c r="BO498" s="131">
        <f t="shared" si="479"/>
        <v>83632.104404567697</v>
      </c>
      <c r="BP498" s="183"/>
    </row>
    <row r="499" spans="2:68" s="75" customFormat="1">
      <c r="B499" s="602"/>
      <c r="C499" s="605"/>
      <c r="D499" s="592"/>
      <c r="E499" s="227" t="s">
        <v>123</v>
      </c>
      <c r="F499" s="122">
        <v>19</v>
      </c>
      <c r="G499" s="131">
        <v>9</v>
      </c>
      <c r="H499" s="131">
        <v>578790</v>
      </c>
      <c r="I499" s="132">
        <f t="shared" si="504"/>
        <v>0.15254237288135594</v>
      </c>
      <c r="J499" s="132">
        <f t="shared" si="463"/>
        <v>0.47368421052631576</v>
      </c>
      <c r="K499" s="157">
        <f t="shared" si="464"/>
        <v>64310</v>
      </c>
      <c r="L499" s="592"/>
      <c r="M499" s="227" t="s">
        <v>123</v>
      </c>
      <c r="N499" s="122">
        <v>71</v>
      </c>
      <c r="O499" s="131">
        <v>41</v>
      </c>
      <c r="P499" s="131">
        <v>3486120</v>
      </c>
      <c r="Q499" s="132">
        <f t="shared" si="505"/>
        <v>0.26114649681528662</v>
      </c>
      <c r="R499" s="132">
        <f t="shared" si="465"/>
        <v>0.57746478873239437</v>
      </c>
      <c r="S499" s="126">
        <f t="shared" si="466"/>
        <v>85027.317073170736</v>
      </c>
      <c r="T499" s="592"/>
      <c r="U499" s="227" t="s">
        <v>123</v>
      </c>
      <c r="V499" s="122">
        <v>2162</v>
      </c>
      <c r="W499" s="131">
        <v>1350</v>
      </c>
      <c r="X499" s="131">
        <v>94773810</v>
      </c>
      <c r="Y499" s="132">
        <f t="shared" si="506"/>
        <v>0.24839006439742412</v>
      </c>
      <c r="Z499" s="132">
        <f t="shared" si="467"/>
        <v>0.62442183163737275</v>
      </c>
      <c r="AA499" s="131">
        <f t="shared" si="468"/>
        <v>70202.822222222225</v>
      </c>
      <c r="AB499" s="592"/>
      <c r="AC499" s="227" t="s">
        <v>123</v>
      </c>
      <c r="AD499" s="122">
        <v>2145</v>
      </c>
      <c r="AE499" s="131">
        <v>1290</v>
      </c>
      <c r="AF499" s="131">
        <v>96985190</v>
      </c>
      <c r="AG499" s="132">
        <f t="shared" si="507"/>
        <v>0.27464338939748778</v>
      </c>
      <c r="AH499" s="132">
        <f t="shared" si="469"/>
        <v>0.60139860139860135</v>
      </c>
      <c r="AI499" s="126">
        <f t="shared" si="470"/>
        <v>75182.317829457359</v>
      </c>
      <c r="AJ499" s="592"/>
      <c r="AK499" s="227" t="s">
        <v>123</v>
      </c>
      <c r="AL499" s="122">
        <v>1332</v>
      </c>
      <c r="AM499" s="131">
        <v>733</v>
      </c>
      <c r="AN499" s="131">
        <v>54586910</v>
      </c>
      <c r="AO499" s="132">
        <f t="shared" si="508"/>
        <v>0.22484662576687117</v>
      </c>
      <c r="AP499" s="132">
        <f t="shared" si="471"/>
        <v>0.5503003003003003</v>
      </c>
      <c r="AQ499" s="126">
        <f t="shared" si="472"/>
        <v>74470.545702592091</v>
      </c>
      <c r="AR499" s="592"/>
      <c r="AS499" s="227" t="s">
        <v>123</v>
      </c>
      <c r="AT499" s="122">
        <v>502</v>
      </c>
      <c r="AU499" s="131">
        <v>239</v>
      </c>
      <c r="AV499" s="131">
        <v>20296740</v>
      </c>
      <c r="AW499" s="132">
        <f t="shared" si="509"/>
        <v>0.15459249676584735</v>
      </c>
      <c r="AX499" s="132">
        <f t="shared" si="473"/>
        <v>0.4760956175298805</v>
      </c>
      <c r="AY499" s="131">
        <f t="shared" si="474"/>
        <v>84923.598326359832</v>
      </c>
      <c r="AZ499" s="592"/>
      <c r="BA499" s="227" t="s">
        <v>123</v>
      </c>
      <c r="BB499" s="122">
        <v>112</v>
      </c>
      <c r="BC499" s="131">
        <v>45</v>
      </c>
      <c r="BD499" s="131">
        <v>3157310</v>
      </c>
      <c r="BE499" s="132">
        <f t="shared" si="510"/>
        <v>8.5388994307400379E-2</v>
      </c>
      <c r="BF499" s="132">
        <f t="shared" si="475"/>
        <v>0.4017857142857143</v>
      </c>
      <c r="BG499" s="157">
        <f t="shared" si="476"/>
        <v>70162.444444444438</v>
      </c>
      <c r="BH499" s="592"/>
      <c r="BI499" s="227" t="s">
        <v>123</v>
      </c>
      <c r="BJ499" s="122">
        <f t="shared" si="477"/>
        <v>6343</v>
      </c>
      <c r="BK499" s="131">
        <f t="shared" si="461"/>
        <v>3707</v>
      </c>
      <c r="BL499" s="131">
        <f t="shared" si="462"/>
        <v>273864870</v>
      </c>
      <c r="BM499" s="132">
        <f t="shared" si="511"/>
        <v>0.23640073974874051</v>
      </c>
      <c r="BN499" s="132">
        <f t="shared" si="478"/>
        <v>0.58442377423931891</v>
      </c>
      <c r="BO499" s="131">
        <f t="shared" si="479"/>
        <v>73877.763690315624</v>
      </c>
      <c r="BP499" s="183"/>
    </row>
    <row r="500" spans="2:68" s="75" customFormat="1">
      <c r="B500" s="602"/>
      <c r="C500" s="605"/>
      <c r="D500" s="592"/>
      <c r="E500" s="227" t="s">
        <v>124</v>
      </c>
      <c r="F500" s="122">
        <v>6</v>
      </c>
      <c r="G500" s="131">
        <v>1</v>
      </c>
      <c r="H500" s="131">
        <v>86180</v>
      </c>
      <c r="I500" s="132">
        <f t="shared" si="504"/>
        <v>1.6949152542372881E-2</v>
      </c>
      <c r="J500" s="132">
        <f t="shared" si="463"/>
        <v>0.16666666666666666</v>
      </c>
      <c r="K500" s="157">
        <f t="shared" si="464"/>
        <v>86180</v>
      </c>
      <c r="L500" s="592"/>
      <c r="M500" s="227" t="s">
        <v>124</v>
      </c>
      <c r="N500" s="122">
        <v>24</v>
      </c>
      <c r="O500" s="131">
        <v>9</v>
      </c>
      <c r="P500" s="131">
        <v>959390</v>
      </c>
      <c r="Q500" s="132">
        <f t="shared" si="505"/>
        <v>5.7324840764331211E-2</v>
      </c>
      <c r="R500" s="132">
        <f t="shared" si="465"/>
        <v>0.375</v>
      </c>
      <c r="S500" s="126">
        <f t="shared" si="466"/>
        <v>106598.88888888889</v>
      </c>
      <c r="T500" s="592"/>
      <c r="U500" s="227" t="s">
        <v>124</v>
      </c>
      <c r="V500" s="122">
        <v>376</v>
      </c>
      <c r="W500" s="131">
        <v>211</v>
      </c>
      <c r="X500" s="131">
        <v>15964270</v>
      </c>
      <c r="Y500" s="132">
        <f t="shared" si="506"/>
        <v>3.8822447102115916E-2</v>
      </c>
      <c r="Z500" s="132">
        <f t="shared" si="467"/>
        <v>0.56117021276595747</v>
      </c>
      <c r="AA500" s="131">
        <f t="shared" si="468"/>
        <v>75660.047393364934</v>
      </c>
      <c r="AB500" s="592"/>
      <c r="AC500" s="227" t="s">
        <v>124</v>
      </c>
      <c r="AD500" s="122">
        <v>508</v>
      </c>
      <c r="AE500" s="131">
        <v>264</v>
      </c>
      <c r="AF500" s="131">
        <v>22476330</v>
      </c>
      <c r="AG500" s="132">
        <f t="shared" si="507"/>
        <v>5.6206088992974239E-2</v>
      </c>
      <c r="AH500" s="132">
        <f t="shared" si="469"/>
        <v>0.51968503937007871</v>
      </c>
      <c r="AI500" s="126">
        <f t="shared" si="470"/>
        <v>85137.613636363632</v>
      </c>
      <c r="AJ500" s="592"/>
      <c r="AK500" s="227" t="s">
        <v>124</v>
      </c>
      <c r="AL500" s="122">
        <v>471</v>
      </c>
      <c r="AM500" s="131">
        <v>240</v>
      </c>
      <c r="AN500" s="131">
        <v>20179020</v>
      </c>
      <c r="AO500" s="132">
        <f t="shared" si="508"/>
        <v>7.3619631901840496E-2</v>
      </c>
      <c r="AP500" s="132">
        <f t="shared" si="471"/>
        <v>0.50955414012738853</v>
      </c>
      <c r="AQ500" s="126">
        <f t="shared" si="472"/>
        <v>84079.25</v>
      </c>
      <c r="AR500" s="592"/>
      <c r="AS500" s="227" t="s">
        <v>124</v>
      </c>
      <c r="AT500" s="122">
        <v>277</v>
      </c>
      <c r="AU500" s="131">
        <v>118</v>
      </c>
      <c r="AV500" s="131">
        <v>10191570</v>
      </c>
      <c r="AW500" s="132">
        <f t="shared" si="509"/>
        <v>7.6326002587322125E-2</v>
      </c>
      <c r="AX500" s="132">
        <f t="shared" si="473"/>
        <v>0.4259927797833935</v>
      </c>
      <c r="AY500" s="131">
        <f t="shared" si="474"/>
        <v>86369.237288135599</v>
      </c>
      <c r="AZ500" s="592"/>
      <c r="BA500" s="227" t="s">
        <v>124</v>
      </c>
      <c r="BB500" s="122">
        <v>102</v>
      </c>
      <c r="BC500" s="131">
        <v>45</v>
      </c>
      <c r="BD500" s="131">
        <v>2911630</v>
      </c>
      <c r="BE500" s="132">
        <f t="shared" si="510"/>
        <v>8.5388994307400379E-2</v>
      </c>
      <c r="BF500" s="132">
        <f t="shared" si="475"/>
        <v>0.44117647058823528</v>
      </c>
      <c r="BG500" s="157">
        <f t="shared" si="476"/>
        <v>64702.888888888891</v>
      </c>
      <c r="BH500" s="592"/>
      <c r="BI500" s="227" t="s">
        <v>124</v>
      </c>
      <c r="BJ500" s="122">
        <f t="shared" si="477"/>
        <v>1764</v>
      </c>
      <c r="BK500" s="131">
        <f t="shared" si="461"/>
        <v>888</v>
      </c>
      <c r="BL500" s="131">
        <f t="shared" si="462"/>
        <v>72768390</v>
      </c>
      <c r="BM500" s="132">
        <f t="shared" si="511"/>
        <v>5.6629041515209491E-2</v>
      </c>
      <c r="BN500" s="132">
        <f t="shared" si="478"/>
        <v>0.50340136054421769</v>
      </c>
      <c r="BO500" s="131">
        <f t="shared" si="479"/>
        <v>81946.385135135133</v>
      </c>
      <c r="BP500" s="183"/>
    </row>
    <row r="501" spans="2:68" s="75" customFormat="1">
      <c r="B501" s="602"/>
      <c r="C501" s="605"/>
      <c r="D501" s="592"/>
      <c r="E501" s="224" t="s">
        <v>117</v>
      </c>
      <c r="F501" s="122">
        <v>3</v>
      </c>
      <c r="G501" s="131">
        <v>1</v>
      </c>
      <c r="H501" s="131">
        <v>215940</v>
      </c>
      <c r="I501" s="132">
        <f t="shared" si="504"/>
        <v>1.6949152542372881E-2</v>
      </c>
      <c r="J501" s="132">
        <f t="shared" si="463"/>
        <v>0.33333333333333331</v>
      </c>
      <c r="K501" s="157">
        <f t="shared" si="464"/>
        <v>215940</v>
      </c>
      <c r="L501" s="592"/>
      <c r="M501" s="228" t="s">
        <v>117</v>
      </c>
      <c r="N501" s="122">
        <v>10</v>
      </c>
      <c r="O501" s="131">
        <v>9</v>
      </c>
      <c r="P501" s="131">
        <v>454010</v>
      </c>
      <c r="Q501" s="132">
        <f t="shared" si="505"/>
        <v>5.7324840764331211E-2</v>
      </c>
      <c r="R501" s="132">
        <f t="shared" si="465"/>
        <v>0.9</v>
      </c>
      <c r="S501" s="126">
        <f t="shared" si="466"/>
        <v>50445.555555555555</v>
      </c>
      <c r="T501" s="592"/>
      <c r="U501" s="228" t="s">
        <v>117</v>
      </c>
      <c r="V501" s="122">
        <v>399</v>
      </c>
      <c r="W501" s="131">
        <v>203</v>
      </c>
      <c r="X501" s="131">
        <v>13668430</v>
      </c>
      <c r="Y501" s="132">
        <f t="shared" si="506"/>
        <v>3.7350505979760806E-2</v>
      </c>
      <c r="Z501" s="132">
        <f t="shared" si="467"/>
        <v>0.50877192982456143</v>
      </c>
      <c r="AA501" s="131">
        <f t="shared" si="468"/>
        <v>67332.167487684725</v>
      </c>
      <c r="AB501" s="592"/>
      <c r="AC501" s="228" t="s">
        <v>117</v>
      </c>
      <c r="AD501" s="122">
        <v>228</v>
      </c>
      <c r="AE501" s="131">
        <v>110</v>
      </c>
      <c r="AF501" s="131">
        <v>11834240</v>
      </c>
      <c r="AG501" s="132">
        <f t="shared" si="507"/>
        <v>2.3419203747072601E-2</v>
      </c>
      <c r="AH501" s="132">
        <f t="shared" si="469"/>
        <v>0.48245614035087719</v>
      </c>
      <c r="AI501" s="126">
        <f t="shared" si="470"/>
        <v>107584</v>
      </c>
      <c r="AJ501" s="592"/>
      <c r="AK501" s="228" t="s">
        <v>117</v>
      </c>
      <c r="AL501" s="122">
        <v>126</v>
      </c>
      <c r="AM501" s="131">
        <v>53</v>
      </c>
      <c r="AN501" s="131">
        <v>4849210</v>
      </c>
      <c r="AO501" s="132">
        <f t="shared" si="508"/>
        <v>1.6257668711656442E-2</v>
      </c>
      <c r="AP501" s="132">
        <f t="shared" si="471"/>
        <v>0.42063492063492064</v>
      </c>
      <c r="AQ501" s="126">
        <f t="shared" si="472"/>
        <v>91494.528301886792</v>
      </c>
      <c r="AR501" s="592"/>
      <c r="AS501" s="228" t="s">
        <v>117</v>
      </c>
      <c r="AT501" s="122">
        <v>84</v>
      </c>
      <c r="AU501" s="131">
        <v>35</v>
      </c>
      <c r="AV501" s="131">
        <v>6264610</v>
      </c>
      <c r="AW501" s="132">
        <f t="shared" si="509"/>
        <v>2.2639068564036222E-2</v>
      </c>
      <c r="AX501" s="132">
        <f t="shared" si="473"/>
        <v>0.41666666666666669</v>
      </c>
      <c r="AY501" s="131">
        <f t="shared" si="474"/>
        <v>178988.85714285713</v>
      </c>
      <c r="AZ501" s="592"/>
      <c r="BA501" s="228" t="s">
        <v>117</v>
      </c>
      <c r="BB501" s="122">
        <v>40</v>
      </c>
      <c r="BC501" s="131">
        <v>14</v>
      </c>
      <c r="BD501" s="131">
        <v>3249220</v>
      </c>
      <c r="BE501" s="132">
        <f t="shared" si="510"/>
        <v>2.6565464895635674E-2</v>
      </c>
      <c r="BF501" s="132">
        <f t="shared" si="475"/>
        <v>0.35</v>
      </c>
      <c r="BG501" s="157">
        <f t="shared" si="476"/>
        <v>232087.14285714287</v>
      </c>
      <c r="BH501" s="592"/>
      <c r="BI501" s="228" t="s">
        <v>117</v>
      </c>
      <c r="BJ501" s="122">
        <f t="shared" si="477"/>
        <v>890</v>
      </c>
      <c r="BK501" s="131">
        <f t="shared" si="461"/>
        <v>425</v>
      </c>
      <c r="BL501" s="131">
        <f t="shared" si="462"/>
        <v>40535660</v>
      </c>
      <c r="BM501" s="132">
        <f t="shared" si="511"/>
        <v>2.7102863337797333E-2</v>
      </c>
      <c r="BN501" s="132">
        <f t="shared" si="478"/>
        <v>0.47752808988764045</v>
      </c>
      <c r="BO501" s="131">
        <f t="shared" si="479"/>
        <v>95378.023529411759</v>
      </c>
      <c r="BP501" s="183"/>
    </row>
    <row r="502" spans="2:68" s="75" customFormat="1">
      <c r="B502" s="602">
        <v>46</v>
      </c>
      <c r="C502" s="604" t="s">
        <v>21</v>
      </c>
      <c r="D502" s="596">
        <f>BS53</f>
        <v>19</v>
      </c>
      <c r="E502" s="225" t="s">
        <v>104</v>
      </c>
      <c r="F502" s="121">
        <v>11</v>
      </c>
      <c r="G502" s="129">
        <v>9</v>
      </c>
      <c r="H502" s="129">
        <v>1211920</v>
      </c>
      <c r="I502" s="130">
        <f>IFERROR(G502/$D$502,"-")</f>
        <v>0.47368421052631576</v>
      </c>
      <c r="J502" s="130">
        <f t="shared" si="463"/>
        <v>0.81818181818181823</v>
      </c>
      <c r="K502" s="156">
        <f t="shared" si="464"/>
        <v>134657.77777777778</v>
      </c>
      <c r="L502" s="596">
        <f>BT53</f>
        <v>173</v>
      </c>
      <c r="M502" s="225" t="s">
        <v>104</v>
      </c>
      <c r="N502" s="121">
        <v>73</v>
      </c>
      <c r="O502" s="129">
        <v>44</v>
      </c>
      <c r="P502" s="129">
        <v>5099200</v>
      </c>
      <c r="Q502" s="130">
        <f>IFERROR(O502/$L$502,"-")</f>
        <v>0.25433526011560692</v>
      </c>
      <c r="R502" s="130">
        <f t="shared" si="465"/>
        <v>0.60273972602739723</v>
      </c>
      <c r="S502" s="125">
        <f t="shared" si="466"/>
        <v>115890.90909090909</v>
      </c>
      <c r="T502" s="596">
        <f>BU53</f>
        <v>7170</v>
      </c>
      <c r="U502" s="225" t="s">
        <v>104</v>
      </c>
      <c r="V502" s="121">
        <v>3169</v>
      </c>
      <c r="W502" s="129">
        <v>1976</v>
      </c>
      <c r="X502" s="129">
        <v>135153220</v>
      </c>
      <c r="Y502" s="130">
        <f>IFERROR(W502/$T$502,"-")</f>
        <v>0.27559274755927476</v>
      </c>
      <c r="Z502" s="130">
        <f t="shared" si="467"/>
        <v>0.62354054906910694</v>
      </c>
      <c r="AA502" s="129">
        <f t="shared" si="468"/>
        <v>68397.378542510123</v>
      </c>
      <c r="AB502" s="596">
        <f>BV53</f>
        <v>5986</v>
      </c>
      <c r="AC502" s="225" t="s">
        <v>104</v>
      </c>
      <c r="AD502" s="121">
        <v>2955</v>
      </c>
      <c r="AE502" s="129">
        <v>1886</v>
      </c>
      <c r="AF502" s="129">
        <v>138326100</v>
      </c>
      <c r="AG502" s="130">
        <f>IFERROR(AE502/$AB$502,"-")</f>
        <v>0.31506849315068491</v>
      </c>
      <c r="AH502" s="130">
        <f t="shared" si="469"/>
        <v>0.63824027072758038</v>
      </c>
      <c r="AI502" s="125">
        <f t="shared" si="470"/>
        <v>73343.637327677628</v>
      </c>
      <c r="AJ502" s="596">
        <f>BW53</f>
        <v>4005</v>
      </c>
      <c r="AK502" s="225" t="s">
        <v>104</v>
      </c>
      <c r="AL502" s="121">
        <v>1881</v>
      </c>
      <c r="AM502" s="129">
        <v>1109</v>
      </c>
      <c r="AN502" s="129">
        <v>88830800</v>
      </c>
      <c r="AO502" s="130">
        <f>IFERROR(AM502/$AJ$502,"-")</f>
        <v>0.27690387016229712</v>
      </c>
      <c r="AP502" s="130">
        <f t="shared" si="471"/>
        <v>0.5895800106326422</v>
      </c>
      <c r="AQ502" s="125">
        <f t="shared" si="472"/>
        <v>80099.909828674485</v>
      </c>
      <c r="AR502" s="596">
        <f>BX53</f>
        <v>1970</v>
      </c>
      <c r="AS502" s="225" t="s">
        <v>104</v>
      </c>
      <c r="AT502" s="121">
        <v>777</v>
      </c>
      <c r="AU502" s="129">
        <v>449</v>
      </c>
      <c r="AV502" s="129">
        <v>38016540</v>
      </c>
      <c r="AW502" s="130">
        <f>IFERROR(AU502/$AR$502,"-")</f>
        <v>0.22791878172588834</v>
      </c>
      <c r="AX502" s="130">
        <f t="shared" si="473"/>
        <v>0.57786357786357789</v>
      </c>
      <c r="AY502" s="129">
        <f t="shared" si="474"/>
        <v>84669.354120267264</v>
      </c>
      <c r="AZ502" s="596">
        <f>BY53</f>
        <v>832</v>
      </c>
      <c r="BA502" s="225" t="s">
        <v>104</v>
      </c>
      <c r="BB502" s="121">
        <v>295</v>
      </c>
      <c r="BC502" s="129">
        <v>151</v>
      </c>
      <c r="BD502" s="129">
        <v>14492370</v>
      </c>
      <c r="BE502" s="130">
        <f>IFERROR(BC502/$AZ$502,"-")</f>
        <v>0.18149038461538461</v>
      </c>
      <c r="BF502" s="130">
        <f t="shared" si="475"/>
        <v>0.51186440677966105</v>
      </c>
      <c r="BG502" s="156">
        <f t="shared" si="476"/>
        <v>95975.960264900656</v>
      </c>
      <c r="BH502" s="596">
        <f>BZ53</f>
        <v>20155</v>
      </c>
      <c r="BI502" s="225" t="s">
        <v>104</v>
      </c>
      <c r="BJ502" s="121">
        <f t="shared" si="477"/>
        <v>9161</v>
      </c>
      <c r="BK502" s="129">
        <f t="shared" si="461"/>
        <v>5624</v>
      </c>
      <c r="BL502" s="129">
        <f t="shared" si="462"/>
        <v>421130150</v>
      </c>
      <c r="BM502" s="130">
        <f>IFERROR(BK502/$BH$502,"-")</f>
        <v>0.2790374596874225</v>
      </c>
      <c r="BN502" s="130">
        <f t="shared" si="478"/>
        <v>0.6139067787359459</v>
      </c>
      <c r="BO502" s="129">
        <f t="shared" si="479"/>
        <v>74880.894381223334</v>
      </c>
      <c r="BP502" s="183"/>
    </row>
    <row r="503" spans="2:68" s="75" customFormat="1">
      <c r="B503" s="602"/>
      <c r="C503" s="605"/>
      <c r="D503" s="592"/>
      <c r="E503" s="226" t="s">
        <v>136</v>
      </c>
      <c r="F503" s="122">
        <v>7</v>
      </c>
      <c r="G503" s="131">
        <v>6</v>
      </c>
      <c r="H503" s="131">
        <v>519520</v>
      </c>
      <c r="I503" s="132">
        <f t="shared" ref="I503:I512" si="512">IFERROR(G503/$D$502,"-")</f>
        <v>0.31578947368421051</v>
      </c>
      <c r="J503" s="132">
        <f t="shared" si="463"/>
        <v>0.8571428571428571</v>
      </c>
      <c r="K503" s="157">
        <f t="shared" si="464"/>
        <v>86586.666666666672</v>
      </c>
      <c r="L503" s="592"/>
      <c r="M503" s="226" t="s">
        <v>136</v>
      </c>
      <c r="N503" s="122">
        <v>68</v>
      </c>
      <c r="O503" s="131">
        <v>42</v>
      </c>
      <c r="P503" s="131">
        <v>4566920</v>
      </c>
      <c r="Q503" s="132">
        <f t="shared" ref="Q503:Q512" si="513">IFERROR(O503/$L$502,"-")</f>
        <v>0.24277456647398843</v>
      </c>
      <c r="R503" s="132">
        <f t="shared" si="465"/>
        <v>0.61764705882352944</v>
      </c>
      <c r="S503" s="126">
        <f t="shared" si="466"/>
        <v>108736.19047619047</v>
      </c>
      <c r="T503" s="592"/>
      <c r="U503" s="226" t="s">
        <v>136</v>
      </c>
      <c r="V503" s="122">
        <v>3189</v>
      </c>
      <c r="W503" s="131">
        <v>2052</v>
      </c>
      <c r="X503" s="131">
        <v>129523480</v>
      </c>
      <c r="Y503" s="132">
        <f t="shared" ref="Y503:Y512" si="514">IFERROR(W503/$T$502,"-")</f>
        <v>0.28619246861924685</v>
      </c>
      <c r="Z503" s="132">
        <f t="shared" si="467"/>
        <v>0.64346190028222017</v>
      </c>
      <c r="AA503" s="131">
        <f t="shared" si="468"/>
        <v>63120.604288499024</v>
      </c>
      <c r="AB503" s="592"/>
      <c r="AC503" s="226" t="s">
        <v>136</v>
      </c>
      <c r="AD503" s="122">
        <v>2704</v>
      </c>
      <c r="AE503" s="131">
        <v>1765</v>
      </c>
      <c r="AF503" s="131">
        <v>126735080</v>
      </c>
      <c r="AG503" s="132">
        <f t="shared" ref="AG503:AG512" si="515">IFERROR(AE503/$AB$502,"-")</f>
        <v>0.29485466087537587</v>
      </c>
      <c r="AH503" s="132">
        <f t="shared" si="469"/>
        <v>0.65273668639053251</v>
      </c>
      <c r="AI503" s="126">
        <f t="shared" si="470"/>
        <v>71804.577903682715</v>
      </c>
      <c r="AJ503" s="592"/>
      <c r="AK503" s="226" t="s">
        <v>136</v>
      </c>
      <c r="AL503" s="122">
        <v>1655</v>
      </c>
      <c r="AM503" s="131">
        <v>983</v>
      </c>
      <c r="AN503" s="131">
        <v>68810670</v>
      </c>
      <c r="AO503" s="132">
        <f t="shared" ref="AO503:AO512" si="516">IFERROR(AM503/$AJ$502,"-")</f>
        <v>0.24544319600499376</v>
      </c>
      <c r="AP503" s="132">
        <f t="shared" si="471"/>
        <v>0.59395770392749248</v>
      </c>
      <c r="AQ503" s="126">
        <f t="shared" si="472"/>
        <v>70000.681586978637</v>
      </c>
      <c r="AR503" s="592"/>
      <c r="AS503" s="226" t="s">
        <v>136</v>
      </c>
      <c r="AT503" s="122">
        <v>634</v>
      </c>
      <c r="AU503" s="131">
        <v>364</v>
      </c>
      <c r="AV503" s="131">
        <v>29137270</v>
      </c>
      <c r="AW503" s="132">
        <f t="shared" ref="AW503:AW512" si="517">IFERROR(AU503/$AR$502,"-")</f>
        <v>0.18477157360406091</v>
      </c>
      <c r="AX503" s="132">
        <f t="shared" si="473"/>
        <v>0.57413249211356465</v>
      </c>
      <c r="AY503" s="131">
        <f t="shared" si="474"/>
        <v>80047.445054945056</v>
      </c>
      <c r="AZ503" s="592"/>
      <c r="BA503" s="226" t="s">
        <v>136</v>
      </c>
      <c r="BB503" s="122">
        <v>171</v>
      </c>
      <c r="BC503" s="131">
        <v>83</v>
      </c>
      <c r="BD503" s="131">
        <v>6946030</v>
      </c>
      <c r="BE503" s="132">
        <f t="shared" ref="BE503:BE512" si="518">IFERROR(BC503/$AZ$502,"-")</f>
        <v>9.9759615384615391E-2</v>
      </c>
      <c r="BF503" s="132">
        <f t="shared" si="475"/>
        <v>0.4853801169590643</v>
      </c>
      <c r="BG503" s="157">
        <f t="shared" si="476"/>
        <v>83687.108433734946</v>
      </c>
      <c r="BH503" s="592"/>
      <c r="BI503" s="226" t="s">
        <v>136</v>
      </c>
      <c r="BJ503" s="122">
        <f t="shared" si="477"/>
        <v>8428</v>
      </c>
      <c r="BK503" s="131">
        <f t="shared" si="461"/>
        <v>5295</v>
      </c>
      <c r="BL503" s="131">
        <f t="shared" si="462"/>
        <v>366238970</v>
      </c>
      <c r="BM503" s="132">
        <f t="shared" ref="BM503:BM512" si="519">IFERROR(BK503/$BH$502,"-")</f>
        <v>0.26271396675762837</v>
      </c>
      <c r="BN503" s="132">
        <f t="shared" si="478"/>
        <v>0.62826293308020886</v>
      </c>
      <c r="BO503" s="131">
        <f t="shared" si="479"/>
        <v>69166.944287063263</v>
      </c>
      <c r="BP503" s="183"/>
    </row>
    <row r="504" spans="2:68" s="75" customFormat="1">
      <c r="B504" s="602"/>
      <c r="C504" s="605"/>
      <c r="D504" s="592"/>
      <c r="E504" s="227" t="s">
        <v>103</v>
      </c>
      <c r="F504" s="122">
        <v>11</v>
      </c>
      <c r="G504" s="131">
        <v>8</v>
      </c>
      <c r="H504" s="131">
        <v>808120</v>
      </c>
      <c r="I504" s="132">
        <f t="shared" si="512"/>
        <v>0.42105263157894735</v>
      </c>
      <c r="J504" s="132">
        <f t="shared" si="463"/>
        <v>0.72727272727272729</v>
      </c>
      <c r="K504" s="157">
        <f t="shared" si="464"/>
        <v>101015</v>
      </c>
      <c r="L504" s="592"/>
      <c r="M504" s="227" t="s">
        <v>103</v>
      </c>
      <c r="N504" s="122">
        <v>91</v>
      </c>
      <c r="O504" s="131">
        <v>57</v>
      </c>
      <c r="P504" s="131">
        <v>4668890</v>
      </c>
      <c r="Q504" s="132">
        <f t="shared" si="513"/>
        <v>0.32947976878612717</v>
      </c>
      <c r="R504" s="132">
        <f t="shared" si="465"/>
        <v>0.62637362637362637</v>
      </c>
      <c r="S504" s="126">
        <f t="shared" si="466"/>
        <v>81910.350877192977</v>
      </c>
      <c r="T504" s="592"/>
      <c r="U504" s="227" t="s">
        <v>103</v>
      </c>
      <c r="V504" s="122">
        <v>4325</v>
      </c>
      <c r="W504" s="131">
        <v>2700</v>
      </c>
      <c r="X504" s="131">
        <v>175931700</v>
      </c>
      <c r="Y504" s="132">
        <f t="shared" si="514"/>
        <v>0.37656903765690375</v>
      </c>
      <c r="Z504" s="132">
        <f t="shared" si="467"/>
        <v>0.62427745664739887</v>
      </c>
      <c r="AA504" s="131">
        <f t="shared" si="468"/>
        <v>65159.888888888891</v>
      </c>
      <c r="AB504" s="592"/>
      <c r="AC504" s="227" t="s">
        <v>103</v>
      </c>
      <c r="AD504" s="122">
        <v>3964</v>
      </c>
      <c r="AE504" s="131">
        <v>2482</v>
      </c>
      <c r="AF504" s="131">
        <v>182628590</v>
      </c>
      <c r="AG504" s="132">
        <f t="shared" si="515"/>
        <v>0.41463414634146339</v>
      </c>
      <c r="AH504" s="132">
        <f t="shared" si="469"/>
        <v>0.62613521695257313</v>
      </c>
      <c r="AI504" s="126">
        <f t="shared" si="470"/>
        <v>73581.220789685744</v>
      </c>
      <c r="AJ504" s="592"/>
      <c r="AK504" s="227" t="s">
        <v>103</v>
      </c>
      <c r="AL504" s="122">
        <v>2734</v>
      </c>
      <c r="AM504" s="131">
        <v>1588</v>
      </c>
      <c r="AN504" s="131">
        <v>116694560</v>
      </c>
      <c r="AO504" s="132">
        <f t="shared" si="516"/>
        <v>0.39650436953807738</v>
      </c>
      <c r="AP504" s="132">
        <f t="shared" si="471"/>
        <v>0.5808339429407462</v>
      </c>
      <c r="AQ504" s="126">
        <f t="shared" si="472"/>
        <v>73485.239294710322</v>
      </c>
      <c r="AR504" s="592"/>
      <c r="AS504" s="227" t="s">
        <v>103</v>
      </c>
      <c r="AT504" s="122">
        <v>1281</v>
      </c>
      <c r="AU504" s="131">
        <v>689</v>
      </c>
      <c r="AV504" s="131">
        <v>58972150</v>
      </c>
      <c r="AW504" s="132">
        <f t="shared" si="517"/>
        <v>0.34974619289340103</v>
      </c>
      <c r="AX504" s="132">
        <f t="shared" si="473"/>
        <v>0.53786104605776741</v>
      </c>
      <c r="AY504" s="131">
        <f t="shared" si="474"/>
        <v>85590.928882438311</v>
      </c>
      <c r="AZ504" s="592"/>
      <c r="BA504" s="227" t="s">
        <v>103</v>
      </c>
      <c r="BB504" s="122">
        <v>503</v>
      </c>
      <c r="BC504" s="131">
        <v>247</v>
      </c>
      <c r="BD504" s="131">
        <v>25475520</v>
      </c>
      <c r="BE504" s="132">
        <f t="shared" si="518"/>
        <v>0.296875</v>
      </c>
      <c r="BF504" s="132">
        <f t="shared" si="475"/>
        <v>0.49105367793240556</v>
      </c>
      <c r="BG504" s="157">
        <f t="shared" si="476"/>
        <v>103139.75708502025</v>
      </c>
      <c r="BH504" s="592"/>
      <c r="BI504" s="227" t="s">
        <v>103</v>
      </c>
      <c r="BJ504" s="122">
        <f t="shared" si="477"/>
        <v>12909</v>
      </c>
      <c r="BK504" s="131">
        <f t="shared" si="461"/>
        <v>7771</v>
      </c>
      <c r="BL504" s="131">
        <f t="shared" si="462"/>
        <v>565179530</v>
      </c>
      <c r="BM504" s="132">
        <f t="shared" si="519"/>
        <v>0.38556189531133711</v>
      </c>
      <c r="BN504" s="132">
        <f t="shared" si="478"/>
        <v>0.60198311255713066</v>
      </c>
      <c r="BO504" s="131">
        <f t="shared" si="479"/>
        <v>72729.317977094324</v>
      </c>
      <c r="BP504" s="183"/>
    </row>
    <row r="505" spans="2:68" s="75" customFormat="1">
      <c r="B505" s="602"/>
      <c r="C505" s="605"/>
      <c r="D505" s="592"/>
      <c r="E505" s="227" t="s">
        <v>106</v>
      </c>
      <c r="F505" s="122">
        <v>1</v>
      </c>
      <c r="G505" s="131">
        <v>0</v>
      </c>
      <c r="H505" s="131">
        <v>0</v>
      </c>
      <c r="I505" s="132">
        <f t="shared" si="512"/>
        <v>0</v>
      </c>
      <c r="J505" s="132">
        <f t="shared" si="463"/>
        <v>0</v>
      </c>
      <c r="K505" s="157" t="str">
        <f t="shared" si="464"/>
        <v>-</v>
      </c>
      <c r="L505" s="592"/>
      <c r="M505" s="227" t="s">
        <v>106</v>
      </c>
      <c r="N505" s="122">
        <v>33</v>
      </c>
      <c r="O505" s="131">
        <v>25</v>
      </c>
      <c r="P505" s="131">
        <v>2436380</v>
      </c>
      <c r="Q505" s="132">
        <f t="shared" si="513"/>
        <v>0.14450867052023122</v>
      </c>
      <c r="R505" s="132">
        <f t="shared" si="465"/>
        <v>0.75757575757575757</v>
      </c>
      <c r="S505" s="126">
        <f t="shared" si="466"/>
        <v>97455.2</v>
      </c>
      <c r="T505" s="592"/>
      <c r="U505" s="227" t="s">
        <v>106</v>
      </c>
      <c r="V505" s="122">
        <v>1078</v>
      </c>
      <c r="W505" s="131">
        <v>678</v>
      </c>
      <c r="X505" s="131">
        <v>45689590</v>
      </c>
      <c r="Y505" s="132">
        <f t="shared" si="514"/>
        <v>9.4560669456066948E-2</v>
      </c>
      <c r="Z505" s="132">
        <f t="shared" si="467"/>
        <v>0.6289424860853432</v>
      </c>
      <c r="AA505" s="131">
        <f t="shared" si="468"/>
        <v>67388.775811209445</v>
      </c>
      <c r="AB505" s="592"/>
      <c r="AC505" s="227" t="s">
        <v>106</v>
      </c>
      <c r="AD505" s="122">
        <v>1120</v>
      </c>
      <c r="AE505" s="131">
        <v>734</v>
      </c>
      <c r="AF505" s="131">
        <v>53559830</v>
      </c>
      <c r="AG505" s="132">
        <f t="shared" si="515"/>
        <v>0.12261944537253591</v>
      </c>
      <c r="AH505" s="132">
        <f t="shared" si="469"/>
        <v>0.65535714285714286</v>
      </c>
      <c r="AI505" s="126">
        <f t="shared" si="470"/>
        <v>72969.795640326978</v>
      </c>
      <c r="AJ505" s="592"/>
      <c r="AK505" s="227" t="s">
        <v>106</v>
      </c>
      <c r="AL505" s="122">
        <v>847</v>
      </c>
      <c r="AM505" s="131">
        <v>514</v>
      </c>
      <c r="AN505" s="131">
        <v>37140440</v>
      </c>
      <c r="AO505" s="132">
        <f t="shared" si="516"/>
        <v>0.12833957553058678</v>
      </c>
      <c r="AP505" s="132">
        <f t="shared" si="471"/>
        <v>0.60684769775678871</v>
      </c>
      <c r="AQ505" s="126">
        <f t="shared" si="472"/>
        <v>72257.665369649811</v>
      </c>
      <c r="AR505" s="592"/>
      <c r="AS505" s="227" t="s">
        <v>106</v>
      </c>
      <c r="AT505" s="122">
        <v>433</v>
      </c>
      <c r="AU505" s="131">
        <v>244</v>
      </c>
      <c r="AV505" s="131">
        <v>20745450</v>
      </c>
      <c r="AW505" s="132">
        <f t="shared" si="517"/>
        <v>0.12385786802030457</v>
      </c>
      <c r="AX505" s="132">
        <f t="shared" si="473"/>
        <v>0.56351039260969982</v>
      </c>
      <c r="AY505" s="131">
        <f t="shared" si="474"/>
        <v>85022.336065573763</v>
      </c>
      <c r="AZ505" s="592"/>
      <c r="BA505" s="227" t="s">
        <v>106</v>
      </c>
      <c r="BB505" s="122">
        <v>178</v>
      </c>
      <c r="BC505" s="131">
        <v>92</v>
      </c>
      <c r="BD505" s="131">
        <v>9566470</v>
      </c>
      <c r="BE505" s="132">
        <f t="shared" si="518"/>
        <v>0.11057692307692307</v>
      </c>
      <c r="BF505" s="132">
        <f t="shared" si="475"/>
        <v>0.5168539325842697</v>
      </c>
      <c r="BG505" s="157">
        <f t="shared" si="476"/>
        <v>103983.36956521739</v>
      </c>
      <c r="BH505" s="592"/>
      <c r="BI505" s="227" t="s">
        <v>106</v>
      </c>
      <c r="BJ505" s="122">
        <f t="shared" si="477"/>
        <v>3690</v>
      </c>
      <c r="BK505" s="131">
        <f t="shared" si="461"/>
        <v>2287</v>
      </c>
      <c r="BL505" s="131">
        <f t="shared" si="462"/>
        <v>169138160</v>
      </c>
      <c r="BM505" s="132">
        <f t="shared" si="519"/>
        <v>0.11347060282808236</v>
      </c>
      <c r="BN505" s="132">
        <f t="shared" si="478"/>
        <v>0.61978319783197833</v>
      </c>
      <c r="BO505" s="131">
        <f t="shared" si="479"/>
        <v>73956.344556187149</v>
      </c>
      <c r="BP505" s="183"/>
    </row>
    <row r="506" spans="2:68" s="75" customFormat="1">
      <c r="B506" s="602"/>
      <c r="C506" s="605"/>
      <c r="D506" s="592"/>
      <c r="E506" s="227" t="s">
        <v>119</v>
      </c>
      <c r="F506" s="122">
        <v>3</v>
      </c>
      <c r="G506" s="131">
        <v>0</v>
      </c>
      <c r="H506" s="131">
        <v>0</v>
      </c>
      <c r="I506" s="132">
        <f t="shared" si="512"/>
        <v>0</v>
      </c>
      <c r="J506" s="132">
        <f t="shared" si="463"/>
        <v>0</v>
      </c>
      <c r="K506" s="157" t="str">
        <f t="shared" si="464"/>
        <v>-</v>
      </c>
      <c r="L506" s="592"/>
      <c r="M506" s="227" t="s">
        <v>119</v>
      </c>
      <c r="N506" s="122">
        <v>46</v>
      </c>
      <c r="O506" s="131">
        <v>28</v>
      </c>
      <c r="P506" s="131">
        <v>2296970</v>
      </c>
      <c r="Q506" s="132">
        <f t="shared" si="513"/>
        <v>0.16184971098265896</v>
      </c>
      <c r="R506" s="132">
        <f t="shared" si="465"/>
        <v>0.60869565217391308</v>
      </c>
      <c r="S506" s="126">
        <f t="shared" si="466"/>
        <v>82034.642857142855</v>
      </c>
      <c r="T506" s="592"/>
      <c r="U506" s="227" t="s">
        <v>119</v>
      </c>
      <c r="V506" s="122">
        <v>1420</v>
      </c>
      <c r="W506" s="131">
        <v>917</v>
      </c>
      <c r="X506" s="131">
        <v>67782380</v>
      </c>
      <c r="Y506" s="132">
        <f t="shared" si="514"/>
        <v>0.12789400278940027</v>
      </c>
      <c r="Z506" s="132">
        <f t="shared" si="467"/>
        <v>0.64577464788732397</v>
      </c>
      <c r="AA506" s="131">
        <f t="shared" si="468"/>
        <v>73917.535441657572</v>
      </c>
      <c r="AB506" s="592"/>
      <c r="AC506" s="227" t="s">
        <v>119</v>
      </c>
      <c r="AD506" s="122">
        <v>1582</v>
      </c>
      <c r="AE506" s="131">
        <v>1011</v>
      </c>
      <c r="AF506" s="131">
        <v>74823670</v>
      </c>
      <c r="AG506" s="132">
        <f t="shared" si="515"/>
        <v>0.168894086201136</v>
      </c>
      <c r="AH506" s="132">
        <f t="shared" si="469"/>
        <v>0.6390644753476612</v>
      </c>
      <c r="AI506" s="126">
        <f t="shared" si="470"/>
        <v>74009.564787339274</v>
      </c>
      <c r="AJ506" s="592"/>
      <c r="AK506" s="227" t="s">
        <v>119</v>
      </c>
      <c r="AL506" s="122">
        <v>1186</v>
      </c>
      <c r="AM506" s="131">
        <v>714</v>
      </c>
      <c r="AN506" s="131">
        <v>56084840</v>
      </c>
      <c r="AO506" s="132">
        <f t="shared" si="516"/>
        <v>0.17827715355805243</v>
      </c>
      <c r="AP506" s="132">
        <f t="shared" si="471"/>
        <v>0.60202360876897132</v>
      </c>
      <c r="AQ506" s="126">
        <f t="shared" si="472"/>
        <v>78550.196078431371</v>
      </c>
      <c r="AR506" s="592"/>
      <c r="AS506" s="227" t="s">
        <v>119</v>
      </c>
      <c r="AT506" s="122">
        <v>578</v>
      </c>
      <c r="AU506" s="131">
        <v>325</v>
      </c>
      <c r="AV506" s="131">
        <v>27495610</v>
      </c>
      <c r="AW506" s="132">
        <f t="shared" si="517"/>
        <v>0.1649746192893401</v>
      </c>
      <c r="AX506" s="132">
        <f t="shared" si="473"/>
        <v>0.56228373702422141</v>
      </c>
      <c r="AY506" s="131">
        <f t="shared" si="474"/>
        <v>84601.876923076925</v>
      </c>
      <c r="AZ506" s="592"/>
      <c r="BA506" s="227" t="s">
        <v>119</v>
      </c>
      <c r="BB506" s="122">
        <v>200</v>
      </c>
      <c r="BC506" s="131">
        <v>109</v>
      </c>
      <c r="BD506" s="131">
        <v>9766680</v>
      </c>
      <c r="BE506" s="132">
        <f t="shared" si="518"/>
        <v>0.13100961538461539</v>
      </c>
      <c r="BF506" s="132">
        <f t="shared" si="475"/>
        <v>0.54500000000000004</v>
      </c>
      <c r="BG506" s="157">
        <f t="shared" si="476"/>
        <v>89602.568807339456</v>
      </c>
      <c r="BH506" s="592"/>
      <c r="BI506" s="227" t="s">
        <v>119</v>
      </c>
      <c r="BJ506" s="122">
        <f t="shared" si="477"/>
        <v>5015</v>
      </c>
      <c r="BK506" s="131">
        <f t="shared" si="461"/>
        <v>3104</v>
      </c>
      <c r="BL506" s="131">
        <f t="shared" si="462"/>
        <v>238250150</v>
      </c>
      <c r="BM506" s="132">
        <f t="shared" si="519"/>
        <v>0.15400645001240387</v>
      </c>
      <c r="BN506" s="132">
        <f t="shared" si="478"/>
        <v>0.61894317048853442</v>
      </c>
      <c r="BO506" s="131">
        <f t="shared" si="479"/>
        <v>76755.847293814426</v>
      </c>
      <c r="BP506" s="183"/>
    </row>
    <row r="507" spans="2:68" s="75" customFormat="1">
      <c r="B507" s="602"/>
      <c r="C507" s="605"/>
      <c r="D507" s="592"/>
      <c r="E507" s="227" t="s">
        <v>120</v>
      </c>
      <c r="F507" s="122">
        <v>1</v>
      </c>
      <c r="G507" s="131">
        <v>0</v>
      </c>
      <c r="H507" s="131">
        <v>0</v>
      </c>
      <c r="I507" s="132">
        <f t="shared" si="512"/>
        <v>0</v>
      </c>
      <c r="J507" s="132">
        <f t="shared" si="463"/>
        <v>0</v>
      </c>
      <c r="K507" s="157" t="str">
        <f t="shared" si="464"/>
        <v>-</v>
      </c>
      <c r="L507" s="592"/>
      <c r="M507" s="227" t="s">
        <v>120</v>
      </c>
      <c r="N507" s="122">
        <v>22</v>
      </c>
      <c r="O507" s="131">
        <v>13</v>
      </c>
      <c r="P507" s="131">
        <v>1137920</v>
      </c>
      <c r="Q507" s="132">
        <f t="shared" si="513"/>
        <v>7.5144508670520235E-2</v>
      </c>
      <c r="R507" s="132">
        <f t="shared" si="465"/>
        <v>0.59090909090909094</v>
      </c>
      <c r="S507" s="126">
        <f t="shared" si="466"/>
        <v>87532.307692307688</v>
      </c>
      <c r="T507" s="592"/>
      <c r="U507" s="227" t="s">
        <v>120</v>
      </c>
      <c r="V507" s="122">
        <v>590</v>
      </c>
      <c r="W507" s="131">
        <v>383</v>
      </c>
      <c r="X507" s="131">
        <v>26282590</v>
      </c>
      <c r="Y507" s="132">
        <f t="shared" si="514"/>
        <v>5.3417015341701533E-2</v>
      </c>
      <c r="Z507" s="132">
        <f t="shared" si="467"/>
        <v>0.64915254237288134</v>
      </c>
      <c r="AA507" s="131">
        <f t="shared" si="468"/>
        <v>68622.950391644903</v>
      </c>
      <c r="AB507" s="592"/>
      <c r="AC507" s="227" t="s">
        <v>120</v>
      </c>
      <c r="AD507" s="122">
        <v>551</v>
      </c>
      <c r="AE507" s="131">
        <v>384</v>
      </c>
      <c r="AF507" s="131">
        <v>28548400</v>
      </c>
      <c r="AG507" s="132">
        <f t="shared" si="515"/>
        <v>6.4149682592716334E-2</v>
      </c>
      <c r="AH507" s="132">
        <f t="shared" si="469"/>
        <v>0.69691470054446458</v>
      </c>
      <c r="AI507" s="126">
        <f t="shared" si="470"/>
        <v>74344.791666666672</v>
      </c>
      <c r="AJ507" s="592"/>
      <c r="AK507" s="227" t="s">
        <v>120</v>
      </c>
      <c r="AL507" s="122">
        <v>390</v>
      </c>
      <c r="AM507" s="131">
        <v>251</v>
      </c>
      <c r="AN507" s="131">
        <v>15940750</v>
      </c>
      <c r="AO507" s="132">
        <f t="shared" si="516"/>
        <v>6.2671660424469408E-2</v>
      </c>
      <c r="AP507" s="132">
        <f t="shared" si="471"/>
        <v>0.64358974358974363</v>
      </c>
      <c r="AQ507" s="126">
        <f t="shared" si="472"/>
        <v>63508.964143426296</v>
      </c>
      <c r="AR507" s="592"/>
      <c r="AS507" s="227" t="s">
        <v>120</v>
      </c>
      <c r="AT507" s="122">
        <v>131</v>
      </c>
      <c r="AU507" s="131">
        <v>67</v>
      </c>
      <c r="AV507" s="131">
        <v>4777290</v>
      </c>
      <c r="AW507" s="132">
        <f t="shared" si="517"/>
        <v>3.4010152284263961E-2</v>
      </c>
      <c r="AX507" s="132">
        <f t="shared" si="473"/>
        <v>0.51145038167938928</v>
      </c>
      <c r="AY507" s="131">
        <f t="shared" si="474"/>
        <v>71302.835820895518</v>
      </c>
      <c r="AZ507" s="592"/>
      <c r="BA507" s="227" t="s">
        <v>120</v>
      </c>
      <c r="BB507" s="122">
        <v>41</v>
      </c>
      <c r="BC507" s="131">
        <v>20</v>
      </c>
      <c r="BD507" s="131">
        <v>1571890</v>
      </c>
      <c r="BE507" s="132">
        <f t="shared" si="518"/>
        <v>2.403846153846154E-2</v>
      </c>
      <c r="BF507" s="132">
        <f t="shared" si="475"/>
        <v>0.48780487804878048</v>
      </c>
      <c r="BG507" s="157">
        <f t="shared" si="476"/>
        <v>78594.5</v>
      </c>
      <c r="BH507" s="592"/>
      <c r="BI507" s="227" t="s">
        <v>120</v>
      </c>
      <c r="BJ507" s="122">
        <f t="shared" si="477"/>
        <v>1726</v>
      </c>
      <c r="BK507" s="131">
        <f t="shared" si="461"/>
        <v>1118</v>
      </c>
      <c r="BL507" s="131">
        <f t="shared" si="462"/>
        <v>78258840</v>
      </c>
      <c r="BM507" s="132">
        <f t="shared" si="519"/>
        <v>5.5470106673282067E-2</v>
      </c>
      <c r="BN507" s="132">
        <f t="shared" si="478"/>
        <v>0.64774044032444955</v>
      </c>
      <c r="BO507" s="131">
        <f t="shared" si="479"/>
        <v>69998.962432915927</v>
      </c>
      <c r="BP507" s="183"/>
    </row>
    <row r="508" spans="2:68" s="75" customFormat="1">
      <c r="B508" s="602"/>
      <c r="C508" s="605"/>
      <c r="D508" s="592"/>
      <c r="E508" s="227" t="s">
        <v>121</v>
      </c>
      <c r="F508" s="122">
        <v>0</v>
      </c>
      <c r="G508" s="131">
        <v>0</v>
      </c>
      <c r="H508" s="131">
        <v>0</v>
      </c>
      <c r="I508" s="132">
        <f t="shared" si="512"/>
        <v>0</v>
      </c>
      <c r="J508" s="132" t="str">
        <f t="shared" si="463"/>
        <v>-</v>
      </c>
      <c r="K508" s="157" t="str">
        <f t="shared" si="464"/>
        <v>-</v>
      </c>
      <c r="L508" s="592"/>
      <c r="M508" s="227" t="s">
        <v>121</v>
      </c>
      <c r="N508" s="122">
        <v>25</v>
      </c>
      <c r="O508" s="131">
        <v>14</v>
      </c>
      <c r="P508" s="131">
        <v>838040</v>
      </c>
      <c r="Q508" s="132">
        <f t="shared" si="513"/>
        <v>8.0924855491329481E-2</v>
      </c>
      <c r="R508" s="132">
        <f t="shared" si="465"/>
        <v>0.56000000000000005</v>
      </c>
      <c r="S508" s="126">
        <f t="shared" si="466"/>
        <v>59860</v>
      </c>
      <c r="T508" s="592"/>
      <c r="U508" s="227" t="s">
        <v>121</v>
      </c>
      <c r="V508" s="122">
        <v>328</v>
      </c>
      <c r="W508" s="131">
        <v>207</v>
      </c>
      <c r="X508" s="131">
        <v>14425930</v>
      </c>
      <c r="Y508" s="132">
        <f t="shared" si="514"/>
        <v>2.8870292887029289E-2</v>
      </c>
      <c r="Z508" s="132">
        <f t="shared" si="467"/>
        <v>0.63109756097560976</v>
      </c>
      <c r="AA508" s="131">
        <f t="shared" si="468"/>
        <v>69690.483091787435</v>
      </c>
      <c r="AB508" s="592"/>
      <c r="AC508" s="227" t="s">
        <v>121</v>
      </c>
      <c r="AD508" s="122">
        <v>422</v>
      </c>
      <c r="AE508" s="131">
        <v>248</v>
      </c>
      <c r="AF508" s="131">
        <v>19004260</v>
      </c>
      <c r="AG508" s="132">
        <f t="shared" si="515"/>
        <v>4.1430003341129298E-2</v>
      </c>
      <c r="AH508" s="132">
        <f t="shared" si="469"/>
        <v>0.58767772511848337</v>
      </c>
      <c r="AI508" s="126">
        <f t="shared" si="470"/>
        <v>76630.080645161288</v>
      </c>
      <c r="AJ508" s="592"/>
      <c r="AK508" s="227" t="s">
        <v>121</v>
      </c>
      <c r="AL508" s="122">
        <v>388</v>
      </c>
      <c r="AM508" s="131">
        <v>214</v>
      </c>
      <c r="AN508" s="131">
        <v>15624210</v>
      </c>
      <c r="AO508" s="132">
        <f t="shared" si="516"/>
        <v>5.3433208489388262E-2</v>
      </c>
      <c r="AP508" s="132">
        <f t="shared" si="471"/>
        <v>0.55154639175257736</v>
      </c>
      <c r="AQ508" s="126">
        <f t="shared" si="472"/>
        <v>73010.327102803742</v>
      </c>
      <c r="AR508" s="592"/>
      <c r="AS508" s="227" t="s">
        <v>121</v>
      </c>
      <c r="AT508" s="122">
        <v>221</v>
      </c>
      <c r="AU508" s="131">
        <v>99</v>
      </c>
      <c r="AV508" s="131">
        <v>8170630</v>
      </c>
      <c r="AW508" s="132">
        <f t="shared" si="517"/>
        <v>5.0253807106598984E-2</v>
      </c>
      <c r="AX508" s="132">
        <f t="shared" si="473"/>
        <v>0.44796380090497739</v>
      </c>
      <c r="AY508" s="131">
        <f t="shared" si="474"/>
        <v>82531.616161616155</v>
      </c>
      <c r="AZ508" s="592"/>
      <c r="BA508" s="227" t="s">
        <v>121</v>
      </c>
      <c r="BB508" s="122">
        <v>116</v>
      </c>
      <c r="BC508" s="131">
        <v>53</v>
      </c>
      <c r="BD508" s="131">
        <v>4957920</v>
      </c>
      <c r="BE508" s="132">
        <f t="shared" si="518"/>
        <v>6.3701923076923073E-2</v>
      </c>
      <c r="BF508" s="132">
        <f t="shared" si="475"/>
        <v>0.45689655172413796</v>
      </c>
      <c r="BG508" s="157">
        <f t="shared" si="476"/>
        <v>93545.660377358494</v>
      </c>
      <c r="BH508" s="592"/>
      <c r="BI508" s="227" t="s">
        <v>121</v>
      </c>
      <c r="BJ508" s="122">
        <f t="shared" si="477"/>
        <v>1500</v>
      </c>
      <c r="BK508" s="131">
        <f t="shared" si="461"/>
        <v>835</v>
      </c>
      <c r="BL508" s="131">
        <f t="shared" si="462"/>
        <v>63020990</v>
      </c>
      <c r="BM508" s="132">
        <f t="shared" si="519"/>
        <v>4.1428925824857354E-2</v>
      </c>
      <c r="BN508" s="132">
        <f t="shared" si="478"/>
        <v>0.55666666666666664</v>
      </c>
      <c r="BO508" s="131">
        <f t="shared" si="479"/>
        <v>75474.239520958086</v>
      </c>
      <c r="BP508" s="183"/>
    </row>
    <row r="509" spans="2:68" s="75" customFormat="1">
      <c r="B509" s="602"/>
      <c r="C509" s="605"/>
      <c r="D509" s="592"/>
      <c r="E509" s="227" t="s">
        <v>122</v>
      </c>
      <c r="F509" s="122">
        <v>5</v>
      </c>
      <c r="G509" s="131">
        <v>4</v>
      </c>
      <c r="H509" s="131">
        <v>252220</v>
      </c>
      <c r="I509" s="132">
        <f t="shared" si="512"/>
        <v>0.21052631578947367</v>
      </c>
      <c r="J509" s="132">
        <f t="shared" si="463"/>
        <v>0.8</v>
      </c>
      <c r="K509" s="157">
        <f t="shared" si="464"/>
        <v>63055</v>
      </c>
      <c r="L509" s="592"/>
      <c r="M509" s="227" t="s">
        <v>122</v>
      </c>
      <c r="N509" s="122">
        <v>18</v>
      </c>
      <c r="O509" s="131">
        <v>14</v>
      </c>
      <c r="P509" s="131">
        <v>1385270</v>
      </c>
      <c r="Q509" s="132">
        <f t="shared" si="513"/>
        <v>8.0924855491329481E-2</v>
      </c>
      <c r="R509" s="132">
        <f t="shared" si="465"/>
        <v>0.77777777777777779</v>
      </c>
      <c r="S509" s="126">
        <f t="shared" si="466"/>
        <v>98947.857142857145</v>
      </c>
      <c r="T509" s="592"/>
      <c r="U509" s="227" t="s">
        <v>122</v>
      </c>
      <c r="V509" s="122">
        <v>369</v>
      </c>
      <c r="W509" s="131">
        <v>240</v>
      </c>
      <c r="X509" s="131">
        <v>20413370</v>
      </c>
      <c r="Y509" s="132">
        <f t="shared" si="514"/>
        <v>3.3472803347280332E-2</v>
      </c>
      <c r="Z509" s="132">
        <f t="shared" si="467"/>
        <v>0.65040650406504064</v>
      </c>
      <c r="AA509" s="131">
        <f t="shared" si="468"/>
        <v>85055.708333333328</v>
      </c>
      <c r="AB509" s="592"/>
      <c r="AC509" s="227" t="s">
        <v>122</v>
      </c>
      <c r="AD509" s="122">
        <v>369</v>
      </c>
      <c r="AE509" s="131">
        <v>236</v>
      </c>
      <c r="AF509" s="131">
        <v>17161940</v>
      </c>
      <c r="AG509" s="132">
        <f t="shared" si="515"/>
        <v>3.9425325760106919E-2</v>
      </c>
      <c r="AH509" s="132">
        <f t="shared" si="469"/>
        <v>0.63956639566395668</v>
      </c>
      <c r="AI509" s="126">
        <f t="shared" si="470"/>
        <v>72720.08474576271</v>
      </c>
      <c r="AJ509" s="592"/>
      <c r="AK509" s="227" t="s">
        <v>122</v>
      </c>
      <c r="AL509" s="122">
        <v>291</v>
      </c>
      <c r="AM509" s="131">
        <v>149</v>
      </c>
      <c r="AN509" s="131">
        <v>13508960</v>
      </c>
      <c r="AO509" s="132">
        <f t="shared" si="516"/>
        <v>3.7203495630461922E-2</v>
      </c>
      <c r="AP509" s="132">
        <f t="shared" si="471"/>
        <v>0.51202749140893467</v>
      </c>
      <c r="AQ509" s="126">
        <f t="shared" si="472"/>
        <v>90664.161073825497</v>
      </c>
      <c r="AR509" s="592"/>
      <c r="AS509" s="227" t="s">
        <v>122</v>
      </c>
      <c r="AT509" s="122">
        <v>117</v>
      </c>
      <c r="AU509" s="131">
        <v>64</v>
      </c>
      <c r="AV509" s="131">
        <v>6895470</v>
      </c>
      <c r="AW509" s="132">
        <f t="shared" si="517"/>
        <v>3.2487309644670052E-2</v>
      </c>
      <c r="AX509" s="132">
        <f t="shared" si="473"/>
        <v>0.54700854700854706</v>
      </c>
      <c r="AY509" s="131">
        <f t="shared" si="474"/>
        <v>107741.71875</v>
      </c>
      <c r="AZ509" s="592"/>
      <c r="BA509" s="227" t="s">
        <v>122</v>
      </c>
      <c r="BB509" s="122">
        <v>58</v>
      </c>
      <c r="BC509" s="131">
        <v>31</v>
      </c>
      <c r="BD509" s="131">
        <v>2805970</v>
      </c>
      <c r="BE509" s="132">
        <f t="shared" si="518"/>
        <v>3.7259615384615384E-2</v>
      </c>
      <c r="BF509" s="132">
        <f t="shared" si="475"/>
        <v>0.53448275862068961</v>
      </c>
      <c r="BG509" s="157">
        <f t="shared" si="476"/>
        <v>90515.161290322576</v>
      </c>
      <c r="BH509" s="592"/>
      <c r="BI509" s="227" t="s">
        <v>122</v>
      </c>
      <c r="BJ509" s="122">
        <f t="shared" si="477"/>
        <v>1227</v>
      </c>
      <c r="BK509" s="131">
        <f t="shared" si="461"/>
        <v>738</v>
      </c>
      <c r="BL509" s="131">
        <f t="shared" si="462"/>
        <v>62423200</v>
      </c>
      <c r="BM509" s="132">
        <f t="shared" si="519"/>
        <v>3.6616224261969733E-2</v>
      </c>
      <c r="BN509" s="132">
        <f t="shared" si="478"/>
        <v>0.60146699266503667</v>
      </c>
      <c r="BO509" s="131">
        <f t="shared" si="479"/>
        <v>84584.281842818426</v>
      </c>
      <c r="BP509" s="183"/>
    </row>
    <row r="510" spans="2:68" s="75" customFormat="1">
      <c r="B510" s="602"/>
      <c r="C510" s="605"/>
      <c r="D510" s="592"/>
      <c r="E510" s="227" t="s">
        <v>123</v>
      </c>
      <c r="F510" s="122">
        <v>3</v>
      </c>
      <c r="G510" s="131">
        <v>3</v>
      </c>
      <c r="H510" s="131">
        <v>325620</v>
      </c>
      <c r="I510" s="132">
        <f t="shared" si="512"/>
        <v>0.15789473684210525</v>
      </c>
      <c r="J510" s="132">
        <f t="shared" si="463"/>
        <v>1</v>
      </c>
      <c r="K510" s="157">
        <f t="shared" si="464"/>
        <v>108540</v>
      </c>
      <c r="L510" s="592"/>
      <c r="M510" s="227" t="s">
        <v>123</v>
      </c>
      <c r="N510" s="122">
        <v>63</v>
      </c>
      <c r="O510" s="131">
        <v>41</v>
      </c>
      <c r="P510" s="131">
        <v>3580070</v>
      </c>
      <c r="Q510" s="132">
        <f t="shared" si="513"/>
        <v>0.23699421965317918</v>
      </c>
      <c r="R510" s="132">
        <f t="shared" si="465"/>
        <v>0.65079365079365081</v>
      </c>
      <c r="S510" s="126">
        <f t="shared" si="466"/>
        <v>87318.780487804877</v>
      </c>
      <c r="T510" s="592"/>
      <c r="U510" s="227" t="s">
        <v>123</v>
      </c>
      <c r="V510" s="122">
        <v>2702</v>
      </c>
      <c r="W510" s="131">
        <v>1829</v>
      </c>
      <c r="X510" s="131">
        <v>126179790</v>
      </c>
      <c r="Y510" s="132">
        <f t="shared" si="514"/>
        <v>0.25509065550906557</v>
      </c>
      <c r="Z510" s="132">
        <f t="shared" si="467"/>
        <v>0.67690599555884534</v>
      </c>
      <c r="AA510" s="131">
        <f t="shared" si="468"/>
        <v>68988.403499179884</v>
      </c>
      <c r="AB510" s="592"/>
      <c r="AC510" s="227" t="s">
        <v>123</v>
      </c>
      <c r="AD510" s="122">
        <v>2430</v>
      </c>
      <c r="AE510" s="131">
        <v>1639</v>
      </c>
      <c r="AF510" s="131">
        <v>122821430</v>
      </c>
      <c r="AG510" s="132">
        <f t="shared" si="515"/>
        <v>0.27380554627464082</v>
      </c>
      <c r="AH510" s="132">
        <f t="shared" si="469"/>
        <v>0.67448559670781894</v>
      </c>
      <c r="AI510" s="126">
        <f t="shared" si="470"/>
        <v>74936.809029896278</v>
      </c>
      <c r="AJ510" s="592"/>
      <c r="AK510" s="227" t="s">
        <v>123</v>
      </c>
      <c r="AL510" s="122">
        <v>1564</v>
      </c>
      <c r="AM510" s="131">
        <v>936</v>
      </c>
      <c r="AN510" s="131">
        <v>67648720</v>
      </c>
      <c r="AO510" s="132">
        <f t="shared" si="516"/>
        <v>0.23370786516853934</v>
      </c>
      <c r="AP510" s="132">
        <f t="shared" si="471"/>
        <v>0.59846547314578002</v>
      </c>
      <c r="AQ510" s="126">
        <f t="shared" si="472"/>
        <v>72274.2735042735</v>
      </c>
      <c r="AR510" s="592"/>
      <c r="AS510" s="227" t="s">
        <v>123</v>
      </c>
      <c r="AT510" s="122">
        <v>620</v>
      </c>
      <c r="AU510" s="131">
        <v>343</v>
      </c>
      <c r="AV510" s="131">
        <v>26844740</v>
      </c>
      <c r="AW510" s="132">
        <f t="shared" si="517"/>
        <v>0.17411167512690356</v>
      </c>
      <c r="AX510" s="132">
        <f t="shared" si="473"/>
        <v>0.5532258064516129</v>
      </c>
      <c r="AY510" s="131">
        <f t="shared" si="474"/>
        <v>78264.548104956266</v>
      </c>
      <c r="AZ510" s="592"/>
      <c r="BA510" s="227" t="s">
        <v>123</v>
      </c>
      <c r="BB510" s="122">
        <v>182</v>
      </c>
      <c r="BC510" s="131">
        <v>93</v>
      </c>
      <c r="BD510" s="131">
        <v>7400060</v>
      </c>
      <c r="BE510" s="132">
        <f t="shared" si="518"/>
        <v>0.11177884615384616</v>
      </c>
      <c r="BF510" s="132">
        <f t="shared" si="475"/>
        <v>0.51098901098901095</v>
      </c>
      <c r="BG510" s="157">
        <f t="shared" si="476"/>
        <v>79570.537634408596</v>
      </c>
      <c r="BH510" s="592"/>
      <c r="BI510" s="227" t="s">
        <v>123</v>
      </c>
      <c r="BJ510" s="122">
        <f t="shared" si="477"/>
        <v>7564</v>
      </c>
      <c r="BK510" s="131">
        <f t="shared" si="461"/>
        <v>4884</v>
      </c>
      <c r="BL510" s="131">
        <f t="shared" si="462"/>
        <v>354800430</v>
      </c>
      <c r="BM510" s="132">
        <f t="shared" si="519"/>
        <v>0.2423220044653932</v>
      </c>
      <c r="BN510" s="132">
        <f t="shared" si="478"/>
        <v>0.6456901110523533</v>
      </c>
      <c r="BO510" s="131">
        <f t="shared" si="479"/>
        <v>72645.460687960687</v>
      </c>
      <c r="BP510" s="183"/>
    </row>
    <row r="511" spans="2:68" s="75" customFormat="1">
      <c r="B511" s="602"/>
      <c r="C511" s="605"/>
      <c r="D511" s="592"/>
      <c r="E511" s="227" t="s">
        <v>124</v>
      </c>
      <c r="F511" s="122">
        <v>6</v>
      </c>
      <c r="G511" s="131">
        <v>5</v>
      </c>
      <c r="H511" s="131">
        <v>690700</v>
      </c>
      <c r="I511" s="132">
        <f t="shared" si="512"/>
        <v>0.26315789473684209</v>
      </c>
      <c r="J511" s="132">
        <f t="shared" si="463"/>
        <v>0.83333333333333337</v>
      </c>
      <c r="K511" s="157">
        <f t="shared" si="464"/>
        <v>138140</v>
      </c>
      <c r="L511" s="592"/>
      <c r="M511" s="227" t="s">
        <v>124</v>
      </c>
      <c r="N511" s="122">
        <v>16</v>
      </c>
      <c r="O511" s="131">
        <v>13</v>
      </c>
      <c r="P511" s="131">
        <v>1025540</v>
      </c>
      <c r="Q511" s="132">
        <f t="shared" si="513"/>
        <v>7.5144508670520235E-2</v>
      </c>
      <c r="R511" s="132">
        <f t="shared" si="465"/>
        <v>0.8125</v>
      </c>
      <c r="S511" s="126">
        <f t="shared" si="466"/>
        <v>78887.692307692312</v>
      </c>
      <c r="T511" s="592"/>
      <c r="U511" s="227" t="s">
        <v>124</v>
      </c>
      <c r="V511" s="122">
        <v>393</v>
      </c>
      <c r="W511" s="131">
        <v>249</v>
      </c>
      <c r="X511" s="131">
        <v>18408830</v>
      </c>
      <c r="Y511" s="132">
        <f t="shared" si="514"/>
        <v>3.472803347280335E-2</v>
      </c>
      <c r="Z511" s="132">
        <f t="shared" si="467"/>
        <v>0.63358778625954193</v>
      </c>
      <c r="AA511" s="131">
        <f t="shared" si="468"/>
        <v>73931.044176706826</v>
      </c>
      <c r="AB511" s="592"/>
      <c r="AC511" s="227" t="s">
        <v>124</v>
      </c>
      <c r="AD511" s="122">
        <v>495</v>
      </c>
      <c r="AE511" s="131">
        <v>320</v>
      </c>
      <c r="AF511" s="131">
        <v>24113770</v>
      </c>
      <c r="AG511" s="132">
        <f t="shared" si="515"/>
        <v>5.3458068827263616E-2</v>
      </c>
      <c r="AH511" s="132">
        <f t="shared" si="469"/>
        <v>0.64646464646464652</v>
      </c>
      <c r="AI511" s="126">
        <f t="shared" si="470"/>
        <v>75355.53125</v>
      </c>
      <c r="AJ511" s="592"/>
      <c r="AK511" s="227" t="s">
        <v>124</v>
      </c>
      <c r="AL511" s="122">
        <v>446</v>
      </c>
      <c r="AM511" s="131">
        <v>257</v>
      </c>
      <c r="AN511" s="131">
        <v>21244040</v>
      </c>
      <c r="AO511" s="132">
        <f t="shared" si="516"/>
        <v>6.416978776529339E-2</v>
      </c>
      <c r="AP511" s="132">
        <f t="shared" si="471"/>
        <v>0.57623318385650224</v>
      </c>
      <c r="AQ511" s="126">
        <f t="shared" si="472"/>
        <v>82661.634241245134</v>
      </c>
      <c r="AR511" s="592"/>
      <c r="AS511" s="227" t="s">
        <v>124</v>
      </c>
      <c r="AT511" s="122">
        <v>274</v>
      </c>
      <c r="AU511" s="131">
        <v>152</v>
      </c>
      <c r="AV511" s="131">
        <v>12823810</v>
      </c>
      <c r="AW511" s="132">
        <f t="shared" si="517"/>
        <v>7.7157360406091377E-2</v>
      </c>
      <c r="AX511" s="132">
        <f t="shared" si="473"/>
        <v>0.55474452554744524</v>
      </c>
      <c r="AY511" s="131">
        <f t="shared" si="474"/>
        <v>84367.171052631573</v>
      </c>
      <c r="AZ511" s="592"/>
      <c r="BA511" s="227" t="s">
        <v>124</v>
      </c>
      <c r="BB511" s="122">
        <v>134</v>
      </c>
      <c r="BC511" s="131">
        <v>78</v>
      </c>
      <c r="BD511" s="131">
        <v>7169090</v>
      </c>
      <c r="BE511" s="132">
        <f t="shared" si="518"/>
        <v>9.375E-2</v>
      </c>
      <c r="BF511" s="132">
        <f t="shared" si="475"/>
        <v>0.58208955223880599</v>
      </c>
      <c r="BG511" s="157">
        <f t="shared" si="476"/>
        <v>91911.41025641025</v>
      </c>
      <c r="BH511" s="592"/>
      <c r="BI511" s="227" t="s">
        <v>124</v>
      </c>
      <c r="BJ511" s="122">
        <f t="shared" si="477"/>
        <v>1764</v>
      </c>
      <c r="BK511" s="131">
        <f t="shared" si="461"/>
        <v>1074</v>
      </c>
      <c r="BL511" s="131">
        <f t="shared" si="462"/>
        <v>85475780</v>
      </c>
      <c r="BM511" s="132">
        <f t="shared" si="519"/>
        <v>5.3287025551972213E-2</v>
      </c>
      <c r="BN511" s="132">
        <f t="shared" si="478"/>
        <v>0.608843537414966</v>
      </c>
      <c r="BO511" s="131">
        <f t="shared" si="479"/>
        <v>79586.387337057735</v>
      </c>
      <c r="BP511" s="183"/>
    </row>
    <row r="512" spans="2:68" s="75" customFormat="1">
      <c r="B512" s="602"/>
      <c r="C512" s="605"/>
      <c r="D512" s="592"/>
      <c r="E512" s="224" t="s">
        <v>117</v>
      </c>
      <c r="F512" s="122">
        <v>1</v>
      </c>
      <c r="G512" s="131">
        <v>1</v>
      </c>
      <c r="H512" s="131">
        <v>31610</v>
      </c>
      <c r="I512" s="132">
        <f t="shared" si="512"/>
        <v>5.2631578947368418E-2</v>
      </c>
      <c r="J512" s="132">
        <f t="shared" si="463"/>
        <v>1</v>
      </c>
      <c r="K512" s="157">
        <f t="shared" si="464"/>
        <v>31610</v>
      </c>
      <c r="L512" s="592"/>
      <c r="M512" s="228" t="s">
        <v>117</v>
      </c>
      <c r="N512" s="122">
        <v>17</v>
      </c>
      <c r="O512" s="131">
        <v>11</v>
      </c>
      <c r="P512" s="131">
        <v>1462290</v>
      </c>
      <c r="Q512" s="132">
        <f t="shared" si="513"/>
        <v>6.358381502890173E-2</v>
      </c>
      <c r="R512" s="132">
        <f t="shared" si="465"/>
        <v>0.6470588235294118</v>
      </c>
      <c r="S512" s="126">
        <f t="shared" si="466"/>
        <v>132935.45454545456</v>
      </c>
      <c r="T512" s="592"/>
      <c r="U512" s="228" t="s">
        <v>117</v>
      </c>
      <c r="V512" s="122">
        <v>631</v>
      </c>
      <c r="W512" s="131">
        <v>351</v>
      </c>
      <c r="X512" s="131">
        <v>22660130</v>
      </c>
      <c r="Y512" s="132">
        <f t="shared" si="514"/>
        <v>4.895397489539749E-2</v>
      </c>
      <c r="Z512" s="132">
        <f t="shared" si="467"/>
        <v>0.55625990491283672</v>
      </c>
      <c r="AA512" s="131">
        <f t="shared" si="468"/>
        <v>64558.774928774932</v>
      </c>
      <c r="AB512" s="592"/>
      <c r="AC512" s="228" t="s">
        <v>117</v>
      </c>
      <c r="AD512" s="122">
        <v>384</v>
      </c>
      <c r="AE512" s="131">
        <v>207</v>
      </c>
      <c r="AF512" s="131">
        <v>14764550</v>
      </c>
      <c r="AG512" s="132">
        <f t="shared" si="515"/>
        <v>3.4580688272636148E-2</v>
      </c>
      <c r="AH512" s="132">
        <f t="shared" si="469"/>
        <v>0.5390625</v>
      </c>
      <c r="AI512" s="126">
        <f t="shared" si="470"/>
        <v>71326.328502415461</v>
      </c>
      <c r="AJ512" s="592"/>
      <c r="AK512" s="228" t="s">
        <v>117</v>
      </c>
      <c r="AL512" s="122">
        <v>201</v>
      </c>
      <c r="AM512" s="131">
        <v>104</v>
      </c>
      <c r="AN512" s="131">
        <v>8364220</v>
      </c>
      <c r="AO512" s="132">
        <f t="shared" si="516"/>
        <v>2.5967540574282147E-2</v>
      </c>
      <c r="AP512" s="132">
        <f t="shared" si="471"/>
        <v>0.51741293532338306</v>
      </c>
      <c r="AQ512" s="126">
        <f t="shared" si="472"/>
        <v>80425.192307692312</v>
      </c>
      <c r="AR512" s="592"/>
      <c r="AS512" s="228" t="s">
        <v>117</v>
      </c>
      <c r="AT512" s="122">
        <v>131</v>
      </c>
      <c r="AU512" s="131">
        <v>59</v>
      </c>
      <c r="AV512" s="131">
        <v>8719220</v>
      </c>
      <c r="AW512" s="132">
        <f t="shared" si="517"/>
        <v>2.9949238578680204E-2</v>
      </c>
      <c r="AX512" s="132">
        <f t="shared" si="473"/>
        <v>0.45038167938931295</v>
      </c>
      <c r="AY512" s="131">
        <f t="shared" si="474"/>
        <v>147783.38983050847</v>
      </c>
      <c r="AZ512" s="592"/>
      <c r="BA512" s="228" t="s">
        <v>117</v>
      </c>
      <c r="BB512" s="122">
        <v>57</v>
      </c>
      <c r="BC512" s="131">
        <v>28</v>
      </c>
      <c r="BD512" s="131">
        <v>3706890</v>
      </c>
      <c r="BE512" s="132">
        <f t="shared" si="518"/>
        <v>3.3653846153846152E-2</v>
      </c>
      <c r="BF512" s="132">
        <f t="shared" si="475"/>
        <v>0.49122807017543857</v>
      </c>
      <c r="BG512" s="157">
        <f t="shared" si="476"/>
        <v>132388.92857142858</v>
      </c>
      <c r="BH512" s="592"/>
      <c r="BI512" s="228" t="s">
        <v>117</v>
      </c>
      <c r="BJ512" s="122">
        <f t="shared" si="477"/>
        <v>1422</v>
      </c>
      <c r="BK512" s="131">
        <f t="shared" si="461"/>
        <v>761</v>
      </c>
      <c r="BL512" s="131">
        <f t="shared" si="462"/>
        <v>59708910</v>
      </c>
      <c r="BM512" s="132">
        <f t="shared" si="519"/>
        <v>3.7757380302654429E-2</v>
      </c>
      <c r="BN512" s="132">
        <f t="shared" si="478"/>
        <v>0.53516174402250349</v>
      </c>
      <c r="BO512" s="131">
        <f t="shared" si="479"/>
        <v>78461.116951379765</v>
      </c>
      <c r="BP512" s="183"/>
    </row>
    <row r="513" spans="2:68" s="75" customFormat="1">
      <c r="B513" s="602">
        <v>47</v>
      </c>
      <c r="C513" s="604" t="s">
        <v>13</v>
      </c>
      <c r="D513" s="596">
        <f>BS54</f>
        <v>21</v>
      </c>
      <c r="E513" s="225" t="s">
        <v>104</v>
      </c>
      <c r="F513" s="121">
        <v>13</v>
      </c>
      <c r="G513" s="129">
        <v>6</v>
      </c>
      <c r="H513" s="129">
        <v>520030</v>
      </c>
      <c r="I513" s="130">
        <f>IFERROR(G513/$D$513,"-")</f>
        <v>0.2857142857142857</v>
      </c>
      <c r="J513" s="130">
        <f t="shared" si="463"/>
        <v>0.46153846153846156</v>
      </c>
      <c r="K513" s="156">
        <f t="shared" si="464"/>
        <v>86671.666666666672</v>
      </c>
      <c r="L513" s="596">
        <f>BT54</f>
        <v>178</v>
      </c>
      <c r="M513" s="225" t="s">
        <v>104</v>
      </c>
      <c r="N513" s="121">
        <v>96</v>
      </c>
      <c r="O513" s="129">
        <v>66</v>
      </c>
      <c r="P513" s="129">
        <v>5303760</v>
      </c>
      <c r="Q513" s="130">
        <f>IFERROR(O513/$L$513,"-")</f>
        <v>0.3707865168539326</v>
      </c>
      <c r="R513" s="130">
        <f t="shared" si="465"/>
        <v>0.6875</v>
      </c>
      <c r="S513" s="125">
        <f t="shared" si="466"/>
        <v>80360</v>
      </c>
      <c r="T513" s="596">
        <f>BU54</f>
        <v>15305</v>
      </c>
      <c r="U513" s="225" t="s">
        <v>104</v>
      </c>
      <c r="V513" s="121">
        <v>7317</v>
      </c>
      <c r="W513" s="129">
        <v>4408</v>
      </c>
      <c r="X513" s="129">
        <v>305274390</v>
      </c>
      <c r="Y513" s="130">
        <f>IFERROR(W513/$T$513,"-")</f>
        <v>0.28801045409996734</v>
      </c>
      <c r="Z513" s="130">
        <f t="shared" si="467"/>
        <v>0.60243269099357655</v>
      </c>
      <c r="AA513" s="129">
        <f t="shared" si="468"/>
        <v>69254.625680580764</v>
      </c>
      <c r="AB513" s="596">
        <f>BV54</f>
        <v>13119</v>
      </c>
      <c r="AC513" s="225" t="s">
        <v>104</v>
      </c>
      <c r="AD513" s="121">
        <v>7151</v>
      </c>
      <c r="AE513" s="129">
        <v>4338</v>
      </c>
      <c r="AF513" s="129">
        <v>320057060</v>
      </c>
      <c r="AG513" s="130">
        <f>IFERROR(AE513/$AB$513,"-")</f>
        <v>0.33066544706151385</v>
      </c>
      <c r="AH513" s="130">
        <f t="shared" si="469"/>
        <v>0.60662844357432522</v>
      </c>
      <c r="AI513" s="125">
        <f t="shared" si="470"/>
        <v>73779.866297833098</v>
      </c>
      <c r="AJ513" s="596">
        <f>BW54</f>
        <v>7716</v>
      </c>
      <c r="AK513" s="225" t="s">
        <v>104</v>
      </c>
      <c r="AL513" s="121">
        <v>4126</v>
      </c>
      <c r="AM513" s="129">
        <v>2307</v>
      </c>
      <c r="AN513" s="129">
        <v>173199440</v>
      </c>
      <c r="AO513" s="130">
        <f>IFERROR(AM513/$AJ$513,"-")</f>
        <v>0.29898911353032659</v>
      </c>
      <c r="AP513" s="130">
        <f t="shared" si="471"/>
        <v>0.55913717886572956</v>
      </c>
      <c r="AQ513" s="125">
        <f t="shared" si="472"/>
        <v>75075.613350671862</v>
      </c>
      <c r="AR513" s="596">
        <f>BX54</f>
        <v>3367</v>
      </c>
      <c r="AS513" s="225" t="s">
        <v>104</v>
      </c>
      <c r="AT513" s="121">
        <v>1686</v>
      </c>
      <c r="AU513" s="129">
        <v>840</v>
      </c>
      <c r="AV513" s="129">
        <v>63425980</v>
      </c>
      <c r="AW513" s="130">
        <f>IFERROR(AU513/$AR$513,"-")</f>
        <v>0.24948024948024949</v>
      </c>
      <c r="AX513" s="130">
        <f t="shared" si="473"/>
        <v>0.49822064056939502</v>
      </c>
      <c r="AY513" s="129">
        <f t="shared" si="474"/>
        <v>75507.119047619053</v>
      </c>
      <c r="AZ513" s="596">
        <f>BY54</f>
        <v>1124</v>
      </c>
      <c r="BA513" s="225" t="s">
        <v>104</v>
      </c>
      <c r="BB513" s="121">
        <v>485</v>
      </c>
      <c r="BC513" s="129">
        <v>225</v>
      </c>
      <c r="BD513" s="129">
        <v>17196790</v>
      </c>
      <c r="BE513" s="130">
        <f>IFERROR(BC513/$AZ$513,"-")</f>
        <v>0.20017793594306049</v>
      </c>
      <c r="BF513" s="130">
        <f t="shared" si="475"/>
        <v>0.46391752577319589</v>
      </c>
      <c r="BG513" s="156">
        <f t="shared" si="476"/>
        <v>76430.177777777775</v>
      </c>
      <c r="BH513" s="596">
        <f>BZ54</f>
        <v>40830</v>
      </c>
      <c r="BI513" s="225" t="s">
        <v>104</v>
      </c>
      <c r="BJ513" s="121">
        <f t="shared" si="477"/>
        <v>20874</v>
      </c>
      <c r="BK513" s="129">
        <f t="shared" si="461"/>
        <v>12190</v>
      </c>
      <c r="BL513" s="129">
        <f t="shared" si="462"/>
        <v>884977450</v>
      </c>
      <c r="BM513" s="130">
        <f>IFERROR(BK513/$BH$513,"-")</f>
        <v>0.2985549840803331</v>
      </c>
      <c r="BN513" s="130">
        <f t="shared" si="478"/>
        <v>0.58398007090160009</v>
      </c>
      <c r="BO513" s="129">
        <f t="shared" si="479"/>
        <v>72598.642329778508</v>
      </c>
      <c r="BP513" s="183"/>
    </row>
    <row r="514" spans="2:68" s="75" customFormat="1">
      <c r="B514" s="602"/>
      <c r="C514" s="605"/>
      <c r="D514" s="592"/>
      <c r="E514" s="226" t="s">
        <v>136</v>
      </c>
      <c r="F514" s="122">
        <v>9</v>
      </c>
      <c r="G514" s="131">
        <v>3</v>
      </c>
      <c r="H514" s="131">
        <v>361660</v>
      </c>
      <c r="I514" s="132">
        <f t="shared" ref="I514:I523" si="520">IFERROR(G514/$D$513,"-")</f>
        <v>0.14285714285714285</v>
      </c>
      <c r="J514" s="132">
        <f t="shared" si="463"/>
        <v>0.33333333333333331</v>
      </c>
      <c r="K514" s="157">
        <f t="shared" si="464"/>
        <v>120553.33333333333</v>
      </c>
      <c r="L514" s="592"/>
      <c r="M514" s="226" t="s">
        <v>136</v>
      </c>
      <c r="N514" s="122">
        <v>72</v>
      </c>
      <c r="O514" s="131">
        <v>47</v>
      </c>
      <c r="P514" s="131">
        <v>3791400</v>
      </c>
      <c r="Q514" s="132">
        <f t="shared" ref="Q514:Q523" si="521">IFERROR(O514/$L$513,"-")</f>
        <v>0.2640449438202247</v>
      </c>
      <c r="R514" s="132">
        <f t="shared" si="465"/>
        <v>0.65277777777777779</v>
      </c>
      <c r="S514" s="126">
        <f t="shared" si="466"/>
        <v>80668.085106382976</v>
      </c>
      <c r="T514" s="592"/>
      <c r="U514" s="226" t="s">
        <v>136</v>
      </c>
      <c r="V514" s="122">
        <v>6877</v>
      </c>
      <c r="W514" s="131">
        <v>4237</v>
      </c>
      <c r="X514" s="131">
        <v>284553190</v>
      </c>
      <c r="Y514" s="132">
        <f t="shared" ref="Y514:Y523" si="522">IFERROR(W514/$T$513,"-")</f>
        <v>0.27683763475988238</v>
      </c>
      <c r="Z514" s="132">
        <f t="shared" si="467"/>
        <v>0.61611167660317001</v>
      </c>
      <c r="AA514" s="131">
        <f t="shared" si="468"/>
        <v>67159.119660136887</v>
      </c>
      <c r="AB514" s="592"/>
      <c r="AC514" s="226" t="s">
        <v>136</v>
      </c>
      <c r="AD514" s="122">
        <v>6166</v>
      </c>
      <c r="AE514" s="131">
        <v>3895</v>
      </c>
      <c r="AF514" s="131">
        <v>281950280</v>
      </c>
      <c r="AG514" s="132">
        <f t="shared" ref="AG514:AG523" si="523">IFERROR(AE514/$AB$513,"-")</f>
        <v>0.29689762939248421</v>
      </c>
      <c r="AH514" s="132">
        <f t="shared" si="469"/>
        <v>0.63168991242296468</v>
      </c>
      <c r="AI514" s="126">
        <f t="shared" si="470"/>
        <v>72387.748395378687</v>
      </c>
      <c r="AJ514" s="592"/>
      <c r="AK514" s="226" t="s">
        <v>136</v>
      </c>
      <c r="AL514" s="122">
        <v>3414</v>
      </c>
      <c r="AM514" s="131">
        <v>1976</v>
      </c>
      <c r="AN514" s="131">
        <v>151857750</v>
      </c>
      <c r="AO514" s="132">
        <f t="shared" ref="AO514:AO523" si="524">IFERROR(AM514/$AJ$513,"-")</f>
        <v>0.25609123898392949</v>
      </c>
      <c r="AP514" s="132">
        <f t="shared" si="471"/>
        <v>0.57879320445225546</v>
      </c>
      <c r="AQ514" s="126">
        <f t="shared" si="472"/>
        <v>76851.088056680164</v>
      </c>
      <c r="AR514" s="592"/>
      <c r="AS514" s="226" t="s">
        <v>136</v>
      </c>
      <c r="AT514" s="122">
        <v>1182</v>
      </c>
      <c r="AU514" s="131">
        <v>589</v>
      </c>
      <c r="AV514" s="131">
        <v>42499920</v>
      </c>
      <c r="AW514" s="132">
        <f t="shared" ref="AW514:AW523" si="525">IFERROR(AU514/$AR$513,"-")</f>
        <v>0.17493317493317492</v>
      </c>
      <c r="AX514" s="132">
        <f t="shared" si="473"/>
        <v>0.49830795262267341</v>
      </c>
      <c r="AY514" s="131">
        <f t="shared" si="474"/>
        <v>72156.061120543294</v>
      </c>
      <c r="AZ514" s="592"/>
      <c r="BA514" s="226" t="s">
        <v>136</v>
      </c>
      <c r="BB514" s="122">
        <v>262</v>
      </c>
      <c r="BC514" s="131">
        <v>120</v>
      </c>
      <c r="BD514" s="131">
        <v>8449100</v>
      </c>
      <c r="BE514" s="132">
        <f t="shared" ref="BE514:BE523" si="526">IFERROR(BC514/$AZ$513,"-")</f>
        <v>0.10676156583629894</v>
      </c>
      <c r="BF514" s="132">
        <f t="shared" si="475"/>
        <v>0.4580152671755725</v>
      </c>
      <c r="BG514" s="157">
        <f t="shared" si="476"/>
        <v>70409.166666666672</v>
      </c>
      <c r="BH514" s="592"/>
      <c r="BI514" s="226" t="s">
        <v>136</v>
      </c>
      <c r="BJ514" s="122">
        <f t="shared" si="477"/>
        <v>17982</v>
      </c>
      <c r="BK514" s="131">
        <f t="shared" si="461"/>
        <v>10867</v>
      </c>
      <c r="BL514" s="131">
        <f t="shared" si="462"/>
        <v>773463300</v>
      </c>
      <c r="BM514" s="132">
        <f t="shared" ref="BM514:BM523" si="527">IFERROR(BK514/$BH$513,"-")</f>
        <v>0.26615233896644624</v>
      </c>
      <c r="BN514" s="132">
        <f t="shared" si="478"/>
        <v>0.60432654877099323</v>
      </c>
      <c r="BO514" s="131">
        <f t="shared" si="479"/>
        <v>71175.420999355847</v>
      </c>
      <c r="BP514" s="183"/>
    </row>
    <row r="515" spans="2:68" s="75" customFormat="1">
      <c r="B515" s="602"/>
      <c r="C515" s="605"/>
      <c r="D515" s="592"/>
      <c r="E515" s="227" t="s">
        <v>103</v>
      </c>
      <c r="F515" s="122">
        <v>11</v>
      </c>
      <c r="G515" s="131">
        <v>6</v>
      </c>
      <c r="H515" s="131">
        <v>608060</v>
      </c>
      <c r="I515" s="132">
        <f t="shared" si="520"/>
        <v>0.2857142857142857</v>
      </c>
      <c r="J515" s="132">
        <f t="shared" si="463"/>
        <v>0.54545454545454541</v>
      </c>
      <c r="K515" s="157">
        <f t="shared" si="464"/>
        <v>101343.33333333333</v>
      </c>
      <c r="L515" s="592"/>
      <c r="M515" s="227" t="s">
        <v>103</v>
      </c>
      <c r="N515" s="122">
        <v>108</v>
      </c>
      <c r="O515" s="131">
        <v>74</v>
      </c>
      <c r="P515" s="131">
        <v>6091170</v>
      </c>
      <c r="Q515" s="132">
        <f t="shared" si="521"/>
        <v>0.4157303370786517</v>
      </c>
      <c r="R515" s="132">
        <f t="shared" si="465"/>
        <v>0.68518518518518523</v>
      </c>
      <c r="S515" s="126">
        <f t="shared" si="466"/>
        <v>82313.108108108107</v>
      </c>
      <c r="T515" s="592"/>
      <c r="U515" s="227" t="s">
        <v>103</v>
      </c>
      <c r="V515" s="122">
        <v>9149</v>
      </c>
      <c r="W515" s="131">
        <v>5417</v>
      </c>
      <c r="X515" s="131">
        <v>366590220</v>
      </c>
      <c r="Y515" s="132">
        <f t="shared" si="522"/>
        <v>0.35393662201894804</v>
      </c>
      <c r="Z515" s="132">
        <f t="shared" si="467"/>
        <v>0.59208656683790584</v>
      </c>
      <c r="AA515" s="131">
        <f t="shared" si="468"/>
        <v>67674.029905851945</v>
      </c>
      <c r="AB515" s="592"/>
      <c r="AC515" s="227" t="s">
        <v>103</v>
      </c>
      <c r="AD515" s="122">
        <v>8722</v>
      </c>
      <c r="AE515" s="131">
        <v>5256</v>
      </c>
      <c r="AF515" s="131">
        <v>384906930</v>
      </c>
      <c r="AG515" s="132">
        <f t="shared" si="523"/>
        <v>0.40064029270523666</v>
      </c>
      <c r="AH515" s="132">
        <f t="shared" si="469"/>
        <v>0.60261407933960098</v>
      </c>
      <c r="AI515" s="126">
        <f t="shared" si="470"/>
        <v>73231.912100456626</v>
      </c>
      <c r="AJ515" s="592"/>
      <c r="AK515" s="227" t="s">
        <v>103</v>
      </c>
      <c r="AL515" s="122">
        <v>5241</v>
      </c>
      <c r="AM515" s="131">
        <v>2889</v>
      </c>
      <c r="AN515" s="131">
        <v>221476450</v>
      </c>
      <c r="AO515" s="132">
        <f t="shared" si="524"/>
        <v>0.37441679626749613</v>
      </c>
      <c r="AP515" s="132">
        <f t="shared" si="471"/>
        <v>0.55123068116771612</v>
      </c>
      <c r="AQ515" s="126">
        <f t="shared" si="472"/>
        <v>76661.976462443752</v>
      </c>
      <c r="AR515" s="592"/>
      <c r="AS515" s="227" t="s">
        <v>103</v>
      </c>
      <c r="AT515" s="122">
        <v>2306</v>
      </c>
      <c r="AU515" s="131">
        <v>1119</v>
      </c>
      <c r="AV515" s="131">
        <v>84206150</v>
      </c>
      <c r="AW515" s="132">
        <f t="shared" si="525"/>
        <v>0.33234333234333235</v>
      </c>
      <c r="AX515" s="132">
        <f t="shared" si="473"/>
        <v>0.48525585429314833</v>
      </c>
      <c r="AY515" s="131">
        <f t="shared" si="474"/>
        <v>75251.251117068809</v>
      </c>
      <c r="AZ515" s="592"/>
      <c r="BA515" s="227" t="s">
        <v>103</v>
      </c>
      <c r="BB515" s="122">
        <v>710</v>
      </c>
      <c r="BC515" s="131">
        <v>330</v>
      </c>
      <c r="BD515" s="131">
        <v>28001460</v>
      </c>
      <c r="BE515" s="132">
        <f t="shared" si="526"/>
        <v>0.29359430604982206</v>
      </c>
      <c r="BF515" s="132">
        <f t="shared" si="475"/>
        <v>0.46478873239436619</v>
      </c>
      <c r="BG515" s="157">
        <f t="shared" si="476"/>
        <v>84852.909090909088</v>
      </c>
      <c r="BH515" s="592"/>
      <c r="BI515" s="227" t="s">
        <v>103</v>
      </c>
      <c r="BJ515" s="122">
        <f t="shared" si="477"/>
        <v>26247</v>
      </c>
      <c r="BK515" s="131">
        <f t="shared" si="461"/>
        <v>15091</v>
      </c>
      <c r="BL515" s="131">
        <f t="shared" si="462"/>
        <v>1091880440</v>
      </c>
      <c r="BM515" s="132">
        <f t="shared" si="527"/>
        <v>0.36960568209649769</v>
      </c>
      <c r="BN515" s="132">
        <f t="shared" si="478"/>
        <v>0.57496094791785723</v>
      </c>
      <c r="BO515" s="131">
        <f t="shared" si="479"/>
        <v>72353.087270558608</v>
      </c>
      <c r="BP515" s="183"/>
    </row>
    <row r="516" spans="2:68" s="75" customFormat="1">
      <c r="B516" s="602"/>
      <c r="C516" s="605"/>
      <c r="D516" s="592"/>
      <c r="E516" s="227" t="s">
        <v>106</v>
      </c>
      <c r="F516" s="122">
        <v>6</v>
      </c>
      <c r="G516" s="131">
        <v>2</v>
      </c>
      <c r="H516" s="131">
        <v>84480</v>
      </c>
      <c r="I516" s="132">
        <f t="shared" si="520"/>
        <v>9.5238095238095233E-2</v>
      </c>
      <c r="J516" s="132">
        <f t="shared" si="463"/>
        <v>0.33333333333333331</v>
      </c>
      <c r="K516" s="157">
        <f t="shared" si="464"/>
        <v>42240</v>
      </c>
      <c r="L516" s="592"/>
      <c r="M516" s="227" t="s">
        <v>106</v>
      </c>
      <c r="N516" s="122">
        <v>45</v>
      </c>
      <c r="O516" s="131">
        <v>29</v>
      </c>
      <c r="P516" s="131">
        <v>2495400</v>
      </c>
      <c r="Q516" s="132">
        <f t="shared" si="521"/>
        <v>0.16292134831460675</v>
      </c>
      <c r="R516" s="132">
        <f t="shared" si="465"/>
        <v>0.64444444444444449</v>
      </c>
      <c r="S516" s="126">
        <f t="shared" si="466"/>
        <v>86048.275862068971</v>
      </c>
      <c r="T516" s="592"/>
      <c r="U516" s="227" t="s">
        <v>106</v>
      </c>
      <c r="V516" s="122">
        <v>2776</v>
      </c>
      <c r="W516" s="131">
        <v>1662</v>
      </c>
      <c r="X516" s="131">
        <v>112362690</v>
      </c>
      <c r="Y516" s="132">
        <f t="shared" si="522"/>
        <v>0.10859196341065011</v>
      </c>
      <c r="Z516" s="132">
        <f t="shared" si="467"/>
        <v>0.59870317002881845</v>
      </c>
      <c r="AA516" s="131">
        <f t="shared" si="468"/>
        <v>67606.913357400728</v>
      </c>
      <c r="AB516" s="592"/>
      <c r="AC516" s="227" t="s">
        <v>106</v>
      </c>
      <c r="AD516" s="122">
        <v>2989</v>
      </c>
      <c r="AE516" s="131">
        <v>1840</v>
      </c>
      <c r="AF516" s="131">
        <v>132877550</v>
      </c>
      <c r="AG516" s="132">
        <f t="shared" si="523"/>
        <v>0.14025459257565362</v>
      </c>
      <c r="AH516" s="132">
        <f t="shared" si="469"/>
        <v>0.61559049849447978</v>
      </c>
      <c r="AI516" s="126">
        <f t="shared" si="470"/>
        <v>72216.059782608689</v>
      </c>
      <c r="AJ516" s="592"/>
      <c r="AK516" s="227" t="s">
        <v>106</v>
      </c>
      <c r="AL516" s="122">
        <v>2031</v>
      </c>
      <c r="AM516" s="131">
        <v>1156</v>
      </c>
      <c r="AN516" s="131">
        <v>89501060</v>
      </c>
      <c r="AO516" s="132">
        <f t="shared" si="524"/>
        <v>0.14981855883877657</v>
      </c>
      <c r="AP516" s="132">
        <f t="shared" si="471"/>
        <v>0.56917774495322504</v>
      </c>
      <c r="AQ516" s="126">
        <f t="shared" si="472"/>
        <v>77423.062283737017</v>
      </c>
      <c r="AR516" s="592"/>
      <c r="AS516" s="227" t="s">
        <v>106</v>
      </c>
      <c r="AT516" s="122">
        <v>897</v>
      </c>
      <c r="AU516" s="131">
        <v>440</v>
      </c>
      <c r="AV516" s="131">
        <v>34080930</v>
      </c>
      <c r="AW516" s="132">
        <f t="shared" si="525"/>
        <v>0.13068013068013068</v>
      </c>
      <c r="AX516" s="132">
        <f t="shared" si="473"/>
        <v>0.49052396878483834</v>
      </c>
      <c r="AY516" s="131">
        <f t="shared" si="474"/>
        <v>77456.659090909088</v>
      </c>
      <c r="AZ516" s="592"/>
      <c r="BA516" s="227" t="s">
        <v>106</v>
      </c>
      <c r="BB516" s="122">
        <v>277</v>
      </c>
      <c r="BC516" s="131">
        <v>128</v>
      </c>
      <c r="BD516" s="131">
        <v>10828530</v>
      </c>
      <c r="BE516" s="132">
        <f t="shared" si="526"/>
        <v>0.11387900355871886</v>
      </c>
      <c r="BF516" s="132">
        <f t="shared" si="475"/>
        <v>0.46209386281588449</v>
      </c>
      <c r="BG516" s="157">
        <f t="shared" si="476"/>
        <v>84597.890625</v>
      </c>
      <c r="BH516" s="592"/>
      <c r="BI516" s="227" t="s">
        <v>106</v>
      </c>
      <c r="BJ516" s="122">
        <f t="shared" si="477"/>
        <v>9021</v>
      </c>
      <c r="BK516" s="131">
        <f t="shared" si="461"/>
        <v>5257</v>
      </c>
      <c r="BL516" s="131">
        <f t="shared" si="462"/>
        <v>382230640</v>
      </c>
      <c r="BM516" s="132">
        <f t="shared" si="527"/>
        <v>0.12875336762184669</v>
      </c>
      <c r="BN516" s="132">
        <f t="shared" si="478"/>
        <v>0.58275135794257837</v>
      </c>
      <c r="BO516" s="131">
        <f t="shared" si="479"/>
        <v>72708.891002472898</v>
      </c>
      <c r="BP516" s="183"/>
    </row>
    <row r="517" spans="2:68" s="75" customFormat="1">
      <c r="B517" s="602"/>
      <c r="C517" s="605"/>
      <c r="D517" s="592"/>
      <c r="E517" s="227" t="s">
        <v>119</v>
      </c>
      <c r="F517" s="122">
        <v>6</v>
      </c>
      <c r="G517" s="131">
        <v>2</v>
      </c>
      <c r="H517" s="131">
        <v>80860</v>
      </c>
      <c r="I517" s="132">
        <f t="shared" si="520"/>
        <v>9.5238095238095233E-2</v>
      </c>
      <c r="J517" s="132">
        <f t="shared" si="463"/>
        <v>0.33333333333333331</v>
      </c>
      <c r="K517" s="157">
        <f t="shared" si="464"/>
        <v>40430</v>
      </c>
      <c r="L517" s="592"/>
      <c r="M517" s="227" t="s">
        <v>119</v>
      </c>
      <c r="N517" s="122">
        <v>39</v>
      </c>
      <c r="O517" s="131">
        <v>25</v>
      </c>
      <c r="P517" s="131">
        <v>2256430</v>
      </c>
      <c r="Q517" s="132">
        <f t="shared" si="521"/>
        <v>0.1404494382022472</v>
      </c>
      <c r="R517" s="132">
        <f t="shared" si="465"/>
        <v>0.64102564102564108</v>
      </c>
      <c r="S517" s="126">
        <f t="shared" si="466"/>
        <v>90257.2</v>
      </c>
      <c r="T517" s="592"/>
      <c r="U517" s="227" t="s">
        <v>119</v>
      </c>
      <c r="V517" s="122">
        <v>2954</v>
      </c>
      <c r="W517" s="131">
        <v>1819</v>
      </c>
      <c r="X517" s="131">
        <v>128551400</v>
      </c>
      <c r="Y517" s="132">
        <f t="shared" si="522"/>
        <v>0.1188500490035936</v>
      </c>
      <c r="Z517" s="132">
        <f t="shared" si="467"/>
        <v>0.61577522004062291</v>
      </c>
      <c r="AA517" s="131">
        <f t="shared" si="468"/>
        <v>70671.467839472243</v>
      </c>
      <c r="AB517" s="592"/>
      <c r="AC517" s="227" t="s">
        <v>119</v>
      </c>
      <c r="AD517" s="122">
        <v>3376</v>
      </c>
      <c r="AE517" s="131">
        <v>2088</v>
      </c>
      <c r="AF517" s="131">
        <v>158119020</v>
      </c>
      <c r="AG517" s="132">
        <f t="shared" si="523"/>
        <v>0.15915847244454609</v>
      </c>
      <c r="AH517" s="132">
        <f t="shared" si="469"/>
        <v>0.61848341232227488</v>
      </c>
      <c r="AI517" s="126">
        <f t="shared" si="470"/>
        <v>75727.5</v>
      </c>
      <c r="AJ517" s="592"/>
      <c r="AK517" s="227" t="s">
        <v>119</v>
      </c>
      <c r="AL517" s="122">
        <v>2180</v>
      </c>
      <c r="AM517" s="131">
        <v>1229</v>
      </c>
      <c r="AN517" s="131">
        <v>98481600</v>
      </c>
      <c r="AO517" s="132">
        <f t="shared" si="524"/>
        <v>0.15927941938828408</v>
      </c>
      <c r="AP517" s="132">
        <f t="shared" si="471"/>
        <v>0.56376146788990822</v>
      </c>
      <c r="AQ517" s="126">
        <f t="shared" si="472"/>
        <v>80131.489015459723</v>
      </c>
      <c r="AR517" s="592"/>
      <c r="AS517" s="227" t="s">
        <v>119</v>
      </c>
      <c r="AT517" s="122">
        <v>887</v>
      </c>
      <c r="AU517" s="131">
        <v>444</v>
      </c>
      <c r="AV517" s="131">
        <v>36179800</v>
      </c>
      <c r="AW517" s="132">
        <f t="shared" si="525"/>
        <v>0.13186813186813187</v>
      </c>
      <c r="AX517" s="132">
        <f t="shared" si="473"/>
        <v>0.50056369785794819</v>
      </c>
      <c r="AY517" s="131">
        <f t="shared" si="474"/>
        <v>81486.036036036036</v>
      </c>
      <c r="AZ517" s="592"/>
      <c r="BA517" s="227" t="s">
        <v>119</v>
      </c>
      <c r="BB517" s="122">
        <v>282</v>
      </c>
      <c r="BC517" s="131">
        <v>142</v>
      </c>
      <c r="BD517" s="131">
        <v>12826680</v>
      </c>
      <c r="BE517" s="132">
        <f t="shared" si="526"/>
        <v>0.12633451957295375</v>
      </c>
      <c r="BF517" s="132">
        <f t="shared" si="475"/>
        <v>0.50354609929078009</v>
      </c>
      <c r="BG517" s="157">
        <f t="shared" si="476"/>
        <v>90328.73239436619</v>
      </c>
      <c r="BH517" s="592"/>
      <c r="BI517" s="227" t="s">
        <v>119</v>
      </c>
      <c r="BJ517" s="122">
        <f t="shared" si="477"/>
        <v>9724</v>
      </c>
      <c r="BK517" s="131">
        <f t="shared" si="461"/>
        <v>5749</v>
      </c>
      <c r="BL517" s="131">
        <f t="shared" si="462"/>
        <v>436495790</v>
      </c>
      <c r="BM517" s="132">
        <f t="shared" si="527"/>
        <v>0.14080333088415381</v>
      </c>
      <c r="BN517" s="132">
        <f t="shared" si="478"/>
        <v>0.59121760592348827</v>
      </c>
      <c r="BO517" s="131">
        <f t="shared" si="479"/>
        <v>75925.515741868148</v>
      </c>
      <c r="BP517" s="183"/>
    </row>
    <row r="518" spans="2:68" s="75" customFormat="1">
      <c r="B518" s="602"/>
      <c r="C518" s="605"/>
      <c r="D518" s="592"/>
      <c r="E518" s="227" t="s">
        <v>120</v>
      </c>
      <c r="F518" s="122">
        <v>4</v>
      </c>
      <c r="G518" s="131">
        <v>2</v>
      </c>
      <c r="H518" s="131">
        <v>73360</v>
      </c>
      <c r="I518" s="132">
        <f t="shared" si="520"/>
        <v>9.5238095238095233E-2</v>
      </c>
      <c r="J518" s="132">
        <f t="shared" si="463"/>
        <v>0.5</v>
      </c>
      <c r="K518" s="157">
        <f t="shared" si="464"/>
        <v>36680</v>
      </c>
      <c r="L518" s="592"/>
      <c r="M518" s="227" t="s">
        <v>120</v>
      </c>
      <c r="N518" s="122">
        <v>32</v>
      </c>
      <c r="O518" s="131">
        <v>16</v>
      </c>
      <c r="P518" s="131">
        <v>1322030</v>
      </c>
      <c r="Q518" s="132">
        <f t="shared" si="521"/>
        <v>8.98876404494382E-2</v>
      </c>
      <c r="R518" s="132">
        <f t="shared" si="465"/>
        <v>0.5</v>
      </c>
      <c r="S518" s="126">
        <f t="shared" si="466"/>
        <v>82626.875</v>
      </c>
      <c r="T518" s="592"/>
      <c r="U518" s="227" t="s">
        <v>120</v>
      </c>
      <c r="V518" s="122">
        <v>1521</v>
      </c>
      <c r="W518" s="131">
        <v>961</v>
      </c>
      <c r="X518" s="131">
        <v>65604720</v>
      </c>
      <c r="Y518" s="132">
        <f t="shared" si="522"/>
        <v>6.2789937928781445E-2</v>
      </c>
      <c r="Z518" s="132">
        <f t="shared" si="467"/>
        <v>0.63182117028270879</v>
      </c>
      <c r="AA518" s="131">
        <f t="shared" si="468"/>
        <v>68267.138397502596</v>
      </c>
      <c r="AB518" s="592"/>
      <c r="AC518" s="227" t="s">
        <v>120</v>
      </c>
      <c r="AD518" s="122">
        <v>1608</v>
      </c>
      <c r="AE518" s="131">
        <v>1056</v>
      </c>
      <c r="AF518" s="131">
        <v>76102170</v>
      </c>
      <c r="AG518" s="132">
        <f t="shared" si="523"/>
        <v>8.0493940086896865E-2</v>
      </c>
      <c r="AH518" s="132">
        <f t="shared" si="469"/>
        <v>0.65671641791044777</v>
      </c>
      <c r="AI518" s="126">
        <f t="shared" si="470"/>
        <v>72066.448863636368</v>
      </c>
      <c r="AJ518" s="592"/>
      <c r="AK518" s="227" t="s">
        <v>120</v>
      </c>
      <c r="AL518" s="122">
        <v>851</v>
      </c>
      <c r="AM518" s="131">
        <v>514</v>
      </c>
      <c r="AN518" s="131">
        <v>39207430</v>
      </c>
      <c r="AO518" s="132">
        <f t="shared" si="524"/>
        <v>6.6614826334888549E-2</v>
      </c>
      <c r="AP518" s="132">
        <f t="shared" si="471"/>
        <v>0.60399529964747356</v>
      </c>
      <c r="AQ518" s="126">
        <f t="shared" si="472"/>
        <v>76279.046692607008</v>
      </c>
      <c r="AR518" s="592"/>
      <c r="AS518" s="227" t="s">
        <v>120</v>
      </c>
      <c r="AT518" s="122">
        <v>328</v>
      </c>
      <c r="AU518" s="131">
        <v>182</v>
      </c>
      <c r="AV518" s="131">
        <v>14554220</v>
      </c>
      <c r="AW518" s="132">
        <f t="shared" si="525"/>
        <v>5.4054054054054057E-2</v>
      </c>
      <c r="AX518" s="132">
        <f t="shared" si="473"/>
        <v>0.55487804878048785</v>
      </c>
      <c r="AY518" s="131">
        <f t="shared" si="474"/>
        <v>79968.241758241755</v>
      </c>
      <c r="AZ518" s="592"/>
      <c r="BA518" s="227" t="s">
        <v>120</v>
      </c>
      <c r="BB518" s="122">
        <v>52</v>
      </c>
      <c r="BC518" s="131">
        <v>25</v>
      </c>
      <c r="BD518" s="131">
        <v>2021380</v>
      </c>
      <c r="BE518" s="132">
        <f t="shared" si="526"/>
        <v>2.2241992882562279E-2</v>
      </c>
      <c r="BF518" s="132">
        <f t="shared" si="475"/>
        <v>0.48076923076923078</v>
      </c>
      <c r="BG518" s="157">
        <f t="shared" si="476"/>
        <v>80855.199999999997</v>
      </c>
      <c r="BH518" s="592"/>
      <c r="BI518" s="227" t="s">
        <v>120</v>
      </c>
      <c r="BJ518" s="122">
        <f t="shared" si="477"/>
        <v>4396</v>
      </c>
      <c r="BK518" s="131">
        <f t="shared" si="461"/>
        <v>2756</v>
      </c>
      <c r="BL518" s="131">
        <f t="shared" si="462"/>
        <v>198885310</v>
      </c>
      <c r="BM518" s="132">
        <f t="shared" si="527"/>
        <v>6.7499387705118791E-2</v>
      </c>
      <c r="BN518" s="132">
        <f t="shared" si="478"/>
        <v>0.62693357597816202</v>
      </c>
      <c r="BO518" s="131">
        <f t="shared" si="479"/>
        <v>72164.481132075467</v>
      </c>
      <c r="BP518" s="183"/>
    </row>
    <row r="519" spans="2:68" s="75" customFormat="1">
      <c r="B519" s="602"/>
      <c r="C519" s="605"/>
      <c r="D519" s="592"/>
      <c r="E519" s="227" t="s">
        <v>121</v>
      </c>
      <c r="F519" s="122">
        <v>3</v>
      </c>
      <c r="G519" s="131">
        <v>1</v>
      </c>
      <c r="H519" s="131">
        <v>38490</v>
      </c>
      <c r="I519" s="132">
        <f t="shared" si="520"/>
        <v>4.7619047619047616E-2</v>
      </c>
      <c r="J519" s="132">
        <f t="shared" si="463"/>
        <v>0.33333333333333331</v>
      </c>
      <c r="K519" s="157">
        <f t="shared" si="464"/>
        <v>38490</v>
      </c>
      <c r="L519" s="592"/>
      <c r="M519" s="227" t="s">
        <v>121</v>
      </c>
      <c r="N519" s="122">
        <v>29</v>
      </c>
      <c r="O519" s="131">
        <v>15</v>
      </c>
      <c r="P519" s="131">
        <v>1216800</v>
      </c>
      <c r="Q519" s="132">
        <f t="shared" si="521"/>
        <v>8.4269662921348312E-2</v>
      </c>
      <c r="R519" s="132">
        <f t="shared" si="465"/>
        <v>0.51724137931034486</v>
      </c>
      <c r="S519" s="126">
        <f t="shared" si="466"/>
        <v>81120</v>
      </c>
      <c r="T519" s="592"/>
      <c r="U519" s="227" t="s">
        <v>121</v>
      </c>
      <c r="V519" s="122">
        <v>958</v>
      </c>
      <c r="W519" s="131">
        <v>523</v>
      </c>
      <c r="X519" s="131">
        <v>35057660</v>
      </c>
      <c r="Y519" s="132">
        <f t="shared" si="522"/>
        <v>3.4171839268213003E-2</v>
      </c>
      <c r="Z519" s="132">
        <f t="shared" si="467"/>
        <v>0.54592901878914402</v>
      </c>
      <c r="AA519" s="131">
        <f t="shared" si="468"/>
        <v>67031.854684512422</v>
      </c>
      <c r="AB519" s="592"/>
      <c r="AC519" s="227" t="s">
        <v>121</v>
      </c>
      <c r="AD519" s="122">
        <v>1177</v>
      </c>
      <c r="AE519" s="131">
        <v>662</v>
      </c>
      <c r="AF519" s="131">
        <v>45691240</v>
      </c>
      <c r="AG519" s="132">
        <f t="shared" si="523"/>
        <v>5.046116319841451E-2</v>
      </c>
      <c r="AH519" s="132">
        <f t="shared" si="469"/>
        <v>0.56244689889549704</v>
      </c>
      <c r="AI519" s="126">
        <f t="shared" si="470"/>
        <v>69020</v>
      </c>
      <c r="AJ519" s="592"/>
      <c r="AK519" s="227" t="s">
        <v>121</v>
      </c>
      <c r="AL519" s="122">
        <v>948</v>
      </c>
      <c r="AM519" s="131">
        <v>527</v>
      </c>
      <c r="AN519" s="131">
        <v>39014810</v>
      </c>
      <c r="AO519" s="132">
        <f t="shared" si="524"/>
        <v>6.8299637117677559E-2</v>
      </c>
      <c r="AP519" s="132">
        <f t="shared" si="471"/>
        <v>0.55590717299578063</v>
      </c>
      <c r="AQ519" s="126">
        <f t="shared" si="472"/>
        <v>74031.897533206837</v>
      </c>
      <c r="AR519" s="592"/>
      <c r="AS519" s="227" t="s">
        <v>121</v>
      </c>
      <c r="AT519" s="122">
        <v>505</v>
      </c>
      <c r="AU519" s="131">
        <v>224</v>
      </c>
      <c r="AV519" s="131">
        <v>13936850</v>
      </c>
      <c r="AW519" s="132">
        <f t="shared" si="525"/>
        <v>6.6528066528066532E-2</v>
      </c>
      <c r="AX519" s="132">
        <f t="shared" si="473"/>
        <v>0.44356435643564357</v>
      </c>
      <c r="AY519" s="131">
        <f t="shared" si="474"/>
        <v>62218.080357142855</v>
      </c>
      <c r="AZ519" s="592"/>
      <c r="BA519" s="227" t="s">
        <v>121</v>
      </c>
      <c r="BB519" s="122">
        <v>187</v>
      </c>
      <c r="BC519" s="131">
        <v>86</v>
      </c>
      <c r="BD519" s="131">
        <v>5975960</v>
      </c>
      <c r="BE519" s="132">
        <f t="shared" si="526"/>
        <v>7.6512455516014238E-2</v>
      </c>
      <c r="BF519" s="132">
        <f t="shared" si="475"/>
        <v>0.45989304812834225</v>
      </c>
      <c r="BG519" s="157">
        <f t="shared" si="476"/>
        <v>69487.906976744183</v>
      </c>
      <c r="BH519" s="592"/>
      <c r="BI519" s="227" t="s">
        <v>121</v>
      </c>
      <c r="BJ519" s="122">
        <f t="shared" si="477"/>
        <v>3807</v>
      </c>
      <c r="BK519" s="131">
        <f t="shared" ref="BK519:BK582" si="528">SUM(G519,O519,W519,AE519,AM519,AU519,BC519)</f>
        <v>2038</v>
      </c>
      <c r="BL519" s="131">
        <f t="shared" ref="BL519:BL582" si="529">SUM(H519,P519,X519,AF519,AN519,AV519,BD519)</f>
        <v>140931810</v>
      </c>
      <c r="BM519" s="132">
        <f t="shared" si="527"/>
        <v>4.9914278716629928E-2</v>
      </c>
      <c r="BN519" s="132">
        <f t="shared" si="478"/>
        <v>0.53532965589703174</v>
      </c>
      <c r="BO519" s="131">
        <f t="shared" si="479"/>
        <v>69152.016683022564</v>
      </c>
      <c r="BP519" s="183"/>
    </row>
    <row r="520" spans="2:68" s="75" customFormat="1">
      <c r="B520" s="602"/>
      <c r="C520" s="605"/>
      <c r="D520" s="592"/>
      <c r="E520" s="227" t="s">
        <v>122</v>
      </c>
      <c r="F520" s="122">
        <v>4</v>
      </c>
      <c r="G520" s="131">
        <v>2</v>
      </c>
      <c r="H520" s="131">
        <v>136510</v>
      </c>
      <c r="I520" s="132">
        <f t="shared" si="520"/>
        <v>9.5238095238095233E-2</v>
      </c>
      <c r="J520" s="132">
        <f t="shared" ref="J520:J583" si="530">IFERROR(G520/F520,"-")</f>
        <v>0.5</v>
      </c>
      <c r="K520" s="157">
        <f t="shared" ref="K520:K583" si="531">IFERROR(H520/G520,"-")</f>
        <v>68255</v>
      </c>
      <c r="L520" s="592"/>
      <c r="M520" s="227" t="s">
        <v>122</v>
      </c>
      <c r="N520" s="122">
        <v>12</v>
      </c>
      <c r="O520" s="131">
        <v>6</v>
      </c>
      <c r="P520" s="131">
        <v>378720</v>
      </c>
      <c r="Q520" s="132">
        <f t="shared" si="521"/>
        <v>3.3707865168539325E-2</v>
      </c>
      <c r="R520" s="132">
        <f t="shared" ref="R520:R583" si="532">IFERROR(O520/N520,"-")</f>
        <v>0.5</v>
      </c>
      <c r="S520" s="126">
        <f t="shared" ref="S520:S583" si="533">IFERROR(P520/O520,"-")</f>
        <v>63120</v>
      </c>
      <c r="T520" s="592"/>
      <c r="U520" s="227" t="s">
        <v>122</v>
      </c>
      <c r="V520" s="122">
        <v>769</v>
      </c>
      <c r="W520" s="131">
        <v>486</v>
      </c>
      <c r="X520" s="131">
        <v>37595260</v>
      </c>
      <c r="Y520" s="132">
        <f t="shared" si="522"/>
        <v>3.1754328650767723E-2</v>
      </c>
      <c r="Z520" s="132">
        <f t="shared" ref="Z520:Z583" si="534">IFERROR(W520/V520,"-")</f>
        <v>0.63198959687906375</v>
      </c>
      <c r="AA520" s="131">
        <f t="shared" ref="AA520:AA583" si="535">IFERROR(X520/W520,"-")</f>
        <v>77356.502057613165</v>
      </c>
      <c r="AB520" s="592"/>
      <c r="AC520" s="227" t="s">
        <v>122</v>
      </c>
      <c r="AD520" s="122">
        <v>787</v>
      </c>
      <c r="AE520" s="131">
        <v>522</v>
      </c>
      <c r="AF520" s="131">
        <v>38874160</v>
      </c>
      <c r="AG520" s="132">
        <f t="shared" si="523"/>
        <v>3.9789618111136522E-2</v>
      </c>
      <c r="AH520" s="132">
        <f t="shared" ref="AH520:AH583" si="536">IFERROR(AE520/AD520,"-")</f>
        <v>0.6632782719186785</v>
      </c>
      <c r="AI520" s="126">
        <f t="shared" ref="AI520:AI583" si="537">IFERROR(AF520/AE520,"-")</f>
        <v>74471.570881226056</v>
      </c>
      <c r="AJ520" s="592"/>
      <c r="AK520" s="227" t="s">
        <v>122</v>
      </c>
      <c r="AL520" s="122">
        <v>484</v>
      </c>
      <c r="AM520" s="131">
        <v>291</v>
      </c>
      <c r="AN520" s="131">
        <v>24344180</v>
      </c>
      <c r="AO520" s="132">
        <f t="shared" si="524"/>
        <v>3.7713841368584758E-2</v>
      </c>
      <c r="AP520" s="132">
        <f t="shared" ref="AP520:AP583" si="538">IFERROR(AM520/AL520,"-")</f>
        <v>0.60123966942148765</v>
      </c>
      <c r="AQ520" s="126">
        <f t="shared" ref="AQ520:AQ583" si="539">IFERROR(AN520/AM520,"-")</f>
        <v>83656.975945017184</v>
      </c>
      <c r="AR520" s="592"/>
      <c r="AS520" s="227" t="s">
        <v>122</v>
      </c>
      <c r="AT520" s="122">
        <v>241</v>
      </c>
      <c r="AU520" s="131">
        <v>130</v>
      </c>
      <c r="AV520" s="131">
        <v>11034750</v>
      </c>
      <c r="AW520" s="132">
        <f t="shared" si="525"/>
        <v>3.8610038610038609E-2</v>
      </c>
      <c r="AX520" s="132">
        <f t="shared" ref="AX520:AX583" si="540">IFERROR(AU520/AT520,"-")</f>
        <v>0.53941908713692943</v>
      </c>
      <c r="AY520" s="131">
        <f t="shared" ref="AY520:AY583" si="541">IFERROR(AV520/AU520,"-")</f>
        <v>84882.692307692312</v>
      </c>
      <c r="AZ520" s="592"/>
      <c r="BA520" s="227" t="s">
        <v>122</v>
      </c>
      <c r="BB520" s="122">
        <v>52</v>
      </c>
      <c r="BC520" s="131">
        <v>26</v>
      </c>
      <c r="BD520" s="131">
        <v>1806850</v>
      </c>
      <c r="BE520" s="132">
        <f t="shared" si="526"/>
        <v>2.3131672597864767E-2</v>
      </c>
      <c r="BF520" s="132">
        <f t="shared" ref="BF520:BF583" si="542">IFERROR(BC520/BB520,"-")</f>
        <v>0.5</v>
      </c>
      <c r="BG520" s="157">
        <f t="shared" ref="BG520:BG583" si="543">IFERROR(BD520/BC520,"-")</f>
        <v>69494.230769230766</v>
      </c>
      <c r="BH520" s="592"/>
      <c r="BI520" s="227" t="s">
        <v>122</v>
      </c>
      <c r="BJ520" s="122">
        <f t="shared" ref="BJ520:BJ583" si="544">SUM(F520,N520,V520,AD520,AL520,AT520,BB520)</f>
        <v>2349</v>
      </c>
      <c r="BK520" s="131">
        <f t="shared" si="528"/>
        <v>1463</v>
      </c>
      <c r="BL520" s="131">
        <f t="shared" si="529"/>
        <v>114170430</v>
      </c>
      <c r="BM520" s="132">
        <f t="shared" si="527"/>
        <v>3.5831496448689687E-2</v>
      </c>
      <c r="BN520" s="132">
        <f t="shared" ref="BN520:BN583" si="545">IFERROR(BK520/BJ520,"-")</f>
        <v>0.62281822051936997</v>
      </c>
      <c r="BO520" s="131">
        <f t="shared" ref="BO520:BO583" si="546">IFERROR(BL520/BK520,"-")</f>
        <v>78038.571428571435</v>
      </c>
      <c r="BP520" s="183"/>
    </row>
    <row r="521" spans="2:68" s="75" customFormat="1">
      <c r="B521" s="602"/>
      <c r="C521" s="605"/>
      <c r="D521" s="592"/>
      <c r="E521" s="227" t="s">
        <v>123</v>
      </c>
      <c r="F521" s="122">
        <v>8</v>
      </c>
      <c r="G521" s="131">
        <v>4</v>
      </c>
      <c r="H521" s="131">
        <v>376380</v>
      </c>
      <c r="I521" s="132">
        <f t="shared" si="520"/>
        <v>0.19047619047619047</v>
      </c>
      <c r="J521" s="132">
        <f t="shared" si="530"/>
        <v>0.5</v>
      </c>
      <c r="K521" s="157">
        <f t="shared" si="531"/>
        <v>94095</v>
      </c>
      <c r="L521" s="592"/>
      <c r="M521" s="227" t="s">
        <v>123</v>
      </c>
      <c r="N521" s="122">
        <v>72</v>
      </c>
      <c r="O521" s="131">
        <v>43</v>
      </c>
      <c r="P521" s="131">
        <v>3316300</v>
      </c>
      <c r="Q521" s="132">
        <f t="shared" si="521"/>
        <v>0.24157303370786518</v>
      </c>
      <c r="R521" s="132">
        <f t="shared" si="532"/>
        <v>0.59722222222222221</v>
      </c>
      <c r="S521" s="126">
        <f t="shared" si="533"/>
        <v>77123.255813953481</v>
      </c>
      <c r="T521" s="592"/>
      <c r="U521" s="227" t="s">
        <v>123</v>
      </c>
      <c r="V521" s="122">
        <v>5792</v>
      </c>
      <c r="W521" s="131">
        <v>3771</v>
      </c>
      <c r="X521" s="131">
        <v>260908680</v>
      </c>
      <c r="Y521" s="132">
        <f t="shared" si="522"/>
        <v>0.24639006860503104</v>
      </c>
      <c r="Z521" s="132">
        <f t="shared" si="534"/>
        <v>0.65107044198895025</v>
      </c>
      <c r="AA521" s="131">
        <f t="shared" si="535"/>
        <v>69188.19411296738</v>
      </c>
      <c r="AB521" s="592"/>
      <c r="AC521" s="227" t="s">
        <v>123</v>
      </c>
      <c r="AD521" s="122">
        <v>5424</v>
      </c>
      <c r="AE521" s="131">
        <v>3521</v>
      </c>
      <c r="AF521" s="131">
        <v>258502440</v>
      </c>
      <c r="AG521" s="132">
        <f t="shared" si="523"/>
        <v>0.26838935894504157</v>
      </c>
      <c r="AH521" s="132">
        <f t="shared" si="536"/>
        <v>0.64915191740412981</v>
      </c>
      <c r="AI521" s="126">
        <f t="shared" si="537"/>
        <v>73417.335984095422</v>
      </c>
      <c r="AJ521" s="592"/>
      <c r="AK521" s="227" t="s">
        <v>123</v>
      </c>
      <c r="AL521" s="122">
        <v>3038</v>
      </c>
      <c r="AM521" s="131">
        <v>1814</v>
      </c>
      <c r="AN521" s="131">
        <v>136083170</v>
      </c>
      <c r="AO521" s="132">
        <f t="shared" si="524"/>
        <v>0.23509590461378954</v>
      </c>
      <c r="AP521" s="132">
        <f t="shared" si="538"/>
        <v>0.59710335747202103</v>
      </c>
      <c r="AQ521" s="126">
        <f t="shared" si="539"/>
        <v>75018.285556780596</v>
      </c>
      <c r="AR521" s="592"/>
      <c r="AS521" s="227" t="s">
        <v>123</v>
      </c>
      <c r="AT521" s="122">
        <v>1118</v>
      </c>
      <c r="AU521" s="131">
        <v>543</v>
      </c>
      <c r="AV521" s="131">
        <v>40530430</v>
      </c>
      <c r="AW521" s="132">
        <f t="shared" si="525"/>
        <v>0.16127116127116128</v>
      </c>
      <c r="AX521" s="132">
        <f t="shared" si="540"/>
        <v>0.4856887298747764</v>
      </c>
      <c r="AY521" s="131">
        <f t="shared" si="541"/>
        <v>74641.675874769804</v>
      </c>
      <c r="AZ521" s="592"/>
      <c r="BA521" s="227" t="s">
        <v>123</v>
      </c>
      <c r="BB521" s="122">
        <v>236</v>
      </c>
      <c r="BC521" s="131">
        <v>113</v>
      </c>
      <c r="BD521" s="131">
        <v>8714070</v>
      </c>
      <c r="BE521" s="132">
        <f t="shared" si="526"/>
        <v>0.10053380782918149</v>
      </c>
      <c r="BF521" s="132">
        <f t="shared" si="542"/>
        <v>0.4788135593220339</v>
      </c>
      <c r="BG521" s="157">
        <f t="shared" si="543"/>
        <v>77115.663716814161</v>
      </c>
      <c r="BH521" s="592"/>
      <c r="BI521" s="227" t="s">
        <v>123</v>
      </c>
      <c r="BJ521" s="122">
        <f t="shared" si="544"/>
        <v>15688</v>
      </c>
      <c r="BK521" s="131">
        <f t="shared" si="528"/>
        <v>9809</v>
      </c>
      <c r="BL521" s="131">
        <f t="shared" si="529"/>
        <v>708431470</v>
      </c>
      <c r="BM521" s="132">
        <f t="shared" si="527"/>
        <v>0.24024001959343619</v>
      </c>
      <c r="BN521" s="132">
        <f t="shared" si="545"/>
        <v>0.62525497195308521</v>
      </c>
      <c r="BO521" s="131">
        <f t="shared" si="546"/>
        <v>72222.598633907633</v>
      </c>
      <c r="BP521" s="183"/>
    </row>
    <row r="522" spans="2:68" s="75" customFormat="1">
      <c r="B522" s="602"/>
      <c r="C522" s="605"/>
      <c r="D522" s="592"/>
      <c r="E522" s="227" t="s">
        <v>124</v>
      </c>
      <c r="F522" s="122">
        <v>1</v>
      </c>
      <c r="G522" s="131">
        <v>0</v>
      </c>
      <c r="H522" s="131">
        <v>0</v>
      </c>
      <c r="I522" s="132">
        <f t="shared" si="520"/>
        <v>0</v>
      </c>
      <c r="J522" s="132">
        <f t="shared" si="530"/>
        <v>0</v>
      </c>
      <c r="K522" s="157" t="str">
        <f t="shared" si="531"/>
        <v>-</v>
      </c>
      <c r="L522" s="592"/>
      <c r="M522" s="227" t="s">
        <v>124</v>
      </c>
      <c r="N522" s="122">
        <v>19</v>
      </c>
      <c r="O522" s="131">
        <v>12</v>
      </c>
      <c r="P522" s="131">
        <v>1014970</v>
      </c>
      <c r="Q522" s="132">
        <f t="shared" si="521"/>
        <v>6.741573033707865E-2</v>
      </c>
      <c r="R522" s="132">
        <f t="shared" si="532"/>
        <v>0.63157894736842102</v>
      </c>
      <c r="S522" s="126">
        <f t="shared" si="533"/>
        <v>84580.833333333328</v>
      </c>
      <c r="T522" s="592"/>
      <c r="U522" s="227" t="s">
        <v>124</v>
      </c>
      <c r="V522" s="122">
        <v>1050</v>
      </c>
      <c r="W522" s="131">
        <v>652</v>
      </c>
      <c r="X522" s="131">
        <v>48269050</v>
      </c>
      <c r="Y522" s="132">
        <f t="shared" si="522"/>
        <v>4.2600457366873568E-2</v>
      </c>
      <c r="Z522" s="132">
        <f t="shared" si="534"/>
        <v>0.62095238095238092</v>
      </c>
      <c r="AA522" s="131">
        <f t="shared" si="535"/>
        <v>74032.285276073613</v>
      </c>
      <c r="AB522" s="592"/>
      <c r="AC522" s="227" t="s">
        <v>124</v>
      </c>
      <c r="AD522" s="122">
        <v>1295</v>
      </c>
      <c r="AE522" s="131">
        <v>722</v>
      </c>
      <c r="AF522" s="131">
        <v>53844120</v>
      </c>
      <c r="AG522" s="132">
        <f t="shared" si="523"/>
        <v>5.5034682521533651E-2</v>
      </c>
      <c r="AH522" s="132">
        <f t="shared" si="536"/>
        <v>0.55752895752895748</v>
      </c>
      <c r="AI522" s="126">
        <f t="shared" si="537"/>
        <v>74576.343490304716</v>
      </c>
      <c r="AJ522" s="592"/>
      <c r="AK522" s="227" t="s">
        <v>124</v>
      </c>
      <c r="AL522" s="122">
        <v>1025</v>
      </c>
      <c r="AM522" s="131">
        <v>565</v>
      </c>
      <c r="AN522" s="131">
        <v>42238820</v>
      </c>
      <c r="AO522" s="132">
        <f t="shared" si="524"/>
        <v>7.3224468636599274E-2</v>
      </c>
      <c r="AP522" s="132">
        <f t="shared" si="538"/>
        <v>0.551219512195122</v>
      </c>
      <c r="AQ522" s="126">
        <f t="shared" si="539"/>
        <v>74758.973451327431</v>
      </c>
      <c r="AR522" s="592"/>
      <c r="AS522" s="227" t="s">
        <v>124</v>
      </c>
      <c r="AT522" s="122">
        <v>536</v>
      </c>
      <c r="AU522" s="131">
        <v>263</v>
      </c>
      <c r="AV522" s="131">
        <v>19358700</v>
      </c>
      <c r="AW522" s="132">
        <f t="shared" si="525"/>
        <v>7.8111078111078106E-2</v>
      </c>
      <c r="AX522" s="132">
        <f t="shared" si="540"/>
        <v>0.49067164179104478</v>
      </c>
      <c r="AY522" s="131">
        <f t="shared" si="541"/>
        <v>73607.22433460076</v>
      </c>
      <c r="AZ522" s="592"/>
      <c r="BA522" s="227" t="s">
        <v>124</v>
      </c>
      <c r="BB522" s="122">
        <v>217</v>
      </c>
      <c r="BC522" s="131">
        <v>104</v>
      </c>
      <c r="BD522" s="131">
        <v>8596150</v>
      </c>
      <c r="BE522" s="132">
        <f t="shared" si="526"/>
        <v>9.2526690391459068E-2</v>
      </c>
      <c r="BF522" s="132">
        <f t="shared" si="542"/>
        <v>0.47926267281105989</v>
      </c>
      <c r="BG522" s="157">
        <f t="shared" si="543"/>
        <v>82655.288461538468</v>
      </c>
      <c r="BH522" s="592"/>
      <c r="BI522" s="227" t="s">
        <v>124</v>
      </c>
      <c r="BJ522" s="122">
        <f t="shared" si="544"/>
        <v>4143</v>
      </c>
      <c r="BK522" s="131">
        <f t="shared" si="528"/>
        <v>2318</v>
      </c>
      <c r="BL522" s="131">
        <f t="shared" si="529"/>
        <v>173321810</v>
      </c>
      <c r="BM522" s="132">
        <f t="shared" si="527"/>
        <v>5.6771981386235612E-2</v>
      </c>
      <c r="BN522" s="132">
        <f t="shared" si="545"/>
        <v>0.55949794834660871</v>
      </c>
      <c r="BO522" s="131">
        <f t="shared" si="546"/>
        <v>74772.135461604834</v>
      </c>
      <c r="BP522" s="183"/>
    </row>
    <row r="523" spans="2:68" s="75" customFormat="1">
      <c r="B523" s="602"/>
      <c r="C523" s="605"/>
      <c r="D523" s="592"/>
      <c r="E523" s="224" t="s">
        <v>117</v>
      </c>
      <c r="F523" s="122">
        <v>1</v>
      </c>
      <c r="G523" s="131">
        <v>0</v>
      </c>
      <c r="H523" s="131">
        <v>0</v>
      </c>
      <c r="I523" s="132">
        <f t="shared" si="520"/>
        <v>0</v>
      </c>
      <c r="J523" s="132">
        <f t="shared" si="530"/>
        <v>0</v>
      </c>
      <c r="K523" s="157" t="str">
        <f t="shared" si="531"/>
        <v>-</v>
      </c>
      <c r="L523" s="592"/>
      <c r="M523" s="228" t="s">
        <v>117</v>
      </c>
      <c r="N523" s="122">
        <v>13</v>
      </c>
      <c r="O523" s="131">
        <v>5</v>
      </c>
      <c r="P523" s="131">
        <v>241840</v>
      </c>
      <c r="Q523" s="132">
        <f t="shared" si="521"/>
        <v>2.8089887640449437E-2</v>
      </c>
      <c r="R523" s="132">
        <f t="shared" si="532"/>
        <v>0.38461538461538464</v>
      </c>
      <c r="S523" s="126">
        <f t="shared" si="533"/>
        <v>48368</v>
      </c>
      <c r="T523" s="592"/>
      <c r="U523" s="228" t="s">
        <v>117</v>
      </c>
      <c r="V523" s="122">
        <v>1436</v>
      </c>
      <c r="W523" s="131">
        <v>828</v>
      </c>
      <c r="X523" s="131">
        <v>50664200</v>
      </c>
      <c r="Y523" s="132">
        <f t="shared" si="522"/>
        <v>5.4099967330937603E-2</v>
      </c>
      <c r="Z523" s="132">
        <f t="shared" si="534"/>
        <v>0.57660167130919215</v>
      </c>
      <c r="AA523" s="131">
        <f t="shared" si="535"/>
        <v>61188.647342995166</v>
      </c>
      <c r="AB523" s="592"/>
      <c r="AC523" s="228" t="s">
        <v>117</v>
      </c>
      <c r="AD523" s="122">
        <v>840</v>
      </c>
      <c r="AE523" s="131">
        <v>495</v>
      </c>
      <c r="AF523" s="131">
        <v>36191180</v>
      </c>
      <c r="AG523" s="132">
        <f t="shared" si="523"/>
        <v>3.7731534415732904E-2</v>
      </c>
      <c r="AH523" s="132">
        <f t="shared" si="536"/>
        <v>0.5892857142857143</v>
      </c>
      <c r="AI523" s="126">
        <f t="shared" si="537"/>
        <v>73113.494949494954</v>
      </c>
      <c r="AJ523" s="592"/>
      <c r="AK523" s="228" t="s">
        <v>117</v>
      </c>
      <c r="AL523" s="122">
        <v>399</v>
      </c>
      <c r="AM523" s="131">
        <v>184</v>
      </c>
      <c r="AN523" s="131">
        <v>16139000</v>
      </c>
      <c r="AO523" s="132">
        <f t="shared" si="524"/>
        <v>2.3846552617936754E-2</v>
      </c>
      <c r="AP523" s="132">
        <f t="shared" si="538"/>
        <v>0.46115288220551376</v>
      </c>
      <c r="AQ523" s="126">
        <f t="shared" si="539"/>
        <v>87711.956521739135</v>
      </c>
      <c r="AR523" s="592"/>
      <c r="AS523" s="228" t="s">
        <v>117</v>
      </c>
      <c r="AT523" s="122">
        <v>175</v>
      </c>
      <c r="AU523" s="131">
        <v>75</v>
      </c>
      <c r="AV523" s="131">
        <v>6783390</v>
      </c>
      <c r="AW523" s="132">
        <f t="shared" si="525"/>
        <v>2.2275022275022274E-2</v>
      </c>
      <c r="AX523" s="132">
        <f t="shared" si="540"/>
        <v>0.42857142857142855</v>
      </c>
      <c r="AY523" s="131">
        <f t="shared" si="541"/>
        <v>90445.2</v>
      </c>
      <c r="AZ523" s="592"/>
      <c r="BA523" s="228" t="s">
        <v>117</v>
      </c>
      <c r="BB523" s="122">
        <v>65</v>
      </c>
      <c r="BC523" s="131">
        <v>30</v>
      </c>
      <c r="BD523" s="131">
        <v>3730740</v>
      </c>
      <c r="BE523" s="132">
        <f t="shared" si="526"/>
        <v>2.6690391459074734E-2</v>
      </c>
      <c r="BF523" s="132">
        <f t="shared" si="542"/>
        <v>0.46153846153846156</v>
      </c>
      <c r="BG523" s="157">
        <f t="shared" si="543"/>
        <v>124358</v>
      </c>
      <c r="BH523" s="592"/>
      <c r="BI523" s="228" t="s">
        <v>117</v>
      </c>
      <c r="BJ523" s="122">
        <f t="shared" si="544"/>
        <v>2929</v>
      </c>
      <c r="BK523" s="131">
        <f t="shared" si="528"/>
        <v>1617</v>
      </c>
      <c r="BL523" s="131">
        <f t="shared" si="529"/>
        <v>113750350</v>
      </c>
      <c r="BM523" s="132">
        <f t="shared" si="527"/>
        <v>3.9603232916972812E-2</v>
      </c>
      <c r="BN523" s="132">
        <f t="shared" si="545"/>
        <v>0.55206555138272451</v>
      </c>
      <c r="BO523" s="131">
        <f t="shared" si="546"/>
        <v>70346.536796536791</v>
      </c>
      <c r="BP523" s="183"/>
    </row>
    <row r="524" spans="2:68" s="75" customFormat="1">
      <c r="B524" s="602">
        <v>48</v>
      </c>
      <c r="C524" s="603" t="s">
        <v>22</v>
      </c>
      <c r="D524" s="595">
        <f>BS55</f>
        <v>10</v>
      </c>
      <c r="E524" s="225" t="s">
        <v>104</v>
      </c>
      <c r="F524" s="121">
        <v>6</v>
      </c>
      <c r="G524" s="129">
        <v>4</v>
      </c>
      <c r="H524" s="129">
        <v>160340</v>
      </c>
      <c r="I524" s="130">
        <f>IFERROR(G524/$D$524,"-")</f>
        <v>0.4</v>
      </c>
      <c r="J524" s="130">
        <f t="shared" si="530"/>
        <v>0.66666666666666663</v>
      </c>
      <c r="K524" s="156">
        <f t="shared" si="531"/>
        <v>40085</v>
      </c>
      <c r="L524" s="595">
        <f>BT55</f>
        <v>74</v>
      </c>
      <c r="M524" s="225" t="s">
        <v>104</v>
      </c>
      <c r="N524" s="121">
        <v>35</v>
      </c>
      <c r="O524" s="129">
        <v>23</v>
      </c>
      <c r="P524" s="129">
        <v>2849370</v>
      </c>
      <c r="Q524" s="130">
        <f>IFERROR(O524/$L$524,"-")</f>
        <v>0.3108108108108108</v>
      </c>
      <c r="R524" s="130">
        <f t="shared" si="532"/>
        <v>0.65714285714285714</v>
      </c>
      <c r="S524" s="125">
        <f t="shared" si="533"/>
        <v>123885.65217391304</v>
      </c>
      <c r="T524" s="595">
        <f>BU55</f>
        <v>8088</v>
      </c>
      <c r="U524" s="225" t="s">
        <v>104</v>
      </c>
      <c r="V524" s="121">
        <v>3693</v>
      </c>
      <c r="W524" s="129">
        <v>2410</v>
      </c>
      <c r="X524" s="129">
        <v>157046430</v>
      </c>
      <c r="Y524" s="130">
        <f>IFERROR(W524/$T$524,"-")</f>
        <v>0.29797230464886248</v>
      </c>
      <c r="Z524" s="130">
        <f t="shared" si="534"/>
        <v>0.65258597346330893</v>
      </c>
      <c r="AA524" s="129">
        <f t="shared" si="535"/>
        <v>65164.49377593361</v>
      </c>
      <c r="AB524" s="595">
        <f>BV55</f>
        <v>6561</v>
      </c>
      <c r="AC524" s="225" t="s">
        <v>104</v>
      </c>
      <c r="AD524" s="121">
        <v>3413</v>
      </c>
      <c r="AE524" s="129">
        <v>2233</v>
      </c>
      <c r="AF524" s="129">
        <v>171630940</v>
      </c>
      <c r="AG524" s="130">
        <f>IFERROR(AE524/$AB$524,"-")</f>
        <v>0.34034445968602345</v>
      </c>
      <c r="AH524" s="130">
        <f t="shared" si="536"/>
        <v>0.65426311163199535</v>
      </c>
      <c r="AI524" s="125">
        <f t="shared" si="537"/>
        <v>76861.146439767123</v>
      </c>
      <c r="AJ524" s="595">
        <f>BW55</f>
        <v>4190</v>
      </c>
      <c r="AK524" s="225" t="s">
        <v>104</v>
      </c>
      <c r="AL524" s="121">
        <v>2227</v>
      </c>
      <c r="AM524" s="129">
        <v>1321</v>
      </c>
      <c r="AN524" s="129">
        <v>108262790</v>
      </c>
      <c r="AO524" s="130">
        <f>IFERROR(AM524/$AJ$524,"-")</f>
        <v>0.31527446300715989</v>
      </c>
      <c r="AP524" s="130">
        <f t="shared" si="538"/>
        <v>0.59317467444993266</v>
      </c>
      <c r="AQ524" s="125">
        <f t="shared" si="539"/>
        <v>81955.177895533692</v>
      </c>
      <c r="AR524" s="595">
        <f>BX55</f>
        <v>2106</v>
      </c>
      <c r="AS524" s="225" t="s">
        <v>104</v>
      </c>
      <c r="AT524" s="121">
        <v>998</v>
      </c>
      <c r="AU524" s="129">
        <v>521</v>
      </c>
      <c r="AV524" s="129">
        <v>45745030</v>
      </c>
      <c r="AW524" s="130">
        <f>IFERROR(AU524/$AR$524,"-")</f>
        <v>0.24738841405508072</v>
      </c>
      <c r="AX524" s="130">
        <f t="shared" si="540"/>
        <v>0.52204408817635273</v>
      </c>
      <c r="AY524" s="129">
        <f t="shared" si="541"/>
        <v>87802.360844529758</v>
      </c>
      <c r="AZ524" s="595">
        <f>BY55</f>
        <v>894</v>
      </c>
      <c r="BA524" s="225" t="s">
        <v>104</v>
      </c>
      <c r="BB524" s="121">
        <v>336</v>
      </c>
      <c r="BC524" s="129">
        <v>159</v>
      </c>
      <c r="BD524" s="129">
        <v>15120280</v>
      </c>
      <c r="BE524" s="130">
        <f>IFERROR(BC524/$AZ$524,"-")</f>
        <v>0.17785234899328858</v>
      </c>
      <c r="BF524" s="130">
        <f t="shared" si="542"/>
        <v>0.4732142857142857</v>
      </c>
      <c r="BG524" s="156">
        <f t="shared" si="543"/>
        <v>95096.100628930813</v>
      </c>
      <c r="BH524" s="595">
        <f>BZ55</f>
        <v>21923</v>
      </c>
      <c r="BI524" s="225" t="s">
        <v>104</v>
      </c>
      <c r="BJ524" s="121">
        <f t="shared" si="544"/>
        <v>10708</v>
      </c>
      <c r="BK524" s="129">
        <f t="shared" si="528"/>
        <v>6671</v>
      </c>
      <c r="BL524" s="129">
        <f t="shared" si="529"/>
        <v>500815180</v>
      </c>
      <c r="BM524" s="130">
        <f>IFERROR(BK524/$BH$524,"-")</f>
        <v>0.30429229576244127</v>
      </c>
      <c r="BN524" s="130">
        <f t="shared" si="545"/>
        <v>0.62299215539783337</v>
      </c>
      <c r="BO524" s="129">
        <f t="shared" si="546"/>
        <v>75073.479238494983</v>
      </c>
      <c r="BP524" s="183"/>
    </row>
    <row r="525" spans="2:68" s="75" customFormat="1">
      <c r="B525" s="602"/>
      <c r="C525" s="603"/>
      <c r="D525" s="595"/>
      <c r="E525" s="226" t="s">
        <v>136</v>
      </c>
      <c r="F525" s="122">
        <v>4</v>
      </c>
      <c r="G525" s="131">
        <v>3</v>
      </c>
      <c r="H525" s="131">
        <v>118400</v>
      </c>
      <c r="I525" s="132">
        <f t="shared" ref="I525:I534" si="547">IFERROR(G525/$D$524,"-")</f>
        <v>0.3</v>
      </c>
      <c r="J525" s="132">
        <f t="shared" si="530"/>
        <v>0.75</v>
      </c>
      <c r="K525" s="157">
        <f t="shared" si="531"/>
        <v>39466.666666666664</v>
      </c>
      <c r="L525" s="595"/>
      <c r="M525" s="226" t="s">
        <v>136</v>
      </c>
      <c r="N525" s="122">
        <v>30</v>
      </c>
      <c r="O525" s="131">
        <v>17</v>
      </c>
      <c r="P525" s="131">
        <v>1863740</v>
      </c>
      <c r="Q525" s="132">
        <f t="shared" ref="Q525:Q534" si="548">IFERROR(O525/$L$524,"-")</f>
        <v>0.22972972972972974</v>
      </c>
      <c r="R525" s="132">
        <f t="shared" si="532"/>
        <v>0.56666666666666665</v>
      </c>
      <c r="S525" s="126">
        <f t="shared" si="533"/>
        <v>109631.76470588235</v>
      </c>
      <c r="T525" s="595"/>
      <c r="U525" s="226" t="s">
        <v>136</v>
      </c>
      <c r="V525" s="122">
        <v>3480</v>
      </c>
      <c r="W525" s="131">
        <v>2321</v>
      </c>
      <c r="X525" s="131">
        <v>142845740</v>
      </c>
      <c r="Y525" s="132">
        <f t="shared" ref="Y525:Y534" si="549">IFERROR(W525/$T$524,"-")</f>
        <v>0.28696834817012856</v>
      </c>
      <c r="Z525" s="132">
        <f t="shared" si="534"/>
        <v>0.6669540229885057</v>
      </c>
      <c r="AA525" s="131">
        <f t="shared" si="535"/>
        <v>61544.91167600172</v>
      </c>
      <c r="AB525" s="595"/>
      <c r="AC525" s="226" t="s">
        <v>136</v>
      </c>
      <c r="AD525" s="122">
        <v>2967</v>
      </c>
      <c r="AE525" s="131">
        <v>1998</v>
      </c>
      <c r="AF525" s="131">
        <v>149173950</v>
      </c>
      <c r="AG525" s="132">
        <f t="shared" ref="AG525:AG534" si="550">IFERROR(AE525/$AB$524,"-")</f>
        <v>0.30452674897119342</v>
      </c>
      <c r="AH525" s="132">
        <f t="shared" si="536"/>
        <v>0.67340748230535896</v>
      </c>
      <c r="AI525" s="126">
        <f t="shared" si="537"/>
        <v>74661.636636636642</v>
      </c>
      <c r="AJ525" s="595"/>
      <c r="AK525" s="226" t="s">
        <v>136</v>
      </c>
      <c r="AL525" s="122">
        <v>1777</v>
      </c>
      <c r="AM525" s="131">
        <v>1091</v>
      </c>
      <c r="AN525" s="131">
        <v>84059770</v>
      </c>
      <c r="AO525" s="132">
        <f t="shared" ref="AO525:AO534" si="551">IFERROR(AM525/$AJ$524,"-")</f>
        <v>0.26038186157517901</v>
      </c>
      <c r="AP525" s="132">
        <f t="shared" si="538"/>
        <v>0.6139561057962859</v>
      </c>
      <c r="AQ525" s="126">
        <f t="shared" si="539"/>
        <v>77048.368469294219</v>
      </c>
      <c r="AR525" s="595"/>
      <c r="AS525" s="226" t="s">
        <v>136</v>
      </c>
      <c r="AT525" s="122">
        <v>682</v>
      </c>
      <c r="AU525" s="131">
        <v>367</v>
      </c>
      <c r="AV525" s="131">
        <v>30610850</v>
      </c>
      <c r="AW525" s="132">
        <f t="shared" ref="AW525:AW534" si="552">IFERROR(AU525/$AR$524,"-")</f>
        <v>0.17426400759734093</v>
      </c>
      <c r="AX525" s="132">
        <f t="shared" si="540"/>
        <v>0.53812316715542519</v>
      </c>
      <c r="AY525" s="131">
        <f t="shared" si="541"/>
        <v>83408.310626702994</v>
      </c>
      <c r="AZ525" s="595"/>
      <c r="BA525" s="226" t="s">
        <v>136</v>
      </c>
      <c r="BB525" s="122">
        <v>189</v>
      </c>
      <c r="BC525" s="131">
        <v>78</v>
      </c>
      <c r="BD525" s="131">
        <v>6439930</v>
      </c>
      <c r="BE525" s="132">
        <f t="shared" ref="BE525:BE534" si="553">IFERROR(BC525/$AZ$524,"-")</f>
        <v>8.7248322147651006E-2</v>
      </c>
      <c r="BF525" s="132">
        <f t="shared" si="542"/>
        <v>0.41269841269841268</v>
      </c>
      <c r="BG525" s="157">
        <f t="shared" si="543"/>
        <v>82563.205128205125</v>
      </c>
      <c r="BH525" s="595"/>
      <c r="BI525" s="226" t="s">
        <v>136</v>
      </c>
      <c r="BJ525" s="122">
        <f t="shared" si="544"/>
        <v>9129</v>
      </c>
      <c r="BK525" s="131">
        <f t="shared" si="528"/>
        <v>5875</v>
      </c>
      <c r="BL525" s="131">
        <f t="shared" si="529"/>
        <v>415112380</v>
      </c>
      <c r="BM525" s="132">
        <f t="shared" ref="BM525:BM534" si="554">IFERROR(BK525/$BH$524,"-")</f>
        <v>0.26798339643296992</v>
      </c>
      <c r="BN525" s="132">
        <f t="shared" si="545"/>
        <v>0.64355351078979073</v>
      </c>
      <c r="BO525" s="131">
        <f t="shared" si="546"/>
        <v>70657.426382978723</v>
      </c>
      <c r="BP525" s="183"/>
    </row>
    <row r="526" spans="2:68" s="75" customFormat="1">
      <c r="B526" s="602"/>
      <c r="C526" s="603"/>
      <c r="D526" s="595"/>
      <c r="E526" s="227" t="s">
        <v>103</v>
      </c>
      <c r="F526" s="122">
        <v>5</v>
      </c>
      <c r="G526" s="131">
        <v>4</v>
      </c>
      <c r="H526" s="131">
        <v>140530</v>
      </c>
      <c r="I526" s="132">
        <f t="shared" si="547"/>
        <v>0.4</v>
      </c>
      <c r="J526" s="132">
        <f t="shared" si="530"/>
        <v>0.8</v>
      </c>
      <c r="K526" s="157">
        <f t="shared" si="531"/>
        <v>35132.5</v>
      </c>
      <c r="L526" s="595"/>
      <c r="M526" s="227" t="s">
        <v>103</v>
      </c>
      <c r="N526" s="122">
        <v>44</v>
      </c>
      <c r="O526" s="131">
        <v>28</v>
      </c>
      <c r="P526" s="131">
        <v>3554860</v>
      </c>
      <c r="Q526" s="132">
        <f t="shared" si="548"/>
        <v>0.3783783783783784</v>
      </c>
      <c r="R526" s="132">
        <f t="shared" si="532"/>
        <v>0.63636363636363635</v>
      </c>
      <c r="S526" s="126">
        <f t="shared" si="533"/>
        <v>126959.28571428571</v>
      </c>
      <c r="T526" s="595"/>
      <c r="U526" s="227" t="s">
        <v>103</v>
      </c>
      <c r="V526" s="122">
        <v>4610</v>
      </c>
      <c r="W526" s="131">
        <v>2993</v>
      </c>
      <c r="X526" s="131">
        <v>189119750</v>
      </c>
      <c r="Y526" s="132">
        <f t="shared" si="549"/>
        <v>0.37005440158259151</v>
      </c>
      <c r="Z526" s="132">
        <f t="shared" si="534"/>
        <v>0.64924078091106285</v>
      </c>
      <c r="AA526" s="131">
        <f t="shared" si="535"/>
        <v>63187.353825593047</v>
      </c>
      <c r="AB526" s="595"/>
      <c r="AC526" s="227" t="s">
        <v>103</v>
      </c>
      <c r="AD526" s="122">
        <v>4248</v>
      </c>
      <c r="AE526" s="131">
        <v>2754</v>
      </c>
      <c r="AF526" s="131">
        <v>211231020</v>
      </c>
      <c r="AG526" s="132">
        <f t="shared" si="550"/>
        <v>0.41975308641975306</v>
      </c>
      <c r="AH526" s="132">
        <f t="shared" si="536"/>
        <v>0.64830508474576276</v>
      </c>
      <c r="AI526" s="126">
        <f t="shared" si="537"/>
        <v>76699.716775599125</v>
      </c>
      <c r="AJ526" s="595"/>
      <c r="AK526" s="227" t="s">
        <v>103</v>
      </c>
      <c r="AL526" s="122">
        <v>2895</v>
      </c>
      <c r="AM526" s="131">
        <v>1719</v>
      </c>
      <c r="AN526" s="131">
        <v>136631140</v>
      </c>
      <c r="AO526" s="132">
        <f t="shared" si="551"/>
        <v>0.41026252983293554</v>
      </c>
      <c r="AP526" s="132">
        <f t="shared" si="538"/>
        <v>0.59378238341968914</v>
      </c>
      <c r="AQ526" s="126">
        <f t="shared" si="539"/>
        <v>79482.920302501458</v>
      </c>
      <c r="AR526" s="595"/>
      <c r="AS526" s="227" t="s">
        <v>103</v>
      </c>
      <c r="AT526" s="122">
        <v>1401</v>
      </c>
      <c r="AU526" s="131">
        <v>750</v>
      </c>
      <c r="AV526" s="131">
        <v>70061740</v>
      </c>
      <c r="AW526" s="132">
        <f t="shared" si="552"/>
        <v>0.35612535612535612</v>
      </c>
      <c r="AX526" s="132">
        <f t="shared" si="540"/>
        <v>0.53533190578158463</v>
      </c>
      <c r="AY526" s="131">
        <f t="shared" si="541"/>
        <v>93415.653333333335</v>
      </c>
      <c r="AZ526" s="595"/>
      <c r="BA526" s="227" t="s">
        <v>103</v>
      </c>
      <c r="BB526" s="122">
        <v>553</v>
      </c>
      <c r="BC526" s="131">
        <v>268</v>
      </c>
      <c r="BD526" s="131">
        <v>29806140</v>
      </c>
      <c r="BE526" s="132">
        <f t="shared" si="553"/>
        <v>0.29977628635346754</v>
      </c>
      <c r="BF526" s="132">
        <f t="shared" si="542"/>
        <v>0.48462929475587702</v>
      </c>
      <c r="BG526" s="157">
        <f t="shared" si="543"/>
        <v>111216.94029850746</v>
      </c>
      <c r="BH526" s="595"/>
      <c r="BI526" s="227" t="s">
        <v>103</v>
      </c>
      <c r="BJ526" s="122">
        <f t="shared" si="544"/>
        <v>13756</v>
      </c>
      <c r="BK526" s="131">
        <f t="shared" si="528"/>
        <v>8516</v>
      </c>
      <c r="BL526" s="131">
        <f t="shared" si="529"/>
        <v>640545180</v>
      </c>
      <c r="BM526" s="132">
        <f t="shared" si="554"/>
        <v>0.38845048579117819</v>
      </c>
      <c r="BN526" s="132">
        <f t="shared" si="545"/>
        <v>0.61907531259086945</v>
      </c>
      <c r="BO526" s="131">
        <f t="shared" si="546"/>
        <v>75216.672146547673</v>
      </c>
      <c r="BP526" s="183"/>
    </row>
    <row r="527" spans="2:68" s="75" customFormat="1">
      <c r="B527" s="602"/>
      <c r="C527" s="603"/>
      <c r="D527" s="595"/>
      <c r="E527" s="227" t="s">
        <v>106</v>
      </c>
      <c r="F527" s="122">
        <v>1</v>
      </c>
      <c r="G527" s="131">
        <v>1</v>
      </c>
      <c r="H527" s="131">
        <v>41940</v>
      </c>
      <c r="I527" s="132">
        <f t="shared" si="547"/>
        <v>0.1</v>
      </c>
      <c r="J527" s="132">
        <f t="shared" si="530"/>
        <v>1</v>
      </c>
      <c r="K527" s="157">
        <f t="shared" si="531"/>
        <v>41940</v>
      </c>
      <c r="L527" s="595"/>
      <c r="M527" s="227" t="s">
        <v>106</v>
      </c>
      <c r="N527" s="122">
        <v>11</v>
      </c>
      <c r="O527" s="131">
        <v>6</v>
      </c>
      <c r="P527" s="131">
        <v>385970</v>
      </c>
      <c r="Q527" s="132">
        <f t="shared" si="548"/>
        <v>8.1081081081081086E-2</v>
      </c>
      <c r="R527" s="132">
        <f t="shared" si="532"/>
        <v>0.54545454545454541</v>
      </c>
      <c r="S527" s="126">
        <f t="shared" si="533"/>
        <v>64328.333333333336</v>
      </c>
      <c r="T527" s="595"/>
      <c r="U527" s="227" t="s">
        <v>106</v>
      </c>
      <c r="V527" s="122">
        <v>1291</v>
      </c>
      <c r="W527" s="131">
        <v>859</v>
      </c>
      <c r="X527" s="131">
        <v>56546580</v>
      </c>
      <c r="Y527" s="132">
        <f t="shared" si="549"/>
        <v>0.10620672601384767</v>
      </c>
      <c r="Z527" s="132">
        <f t="shared" si="534"/>
        <v>0.66537567776917117</v>
      </c>
      <c r="AA527" s="131">
        <f t="shared" si="535"/>
        <v>65828.381839348076</v>
      </c>
      <c r="AB527" s="595"/>
      <c r="AC527" s="227" t="s">
        <v>106</v>
      </c>
      <c r="AD527" s="122">
        <v>1326</v>
      </c>
      <c r="AE527" s="131">
        <v>897</v>
      </c>
      <c r="AF527" s="131">
        <v>67797800</v>
      </c>
      <c r="AG527" s="132">
        <f t="shared" si="550"/>
        <v>0.13671696387745771</v>
      </c>
      <c r="AH527" s="132">
        <f t="shared" si="536"/>
        <v>0.67647058823529416</v>
      </c>
      <c r="AI527" s="126">
        <f t="shared" si="537"/>
        <v>75582.831661092525</v>
      </c>
      <c r="AJ527" s="595"/>
      <c r="AK527" s="227" t="s">
        <v>106</v>
      </c>
      <c r="AL527" s="122">
        <v>1026</v>
      </c>
      <c r="AM527" s="131">
        <v>655</v>
      </c>
      <c r="AN527" s="131">
        <v>55402250</v>
      </c>
      <c r="AO527" s="132">
        <f t="shared" si="551"/>
        <v>0.15632458233890215</v>
      </c>
      <c r="AP527" s="132">
        <f t="shared" si="538"/>
        <v>0.63840155945419108</v>
      </c>
      <c r="AQ527" s="126">
        <f t="shared" si="539"/>
        <v>84583.587786259537</v>
      </c>
      <c r="AR527" s="595"/>
      <c r="AS527" s="227" t="s">
        <v>106</v>
      </c>
      <c r="AT527" s="122">
        <v>494</v>
      </c>
      <c r="AU527" s="131">
        <v>256</v>
      </c>
      <c r="AV527" s="131">
        <v>22994370</v>
      </c>
      <c r="AW527" s="132">
        <f t="shared" si="552"/>
        <v>0.12155745489078823</v>
      </c>
      <c r="AX527" s="132">
        <f t="shared" si="540"/>
        <v>0.51821862348178138</v>
      </c>
      <c r="AY527" s="131">
        <f t="shared" si="541"/>
        <v>89821.7578125</v>
      </c>
      <c r="AZ527" s="595"/>
      <c r="BA527" s="227" t="s">
        <v>106</v>
      </c>
      <c r="BB527" s="122">
        <v>201</v>
      </c>
      <c r="BC527" s="131">
        <v>101</v>
      </c>
      <c r="BD527" s="131">
        <v>11384770</v>
      </c>
      <c r="BE527" s="132">
        <f t="shared" si="553"/>
        <v>0.11297539149888143</v>
      </c>
      <c r="BF527" s="132">
        <f t="shared" si="542"/>
        <v>0.50248756218905477</v>
      </c>
      <c r="BG527" s="157">
        <f t="shared" si="543"/>
        <v>112720.49504950496</v>
      </c>
      <c r="BH527" s="595"/>
      <c r="BI527" s="227" t="s">
        <v>106</v>
      </c>
      <c r="BJ527" s="122">
        <f t="shared" si="544"/>
        <v>4350</v>
      </c>
      <c r="BK527" s="131">
        <f t="shared" si="528"/>
        <v>2775</v>
      </c>
      <c r="BL527" s="131">
        <f t="shared" si="529"/>
        <v>214553680</v>
      </c>
      <c r="BM527" s="132">
        <f t="shared" si="554"/>
        <v>0.12657939150663686</v>
      </c>
      <c r="BN527" s="132">
        <f t="shared" si="545"/>
        <v>0.63793103448275867</v>
      </c>
      <c r="BO527" s="131">
        <f t="shared" si="546"/>
        <v>77316.641441441447</v>
      </c>
      <c r="BP527" s="183"/>
    </row>
    <row r="528" spans="2:68" s="75" customFormat="1">
      <c r="B528" s="602"/>
      <c r="C528" s="603"/>
      <c r="D528" s="595"/>
      <c r="E528" s="227" t="s">
        <v>119</v>
      </c>
      <c r="F528" s="122">
        <v>1</v>
      </c>
      <c r="G528" s="131">
        <v>1</v>
      </c>
      <c r="H528" s="131">
        <v>64490</v>
      </c>
      <c r="I528" s="132">
        <f t="shared" si="547"/>
        <v>0.1</v>
      </c>
      <c r="J528" s="132">
        <f t="shared" si="530"/>
        <v>1</v>
      </c>
      <c r="K528" s="157">
        <f t="shared" si="531"/>
        <v>64490</v>
      </c>
      <c r="L528" s="595"/>
      <c r="M528" s="227" t="s">
        <v>119</v>
      </c>
      <c r="N528" s="122">
        <v>22</v>
      </c>
      <c r="O528" s="131">
        <v>8</v>
      </c>
      <c r="P528" s="131">
        <v>1218000</v>
      </c>
      <c r="Q528" s="132">
        <f t="shared" si="548"/>
        <v>0.10810810810810811</v>
      </c>
      <c r="R528" s="132">
        <f t="shared" si="532"/>
        <v>0.36363636363636365</v>
      </c>
      <c r="S528" s="126">
        <f t="shared" si="533"/>
        <v>152250</v>
      </c>
      <c r="T528" s="595"/>
      <c r="U528" s="227" t="s">
        <v>119</v>
      </c>
      <c r="V528" s="122">
        <v>1492</v>
      </c>
      <c r="W528" s="131">
        <v>987</v>
      </c>
      <c r="X528" s="131">
        <v>67467420</v>
      </c>
      <c r="Y528" s="132">
        <f t="shared" si="549"/>
        <v>0.12203264094955489</v>
      </c>
      <c r="Z528" s="132">
        <f t="shared" si="534"/>
        <v>0.66152815013404831</v>
      </c>
      <c r="AA528" s="131">
        <f t="shared" si="535"/>
        <v>68356.048632218852</v>
      </c>
      <c r="AB528" s="595"/>
      <c r="AC528" s="227" t="s">
        <v>119</v>
      </c>
      <c r="AD528" s="122">
        <v>1632</v>
      </c>
      <c r="AE528" s="131">
        <v>1061</v>
      </c>
      <c r="AF528" s="131">
        <v>84689970</v>
      </c>
      <c r="AG528" s="132">
        <f t="shared" si="550"/>
        <v>0.16171315348270079</v>
      </c>
      <c r="AH528" s="132">
        <f t="shared" si="536"/>
        <v>0.65012254901960786</v>
      </c>
      <c r="AI528" s="126">
        <f t="shared" si="537"/>
        <v>79820.895381715367</v>
      </c>
      <c r="AJ528" s="595"/>
      <c r="AK528" s="227" t="s">
        <v>119</v>
      </c>
      <c r="AL528" s="122">
        <v>1242</v>
      </c>
      <c r="AM528" s="131">
        <v>776</v>
      </c>
      <c r="AN528" s="131">
        <v>66154630</v>
      </c>
      <c r="AO528" s="132">
        <f t="shared" si="551"/>
        <v>0.18520286396181385</v>
      </c>
      <c r="AP528" s="132">
        <f t="shared" si="538"/>
        <v>0.62479871175523349</v>
      </c>
      <c r="AQ528" s="126">
        <f t="shared" si="539"/>
        <v>85250.811855670108</v>
      </c>
      <c r="AR528" s="595"/>
      <c r="AS528" s="227" t="s">
        <v>119</v>
      </c>
      <c r="AT528" s="122">
        <v>643</v>
      </c>
      <c r="AU528" s="131">
        <v>378</v>
      </c>
      <c r="AV528" s="131">
        <v>41250740</v>
      </c>
      <c r="AW528" s="132">
        <f t="shared" si="552"/>
        <v>0.17948717948717949</v>
      </c>
      <c r="AX528" s="132">
        <f t="shared" si="540"/>
        <v>0.58786936236391918</v>
      </c>
      <c r="AY528" s="131">
        <f t="shared" si="541"/>
        <v>109128.9417989418</v>
      </c>
      <c r="AZ528" s="595"/>
      <c r="BA528" s="227" t="s">
        <v>119</v>
      </c>
      <c r="BB528" s="122">
        <v>254</v>
      </c>
      <c r="BC528" s="131">
        <v>139</v>
      </c>
      <c r="BD528" s="131">
        <v>16360410</v>
      </c>
      <c r="BE528" s="132">
        <f t="shared" si="553"/>
        <v>0.15548098434004473</v>
      </c>
      <c r="BF528" s="132">
        <f t="shared" si="542"/>
        <v>0.547244094488189</v>
      </c>
      <c r="BG528" s="157">
        <f t="shared" si="543"/>
        <v>117700.79136690647</v>
      </c>
      <c r="BH528" s="595"/>
      <c r="BI528" s="227" t="s">
        <v>119</v>
      </c>
      <c r="BJ528" s="122">
        <f t="shared" si="544"/>
        <v>5286</v>
      </c>
      <c r="BK528" s="131">
        <f t="shared" si="528"/>
        <v>3350</v>
      </c>
      <c r="BL528" s="131">
        <f t="shared" si="529"/>
        <v>277205660</v>
      </c>
      <c r="BM528" s="132">
        <f t="shared" si="554"/>
        <v>0.15280755371071478</v>
      </c>
      <c r="BN528" s="132">
        <f t="shared" si="545"/>
        <v>0.6337495270525918</v>
      </c>
      <c r="BO528" s="131">
        <f t="shared" si="546"/>
        <v>82747.958208955228</v>
      </c>
      <c r="BP528" s="183"/>
    </row>
    <row r="529" spans="2:68" s="75" customFormat="1">
      <c r="B529" s="602"/>
      <c r="C529" s="603"/>
      <c r="D529" s="595"/>
      <c r="E529" s="227" t="s">
        <v>120</v>
      </c>
      <c r="F529" s="122">
        <v>0</v>
      </c>
      <c r="G529" s="131">
        <v>0</v>
      </c>
      <c r="H529" s="131">
        <v>0</v>
      </c>
      <c r="I529" s="132">
        <f t="shared" si="547"/>
        <v>0</v>
      </c>
      <c r="J529" s="132" t="str">
        <f t="shared" si="530"/>
        <v>-</v>
      </c>
      <c r="K529" s="157" t="str">
        <f t="shared" si="531"/>
        <v>-</v>
      </c>
      <c r="L529" s="595"/>
      <c r="M529" s="227" t="s">
        <v>120</v>
      </c>
      <c r="N529" s="122">
        <v>9</v>
      </c>
      <c r="O529" s="131">
        <v>3</v>
      </c>
      <c r="P529" s="131">
        <v>171940</v>
      </c>
      <c r="Q529" s="132">
        <f t="shared" si="548"/>
        <v>4.0540540540540543E-2</v>
      </c>
      <c r="R529" s="132">
        <f t="shared" si="532"/>
        <v>0.33333333333333331</v>
      </c>
      <c r="S529" s="126">
        <f t="shared" si="533"/>
        <v>57313.333333333336</v>
      </c>
      <c r="T529" s="595"/>
      <c r="U529" s="227" t="s">
        <v>120</v>
      </c>
      <c r="V529" s="122">
        <v>843</v>
      </c>
      <c r="W529" s="131">
        <v>590</v>
      </c>
      <c r="X529" s="131">
        <v>37553800</v>
      </c>
      <c r="Y529" s="132">
        <f t="shared" si="549"/>
        <v>7.2947576656775467E-2</v>
      </c>
      <c r="Z529" s="132">
        <f t="shared" si="534"/>
        <v>0.69988137603795963</v>
      </c>
      <c r="AA529" s="131">
        <f t="shared" si="535"/>
        <v>63650.508474576272</v>
      </c>
      <c r="AB529" s="595"/>
      <c r="AC529" s="227" t="s">
        <v>120</v>
      </c>
      <c r="AD529" s="122">
        <v>885</v>
      </c>
      <c r="AE529" s="131">
        <v>623</v>
      </c>
      <c r="AF529" s="131">
        <v>44892710</v>
      </c>
      <c r="AG529" s="132">
        <f t="shared" si="550"/>
        <v>9.4955037341868623E-2</v>
      </c>
      <c r="AH529" s="132">
        <f t="shared" si="536"/>
        <v>0.70395480225988705</v>
      </c>
      <c r="AI529" s="126">
        <f t="shared" si="537"/>
        <v>72058.924558587474</v>
      </c>
      <c r="AJ529" s="595"/>
      <c r="AK529" s="227" t="s">
        <v>120</v>
      </c>
      <c r="AL529" s="122">
        <v>537</v>
      </c>
      <c r="AM529" s="131">
        <v>350</v>
      </c>
      <c r="AN529" s="131">
        <v>26909220</v>
      </c>
      <c r="AO529" s="132">
        <f t="shared" si="551"/>
        <v>8.3532219570405727E-2</v>
      </c>
      <c r="AP529" s="132">
        <f t="shared" si="538"/>
        <v>0.65176908752327745</v>
      </c>
      <c r="AQ529" s="126">
        <f t="shared" si="539"/>
        <v>76883.485714285707</v>
      </c>
      <c r="AR529" s="595"/>
      <c r="AS529" s="227" t="s">
        <v>120</v>
      </c>
      <c r="AT529" s="122">
        <v>196</v>
      </c>
      <c r="AU529" s="131">
        <v>108</v>
      </c>
      <c r="AV529" s="131">
        <v>10135970</v>
      </c>
      <c r="AW529" s="132">
        <f t="shared" si="552"/>
        <v>5.128205128205128E-2</v>
      </c>
      <c r="AX529" s="132">
        <f t="shared" si="540"/>
        <v>0.55102040816326525</v>
      </c>
      <c r="AY529" s="131">
        <f t="shared" si="541"/>
        <v>93851.574074074073</v>
      </c>
      <c r="AZ529" s="595"/>
      <c r="BA529" s="227" t="s">
        <v>120</v>
      </c>
      <c r="BB529" s="122">
        <v>54</v>
      </c>
      <c r="BC529" s="131">
        <v>21</v>
      </c>
      <c r="BD529" s="131">
        <v>2087340</v>
      </c>
      <c r="BE529" s="132">
        <f t="shared" si="553"/>
        <v>2.3489932885906041E-2</v>
      </c>
      <c r="BF529" s="132">
        <f t="shared" si="542"/>
        <v>0.3888888888888889</v>
      </c>
      <c r="BG529" s="157">
        <f t="shared" si="543"/>
        <v>99397.142857142855</v>
      </c>
      <c r="BH529" s="595"/>
      <c r="BI529" s="227" t="s">
        <v>120</v>
      </c>
      <c r="BJ529" s="122">
        <f t="shared" si="544"/>
        <v>2524</v>
      </c>
      <c r="BK529" s="131">
        <f t="shared" si="528"/>
        <v>1695</v>
      </c>
      <c r="BL529" s="131">
        <f t="shared" si="529"/>
        <v>121750980</v>
      </c>
      <c r="BM529" s="132">
        <f t="shared" si="554"/>
        <v>7.731606075810793E-2</v>
      </c>
      <c r="BN529" s="132">
        <f t="shared" si="545"/>
        <v>0.67155309033280508</v>
      </c>
      <c r="BO529" s="131">
        <f t="shared" si="546"/>
        <v>71829.486725663723</v>
      </c>
      <c r="BP529" s="183"/>
    </row>
    <row r="530" spans="2:68" s="75" customFormat="1">
      <c r="B530" s="602"/>
      <c r="C530" s="603"/>
      <c r="D530" s="595"/>
      <c r="E530" s="227" t="s">
        <v>121</v>
      </c>
      <c r="F530" s="122">
        <v>0</v>
      </c>
      <c r="G530" s="131">
        <v>0</v>
      </c>
      <c r="H530" s="131">
        <v>0</v>
      </c>
      <c r="I530" s="132">
        <f t="shared" si="547"/>
        <v>0</v>
      </c>
      <c r="J530" s="132" t="str">
        <f t="shared" si="530"/>
        <v>-</v>
      </c>
      <c r="K530" s="157" t="str">
        <f t="shared" si="531"/>
        <v>-</v>
      </c>
      <c r="L530" s="595"/>
      <c r="M530" s="227" t="s">
        <v>121</v>
      </c>
      <c r="N530" s="122">
        <v>6</v>
      </c>
      <c r="O530" s="131">
        <v>3</v>
      </c>
      <c r="P530" s="131">
        <v>523050</v>
      </c>
      <c r="Q530" s="132">
        <f t="shared" si="548"/>
        <v>4.0540540540540543E-2</v>
      </c>
      <c r="R530" s="132">
        <f t="shared" si="532"/>
        <v>0.5</v>
      </c>
      <c r="S530" s="126">
        <f t="shared" si="533"/>
        <v>174350</v>
      </c>
      <c r="T530" s="595"/>
      <c r="U530" s="227" t="s">
        <v>121</v>
      </c>
      <c r="V530" s="122">
        <v>415</v>
      </c>
      <c r="W530" s="131">
        <v>269</v>
      </c>
      <c r="X530" s="131">
        <v>18682850</v>
      </c>
      <c r="Y530" s="132">
        <f t="shared" si="549"/>
        <v>3.3259149357072207E-2</v>
      </c>
      <c r="Z530" s="132">
        <f t="shared" si="534"/>
        <v>0.64819277108433737</v>
      </c>
      <c r="AA530" s="131">
        <f t="shared" si="535"/>
        <v>69452.973977695161</v>
      </c>
      <c r="AB530" s="595"/>
      <c r="AC530" s="227" t="s">
        <v>121</v>
      </c>
      <c r="AD530" s="122">
        <v>488</v>
      </c>
      <c r="AE530" s="131">
        <v>311</v>
      </c>
      <c r="AF530" s="131">
        <v>23959180</v>
      </c>
      <c r="AG530" s="132">
        <f t="shared" si="550"/>
        <v>4.7401310775796374E-2</v>
      </c>
      <c r="AH530" s="132">
        <f t="shared" si="536"/>
        <v>0.63729508196721307</v>
      </c>
      <c r="AI530" s="126">
        <f t="shared" si="537"/>
        <v>77039.163987138265</v>
      </c>
      <c r="AJ530" s="595"/>
      <c r="AK530" s="227" t="s">
        <v>121</v>
      </c>
      <c r="AL530" s="122">
        <v>455</v>
      </c>
      <c r="AM530" s="131">
        <v>255</v>
      </c>
      <c r="AN530" s="131">
        <v>22167810</v>
      </c>
      <c r="AO530" s="132">
        <f t="shared" si="551"/>
        <v>6.0859188544152745E-2</v>
      </c>
      <c r="AP530" s="132">
        <f t="shared" si="538"/>
        <v>0.56043956043956045</v>
      </c>
      <c r="AQ530" s="126">
        <f t="shared" si="539"/>
        <v>86932.588235294112</v>
      </c>
      <c r="AR530" s="595"/>
      <c r="AS530" s="227" t="s">
        <v>121</v>
      </c>
      <c r="AT530" s="122">
        <v>313</v>
      </c>
      <c r="AU530" s="131">
        <v>169</v>
      </c>
      <c r="AV530" s="131">
        <v>17589530</v>
      </c>
      <c r="AW530" s="132">
        <f t="shared" si="552"/>
        <v>8.0246913580246909E-2</v>
      </c>
      <c r="AX530" s="132">
        <f t="shared" si="540"/>
        <v>0.53993610223642174</v>
      </c>
      <c r="AY530" s="131">
        <f t="shared" si="541"/>
        <v>104080.05917159763</v>
      </c>
      <c r="AZ530" s="595"/>
      <c r="BA530" s="227" t="s">
        <v>121</v>
      </c>
      <c r="BB530" s="122">
        <v>124</v>
      </c>
      <c r="BC530" s="131">
        <v>60</v>
      </c>
      <c r="BD530" s="131">
        <v>6712700</v>
      </c>
      <c r="BE530" s="132">
        <f t="shared" si="553"/>
        <v>6.7114093959731544E-2</v>
      </c>
      <c r="BF530" s="132">
        <f t="shared" si="542"/>
        <v>0.4838709677419355</v>
      </c>
      <c r="BG530" s="157">
        <f t="shared" si="543"/>
        <v>111878.33333333333</v>
      </c>
      <c r="BH530" s="595"/>
      <c r="BI530" s="227" t="s">
        <v>121</v>
      </c>
      <c r="BJ530" s="122">
        <f t="shared" si="544"/>
        <v>1801</v>
      </c>
      <c r="BK530" s="131">
        <f t="shared" si="528"/>
        <v>1067</v>
      </c>
      <c r="BL530" s="131">
        <f t="shared" si="529"/>
        <v>89635120</v>
      </c>
      <c r="BM530" s="132">
        <f t="shared" si="554"/>
        <v>4.8670346211741093E-2</v>
      </c>
      <c r="BN530" s="132">
        <f t="shared" si="545"/>
        <v>0.59244863964464189</v>
      </c>
      <c r="BO530" s="131">
        <f t="shared" si="546"/>
        <v>84006.672914714145</v>
      </c>
      <c r="BP530" s="183"/>
    </row>
    <row r="531" spans="2:68" s="75" customFormat="1">
      <c r="B531" s="602"/>
      <c r="C531" s="603"/>
      <c r="D531" s="595"/>
      <c r="E531" s="227" t="s">
        <v>122</v>
      </c>
      <c r="F531" s="122">
        <v>1</v>
      </c>
      <c r="G531" s="131">
        <v>1</v>
      </c>
      <c r="H531" s="131">
        <v>38850</v>
      </c>
      <c r="I531" s="132">
        <f t="shared" si="547"/>
        <v>0.1</v>
      </c>
      <c r="J531" s="132">
        <f t="shared" si="530"/>
        <v>1</v>
      </c>
      <c r="K531" s="157">
        <f t="shared" si="531"/>
        <v>38850</v>
      </c>
      <c r="L531" s="595"/>
      <c r="M531" s="227" t="s">
        <v>122</v>
      </c>
      <c r="N531" s="122">
        <v>7</v>
      </c>
      <c r="O531" s="131">
        <v>4</v>
      </c>
      <c r="P531" s="131">
        <v>511770</v>
      </c>
      <c r="Q531" s="132">
        <f t="shared" si="548"/>
        <v>5.4054054054054057E-2</v>
      </c>
      <c r="R531" s="132">
        <f t="shared" si="532"/>
        <v>0.5714285714285714</v>
      </c>
      <c r="S531" s="126">
        <f t="shared" si="533"/>
        <v>127942.5</v>
      </c>
      <c r="T531" s="595"/>
      <c r="U531" s="227" t="s">
        <v>122</v>
      </c>
      <c r="V531" s="122">
        <v>394</v>
      </c>
      <c r="W531" s="131">
        <v>273</v>
      </c>
      <c r="X531" s="131">
        <v>18199060</v>
      </c>
      <c r="Y531" s="132">
        <f t="shared" si="549"/>
        <v>3.3753709198813056E-2</v>
      </c>
      <c r="Z531" s="132">
        <f t="shared" si="534"/>
        <v>0.69289340101522845</v>
      </c>
      <c r="AA531" s="131">
        <f t="shared" si="535"/>
        <v>66663.22344322344</v>
      </c>
      <c r="AB531" s="595"/>
      <c r="AC531" s="227" t="s">
        <v>122</v>
      </c>
      <c r="AD531" s="122">
        <v>360</v>
      </c>
      <c r="AE531" s="131">
        <v>244</v>
      </c>
      <c r="AF531" s="131">
        <v>19620070</v>
      </c>
      <c r="AG531" s="132">
        <f t="shared" si="550"/>
        <v>3.718945282731291E-2</v>
      </c>
      <c r="AH531" s="132">
        <f t="shared" si="536"/>
        <v>0.67777777777777781</v>
      </c>
      <c r="AI531" s="126">
        <f t="shared" si="537"/>
        <v>80410.12295081967</v>
      </c>
      <c r="AJ531" s="595"/>
      <c r="AK531" s="227" t="s">
        <v>122</v>
      </c>
      <c r="AL531" s="122">
        <v>288</v>
      </c>
      <c r="AM531" s="131">
        <v>176</v>
      </c>
      <c r="AN531" s="131">
        <v>15224060</v>
      </c>
      <c r="AO531" s="132">
        <f t="shared" si="551"/>
        <v>4.2004773269689738E-2</v>
      </c>
      <c r="AP531" s="132">
        <f t="shared" si="538"/>
        <v>0.61111111111111116</v>
      </c>
      <c r="AQ531" s="126">
        <f t="shared" si="539"/>
        <v>86500.340909090912</v>
      </c>
      <c r="AR531" s="595"/>
      <c r="AS531" s="227" t="s">
        <v>122</v>
      </c>
      <c r="AT531" s="122">
        <v>149</v>
      </c>
      <c r="AU531" s="131">
        <v>94</v>
      </c>
      <c r="AV531" s="131">
        <v>10868930</v>
      </c>
      <c r="AW531" s="132">
        <f t="shared" si="552"/>
        <v>4.4634377967711303E-2</v>
      </c>
      <c r="AX531" s="132">
        <f t="shared" si="540"/>
        <v>0.63087248322147649</v>
      </c>
      <c r="AY531" s="131">
        <f t="shared" si="541"/>
        <v>115626.91489361702</v>
      </c>
      <c r="AZ531" s="595"/>
      <c r="BA531" s="227" t="s">
        <v>122</v>
      </c>
      <c r="BB531" s="122">
        <v>56</v>
      </c>
      <c r="BC531" s="131">
        <v>30</v>
      </c>
      <c r="BD531" s="131">
        <v>2792550</v>
      </c>
      <c r="BE531" s="132">
        <f t="shared" si="553"/>
        <v>3.3557046979865772E-2</v>
      </c>
      <c r="BF531" s="132">
        <f t="shared" si="542"/>
        <v>0.5357142857142857</v>
      </c>
      <c r="BG531" s="157">
        <f t="shared" si="543"/>
        <v>93085</v>
      </c>
      <c r="BH531" s="595"/>
      <c r="BI531" s="227" t="s">
        <v>122</v>
      </c>
      <c r="BJ531" s="122">
        <f t="shared" si="544"/>
        <v>1255</v>
      </c>
      <c r="BK531" s="131">
        <f t="shared" si="528"/>
        <v>822</v>
      </c>
      <c r="BL531" s="131">
        <f t="shared" si="529"/>
        <v>67255290</v>
      </c>
      <c r="BM531" s="132">
        <f t="shared" si="554"/>
        <v>3.7494868403047027E-2</v>
      </c>
      <c r="BN531" s="132">
        <f t="shared" si="545"/>
        <v>0.65498007968127492</v>
      </c>
      <c r="BO531" s="131">
        <f t="shared" si="546"/>
        <v>81819.087591240881</v>
      </c>
      <c r="BP531" s="183"/>
    </row>
    <row r="532" spans="2:68" s="75" customFormat="1">
      <c r="B532" s="602"/>
      <c r="C532" s="603"/>
      <c r="D532" s="595"/>
      <c r="E532" s="227" t="s">
        <v>123</v>
      </c>
      <c r="F532" s="122">
        <v>6</v>
      </c>
      <c r="G532" s="131">
        <v>4</v>
      </c>
      <c r="H532" s="131">
        <v>163080</v>
      </c>
      <c r="I532" s="132">
        <f t="shared" si="547"/>
        <v>0.4</v>
      </c>
      <c r="J532" s="132">
        <f t="shared" si="530"/>
        <v>0.66666666666666663</v>
      </c>
      <c r="K532" s="157">
        <f t="shared" si="531"/>
        <v>40770</v>
      </c>
      <c r="L532" s="595"/>
      <c r="M532" s="227" t="s">
        <v>123</v>
      </c>
      <c r="N532" s="122">
        <v>24</v>
      </c>
      <c r="O532" s="131">
        <v>9</v>
      </c>
      <c r="P532" s="131">
        <v>1282980</v>
      </c>
      <c r="Q532" s="132">
        <f t="shared" si="548"/>
        <v>0.12162162162162163</v>
      </c>
      <c r="R532" s="132">
        <f t="shared" si="532"/>
        <v>0.375</v>
      </c>
      <c r="S532" s="126">
        <f t="shared" si="533"/>
        <v>142553.33333333334</v>
      </c>
      <c r="T532" s="595"/>
      <c r="U532" s="227" t="s">
        <v>123</v>
      </c>
      <c r="V532" s="122">
        <v>3384</v>
      </c>
      <c r="W532" s="131">
        <v>2372</v>
      </c>
      <c r="X532" s="131">
        <v>158040780</v>
      </c>
      <c r="Y532" s="132">
        <f t="shared" si="549"/>
        <v>0.29327398615232442</v>
      </c>
      <c r="Z532" s="132">
        <f t="shared" si="534"/>
        <v>0.70094562647754133</v>
      </c>
      <c r="AA532" s="131">
        <f t="shared" si="535"/>
        <v>66627.64755480607</v>
      </c>
      <c r="AB532" s="595"/>
      <c r="AC532" s="227" t="s">
        <v>123</v>
      </c>
      <c r="AD532" s="122">
        <v>2962</v>
      </c>
      <c r="AE532" s="131">
        <v>2043</v>
      </c>
      <c r="AF532" s="131">
        <v>153287010</v>
      </c>
      <c r="AG532" s="132">
        <f t="shared" si="550"/>
        <v>0.31138545953360769</v>
      </c>
      <c r="AH532" s="132">
        <f t="shared" si="536"/>
        <v>0.68973666441593517</v>
      </c>
      <c r="AI532" s="126">
        <f t="shared" si="537"/>
        <v>75030.352422907483</v>
      </c>
      <c r="AJ532" s="595"/>
      <c r="AK532" s="227" t="s">
        <v>123</v>
      </c>
      <c r="AL532" s="122">
        <v>1782</v>
      </c>
      <c r="AM532" s="131">
        <v>1145</v>
      </c>
      <c r="AN532" s="131">
        <v>89403490</v>
      </c>
      <c r="AO532" s="132">
        <f t="shared" si="551"/>
        <v>0.27326968973747018</v>
      </c>
      <c r="AP532" s="132">
        <f t="shared" si="538"/>
        <v>0.64253647586980922</v>
      </c>
      <c r="AQ532" s="126">
        <f t="shared" si="539"/>
        <v>78081.650655021833</v>
      </c>
      <c r="AR532" s="595"/>
      <c r="AS532" s="227" t="s">
        <v>123</v>
      </c>
      <c r="AT532" s="122">
        <v>742</v>
      </c>
      <c r="AU532" s="131">
        <v>404</v>
      </c>
      <c r="AV532" s="131">
        <v>32845280</v>
      </c>
      <c r="AW532" s="132">
        <f t="shared" si="552"/>
        <v>0.19183285849952517</v>
      </c>
      <c r="AX532" s="132">
        <f t="shared" si="540"/>
        <v>0.54447439353099736</v>
      </c>
      <c r="AY532" s="131">
        <f t="shared" si="541"/>
        <v>81300.198019801974</v>
      </c>
      <c r="AZ532" s="595"/>
      <c r="BA532" s="227" t="s">
        <v>123</v>
      </c>
      <c r="BB532" s="122">
        <v>214</v>
      </c>
      <c r="BC532" s="131">
        <v>116</v>
      </c>
      <c r="BD532" s="131">
        <v>14026990</v>
      </c>
      <c r="BE532" s="132">
        <f t="shared" si="553"/>
        <v>0.12975391498881431</v>
      </c>
      <c r="BF532" s="132">
        <f t="shared" si="542"/>
        <v>0.54205607476635509</v>
      </c>
      <c r="BG532" s="157">
        <f t="shared" si="543"/>
        <v>120922.3275862069</v>
      </c>
      <c r="BH532" s="595"/>
      <c r="BI532" s="227" t="s">
        <v>123</v>
      </c>
      <c r="BJ532" s="122">
        <f t="shared" si="544"/>
        <v>9114</v>
      </c>
      <c r="BK532" s="131">
        <f t="shared" si="528"/>
        <v>6093</v>
      </c>
      <c r="BL532" s="131">
        <f t="shared" si="529"/>
        <v>449049610</v>
      </c>
      <c r="BM532" s="132">
        <f t="shared" si="554"/>
        <v>0.27792729097295077</v>
      </c>
      <c r="BN532" s="132">
        <f t="shared" si="545"/>
        <v>0.66853192890059254</v>
      </c>
      <c r="BO532" s="131">
        <f t="shared" si="546"/>
        <v>73699.263088790409</v>
      </c>
      <c r="BP532" s="183"/>
    </row>
    <row r="533" spans="2:68" s="75" customFormat="1">
      <c r="B533" s="602"/>
      <c r="C533" s="603"/>
      <c r="D533" s="595"/>
      <c r="E533" s="227" t="s">
        <v>124</v>
      </c>
      <c r="F533" s="122">
        <v>2</v>
      </c>
      <c r="G533" s="131">
        <v>2</v>
      </c>
      <c r="H533" s="131">
        <v>75010</v>
      </c>
      <c r="I533" s="132">
        <f t="shared" si="547"/>
        <v>0.2</v>
      </c>
      <c r="J533" s="132">
        <f t="shared" si="530"/>
        <v>1</v>
      </c>
      <c r="K533" s="157">
        <f t="shared" si="531"/>
        <v>37505</v>
      </c>
      <c r="L533" s="595"/>
      <c r="M533" s="227" t="s">
        <v>124</v>
      </c>
      <c r="N533" s="122">
        <v>8</v>
      </c>
      <c r="O533" s="131">
        <v>3</v>
      </c>
      <c r="P533" s="131">
        <v>408340</v>
      </c>
      <c r="Q533" s="132">
        <f t="shared" si="548"/>
        <v>4.0540540540540543E-2</v>
      </c>
      <c r="R533" s="132">
        <f t="shared" si="532"/>
        <v>0.375</v>
      </c>
      <c r="S533" s="126">
        <f t="shared" si="533"/>
        <v>136113.33333333334</v>
      </c>
      <c r="T533" s="595"/>
      <c r="U533" s="227" t="s">
        <v>124</v>
      </c>
      <c r="V533" s="122">
        <v>485</v>
      </c>
      <c r="W533" s="131">
        <v>320</v>
      </c>
      <c r="X533" s="131">
        <v>26013000</v>
      </c>
      <c r="Y533" s="132">
        <f t="shared" si="549"/>
        <v>3.9564787339268048E-2</v>
      </c>
      <c r="Z533" s="132">
        <f t="shared" si="534"/>
        <v>0.65979381443298968</v>
      </c>
      <c r="AA533" s="131">
        <f t="shared" si="535"/>
        <v>81290.625</v>
      </c>
      <c r="AB533" s="595"/>
      <c r="AC533" s="227" t="s">
        <v>124</v>
      </c>
      <c r="AD533" s="122">
        <v>607</v>
      </c>
      <c r="AE533" s="131">
        <v>390</v>
      </c>
      <c r="AF533" s="131">
        <v>30176510</v>
      </c>
      <c r="AG533" s="132">
        <f t="shared" si="550"/>
        <v>5.9442158207590308E-2</v>
      </c>
      <c r="AH533" s="132">
        <f t="shared" si="536"/>
        <v>0.64250411861614498</v>
      </c>
      <c r="AI533" s="126">
        <f t="shared" si="537"/>
        <v>77375.666666666672</v>
      </c>
      <c r="AJ533" s="595"/>
      <c r="AK533" s="227" t="s">
        <v>124</v>
      </c>
      <c r="AL533" s="122">
        <v>548</v>
      </c>
      <c r="AM533" s="131">
        <v>326</v>
      </c>
      <c r="AN533" s="131">
        <v>28764740</v>
      </c>
      <c r="AO533" s="132">
        <f t="shared" si="551"/>
        <v>7.7804295942720758E-2</v>
      </c>
      <c r="AP533" s="132">
        <f t="shared" si="538"/>
        <v>0.5948905109489051</v>
      </c>
      <c r="AQ533" s="126">
        <f t="shared" si="539"/>
        <v>88235.398773006134</v>
      </c>
      <c r="AR533" s="595"/>
      <c r="AS533" s="227" t="s">
        <v>124</v>
      </c>
      <c r="AT533" s="122">
        <v>357</v>
      </c>
      <c r="AU533" s="131">
        <v>194</v>
      </c>
      <c r="AV533" s="131">
        <v>21460960</v>
      </c>
      <c r="AW533" s="132">
        <f t="shared" si="552"/>
        <v>9.2117758784425449E-2</v>
      </c>
      <c r="AX533" s="132">
        <f t="shared" si="540"/>
        <v>0.54341736694677867</v>
      </c>
      <c r="AY533" s="131">
        <f t="shared" si="541"/>
        <v>110623.50515463918</v>
      </c>
      <c r="AZ533" s="595"/>
      <c r="BA533" s="227" t="s">
        <v>124</v>
      </c>
      <c r="BB533" s="122">
        <v>177</v>
      </c>
      <c r="BC533" s="131">
        <v>91</v>
      </c>
      <c r="BD533" s="131">
        <v>8950730</v>
      </c>
      <c r="BE533" s="132">
        <f t="shared" si="553"/>
        <v>0.1017897091722595</v>
      </c>
      <c r="BF533" s="132">
        <f t="shared" si="542"/>
        <v>0.51412429378531077</v>
      </c>
      <c r="BG533" s="157">
        <f t="shared" si="543"/>
        <v>98359.670329670334</v>
      </c>
      <c r="BH533" s="595"/>
      <c r="BI533" s="227" t="s">
        <v>124</v>
      </c>
      <c r="BJ533" s="122">
        <f t="shared" si="544"/>
        <v>2184</v>
      </c>
      <c r="BK533" s="131">
        <f t="shared" si="528"/>
        <v>1326</v>
      </c>
      <c r="BL533" s="131">
        <f t="shared" si="529"/>
        <v>115849290</v>
      </c>
      <c r="BM533" s="132">
        <f t="shared" si="554"/>
        <v>6.0484422752360538E-2</v>
      </c>
      <c r="BN533" s="132">
        <f t="shared" si="545"/>
        <v>0.6071428571428571</v>
      </c>
      <c r="BO533" s="131">
        <f t="shared" si="546"/>
        <v>87367.48868778281</v>
      </c>
      <c r="BP533" s="183"/>
    </row>
    <row r="534" spans="2:68" s="75" customFormat="1">
      <c r="B534" s="602"/>
      <c r="C534" s="603"/>
      <c r="D534" s="595"/>
      <c r="E534" s="224" t="s">
        <v>117</v>
      </c>
      <c r="F534" s="124">
        <v>2</v>
      </c>
      <c r="G534" s="135">
        <v>0</v>
      </c>
      <c r="H534" s="135">
        <v>0</v>
      </c>
      <c r="I534" s="136">
        <f t="shared" si="547"/>
        <v>0</v>
      </c>
      <c r="J534" s="136">
        <f t="shared" si="530"/>
        <v>0</v>
      </c>
      <c r="K534" s="177" t="str">
        <f t="shared" si="531"/>
        <v>-</v>
      </c>
      <c r="L534" s="595"/>
      <c r="M534" s="224" t="s">
        <v>117</v>
      </c>
      <c r="N534" s="124">
        <v>6</v>
      </c>
      <c r="O534" s="135">
        <v>4</v>
      </c>
      <c r="P534" s="135">
        <v>289350</v>
      </c>
      <c r="Q534" s="136">
        <f t="shared" si="548"/>
        <v>5.4054054054054057E-2</v>
      </c>
      <c r="R534" s="136">
        <f t="shared" si="532"/>
        <v>0.66666666666666663</v>
      </c>
      <c r="S534" s="128">
        <f t="shared" si="533"/>
        <v>72337.5</v>
      </c>
      <c r="T534" s="595"/>
      <c r="U534" s="224" t="s">
        <v>117</v>
      </c>
      <c r="V534" s="124">
        <v>794</v>
      </c>
      <c r="W534" s="135">
        <v>470</v>
      </c>
      <c r="X534" s="135">
        <v>28733790</v>
      </c>
      <c r="Y534" s="136">
        <f t="shared" si="549"/>
        <v>5.8110781404549949E-2</v>
      </c>
      <c r="Z534" s="136">
        <f t="shared" si="534"/>
        <v>0.59193954659949621</v>
      </c>
      <c r="AA534" s="135">
        <f t="shared" si="535"/>
        <v>61135.723404255317</v>
      </c>
      <c r="AB534" s="595"/>
      <c r="AC534" s="224" t="s">
        <v>117</v>
      </c>
      <c r="AD534" s="124">
        <v>484</v>
      </c>
      <c r="AE534" s="135">
        <v>304</v>
      </c>
      <c r="AF534" s="135">
        <v>24441940</v>
      </c>
      <c r="AG534" s="136">
        <f t="shared" si="550"/>
        <v>4.6334400243865266E-2</v>
      </c>
      <c r="AH534" s="136">
        <f t="shared" si="536"/>
        <v>0.62809917355371903</v>
      </c>
      <c r="AI534" s="128">
        <f t="shared" si="537"/>
        <v>80401.118421052626</v>
      </c>
      <c r="AJ534" s="595"/>
      <c r="AK534" s="224" t="s">
        <v>117</v>
      </c>
      <c r="AL534" s="124">
        <v>215</v>
      </c>
      <c r="AM534" s="135">
        <v>119</v>
      </c>
      <c r="AN534" s="135">
        <v>11294540</v>
      </c>
      <c r="AO534" s="136">
        <f t="shared" si="551"/>
        <v>2.8400954653937948E-2</v>
      </c>
      <c r="AP534" s="136">
        <f t="shared" si="538"/>
        <v>0.55348837209302326</v>
      </c>
      <c r="AQ534" s="128">
        <f t="shared" si="539"/>
        <v>94912.100840336134</v>
      </c>
      <c r="AR534" s="595"/>
      <c r="AS534" s="224" t="s">
        <v>117</v>
      </c>
      <c r="AT534" s="124">
        <v>115</v>
      </c>
      <c r="AU534" s="135">
        <v>66</v>
      </c>
      <c r="AV534" s="135">
        <v>7653630</v>
      </c>
      <c r="AW534" s="136">
        <f t="shared" si="552"/>
        <v>3.1339031339031341E-2</v>
      </c>
      <c r="AX534" s="136">
        <f t="shared" si="540"/>
        <v>0.57391304347826089</v>
      </c>
      <c r="AY534" s="135">
        <f t="shared" si="541"/>
        <v>115964.09090909091</v>
      </c>
      <c r="AZ534" s="595"/>
      <c r="BA534" s="224" t="s">
        <v>117</v>
      </c>
      <c r="BB534" s="124">
        <v>55</v>
      </c>
      <c r="BC534" s="135">
        <v>33</v>
      </c>
      <c r="BD534" s="135">
        <v>3973600</v>
      </c>
      <c r="BE534" s="136">
        <f t="shared" si="553"/>
        <v>3.6912751677852351E-2</v>
      </c>
      <c r="BF534" s="136">
        <f t="shared" si="542"/>
        <v>0.6</v>
      </c>
      <c r="BG534" s="177">
        <f t="shared" si="543"/>
        <v>120412.12121212122</v>
      </c>
      <c r="BH534" s="595"/>
      <c r="BI534" s="224" t="s">
        <v>117</v>
      </c>
      <c r="BJ534" s="124">
        <f t="shared" si="544"/>
        <v>1671</v>
      </c>
      <c r="BK534" s="135">
        <f t="shared" si="528"/>
        <v>996</v>
      </c>
      <c r="BL534" s="135">
        <f t="shared" si="529"/>
        <v>76386850</v>
      </c>
      <c r="BM534" s="136">
        <f t="shared" si="554"/>
        <v>4.5431738356976691E-2</v>
      </c>
      <c r="BN534" s="136">
        <f t="shared" si="545"/>
        <v>0.59605026929982041</v>
      </c>
      <c r="BO534" s="135">
        <f t="shared" si="546"/>
        <v>76693.624497991972</v>
      </c>
      <c r="BP534" s="183"/>
    </row>
    <row r="535" spans="2:68" s="75" customFormat="1">
      <c r="B535" s="602">
        <v>49</v>
      </c>
      <c r="C535" s="603" t="s">
        <v>23</v>
      </c>
      <c r="D535" s="595">
        <f>BS56</f>
        <v>11</v>
      </c>
      <c r="E535" s="225" t="s">
        <v>104</v>
      </c>
      <c r="F535" s="121">
        <v>6</v>
      </c>
      <c r="G535" s="129">
        <v>4</v>
      </c>
      <c r="H535" s="129">
        <v>155330</v>
      </c>
      <c r="I535" s="130">
        <f>IFERROR(G535/$D$535,"-")</f>
        <v>0.36363636363636365</v>
      </c>
      <c r="J535" s="130">
        <f t="shared" si="530"/>
        <v>0.66666666666666663</v>
      </c>
      <c r="K535" s="156">
        <f t="shared" si="531"/>
        <v>38832.5</v>
      </c>
      <c r="L535" s="595">
        <f>BT56</f>
        <v>42</v>
      </c>
      <c r="M535" s="225" t="s">
        <v>104</v>
      </c>
      <c r="N535" s="121">
        <v>24</v>
      </c>
      <c r="O535" s="129">
        <v>15</v>
      </c>
      <c r="P535" s="129">
        <v>1838900</v>
      </c>
      <c r="Q535" s="130">
        <f>IFERROR(O535/$L$535,"-")</f>
        <v>0.35714285714285715</v>
      </c>
      <c r="R535" s="130">
        <f t="shared" si="532"/>
        <v>0.625</v>
      </c>
      <c r="S535" s="125">
        <f t="shared" si="533"/>
        <v>122593.33333333333</v>
      </c>
      <c r="T535" s="595">
        <f>BU56</f>
        <v>7795</v>
      </c>
      <c r="U535" s="225" t="s">
        <v>104</v>
      </c>
      <c r="V535" s="121">
        <v>3934</v>
      </c>
      <c r="W535" s="129">
        <v>2388</v>
      </c>
      <c r="X535" s="129">
        <v>166091060</v>
      </c>
      <c r="Y535" s="130">
        <f>IFERROR(W535/$T$535,"-")</f>
        <v>0.30635022450288646</v>
      </c>
      <c r="Z535" s="130">
        <f t="shared" si="534"/>
        <v>0.60701576004067104</v>
      </c>
      <c r="AA535" s="129">
        <f t="shared" si="535"/>
        <v>69552.3701842546</v>
      </c>
      <c r="AB535" s="595">
        <f>BV56</f>
        <v>7162</v>
      </c>
      <c r="AC535" s="225" t="s">
        <v>104</v>
      </c>
      <c r="AD535" s="121">
        <v>4069</v>
      </c>
      <c r="AE535" s="129">
        <v>2524</v>
      </c>
      <c r="AF535" s="129">
        <v>194937090</v>
      </c>
      <c r="AG535" s="130">
        <f>IFERROR(AE535/$AB$535,"-")</f>
        <v>0.35241552638927676</v>
      </c>
      <c r="AH535" s="130">
        <f t="shared" si="536"/>
        <v>0.62029982796755956</v>
      </c>
      <c r="AI535" s="125">
        <f t="shared" si="537"/>
        <v>77233.395404120442</v>
      </c>
      <c r="AJ535" s="595">
        <f>BW56</f>
        <v>4347</v>
      </c>
      <c r="AK535" s="225" t="s">
        <v>104</v>
      </c>
      <c r="AL535" s="121">
        <v>2388</v>
      </c>
      <c r="AM535" s="129">
        <v>1396</v>
      </c>
      <c r="AN535" s="129">
        <v>110865240</v>
      </c>
      <c r="AO535" s="130">
        <f>IFERROR(AM535/$AJ$535,"-")</f>
        <v>0.32114101679319068</v>
      </c>
      <c r="AP535" s="130">
        <f t="shared" si="538"/>
        <v>0.58458961474036852</v>
      </c>
      <c r="AQ535" s="125">
        <f t="shared" si="539"/>
        <v>79416.361031518623</v>
      </c>
      <c r="AR535" s="595">
        <f>BX56</f>
        <v>1882</v>
      </c>
      <c r="AS535" s="225" t="s">
        <v>104</v>
      </c>
      <c r="AT535" s="121">
        <v>829</v>
      </c>
      <c r="AU535" s="129">
        <v>429</v>
      </c>
      <c r="AV535" s="129">
        <v>32917070</v>
      </c>
      <c r="AW535" s="130">
        <f>IFERROR(AU535/$AR$535,"-")</f>
        <v>0.22794899043570668</v>
      </c>
      <c r="AX535" s="130">
        <f t="shared" si="540"/>
        <v>0.51749095295536796</v>
      </c>
      <c r="AY535" s="129">
        <f t="shared" si="541"/>
        <v>76729.766899766895</v>
      </c>
      <c r="AZ535" s="595">
        <f>BY56</f>
        <v>704</v>
      </c>
      <c r="BA535" s="225" t="s">
        <v>104</v>
      </c>
      <c r="BB535" s="121">
        <v>217</v>
      </c>
      <c r="BC535" s="129">
        <v>93</v>
      </c>
      <c r="BD535" s="129">
        <v>7687640</v>
      </c>
      <c r="BE535" s="130">
        <f>IFERROR(BC535/$AZ$535,"-")</f>
        <v>0.13210227272727273</v>
      </c>
      <c r="BF535" s="130">
        <f t="shared" si="542"/>
        <v>0.42857142857142855</v>
      </c>
      <c r="BG535" s="156">
        <f t="shared" si="543"/>
        <v>82662.795698924732</v>
      </c>
      <c r="BH535" s="595">
        <f>BZ56</f>
        <v>21943</v>
      </c>
      <c r="BI535" s="225" t="s">
        <v>104</v>
      </c>
      <c r="BJ535" s="121">
        <f t="shared" si="544"/>
        <v>11467</v>
      </c>
      <c r="BK535" s="129">
        <f t="shared" si="528"/>
        <v>6849</v>
      </c>
      <c r="BL535" s="129">
        <f t="shared" si="529"/>
        <v>514492330</v>
      </c>
      <c r="BM535" s="130">
        <f>IFERROR(BK535/$BH$535,"-")</f>
        <v>0.31212687417399626</v>
      </c>
      <c r="BN535" s="130">
        <f t="shared" si="545"/>
        <v>0.59727914886195166</v>
      </c>
      <c r="BO535" s="129">
        <f t="shared" si="546"/>
        <v>75119.335669440799</v>
      </c>
      <c r="BP535" s="183"/>
    </row>
    <row r="536" spans="2:68" s="75" customFormat="1">
      <c r="B536" s="602"/>
      <c r="C536" s="603"/>
      <c r="D536" s="595"/>
      <c r="E536" s="226" t="s">
        <v>136</v>
      </c>
      <c r="F536" s="122">
        <v>6</v>
      </c>
      <c r="G536" s="131">
        <v>5</v>
      </c>
      <c r="H536" s="131">
        <v>264820</v>
      </c>
      <c r="I536" s="132">
        <f t="shared" ref="I536:I545" si="555">IFERROR(G536/$D$535,"-")</f>
        <v>0.45454545454545453</v>
      </c>
      <c r="J536" s="132">
        <f t="shared" si="530"/>
        <v>0.83333333333333337</v>
      </c>
      <c r="K536" s="157">
        <f t="shared" si="531"/>
        <v>52964</v>
      </c>
      <c r="L536" s="595"/>
      <c r="M536" s="226" t="s">
        <v>136</v>
      </c>
      <c r="N536" s="122">
        <v>20</v>
      </c>
      <c r="O536" s="131">
        <v>13</v>
      </c>
      <c r="P536" s="131">
        <v>1766350</v>
      </c>
      <c r="Q536" s="132">
        <f t="shared" ref="Q536:Q545" si="556">IFERROR(O536/$L$535,"-")</f>
        <v>0.30952380952380953</v>
      </c>
      <c r="R536" s="132">
        <f t="shared" si="532"/>
        <v>0.65</v>
      </c>
      <c r="S536" s="126">
        <f t="shared" si="533"/>
        <v>135873.07692307694</v>
      </c>
      <c r="T536" s="595"/>
      <c r="U536" s="226" t="s">
        <v>136</v>
      </c>
      <c r="V536" s="122">
        <v>3639</v>
      </c>
      <c r="W536" s="131">
        <v>2257</v>
      </c>
      <c r="X536" s="131">
        <v>149020930</v>
      </c>
      <c r="Y536" s="132">
        <f t="shared" ref="Y536:Y545" si="557">IFERROR(W536/$T$535,"-")</f>
        <v>0.28954457985888388</v>
      </c>
      <c r="Z536" s="132">
        <f t="shared" si="534"/>
        <v>0.62022533663094259</v>
      </c>
      <c r="AA536" s="131">
        <f t="shared" si="535"/>
        <v>66026.109880372169</v>
      </c>
      <c r="AB536" s="595"/>
      <c r="AC536" s="226" t="s">
        <v>136</v>
      </c>
      <c r="AD536" s="122">
        <v>3421</v>
      </c>
      <c r="AE536" s="131">
        <v>2159</v>
      </c>
      <c r="AF536" s="131">
        <v>164771000</v>
      </c>
      <c r="AG536" s="132">
        <f t="shared" ref="AG536:AG545" si="558">IFERROR(AE536/$AB$535,"-")</f>
        <v>0.30145210834962299</v>
      </c>
      <c r="AH536" s="132">
        <f t="shared" si="536"/>
        <v>0.63110201695410695</v>
      </c>
      <c r="AI536" s="126">
        <f t="shared" si="537"/>
        <v>76318.202871699861</v>
      </c>
      <c r="AJ536" s="595"/>
      <c r="AK536" s="226" t="s">
        <v>136</v>
      </c>
      <c r="AL536" s="122">
        <v>1821</v>
      </c>
      <c r="AM536" s="131">
        <v>1051</v>
      </c>
      <c r="AN536" s="131">
        <v>77625640</v>
      </c>
      <c r="AO536" s="132">
        <f t="shared" ref="AO536:AO545" si="559">IFERROR(AM536/$AJ$535,"-")</f>
        <v>0.24177593742811135</v>
      </c>
      <c r="AP536" s="132">
        <f t="shared" si="538"/>
        <v>0.57715540911587038</v>
      </c>
      <c r="AQ536" s="126">
        <f t="shared" si="539"/>
        <v>73858.839200761184</v>
      </c>
      <c r="AR536" s="595"/>
      <c r="AS536" s="226" t="s">
        <v>136</v>
      </c>
      <c r="AT536" s="122">
        <v>566</v>
      </c>
      <c r="AU536" s="131">
        <v>293</v>
      </c>
      <c r="AV536" s="131">
        <v>18675220</v>
      </c>
      <c r="AW536" s="132">
        <f t="shared" ref="AW536:AW545" si="560">IFERROR(AU536/$AR$535,"-")</f>
        <v>0.15568544102019127</v>
      </c>
      <c r="AX536" s="132">
        <f t="shared" si="540"/>
        <v>0.51766784452296821</v>
      </c>
      <c r="AY536" s="131">
        <f t="shared" si="541"/>
        <v>63737.952218430037</v>
      </c>
      <c r="AZ536" s="595"/>
      <c r="BA536" s="226" t="s">
        <v>136</v>
      </c>
      <c r="BB536" s="122">
        <v>127</v>
      </c>
      <c r="BC536" s="131">
        <v>59</v>
      </c>
      <c r="BD536" s="131">
        <v>5362280</v>
      </c>
      <c r="BE536" s="132">
        <f t="shared" ref="BE536:BE545" si="561">IFERROR(BC536/$AZ$535,"-")</f>
        <v>8.3806818181818177E-2</v>
      </c>
      <c r="BF536" s="132">
        <f t="shared" si="542"/>
        <v>0.46456692913385828</v>
      </c>
      <c r="BG536" s="157">
        <f t="shared" si="543"/>
        <v>90886.101694915254</v>
      </c>
      <c r="BH536" s="595"/>
      <c r="BI536" s="226" t="s">
        <v>136</v>
      </c>
      <c r="BJ536" s="122">
        <f t="shared" si="544"/>
        <v>9600</v>
      </c>
      <c r="BK536" s="131">
        <f t="shared" si="528"/>
        <v>5837</v>
      </c>
      <c r="BL536" s="131">
        <f t="shared" si="529"/>
        <v>417486240</v>
      </c>
      <c r="BM536" s="132">
        <f t="shared" ref="BM536:BM545" si="562">IFERROR(BK536/$BH$535,"-")</f>
        <v>0.26600738276443514</v>
      </c>
      <c r="BN536" s="132">
        <f t="shared" si="545"/>
        <v>0.60802083333333334</v>
      </c>
      <c r="BO536" s="131">
        <f t="shared" si="546"/>
        <v>71524.111701216374</v>
      </c>
      <c r="BP536" s="183"/>
    </row>
    <row r="537" spans="2:68" s="75" customFormat="1">
      <c r="B537" s="602"/>
      <c r="C537" s="603"/>
      <c r="D537" s="595"/>
      <c r="E537" s="227" t="s">
        <v>103</v>
      </c>
      <c r="F537" s="122">
        <v>8</v>
      </c>
      <c r="G537" s="131">
        <v>5</v>
      </c>
      <c r="H537" s="131">
        <v>307560</v>
      </c>
      <c r="I537" s="132">
        <f t="shared" si="555"/>
        <v>0.45454545454545453</v>
      </c>
      <c r="J537" s="132">
        <f t="shared" si="530"/>
        <v>0.625</v>
      </c>
      <c r="K537" s="157">
        <f t="shared" si="531"/>
        <v>61512</v>
      </c>
      <c r="L537" s="595"/>
      <c r="M537" s="227" t="s">
        <v>103</v>
      </c>
      <c r="N537" s="122">
        <v>28</v>
      </c>
      <c r="O537" s="131">
        <v>16</v>
      </c>
      <c r="P537" s="131">
        <v>1567020</v>
      </c>
      <c r="Q537" s="132">
        <f t="shared" si="556"/>
        <v>0.38095238095238093</v>
      </c>
      <c r="R537" s="132">
        <f t="shared" si="532"/>
        <v>0.5714285714285714</v>
      </c>
      <c r="S537" s="126">
        <f t="shared" si="533"/>
        <v>97938.75</v>
      </c>
      <c r="T537" s="595"/>
      <c r="U537" s="227" t="s">
        <v>103</v>
      </c>
      <c r="V537" s="122">
        <v>4970</v>
      </c>
      <c r="W537" s="131">
        <v>2935</v>
      </c>
      <c r="X537" s="131">
        <v>200831640</v>
      </c>
      <c r="Y537" s="132">
        <f t="shared" si="557"/>
        <v>0.37652341244387427</v>
      </c>
      <c r="Z537" s="132">
        <f t="shared" si="534"/>
        <v>0.5905432595573441</v>
      </c>
      <c r="AA537" s="131">
        <f t="shared" si="535"/>
        <v>68426.453151618392</v>
      </c>
      <c r="AB537" s="595"/>
      <c r="AC537" s="227" t="s">
        <v>103</v>
      </c>
      <c r="AD537" s="122">
        <v>4903</v>
      </c>
      <c r="AE537" s="131">
        <v>3019</v>
      </c>
      <c r="AF537" s="131">
        <v>235689110</v>
      </c>
      <c r="AG537" s="132">
        <f t="shared" si="558"/>
        <v>0.42153029879921811</v>
      </c>
      <c r="AH537" s="132">
        <f t="shared" si="536"/>
        <v>0.61574546196206403</v>
      </c>
      <c r="AI537" s="126">
        <f t="shared" si="537"/>
        <v>78068.602186154356</v>
      </c>
      <c r="AJ537" s="595"/>
      <c r="AK537" s="227" t="s">
        <v>103</v>
      </c>
      <c r="AL537" s="122">
        <v>3043</v>
      </c>
      <c r="AM537" s="131">
        <v>1716</v>
      </c>
      <c r="AN537" s="131">
        <v>138341640</v>
      </c>
      <c r="AO537" s="132">
        <f t="shared" si="559"/>
        <v>0.39475500345065562</v>
      </c>
      <c r="AP537" s="132">
        <f t="shared" si="538"/>
        <v>0.56391718698652649</v>
      </c>
      <c r="AQ537" s="126">
        <f t="shared" si="539"/>
        <v>80618.671328671335</v>
      </c>
      <c r="AR537" s="595"/>
      <c r="AS537" s="227" t="s">
        <v>103</v>
      </c>
      <c r="AT537" s="122">
        <v>1226</v>
      </c>
      <c r="AU537" s="131">
        <v>622</v>
      </c>
      <c r="AV537" s="131">
        <v>48879280</v>
      </c>
      <c r="AW537" s="132">
        <f t="shared" si="560"/>
        <v>0.33049946865037194</v>
      </c>
      <c r="AX537" s="132">
        <f t="shared" si="540"/>
        <v>0.5073409461663948</v>
      </c>
      <c r="AY537" s="131">
        <f t="shared" si="541"/>
        <v>78584.051446945334</v>
      </c>
      <c r="AZ537" s="595"/>
      <c r="BA537" s="227" t="s">
        <v>103</v>
      </c>
      <c r="BB537" s="122">
        <v>390</v>
      </c>
      <c r="BC537" s="131">
        <v>175</v>
      </c>
      <c r="BD537" s="131">
        <v>16706750</v>
      </c>
      <c r="BE537" s="132">
        <f t="shared" si="561"/>
        <v>0.24857954545454544</v>
      </c>
      <c r="BF537" s="132">
        <f t="shared" si="542"/>
        <v>0.44871794871794873</v>
      </c>
      <c r="BG537" s="157">
        <f t="shared" si="543"/>
        <v>95467.142857142855</v>
      </c>
      <c r="BH537" s="595"/>
      <c r="BI537" s="227" t="s">
        <v>103</v>
      </c>
      <c r="BJ537" s="122">
        <f t="shared" si="544"/>
        <v>14568</v>
      </c>
      <c r="BK537" s="131">
        <f t="shared" si="528"/>
        <v>8488</v>
      </c>
      <c r="BL537" s="131">
        <f t="shared" si="529"/>
        <v>642323000</v>
      </c>
      <c r="BM537" s="132">
        <f t="shared" si="562"/>
        <v>0.38682039830469855</v>
      </c>
      <c r="BN537" s="132">
        <f t="shared" si="545"/>
        <v>0.58264689730917074</v>
      </c>
      <c r="BO537" s="131">
        <f t="shared" si="546"/>
        <v>75674.245994344965</v>
      </c>
      <c r="BP537" s="183"/>
    </row>
    <row r="538" spans="2:68" s="75" customFormat="1">
      <c r="B538" s="602"/>
      <c r="C538" s="603"/>
      <c r="D538" s="595"/>
      <c r="E538" s="227" t="s">
        <v>106</v>
      </c>
      <c r="F538" s="122">
        <v>4</v>
      </c>
      <c r="G538" s="131">
        <v>2</v>
      </c>
      <c r="H538" s="131">
        <v>55820</v>
      </c>
      <c r="I538" s="132">
        <f t="shared" si="555"/>
        <v>0.18181818181818182</v>
      </c>
      <c r="J538" s="132">
        <f t="shared" si="530"/>
        <v>0.5</v>
      </c>
      <c r="K538" s="157">
        <f t="shared" si="531"/>
        <v>27910</v>
      </c>
      <c r="L538" s="595"/>
      <c r="M538" s="227" t="s">
        <v>106</v>
      </c>
      <c r="N538" s="122">
        <v>9</v>
      </c>
      <c r="O538" s="131">
        <v>5</v>
      </c>
      <c r="P538" s="131">
        <v>738700</v>
      </c>
      <c r="Q538" s="132">
        <f t="shared" si="556"/>
        <v>0.11904761904761904</v>
      </c>
      <c r="R538" s="132">
        <f t="shared" si="532"/>
        <v>0.55555555555555558</v>
      </c>
      <c r="S538" s="126">
        <f t="shared" si="533"/>
        <v>147740</v>
      </c>
      <c r="T538" s="595"/>
      <c r="U538" s="227" t="s">
        <v>106</v>
      </c>
      <c r="V538" s="122">
        <v>1500</v>
      </c>
      <c r="W538" s="131">
        <v>928</v>
      </c>
      <c r="X538" s="131">
        <v>64040830</v>
      </c>
      <c r="Y538" s="132">
        <f t="shared" si="557"/>
        <v>0.1190506735086594</v>
      </c>
      <c r="Z538" s="132">
        <f t="shared" si="534"/>
        <v>0.6186666666666667</v>
      </c>
      <c r="AA538" s="131">
        <f t="shared" si="535"/>
        <v>69009.515086206899</v>
      </c>
      <c r="AB538" s="595"/>
      <c r="AC538" s="227" t="s">
        <v>106</v>
      </c>
      <c r="AD538" s="122">
        <v>1740</v>
      </c>
      <c r="AE538" s="131">
        <v>1084</v>
      </c>
      <c r="AF538" s="131">
        <v>87318770</v>
      </c>
      <c r="AG538" s="132">
        <f t="shared" si="558"/>
        <v>0.15135437028762916</v>
      </c>
      <c r="AH538" s="132">
        <f t="shared" si="536"/>
        <v>0.62298850574712639</v>
      </c>
      <c r="AI538" s="126">
        <f t="shared" si="537"/>
        <v>80552.37084870848</v>
      </c>
      <c r="AJ538" s="595"/>
      <c r="AK538" s="227" t="s">
        <v>106</v>
      </c>
      <c r="AL538" s="122">
        <v>1243</v>
      </c>
      <c r="AM538" s="131">
        <v>720</v>
      </c>
      <c r="AN538" s="131">
        <v>58072750</v>
      </c>
      <c r="AO538" s="132">
        <f t="shared" si="559"/>
        <v>0.16563146997929606</v>
      </c>
      <c r="AP538" s="132">
        <f t="shared" si="538"/>
        <v>0.57924376508447306</v>
      </c>
      <c r="AQ538" s="126">
        <f t="shared" si="539"/>
        <v>80656.597222222219</v>
      </c>
      <c r="AR538" s="595"/>
      <c r="AS538" s="227" t="s">
        <v>106</v>
      </c>
      <c r="AT538" s="122">
        <v>500</v>
      </c>
      <c r="AU538" s="131">
        <v>271</v>
      </c>
      <c r="AV538" s="131">
        <v>21053500</v>
      </c>
      <c r="AW538" s="132">
        <f t="shared" si="560"/>
        <v>0.14399574920297556</v>
      </c>
      <c r="AX538" s="132">
        <f t="shared" si="540"/>
        <v>0.54200000000000004</v>
      </c>
      <c r="AY538" s="131">
        <f t="shared" si="541"/>
        <v>77688.191881918814</v>
      </c>
      <c r="AZ538" s="595"/>
      <c r="BA538" s="227" t="s">
        <v>106</v>
      </c>
      <c r="BB538" s="122">
        <v>178</v>
      </c>
      <c r="BC538" s="131">
        <v>84</v>
      </c>
      <c r="BD538" s="131">
        <v>7325010</v>
      </c>
      <c r="BE538" s="132">
        <f t="shared" si="561"/>
        <v>0.11931818181818182</v>
      </c>
      <c r="BF538" s="132">
        <f t="shared" si="542"/>
        <v>0.47191011235955055</v>
      </c>
      <c r="BG538" s="157">
        <f t="shared" si="543"/>
        <v>87202.5</v>
      </c>
      <c r="BH538" s="595"/>
      <c r="BI538" s="227" t="s">
        <v>106</v>
      </c>
      <c r="BJ538" s="122">
        <f t="shared" si="544"/>
        <v>5174</v>
      </c>
      <c r="BK538" s="131">
        <f t="shared" si="528"/>
        <v>3094</v>
      </c>
      <c r="BL538" s="131">
        <f t="shared" si="529"/>
        <v>238605380</v>
      </c>
      <c r="BM538" s="132">
        <f t="shared" si="562"/>
        <v>0.1410016861869389</v>
      </c>
      <c r="BN538" s="132">
        <f t="shared" si="545"/>
        <v>0.59798994974874375</v>
      </c>
      <c r="BO538" s="131">
        <f t="shared" si="546"/>
        <v>77118.73949579832</v>
      </c>
      <c r="BP538" s="183"/>
    </row>
    <row r="539" spans="2:68" s="75" customFormat="1">
      <c r="B539" s="602"/>
      <c r="C539" s="603"/>
      <c r="D539" s="595"/>
      <c r="E539" s="227" t="s">
        <v>119</v>
      </c>
      <c r="F539" s="122">
        <v>2</v>
      </c>
      <c r="G539" s="131">
        <v>2</v>
      </c>
      <c r="H539" s="131">
        <v>157250</v>
      </c>
      <c r="I539" s="132">
        <f t="shared" si="555"/>
        <v>0.18181818181818182</v>
      </c>
      <c r="J539" s="132">
        <f t="shared" si="530"/>
        <v>1</v>
      </c>
      <c r="K539" s="157">
        <f t="shared" si="531"/>
        <v>78625</v>
      </c>
      <c r="L539" s="595"/>
      <c r="M539" s="227" t="s">
        <v>119</v>
      </c>
      <c r="N539" s="122">
        <v>9</v>
      </c>
      <c r="O539" s="131">
        <v>8</v>
      </c>
      <c r="P539" s="131">
        <v>732690</v>
      </c>
      <c r="Q539" s="132">
        <f t="shared" si="556"/>
        <v>0.19047619047619047</v>
      </c>
      <c r="R539" s="132">
        <f t="shared" si="532"/>
        <v>0.88888888888888884</v>
      </c>
      <c r="S539" s="126">
        <f t="shared" si="533"/>
        <v>91586.25</v>
      </c>
      <c r="T539" s="595"/>
      <c r="U539" s="227" t="s">
        <v>119</v>
      </c>
      <c r="V539" s="122">
        <v>1652</v>
      </c>
      <c r="W539" s="131">
        <v>1012</v>
      </c>
      <c r="X539" s="131">
        <v>75049550</v>
      </c>
      <c r="Y539" s="132">
        <f t="shared" si="557"/>
        <v>0.1298268120590122</v>
      </c>
      <c r="Z539" s="132">
        <f t="shared" si="534"/>
        <v>0.61259079903147695</v>
      </c>
      <c r="AA539" s="131">
        <f t="shared" si="535"/>
        <v>74159.634387351776</v>
      </c>
      <c r="AB539" s="595"/>
      <c r="AC539" s="227" t="s">
        <v>119</v>
      </c>
      <c r="AD539" s="122">
        <v>2045</v>
      </c>
      <c r="AE539" s="131">
        <v>1286</v>
      </c>
      <c r="AF539" s="131">
        <v>108637170</v>
      </c>
      <c r="AG539" s="132">
        <f t="shared" si="558"/>
        <v>0.17955878246299917</v>
      </c>
      <c r="AH539" s="132">
        <f t="shared" si="536"/>
        <v>0.6288508557457213</v>
      </c>
      <c r="AI539" s="126">
        <f t="shared" si="537"/>
        <v>84476.804043545882</v>
      </c>
      <c r="AJ539" s="595"/>
      <c r="AK539" s="227" t="s">
        <v>119</v>
      </c>
      <c r="AL539" s="122">
        <v>1354</v>
      </c>
      <c r="AM539" s="131">
        <v>797</v>
      </c>
      <c r="AN539" s="131">
        <v>62867370</v>
      </c>
      <c r="AO539" s="132">
        <f t="shared" si="559"/>
        <v>0.18334483551874856</v>
      </c>
      <c r="AP539" s="132">
        <f t="shared" si="538"/>
        <v>0.58862629246676512</v>
      </c>
      <c r="AQ539" s="126">
        <f t="shared" si="539"/>
        <v>78880.012547051447</v>
      </c>
      <c r="AR539" s="595"/>
      <c r="AS539" s="227" t="s">
        <v>119</v>
      </c>
      <c r="AT539" s="122">
        <v>538</v>
      </c>
      <c r="AU539" s="131">
        <v>281</v>
      </c>
      <c r="AV539" s="131">
        <v>20512680</v>
      </c>
      <c r="AW539" s="132">
        <f t="shared" si="560"/>
        <v>0.14930924548352817</v>
      </c>
      <c r="AX539" s="132">
        <f t="shared" si="540"/>
        <v>0.52230483271375461</v>
      </c>
      <c r="AY539" s="131">
        <f t="shared" si="541"/>
        <v>72998.861209964409</v>
      </c>
      <c r="AZ539" s="595"/>
      <c r="BA539" s="227" t="s">
        <v>119</v>
      </c>
      <c r="BB539" s="122">
        <v>158</v>
      </c>
      <c r="BC539" s="131">
        <v>76</v>
      </c>
      <c r="BD539" s="131">
        <v>7200010</v>
      </c>
      <c r="BE539" s="132">
        <f t="shared" si="561"/>
        <v>0.10795454545454546</v>
      </c>
      <c r="BF539" s="132">
        <f t="shared" si="542"/>
        <v>0.48101265822784811</v>
      </c>
      <c r="BG539" s="157">
        <f t="shared" si="543"/>
        <v>94736.973684210519</v>
      </c>
      <c r="BH539" s="595"/>
      <c r="BI539" s="227" t="s">
        <v>119</v>
      </c>
      <c r="BJ539" s="122">
        <f t="shared" si="544"/>
        <v>5758</v>
      </c>
      <c r="BK539" s="131">
        <f t="shared" si="528"/>
        <v>3462</v>
      </c>
      <c r="BL539" s="131">
        <f t="shared" si="529"/>
        <v>275156720</v>
      </c>
      <c r="BM539" s="132">
        <f t="shared" si="562"/>
        <v>0.15777241033587022</v>
      </c>
      <c r="BN539" s="132">
        <f t="shared" si="545"/>
        <v>0.60125043417853419</v>
      </c>
      <c r="BO539" s="131">
        <f t="shared" si="546"/>
        <v>79479.121894858457</v>
      </c>
      <c r="BP539" s="183"/>
    </row>
    <row r="540" spans="2:68" s="75" customFormat="1">
      <c r="B540" s="602"/>
      <c r="C540" s="603"/>
      <c r="D540" s="595"/>
      <c r="E540" s="227" t="s">
        <v>120</v>
      </c>
      <c r="F540" s="122">
        <v>1</v>
      </c>
      <c r="G540" s="131">
        <v>1</v>
      </c>
      <c r="H540" s="131">
        <v>6540</v>
      </c>
      <c r="I540" s="132">
        <f t="shared" si="555"/>
        <v>9.0909090909090912E-2</v>
      </c>
      <c r="J540" s="132">
        <f t="shared" si="530"/>
        <v>1</v>
      </c>
      <c r="K540" s="157">
        <f t="shared" si="531"/>
        <v>6540</v>
      </c>
      <c r="L540" s="595"/>
      <c r="M540" s="227" t="s">
        <v>120</v>
      </c>
      <c r="N540" s="122">
        <v>5</v>
      </c>
      <c r="O540" s="131">
        <v>1</v>
      </c>
      <c r="P540" s="131">
        <v>244860</v>
      </c>
      <c r="Q540" s="132">
        <f t="shared" si="556"/>
        <v>2.3809523809523808E-2</v>
      </c>
      <c r="R540" s="132">
        <f t="shared" si="532"/>
        <v>0.2</v>
      </c>
      <c r="S540" s="126">
        <f t="shared" si="533"/>
        <v>244860</v>
      </c>
      <c r="T540" s="595"/>
      <c r="U540" s="227" t="s">
        <v>120</v>
      </c>
      <c r="V540" s="122">
        <v>761</v>
      </c>
      <c r="W540" s="131">
        <v>498</v>
      </c>
      <c r="X540" s="131">
        <v>35516740</v>
      </c>
      <c r="Y540" s="132">
        <f t="shared" si="557"/>
        <v>6.3887107119948688E-2</v>
      </c>
      <c r="Z540" s="132">
        <f t="shared" si="534"/>
        <v>0.65440210249671482</v>
      </c>
      <c r="AA540" s="131">
        <f t="shared" si="535"/>
        <v>71318.755020080323</v>
      </c>
      <c r="AB540" s="595"/>
      <c r="AC540" s="227" t="s">
        <v>120</v>
      </c>
      <c r="AD540" s="122">
        <v>932</v>
      </c>
      <c r="AE540" s="131">
        <v>625</v>
      </c>
      <c r="AF540" s="131">
        <v>50396730</v>
      </c>
      <c r="AG540" s="132">
        <f t="shared" si="558"/>
        <v>8.7266126780228992E-2</v>
      </c>
      <c r="AH540" s="132">
        <f t="shared" si="536"/>
        <v>0.67060085836909866</v>
      </c>
      <c r="AI540" s="126">
        <f t="shared" si="537"/>
        <v>80634.767999999996</v>
      </c>
      <c r="AJ540" s="595"/>
      <c r="AK540" s="227" t="s">
        <v>120</v>
      </c>
      <c r="AL540" s="122">
        <v>492</v>
      </c>
      <c r="AM540" s="131">
        <v>304</v>
      </c>
      <c r="AN540" s="131">
        <v>23149350</v>
      </c>
      <c r="AO540" s="132">
        <f t="shared" si="559"/>
        <v>6.993328732459167E-2</v>
      </c>
      <c r="AP540" s="132">
        <f t="shared" si="538"/>
        <v>0.61788617886178865</v>
      </c>
      <c r="AQ540" s="126">
        <f t="shared" si="539"/>
        <v>76149.177631578947</v>
      </c>
      <c r="AR540" s="595"/>
      <c r="AS540" s="227" t="s">
        <v>120</v>
      </c>
      <c r="AT540" s="122">
        <v>161</v>
      </c>
      <c r="AU540" s="131">
        <v>89</v>
      </c>
      <c r="AV540" s="131">
        <v>6026020</v>
      </c>
      <c r="AW540" s="132">
        <f t="shared" si="560"/>
        <v>4.7290116896918172E-2</v>
      </c>
      <c r="AX540" s="132">
        <f t="shared" si="540"/>
        <v>0.55279503105590067</v>
      </c>
      <c r="AY540" s="131">
        <f t="shared" si="541"/>
        <v>67708.089887640454</v>
      </c>
      <c r="AZ540" s="595"/>
      <c r="BA540" s="227" t="s">
        <v>120</v>
      </c>
      <c r="BB540" s="122">
        <v>40</v>
      </c>
      <c r="BC540" s="131">
        <v>21</v>
      </c>
      <c r="BD540" s="131">
        <v>2221680</v>
      </c>
      <c r="BE540" s="132">
        <f t="shared" si="561"/>
        <v>2.9829545454545456E-2</v>
      </c>
      <c r="BF540" s="132">
        <f t="shared" si="542"/>
        <v>0.52500000000000002</v>
      </c>
      <c r="BG540" s="157">
        <f t="shared" si="543"/>
        <v>105794.28571428571</v>
      </c>
      <c r="BH540" s="595"/>
      <c r="BI540" s="227" t="s">
        <v>120</v>
      </c>
      <c r="BJ540" s="122">
        <f t="shared" si="544"/>
        <v>2392</v>
      </c>
      <c r="BK540" s="131">
        <f t="shared" si="528"/>
        <v>1539</v>
      </c>
      <c r="BL540" s="131">
        <f t="shared" si="529"/>
        <v>117561920</v>
      </c>
      <c r="BM540" s="132">
        <f t="shared" si="562"/>
        <v>7.0136262133710062E-2</v>
      </c>
      <c r="BN540" s="132">
        <f t="shared" si="545"/>
        <v>0.64339464882943143</v>
      </c>
      <c r="BO540" s="131">
        <f t="shared" si="546"/>
        <v>76388.512020792725</v>
      </c>
      <c r="BP540" s="183"/>
    </row>
    <row r="541" spans="2:68" s="75" customFormat="1">
      <c r="B541" s="602"/>
      <c r="C541" s="603"/>
      <c r="D541" s="595"/>
      <c r="E541" s="227" t="s">
        <v>121</v>
      </c>
      <c r="F541" s="122">
        <v>0</v>
      </c>
      <c r="G541" s="131">
        <v>0</v>
      </c>
      <c r="H541" s="131">
        <v>0</v>
      </c>
      <c r="I541" s="132">
        <f t="shared" si="555"/>
        <v>0</v>
      </c>
      <c r="J541" s="132" t="str">
        <f t="shared" si="530"/>
        <v>-</v>
      </c>
      <c r="K541" s="157" t="str">
        <f t="shared" si="531"/>
        <v>-</v>
      </c>
      <c r="L541" s="595"/>
      <c r="M541" s="227" t="s">
        <v>121</v>
      </c>
      <c r="N541" s="122">
        <v>6</v>
      </c>
      <c r="O541" s="131">
        <v>3</v>
      </c>
      <c r="P541" s="131">
        <v>527460</v>
      </c>
      <c r="Q541" s="132">
        <f t="shared" si="556"/>
        <v>7.1428571428571425E-2</v>
      </c>
      <c r="R541" s="132">
        <f t="shared" si="532"/>
        <v>0.5</v>
      </c>
      <c r="S541" s="126">
        <f t="shared" si="533"/>
        <v>175820</v>
      </c>
      <c r="T541" s="595"/>
      <c r="U541" s="227" t="s">
        <v>121</v>
      </c>
      <c r="V541" s="122">
        <v>430</v>
      </c>
      <c r="W541" s="131">
        <v>220</v>
      </c>
      <c r="X541" s="131">
        <v>14761700</v>
      </c>
      <c r="Y541" s="132">
        <f t="shared" si="557"/>
        <v>2.8223220012828735E-2</v>
      </c>
      <c r="Z541" s="132">
        <f t="shared" si="534"/>
        <v>0.51162790697674421</v>
      </c>
      <c r="AA541" s="131">
        <f t="shared" si="535"/>
        <v>67098.636363636368</v>
      </c>
      <c r="AB541" s="595"/>
      <c r="AC541" s="227" t="s">
        <v>121</v>
      </c>
      <c r="AD541" s="122">
        <v>549</v>
      </c>
      <c r="AE541" s="131">
        <v>321</v>
      </c>
      <c r="AF541" s="131">
        <v>27711670</v>
      </c>
      <c r="AG541" s="132">
        <f t="shared" si="558"/>
        <v>4.4819882714325604E-2</v>
      </c>
      <c r="AH541" s="132">
        <f t="shared" si="536"/>
        <v>0.58469945355191255</v>
      </c>
      <c r="AI541" s="126">
        <f t="shared" si="537"/>
        <v>86329.190031152655</v>
      </c>
      <c r="AJ541" s="595"/>
      <c r="AK541" s="227" t="s">
        <v>121</v>
      </c>
      <c r="AL541" s="122">
        <v>461</v>
      </c>
      <c r="AM541" s="131">
        <v>252</v>
      </c>
      <c r="AN541" s="131">
        <v>23046650</v>
      </c>
      <c r="AO541" s="132">
        <f t="shared" si="559"/>
        <v>5.7971014492753624E-2</v>
      </c>
      <c r="AP541" s="132">
        <f t="shared" si="538"/>
        <v>0.54663774403470711</v>
      </c>
      <c r="AQ541" s="126">
        <f t="shared" si="539"/>
        <v>91454.960317460311</v>
      </c>
      <c r="AR541" s="595"/>
      <c r="AS541" s="227" t="s">
        <v>121</v>
      </c>
      <c r="AT541" s="122">
        <v>208</v>
      </c>
      <c r="AU541" s="131">
        <v>109</v>
      </c>
      <c r="AV541" s="131">
        <v>8006190</v>
      </c>
      <c r="AW541" s="132">
        <f t="shared" si="560"/>
        <v>5.7917109458023378E-2</v>
      </c>
      <c r="AX541" s="132">
        <f t="shared" si="540"/>
        <v>0.52403846153846156</v>
      </c>
      <c r="AY541" s="131">
        <f t="shared" si="541"/>
        <v>73451.284403669721</v>
      </c>
      <c r="AZ541" s="595"/>
      <c r="BA541" s="227" t="s">
        <v>121</v>
      </c>
      <c r="BB541" s="122">
        <v>81</v>
      </c>
      <c r="BC541" s="131">
        <v>48</v>
      </c>
      <c r="BD541" s="131">
        <v>5234530</v>
      </c>
      <c r="BE541" s="132">
        <f t="shared" si="561"/>
        <v>6.8181818181818177E-2</v>
      </c>
      <c r="BF541" s="132">
        <f t="shared" si="542"/>
        <v>0.59259259259259256</v>
      </c>
      <c r="BG541" s="157">
        <f t="shared" si="543"/>
        <v>109052.70833333333</v>
      </c>
      <c r="BH541" s="595"/>
      <c r="BI541" s="227" t="s">
        <v>121</v>
      </c>
      <c r="BJ541" s="122">
        <f t="shared" si="544"/>
        <v>1735</v>
      </c>
      <c r="BK541" s="131">
        <f t="shared" si="528"/>
        <v>953</v>
      </c>
      <c r="BL541" s="131">
        <f t="shared" si="529"/>
        <v>79288200</v>
      </c>
      <c r="BM541" s="132">
        <f t="shared" si="562"/>
        <v>4.3430706831335736E-2</v>
      </c>
      <c r="BN541" s="132">
        <f t="shared" si="545"/>
        <v>0.54927953890489911</v>
      </c>
      <c r="BO541" s="131">
        <f t="shared" si="546"/>
        <v>83198.53095487933</v>
      </c>
      <c r="BP541" s="183"/>
    </row>
    <row r="542" spans="2:68" s="75" customFormat="1">
      <c r="B542" s="602"/>
      <c r="C542" s="603"/>
      <c r="D542" s="595"/>
      <c r="E542" s="227" t="s">
        <v>122</v>
      </c>
      <c r="F542" s="122">
        <v>3</v>
      </c>
      <c r="G542" s="131">
        <v>2</v>
      </c>
      <c r="H542" s="131">
        <v>14600</v>
      </c>
      <c r="I542" s="132">
        <f t="shared" si="555"/>
        <v>0.18181818181818182</v>
      </c>
      <c r="J542" s="132">
        <f t="shared" si="530"/>
        <v>0.66666666666666663</v>
      </c>
      <c r="K542" s="157">
        <f t="shared" si="531"/>
        <v>7300</v>
      </c>
      <c r="L542" s="595"/>
      <c r="M542" s="227" t="s">
        <v>122</v>
      </c>
      <c r="N542" s="122">
        <v>9</v>
      </c>
      <c r="O542" s="131">
        <v>6</v>
      </c>
      <c r="P542" s="131">
        <v>501400</v>
      </c>
      <c r="Q542" s="132">
        <f t="shared" si="556"/>
        <v>0.14285714285714285</v>
      </c>
      <c r="R542" s="132">
        <f t="shared" si="532"/>
        <v>0.66666666666666663</v>
      </c>
      <c r="S542" s="126">
        <f t="shared" si="533"/>
        <v>83566.666666666672</v>
      </c>
      <c r="T542" s="595"/>
      <c r="U542" s="227" t="s">
        <v>122</v>
      </c>
      <c r="V542" s="122">
        <v>419</v>
      </c>
      <c r="W542" s="131">
        <v>254</v>
      </c>
      <c r="X542" s="131">
        <v>19683200</v>
      </c>
      <c r="Y542" s="132">
        <f t="shared" si="557"/>
        <v>3.2584990378447726E-2</v>
      </c>
      <c r="Z542" s="132">
        <f t="shared" si="534"/>
        <v>0.60620525059665875</v>
      </c>
      <c r="AA542" s="131">
        <f t="shared" si="535"/>
        <v>77492.913385826774</v>
      </c>
      <c r="AB542" s="595"/>
      <c r="AC542" s="227" t="s">
        <v>122</v>
      </c>
      <c r="AD542" s="122">
        <v>557</v>
      </c>
      <c r="AE542" s="131">
        <v>355</v>
      </c>
      <c r="AF542" s="131">
        <v>32466540</v>
      </c>
      <c r="AG542" s="132">
        <f t="shared" si="558"/>
        <v>4.9567160011170064E-2</v>
      </c>
      <c r="AH542" s="132">
        <f t="shared" si="536"/>
        <v>0.63734290843806107</v>
      </c>
      <c r="AI542" s="126">
        <f t="shared" si="537"/>
        <v>91455.042253521126</v>
      </c>
      <c r="AJ542" s="595"/>
      <c r="AK542" s="227" t="s">
        <v>122</v>
      </c>
      <c r="AL542" s="122">
        <v>391</v>
      </c>
      <c r="AM542" s="131">
        <v>246</v>
      </c>
      <c r="AN542" s="131">
        <v>24280040</v>
      </c>
      <c r="AO542" s="132">
        <f t="shared" si="559"/>
        <v>5.6590752242926153E-2</v>
      </c>
      <c r="AP542" s="132">
        <f t="shared" si="538"/>
        <v>0.62915601023017897</v>
      </c>
      <c r="AQ542" s="126">
        <f t="shared" si="539"/>
        <v>98699.349593495936</v>
      </c>
      <c r="AR542" s="595"/>
      <c r="AS542" s="227" t="s">
        <v>122</v>
      </c>
      <c r="AT542" s="122">
        <v>153</v>
      </c>
      <c r="AU542" s="131">
        <v>84</v>
      </c>
      <c r="AV542" s="131">
        <v>8853200</v>
      </c>
      <c r="AW542" s="132">
        <f t="shared" si="560"/>
        <v>4.4633368756641874E-2</v>
      </c>
      <c r="AX542" s="132">
        <f t="shared" si="540"/>
        <v>0.5490196078431373</v>
      </c>
      <c r="AY542" s="131">
        <f t="shared" si="541"/>
        <v>105395.23809523809</v>
      </c>
      <c r="AZ542" s="595"/>
      <c r="BA542" s="227" t="s">
        <v>122</v>
      </c>
      <c r="BB542" s="122">
        <v>45</v>
      </c>
      <c r="BC542" s="131">
        <v>23</v>
      </c>
      <c r="BD542" s="131">
        <v>2064290</v>
      </c>
      <c r="BE542" s="132">
        <f t="shared" si="561"/>
        <v>3.2670454545454544E-2</v>
      </c>
      <c r="BF542" s="132">
        <f t="shared" si="542"/>
        <v>0.51111111111111107</v>
      </c>
      <c r="BG542" s="157">
        <f t="shared" si="543"/>
        <v>89751.739130434784</v>
      </c>
      <c r="BH542" s="595"/>
      <c r="BI542" s="227" t="s">
        <v>122</v>
      </c>
      <c r="BJ542" s="122">
        <f t="shared" si="544"/>
        <v>1577</v>
      </c>
      <c r="BK542" s="131">
        <f t="shared" si="528"/>
        <v>970</v>
      </c>
      <c r="BL542" s="131">
        <f t="shared" si="529"/>
        <v>87863270</v>
      </c>
      <c r="BM542" s="132">
        <f t="shared" si="562"/>
        <v>4.4205441370824411E-2</v>
      </c>
      <c r="BN542" s="132">
        <f t="shared" si="545"/>
        <v>0.61509194673430567</v>
      </c>
      <c r="BO542" s="131">
        <f t="shared" si="546"/>
        <v>90580.690721649487</v>
      </c>
      <c r="BP542" s="183"/>
    </row>
    <row r="543" spans="2:68" s="75" customFormat="1">
      <c r="B543" s="602"/>
      <c r="C543" s="603"/>
      <c r="D543" s="595"/>
      <c r="E543" s="227" t="s">
        <v>123</v>
      </c>
      <c r="F543" s="122">
        <v>8</v>
      </c>
      <c r="G543" s="131">
        <v>4</v>
      </c>
      <c r="H543" s="131">
        <v>153970</v>
      </c>
      <c r="I543" s="132">
        <f t="shared" si="555"/>
        <v>0.36363636363636365</v>
      </c>
      <c r="J543" s="132">
        <f t="shared" si="530"/>
        <v>0.5</v>
      </c>
      <c r="K543" s="157">
        <f t="shared" si="531"/>
        <v>38492.5</v>
      </c>
      <c r="L543" s="595"/>
      <c r="M543" s="227" t="s">
        <v>123</v>
      </c>
      <c r="N543" s="122">
        <v>13</v>
      </c>
      <c r="O543" s="131">
        <v>8</v>
      </c>
      <c r="P543" s="131">
        <v>1208140</v>
      </c>
      <c r="Q543" s="132">
        <f t="shared" si="556"/>
        <v>0.19047619047619047</v>
      </c>
      <c r="R543" s="132">
        <f t="shared" si="532"/>
        <v>0.61538461538461542</v>
      </c>
      <c r="S543" s="126">
        <f t="shared" si="533"/>
        <v>151017.5</v>
      </c>
      <c r="T543" s="595"/>
      <c r="U543" s="227" t="s">
        <v>123</v>
      </c>
      <c r="V543" s="122">
        <v>2708</v>
      </c>
      <c r="W543" s="131">
        <v>1761</v>
      </c>
      <c r="X543" s="131">
        <v>120250330</v>
      </c>
      <c r="Y543" s="132">
        <f t="shared" si="557"/>
        <v>0.22591404746632457</v>
      </c>
      <c r="Z543" s="132">
        <f t="shared" si="534"/>
        <v>0.65029542097488924</v>
      </c>
      <c r="AA543" s="131">
        <f t="shared" si="535"/>
        <v>68285.25269733106</v>
      </c>
      <c r="AB543" s="595"/>
      <c r="AC543" s="227" t="s">
        <v>123</v>
      </c>
      <c r="AD543" s="122">
        <v>2864</v>
      </c>
      <c r="AE543" s="131">
        <v>1897</v>
      </c>
      <c r="AF543" s="131">
        <v>152547010</v>
      </c>
      <c r="AG543" s="132">
        <f t="shared" si="558"/>
        <v>0.26487014800335101</v>
      </c>
      <c r="AH543" s="132">
        <f t="shared" si="536"/>
        <v>0.66236033519553073</v>
      </c>
      <c r="AI543" s="126">
        <f t="shared" si="537"/>
        <v>80414.87084870848</v>
      </c>
      <c r="AJ543" s="595"/>
      <c r="AK543" s="227" t="s">
        <v>123</v>
      </c>
      <c r="AL543" s="122">
        <v>1570</v>
      </c>
      <c r="AM543" s="131">
        <v>944</v>
      </c>
      <c r="AN543" s="131">
        <v>75716380</v>
      </c>
      <c r="AO543" s="132">
        <f t="shared" si="559"/>
        <v>0.21716126063952151</v>
      </c>
      <c r="AP543" s="132">
        <f t="shared" si="538"/>
        <v>0.60127388535031845</v>
      </c>
      <c r="AQ543" s="126">
        <f t="shared" si="539"/>
        <v>80208.029661016946</v>
      </c>
      <c r="AR543" s="595"/>
      <c r="AS543" s="227" t="s">
        <v>123</v>
      </c>
      <c r="AT543" s="122">
        <v>561</v>
      </c>
      <c r="AU543" s="131">
        <v>312</v>
      </c>
      <c r="AV543" s="131">
        <v>25752700</v>
      </c>
      <c r="AW543" s="132">
        <f t="shared" si="560"/>
        <v>0.16578108395324123</v>
      </c>
      <c r="AX543" s="132">
        <f t="shared" si="540"/>
        <v>0.55614973262032086</v>
      </c>
      <c r="AY543" s="131">
        <f t="shared" si="541"/>
        <v>82540.705128205125</v>
      </c>
      <c r="AZ543" s="595"/>
      <c r="BA543" s="227" t="s">
        <v>123</v>
      </c>
      <c r="BB543" s="122">
        <v>144</v>
      </c>
      <c r="BC543" s="131">
        <v>72</v>
      </c>
      <c r="BD543" s="131">
        <v>6978690</v>
      </c>
      <c r="BE543" s="132">
        <f t="shared" si="561"/>
        <v>0.10227272727272728</v>
      </c>
      <c r="BF543" s="132">
        <f t="shared" si="542"/>
        <v>0.5</v>
      </c>
      <c r="BG543" s="157">
        <f t="shared" si="543"/>
        <v>96926.25</v>
      </c>
      <c r="BH543" s="595"/>
      <c r="BI543" s="227" t="s">
        <v>123</v>
      </c>
      <c r="BJ543" s="122">
        <f t="shared" si="544"/>
        <v>7868</v>
      </c>
      <c r="BK543" s="131">
        <f t="shared" si="528"/>
        <v>4998</v>
      </c>
      <c r="BL543" s="131">
        <f t="shared" si="529"/>
        <v>382607220</v>
      </c>
      <c r="BM543" s="132">
        <f t="shared" si="562"/>
        <v>0.22777195460967051</v>
      </c>
      <c r="BN543" s="132">
        <f t="shared" si="545"/>
        <v>0.63523131672597866</v>
      </c>
      <c r="BO543" s="131">
        <f t="shared" si="546"/>
        <v>76552.064825930371</v>
      </c>
      <c r="BP543" s="183"/>
    </row>
    <row r="544" spans="2:68" s="75" customFormat="1">
      <c r="B544" s="602"/>
      <c r="C544" s="603"/>
      <c r="D544" s="595"/>
      <c r="E544" s="227" t="s">
        <v>124</v>
      </c>
      <c r="F544" s="122">
        <v>3</v>
      </c>
      <c r="G544" s="131">
        <v>1</v>
      </c>
      <c r="H544" s="131">
        <v>49280</v>
      </c>
      <c r="I544" s="132">
        <f t="shared" si="555"/>
        <v>9.0909090909090912E-2</v>
      </c>
      <c r="J544" s="132">
        <f t="shared" si="530"/>
        <v>0.33333333333333331</v>
      </c>
      <c r="K544" s="157">
        <f t="shared" si="531"/>
        <v>49280</v>
      </c>
      <c r="L544" s="595"/>
      <c r="M544" s="227" t="s">
        <v>124</v>
      </c>
      <c r="N544" s="122">
        <v>9</v>
      </c>
      <c r="O544" s="131">
        <v>6</v>
      </c>
      <c r="P544" s="131">
        <v>387330</v>
      </c>
      <c r="Q544" s="132">
        <f t="shared" si="556"/>
        <v>0.14285714285714285</v>
      </c>
      <c r="R544" s="132">
        <f t="shared" si="532"/>
        <v>0.66666666666666663</v>
      </c>
      <c r="S544" s="126">
        <f t="shared" si="533"/>
        <v>64555</v>
      </c>
      <c r="T544" s="595"/>
      <c r="U544" s="227" t="s">
        <v>124</v>
      </c>
      <c r="V544" s="122">
        <v>564</v>
      </c>
      <c r="W544" s="131">
        <v>335</v>
      </c>
      <c r="X544" s="131">
        <v>24566320</v>
      </c>
      <c r="Y544" s="132">
        <f t="shared" si="557"/>
        <v>4.2976266837716486E-2</v>
      </c>
      <c r="Z544" s="132">
        <f t="shared" si="534"/>
        <v>0.59397163120567376</v>
      </c>
      <c r="AA544" s="131">
        <f t="shared" si="535"/>
        <v>73332.298507462692</v>
      </c>
      <c r="AB544" s="595"/>
      <c r="AC544" s="227" t="s">
        <v>124</v>
      </c>
      <c r="AD544" s="122">
        <v>721</v>
      </c>
      <c r="AE544" s="131">
        <v>417</v>
      </c>
      <c r="AF544" s="131">
        <v>34047770</v>
      </c>
      <c r="AG544" s="132">
        <f t="shared" si="558"/>
        <v>5.822395978776878E-2</v>
      </c>
      <c r="AH544" s="132">
        <f t="shared" si="536"/>
        <v>0.57836338418862687</v>
      </c>
      <c r="AI544" s="126">
        <f t="shared" si="537"/>
        <v>81649.328537170266</v>
      </c>
      <c r="AJ544" s="595"/>
      <c r="AK544" s="227" t="s">
        <v>124</v>
      </c>
      <c r="AL544" s="122">
        <v>615</v>
      </c>
      <c r="AM544" s="131">
        <v>358</v>
      </c>
      <c r="AN544" s="131">
        <v>31153280</v>
      </c>
      <c r="AO544" s="132">
        <f t="shared" si="559"/>
        <v>8.2355647573038884E-2</v>
      </c>
      <c r="AP544" s="132">
        <f t="shared" si="538"/>
        <v>0.58211382113821142</v>
      </c>
      <c r="AQ544" s="126">
        <f t="shared" si="539"/>
        <v>87020.33519553073</v>
      </c>
      <c r="AR544" s="595"/>
      <c r="AS544" s="227" t="s">
        <v>124</v>
      </c>
      <c r="AT544" s="122">
        <v>310</v>
      </c>
      <c r="AU544" s="131">
        <v>157</v>
      </c>
      <c r="AV544" s="131">
        <v>14612170</v>
      </c>
      <c r="AW544" s="132">
        <f t="shared" si="560"/>
        <v>8.3421891604675877E-2</v>
      </c>
      <c r="AX544" s="132">
        <f t="shared" si="540"/>
        <v>0.50645161290322582</v>
      </c>
      <c r="AY544" s="131">
        <f t="shared" si="541"/>
        <v>93071.146496815287</v>
      </c>
      <c r="AZ544" s="595"/>
      <c r="BA544" s="227" t="s">
        <v>124</v>
      </c>
      <c r="BB544" s="122">
        <v>140</v>
      </c>
      <c r="BC544" s="131">
        <v>69</v>
      </c>
      <c r="BD544" s="131">
        <v>5330960</v>
      </c>
      <c r="BE544" s="132">
        <f t="shared" si="561"/>
        <v>9.8011363636363633E-2</v>
      </c>
      <c r="BF544" s="132">
        <f t="shared" si="542"/>
        <v>0.49285714285714288</v>
      </c>
      <c r="BG544" s="157">
        <f t="shared" si="543"/>
        <v>77260.289855072464</v>
      </c>
      <c r="BH544" s="595"/>
      <c r="BI544" s="227" t="s">
        <v>124</v>
      </c>
      <c r="BJ544" s="122">
        <f t="shared" si="544"/>
        <v>2362</v>
      </c>
      <c r="BK544" s="131">
        <f t="shared" si="528"/>
        <v>1343</v>
      </c>
      <c r="BL544" s="131">
        <f t="shared" si="529"/>
        <v>110147110</v>
      </c>
      <c r="BM544" s="132">
        <f t="shared" si="562"/>
        <v>6.120402861960534E-2</v>
      </c>
      <c r="BN544" s="132">
        <f t="shared" si="545"/>
        <v>0.56858594411515662</v>
      </c>
      <c r="BO544" s="131">
        <f t="shared" si="546"/>
        <v>82015.718540580783</v>
      </c>
      <c r="BP544" s="183"/>
    </row>
    <row r="545" spans="2:68" s="75" customFormat="1">
      <c r="B545" s="602"/>
      <c r="C545" s="603"/>
      <c r="D545" s="595"/>
      <c r="E545" s="224" t="s">
        <v>117</v>
      </c>
      <c r="F545" s="122">
        <v>0</v>
      </c>
      <c r="G545" s="131">
        <v>0</v>
      </c>
      <c r="H545" s="131">
        <v>0</v>
      </c>
      <c r="I545" s="132">
        <f t="shared" si="555"/>
        <v>0</v>
      </c>
      <c r="J545" s="132" t="str">
        <f t="shared" si="530"/>
        <v>-</v>
      </c>
      <c r="K545" s="157" t="str">
        <f t="shared" si="531"/>
        <v>-</v>
      </c>
      <c r="L545" s="595"/>
      <c r="M545" s="228" t="s">
        <v>117</v>
      </c>
      <c r="N545" s="122">
        <v>4</v>
      </c>
      <c r="O545" s="131">
        <v>3</v>
      </c>
      <c r="P545" s="131">
        <v>70770</v>
      </c>
      <c r="Q545" s="132">
        <f t="shared" si="556"/>
        <v>7.1428571428571425E-2</v>
      </c>
      <c r="R545" s="132">
        <f t="shared" si="532"/>
        <v>0.75</v>
      </c>
      <c r="S545" s="126">
        <f t="shared" si="533"/>
        <v>23590</v>
      </c>
      <c r="T545" s="595"/>
      <c r="U545" s="228" t="s">
        <v>117</v>
      </c>
      <c r="V545" s="122">
        <v>639</v>
      </c>
      <c r="W545" s="131">
        <v>353</v>
      </c>
      <c r="X545" s="131">
        <v>23306080</v>
      </c>
      <c r="Y545" s="132">
        <f t="shared" si="557"/>
        <v>4.5285439384220652E-2</v>
      </c>
      <c r="Z545" s="132">
        <f t="shared" si="534"/>
        <v>0.55242566510172142</v>
      </c>
      <c r="AA545" s="131">
        <f t="shared" si="535"/>
        <v>66022.889518413591</v>
      </c>
      <c r="AB545" s="595"/>
      <c r="AC545" s="228" t="s">
        <v>117</v>
      </c>
      <c r="AD545" s="122">
        <v>405</v>
      </c>
      <c r="AE545" s="131">
        <v>231</v>
      </c>
      <c r="AF545" s="131">
        <v>18809630</v>
      </c>
      <c r="AG545" s="132">
        <f t="shared" si="558"/>
        <v>3.2253560457972633E-2</v>
      </c>
      <c r="AH545" s="132">
        <f t="shared" si="536"/>
        <v>0.57037037037037042</v>
      </c>
      <c r="AI545" s="126">
        <f t="shared" si="537"/>
        <v>81426.969696969696</v>
      </c>
      <c r="AJ545" s="595"/>
      <c r="AK545" s="228" t="s">
        <v>117</v>
      </c>
      <c r="AL545" s="122">
        <v>221</v>
      </c>
      <c r="AM545" s="131">
        <v>109</v>
      </c>
      <c r="AN545" s="131">
        <v>10340540</v>
      </c>
      <c r="AO545" s="132">
        <f t="shared" si="559"/>
        <v>2.5074764205198989E-2</v>
      </c>
      <c r="AP545" s="132">
        <f t="shared" si="538"/>
        <v>0.49321266968325794</v>
      </c>
      <c r="AQ545" s="126">
        <f t="shared" si="539"/>
        <v>94867.339449541279</v>
      </c>
      <c r="AR545" s="595"/>
      <c r="AS545" s="228" t="s">
        <v>117</v>
      </c>
      <c r="AT545" s="122">
        <v>112</v>
      </c>
      <c r="AU545" s="131">
        <v>51</v>
      </c>
      <c r="AV545" s="131">
        <v>5363380</v>
      </c>
      <c r="AW545" s="132">
        <f t="shared" si="560"/>
        <v>2.7098831030818279E-2</v>
      </c>
      <c r="AX545" s="132">
        <f t="shared" si="540"/>
        <v>0.45535714285714285</v>
      </c>
      <c r="AY545" s="131">
        <f t="shared" si="541"/>
        <v>105164.3137254902</v>
      </c>
      <c r="AZ545" s="595"/>
      <c r="BA545" s="228" t="s">
        <v>117</v>
      </c>
      <c r="BB545" s="122">
        <v>55</v>
      </c>
      <c r="BC545" s="131">
        <v>18</v>
      </c>
      <c r="BD545" s="131">
        <v>2718400</v>
      </c>
      <c r="BE545" s="132">
        <f t="shared" si="561"/>
        <v>2.556818181818182E-2</v>
      </c>
      <c r="BF545" s="132">
        <f t="shared" si="542"/>
        <v>0.32727272727272727</v>
      </c>
      <c r="BG545" s="157">
        <f t="shared" si="543"/>
        <v>151022.22222222222</v>
      </c>
      <c r="BH545" s="595"/>
      <c r="BI545" s="228" t="s">
        <v>117</v>
      </c>
      <c r="BJ545" s="122">
        <f t="shared" si="544"/>
        <v>1436</v>
      </c>
      <c r="BK545" s="131">
        <f t="shared" si="528"/>
        <v>765</v>
      </c>
      <c r="BL545" s="131">
        <f t="shared" si="529"/>
        <v>60608800</v>
      </c>
      <c r="BM545" s="132">
        <f t="shared" si="562"/>
        <v>3.4863054276990386E-2</v>
      </c>
      <c r="BN545" s="132">
        <f t="shared" si="545"/>
        <v>0.53272980501392753</v>
      </c>
      <c r="BO545" s="131">
        <f t="shared" si="546"/>
        <v>79227.189542483655</v>
      </c>
      <c r="BP545" s="183"/>
    </row>
    <row r="546" spans="2:68" s="75" customFormat="1">
      <c r="B546" s="602">
        <v>50</v>
      </c>
      <c r="C546" s="604" t="s">
        <v>14</v>
      </c>
      <c r="D546" s="596">
        <f>BS57</f>
        <v>13</v>
      </c>
      <c r="E546" s="225" t="s">
        <v>104</v>
      </c>
      <c r="F546" s="121">
        <v>8</v>
      </c>
      <c r="G546" s="129">
        <v>4</v>
      </c>
      <c r="H546" s="129">
        <v>608060</v>
      </c>
      <c r="I546" s="130">
        <f>IFERROR(G546/$D$546,"-")</f>
        <v>0.30769230769230771</v>
      </c>
      <c r="J546" s="130">
        <f t="shared" si="530"/>
        <v>0.5</v>
      </c>
      <c r="K546" s="156">
        <f t="shared" si="531"/>
        <v>152015</v>
      </c>
      <c r="L546" s="596">
        <f>BT57</f>
        <v>115</v>
      </c>
      <c r="M546" s="225" t="s">
        <v>104</v>
      </c>
      <c r="N546" s="121">
        <v>61</v>
      </c>
      <c r="O546" s="129">
        <v>39</v>
      </c>
      <c r="P546" s="129">
        <v>4983530</v>
      </c>
      <c r="Q546" s="130">
        <f>IFERROR(O546/$L$546,"-")</f>
        <v>0.33913043478260868</v>
      </c>
      <c r="R546" s="130">
        <f t="shared" si="532"/>
        <v>0.63934426229508201</v>
      </c>
      <c r="S546" s="125">
        <f t="shared" si="533"/>
        <v>127782.82051282052</v>
      </c>
      <c r="T546" s="596">
        <f>BU57</f>
        <v>7404</v>
      </c>
      <c r="U546" s="225" t="s">
        <v>104</v>
      </c>
      <c r="V546" s="121">
        <v>3737</v>
      </c>
      <c r="W546" s="129">
        <v>2264</v>
      </c>
      <c r="X546" s="129">
        <v>168023150</v>
      </c>
      <c r="Y546" s="130">
        <f>IFERROR(W546/$T$546,"-")</f>
        <v>0.30578065910318747</v>
      </c>
      <c r="Z546" s="130">
        <f t="shared" si="534"/>
        <v>0.6058335563286058</v>
      </c>
      <c r="AA546" s="129">
        <f t="shared" si="535"/>
        <v>74215.172261484098</v>
      </c>
      <c r="AB546" s="596">
        <f>BV57</f>
        <v>6490</v>
      </c>
      <c r="AC546" s="225" t="s">
        <v>104</v>
      </c>
      <c r="AD546" s="121">
        <v>3599</v>
      </c>
      <c r="AE546" s="129">
        <v>2234</v>
      </c>
      <c r="AF546" s="129">
        <v>177004590</v>
      </c>
      <c r="AG546" s="130">
        <f>IFERROR(AE546/$AB$546,"-")</f>
        <v>0.34422187981510016</v>
      </c>
      <c r="AH546" s="130">
        <f t="shared" si="536"/>
        <v>0.62072797999444285</v>
      </c>
      <c r="AI546" s="125">
        <f t="shared" si="537"/>
        <v>79232.135183527309</v>
      </c>
      <c r="AJ546" s="596">
        <f>BW57</f>
        <v>3750</v>
      </c>
      <c r="AK546" s="225" t="s">
        <v>104</v>
      </c>
      <c r="AL546" s="121">
        <v>2042</v>
      </c>
      <c r="AM546" s="129">
        <v>1167</v>
      </c>
      <c r="AN546" s="129">
        <v>99994930</v>
      </c>
      <c r="AO546" s="130">
        <f>IFERROR(AM546/$AJ$546,"-")</f>
        <v>0.31119999999999998</v>
      </c>
      <c r="AP546" s="130">
        <f t="shared" si="538"/>
        <v>0.57149853085210578</v>
      </c>
      <c r="AQ546" s="125">
        <f t="shared" si="539"/>
        <v>85685.458440445582</v>
      </c>
      <c r="AR546" s="596">
        <f>BX57</f>
        <v>1582</v>
      </c>
      <c r="AS546" s="225" t="s">
        <v>104</v>
      </c>
      <c r="AT546" s="121">
        <v>758</v>
      </c>
      <c r="AU546" s="129">
        <v>386</v>
      </c>
      <c r="AV546" s="129">
        <v>38094340</v>
      </c>
      <c r="AW546" s="130">
        <f>IFERROR(AU546/$AR$546,"-")</f>
        <v>0.24399494310998734</v>
      </c>
      <c r="AX546" s="130">
        <f t="shared" si="540"/>
        <v>0.50923482849604218</v>
      </c>
      <c r="AY546" s="129">
        <f t="shared" si="541"/>
        <v>98690</v>
      </c>
      <c r="AZ546" s="596">
        <f>BY57</f>
        <v>554</v>
      </c>
      <c r="BA546" s="225" t="s">
        <v>104</v>
      </c>
      <c r="BB546" s="121">
        <v>202</v>
      </c>
      <c r="BC546" s="129">
        <v>105</v>
      </c>
      <c r="BD546" s="129">
        <v>10563500</v>
      </c>
      <c r="BE546" s="130">
        <f>IFERROR(BC546/$AZ$546,"-")</f>
        <v>0.18953068592057762</v>
      </c>
      <c r="BF546" s="130">
        <f t="shared" si="542"/>
        <v>0.51980198019801982</v>
      </c>
      <c r="BG546" s="156">
        <f t="shared" si="543"/>
        <v>100604.76190476191</v>
      </c>
      <c r="BH546" s="596">
        <f>BZ57</f>
        <v>19908</v>
      </c>
      <c r="BI546" s="225" t="s">
        <v>104</v>
      </c>
      <c r="BJ546" s="121">
        <f t="shared" si="544"/>
        <v>10407</v>
      </c>
      <c r="BK546" s="129">
        <f t="shared" si="528"/>
        <v>6199</v>
      </c>
      <c r="BL546" s="129">
        <f t="shared" si="529"/>
        <v>499272100</v>
      </c>
      <c r="BM546" s="130">
        <f>IFERROR(BK546/$BH$546,"-")</f>
        <v>0.3113823588507133</v>
      </c>
      <c r="BN546" s="130">
        <f t="shared" si="545"/>
        <v>0.59565676948207935</v>
      </c>
      <c r="BO546" s="129">
        <f t="shared" si="546"/>
        <v>80540.748507823839</v>
      </c>
      <c r="BP546" s="183"/>
    </row>
    <row r="547" spans="2:68" s="75" customFormat="1">
      <c r="B547" s="602"/>
      <c r="C547" s="605"/>
      <c r="D547" s="592"/>
      <c r="E547" s="226" t="s">
        <v>136</v>
      </c>
      <c r="F547" s="122">
        <v>4</v>
      </c>
      <c r="G547" s="131">
        <v>1</v>
      </c>
      <c r="H547" s="131">
        <v>6930</v>
      </c>
      <c r="I547" s="132">
        <f t="shared" ref="I547:I556" si="563">IFERROR(G547/$D$546,"-")</f>
        <v>7.6923076923076927E-2</v>
      </c>
      <c r="J547" s="132">
        <f t="shared" si="530"/>
        <v>0.25</v>
      </c>
      <c r="K547" s="157">
        <f t="shared" si="531"/>
        <v>6930</v>
      </c>
      <c r="L547" s="592"/>
      <c r="M547" s="226" t="s">
        <v>136</v>
      </c>
      <c r="N547" s="122">
        <v>49</v>
      </c>
      <c r="O547" s="131">
        <v>32</v>
      </c>
      <c r="P547" s="131">
        <v>3577260</v>
      </c>
      <c r="Q547" s="132">
        <f t="shared" ref="Q547:Q556" si="564">IFERROR(O547/$L$546,"-")</f>
        <v>0.27826086956521739</v>
      </c>
      <c r="R547" s="132">
        <f t="shared" si="532"/>
        <v>0.65306122448979587</v>
      </c>
      <c r="S547" s="126">
        <f t="shared" si="533"/>
        <v>111789.375</v>
      </c>
      <c r="T547" s="592"/>
      <c r="U547" s="226" t="s">
        <v>136</v>
      </c>
      <c r="V547" s="122">
        <v>3495</v>
      </c>
      <c r="W547" s="131">
        <v>2177</v>
      </c>
      <c r="X547" s="131">
        <v>157471850</v>
      </c>
      <c r="Y547" s="132">
        <f t="shared" ref="Y547:Y556" si="565">IFERROR(W547/$T$546,"-")</f>
        <v>0.29403025391680171</v>
      </c>
      <c r="Z547" s="132">
        <f t="shared" si="534"/>
        <v>0.62288984263233194</v>
      </c>
      <c r="AA547" s="131">
        <f t="shared" si="535"/>
        <v>72334.336242535603</v>
      </c>
      <c r="AB547" s="592"/>
      <c r="AC547" s="226" t="s">
        <v>136</v>
      </c>
      <c r="AD547" s="122">
        <v>3081</v>
      </c>
      <c r="AE547" s="131">
        <v>1920</v>
      </c>
      <c r="AF547" s="131">
        <v>148942080</v>
      </c>
      <c r="AG547" s="132">
        <f t="shared" ref="AG547:AG556" si="566">IFERROR(AE547/$AB$546,"-")</f>
        <v>0.29583975346687214</v>
      </c>
      <c r="AH547" s="132">
        <f t="shared" si="536"/>
        <v>0.62317429406037006</v>
      </c>
      <c r="AI547" s="126">
        <f t="shared" si="537"/>
        <v>77574</v>
      </c>
      <c r="AJ547" s="592"/>
      <c r="AK547" s="226" t="s">
        <v>136</v>
      </c>
      <c r="AL547" s="122">
        <v>1611</v>
      </c>
      <c r="AM547" s="131">
        <v>932</v>
      </c>
      <c r="AN547" s="131">
        <v>74932680</v>
      </c>
      <c r="AO547" s="132">
        <f t="shared" ref="AO547:AO556" si="567">IFERROR(AM547/$AJ$546,"-")</f>
        <v>0.24853333333333333</v>
      </c>
      <c r="AP547" s="132">
        <f t="shared" si="538"/>
        <v>0.57852265673494718</v>
      </c>
      <c r="AQ547" s="126">
        <f t="shared" si="539"/>
        <v>80399.8712446352</v>
      </c>
      <c r="AR547" s="592"/>
      <c r="AS547" s="226" t="s">
        <v>136</v>
      </c>
      <c r="AT547" s="122">
        <v>515</v>
      </c>
      <c r="AU547" s="131">
        <v>274</v>
      </c>
      <c r="AV547" s="131">
        <v>24137780</v>
      </c>
      <c r="AW547" s="132">
        <f t="shared" ref="AW547:AW556" si="568">IFERROR(AU547/$AR$546,"-")</f>
        <v>0.1731984829329962</v>
      </c>
      <c r="AX547" s="132">
        <f t="shared" si="540"/>
        <v>0.53203883495145632</v>
      </c>
      <c r="AY547" s="131">
        <f t="shared" si="541"/>
        <v>88094.087591240881</v>
      </c>
      <c r="AZ547" s="592"/>
      <c r="BA547" s="226" t="s">
        <v>136</v>
      </c>
      <c r="BB547" s="122">
        <v>112</v>
      </c>
      <c r="BC547" s="131">
        <v>47</v>
      </c>
      <c r="BD547" s="131">
        <v>4443630</v>
      </c>
      <c r="BE547" s="132">
        <f t="shared" ref="BE547:BE556" si="569">IFERROR(BC547/$AZ$546,"-")</f>
        <v>8.4837545126353789E-2</v>
      </c>
      <c r="BF547" s="132">
        <f t="shared" si="542"/>
        <v>0.41964285714285715</v>
      </c>
      <c r="BG547" s="157">
        <f t="shared" si="543"/>
        <v>94545.319148936163</v>
      </c>
      <c r="BH547" s="592"/>
      <c r="BI547" s="226" t="s">
        <v>136</v>
      </c>
      <c r="BJ547" s="122">
        <f t="shared" si="544"/>
        <v>8867</v>
      </c>
      <c r="BK547" s="131">
        <f t="shared" si="528"/>
        <v>5383</v>
      </c>
      <c r="BL547" s="131">
        <f t="shared" si="529"/>
        <v>413512210</v>
      </c>
      <c r="BM547" s="132">
        <f t="shared" ref="BM547:BM556" si="570">IFERROR(BK547/$BH$546,"-")</f>
        <v>0.27039381153305203</v>
      </c>
      <c r="BN547" s="132">
        <f t="shared" si="545"/>
        <v>0.60708244050975524</v>
      </c>
      <c r="BO547" s="131">
        <f t="shared" si="546"/>
        <v>76818.170165335308</v>
      </c>
      <c r="BP547" s="183"/>
    </row>
    <row r="548" spans="2:68" s="75" customFormat="1">
      <c r="B548" s="602"/>
      <c r="C548" s="605"/>
      <c r="D548" s="592"/>
      <c r="E548" s="227" t="s">
        <v>103</v>
      </c>
      <c r="F548" s="122">
        <v>9</v>
      </c>
      <c r="G548" s="131">
        <v>4</v>
      </c>
      <c r="H548" s="131">
        <v>615460</v>
      </c>
      <c r="I548" s="132">
        <f t="shared" si="563"/>
        <v>0.30769230769230771</v>
      </c>
      <c r="J548" s="132">
        <f t="shared" si="530"/>
        <v>0.44444444444444442</v>
      </c>
      <c r="K548" s="157">
        <f t="shared" si="531"/>
        <v>153865</v>
      </c>
      <c r="L548" s="592"/>
      <c r="M548" s="227" t="s">
        <v>103</v>
      </c>
      <c r="N548" s="122">
        <v>70</v>
      </c>
      <c r="O548" s="131">
        <v>46</v>
      </c>
      <c r="P548" s="131">
        <v>5651580</v>
      </c>
      <c r="Q548" s="132">
        <f t="shared" si="564"/>
        <v>0.4</v>
      </c>
      <c r="R548" s="132">
        <f t="shared" si="532"/>
        <v>0.65714285714285714</v>
      </c>
      <c r="S548" s="126">
        <f t="shared" si="533"/>
        <v>122860.43478260869</v>
      </c>
      <c r="T548" s="592"/>
      <c r="U548" s="227" t="s">
        <v>103</v>
      </c>
      <c r="V548" s="122">
        <v>4586</v>
      </c>
      <c r="W548" s="131">
        <v>2754</v>
      </c>
      <c r="X548" s="131">
        <v>204819700</v>
      </c>
      <c r="Y548" s="132">
        <f t="shared" si="565"/>
        <v>0.3719611021069692</v>
      </c>
      <c r="Z548" s="132">
        <f t="shared" si="534"/>
        <v>0.60052333187963369</v>
      </c>
      <c r="AA548" s="131">
        <f t="shared" si="535"/>
        <v>74371.713870733482</v>
      </c>
      <c r="AB548" s="592"/>
      <c r="AC548" s="227" t="s">
        <v>103</v>
      </c>
      <c r="AD548" s="122">
        <v>4380</v>
      </c>
      <c r="AE548" s="131">
        <v>2655</v>
      </c>
      <c r="AF548" s="131">
        <v>212146190</v>
      </c>
      <c r="AG548" s="132">
        <f t="shared" si="566"/>
        <v>0.40909090909090912</v>
      </c>
      <c r="AH548" s="132">
        <f t="shared" si="536"/>
        <v>0.60616438356164382</v>
      </c>
      <c r="AI548" s="126">
        <f t="shared" si="537"/>
        <v>79904.403013182673</v>
      </c>
      <c r="AJ548" s="592"/>
      <c r="AK548" s="227" t="s">
        <v>103</v>
      </c>
      <c r="AL548" s="122">
        <v>2631</v>
      </c>
      <c r="AM548" s="131">
        <v>1463</v>
      </c>
      <c r="AN548" s="131">
        <v>124431510</v>
      </c>
      <c r="AO548" s="132">
        <f t="shared" si="567"/>
        <v>0.39013333333333333</v>
      </c>
      <c r="AP548" s="132">
        <f t="shared" si="538"/>
        <v>0.55606233371341696</v>
      </c>
      <c r="AQ548" s="126">
        <f t="shared" si="539"/>
        <v>85052.296650717704</v>
      </c>
      <c r="AR548" s="592"/>
      <c r="AS548" s="227" t="s">
        <v>103</v>
      </c>
      <c r="AT548" s="122">
        <v>1062</v>
      </c>
      <c r="AU548" s="131">
        <v>545</v>
      </c>
      <c r="AV548" s="131">
        <v>51514130</v>
      </c>
      <c r="AW548" s="132">
        <f t="shared" si="568"/>
        <v>0.34450063211125159</v>
      </c>
      <c r="AX548" s="132">
        <f t="shared" si="540"/>
        <v>0.51318267419962338</v>
      </c>
      <c r="AY548" s="131">
        <f t="shared" si="541"/>
        <v>94521.339449541279</v>
      </c>
      <c r="AZ548" s="592"/>
      <c r="BA548" s="227" t="s">
        <v>103</v>
      </c>
      <c r="BB548" s="122">
        <v>323</v>
      </c>
      <c r="BC548" s="131">
        <v>148</v>
      </c>
      <c r="BD548" s="131">
        <v>16647410</v>
      </c>
      <c r="BE548" s="132">
        <f t="shared" si="569"/>
        <v>0.26714801444043323</v>
      </c>
      <c r="BF548" s="132">
        <f t="shared" si="542"/>
        <v>0.45820433436532509</v>
      </c>
      <c r="BG548" s="157">
        <f t="shared" si="543"/>
        <v>112482.5</v>
      </c>
      <c r="BH548" s="592"/>
      <c r="BI548" s="227" t="s">
        <v>103</v>
      </c>
      <c r="BJ548" s="122">
        <f t="shared" si="544"/>
        <v>13061</v>
      </c>
      <c r="BK548" s="131">
        <f t="shared" si="528"/>
        <v>7615</v>
      </c>
      <c r="BL548" s="131">
        <f t="shared" si="529"/>
        <v>615825980</v>
      </c>
      <c r="BM548" s="132">
        <f t="shared" si="570"/>
        <v>0.38250954390194897</v>
      </c>
      <c r="BN548" s="132">
        <f t="shared" si="545"/>
        <v>0.58303345838756604</v>
      </c>
      <c r="BO548" s="131">
        <f t="shared" si="546"/>
        <v>80870.122127380164</v>
      </c>
      <c r="BP548" s="183"/>
    </row>
    <row r="549" spans="2:68" s="75" customFormat="1">
      <c r="B549" s="602"/>
      <c r="C549" s="605"/>
      <c r="D549" s="592"/>
      <c r="E549" s="227" t="s">
        <v>106</v>
      </c>
      <c r="F549" s="122">
        <v>3</v>
      </c>
      <c r="G549" s="131">
        <v>2</v>
      </c>
      <c r="H549" s="131">
        <v>466290</v>
      </c>
      <c r="I549" s="132">
        <f t="shared" si="563"/>
        <v>0.15384615384615385</v>
      </c>
      <c r="J549" s="132">
        <f t="shared" si="530"/>
        <v>0.66666666666666663</v>
      </c>
      <c r="K549" s="157">
        <f t="shared" si="531"/>
        <v>233145</v>
      </c>
      <c r="L549" s="592"/>
      <c r="M549" s="227" t="s">
        <v>106</v>
      </c>
      <c r="N549" s="122">
        <v>32</v>
      </c>
      <c r="O549" s="131">
        <v>18</v>
      </c>
      <c r="P549" s="131">
        <v>2377960</v>
      </c>
      <c r="Q549" s="132">
        <f t="shared" si="564"/>
        <v>0.15652173913043479</v>
      </c>
      <c r="R549" s="132">
        <f t="shared" si="532"/>
        <v>0.5625</v>
      </c>
      <c r="S549" s="126">
        <f t="shared" si="533"/>
        <v>132108.88888888888</v>
      </c>
      <c r="T549" s="592"/>
      <c r="U549" s="227" t="s">
        <v>106</v>
      </c>
      <c r="V549" s="122">
        <v>1570</v>
      </c>
      <c r="W549" s="131">
        <v>945</v>
      </c>
      <c r="X549" s="131">
        <v>72372710</v>
      </c>
      <c r="Y549" s="132">
        <f t="shared" si="565"/>
        <v>0.12763371150729336</v>
      </c>
      <c r="Z549" s="132">
        <f t="shared" si="534"/>
        <v>0.60191082802547768</v>
      </c>
      <c r="AA549" s="131">
        <f t="shared" si="535"/>
        <v>76584.878306878309</v>
      </c>
      <c r="AB549" s="592"/>
      <c r="AC549" s="227" t="s">
        <v>106</v>
      </c>
      <c r="AD549" s="122">
        <v>1725</v>
      </c>
      <c r="AE549" s="131">
        <v>1056</v>
      </c>
      <c r="AF549" s="131">
        <v>81997150</v>
      </c>
      <c r="AG549" s="132">
        <f t="shared" si="566"/>
        <v>0.16271186440677965</v>
      </c>
      <c r="AH549" s="132">
        <f t="shared" si="536"/>
        <v>0.61217391304347823</v>
      </c>
      <c r="AI549" s="126">
        <f t="shared" si="537"/>
        <v>77648.816287878784</v>
      </c>
      <c r="AJ549" s="592"/>
      <c r="AK549" s="227" t="s">
        <v>106</v>
      </c>
      <c r="AL549" s="122">
        <v>1130</v>
      </c>
      <c r="AM549" s="131">
        <v>636</v>
      </c>
      <c r="AN549" s="131">
        <v>51750470</v>
      </c>
      <c r="AO549" s="132">
        <f t="shared" si="567"/>
        <v>0.1696</v>
      </c>
      <c r="AP549" s="132">
        <f t="shared" si="538"/>
        <v>0.56283185840707961</v>
      </c>
      <c r="AQ549" s="126">
        <f t="shared" si="539"/>
        <v>81368.663522012575</v>
      </c>
      <c r="AR549" s="592"/>
      <c r="AS549" s="227" t="s">
        <v>106</v>
      </c>
      <c r="AT549" s="122">
        <v>467</v>
      </c>
      <c r="AU549" s="131">
        <v>243</v>
      </c>
      <c r="AV549" s="131">
        <v>23607370</v>
      </c>
      <c r="AW549" s="132">
        <f t="shared" si="568"/>
        <v>0.15360303413400758</v>
      </c>
      <c r="AX549" s="132">
        <f t="shared" si="540"/>
        <v>0.52034261241970026</v>
      </c>
      <c r="AY549" s="131">
        <f t="shared" si="541"/>
        <v>97149.670781893001</v>
      </c>
      <c r="AZ549" s="592"/>
      <c r="BA549" s="227" t="s">
        <v>106</v>
      </c>
      <c r="BB549" s="122">
        <v>143</v>
      </c>
      <c r="BC549" s="131">
        <v>73</v>
      </c>
      <c r="BD549" s="131">
        <v>8336900</v>
      </c>
      <c r="BE549" s="132">
        <f t="shared" si="569"/>
        <v>0.13176895306859207</v>
      </c>
      <c r="BF549" s="132">
        <f t="shared" si="542"/>
        <v>0.51048951048951052</v>
      </c>
      <c r="BG549" s="157">
        <f t="shared" si="543"/>
        <v>114204.10958904109</v>
      </c>
      <c r="BH549" s="592"/>
      <c r="BI549" s="227" t="s">
        <v>106</v>
      </c>
      <c r="BJ549" s="122">
        <f t="shared" si="544"/>
        <v>5070</v>
      </c>
      <c r="BK549" s="131">
        <f t="shared" si="528"/>
        <v>2973</v>
      </c>
      <c r="BL549" s="131">
        <f t="shared" si="529"/>
        <v>240908850</v>
      </c>
      <c r="BM549" s="132">
        <f t="shared" si="570"/>
        <v>0.14933694996986135</v>
      </c>
      <c r="BN549" s="132">
        <f t="shared" si="545"/>
        <v>0.58639053254437867</v>
      </c>
      <c r="BO549" s="131">
        <f t="shared" si="546"/>
        <v>81032.240161453083</v>
      </c>
      <c r="BP549" s="183"/>
    </row>
    <row r="550" spans="2:68" s="75" customFormat="1">
      <c r="B550" s="602"/>
      <c r="C550" s="605"/>
      <c r="D550" s="592"/>
      <c r="E550" s="227" t="s">
        <v>119</v>
      </c>
      <c r="F550" s="122">
        <v>5</v>
      </c>
      <c r="G550" s="131">
        <v>2</v>
      </c>
      <c r="H550" s="131">
        <v>141770</v>
      </c>
      <c r="I550" s="132">
        <f t="shared" si="563"/>
        <v>0.15384615384615385</v>
      </c>
      <c r="J550" s="132">
        <f t="shared" si="530"/>
        <v>0.4</v>
      </c>
      <c r="K550" s="157">
        <f t="shared" si="531"/>
        <v>70885</v>
      </c>
      <c r="L550" s="592"/>
      <c r="M550" s="227" t="s">
        <v>119</v>
      </c>
      <c r="N550" s="122">
        <v>35</v>
      </c>
      <c r="O550" s="131">
        <v>23</v>
      </c>
      <c r="P550" s="131">
        <v>2867280</v>
      </c>
      <c r="Q550" s="132">
        <f t="shared" si="564"/>
        <v>0.2</v>
      </c>
      <c r="R550" s="132">
        <f t="shared" si="532"/>
        <v>0.65714285714285714</v>
      </c>
      <c r="S550" s="126">
        <f t="shared" si="533"/>
        <v>124664.34782608696</v>
      </c>
      <c r="T550" s="592"/>
      <c r="U550" s="227" t="s">
        <v>119</v>
      </c>
      <c r="V550" s="122">
        <v>1569</v>
      </c>
      <c r="W550" s="131">
        <v>973</v>
      </c>
      <c r="X550" s="131">
        <v>75771090</v>
      </c>
      <c r="Y550" s="132">
        <f t="shared" si="565"/>
        <v>0.13141545110750946</v>
      </c>
      <c r="Z550" s="132">
        <f t="shared" si="534"/>
        <v>0.62014021669853414</v>
      </c>
      <c r="AA550" s="131">
        <f t="shared" si="535"/>
        <v>77873.679342240488</v>
      </c>
      <c r="AB550" s="592"/>
      <c r="AC550" s="227" t="s">
        <v>119</v>
      </c>
      <c r="AD550" s="122">
        <v>1753</v>
      </c>
      <c r="AE550" s="131">
        <v>1120</v>
      </c>
      <c r="AF550" s="131">
        <v>88834890</v>
      </c>
      <c r="AG550" s="132">
        <f t="shared" si="566"/>
        <v>0.17257318952234207</v>
      </c>
      <c r="AH550" s="132">
        <f t="shared" si="536"/>
        <v>0.63890473474044496</v>
      </c>
      <c r="AI550" s="126">
        <f t="shared" si="537"/>
        <v>79316.866071428565</v>
      </c>
      <c r="AJ550" s="592"/>
      <c r="AK550" s="227" t="s">
        <v>119</v>
      </c>
      <c r="AL550" s="122">
        <v>1149</v>
      </c>
      <c r="AM550" s="131">
        <v>671</v>
      </c>
      <c r="AN550" s="131">
        <v>56710880</v>
      </c>
      <c r="AO550" s="132">
        <f t="shared" si="567"/>
        <v>0.17893333333333333</v>
      </c>
      <c r="AP550" s="132">
        <f t="shared" si="538"/>
        <v>0.5839860748476936</v>
      </c>
      <c r="AQ550" s="126">
        <f t="shared" si="539"/>
        <v>84516.959761549922</v>
      </c>
      <c r="AR550" s="592"/>
      <c r="AS550" s="227" t="s">
        <v>119</v>
      </c>
      <c r="AT550" s="122">
        <v>483</v>
      </c>
      <c r="AU550" s="131">
        <v>261</v>
      </c>
      <c r="AV550" s="131">
        <v>24109890</v>
      </c>
      <c r="AW550" s="132">
        <f t="shared" si="568"/>
        <v>0.16498103666245259</v>
      </c>
      <c r="AX550" s="132">
        <f t="shared" si="540"/>
        <v>0.54037267080745344</v>
      </c>
      <c r="AY550" s="131">
        <f t="shared" si="541"/>
        <v>92375.057471264372</v>
      </c>
      <c r="AZ550" s="592"/>
      <c r="BA550" s="227" t="s">
        <v>119</v>
      </c>
      <c r="BB550" s="122">
        <v>113</v>
      </c>
      <c r="BC550" s="131">
        <v>57</v>
      </c>
      <c r="BD550" s="131">
        <v>6271870</v>
      </c>
      <c r="BE550" s="132">
        <f t="shared" si="569"/>
        <v>0.10288808664259928</v>
      </c>
      <c r="BF550" s="132">
        <f t="shared" si="542"/>
        <v>0.50442477876106195</v>
      </c>
      <c r="BG550" s="157">
        <f t="shared" si="543"/>
        <v>110032.80701754386</v>
      </c>
      <c r="BH550" s="592"/>
      <c r="BI550" s="227" t="s">
        <v>119</v>
      </c>
      <c r="BJ550" s="122">
        <f t="shared" si="544"/>
        <v>5107</v>
      </c>
      <c r="BK550" s="131">
        <f t="shared" si="528"/>
        <v>3107</v>
      </c>
      <c r="BL550" s="131">
        <f t="shared" si="529"/>
        <v>254707670</v>
      </c>
      <c r="BM550" s="132">
        <f t="shared" si="570"/>
        <v>0.15606791239702633</v>
      </c>
      <c r="BN550" s="132">
        <f t="shared" si="545"/>
        <v>0.60838065400430785</v>
      </c>
      <c r="BO550" s="131">
        <f t="shared" si="546"/>
        <v>81978.651432249753</v>
      </c>
      <c r="BP550" s="183"/>
    </row>
    <row r="551" spans="2:68" s="75" customFormat="1">
      <c r="B551" s="602"/>
      <c r="C551" s="605"/>
      <c r="D551" s="592"/>
      <c r="E551" s="227" t="s">
        <v>120</v>
      </c>
      <c r="F551" s="122">
        <v>2</v>
      </c>
      <c r="G551" s="131">
        <v>1</v>
      </c>
      <c r="H551" s="131">
        <v>19830</v>
      </c>
      <c r="I551" s="132">
        <f t="shared" si="563"/>
        <v>7.6923076923076927E-2</v>
      </c>
      <c r="J551" s="132">
        <f t="shared" si="530"/>
        <v>0.5</v>
      </c>
      <c r="K551" s="157">
        <f t="shared" si="531"/>
        <v>19830</v>
      </c>
      <c r="L551" s="592"/>
      <c r="M551" s="227" t="s">
        <v>120</v>
      </c>
      <c r="N551" s="122">
        <v>23</v>
      </c>
      <c r="O551" s="131">
        <v>16</v>
      </c>
      <c r="P551" s="131">
        <v>1753350</v>
      </c>
      <c r="Q551" s="132">
        <f t="shared" si="564"/>
        <v>0.1391304347826087</v>
      </c>
      <c r="R551" s="132">
        <f t="shared" si="532"/>
        <v>0.69565217391304346</v>
      </c>
      <c r="S551" s="126">
        <f t="shared" si="533"/>
        <v>109584.375</v>
      </c>
      <c r="T551" s="592"/>
      <c r="U551" s="227" t="s">
        <v>120</v>
      </c>
      <c r="V551" s="122">
        <v>872</v>
      </c>
      <c r="W551" s="131">
        <v>541</v>
      </c>
      <c r="X551" s="131">
        <v>40002390</v>
      </c>
      <c r="Y551" s="132">
        <f t="shared" si="565"/>
        <v>7.3068611561318206E-2</v>
      </c>
      <c r="Z551" s="132">
        <f t="shared" si="534"/>
        <v>0.62041284403669728</v>
      </c>
      <c r="AA551" s="131">
        <f t="shared" si="535"/>
        <v>73941.571164510169</v>
      </c>
      <c r="AB551" s="592"/>
      <c r="AC551" s="227" t="s">
        <v>120</v>
      </c>
      <c r="AD551" s="122">
        <v>924</v>
      </c>
      <c r="AE551" s="131">
        <v>594</v>
      </c>
      <c r="AF551" s="131">
        <v>44016070</v>
      </c>
      <c r="AG551" s="132">
        <f t="shared" si="566"/>
        <v>9.152542372881356E-2</v>
      </c>
      <c r="AH551" s="132">
        <f t="shared" si="536"/>
        <v>0.6428571428571429</v>
      </c>
      <c r="AI551" s="126">
        <f t="shared" si="537"/>
        <v>74101.127946127948</v>
      </c>
      <c r="AJ551" s="592"/>
      <c r="AK551" s="227" t="s">
        <v>120</v>
      </c>
      <c r="AL551" s="122">
        <v>491</v>
      </c>
      <c r="AM551" s="131">
        <v>273</v>
      </c>
      <c r="AN551" s="131">
        <v>21197180</v>
      </c>
      <c r="AO551" s="132">
        <f t="shared" si="567"/>
        <v>7.2800000000000004E-2</v>
      </c>
      <c r="AP551" s="132">
        <f t="shared" si="538"/>
        <v>0.55600814663951115</v>
      </c>
      <c r="AQ551" s="126">
        <f t="shared" si="539"/>
        <v>77645.34798534798</v>
      </c>
      <c r="AR551" s="592"/>
      <c r="AS551" s="227" t="s">
        <v>120</v>
      </c>
      <c r="AT551" s="122">
        <v>154</v>
      </c>
      <c r="AU551" s="131">
        <v>83</v>
      </c>
      <c r="AV551" s="131">
        <v>7659150</v>
      </c>
      <c r="AW551" s="132">
        <f t="shared" si="568"/>
        <v>5.2465233881163087E-2</v>
      </c>
      <c r="AX551" s="132">
        <f t="shared" si="540"/>
        <v>0.53896103896103897</v>
      </c>
      <c r="AY551" s="131">
        <f t="shared" si="541"/>
        <v>92278.915662650601</v>
      </c>
      <c r="AZ551" s="592"/>
      <c r="BA551" s="227" t="s">
        <v>120</v>
      </c>
      <c r="BB551" s="122">
        <v>27</v>
      </c>
      <c r="BC551" s="131">
        <v>16</v>
      </c>
      <c r="BD551" s="131">
        <v>2321800</v>
      </c>
      <c r="BE551" s="132">
        <f t="shared" si="569"/>
        <v>2.8880866425992781E-2</v>
      </c>
      <c r="BF551" s="132">
        <f t="shared" si="542"/>
        <v>0.59259259259259256</v>
      </c>
      <c r="BG551" s="157">
        <f t="shared" si="543"/>
        <v>145112.5</v>
      </c>
      <c r="BH551" s="592"/>
      <c r="BI551" s="227" t="s">
        <v>120</v>
      </c>
      <c r="BJ551" s="122">
        <f t="shared" si="544"/>
        <v>2493</v>
      </c>
      <c r="BK551" s="131">
        <f t="shared" si="528"/>
        <v>1524</v>
      </c>
      <c r="BL551" s="131">
        <f t="shared" si="529"/>
        <v>116969770</v>
      </c>
      <c r="BM551" s="132">
        <f t="shared" si="570"/>
        <v>7.6552139843279091E-2</v>
      </c>
      <c r="BN551" s="132">
        <f t="shared" si="545"/>
        <v>0.61131167268351383</v>
      </c>
      <c r="BO551" s="131">
        <f t="shared" si="546"/>
        <v>76751.817585301833</v>
      </c>
      <c r="BP551" s="183"/>
    </row>
    <row r="552" spans="2:68" s="75" customFormat="1">
      <c r="B552" s="602"/>
      <c r="C552" s="605"/>
      <c r="D552" s="592"/>
      <c r="E552" s="227" t="s">
        <v>121</v>
      </c>
      <c r="F552" s="122">
        <v>2</v>
      </c>
      <c r="G552" s="131">
        <v>2</v>
      </c>
      <c r="H552" s="131">
        <v>106300</v>
      </c>
      <c r="I552" s="132">
        <f t="shared" si="563"/>
        <v>0.15384615384615385</v>
      </c>
      <c r="J552" s="132">
        <f t="shared" si="530"/>
        <v>1</v>
      </c>
      <c r="K552" s="157">
        <f t="shared" si="531"/>
        <v>53150</v>
      </c>
      <c r="L552" s="592"/>
      <c r="M552" s="227" t="s">
        <v>121</v>
      </c>
      <c r="N552" s="122">
        <v>23</v>
      </c>
      <c r="O552" s="131">
        <v>10</v>
      </c>
      <c r="P552" s="131">
        <v>1414050</v>
      </c>
      <c r="Q552" s="132">
        <f t="shared" si="564"/>
        <v>8.6956521739130432E-2</v>
      </c>
      <c r="R552" s="132">
        <f t="shared" si="532"/>
        <v>0.43478260869565216</v>
      </c>
      <c r="S552" s="126">
        <f t="shared" si="533"/>
        <v>141405</v>
      </c>
      <c r="T552" s="592"/>
      <c r="U552" s="227" t="s">
        <v>121</v>
      </c>
      <c r="V552" s="122">
        <v>547</v>
      </c>
      <c r="W552" s="131">
        <v>297</v>
      </c>
      <c r="X552" s="131">
        <v>22947990</v>
      </c>
      <c r="Y552" s="132">
        <f t="shared" si="565"/>
        <v>4.0113452188006486E-2</v>
      </c>
      <c r="Z552" s="132">
        <f t="shared" si="534"/>
        <v>0.54296160877513711</v>
      </c>
      <c r="AA552" s="131">
        <f t="shared" si="535"/>
        <v>77265.95959595959</v>
      </c>
      <c r="AB552" s="592"/>
      <c r="AC552" s="227" t="s">
        <v>121</v>
      </c>
      <c r="AD552" s="122">
        <v>662</v>
      </c>
      <c r="AE552" s="131">
        <v>384</v>
      </c>
      <c r="AF552" s="131">
        <v>29239220</v>
      </c>
      <c r="AG552" s="132">
        <f t="shared" si="566"/>
        <v>5.9167950693374424E-2</v>
      </c>
      <c r="AH552" s="132">
        <f t="shared" si="536"/>
        <v>0.58006042296072513</v>
      </c>
      <c r="AI552" s="126">
        <f t="shared" si="537"/>
        <v>76143.802083333328</v>
      </c>
      <c r="AJ552" s="592"/>
      <c r="AK552" s="227" t="s">
        <v>121</v>
      </c>
      <c r="AL552" s="122">
        <v>491</v>
      </c>
      <c r="AM552" s="131">
        <v>280</v>
      </c>
      <c r="AN552" s="131">
        <v>20942420</v>
      </c>
      <c r="AO552" s="132">
        <f t="shared" si="567"/>
        <v>7.4666666666666673E-2</v>
      </c>
      <c r="AP552" s="132">
        <f t="shared" si="538"/>
        <v>0.570264765784114</v>
      </c>
      <c r="AQ552" s="126">
        <f t="shared" si="539"/>
        <v>74794.357142857145</v>
      </c>
      <c r="AR552" s="592"/>
      <c r="AS552" s="227" t="s">
        <v>121</v>
      </c>
      <c r="AT552" s="122">
        <v>232</v>
      </c>
      <c r="AU552" s="131">
        <v>119</v>
      </c>
      <c r="AV552" s="131">
        <v>9409060</v>
      </c>
      <c r="AW552" s="132">
        <f t="shared" si="568"/>
        <v>7.5221238938053103E-2</v>
      </c>
      <c r="AX552" s="132">
        <f t="shared" si="540"/>
        <v>0.51293103448275867</v>
      </c>
      <c r="AY552" s="131">
        <f t="shared" si="541"/>
        <v>79067.731092436981</v>
      </c>
      <c r="AZ552" s="592"/>
      <c r="BA552" s="227" t="s">
        <v>121</v>
      </c>
      <c r="BB552" s="122">
        <v>69</v>
      </c>
      <c r="BC552" s="131">
        <v>29</v>
      </c>
      <c r="BD552" s="131">
        <v>2870350</v>
      </c>
      <c r="BE552" s="132">
        <f t="shared" si="569"/>
        <v>5.2346570397111915E-2</v>
      </c>
      <c r="BF552" s="132">
        <f t="shared" si="542"/>
        <v>0.42028985507246375</v>
      </c>
      <c r="BG552" s="157">
        <f t="shared" si="543"/>
        <v>98977.586206896551</v>
      </c>
      <c r="BH552" s="592"/>
      <c r="BI552" s="227" t="s">
        <v>121</v>
      </c>
      <c r="BJ552" s="122">
        <f t="shared" si="544"/>
        <v>2026</v>
      </c>
      <c r="BK552" s="131">
        <f t="shared" si="528"/>
        <v>1121</v>
      </c>
      <c r="BL552" s="131">
        <f t="shared" si="529"/>
        <v>86929390</v>
      </c>
      <c r="BM552" s="132">
        <f t="shared" si="570"/>
        <v>5.6309021498894919E-2</v>
      </c>
      <c r="BN552" s="132">
        <f t="shared" si="545"/>
        <v>0.55330700888450146</v>
      </c>
      <c r="BO552" s="131">
        <f t="shared" si="546"/>
        <v>77546.289027653882</v>
      </c>
      <c r="BP552" s="183"/>
    </row>
    <row r="553" spans="2:68" s="75" customFormat="1">
      <c r="B553" s="602"/>
      <c r="C553" s="605"/>
      <c r="D553" s="592"/>
      <c r="E553" s="227" t="s">
        <v>122</v>
      </c>
      <c r="F553" s="122">
        <v>1</v>
      </c>
      <c r="G553" s="131">
        <v>1</v>
      </c>
      <c r="H553" s="131">
        <v>55300</v>
      </c>
      <c r="I553" s="132">
        <f t="shared" si="563"/>
        <v>7.6923076923076927E-2</v>
      </c>
      <c r="J553" s="132">
        <f t="shared" si="530"/>
        <v>1</v>
      </c>
      <c r="K553" s="157">
        <f t="shared" si="531"/>
        <v>55300</v>
      </c>
      <c r="L553" s="592"/>
      <c r="M553" s="227" t="s">
        <v>122</v>
      </c>
      <c r="N553" s="122">
        <v>8</v>
      </c>
      <c r="O553" s="131">
        <v>6</v>
      </c>
      <c r="P553" s="131">
        <v>1386700</v>
      </c>
      <c r="Q553" s="132">
        <f t="shared" si="564"/>
        <v>5.2173913043478258E-2</v>
      </c>
      <c r="R553" s="132">
        <f t="shared" si="532"/>
        <v>0.75</v>
      </c>
      <c r="S553" s="126">
        <f t="shared" si="533"/>
        <v>231116.66666666666</v>
      </c>
      <c r="T553" s="592"/>
      <c r="U553" s="227" t="s">
        <v>122</v>
      </c>
      <c r="V553" s="122">
        <v>351</v>
      </c>
      <c r="W553" s="131">
        <v>223</v>
      </c>
      <c r="X553" s="131">
        <v>17531590</v>
      </c>
      <c r="Y553" s="132">
        <f t="shared" si="565"/>
        <v>3.0118854673149648E-2</v>
      </c>
      <c r="Z553" s="132">
        <f t="shared" si="534"/>
        <v>0.63532763532763536</v>
      </c>
      <c r="AA553" s="131">
        <f t="shared" si="535"/>
        <v>78616.99551569506</v>
      </c>
      <c r="AB553" s="592"/>
      <c r="AC553" s="227" t="s">
        <v>122</v>
      </c>
      <c r="AD553" s="122">
        <v>381</v>
      </c>
      <c r="AE553" s="131">
        <v>244</v>
      </c>
      <c r="AF553" s="131">
        <v>27086820</v>
      </c>
      <c r="AG553" s="132">
        <f t="shared" si="566"/>
        <v>3.7596302003081665E-2</v>
      </c>
      <c r="AH553" s="132">
        <f t="shared" si="536"/>
        <v>0.64041994750656173</v>
      </c>
      <c r="AI553" s="126">
        <f t="shared" si="537"/>
        <v>111011.55737704918</v>
      </c>
      <c r="AJ553" s="592"/>
      <c r="AK553" s="227" t="s">
        <v>122</v>
      </c>
      <c r="AL553" s="122">
        <v>257</v>
      </c>
      <c r="AM553" s="131">
        <v>173</v>
      </c>
      <c r="AN553" s="131">
        <v>18361790</v>
      </c>
      <c r="AO553" s="132">
        <f t="shared" si="567"/>
        <v>4.6133333333333332E-2</v>
      </c>
      <c r="AP553" s="132">
        <f t="shared" si="538"/>
        <v>0.6731517509727627</v>
      </c>
      <c r="AQ553" s="126">
        <f t="shared" si="539"/>
        <v>106137.51445086705</v>
      </c>
      <c r="AR553" s="592"/>
      <c r="AS553" s="227" t="s">
        <v>122</v>
      </c>
      <c r="AT553" s="122">
        <v>104</v>
      </c>
      <c r="AU553" s="131">
        <v>67</v>
      </c>
      <c r="AV553" s="131">
        <v>9432680</v>
      </c>
      <c r="AW553" s="132">
        <f t="shared" si="568"/>
        <v>4.2351453855878636E-2</v>
      </c>
      <c r="AX553" s="132">
        <f t="shared" si="540"/>
        <v>0.64423076923076927</v>
      </c>
      <c r="AY553" s="131">
        <f t="shared" si="541"/>
        <v>140786.26865671642</v>
      </c>
      <c r="AZ553" s="592"/>
      <c r="BA553" s="227" t="s">
        <v>122</v>
      </c>
      <c r="BB553" s="122">
        <v>36</v>
      </c>
      <c r="BC553" s="131">
        <v>27</v>
      </c>
      <c r="BD553" s="131">
        <v>3742650</v>
      </c>
      <c r="BE553" s="132">
        <f t="shared" si="569"/>
        <v>4.8736462093862815E-2</v>
      </c>
      <c r="BF553" s="132">
        <f t="shared" si="542"/>
        <v>0.75</v>
      </c>
      <c r="BG553" s="157">
        <f t="shared" si="543"/>
        <v>138616.66666666666</v>
      </c>
      <c r="BH553" s="592"/>
      <c r="BI553" s="227" t="s">
        <v>122</v>
      </c>
      <c r="BJ553" s="122">
        <f t="shared" si="544"/>
        <v>1138</v>
      </c>
      <c r="BK553" s="131">
        <f t="shared" si="528"/>
        <v>741</v>
      </c>
      <c r="BL553" s="131">
        <f t="shared" si="529"/>
        <v>77597530</v>
      </c>
      <c r="BM553" s="132">
        <f t="shared" si="570"/>
        <v>3.7221217600964439E-2</v>
      </c>
      <c r="BN553" s="132">
        <f t="shared" si="545"/>
        <v>0.65114235500878737</v>
      </c>
      <c r="BO553" s="131">
        <f t="shared" si="546"/>
        <v>104720.01349527665</v>
      </c>
      <c r="BP553" s="183"/>
    </row>
    <row r="554" spans="2:68" s="75" customFormat="1">
      <c r="B554" s="602"/>
      <c r="C554" s="605"/>
      <c r="D554" s="592"/>
      <c r="E554" s="227" t="s">
        <v>123</v>
      </c>
      <c r="F554" s="122">
        <v>4</v>
      </c>
      <c r="G554" s="131">
        <v>3</v>
      </c>
      <c r="H554" s="131">
        <v>133530</v>
      </c>
      <c r="I554" s="132">
        <f t="shared" si="563"/>
        <v>0.23076923076923078</v>
      </c>
      <c r="J554" s="132">
        <f t="shared" si="530"/>
        <v>0.75</v>
      </c>
      <c r="K554" s="157">
        <f t="shared" si="531"/>
        <v>44510</v>
      </c>
      <c r="L554" s="592"/>
      <c r="M554" s="227" t="s">
        <v>123</v>
      </c>
      <c r="N554" s="122">
        <v>36</v>
      </c>
      <c r="O554" s="131">
        <v>25</v>
      </c>
      <c r="P554" s="131">
        <v>3149560</v>
      </c>
      <c r="Q554" s="132">
        <f t="shared" si="564"/>
        <v>0.21739130434782608</v>
      </c>
      <c r="R554" s="132">
        <f t="shared" si="532"/>
        <v>0.69444444444444442</v>
      </c>
      <c r="S554" s="126">
        <f t="shared" si="533"/>
        <v>125982.39999999999</v>
      </c>
      <c r="T554" s="592"/>
      <c r="U554" s="227" t="s">
        <v>123</v>
      </c>
      <c r="V554" s="122">
        <v>2649</v>
      </c>
      <c r="W554" s="131">
        <v>1742</v>
      </c>
      <c r="X554" s="131">
        <v>131664980</v>
      </c>
      <c r="Y554" s="132">
        <f t="shared" si="565"/>
        <v>0.23527822798487305</v>
      </c>
      <c r="Z554" s="132">
        <f t="shared" si="534"/>
        <v>0.65760664401661006</v>
      </c>
      <c r="AA554" s="131">
        <f t="shared" si="535"/>
        <v>75582.652123995402</v>
      </c>
      <c r="AB554" s="592"/>
      <c r="AC554" s="227" t="s">
        <v>123</v>
      </c>
      <c r="AD554" s="122">
        <v>2483</v>
      </c>
      <c r="AE554" s="131">
        <v>1616</v>
      </c>
      <c r="AF554" s="131">
        <v>128474680</v>
      </c>
      <c r="AG554" s="132">
        <f t="shared" si="566"/>
        <v>0.24899845916795069</v>
      </c>
      <c r="AH554" s="132">
        <f t="shared" si="536"/>
        <v>0.6508256141763995</v>
      </c>
      <c r="AI554" s="126">
        <f t="shared" si="537"/>
        <v>79501.658415841579</v>
      </c>
      <c r="AJ554" s="592"/>
      <c r="AK554" s="227" t="s">
        <v>123</v>
      </c>
      <c r="AL554" s="122">
        <v>1330</v>
      </c>
      <c r="AM554" s="131">
        <v>794</v>
      </c>
      <c r="AN554" s="131">
        <v>67411790</v>
      </c>
      <c r="AO554" s="132">
        <f t="shared" si="567"/>
        <v>0.21173333333333333</v>
      </c>
      <c r="AP554" s="132">
        <f t="shared" si="538"/>
        <v>0.59699248120300752</v>
      </c>
      <c r="AQ554" s="126">
        <f t="shared" si="539"/>
        <v>84901.498740554161</v>
      </c>
      <c r="AR554" s="592"/>
      <c r="AS554" s="227" t="s">
        <v>123</v>
      </c>
      <c r="AT554" s="122">
        <v>427</v>
      </c>
      <c r="AU554" s="131">
        <v>233</v>
      </c>
      <c r="AV554" s="131">
        <v>17392420</v>
      </c>
      <c r="AW554" s="132">
        <f t="shared" si="568"/>
        <v>0.1472819216182048</v>
      </c>
      <c r="AX554" s="132">
        <f t="shared" si="540"/>
        <v>0.54566744730679162</v>
      </c>
      <c r="AY554" s="131">
        <f t="shared" si="541"/>
        <v>74645.579399141629</v>
      </c>
      <c r="AZ554" s="592"/>
      <c r="BA554" s="227" t="s">
        <v>123</v>
      </c>
      <c r="BB554" s="122">
        <v>103</v>
      </c>
      <c r="BC554" s="131">
        <v>42</v>
      </c>
      <c r="BD554" s="131">
        <v>3209270</v>
      </c>
      <c r="BE554" s="132">
        <f t="shared" si="569"/>
        <v>7.5812274368231042E-2</v>
      </c>
      <c r="BF554" s="132">
        <f t="shared" si="542"/>
        <v>0.40776699029126212</v>
      </c>
      <c r="BG554" s="157">
        <f t="shared" si="543"/>
        <v>76411.190476190473</v>
      </c>
      <c r="BH554" s="592"/>
      <c r="BI554" s="227" t="s">
        <v>123</v>
      </c>
      <c r="BJ554" s="122">
        <f t="shared" si="544"/>
        <v>7032</v>
      </c>
      <c r="BK554" s="131">
        <f t="shared" si="528"/>
        <v>4455</v>
      </c>
      <c r="BL554" s="131">
        <f t="shared" si="529"/>
        <v>351436230</v>
      </c>
      <c r="BM554" s="132">
        <f t="shared" si="570"/>
        <v>0.22377938517179025</v>
      </c>
      <c r="BN554" s="132">
        <f t="shared" si="545"/>
        <v>0.63353242320819114</v>
      </c>
      <c r="BO554" s="131">
        <f t="shared" si="546"/>
        <v>78885.797979797979</v>
      </c>
      <c r="BP554" s="183"/>
    </row>
    <row r="555" spans="2:68" s="75" customFormat="1">
      <c r="B555" s="602"/>
      <c r="C555" s="605"/>
      <c r="D555" s="592"/>
      <c r="E555" s="227" t="s">
        <v>124</v>
      </c>
      <c r="F555" s="122">
        <v>2</v>
      </c>
      <c r="G555" s="131">
        <v>0</v>
      </c>
      <c r="H555" s="131">
        <v>0</v>
      </c>
      <c r="I555" s="132">
        <f t="shared" si="563"/>
        <v>0</v>
      </c>
      <c r="J555" s="132">
        <f t="shared" si="530"/>
        <v>0</v>
      </c>
      <c r="K555" s="157" t="str">
        <f t="shared" si="531"/>
        <v>-</v>
      </c>
      <c r="L555" s="592"/>
      <c r="M555" s="227" t="s">
        <v>124</v>
      </c>
      <c r="N555" s="122">
        <v>9</v>
      </c>
      <c r="O555" s="131">
        <v>3</v>
      </c>
      <c r="P555" s="131">
        <v>496200</v>
      </c>
      <c r="Q555" s="132">
        <f t="shared" si="564"/>
        <v>2.6086956521739129E-2</v>
      </c>
      <c r="R555" s="132">
        <f t="shared" si="532"/>
        <v>0.33333333333333331</v>
      </c>
      <c r="S555" s="126">
        <f t="shared" si="533"/>
        <v>165400</v>
      </c>
      <c r="T555" s="592"/>
      <c r="U555" s="227" t="s">
        <v>124</v>
      </c>
      <c r="V555" s="122">
        <v>474</v>
      </c>
      <c r="W555" s="131">
        <v>281</v>
      </c>
      <c r="X555" s="131">
        <v>22443950</v>
      </c>
      <c r="Y555" s="132">
        <f t="shared" si="565"/>
        <v>3.7952458130740142E-2</v>
      </c>
      <c r="Z555" s="132">
        <f t="shared" si="534"/>
        <v>0.59282700421940926</v>
      </c>
      <c r="AA555" s="131">
        <f t="shared" si="535"/>
        <v>79871.708185053387</v>
      </c>
      <c r="AB555" s="592"/>
      <c r="AC555" s="227" t="s">
        <v>124</v>
      </c>
      <c r="AD555" s="122">
        <v>676</v>
      </c>
      <c r="AE555" s="131">
        <v>421</v>
      </c>
      <c r="AF555" s="131">
        <v>32485770</v>
      </c>
      <c r="AG555" s="132">
        <f t="shared" si="566"/>
        <v>6.486902927580894E-2</v>
      </c>
      <c r="AH555" s="132">
        <f t="shared" si="536"/>
        <v>0.62278106508875741</v>
      </c>
      <c r="AI555" s="126">
        <f t="shared" si="537"/>
        <v>77163.349168646077</v>
      </c>
      <c r="AJ555" s="592"/>
      <c r="AK555" s="227" t="s">
        <v>124</v>
      </c>
      <c r="AL555" s="122">
        <v>513</v>
      </c>
      <c r="AM555" s="131">
        <v>291</v>
      </c>
      <c r="AN555" s="131">
        <v>26058990</v>
      </c>
      <c r="AO555" s="132">
        <f t="shared" si="567"/>
        <v>7.7600000000000002E-2</v>
      </c>
      <c r="AP555" s="132">
        <f t="shared" si="538"/>
        <v>0.56725146198830412</v>
      </c>
      <c r="AQ555" s="126">
        <f t="shared" si="539"/>
        <v>89549.793814432996</v>
      </c>
      <c r="AR555" s="592"/>
      <c r="AS555" s="227" t="s">
        <v>124</v>
      </c>
      <c r="AT555" s="122">
        <v>240</v>
      </c>
      <c r="AU555" s="131">
        <v>121</v>
      </c>
      <c r="AV555" s="131">
        <v>8766060</v>
      </c>
      <c r="AW555" s="132">
        <f t="shared" si="568"/>
        <v>7.6485461441213654E-2</v>
      </c>
      <c r="AX555" s="132">
        <f t="shared" si="540"/>
        <v>0.50416666666666665</v>
      </c>
      <c r="AY555" s="131">
        <f t="shared" si="541"/>
        <v>72446.776859504127</v>
      </c>
      <c r="AZ555" s="592"/>
      <c r="BA555" s="227" t="s">
        <v>124</v>
      </c>
      <c r="BB555" s="122">
        <v>108</v>
      </c>
      <c r="BC555" s="131">
        <v>52</v>
      </c>
      <c r="BD555" s="131">
        <v>5818650</v>
      </c>
      <c r="BE555" s="132">
        <f t="shared" si="569"/>
        <v>9.3862815884476536E-2</v>
      </c>
      <c r="BF555" s="132">
        <f t="shared" si="542"/>
        <v>0.48148148148148145</v>
      </c>
      <c r="BG555" s="157">
        <f t="shared" si="543"/>
        <v>111897.11538461539</v>
      </c>
      <c r="BH555" s="592"/>
      <c r="BI555" s="227" t="s">
        <v>124</v>
      </c>
      <c r="BJ555" s="122">
        <f t="shared" si="544"/>
        <v>2022</v>
      </c>
      <c r="BK555" s="131">
        <f t="shared" si="528"/>
        <v>1169</v>
      </c>
      <c r="BL555" s="131">
        <f t="shared" si="529"/>
        <v>96069620</v>
      </c>
      <c r="BM555" s="132">
        <f t="shared" si="570"/>
        <v>5.8720112517580872E-2</v>
      </c>
      <c r="BN555" s="132">
        <f t="shared" si="545"/>
        <v>0.5781404549950544</v>
      </c>
      <c r="BO555" s="131">
        <f t="shared" si="546"/>
        <v>82181.026518391795</v>
      </c>
      <c r="BP555" s="183"/>
    </row>
    <row r="556" spans="2:68" s="75" customFormat="1">
      <c r="B556" s="602"/>
      <c r="C556" s="605"/>
      <c r="D556" s="592"/>
      <c r="E556" s="224" t="s">
        <v>117</v>
      </c>
      <c r="F556" s="122">
        <v>0</v>
      </c>
      <c r="G556" s="131">
        <v>0</v>
      </c>
      <c r="H556" s="131">
        <v>0</v>
      </c>
      <c r="I556" s="132">
        <f t="shared" si="563"/>
        <v>0</v>
      </c>
      <c r="J556" s="132" t="str">
        <f t="shared" si="530"/>
        <v>-</v>
      </c>
      <c r="K556" s="157" t="str">
        <f t="shared" si="531"/>
        <v>-</v>
      </c>
      <c r="L556" s="592"/>
      <c r="M556" s="228" t="s">
        <v>117</v>
      </c>
      <c r="N556" s="122">
        <v>15</v>
      </c>
      <c r="O556" s="131">
        <v>4</v>
      </c>
      <c r="P556" s="131">
        <v>489490</v>
      </c>
      <c r="Q556" s="132">
        <f t="shared" si="564"/>
        <v>3.4782608695652174E-2</v>
      </c>
      <c r="R556" s="132">
        <f t="shared" si="532"/>
        <v>0.26666666666666666</v>
      </c>
      <c r="S556" s="126">
        <f t="shared" si="533"/>
        <v>122372.5</v>
      </c>
      <c r="T556" s="592"/>
      <c r="U556" s="228" t="s">
        <v>117</v>
      </c>
      <c r="V556" s="122">
        <v>678</v>
      </c>
      <c r="W556" s="131">
        <v>369</v>
      </c>
      <c r="X556" s="131">
        <v>24810690</v>
      </c>
      <c r="Y556" s="132">
        <f t="shared" si="565"/>
        <v>4.9837925445705027E-2</v>
      </c>
      <c r="Z556" s="132">
        <f t="shared" si="534"/>
        <v>0.54424778761061943</v>
      </c>
      <c r="AA556" s="131">
        <f t="shared" si="535"/>
        <v>67237.642276422761</v>
      </c>
      <c r="AB556" s="592"/>
      <c r="AC556" s="228" t="s">
        <v>117</v>
      </c>
      <c r="AD556" s="122">
        <v>388</v>
      </c>
      <c r="AE556" s="131">
        <v>199</v>
      </c>
      <c r="AF556" s="131">
        <v>16448270</v>
      </c>
      <c r="AG556" s="132">
        <f t="shared" si="566"/>
        <v>3.066255778120185E-2</v>
      </c>
      <c r="AH556" s="132">
        <f t="shared" si="536"/>
        <v>0.51288659793814428</v>
      </c>
      <c r="AI556" s="126">
        <f t="shared" si="537"/>
        <v>82654.623115577895</v>
      </c>
      <c r="AJ556" s="592"/>
      <c r="AK556" s="228" t="s">
        <v>117</v>
      </c>
      <c r="AL556" s="122">
        <v>204</v>
      </c>
      <c r="AM556" s="131">
        <v>96</v>
      </c>
      <c r="AN556" s="131">
        <v>10024040</v>
      </c>
      <c r="AO556" s="132">
        <f t="shared" si="567"/>
        <v>2.5600000000000001E-2</v>
      </c>
      <c r="AP556" s="132">
        <f t="shared" si="538"/>
        <v>0.47058823529411764</v>
      </c>
      <c r="AQ556" s="126">
        <f t="shared" si="539"/>
        <v>104417.08333333333</v>
      </c>
      <c r="AR556" s="592"/>
      <c r="AS556" s="228" t="s">
        <v>117</v>
      </c>
      <c r="AT556" s="122">
        <v>83</v>
      </c>
      <c r="AU556" s="131">
        <v>33</v>
      </c>
      <c r="AV556" s="131">
        <v>4033120</v>
      </c>
      <c r="AW556" s="132">
        <f t="shared" si="568"/>
        <v>2.0859671302149177E-2</v>
      </c>
      <c r="AX556" s="132">
        <f t="shared" si="540"/>
        <v>0.39759036144578314</v>
      </c>
      <c r="AY556" s="131">
        <f t="shared" si="541"/>
        <v>122215.75757575757</v>
      </c>
      <c r="AZ556" s="592"/>
      <c r="BA556" s="228" t="s">
        <v>117</v>
      </c>
      <c r="BB556" s="122">
        <v>49</v>
      </c>
      <c r="BC556" s="131">
        <v>20</v>
      </c>
      <c r="BD556" s="131">
        <v>2937330</v>
      </c>
      <c r="BE556" s="132">
        <f t="shared" si="569"/>
        <v>3.6101083032490974E-2</v>
      </c>
      <c r="BF556" s="132">
        <f t="shared" si="542"/>
        <v>0.40816326530612246</v>
      </c>
      <c r="BG556" s="157">
        <f t="shared" si="543"/>
        <v>146866.5</v>
      </c>
      <c r="BH556" s="592"/>
      <c r="BI556" s="228" t="s">
        <v>117</v>
      </c>
      <c r="BJ556" s="122">
        <f t="shared" si="544"/>
        <v>1417</v>
      </c>
      <c r="BK556" s="131">
        <f t="shared" si="528"/>
        <v>721</v>
      </c>
      <c r="BL556" s="131">
        <f t="shared" si="529"/>
        <v>58742940</v>
      </c>
      <c r="BM556" s="132">
        <f t="shared" si="570"/>
        <v>3.6216596343178621E-2</v>
      </c>
      <c r="BN556" s="132">
        <f t="shared" si="545"/>
        <v>0.50882145377558219</v>
      </c>
      <c r="BO556" s="131">
        <f t="shared" si="546"/>
        <v>81474.257975034678</v>
      </c>
      <c r="BP556" s="183"/>
    </row>
    <row r="557" spans="2:68" s="75" customFormat="1">
      <c r="B557" s="602">
        <v>51</v>
      </c>
      <c r="C557" s="604" t="s">
        <v>42</v>
      </c>
      <c r="D557" s="596">
        <f>BS58</f>
        <v>49</v>
      </c>
      <c r="E557" s="225" t="s">
        <v>104</v>
      </c>
      <c r="F557" s="121">
        <v>29</v>
      </c>
      <c r="G557" s="129">
        <v>19</v>
      </c>
      <c r="H557" s="129">
        <v>1364940</v>
      </c>
      <c r="I557" s="130">
        <f>IFERROR(G557/$D$557,"-")</f>
        <v>0.38775510204081631</v>
      </c>
      <c r="J557" s="130">
        <f t="shared" si="530"/>
        <v>0.65517241379310343</v>
      </c>
      <c r="K557" s="156">
        <f t="shared" si="531"/>
        <v>71838.947368421053</v>
      </c>
      <c r="L557" s="596">
        <f>BT58</f>
        <v>146</v>
      </c>
      <c r="M557" s="225" t="s">
        <v>104</v>
      </c>
      <c r="N557" s="121">
        <v>75</v>
      </c>
      <c r="O557" s="129">
        <v>51</v>
      </c>
      <c r="P557" s="129">
        <v>4323140</v>
      </c>
      <c r="Q557" s="130">
        <f>IFERROR(O557/$L$557,"-")</f>
        <v>0.34931506849315069</v>
      </c>
      <c r="R557" s="130">
        <f t="shared" si="532"/>
        <v>0.68</v>
      </c>
      <c r="S557" s="125">
        <f t="shared" si="533"/>
        <v>84767.450980392154</v>
      </c>
      <c r="T557" s="596">
        <f>BU58</f>
        <v>10278</v>
      </c>
      <c r="U557" s="225" t="s">
        <v>104</v>
      </c>
      <c r="V557" s="121">
        <v>4758</v>
      </c>
      <c r="W557" s="129">
        <v>2976</v>
      </c>
      <c r="X557" s="129">
        <v>212833800</v>
      </c>
      <c r="Y557" s="130">
        <f>IFERROR(W557/$T$557,"-")</f>
        <v>0.28955049620548745</v>
      </c>
      <c r="Z557" s="130">
        <f t="shared" si="534"/>
        <v>0.62547288776796972</v>
      </c>
      <c r="AA557" s="129">
        <f t="shared" si="535"/>
        <v>71516.733870967742</v>
      </c>
      <c r="AB557" s="596">
        <f>BV58</f>
        <v>7968</v>
      </c>
      <c r="AC557" s="225" t="s">
        <v>104</v>
      </c>
      <c r="AD557" s="121">
        <v>4043</v>
      </c>
      <c r="AE557" s="129">
        <v>2492</v>
      </c>
      <c r="AF557" s="129">
        <v>200656310</v>
      </c>
      <c r="AG557" s="130">
        <f>IFERROR(AE557/$AB$557,"-")</f>
        <v>0.31275100401606426</v>
      </c>
      <c r="AH557" s="130">
        <f t="shared" si="536"/>
        <v>0.61637397971803121</v>
      </c>
      <c r="AI557" s="125">
        <f t="shared" si="537"/>
        <v>80520.188603531307</v>
      </c>
      <c r="AJ557" s="596">
        <f>BW58</f>
        <v>5042</v>
      </c>
      <c r="AK557" s="225" t="s">
        <v>104</v>
      </c>
      <c r="AL557" s="121">
        <v>2497</v>
      </c>
      <c r="AM557" s="129">
        <v>1421</v>
      </c>
      <c r="AN557" s="129">
        <v>122593440</v>
      </c>
      <c r="AO557" s="130">
        <f>IFERROR(AM557/$AJ$557,"-")</f>
        <v>0.28183260610868704</v>
      </c>
      <c r="AP557" s="130">
        <f t="shared" si="538"/>
        <v>0.56908289947937529</v>
      </c>
      <c r="AQ557" s="125">
        <f t="shared" si="539"/>
        <v>86272.653061224497</v>
      </c>
      <c r="AR557" s="596">
        <f>BX58</f>
        <v>2465</v>
      </c>
      <c r="AS557" s="225" t="s">
        <v>104</v>
      </c>
      <c r="AT557" s="121">
        <v>1087</v>
      </c>
      <c r="AU557" s="129">
        <v>564</v>
      </c>
      <c r="AV557" s="129">
        <v>50625480</v>
      </c>
      <c r="AW557" s="130">
        <f>IFERROR(AU557/$AR$557,"-")</f>
        <v>0.22880324543610547</v>
      </c>
      <c r="AX557" s="130">
        <f t="shared" si="540"/>
        <v>0.51885924563017483</v>
      </c>
      <c r="AY557" s="129">
        <f t="shared" si="541"/>
        <v>89761.48936170213</v>
      </c>
      <c r="AZ557" s="596">
        <f>BY58</f>
        <v>943</v>
      </c>
      <c r="BA557" s="225" t="s">
        <v>104</v>
      </c>
      <c r="BB557" s="121">
        <v>338</v>
      </c>
      <c r="BC557" s="129">
        <v>137</v>
      </c>
      <c r="BD557" s="129">
        <v>14564530</v>
      </c>
      <c r="BE557" s="130">
        <f>IFERROR(BC557/$AZ$557,"-")</f>
        <v>0.14528101802757157</v>
      </c>
      <c r="BF557" s="130">
        <f t="shared" si="542"/>
        <v>0.40532544378698226</v>
      </c>
      <c r="BG557" s="156">
        <f t="shared" si="543"/>
        <v>106310.43795620438</v>
      </c>
      <c r="BH557" s="596">
        <f>BZ58</f>
        <v>26891</v>
      </c>
      <c r="BI557" s="225" t="s">
        <v>104</v>
      </c>
      <c r="BJ557" s="121">
        <f t="shared" si="544"/>
        <v>12827</v>
      </c>
      <c r="BK557" s="129">
        <f t="shared" si="528"/>
        <v>7660</v>
      </c>
      <c r="BL557" s="129">
        <f t="shared" si="529"/>
        <v>606961640</v>
      </c>
      <c r="BM557" s="130">
        <f>IFERROR(BK557/$BH$557,"-")</f>
        <v>0.28485366851362909</v>
      </c>
      <c r="BN557" s="130">
        <f t="shared" si="545"/>
        <v>0.59717782801902242</v>
      </c>
      <c r="BO557" s="129">
        <f t="shared" si="546"/>
        <v>79237.812010443871</v>
      </c>
      <c r="BP557" s="183"/>
    </row>
    <row r="558" spans="2:68" s="75" customFormat="1">
      <c r="B558" s="602"/>
      <c r="C558" s="605"/>
      <c r="D558" s="592"/>
      <c r="E558" s="226" t="s">
        <v>136</v>
      </c>
      <c r="F558" s="122">
        <v>21</v>
      </c>
      <c r="G558" s="131">
        <v>12</v>
      </c>
      <c r="H558" s="131">
        <v>963750</v>
      </c>
      <c r="I558" s="132">
        <f t="shared" ref="I558:I567" si="571">IFERROR(G558/$D$557,"-")</f>
        <v>0.24489795918367346</v>
      </c>
      <c r="J558" s="132">
        <f t="shared" si="530"/>
        <v>0.5714285714285714</v>
      </c>
      <c r="K558" s="157">
        <f t="shared" si="531"/>
        <v>80312.5</v>
      </c>
      <c r="L558" s="592"/>
      <c r="M558" s="226" t="s">
        <v>136</v>
      </c>
      <c r="N558" s="122">
        <v>59</v>
      </c>
      <c r="O558" s="131">
        <v>38</v>
      </c>
      <c r="P558" s="131">
        <v>3665300</v>
      </c>
      <c r="Q558" s="132">
        <f t="shared" ref="Q558:Q567" si="572">IFERROR(O558/$L$557,"-")</f>
        <v>0.26027397260273971</v>
      </c>
      <c r="R558" s="132">
        <f t="shared" si="532"/>
        <v>0.64406779661016944</v>
      </c>
      <c r="S558" s="126">
        <f t="shared" si="533"/>
        <v>96455.263157894733</v>
      </c>
      <c r="T558" s="592"/>
      <c r="U558" s="226" t="s">
        <v>136</v>
      </c>
      <c r="V558" s="122">
        <v>4435</v>
      </c>
      <c r="W558" s="131">
        <v>2811</v>
      </c>
      <c r="X558" s="131">
        <v>196448750</v>
      </c>
      <c r="Y558" s="132">
        <f t="shared" ref="Y558:Y567" si="573">IFERROR(W558/$T$557,"-")</f>
        <v>0.27349678925861065</v>
      </c>
      <c r="Z558" s="132">
        <f t="shared" si="534"/>
        <v>0.6338218714768884</v>
      </c>
      <c r="AA558" s="131">
        <f t="shared" si="535"/>
        <v>69885.716826752046</v>
      </c>
      <c r="AB558" s="592"/>
      <c r="AC558" s="226" t="s">
        <v>136</v>
      </c>
      <c r="AD558" s="122">
        <v>3449</v>
      </c>
      <c r="AE558" s="131">
        <v>2164</v>
      </c>
      <c r="AF558" s="131">
        <v>162578100</v>
      </c>
      <c r="AG558" s="132">
        <f t="shared" ref="AG558:AG567" si="574">IFERROR(AE558/$AB$557,"-")</f>
        <v>0.2715863453815261</v>
      </c>
      <c r="AH558" s="132">
        <f t="shared" si="536"/>
        <v>0.62742824006958542</v>
      </c>
      <c r="AI558" s="126">
        <f t="shared" si="537"/>
        <v>75128.512014787426</v>
      </c>
      <c r="AJ558" s="592"/>
      <c r="AK558" s="226" t="s">
        <v>136</v>
      </c>
      <c r="AL558" s="122">
        <v>1975</v>
      </c>
      <c r="AM558" s="131">
        <v>1182</v>
      </c>
      <c r="AN558" s="131">
        <v>95691750</v>
      </c>
      <c r="AO558" s="132">
        <f t="shared" ref="AO558:AO567" si="575">IFERROR(AM558/$AJ$557,"-")</f>
        <v>0.23443078143593812</v>
      </c>
      <c r="AP558" s="132">
        <f t="shared" si="538"/>
        <v>0.59848101265822784</v>
      </c>
      <c r="AQ558" s="126">
        <f t="shared" si="539"/>
        <v>80957.487309644668</v>
      </c>
      <c r="AR558" s="592"/>
      <c r="AS558" s="226" t="s">
        <v>136</v>
      </c>
      <c r="AT558" s="122">
        <v>705</v>
      </c>
      <c r="AU558" s="131">
        <v>359</v>
      </c>
      <c r="AV558" s="131">
        <v>27135760</v>
      </c>
      <c r="AW558" s="132">
        <f t="shared" ref="AW558:AW567" si="576">IFERROR(AU558/$AR$557,"-")</f>
        <v>0.14563894523326573</v>
      </c>
      <c r="AX558" s="132">
        <f t="shared" si="540"/>
        <v>0.50921985815602833</v>
      </c>
      <c r="AY558" s="131">
        <f t="shared" si="541"/>
        <v>75587.075208913651</v>
      </c>
      <c r="AZ558" s="592"/>
      <c r="BA558" s="226" t="s">
        <v>136</v>
      </c>
      <c r="BB558" s="122">
        <v>182</v>
      </c>
      <c r="BC558" s="131">
        <v>71</v>
      </c>
      <c r="BD558" s="131">
        <v>7205480</v>
      </c>
      <c r="BE558" s="132">
        <f t="shared" ref="BE558:BE567" si="577">IFERROR(BC558/$AZ$557,"-")</f>
        <v>7.5291622481442208E-2</v>
      </c>
      <c r="BF558" s="132">
        <f t="shared" si="542"/>
        <v>0.39010989010989011</v>
      </c>
      <c r="BG558" s="157">
        <f t="shared" si="543"/>
        <v>101485.6338028169</v>
      </c>
      <c r="BH558" s="592"/>
      <c r="BI558" s="226" t="s">
        <v>136</v>
      </c>
      <c r="BJ558" s="122">
        <f t="shared" si="544"/>
        <v>10826</v>
      </c>
      <c r="BK558" s="131">
        <f t="shared" si="528"/>
        <v>6637</v>
      </c>
      <c r="BL558" s="131">
        <f t="shared" si="529"/>
        <v>493688890</v>
      </c>
      <c r="BM558" s="132">
        <f t="shared" ref="BM558:BM567" si="578">IFERROR(BK558/$BH$557,"-")</f>
        <v>0.246811200773493</v>
      </c>
      <c r="BN558" s="132">
        <f t="shared" si="545"/>
        <v>0.61306114908553477</v>
      </c>
      <c r="BO558" s="131">
        <f t="shared" si="546"/>
        <v>74384.343830043697</v>
      </c>
      <c r="BP558" s="183"/>
    </row>
    <row r="559" spans="2:68" s="75" customFormat="1">
      <c r="B559" s="602"/>
      <c r="C559" s="605"/>
      <c r="D559" s="592"/>
      <c r="E559" s="227" t="s">
        <v>103</v>
      </c>
      <c r="F559" s="122">
        <v>24</v>
      </c>
      <c r="G559" s="131">
        <v>16</v>
      </c>
      <c r="H559" s="131">
        <v>917360</v>
      </c>
      <c r="I559" s="132">
        <f t="shared" si="571"/>
        <v>0.32653061224489793</v>
      </c>
      <c r="J559" s="132">
        <f t="shared" si="530"/>
        <v>0.66666666666666663</v>
      </c>
      <c r="K559" s="157">
        <f t="shared" si="531"/>
        <v>57335</v>
      </c>
      <c r="L559" s="592"/>
      <c r="M559" s="227" t="s">
        <v>103</v>
      </c>
      <c r="N559" s="122">
        <v>83</v>
      </c>
      <c r="O559" s="131">
        <v>61</v>
      </c>
      <c r="P559" s="131">
        <v>6259750</v>
      </c>
      <c r="Q559" s="132">
        <f t="shared" si="572"/>
        <v>0.4178082191780822</v>
      </c>
      <c r="R559" s="132">
        <f t="shared" si="532"/>
        <v>0.73493975903614461</v>
      </c>
      <c r="S559" s="126">
        <f t="shared" si="533"/>
        <v>102618.85245901639</v>
      </c>
      <c r="T559" s="592"/>
      <c r="U559" s="227" t="s">
        <v>103</v>
      </c>
      <c r="V559" s="122">
        <v>6261</v>
      </c>
      <c r="W559" s="131">
        <v>3856</v>
      </c>
      <c r="X559" s="131">
        <v>270616830</v>
      </c>
      <c r="Y559" s="132">
        <f t="shared" si="573"/>
        <v>0.37517026658883051</v>
      </c>
      <c r="Z559" s="132">
        <f t="shared" si="534"/>
        <v>0.61587605813767765</v>
      </c>
      <c r="AA559" s="131">
        <f t="shared" si="535"/>
        <v>70180.713174273857</v>
      </c>
      <c r="AB559" s="592"/>
      <c r="AC559" s="227" t="s">
        <v>103</v>
      </c>
      <c r="AD559" s="122">
        <v>5262</v>
      </c>
      <c r="AE559" s="131">
        <v>3244</v>
      </c>
      <c r="AF559" s="131">
        <v>263589450</v>
      </c>
      <c r="AG559" s="132">
        <f t="shared" si="574"/>
        <v>0.40712851405622491</v>
      </c>
      <c r="AH559" s="132">
        <f t="shared" si="536"/>
        <v>0.61649562903838839</v>
      </c>
      <c r="AI559" s="126">
        <f t="shared" si="537"/>
        <v>81254.454377311966</v>
      </c>
      <c r="AJ559" s="592"/>
      <c r="AK559" s="227" t="s">
        <v>103</v>
      </c>
      <c r="AL559" s="122">
        <v>3433</v>
      </c>
      <c r="AM559" s="131">
        <v>1949</v>
      </c>
      <c r="AN559" s="131">
        <v>164545380</v>
      </c>
      <c r="AO559" s="132">
        <f t="shared" si="575"/>
        <v>0.38655295517651728</v>
      </c>
      <c r="AP559" s="132">
        <f t="shared" si="538"/>
        <v>0.5677250218467812</v>
      </c>
      <c r="AQ559" s="126">
        <f t="shared" si="539"/>
        <v>84425.541303232429</v>
      </c>
      <c r="AR559" s="592"/>
      <c r="AS559" s="227" t="s">
        <v>103</v>
      </c>
      <c r="AT559" s="122">
        <v>1596</v>
      </c>
      <c r="AU559" s="131">
        <v>812</v>
      </c>
      <c r="AV559" s="131">
        <v>74003700</v>
      </c>
      <c r="AW559" s="132">
        <f t="shared" si="576"/>
        <v>0.32941176470588235</v>
      </c>
      <c r="AX559" s="132">
        <f t="shared" si="540"/>
        <v>0.50877192982456143</v>
      </c>
      <c r="AY559" s="131">
        <f t="shared" si="541"/>
        <v>91137.561576354681</v>
      </c>
      <c r="AZ559" s="592"/>
      <c r="BA559" s="227" t="s">
        <v>103</v>
      </c>
      <c r="BB559" s="122">
        <v>524</v>
      </c>
      <c r="BC559" s="131">
        <v>209</v>
      </c>
      <c r="BD559" s="131">
        <v>23833720</v>
      </c>
      <c r="BE559" s="132">
        <f t="shared" si="577"/>
        <v>0.22163308589607636</v>
      </c>
      <c r="BF559" s="132">
        <f t="shared" si="542"/>
        <v>0.39885496183206109</v>
      </c>
      <c r="BG559" s="157">
        <f t="shared" si="543"/>
        <v>114036.93779904307</v>
      </c>
      <c r="BH559" s="592"/>
      <c r="BI559" s="227" t="s">
        <v>103</v>
      </c>
      <c r="BJ559" s="122">
        <f t="shared" si="544"/>
        <v>17183</v>
      </c>
      <c r="BK559" s="131">
        <f t="shared" si="528"/>
        <v>10147</v>
      </c>
      <c r="BL559" s="131">
        <f t="shared" si="529"/>
        <v>803766190</v>
      </c>
      <c r="BM559" s="132">
        <f t="shared" si="578"/>
        <v>0.37733814287308021</v>
      </c>
      <c r="BN559" s="132">
        <f t="shared" si="545"/>
        <v>0.59052551940871789</v>
      </c>
      <c r="BO559" s="131">
        <f t="shared" si="546"/>
        <v>79212.199664925589</v>
      </c>
      <c r="BP559" s="183"/>
    </row>
    <row r="560" spans="2:68" s="75" customFormat="1">
      <c r="B560" s="602"/>
      <c r="C560" s="605"/>
      <c r="D560" s="592"/>
      <c r="E560" s="227" t="s">
        <v>106</v>
      </c>
      <c r="F560" s="122">
        <v>13</v>
      </c>
      <c r="G560" s="131">
        <v>10</v>
      </c>
      <c r="H560" s="131">
        <v>806740</v>
      </c>
      <c r="I560" s="132">
        <f t="shared" si="571"/>
        <v>0.20408163265306123</v>
      </c>
      <c r="J560" s="132">
        <f t="shared" si="530"/>
        <v>0.76923076923076927</v>
      </c>
      <c r="K560" s="157">
        <f t="shared" si="531"/>
        <v>80674</v>
      </c>
      <c r="L560" s="592"/>
      <c r="M560" s="227" t="s">
        <v>106</v>
      </c>
      <c r="N560" s="122">
        <v>32</v>
      </c>
      <c r="O560" s="131">
        <v>25</v>
      </c>
      <c r="P560" s="131">
        <v>2184880</v>
      </c>
      <c r="Q560" s="132">
        <f t="shared" si="572"/>
        <v>0.17123287671232876</v>
      </c>
      <c r="R560" s="132">
        <f t="shared" si="532"/>
        <v>0.78125</v>
      </c>
      <c r="S560" s="126">
        <f t="shared" si="533"/>
        <v>87395.199999999997</v>
      </c>
      <c r="T560" s="592"/>
      <c r="U560" s="227" t="s">
        <v>106</v>
      </c>
      <c r="V560" s="122">
        <v>1777</v>
      </c>
      <c r="W560" s="131">
        <v>1085</v>
      </c>
      <c r="X560" s="131">
        <v>77589160</v>
      </c>
      <c r="Y560" s="132">
        <f t="shared" si="573"/>
        <v>0.1055652850749173</v>
      </c>
      <c r="Z560" s="132">
        <f t="shared" si="534"/>
        <v>0.61057962858750703</v>
      </c>
      <c r="AA560" s="131">
        <f t="shared" si="535"/>
        <v>71510.746543778805</v>
      </c>
      <c r="AB560" s="592"/>
      <c r="AC560" s="227" t="s">
        <v>106</v>
      </c>
      <c r="AD560" s="122">
        <v>1776</v>
      </c>
      <c r="AE560" s="131">
        <v>1094</v>
      </c>
      <c r="AF560" s="131">
        <v>92483830</v>
      </c>
      <c r="AG560" s="132">
        <f t="shared" si="574"/>
        <v>0.13729919678714858</v>
      </c>
      <c r="AH560" s="132">
        <f t="shared" si="536"/>
        <v>0.61599099099099097</v>
      </c>
      <c r="AI560" s="126">
        <f t="shared" si="537"/>
        <v>84537.321755027428</v>
      </c>
      <c r="AJ560" s="592"/>
      <c r="AK560" s="227" t="s">
        <v>106</v>
      </c>
      <c r="AL560" s="122">
        <v>1216</v>
      </c>
      <c r="AM560" s="131">
        <v>720</v>
      </c>
      <c r="AN560" s="131">
        <v>58761610</v>
      </c>
      <c r="AO560" s="132">
        <f t="shared" si="575"/>
        <v>0.14280047600158668</v>
      </c>
      <c r="AP560" s="132">
        <f t="shared" si="538"/>
        <v>0.59210526315789469</v>
      </c>
      <c r="AQ560" s="126">
        <f t="shared" si="539"/>
        <v>81613.347222222219</v>
      </c>
      <c r="AR560" s="592"/>
      <c r="AS560" s="227" t="s">
        <v>106</v>
      </c>
      <c r="AT560" s="122">
        <v>605</v>
      </c>
      <c r="AU560" s="131">
        <v>320</v>
      </c>
      <c r="AV560" s="131">
        <v>29989130</v>
      </c>
      <c r="AW560" s="132">
        <f t="shared" si="576"/>
        <v>0.12981744421906694</v>
      </c>
      <c r="AX560" s="132">
        <f t="shared" si="540"/>
        <v>0.52892561983471076</v>
      </c>
      <c r="AY560" s="131">
        <f t="shared" si="541"/>
        <v>93716.03125</v>
      </c>
      <c r="AZ560" s="592"/>
      <c r="BA560" s="227" t="s">
        <v>106</v>
      </c>
      <c r="BB560" s="122">
        <v>183</v>
      </c>
      <c r="BC560" s="131">
        <v>73</v>
      </c>
      <c r="BD560" s="131">
        <v>8017180</v>
      </c>
      <c r="BE560" s="132">
        <f t="shared" si="577"/>
        <v>7.7412513255567333E-2</v>
      </c>
      <c r="BF560" s="132">
        <f t="shared" si="542"/>
        <v>0.39890710382513661</v>
      </c>
      <c r="BG560" s="157">
        <f t="shared" si="543"/>
        <v>109824.38356164383</v>
      </c>
      <c r="BH560" s="592"/>
      <c r="BI560" s="227" t="s">
        <v>106</v>
      </c>
      <c r="BJ560" s="122">
        <f t="shared" si="544"/>
        <v>5602</v>
      </c>
      <c r="BK560" s="131">
        <f t="shared" si="528"/>
        <v>3327</v>
      </c>
      <c r="BL560" s="131">
        <f t="shared" si="529"/>
        <v>269832530</v>
      </c>
      <c r="BM560" s="132">
        <f t="shared" si="578"/>
        <v>0.12372169127217285</v>
      </c>
      <c r="BN560" s="132">
        <f t="shared" si="545"/>
        <v>0.59389503748661188</v>
      </c>
      <c r="BO560" s="131">
        <f t="shared" si="546"/>
        <v>81103.856327021334</v>
      </c>
      <c r="BP560" s="183"/>
    </row>
    <row r="561" spans="2:68" s="75" customFormat="1">
      <c r="B561" s="602"/>
      <c r="C561" s="605"/>
      <c r="D561" s="592"/>
      <c r="E561" s="227" t="s">
        <v>119</v>
      </c>
      <c r="F561" s="122">
        <v>16</v>
      </c>
      <c r="G561" s="131">
        <v>12</v>
      </c>
      <c r="H561" s="131">
        <v>931740</v>
      </c>
      <c r="I561" s="132">
        <f t="shared" si="571"/>
        <v>0.24489795918367346</v>
      </c>
      <c r="J561" s="132">
        <f t="shared" si="530"/>
        <v>0.75</v>
      </c>
      <c r="K561" s="157">
        <f t="shared" si="531"/>
        <v>77645</v>
      </c>
      <c r="L561" s="592"/>
      <c r="M561" s="227" t="s">
        <v>119</v>
      </c>
      <c r="N561" s="122">
        <v>44</v>
      </c>
      <c r="O561" s="131">
        <v>33</v>
      </c>
      <c r="P561" s="131">
        <v>3090580</v>
      </c>
      <c r="Q561" s="132">
        <f t="shared" si="572"/>
        <v>0.22602739726027396</v>
      </c>
      <c r="R561" s="132">
        <f t="shared" si="532"/>
        <v>0.75</v>
      </c>
      <c r="S561" s="126">
        <f t="shared" si="533"/>
        <v>93653.939393939392</v>
      </c>
      <c r="T561" s="592"/>
      <c r="U561" s="227" t="s">
        <v>119</v>
      </c>
      <c r="V561" s="122">
        <v>1998</v>
      </c>
      <c r="W561" s="131">
        <v>1238</v>
      </c>
      <c r="X561" s="131">
        <v>93483600</v>
      </c>
      <c r="Y561" s="132">
        <f t="shared" si="573"/>
        <v>0.12045144969838489</v>
      </c>
      <c r="Z561" s="132">
        <f t="shared" si="534"/>
        <v>0.61961961961961964</v>
      </c>
      <c r="AA561" s="131">
        <f t="shared" si="535"/>
        <v>75511.793214862686</v>
      </c>
      <c r="AB561" s="592"/>
      <c r="AC561" s="227" t="s">
        <v>119</v>
      </c>
      <c r="AD561" s="122">
        <v>2061</v>
      </c>
      <c r="AE561" s="131">
        <v>1321</v>
      </c>
      <c r="AF561" s="131">
        <v>115109260</v>
      </c>
      <c r="AG561" s="132">
        <f t="shared" si="574"/>
        <v>0.16578815261044177</v>
      </c>
      <c r="AH561" s="132">
        <f t="shared" si="536"/>
        <v>0.64095099466278505</v>
      </c>
      <c r="AI561" s="126">
        <f t="shared" si="537"/>
        <v>87137.971233913704</v>
      </c>
      <c r="AJ561" s="592"/>
      <c r="AK561" s="227" t="s">
        <v>119</v>
      </c>
      <c r="AL561" s="122">
        <v>1472</v>
      </c>
      <c r="AM561" s="131">
        <v>839</v>
      </c>
      <c r="AN561" s="131">
        <v>77900560</v>
      </c>
      <c r="AO561" s="132">
        <f t="shared" si="575"/>
        <v>0.16640222134073782</v>
      </c>
      <c r="AP561" s="132">
        <f t="shared" si="538"/>
        <v>0.56997282608695654</v>
      </c>
      <c r="AQ561" s="126">
        <f t="shared" si="539"/>
        <v>92849.296781883197</v>
      </c>
      <c r="AR561" s="592"/>
      <c r="AS561" s="227" t="s">
        <v>119</v>
      </c>
      <c r="AT561" s="122">
        <v>687</v>
      </c>
      <c r="AU561" s="131">
        <v>367</v>
      </c>
      <c r="AV561" s="131">
        <v>36233750</v>
      </c>
      <c r="AW561" s="132">
        <f t="shared" si="576"/>
        <v>0.14888438133874241</v>
      </c>
      <c r="AX561" s="132">
        <f t="shared" si="540"/>
        <v>0.53420669577874813</v>
      </c>
      <c r="AY561" s="131">
        <f t="shared" si="541"/>
        <v>98729.564032697541</v>
      </c>
      <c r="AZ561" s="592"/>
      <c r="BA561" s="227" t="s">
        <v>119</v>
      </c>
      <c r="BB561" s="122">
        <v>209</v>
      </c>
      <c r="BC561" s="131">
        <v>82</v>
      </c>
      <c r="BD561" s="131">
        <v>11069770</v>
      </c>
      <c r="BE561" s="132">
        <f t="shared" si="577"/>
        <v>8.6956521739130432E-2</v>
      </c>
      <c r="BF561" s="132">
        <f t="shared" si="542"/>
        <v>0.3923444976076555</v>
      </c>
      <c r="BG561" s="157">
        <f t="shared" si="543"/>
        <v>134997.19512195123</v>
      </c>
      <c r="BH561" s="592"/>
      <c r="BI561" s="227" t="s">
        <v>119</v>
      </c>
      <c r="BJ561" s="122">
        <f t="shared" si="544"/>
        <v>6487</v>
      </c>
      <c r="BK561" s="131">
        <f t="shared" si="528"/>
        <v>3892</v>
      </c>
      <c r="BL561" s="131">
        <f t="shared" si="529"/>
        <v>337819260</v>
      </c>
      <c r="BM561" s="132">
        <f t="shared" si="578"/>
        <v>0.14473243836227734</v>
      </c>
      <c r="BN561" s="132">
        <f t="shared" si="545"/>
        <v>0.59996916910744569</v>
      </c>
      <c r="BO561" s="131">
        <f t="shared" si="546"/>
        <v>86798.371017471742</v>
      </c>
      <c r="BP561" s="183"/>
    </row>
    <row r="562" spans="2:68" s="75" customFormat="1">
      <c r="B562" s="602"/>
      <c r="C562" s="605"/>
      <c r="D562" s="592"/>
      <c r="E562" s="227" t="s">
        <v>120</v>
      </c>
      <c r="F562" s="122">
        <v>9</v>
      </c>
      <c r="G562" s="131">
        <v>8</v>
      </c>
      <c r="H562" s="131">
        <v>479400</v>
      </c>
      <c r="I562" s="132">
        <f t="shared" si="571"/>
        <v>0.16326530612244897</v>
      </c>
      <c r="J562" s="132">
        <f t="shared" si="530"/>
        <v>0.88888888888888884</v>
      </c>
      <c r="K562" s="157">
        <f t="shared" si="531"/>
        <v>59925</v>
      </c>
      <c r="L562" s="592"/>
      <c r="M562" s="227" t="s">
        <v>120</v>
      </c>
      <c r="N562" s="122">
        <v>27</v>
      </c>
      <c r="O562" s="131">
        <v>18</v>
      </c>
      <c r="P562" s="131">
        <v>2235300</v>
      </c>
      <c r="Q562" s="132">
        <f t="shared" si="572"/>
        <v>0.12328767123287671</v>
      </c>
      <c r="R562" s="132">
        <f t="shared" si="532"/>
        <v>0.66666666666666663</v>
      </c>
      <c r="S562" s="126">
        <f t="shared" si="533"/>
        <v>124183.33333333333</v>
      </c>
      <c r="T562" s="592"/>
      <c r="U562" s="227" t="s">
        <v>120</v>
      </c>
      <c r="V562" s="122">
        <v>1018</v>
      </c>
      <c r="W562" s="131">
        <v>644</v>
      </c>
      <c r="X562" s="131">
        <v>44187340</v>
      </c>
      <c r="Y562" s="132">
        <f t="shared" si="573"/>
        <v>6.2658104689628333E-2</v>
      </c>
      <c r="Z562" s="132">
        <f t="shared" si="534"/>
        <v>0.63261296660117883</v>
      </c>
      <c r="AA562" s="131">
        <f t="shared" si="535"/>
        <v>68613.881987577639</v>
      </c>
      <c r="AB562" s="592"/>
      <c r="AC562" s="227" t="s">
        <v>120</v>
      </c>
      <c r="AD562" s="122">
        <v>917</v>
      </c>
      <c r="AE562" s="131">
        <v>575</v>
      </c>
      <c r="AF562" s="131">
        <v>45997830</v>
      </c>
      <c r="AG562" s="132">
        <f t="shared" si="574"/>
        <v>7.2163654618473891E-2</v>
      </c>
      <c r="AH562" s="132">
        <f t="shared" si="536"/>
        <v>0.62704471101417669</v>
      </c>
      <c r="AI562" s="126">
        <f t="shared" si="537"/>
        <v>79996.226086956522</v>
      </c>
      <c r="AJ562" s="592"/>
      <c r="AK562" s="227" t="s">
        <v>120</v>
      </c>
      <c r="AL562" s="122">
        <v>608</v>
      </c>
      <c r="AM562" s="131">
        <v>349</v>
      </c>
      <c r="AN562" s="131">
        <v>30684100</v>
      </c>
      <c r="AO562" s="132">
        <f t="shared" si="575"/>
        <v>6.9218564061880206E-2</v>
      </c>
      <c r="AP562" s="132">
        <f t="shared" si="538"/>
        <v>0.57401315789473684</v>
      </c>
      <c r="AQ562" s="126">
        <f t="shared" si="539"/>
        <v>87920.057306590257</v>
      </c>
      <c r="AR562" s="592"/>
      <c r="AS562" s="227" t="s">
        <v>120</v>
      </c>
      <c r="AT562" s="122">
        <v>252</v>
      </c>
      <c r="AU562" s="131">
        <v>132</v>
      </c>
      <c r="AV562" s="131">
        <v>10277610</v>
      </c>
      <c r="AW562" s="132">
        <f t="shared" si="576"/>
        <v>5.3549695740365111E-2</v>
      </c>
      <c r="AX562" s="132">
        <f t="shared" si="540"/>
        <v>0.52380952380952384</v>
      </c>
      <c r="AY562" s="131">
        <f t="shared" si="541"/>
        <v>77860.681818181823</v>
      </c>
      <c r="AZ562" s="592"/>
      <c r="BA562" s="227" t="s">
        <v>120</v>
      </c>
      <c r="BB562" s="122">
        <v>74</v>
      </c>
      <c r="BC562" s="131">
        <v>25</v>
      </c>
      <c r="BD562" s="131">
        <v>2932260</v>
      </c>
      <c r="BE562" s="132">
        <f t="shared" si="577"/>
        <v>2.6511134676564158E-2</v>
      </c>
      <c r="BF562" s="132">
        <f t="shared" si="542"/>
        <v>0.33783783783783783</v>
      </c>
      <c r="BG562" s="157">
        <f t="shared" si="543"/>
        <v>117290.4</v>
      </c>
      <c r="BH562" s="592"/>
      <c r="BI562" s="227" t="s">
        <v>120</v>
      </c>
      <c r="BJ562" s="122">
        <f t="shared" si="544"/>
        <v>2905</v>
      </c>
      <c r="BK562" s="131">
        <f t="shared" si="528"/>
        <v>1751</v>
      </c>
      <c r="BL562" s="131">
        <f t="shared" si="529"/>
        <v>136793840</v>
      </c>
      <c r="BM562" s="132">
        <f t="shared" si="578"/>
        <v>6.511472239782827E-2</v>
      </c>
      <c r="BN562" s="132">
        <f t="shared" si="545"/>
        <v>0.60275387263339075</v>
      </c>
      <c r="BO562" s="131">
        <f t="shared" si="546"/>
        <v>78123.266704740148</v>
      </c>
      <c r="BP562" s="183"/>
    </row>
    <row r="563" spans="2:68" s="75" customFormat="1">
      <c r="B563" s="602"/>
      <c r="C563" s="605"/>
      <c r="D563" s="592"/>
      <c r="E563" s="227" t="s">
        <v>121</v>
      </c>
      <c r="F563" s="122">
        <v>8</v>
      </c>
      <c r="G563" s="131">
        <v>8</v>
      </c>
      <c r="H563" s="131">
        <v>526100</v>
      </c>
      <c r="I563" s="132">
        <f t="shared" si="571"/>
        <v>0.16326530612244897</v>
      </c>
      <c r="J563" s="132">
        <f t="shared" si="530"/>
        <v>1</v>
      </c>
      <c r="K563" s="157">
        <f t="shared" si="531"/>
        <v>65762.5</v>
      </c>
      <c r="L563" s="592"/>
      <c r="M563" s="227" t="s">
        <v>121</v>
      </c>
      <c r="N563" s="122">
        <v>27</v>
      </c>
      <c r="O563" s="131">
        <v>16</v>
      </c>
      <c r="P563" s="131">
        <v>1790280</v>
      </c>
      <c r="Q563" s="132">
        <f t="shared" si="572"/>
        <v>0.1095890410958904</v>
      </c>
      <c r="R563" s="132">
        <f t="shared" si="532"/>
        <v>0.59259259259259256</v>
      </c>
      <c r="S563" s="126">
        <f t="shared" si="533"/>
        <v>111892.5</v>
      </c>
      <c r="T563" s="592"/>
      <c r="U563" s="227" t="s">
        <v>121</v>
      </c>
      <c r="V563" s="122">
        <v>636</v>
      </c>
      <c r="W563" s="131">
        <v>355</v>
      </c>
      <c r="X563" s="131">
        <v>25306520</v>
      </c>
      <c r="Y563" s="132">
        <f t="shared" si="573"/>
        <v>3.4539793734189528E-2</v>
      </c>
      <c r="Z563" s="132">
        <f t="shared" si="534"/>
        <v>0.55817610062893086</v>
      </c>
      <c r="AA563" s="131">
        <f t="shared" si="535"/>
        <v>71285.971830985916</v>
      </c>
      <c r="AB563" s="592"/>
      <c r="AC563" s="227" t="s">
        <v>121</v>
      </c>
      <c r="AD563" s="122">
        <v>692</v>
      </c>
      <c r="AE563" s="131">
        <v>404</v>
      </c>
      <c r="AF563" s="131">
        <v>30401000</v>
      </c>
      <c r="AG563" s="132">
        <f t="shared" si="574"/>
        <v>5.0702811244979919E-2</v>
      </c>
      <c r="AH563" s="132">
        <f t="shared" si="536"/>
        <v>0.58381502890173409</v>
      </c>
      <c r="AI563" s="126">
        <f t="shared" si="537"/>
        <v>75250</v>
      </c>
      <c r="AJ563" s="592"/>
      <c r="AK563" s="227" t="s">
        <v>121</v>
      </c>
      <c r="AL563" s="122">
        <v>535</v>
      </c>
      <c r="AM563" s="131">
        <v>290</v>
      </c>
      <c r="AN563" s="131">
        <v>25598240</v>
      </c>
      <c r="AO563" s="132">
        <f t="shared" si="575"/>
        <v>5.7516858389527963E-2</v>
      </c>
      <c r="AP563" s="132">
        <f t="shared" si="538"/>
        <v>0.54205607476635509</v>
      </c>
      <c r="AQ563" s="126">
        <f t="shared" si="539"/>
        <v>88269.793103448275</v>
      </c>
      <c r="AR563" s="592"/>
      <c r="AS563" s="227" t="s">
        <v>121</v>
      </c>
      <c r="AT563" s="122">
        <v>291</v>
      </c>
      <c r="AU563" s="131">
        <v>147</v>
      </c>
      <c r="AV563" s="131">
        <v>13775570</v>
      </c>
      <c r="AW563" s="132">
        <f t="shared" si="576"/>
        <v>5.9634888438133873E-2</v>
      </c>
      <c r="AX563" s="132">
        <f t="shared" si="540"/>
        <v>0.50515463917525771</v>
      </c>
      <c r="AY563" s="131">
        <f t="shared" si="541"/>
        <v>93711.360544217692</v>
      </c>
      <c r="AZ563" s="592"/>
      <c r="BA563" s="227" t="s">
        <v>121</v>
      </c>
      <c r="BB563" s="122">
        <v>100</v>
      </c>
      <c r="BC563" s="131">
        <v>38</v>
      </c>
      <c r="BD563" s="131">
        <v>4378410</v>
      </c>
      <c r="BE563" s="132">
        <f t="shared" si="577"/>
        <v>4.0296924708377521E-2</v>
      </c>
      <c r="BF563" s="132">
        <f t="shared" si="542"/>
        <v>0.38</v>
      </c>
      <c r="BG563" s="157">
        <f t="shared" si="543"/>
        <v>115221.31578947368</v>
      </c>
      <c r="BH563" s="592"/>
      <c r="BI563" s="227" t="s">
        <v>121</v>
      </c>
      <c r="BJ563" s="122">
        <f t="shared" si="544"/>
        <v>2289</v>
      </c>
      <c r="BK563" s="131">
        <f t="shared" si="528"/>
        <v>1258</v>
      </c>
      <c r="BL563" s="131">
        <f t="shared" si="529"/>
        <v>101776120</v>
      </c>
      <c r="BM563" s="132">
        <f t="shared" si="578"/>
        <v>4.6781451043099921E-2</v>
      </c>
      <c r="BN563" s="132">
        <f t="shared" si="545"/>
        <v>0.5495849716033202</v>
      </c>
      <c r="BO563" s="131">
        <f t="shared" si="546"/>
        <v>80903.11605723371</v>
      </c>
      <c r="BP563" s="183"/>
    </row>
    <row r="564" spans="2:68" s="75" customFormat="1">
      <c r="B564" s="602"/>
      <c r="C564" s="605"/>
      <c r="D564" s="592"/>
      <c r="E564" s="227" t="s">
        <v>122</v>
      </c>
      <c r="F564" s="122">
        <v>7</v>
      </c>
      <c r="G564" s="131">
        <v>4</v>
      </c>
      <c r="H564" s="131">
        <v>241670</v>
      </c>
      <c r="I564" s="132">
        <f t="shared" si="571"/>
        <v>8.1632653061224483E-2</v>
      </c>
      <c r="J564" s="132">
        <f t="shared" si="530"/>
        <v>0.5714285714285714</v>
      </c>
      <c r="K564" s="157">
        <f t="shared" si="531"/>
        <v>60417.5</v>
      </c>
      <c r="L564" s="592"/>
      <c r="M564" s="227" t="s">
        <v>122</v>
      </c>
      <c r="N564" s="122">
        <v>13</v>
      </c>
      <c r="O564" s="131">
        <v>7</v>
      </c>
      <c r="P564" s="131">
        <v>520110</v>
      </c>
      <c r="Q564" s="132">
        <f t="shared" si="572"/>
        <v>4.7945205479452052E-2</v>
      </c>
      <c r="R564" s="132">
        <f t="shared" si="532"/>
        <v>0.53846153846153844</v>
      </c>
      <c r="S564" s="126">
        <f t="shared" si="533"/>
        <v>74301.428571428565</v>
      </c>
      <c r="T564" s="592"/>
      <c r="U564" s="227" t="s">
        <v>122</v>
      </c>
      <c r="V564" s="122">
        <v>426</v>
      </c>
      <c r="W564" s="131">
        <v>268</v>
      </c>
      <c r="X564" s="131">
        <v>21930320</v>
      </c>
      <c r="Y564" s="132">
        <f t="shared" si="573"/>
        <v>2.607511188947266E-2</v>
      </c>
      <c r="Z564" s="132">
        <f t="shared" si="534"/>
        <v>0.62910798122065725</v>
      </c>
      <c r="AA564" s="131">
        <f t="shared" si="535"/>
        <v>81829.552238805976</v>
      </c>
      <c r="AB564" s="592"/>
      <c r="AC564" s="227" t="s">
        <v>122</v>
      </c>
      <c r="AD564" s="122">
        <v>470</v>
      </c>
      <c r="AE564" s="131">
        <v>304</v>
      </c>
      <c r="AF564" s="131">
        <v>28091990</v>
      </c>
      <c r="AG564" s="132">
        <f t="shared" si="574"/>
        <v>3.8152610441767071E-2</v>
      </c>
      <c r="AH564" s="132">
        <f t="shared" si="536"/>
        <v>0.64680851063829792</v>
      </c>
      <c r="AI564" s="126">
        <f t="shared" si="537"/>
        <v>92407.861842105267</v>
      </c>
      <c r="AJ564" s="592"/>
      <c r="AK564" s="227" t="s">
        <v>122</v>
      </c>
      <c r="AL564" s="122">
        <v>361</v>
      </c>
      <c r="AM564" s="131">
        <v>212</v>
      </c>
      <c r="AN564" s="131">
        <v>21672740</v>
      </c>
      <c r="AO564" s="132">
        <f t="shared" si="575"/>
        <v>4.2046806822689409E-2</v>
      </c>
      <c r="AP564" s="132">
        <f t="shared" si="538"/>
        <v>0.58725761772853191</v>
      </c>
      <c r="AQ564" s="126">
        <f t="shared" si="539"/>
        <v>102229.90566037736</v>
      </c>
      <c r="AR564" s="592"/>
      <c r="AS564" s="227" t="s">
        <v>122</v>
      </c>
      <c r="AT564" s="122">
        <v>152</v>
      </c>
      <c r="AU564" s="131">
        <v>75</v>
      </c>
      <c r="AV564" s="131">
        <v>8810870</v>
      </c>
      <c r="AW564" s="132">
        <f t="shared" si="576"/>
        <v>3.0425963488843813E-2</v>
      </c>
      <c r="AX564" s="132">
        <f t="shared" si="540"/>
        <v>0.49342105263157893</v>
      </c>
      <c r="AY564" s="131">
        <f t="shared" si="541"/>
        <v>117478.26666666666</v>
      </c>
      <c r="AZ564" s="592"/>
      <c r="BA564" s="227" t="s">
        <v>122</v>
      </c>
      <c r="BB564" s="122">
        <v>49</v>
      </c>
      <c r="BC564" s="131">
        <v>26</v>
      </c>
      <c r="BD564" s="131">
        <v>3103620</v>
      </c>
      <c r="BE564" s="132">
        <f t="shared" si="577"/>
        <v>2.7571580063626724E-2</v>
      </c>
      <c r="BF564" s="132">
        <f t="shared" si="542"/>
        <v>0.53061224489795922</v>
      </c>
      <c r="BG564" s="157">
        <f t="shared" si="543"/>
        <v>119370</v>
      </c>
      <c r="BH564" s="592"/>
      <c r="BI564" s="227" t="s">
        <v>122</v>
      </c>
      <c r="BJ564" s="122">
        <f t="shared" si="544"/>
        <v>1478</v>
      </c>
      <c r="BK564" s="131">
        <f t="shared" si="528"/>
        <v>896</v>
      </c>
      <c r="BL564" s="131">
        <f t="shared" si="529"/>
        <v>84371320</v>
      </c>
      <c r="BM564" s="132">
        <f t="shared" si="578"/>
        <v>3.331969804023651E-2</v>
      </c>
      <c r="BN564" s="132">
        <f t="shared" si="545"/>
        <v>0.60622462787550746</v>
      </c>
      <c r="BO564" s="131">
        <f t="shared" si="546"/>
        <v>94164.419642857145</v>
      </c>
      <c r="BP564" s="183"/>
    </row>
    <row r="565" spans="2:68" s="75" customFormat="1">
      <c r="B565" s="602"/>
      <c r="C565" s="605"/>
      <c r="D565" s="592"/>
      <c r="E565" s="227" t="s">
        <v>123</v>
      </c>
      <c r="F565" s="122">
        <v>25</v>
      </c>
      <c r="G565" s="131">
        <v>16</v>
      </c>
      <c r="H565" s="131">
        <v>1205830</v>
      </c>
      <c r="I565" s="132">
        <f t="shared" si="571"/>
        <v>0.32653061224489793</v>
      </c>
      <c r="J565" s="132">
        <f t="shared" si="530"/>
        <v>0.64</v>
      </c>
      <c r="K565" s="157">
        <f t="shared" si="531"/>
        <v>75364.375</v>
      </c>
      <c r="L565" s="592"/>
      <c r="M565" s="227" t="s">
        <v>123</v>
      </c>
      <c r="N565" s="122">
        <v>69</v>
      </c>
      <c r="O565" s="131">
        <v>52</v>
      </c>
      <c r="P565" s="131">
        <v>5012420</v>
      </c>
      <c r="Q565" s="132">
        <f t="shared" si="572"/>
        <v>0.35616438356164382</v>
      </c>
      <c r="R565" s="132">
        <f t="shared" si="532"/>
        <v>0.75362318840579712</v>
      </c>
      <c r="S565" s="126">
        <f t="shared" si="533"/>
        <v>96392.692307692312</v>
      </c>
      <c r="T565" s="592"/>
      <c r="U565" s="227" t="s">
        <v>123</v>
      </c>
      <c r="V565" s="122">
        <v>4148</v>
      </c>
      <c r="W565" s="131">
        <v>2779</v>
      </c>
      <c r="X565" s="131">
        <v>193869930</v>
      </c>
      <c r="Y565" s="132">
        <f t="shared" si="573"/>
        <v>0.27038334306285272</v>
      </c>
      <c r="Z565" s="132">
        <f t="shared" si="534"/>
        <v>0.66996142719382834</v>
      </c>
      <c r="AA565" s="131">
        <f t="shared" si="535"/>
        <v>69762.47930910399</v>
      </c>
      <c r="AB565" s="592"/>
      <c r="AC565" s="227" t="s">
        <v>123</v>
      </c>
      <c r="AD565" s="122">
        <v>3355</v>
      </c>
      <c r="AE565" s="131">
        <v>2289</v>
      </c>
      <c r="AF565" s="131">
        <v>183039140</v>
      </c>
      <c r="AG565" s="132">
        <f t="shared" si="574"/>
        <v>0.28727409638554219</v>
      </c>
      <c r="AH565" s="132">
        <f t="shared" si="536"/>
        <v>0.68226527570789863</v>
      </c>
      <c r="AI565" s="126">
        <f t="shared" si="537"/>
        <v>79964.674530362608</v>
      </c>
      <c r="AJ565" s="592"/>
      <c r="AK565" s="227" t="s">
        <v>123</v>
      </c>
      <c r="AL565" s="122">
        <v>1891</v>
      </c>
      <c r="AM565" s="131">
        <v>1148</v>
      </c>
      <c r="AN565" s="131">
        <v>97821340</v>
      </c>
      <c r="AO565" s="132">
        <f t="shared" si="575"/>
        <v>0.22768742562475208</v>
      </c>
      <c r="AP565" s="132">
        <f t="shared" si="538"/>
        <v>0.6070861977789529</v>
      </c>
      <c r="AQ565" s="126">
        <f t="shared" si="539"/>
        <v>85210.226480836238</v>
      </c>
      <c r="AR565" s="592"/>
      <c r="AS565" s="227" t="s">
        <v>123</v>
      </c>
      <c r="AT565" s="122">
        <v>702</v>
      </c>
      <c r="AU565" s="131">
        <v>371</v>
      </c>
      <c r="AV565" s="131">
        <v>32555180</v>
      </c>
      <c r="AW565" s="132">
        <f t="shared" si="576"/>
        <v>0.15050709939148074</v>
      </c>
      <c r="AX565" s="132">
        <f t="shared" si="540"/>
        <v>0.52849002849002846</v>
      </c>
      <c r="AY565" s="131">
        <f t="shared" si="541"/>
        <v>87749.811320754714</v>
      </c>
      <c r="AZ565" s="592"/>
      <c r="BA565" s="227" t="s">
        <v>123</v>
      </c>
      <c r="BB565" s="122">
        <v>172</v>
      </c>
      <c r="BC565" s="131">
        <v>66</v>
      </c>
      <c r="BD565" s="131">
        <v>8918340</v>
      </c>
      <c r="BE565" s="132">
        <f t="shared" si="577"/>
        <v>6.9989395546129374E-2</v>
      </c>
      <c r="BF565" s="132">
        <f t="shared" si="542"/>
        <v>0.38372093023255816</v>
      </c>
      <c r="BG565" s="157">
        <f t="shared" si="543"/>
        <v>135126.36363636365</v>
      </c>
      <c r="BH565" s="592"/>
      <c r="BI565" s="227" t="s">
        <v>123</v>
      </c>
      <c r="BJ565" s="122">
        <f t="shared" si="544"/>
        <v>10362</v>
      </c>
      <c r="BK565" s="131">
        <f t="shared" si="528"/>
        <v>6721</v>
      </c>
      <c r="BL565" s="131">
        <f t="shared" si="529"/>
        <v>522422180</v>
      </c>
      <c r="BM565" s="132">
        <f t="shared" si="578"/>
        <v>0.24993492246476517</v>
      </c>
      <c r="BN565" s="132">
        <f t="shared" si="545"/>
        <v>0.64861995753715496</v>
      </c>
      <c r="BO565" s="131">
        <f t="shared" si="546"/>
        <v>77729.828894509745</v>
      </c>
      <c r="BP565" s="183"/>
    </row>
    <row r="566" spans="2:68" s="75" customFormat="1">
      <c r="B566" s="602"/>
      <c r="C566" s="605"/>
      <c r="D566" s="592"/>
      <c r="E566" s="227" t="s">
        <v>124</v>
      </c>
      <c r="F566" s="122">
        <v>7</v>
      </c>
      <c r="G566" s="131">
        <v>7</v>
      </c>
      <c r="H566" s="131">
        <v>506270</v>
      </c>
      <c r="I566" s="132">
        <f t="shared" si="571"/>
        <v>0.14285714285714285</v>
      </c>
      <c r="J566" s="132">
        <f t="shared" si="530"/>
        <v>1</v>
      </c>
      <c r="K566" s="157">
        <f t="shared" si="531"/>
        <v>72324.28571428571</v>
      </c>
      <c r="L566" s="592"/>
      <c r="M566" s="227" t="s">
        <v>124</v>
      </c>
      <c r="N566" s="122">
        <v>16</v>
      </c>
      <c r="O566" s="131">
        <v>12</v>
      </c>
      <c r="P566" s="131">
        <v>1617950</v>
      </c>
      <c r="Q566" s="132">
        <f t="shared" si="572"/>
        <v>8.2191780821917804E-2</v>
      </c>
      <c r="R566" s="132">
        <f t="shared" si="532"/>
        <v>0.75</v>
      </c>
      <c r="S566" s="126">
        <f t="shared" si="533"/>
        <v>134829.16666666666</v>
      </c>
      <c r="T566" s="592"/>
      <c r="U566" s="227" t="s">
        <v>124</v>
      </c>
      <c r="V566" s="122">
        <v>696</v>
      </c>
      <c r="W566" s="131">
        <v>413</v>
      </c>
      <c r="X566" s="131">
        <v>28010430</v>
      </c>
      <c r="Y566" s="132">
        <f t="shared" si="573"/>
        <v>4.0182914964000775E-2</v>
      </c>
      <c r="Z566" s="132">
        <f t="shared" si="534"/>
        <v>0.5933908045977011</v>
      </c>
      <c r="AA566" s="131">
        <f t="shared" si="535"/>
        <v>67821.864406779656</v>
      </c>
      <c r="AB566" s="592"/>
      <c r="AC566" s="227" t="s">
        <v>124</v>
      </c>
      <c r="AD566" s="122">
        <v>817</v>
      </c>
      <c r="AE566" s="131">
        <v>502</v>
      </c>
      <c r="AF566" s="131">
        <v>44126000</v>
      </c>
      <c r="AG566" s="132">
        <f t="shared" si="574"/>
        <v>6.300200803212852E-2</v>
      </c>
      <c r="AH566" s="132">
        <f t="shared" si="536"/>
        <v>0.61444308445532436</v>
      </c>
      <c r="AI566" s="126">
        <f t="shared" si="537"/>
        <v>87900.398406374501</v>
      </c>
      <c r="AJ566" s="592"/>
      <c r="AK566" s="227" t="s">
        <v>124</v>
      </c>
      <c r="AL566" s="122">
        <v>706</v>
      </c>
      <c r="AM566" s="131">
        <v>405</v>
      </c>
      <c r="AN566" s="131">
        <v>38074260</v>
      </c>
      <c r="AO566" s="132">
        <f t="shared" si="575"/>
        <v>8.0325267750892507E-2</v>
      </c>
      <c r="AP566" s="132">
        <f t="shared" si="538"/>
        <v>0.57365439093484416</v>
      </c>
      <c r="AQ566" s="126">
        <f t="shared" si="539"/>
        <v>94010.518518518526</v>
      </c>
      <c r="AR566" s="592"/>
      <c r="AS566" s="227" t="s">
        <v>124</v>
      </c>
      <c r="AT566" s="122">
        <v>394</v>
      </c>
      <c r="AU566" s="131">
        <v>215</v>
      </c>
      <c r="AV566" s="131">
        <v>20453690</v>
      </c>
      <c r="AW566" s="132">
        <f t="shared" si="576"/>
        <v>8.7221095334685597E-2</v>
      </c>
      <c r="AX566" s="132">
        <f t="shared" si="540"/>
        <v>0.54568527918781728</v>
      </c>
      <c r="AY566" s="131">
        <f t="shared" si="541"/>
        <v>95133.441860465115</v>
      </c>
      <c r="AZ566" s="592"/>
      <c r="BA566" s="227" t="s">
        <v>124</v>
      </c>
      <c r="BB566" s="122">
        <v>162</v>
      </c>
      <c r="BC566" s="131">
        <v>59</v>
      </c>
      <c r="BD566" s="131">
        <v>5606230</v>
      </c>
      <c r="BE566" s="132">
        <f t="shared" si="577"/>
        <v>6.2566277836691414E-2</v>
      </c>
      <c r="BF566" s="132">
        <f t="shared" si="542"/>
        <v>0.36419753086419754</v>
      </c>
      <c r="BG566" s="157">
        <f t="shared" si="543"/>
        <v>95020.847457627126</v>
      </c>
      <c r="BH566" s="592"/>
      <c r="BI566" s="227" t="s">
        <v>124</v>
      </c>
      <c r="BJ566" s="122">
        <f t="shared" si="544"/>
        <v>2798</v>
      </c>
      <c r="BK566" s="131">
        <f t="shared" si="528"/>
        <v>1613</v>
      </c>
      <c r="BL566" s="131">
        <f t="shared" si="529"/>
        <v>138394830</v>
      </c>
      <c r="BM566" s="132">
        <f t="shared" si="578"/>
        <v>5.9982893905023989E-2</v>
      </c>
      <c r="BN566" s="132">
        <f t="shared" si="545"/>
        <v>0.57648320228734806</v>
      </c>
      <c r="BO566" s="131">
        <f t="shared" si="546"/>
        <v>85799.64662120273</v>
      </c>
      <c r="BP566" s="183"/>
    </row>
    <row r="567" spans="2:68" s="75" customFormat="1">
      <c r="B567" s="602"/>
      <c r="C567" s="605"/>
      <c r="D567" s="592"/>
      <c r="E567" s="224" t="s">
        <v>117</v>
      </c>
      <c r="F567" s="122">
        <v>5</v>
      </c>
      <c r="G567" s="131">
        <v>3</v>
      </c>
      <c r="H567" s="131">
        <v>332240</v>
      </c>
      <c r="I567" s="132">
        <f t="shared" si="571"/>
        <v>6.1224489795918366E-2</v>
      </c>
      <c r="J567" s="132">
        <f t="shared" si="530"/>
        <v>0.6</v>
      </c>
      <c r="K567" s="157">
        <f t="shared" si="531"/>
        <v>110746.66666666667</v>
      </c>
      <c r="L567" s="592"/>
      <c r="M567" s="228" t="s">
        <v>117</v>
      </c>
      <c r="N567" s="122">
        <v>8</v>
      </c>
      <c r="O567" s="131">
        <v>4</v>
      </c>
      <c r="P567" s="131">
        <v>265830</v>
      </c>
      <c r="Q567" s="132">
        <f t="shared" si="572"/>
        <v>2.7397260273972601E-2</v>
      </c>
      <c r="R567" s="132">
        <f t="shared" si="532"/>
        <v>0.5</v>
      </c>
      <c r="S567" s="126">
        <f t="shared" si="533"/>
        <v>66457.5</v>
      </c>
      <c r="T567" s="592"/>
      <c r="U567" s="228" t="s">
        <v>117</v>
      </c>
      <c r="V567" s="122">
        <v>910</v>
      </c>
      <c r="W567" s="131">
        <v>515</v>
      </c>
      <c r="X567" s="131">
        <v>32763670</v>
      </c>
      <c r="Y567" s="132">
        <f t="shared" si="573"/>
        <v>5.0107024712979176E-2</v>
      </c>
      <c r="Z567" s="132">
        <f t="shared" si="534"/>
        <v>0.56593406593406592</v>
      </c>
      <c r="AA567" s="131">
        <f t="shared" si="535"/>
        <v>63618.776699029127</v>
      </c>
      <c r="AB567" s="592"/>
      <c r="AC567" s="228" t="s">
        <v>117</v>
      </c>
      <c r="AD567" s="122">
        <v>528</v>
      </c>
      <c r="AE567" s="131">
        <v>289</v>
      </c>
      <c r="AF567" s="131">
        <v>23337180</v>
      </c>
      <c r="AG567" s="132">
        <f t="shared" si="574"/>
        <v>3.6270080321285141E-2</v>
      </c>
      <c r="AH567" s="132">
        <f t="shared" si="536"/>
        <v>0.54734848484848486</v>
      </c>
      <c r="AI567" s="126">
        <f t="shared" si="537"/>
        <v>80751.487889273354</v>
      </c>
      <c r="AJ567" s="592"/>
      <c r="AK567" s="228" t="s">
        <v>117</v>
      </c>
      <c r="AL567" s="122">
        <v>279</v>
      </c>
      <c r="AM567" s="131">
        <v>144</v>
      </c>
      <c r="AN567" s="131">
        <v>15349940</v>
      </c>
      <c r="AO567" s="132">
        <f t="shared" si="575"/>
        <v>2.8560095200317333E-2</v>
      </c>
      <c r="AP567" s="132">
        <f t="shared" si="538"/>
        <v>0.5161290322580645</v>
      </c>
      <c r="AQ567" s="126">
        <f t="shared" si="539"/>
        <v>106596.80555555556</v>
      </c>
      <c r="AR567" s="592"/>
      <c r="AS567" s="228" t="s">
        <v>117</v>
      </c>
      <c r="AT567" s="122">
        <v>156</v>
      </c>
      <c r="AU567" s="131">
        <v>63</v>
      </c>
      <c r="AV567" s="131">
        <v>9082390</v>
      </c>
      <c r="AW567" s="132">
        <f t="shared" si="576"/>
        <v>2.5557809330628803E-2</v>
      </c>
      <c r="AX567" s="132">
        <f t="shared" si="540"/>
        <v>0.40384615384615385</v>
      </c>
      <c r="AY567" s="131">
        <f t="shared" si="541"/>
        <v>144164.92063492062</v>
      </c>
      <c r="AZ567" s="592"/>
      <c r="BA567" s="228" t="s">
        <v>117</v>
      </c>
      <c r="BB567" s="122">
        <v>88</v>
      </c>
      <c r="BC567" s="131">
        <v>37</v>
      </c>
      <c r="BD567" s="131">
        <v>6289710</v>
      </c>
      <c r="BE567" s="132">
        <f t="shared" si="577"/>
        <v>3.9236479321314952E-2</v>
      </c>
      <c r="BF567" s="132">
        <f t="shared" si="542"/>
        <v>0.42045454545454547</v>
      </c>
      <c r="BG567" s="157">
        <f t="shared" si="543"/>
        <v>169992.16216216216</v>
      </c>
      <c r="BH567" s="592"/>
      <c r="BI567" s="228" t="s">
        <v>117</v>
      </c>
      <c r="BJ567" s="122">
        <f t="shared" si="544"/>
        <v>1974</v>
      </c>
      <c r="BK567" s="131">
        <f t="shared" si="528"/>
        <v>1055</v>
      </c>
      <c r="BL567" s="131">
        <f t="shared" si="529"/>
        <v>87420960</v>
      </c>
      <c r="BM567" s="132">
        <f t="shared" si="578"/>
        <v>3.9232456955858835E-2</v>
      </c>
      <c r="BN567" s="132">
        <f t="shared" si="545"/>
        <v>0.53444782168186422</v>
      </c>
      <c r="BO567" s="131">
        <f t="shared" si="546"/>
        <v>82863.469194312798</v>
      </c>
      <c r="BP567" s="183"/>
    </row>
    <row r="568" spans="2:68" s="75" customFormat="1">
      <c r="B568" s="602">
        <v>52</v>
      </c>
      <c r="C568" s="604" t="s">
        <v>4</v>
      </c>
      <c r="D568" s="596">
        <f>BS59</f>
        <v>7</v>
      </c>
      <c r="E568" s="225" t="s">
        <v>104</v>
      </c>
      <c r="F568" s="121">
        <v>5</v>
      </c>
      <c r="G568" s="129">
        <v>2</v>
      </c>
      <c r="H568" s="129">
        <v>33750</v>
      </c>
      <c r="I568" s="130">
        <f>IFERROR(G568/$D$568,"-")</f>
        <v>0.2857142857142857</v>
      </c>
      <c r="J568" s="130">
        <f t="shared" si="530"/>
        <v>0.4</v>
      </c>
      <c r="K568" s="156">
        <f t="shared" si="531"/>
        <v>16875</v>
      </c>
      <c r="L568" s="596">
        <f>BT59</f>
        <v>16</v>
      </c>
      <c r="M568" s="225" t="s">
        <v>104</v>
      </c>
      <c r="N568" s="121">
        <v>8</v>
      </c>
      <c r="O568" s="129">
        <v>4</v>
      </c>
      <c r="P568" s="129">
        <v>212790</v>
      </c>
      <c r="Q568" s="130">
        <f>IFERROR(O568/$L$568,"-")</f>
        <v>0.25</v>
      </c>
      <c r="R568" s="130">
        <f t="shared" si="532"/>
        <v>0.5</v>
      </c>
      <c r="S568" s="125">
        <f t="shared" si="533"/>
        <v>53197.5</v>
      </c>
      <c r="T568" s="596">
        <f>BU59</f>
        <v>7928</v>
      </c>
      <c r="U568" s="225" t="s">
        <v>104</v>
      </c>
      <c r="V568" s="121">
        <v>3722</v>
      </c>
      <c r="W568" s="129">
        <v>2614</v>
      </c>
      <c r="X568" s="129">
        <v>182473270</v>
      </c>
      <c r="Y568" s="130">
        <f>IFERROR(W568/$T$568,"-")</f>
        <v>0.32971745711402622</v>
      </c>
      <c r="Z568" s="130">
        <f t="shared" si="534"/>
        <v>0.70231058570660931</v>
      </c>
      <c r="AA568" s="129">
        <f t="shared" si="535"/>
        <v>69806.147666411634</v>
      </c>
      <c r="AB568" s="596">
        <f>BV59</f>
        <v>6554</v>
      </c>
      <c r="AC568" s="225" t="s">
        <v>104</v>
      </c>
      <c r="AD568" s="121">
        <v>3345</v>
      </c>
      <c r="AE568" s="129">
        <v>2373</v>
      </c>
      <c r="AF568" s="129">
        <v>186234210</v>
      </c>
      <c r="AG568" s="130">
        <f>IFERROR(AE568/$AB$568,"-")</f>
        <v>0.36206896551724138</v>
      </c>
      <c r="AH568" s="130">
        <f t="shared" si="536"/>
        <v>0.70941704035874442</v>
      </c>
      <c r="AI568" s="125">
        <f t="shared" si="537"/>
        <v>78480.493046776231</v>
      </c>
      <c r="AJ568" s="596">
        <f>BW59</f>
        <v>4124</v>
      </c>
      <c r="AK568" s="225" t="s">
        <v>104</v>
      </c>
      <c r="AL568" s="121">
        <v>2164</v>
      </c>
      <c r="AM568" s="129">
        <v>1392</v>
      </c>
      <c r="AN568" s="129">
        <v>112560880</v>
      </c>
      <c r="AO568" s="130">
        <f>IFERROR(AM568/$AJ$568,"-")</f>
        <v>0.3375363724539282</v>
      </c>
      <c r="AP568" s="130">
        <f t="shared" si="538"/>
        <v>0.64325323475046214</v>
      </c>
      <c r="AQ568" s="125">
        <f t="shared" si="539"/>
        <v>80862.70114942528</v>
      </c>
      <c r="AR568" s="596">
        <f>BX59</f>
        <v>2195</v>
      </c>
      <c r="AS568" s="225" t="s">
        <v>104</v>
      </c>
      <c r="AT568" s="121">
        <v>1027</v>
      </c>
      <c r="AU568" s="129">
        <v>602</v>
      </c>
      <c r="AV568" s="129">
        <v>45066320</v>
      </c>
      <c r="AW568" s="130">
        <f>IFERROR(AU568/$AR$568,"-")</f>
        <v>0.2742596810933941</v>
      </c>
      <c r="AX568" s="130">
        <f t="shared" si="540"/>
        <v>0.58617332035053549</v>
      </c>
      <c r="AY568" s="129">
        <f t="shared" si="541"/>
        <v>74860.99667774087</v>
      </c>
      <c r="AZ568" s="596">
        <f>BY59</f>
        <v>930</v>
      </c>
      <c r="BA568" s="225" t="s">
        <v>104</v>
      </c>
      <c r="BB568" s="121">
        <v>336</v>
      </c>
      <c r="BC568" s="129">
        <v>160</v>
      </c>
      <c r="BD568" s="129">
        <v>11196840</v>
      </c>
      <c r="BE568" s="130">
        <f>IFERROR(BC568/$AZ$568,"-")</f>
        <v>0.17204301075268819</v>
      </c>
      <c r="BF568" s="130">
        <f t="shared" si="542"/>
        <v>0.47619047619047616</v>
      </c>
      <c r="BG568" s="156">
        <f t="shared" si="543"/>
        <v>69980.25</v>
      </c>
      <c r="BH568" s="596">
        <f>BZ59</f>
        <v>21754</v>
      </c>
      <c r="BI568" s="225" t="s">
        <v>104</v>
      </c>
      <c r="BJ568" s="121">
        <f t="shared" si="544"/>
        <v>10607</v>
      </c>
      <c r="BK568" s="129">
        <f t="shared" si="528"/>
        <v>7147</v>
      </c>
      <c r="BL568" s="129">
        <f t="shared" si="529"/>
        <v>537778060</v>
      </c>
      <c r="BM568" s="130">
        <f>IFERROR(BK568/$BH$568,"-")</f>
        <v>0.32853728050013792</v>
      </c>
      <c r="BN568" s="130">
        <f t="shared" si="545"/>
        <v>0.67380032054303762</v>
      </c>
      <c r="BO568" s="129">
        <f t="shared" si="546"/>
        <v>75245.286134042253</v>
      </c>
      <c r="BP568" s="183"/>
    </row>
    <row r="569" spans="2:68" s="75" customFormat="1">
      <c r="B569" s="602"/>
      <c r="C569" s="605"/>
      <c r="D569" s="592"/>
      <c r="E569" s="226" t="s">
        <v>136</v>
      </c>
      <c r="F569" s="122">
        <v>3</v>
      </c>
      <c r="G569" s="131">
        <v>1</v>
      </c>
      <c r="H569" s="131">
        <v>9600</v>
      </c>
      <c r="I569" s="132">
        <f t="shared" ref="I569:I578" si="579">IFERROR(G569/$D$568,"-")</f>
        <v>0.14285714285714285</v>
      </c>
      <c r="J569" s="132">
        <f t="shared" si="530"/>
        <v>0.33333333333333331</v>
      </c>
      <c r="K569" s="157">
        <f t="shared" si="531"/>
        <v>9600</v>
      </c>
      <c r="L569" s="592"/>
      <c r="M569" s="226" t="s">
        <v>136</v>
      </c>
      <c r="N569" s="122">
        <v>10</v>
      </c>
      <c r="O569" s="131">
        <v>4</v>
      </c>
      <c r="P569" s="131">
        <v>267980</v>
      </c>
      <c r="Q569" s="132">
        <f t="shared" ref="Q569:Q578" si="580">IFERROR(O569/$L$568,"-")</f>
        <v>0.25</v>
      </c>
      <c r="R569" s="132">
        <f t="shared" si="532"/>
        <v>0.4</v>
      </c>
      <c r="S569" s="126">
        <f t="shared" si="533"/>
        <v>66995</v>
      </c>
      <c r="T569" s="592"/>
      <c r="U569" s="226" t="s">
        <v>136</v>
      </c>
      <c r="V569" s="122">
        <v>3687</v>
      </c>
      <c r="W569" s="131">
        <v>2605</v>
      </c>
      <c r="X569" s="131">
        <v>172841150</v>
      </c>
      <c r="Y569" s="132">
        <f t="shared" ref="Y569:Y578" si="581">IFERROR(W569/$T$568,"-")</f>
        <v>0.3285822401614531</v>
      </c>
      <c r="Z569" s="132">
        <f t="shared" si="534"/>
        <v>0.70653647952264709</v>
      </c>
      <c r="AA569" s="131">
        <f t="shared" si="535"/>
        <v>66349.769673704417</v>
      </c>
      <c r="AB569" s="592"/>
      <c r="AC569" s="226" t="s">
        <v>136</v>
      </c>
      <c r="AD569" s="122">
        <v>3154</v>
      </c>
      <c r="AE569" s="131">
        <v>2252</v>
      </c>
      <c r="AF569" s="131">
        <v>170620490</v>
      </c>
      <c r="AG569" s="132">
        <f t="shared" ref="AG569:AG578" si="582">IFERROR(AE569/$AB$568,"-")</f>
        <v>0.34360695758315535</v>
      </c>
      <c r="AH569" s="132">
        <f t="shared" si="536"/>
        <v>0.71401395053899808</v>
      </c>
      <c r="AI569" s="126">
        <f t="shared" si="537"/>
        <v>75763.983126110121</v>
      </c>
      <c r="AJ569" s="592"/>
      <c r="AK569" s="226" t="s">
        <v>136</v>
      </c>
      <c r="AL569" s="122">
        <v>1830</v>
      </c>
      <c r="AM569" s="131">
        <v>1193</v>
      </c>
      <c r="AN569" s="131">
        <v>93891880</v>
      </c>
      <c r="AO569" s="132">
        <f t="shared" ref="AO569:AO578" si="583">IFERROR(AM569/$AJ$568,"-")</f>
        <v>0.28928225024248305</v>
      </c>
      <c r="AP569" s="132">
        <f t="shared" si="538"/>
        <v>0.65191256830601096</v>
      </c>
      <c r="AQ569" s="126">
        <f t="shared" si="539"/>
        <v>78702.330259849114</v>
      </c>
      <c r="AR569" s="592"/>
      <c r="AS569" s="226" t="s">
        <v>136</v>
      </c>
      <c r="AT569" s="122">
        <v>800</v>
      </c>
      <c r="AU569" s="131">
        <v>468</v>
      </c>
      <c r="AV569" s="131">
        <v>34278930</v>
      </c>
      <c r="AW569" s="132">
        <f t="shared" ref="AW569:AW578" si="584">IFERROR(AU569/$AR$568,"-")</f>
        <v>0.21321184510250568</v>
      </c>
      <c r="AX569" s="132">
        <f t="shared" si="540"/>
        <v>0.58499999999999996</v>
      </c>
      <c r="AY569" s="131">
        <f t="shared" si="541"/>
        <v>73245.576923076922</v>
      </c>
      <c r="AZ569" s="592"/>
      <c r="BA569" s="226" t="s">
        <v>136</v>
      </c>
      <c r="BB569" s="122">
        <v>210</v>
      </c>
      <c r="BC569" s="131">
        <v>101</v>
      </c>
      <c r="BD569" s="131">
        <v>6636570</v>
      </c>
      <c r="BE569" s="132">
        <f t="shared" ref="BE569:BE578" si="585">IFERROR(BC569/$AZ$568,"-")</f>
        <v>0.1086021505376344</v>
      </c>
      <c r="BF569" s="132">
        <f t="shared" si="542"/>
        <v>0.48095238095238096</v>
      </c>
      <c r="BG569" s="157">
        <f t="shared" si="543"/>
        <v>65708.61386138614</v>
      </c>
      <c r="BH569" s="592"/>
      <c r="BI569" s="226" t="s">
        <v>136</v>
      </c>
      <c r="BJ569" s="122">
        <f t="shared" si="544"/>
        <v>9694</v>
      </c>
      <c r="BK569" s="131">
        <f t="shared" si="528"/>
        <v>6624</v>
      </c>
      <c r="BL569" s="131">
        <f t="shared" si="529"/>
        <v>478546600</v>
      </c>
      <c r="BM569" s="132">
        <f t="shared" ref="BM569:BM578" si="586">IFERROR(BK569/$BH$568,"-")</f>
        <v>0.30449572492415189</v>
      </c>
      <c r="BN569" s="132">
        <f t="shared" si="545"/>
        <v>0.68330926346193521</v>
      </c>
      <c r="BO569" s="131">
        <f t="shared" si="546"/>
        <v>72244.353864734294</v>
      </c>
      <c r="BP569" s="183"/>
    </row>
    <row r="570" spans="2:68" s="75" customFormat="1">
      <c r="B570" s="602"/>
      <c r="C570" s="605"/>
      <c r="D570" s="592"/>
      <c r="E570" s="227" t="s">
        <v>103</v>
      </c>
      <c r="F570" s="122">
        <v>5</v>
      </c>
      <c r="G570" s="131">
        <v>2</v>
      </c>
      <c r="H570" s="131">
        <v>33750</v>
      </c>
      <c r="I570" s="132">
        <f t="shared" si="579"/>
        <v>0.2857142857142857</v>
      </c>
      <c r="J570" s="132">
        <f t="shared" si="530"/>
        <v>0.4</v>
      </c>
      <c r="K570" s="157">
        <f t="shared" si="531"/>
        <v>16875</v>
      </c>
      <c r="L570" s="592"/>
      <c r="M570" s="227" t="s">
        <v>103</v>
      </c>
      <c r="N570" s="122">
        <v>11</v>
      </c>
      <c r="O570" s="131">
        <v>6</v>
      </c>
      <c r="P570" s="131">
        <v>347690</v>
      </c>
      <c r="Q570" s="132">
        <f t="shared" si="580"/>
        <v>0.375</v>
      </c>
      <c r="R570" s="132">
        <f t="shared" si="532"/>
        <v>0.54545454545454541</v>
      </c>
      <c r="S570" s="126">
        <f t="shared" si="533"/>
        <v>57948.333333333336</v>
      </c>
      <c r="T570" s="592"/>
      <c r="U570" s="227" t="s">
        <v>103</v>
      </c>
      <c r="V570" s="122">
        <v>4446</v>
      </c>
      <c r="W570" s="131">
        <v>3083</v>
      </c>
      <c r="X570" s="131">
        <v>207949160</v>
      </c>
      <c r="Y570" s="132">
        <f t="shared" si="581"/>
        <v>0.38887487386478303</v>
      </c>
      <c r="Z570" s="132">
        <f t="shared" si="534"/>
        <v>0.69343229869545664</v>
      </c>
      <c r="AA570" s="131">
        <f t="shared" si="535"/>
        <v>67450.262731106064</v>
      </c>
      <c r="AB570" s="592"/>
      <c r="AC570" s="227" t="s">
        <v>103</v>
      </c>
      <c r="AD570" s="122">
        <v>4146</v>
      </c>
      <c r="AE570" s="131">
        <v>2886</v>
      </c>
      <c r="AF570" s="131">
        <v>226303160</v>
      </c>
      <c r="AG570" s="132">
        <f t="shared" si="582"/>
        <v>0.44034177601464752</v>
      </c>
      <c r="AH570" s="132">
        <f t="shared" si="536"/>
        <v>0.69609261939218525</v>
      </c>
      <c r="AI570" s="126">
        <f t="shared" si="537"/>
        <v>78414.123354123352</v>
      </c>
      <c r="AJ570" s="592"/>
      <c r="AK570" s="227" t="s">
        <v>103</v>
      </c>
      <c r="AL570" s="122">
        <v>2820</v>
      </c>
      <c r="AM570" s="131">
        <v>1802</v>
      </c>
      <c r="AN570" s="131">
        <v>148592520</v>
      </c>
      <c r="AO570" s="132">
        <f t="shared" si="583"/>
        <v>0.43695441319107664</v>
      </c>
      <c r="AP570" s="132">
        <f t="shared" si="538"/>
        <v>0.63900709219858154</v>
      </c>
      <c r="AQ570" s="126">
        <f t="shared" si="539"/>
        <v>82459.778024417319</v>
      </c>
      <c r="AR570" s="592"/>
      <c r="AS570" s="227" t="s">
        <v>103</v>
      </c>
      <c r="AT570" s="122">
        <v>1519</v>
      </c>
      <c r="AU570" s="131">
        <v>875</v>
      </c>
      <c r="AV570" s="131">
        <v>71317870</v>
      </c>
      <c r="AW570" s="132">
        <f t="shared" si="584"/>
        <v>0.39863325740318906</v>
      </c>
      <c r="AX570" s="132">
        <f t="shared" si="540"/>
        <v>0.57603686635944695</v>
      </c>
      <c r="AY570" s="131">
        <f t="shared" si="541"/>
        <v>81506.137142857144</v>
      </c>
      <c r="AZ570" s="592"/>
      <c r="BA570" s="227" t="s">
        <v>103</v>
      </c>
      <c r="BB570" s="122">
        <v>580</v>
      </c>
      <c r="BC570" s="131">
        <v>311</v>
      </c>
      <c r="BD570" s="131">
        <v>24681120</v>
      </c>
      <c r="BE570" s="132">
        <f t="shared" si="585"/>
        <v>0.33440860215053764</v>
      </c>
      <c r="BF570" s="132">
        <f t="shared" si="542"/>
        <v>0.53620689655172415</v>
      </c>
      <c r="BG570" s="157">
        <f t="shared" si="543"/>
        <v>79360.514469453381</v>
      </c>
      <c r="BH570" s="592"/>
      <c r="BI570" s="227" t="s">
        <v>103</v>
      </c>
      <c r="BJ570" s="122">
        <f t="shared" si="544"/>
        <v>13527</v>
      </c>
      <c r="BK570" s="131">
        <f t="shared" si="528"/>
        <v>8965</v>
      </c>
      <c r="BL570" s="131">
        <f t="shared" si="529"/>
        <v>679225270</v>
      </c>
      <c r="BM570" s="132">
        <f t="shared" si="586"/>
        <v>0.41210811804725567</v>
      </c>
      <c r="BN570" s="132">
        <f t="shared" si="545"/>
        <v>0.66274857692023359</v>
      </c>
      <c r="BO570" s="131">
        <f t="shared" si="546"/>
        <v>75764.112660345796</v>
      </c>
      <c r="BP570" s="183"/>
    </row>
    <row r="571" spans="2:68" s="75" customFormat="1">
      <c r="B571" s="602"/>
      <c r="C571" s="605"/>
      <c r="D571" s="592"/>
      <c r="E571" s="227" t="s">
        <v>106</v>
      </c>
      <c r="F571" s="122">
        <v>3</v>
      </c>
      <c r="G571" s="131">
        <v>1</v>
      </c>
      <c r="H571" s="131">
        <v>24150</v>
      </c>
      <c r="I571" s="132">
        <f t="shared" si="579"/>
        <v>0.14285714285714285</v>
      </c>
      <c r="J571" s="132">
        <f t="shared" si="530"/>
        <v>0.33333333333333331</v>
      </c>
      <c r="K571" s="157">
        <f t="shared" si="531"/>
        <v>24150</v>
      </c>
      <c r="L571" s="592"/>
      <c r="M571" s="227" t="s">
        <v>106</v>
      </c>
      <c r="N571" s="122">
        <v>5</v>
      </c>
      <c r="O571" s="131">
        <v>4</v>
      </c>
      <c r="P571" s="131">
        <v>276840</v>
      </c>
      <c r="Q571" s="132">
        <f t="shared" si="580"/>
        <v>0.25</v>
      </c>
      <c r="R571" s="132">
        <f t="shared" si="532"/>
        <v>0.8</v>
      </c>
      <c r="S571" s="126">
        <f t="shared" si="533"/>
        <v>69210</v>
      </c>
      <c r="T571" s="592"/>
      <c r="U571" s="227" t="s">
        <v>106</v>
      </c>
      <c r="V571" s="122">
        <v>1425</v>
      </c>
      <c r="W571" s="131">
        <v>998</v>
      </c>
      <c r="X571" s="131">
        <v>73372700</v>
      </c>
      <c r="Y571" s="132">
        <f t="shared" si="581"/>
        <v>0.12588294651866802</v>
      </c>
      <c r="Z571" s="132">
        <f t="shared" si="534"/>
        <v>0.7003508771929825</v>
      </c>
      <c r="AA571" s="131">
        <f t="shared" si="535"/>
        <v>73519.739478957912</v>
      </c>
      <c r="AB571" s="592"/>
      <c r="AC571" s="227" t="s">
        <v>106</v>
      </c>
      <c r="AD571" s="122">
        <v>1573</v>
      </c>
      <c r="AE571" s="131">
        <v>1101</v>
      </c>
      <c r="AF571" s="131">
        <v>87730710</v>
      </c>
      <c r="AG571" s="132">
        <f t="shared" si="582"/>
        <v>0.16798901434238633</v>
      </c>
      <c r="AH571" s="132">
        <f t="shared" si="536"/>
        <v>0.6999364272091545</v>
      </c>
      <c r="AI571" s="126">
        <f t="shared" si="537"/>
        <v>79682.752043596731</v>
      </c>
      <c r="AJ571" s="592"/>
      <c r="AK571" s="227" t="s">
        <v>106</v>
      </c>
      <c r="AL571" s="122">
        <v>1166</v>
      </c>
      <c r="AM571" s="131">
        <v>771</v>
      </c>
      <c r="AN571" s="131">
        <v>66017080</v>
      </c>
      <c r="AO571" s="132">
        <f t="shared" si="583"/>
        <v>0.18695441319107661</v>
      </c>
      <c r="AP571" s="132">
        <f t="shared" si="538"/>
        <v>0.6612349914236707</v>
      </c>
      <c r="AQ571" s="126">
        <f t="shared" si="539"/>
        <v>85625.265888456546</v>
      </c>
      <c r="AR571" s="592"/>
      <c r="AS571" s="227" t="s">
        <v>106</v>
      </c>
      <c r="AT571" s="122">
        <v>613</v>
      </c>
      <c r="AU571" s="131">
        <v>341</v>
      </c>
      <c r="AV571" s="131">
        <v>24487920</v>
      </c>
      <c r="AW571" s="132">
        <f t="shared" si="584"/>
        <v>0.15535307517084282</v>
      </c>
      <c r="AX571" s="132">
        <f t="shared" si="540"/>
        <v>0.55628058727569329</v>
      </c>
      <c r="AY571" s="131">
        <f t="shared" si="541"/>
        <v>71812.082111436946</v>
      </c>
      <c r="AZ571" s="592"/>
      <c r="BA571" s="227" t="s">
        <v>106</v>
      </c>
      <c r="BB571" s="122">
        <v>254</v>
      </c>
      <c r="BC571" s="131">
        <v>129</v>
      </c>
      <c r="BD571" s="131">
        <v>9284150</v>
      </c>
      <c r="BE571" s="132">
        <f t="shared" si="585"/>
        <v>0.13870967741935483</v>
      </c>
      <c r="BF571" s="132">
        <f t="shared" si="542"/>
        <v>0.50787401574803148</v>
      </c>
      <c r="BG571" s="157">
        <f t="shared" si="543"/>
        <v>71970.155038759694</v>
      </c>
      <c r="BH571" s="592"/>
      <c r="BI571" s="227" t="s">
        <v>106</v>
      </c>
      <c r="BJ571" s="122">
        <f t="shared" si="544"/>
        <v>5039</v>
      </c>
      <c r="BK571" s="131">
        <f t="shared" si="528"/>
        <v>3345</v>
      </c>
      <c r="BL571" s="131">
        <f t="shared" si="529"/>
        <v>261193550</v>
      </c>
      <c r="BM571" s="132">
        <f t="shared" si="586"/>
        <v>0.1537648248597959</v>
      </c>
      <c r="BN571" s="132">
        <f t="shared" si="545"/>
        <v>0.66382218694185358</v>
      </c>
      <c r="BO571" s="131">
        <f t="shared" si="546"/>
        <v>78084.768310911808</v>
      </c>
      <c r="BP571" s="183"/>
    </row>
    <row r="572" spans="2:68" s="75" customFormat="1">
      <c r="B572" s="602"/>
      <c r="C572" s="605"/>
      <c r="D572" s="592"/>
      <c r="E572" s="227" t="s">
        <v>119</v>
      </c>
      <c r="F572" s="122">
        <v>2</v>
      </c>
      <c r="G572" s="131">
        <v>1</v>
      </c>
      <c r="H572" s="131">
        <v>24150</v>
      </c>
      <c r="I572" s="132">
        <f t="shared" si="579"/>
        <v>0.14285714285714285</v>
      </c>
      <c r="J572" s="132">
        <f t="shared" si="530"/>
        <v>0.5</v>
      </c>
      <c r="K572" s="157">
        <f t="shared" si="531"/>
        <v>24150</v>
      </c>
      <c r="L572" s="592"/>
      <c r="M572" s="227" t="s">
        <v>119</v>
      </c>
      <c r="N572" s="122">
        <v>5</v>
      </c>
      <c r="O572" s="131">
        <v>2</v>
      </c>
      <c r="P572" s="131">
        <v>238250</v>
      </c>
      <c r="Q572" s="132">
        <f t="shared" si="580"/>
        <v>0.125</v>
      </c>
      <c r="R572" s="132">
        <f t="shared" si="532"/>
        <v>0.4</v>
      </c>
      <c r="S572" s="126">
        <f t="shared" si="533"/>
        <v>119125</v>
      </c>
      <c r="T572" s="592"/>
      <c r="U572" s="227" t="s">
        <v>119</v>
      </c>
      <c r="V572" s="122">
        <v>1448</v>
      </c>
      <c r="W572" s="131">
        <v>1036</v>
      </c>
      <c r="X572" s="131">
        <v>77446520</v>
      </c>
      <c r="Y572" s="132">
        <f t="shared" si="581"/>
        <v>0.1306760847628658</v>
      </c>
      <c r="Z572" s="132">
        <f t="shared" si="534"/>
        <v>0.71546961325966851</v>
      </c>
      <c r="AA572" s="131">
        <f t="shared" si="535"/>
        <v>74755.328185328181</v>
      </c>
      <c r="AB572" s="592"/>
      <c r="AC572" s="227" t="s">
        <v>119</v>
      </c>
      <c r="AD572" s="122">
        <v>1602</v>
      </c>
      <c r="AE572" s="131">
        <v>1154</v>
      </c>
      <c r="AF572" s="131">
        <v>93930870</v>
      </c>
      <c r="AG572" s="132">
        <f t="shared" si="582"/>
        <v>0.17607567897467197</v>
      </c>
      <c r="AH572" s="132">
        <f t="shared" si="536"/>
        <v>0.72034956304619224</v>
      </c>
      <c r="AI572" s="126">
        <f t="shared" si="537"/>
        <v>81395.901213171572</v>
      </c>
      <c r="AJ572" s="592"/>
      <c r="AK572" s="227" t="s">
        <v>119</v>
      </c>
      <c r="AL572" s="122">
        <v>1165</v>
      </c>
      <c r="AM572" s="131">
        <v>762</v>
      </c>
      <c r="AN572" s="131">
        <v>62170820</v>
      </c>
      <c r="AO572" s="132">
        <f t="shared" si="583"/>
        <v>0.18477206595538312</v>
      </c>
      <c r="AP572" s="132">
        <f t="shared" si="538"/>
        <v>0.6540772532188841</v>
      </c>
      <c r="AQ572" s="126">
        <f t="shared" si="539"/>
        <v>81589.002624671921</v>
      </c>
      <c r="AR572" s="592"/>
      <c r="AS572" s="227" t="s">
        <v>119</v>
      </c>
      <c r="AT572" s="122">
        <v>598</v>
      </c>
      <c r="AU572" s="131">
        <v>373</v>
      </c>
      <c r="AV572" s="131">
        <v>30321930</v>
      </c>
      <c r="AW572" s="132">
        <f t="shared" si="584"/>
        <v>0.16993166287015946</v>
      </c>
      <c r="AX572" s="132">
        <f t="shared" si="540"/>
        <v>0.62374581939799334</v>
      </c>
      <c r="AY572" s="131">
        <f t="shared" si="541"/>
        <v>81292.037533512063</v>
      </c>
      <c r="AZ572" s="592"/>
      <c r="BA572" s="227" t="s">
        <v>119</v>
      </c>
      <c r="BB572" s="122">
        <v>203</v>
      </c>
      <c r="BC572" s="131">
        <v>102</v>
      </c>
      <c r="BD572" s="131">
        <v>9428510</v>
      </c>
      <c r="BE572" s="132">
        <f t="shared" si="585"/>
        <v>0.10967741935483871</v>
      </c>
      <c r="BF572" s="132">
        <f t="shared" si="542"/>
        <v>0.50246305418719217</v>
      </c>
      <c r="BG572" s="157">
        <f t="shared" si="543"/>
        <v>92436.372549019608</v>
      </c>
      <c r="BH572" s="592"/>
      <c r="BI572" s="227" t="s">
        <v>119</v>
      </c>
      <c r="BJ572" s="122">
        <f t="shared" si="544"/>
        <v>5023</v>
      </c>
      <c r="BK572" s="131">
        <f t="shared" si="528"/>
        <v>3430</v>
      </c>
      <c r="BL572" s="131">
        <f t="shared" si="529"/>
        <v>273561050</v>
      </c>
      <c r="BM572" s="132">
        <f t="shared" si="586"/>
        <v>0.15767215224786246</v>
      </c>
      <c r="BN572" s="132">
        <f t="shared" si="545"/>
        <v>0.68285884929325102</v>
      </c>
      <c r="BO572" s="131">
        <f t="shared" si="546"/>
        <v>79755.408163265311</v>
      </c>
      <c r="BP572" s="183"/>
    </row>
    <row r="573" spans="2:68" s="75" customFormat="1">
      <c r="B573" s="602"/>
      <c r="C573" s="605"/>
      <c r="D573" s="592"/>
      <c r="E573" s="227" t="s">
        <v>120</v>
      </c>
      <c r="F573" s="122">
        <v>0</v>
      </c>
      <c r="G573" s="131">
        <v>0</v>
      </c>
      <c r="H573" s="131">
        <v>0</v>
      </c>
      <c r="I573" s="132">
        <f t="shared" si="579"/>
        <v>0</v>
      </c>
      <c r="J573" s="132" t="str">
        <f t="shared" si="530"/>
        <v>-</v>
      </c>
      <c r="K573" s="157" t="str">
        <f t="shared" si="531"/>
        <v>-</v>
      </c>
      <c r="L573" s="592"/>
      <c r="M573" s="227" t="s">
        <v>120</v>
      </c>
      <c r="N573" s="122">
        <v>2</v>
      </c>
      <c r="O573" s="131">
        <v>1</v>
      </c>
      <c r="P573" s="131">
        <v>98030</v>
      </c>
      <c r="Q573" s="132">
        <f t="shared" si="580"/>
        <v>6.25E-2</v>
      </c>
      <c r="R573" s="132">
        <f t="shared" si="532"/>
        <v>0.5</v>
      </c>
      <c r="S573" s="126">
        <f t="shared" si="533"/>
        <v>98030</v>
      </c>
      <c r="T573" s="592"/>
      <c r="U573" s="227" t="s">
        <v>120</v>
      </c>
      <c r="V573" s="122">
        <v>701</v>
      </c>
      <c r="W573" s="131">
        <v>512</v>
      </c>
      <c r="X573" s="131">
        <v>34522190</v>
      </c>
      <c r="Y573" s="132">
        <f t="shared" si="581"/>
        <v>6.4581231079717458E-2</v>
      </c>
      <c r="Z573" s="132">
        <f t="shared" si="534"/>
        <v>0.73038516405135523</v>
      </c>
      <c r="AA573" s="131">
        <f t="shared" si="535"/>
        <v>67426.15234375</v>
      </c>
      <c r="AB573" s="592"/>
      <c r="AC573" s="227" t="s">
        <v>120</v>
      </c>
      <c r="AD573" s="122">
        <v>715</v>
      </c>
      <c r="AE573" s="131">
        <v>536</v>
      </c>
      <c r="AF573" s="131">
        <v>40690720</v>
      </c>
      <c r="AG573" s="132">
        <f t="shared" si="582"/>
        <v>8.178211779066219E-2</v>
      </c>
      <c r="AH573" s="132">
        <f t="shared" si="536"/>
        <v>0.7496503496503496</v>
      </c>
      <c r="AI573" s="126">
        <f t="shared" si="537"/>
        <v>75915.522388059704</v>
      </c>
      <c r="AJ573" s="592"/>
      <c r="AK573" s="227" t="s">
        <v>120</v>
      </c>
      <c r="AL573" s="122">
        <v>474</v>
      </c>
      <c r="AM573" s="131">
        <v>344</v>
      </c>
      <c r="AN573" s="131">
        <v>27617640</v>
      </c>
      <c r="AO573" s="132">
        <f t="shared" si="583"/>
        <v>8.3414161008729393E-2</v>
      </c>
      <c r="AP573" s="132">
        <f t="shared" si="538"/>
        <v>0.72573839662447259</v>
      </c>
      <c r="AQ573" s="126">
        <f t="shared" si="539"/>
        <v>80283.837209302321</v>
      </c>
      <c r="AR573" s="592"/>
      <c r="AS573" s="227" t="s">
        <v>120</v>
      </c>
      <c r="AT573" s="122">
        <v>166</v>
      </c>
      <c r="AU573" s="131">
        <v>108</v>
      </c>
      <c r="AV573" s="131">
        <v>7219290</v>
      </c>
      <c r="AW573" s="132">
        <f t="shared" si="584"/>
        <v>4.920273348519362E-2</v>
      </c>
      <c r="AX573" s="132">
        <f t="shared" si="540"/>
        <v>0.6506024096385542</v>
      </c>
      <c r="AY573" s="131">
        <f t="shared" si="541"/>
        <v>66845.277777777781</v>
      </c>
      <c r="AZ573" s="592"/>
      <c r="BA573" s="227" t="s">
        <v>120</v>
      </c>
      <c r="BB573" s="122">
        <v>42</v>
      </c>
      <c r="BC573" s="131">
        <v>20</v>
      </c>
      <c r="BD573" s="131">
        <v>1486130</v>
      </c>
      <c r="BE573" s="132">
        <f t="shared" si="585"/>
        <v>2.1505376344086023E-2</v>
      </c>
      <c r="BF573" s="132">
        <f t="shared" si="542"/>
        <v>0.47619047619047616</v>
      </c>
      <c r="BG573" s="157">
        <f t="shared" si="543"/>
        <v>74306.5</v>
      </c>
      <c r="BH573" s="592"/>
      <c r="BI573" s="227" t="s">
        <v>120</v>
      </c>
      <c r="BJ573" s="122">
        <f t="shared" si="544"/>
        <v>2100</v>
      </c>
      <c r="BK573" s="131">
        <f t="shared" si="528"/>
        <v>1521</v>
      </c>
      <c r="BL573" s="131">
        <f t="shared" si="529"/>
        <v>111634000</v>
      </c>
      <c r="BM573" s="132">
        <f t="shared" si="586"/>
        <v>6.9918175967638135E-2</v>
      </c>
      <c r="BN573" s="132">
        <f t="shared" si="545"/>
        <v>0.72428571428571431</v>
      </c>
      <c r="BO573" s="131">
        <f t="shared" si="546"/>
        <v>73395.134779750166</v>
      </c>
      <c r="BP573" s="183"/>
    </row>
    <row r="574" spans="2:68" s="75" customFormat="1">
      <c r="B574" s="602"/>
      <c r="C574" s="605"/>
      <c r="D574" s="592"/>
      <c r="E574" s="227" t="s">
        <v>121</v>
      </c>
      <c r="F574" s="122">
        <v>1</v>
      </c>
      <c r="G574" s="131">
        <v>0</v>
      </c>
      <c r="H574" s="131">
        <v>0</v>
      </c>
      <c r="I574" s="132">
        <f t="shared" si="579"/>
        <v>0</v>
      </c>
      <c r="J574" s="132">
        <f t="shared" si="530"/>
        <v>0</v>
      </c>
      <c r="K574" s="157" t="str">
        <f t="shared" si="531"/>
        <v>-</v>
      </c>
      <c r="L574" s="592"/>
      <c r="M574" s="227" t="s">
        <v>121</v>
      </c>
      <c r="N574" s="122">
        <v>2</v>
      </c>
      <c r="O574" s="131">
        <v>1</v>
      </c>
      <c r="P574" s="131">
        <v>59120</v>
      </c>
      <c r="Q574" s="132">
        <f t="shared" si="580"/>
        <v>6.25E-2</v>
      </c>
      <c r="R574" s="132">
        <f t="shared" si="532"/>
        <v>0.5</v>
      </c>
      <c r="S574" s="126">
        <f t="shared" si="533"/>
        <v>59120</v>
      </c>
      <c r="T574" s="592"/>
      <c r="U574" s="227" t="s">
        <v>121</v>
      </c>
      <c r="V574" s="122">
        <v>441</v>
      </c>
      <c r="W574" s="131">
        <v>294</v>
      </c>
      <c r="X574" s="131">
        <v>22544030</v>
      </c>
      <c r="Y574" s="132">
        <f t="shared" si="581"/>
        <v>3.7083753784056511E-2</v>
      </c>
      <c r="Z574" s="132">
        <f t="shared" si="534"/>
        <v>0.66666666666666663</v>
      </c>
      <c r="AA574" s="131">
        <f t="shared" si="535"/>
        <v>76680.374149659867</v>
      </c>
      <c r="AB574" s="592"/>
      <c r="AC574" s="227" t="s">
        <v>121</v>
      </c>
      <c r="AD574" s="122">
        <v>538</v>
      </c>
      <c r="AE574" s="131">
        <v>364</v>
      </c>
      <c r="AF574" s="131">
        <v>26104650</v>
      </c>
      <c r="AG574" s="132">
        <f t="shared" si="582"/>
        <v>5.5538602380225816E-2</v>
      </c>
      <c r="AH574" s="132">
        <f t="shared" si="536"/>
        <v>0.67657992565055758</v>
      </c>
      <c r="AI574" s="126">
        <f t="shared" si="537"/>
        <v>71716.071428571435</v>
      </c>
      <c r="AJ574" s="592"/>
      <c r="AK574" s="227" t="s">
        <v>121</v>
      </c>
      <c r="AL574" s="122">
        <v>411</v>
      </c>
      <c r="AM574" s="131">
        <v>252</v>
      </c>
      <c r="AN574" s="131">
        <v>24772310</v>
      </c>
      <c r="AO574" s="132">
        <f t="shared" si="583"/>
        <v>6.1105722599418044E-2</v>
      </c>
      <c r="AP574" s="132">
        <f t="shared" si="538"/>
        <v>0.61313868613138689</v>
      </c>
      <c r="AQ574" s="126">
        <f t="shared" si="539"/>
        <v>98302.817460317456</v>
      </c>
      <c r="AR574" s="592"/>
      <c r="AS574" s="227" t="s">
        <v>121</v>
      </c>
      <c r="AT574" s="122">
        <v>273</v>
      </c>
      <c r="AU574" s="131">
        <v>147</v>
      </c>
      <c r="AV574" s="131">
        <v>10542840</v>
      </c>
      <c r="AW574" s="132">
        <f t="shared" si="584"/>
        <v>6.697038724373576E-2</v>
      </c>
      <c r="AX574" s="132">
        <f t="shared" si="540"/>
        <v>0.53846153846153844</v>
      </c>
      <c r="AY574" s="131">
        <f t="shared" si="541"/>
        <v>71720</v>
      </c>
      <c r="AZ574" s="592"/>
      <c r="BA574" s="227" t="s">
        <v>121</v>
      </c>
      <c r="BB574" s="122">
        <v>117</v>
      </c>
      <c r="BC574" s="131">
        <v>57</v>
      </c>
      <c r="BD574" s="131">
        <v>5420830</v>
      </c>
      <c r="BE574" s="132">
        <f t="shared" si="585"/>
        <v>6.1290322580645158E-2</v>
      </c>
      <c r="BF574" s="132">
        <f t="shared" si="542"/>
        <v>0.48717948717948717</v>
      </c>
      <c r="BG574" s="157">
        <f t="shared" si="543"/>
        <v>95102.280701754382</v>
      </c>
      <c r="BH574" s="592"/>
      <c r="BI574" s="227" t="s">
        <v>121</v>
      </c>
      <c r="BJ574" s="122">
        <f t="shared" si="544"/>
        <v>1783</v>
      </c>
      <c r="BK574" s="131">
        <f t="shared" si="528"/>
        <v>1115</v>
      </c>
      <c r="BL574" s="131">
        <f t="shared" si="529"/>
        <v>89443780</v>
      </c>
      <c r="BM574" s="132">
        <f t="shared" si="586"/>
        <v>5.1254941619931965E-2</v>
      </c>
      <c r="BN574" s="132">
        <f t="shared" si="545"/>
        <v>0.62535053280987096</v>
      </c>
      <c r="BO574" s="131">
        <f t="shared" si="546"/>
        <v>80218.636771300444</v>
      </c>
      <c r="BP574" s="183"/>
    </row>
    <row r="575" spans="2:68" s="75" customFormat="1">
      <c r="B575" s="602"/>
      <c r="C575" s="605"/>
      <c r="D575" s="592"/>
      <c r="E575" s="227" t="s">
        <v>122</v>
      </c>
      <c r="F575" s="122">
        <v>2</v>
      </c>
      <c r="G575" s="131">
        <v>2</v>
      </c>
      <c r="H575" s="131">
        <v>30860</v>
      </c>
      <c r="I575" s="132">
        <f t="shared" si="579"/>
        <v>0.2857142857142857</v>
      </c>
      <c r="J575" s="132">
        <f t="shared" si="530"/>
        <v>1</v>
      </c>
      <c r="K575" s="157">
        <f t="shared" si="531"/>
        <v>15430</v>
      </c>
      <c r="L575" s="592"/>
      <c r="M575" s="227" t="s">
        <v>122</v>
      </c>
      <c r="N575" s="122">
        <v>1</v>
      </c>
      <c r="O575" s="131">
        <v>0</v>
      </c>
      <c r="P575" s="131">
        <v>0</v>
      </c>
      <c r="Q575" s="132">
        <f t="shared" si="580"/>
        <v>0</v>
      </c>
      <c r="R575" s="132">
        <f t="shared" si="532"/>
        <v>0</v>
      </c>
      <c r="S575" s="126" t="str">
        <f t="shared" si="533"/>
        <v>-</v>
      </c>
      <c r="T575" s="592"/>
      <c r="U575" s="227" t="s">
        <v>122</v>
      </c>
      <c r="V575" s="122">
        <v>370</v>
      </c>
      <c r="W575" s="131">
        <v>270</v>
      </c>
      <c r="X575" s="131">
        <v>20637030</v>
      </c>
      <c r="Y575" s="132">
        <f t="shared" si="581"/>
        <v>3.405650857719475E-2</v>
      </c>
      <c r="Z575" s="132">
        <f t="shared" si="534"/>
        <v>0.72972972972972971</v>
      </c>
      <c r="AA575" s="131">
        <f t="shared" si="535"/>
        <v>76433.444444444438</v>
      </c>
      <c r="AB575" s="592"/>
      <c r="AC575" s="227" t="s">
        <v>122</v>
      </c>
      <c r="AD575" s="122">
        <v>417</v>
      </c>
      <c r="AE575" s="131">
        <v>304</v>
      </c>
      <c r="AF575" s="131">
        <v>29171530</v>
      </c>
      <c r="AG575" s="132">
        <f t="shared" si="582"/>
        <v>4.6383887702166615E-2</v>
      </c>
      <c r="AH575" s="132">
        <f t="shared" si="536"/>
        <v>0.72901678657074342</v>
      </c>
      <c r="AI575" s="126">
        <f t="shared" si="537"/>
        <v>95958.980263157893</v>
      </c>
      <c r="AJ575" s="592"/>
      <c r="AK575" s="227" t="s">
        <v>122</v>
      </c>
      <c r="AL575" s="122">
        <v>343</v>
      </c>
      <c r="AM575" s="131">
        <v>223</v>
      </c>
      <c r="AN575" s="131">
        <v>18329950</v>
      </c>
      <c r="AO575" s="132">
        <f t="shared" si="583"/>
        <v>5.40737148399612E-2</v>
      </c>
      <c r="AP575" s="132">
        <f t="shared" si="538"/>
        <v>0.65014577259475215</v>
      </c>
      <c r="AQ575" s="126">
        <f t="shared" si="539"/>
        <v>82197.085201793729</v>
      </c>
      <c r="AR575" s="592"/>
      <c r="AS575" s="227" t="s">
        <v>122</v>
      </c>
      <c r="AT575" s="122">
        <v>176</v>
      </c>
      <c r="AU575" s="131">
        <v>115</v>
      </c>
      <c r="AV575" s="131">
        <v>9399380</v>
      </c>
      <c r="AW575" s="132">
        <f t="shared" si="584"/>
        <v>5.2391799544419138E-2</v>
      </c>
      <c r="AX575" s="132">
        <f t="shared" si="540"/>
        <v>0.65340909090909094</v>
      </c>
      <c r="AY575" s="131">
        <f t="shared" si="541"/>
        <v>81733.739130434784</v>
      </c>
      <c r="AZ575" s="592"/>
      <c r="BA575" s="227" t="s">
        <v>122</v>
      </c>
      <c r="BB575" s="122">
        <v>61</v>
      </c>
      <c r="BC575" s="131">
        <v>34</v>
      </c>
      <c r="BD575" s="131">
        <v>3579430</v>
      </c>
      <c r="BE575" s="132">
        <f t="shared" si="585"/>
        <v>3.6559139784946237E-2</v>
      </c>
      <c r="BF575" s="132">
        <f t="shared" si="542"/>
        <v>0.55737704918032782</v>
      </c>
      <c r="BG575" s="157">
        <f t="shared" si="543"/>
        <v>105277.35294117648</v>
      </c>
      <c r="BH575" s="592"/>
      <c r="BI575" s="227" t="s">
        <v>122</v>
      </c>
      <c r="BJ575" s="122">
        <f t="shared" si="544"/>
        <v>1370</v>
      </c>
      <c r="BK575" s="131">
        <f t="shared" si="528"/>
        <v>948</v>
      </c>
      <c r="BL575" s="131">
        <f t="shared" si="529"/>
        <v>81148180</v>
      </c>
      <c r="BM575" s="132">
        <f t="shared" si="586"/>
        <v>4.3578192516318837E-2</v>
      </c>
      <c r="BN575" s="132">
        <f t="shared" si="545"/>
        <v>0.69197080291970803</v>
      </c>
      <c r="BO575" s="131">
        <f t="shared" si="546"/>
        <v>85599.345991561175</v>
      </c>
      <c r="BP575" s="183"/>
    </row>
    <row r="576" spans="2:68" s="75" customFormat="1">
      <c r="B576" s="602"/>
      <c r="C576" s="605"/>
      <c r="D576" s="592"/>
      <c r="E576" s="227" t="s">
        <v>123</v>
      </c>
      <c r="F576" s="122">
        <v>3</v>
      </c>
      <c r="G576" s="131">
        <v>1</v>
      </c>
      <c r="H576" s="131">
        <v>46820</v>
      </c>
      <c r="I576" s="132">
        <f t="shared" si="579"/>
        <v>0.14285714285714285</v>
      </c>
      <c r="J576" s="132">
        <f t="shared" si="530"/>
        <v>0.33333333333333331</v>
      </c>
      <c r="K576" s="157">
        <f t="shared" si="531"/>
        <v>46820</v>
      </c>
      <c r="L576" s="592"/>
      <c r="M576" s="227" t="s">
        <v>123</v>
      </c>
      <c r="N576" s="122">
        <v>7</v>
      </c>
      <c r="O576" s="131">
        <v>2</v>
      </c>
      <c r="P576" s="131">
        <v>142990</v>
      </c>
      <c r="Q576" s="132">
        <f t="shared" si="580"/>
        <v>0.125</v>
      </c>
      <c r="R576" s="132">
        <f t="shared" si="532"/>
        <v>0.2857142857142857</v>
      </c>
      <c r="S576" s="126">
        <f t="shared" si="533"/>
        <v>71495</v>
      </c>
      <c r="T576" s="592"/>
      <c r="U576" s="227" t="s">
        <v>123</v>
      </c>
      <c r="V576" s="122">
        <v>2930</v>
      </c>
      <c r="W576" s="131">
        <v>2216</v>
      </c>
      <c r="X576" s="131">
        <v>153074200</v>
      </c>
      <c r="Y576" s="132">
        <f t="shared" si="581"/>
        <v>0.27951564076690211</v>
      </c>
      <c r="Z576" s="132">
        <f t="shared" si="534"/>
        <v>0.75631399317406145</v>
      </c>
      <c r="AA576" s="131">
        <f t="shared" si="535"/>
        <v>69076.805054151628</v>
      </c>
      <c r="AB576" s="592"/>
      <c r="AC576" s="227" t="s">
        <v>123</v>
      </c>
      <c r="AD576" s="122">
        <v>2623</v>
      </c>
      <c r="AE576" s="131">
        <v>1944</v>
      </c>
      <c r="AF576" s="131">
        <v>152772640</v>
      </c>
      <c r="AG576" s="132">
        <f t="shared" si="582"/>
        <v>0.29661275556911809</v>
      </c>
      <c r="AH576" s="132">
        <f t="shared" si="536"/>
        <v>0.74113610369805571</v>
      </c>
      <c r="AI576" s="126">
        <f t="shared" si="537"/>
        <v>78586.748971193418</v>
      </c>
      <c r="AJ576" s="592"/>
      <c r="AK576" s="227" t="s">
        <v>123</v>
      </c>
      <c r="AL576" s="122">
        <v>1522</v>
      </c>
      <c r="AM576" s="131">
        <v>1026</v>
      </c>
      <c r="AN576" s="131">
        <v>84463810</v>
      </c>
      <c r="AO576" s="132">
        <f t="shared" si="583"/>
        <v>0.24878758486905916</v>
      </c>
      <c r="AP576" s="132">
        <f t="shared" si="538"/>
        <v>0.6741130091984231</v>
      </c>
      <c r="AQ576" s="126">
        <f t="shared" si="539"/>
        <v>82323.401559454185</v>
      </c>
      <c r="AR576" s="592"/>
      <c r="AS576" s="227" t="s">
        <v>123</v>
      </c>
      <c r="AT576" s="122">
        <v>629</v>
      </c>
      <c r="AU576" s="131">
        <v>397</v>
      </c>
      <c r="AV576" s="131">
        <v>29343880</v>
      </c>
      <c r="AW576" s="132">
        <f t="shared" si="584"/>
        <v>0.18086560364464693</v>
      </c>
      <c r="AX576" s="132">
        <f t="shared" si="540"/>
        <v>0.63116057233704292</v>
      </c>
      <c r="AY576" s="131">
        <f t="shared" si="541"/>
        <v>73914.055415617127</v>
      </c>
      <c r="AZ576" s="592"/>
      <c r="BA576" s="227" t="s">
        <v>123</v>
      </c>
      <c r="BB576" s="122">
        <v>203</v>
      </c>
      <c r="BC576" s="131">
        <v>100</v>
      </c>
      <c r="BD576" s="131">
        <v>8091840</v>
      </c>
      <c r="BE576" s="132">
        <f t="shared" si="585"/>
        <v>0.10752688172043011</v>
      </c>
      <c r="BF576" s="132">
        <f t="shared" si="542"/>
        <v>0.49261083743842365</v>
      </c>
      <c r="BG576" s="157">
        <f t="shared" si="543"/>
        <v>80918.399999999994</v>
      </c>
      <c r="BH576" s="592"/>
      <c r="BI576" s="227" t="s">
        <v>123</v>
      </c>
      <c r="BJ576" s="122">
        <f t="shared" si="544"/>
        <v>7917</v>
      </c>
      <c r="BK576" s="131">
        <f t="shared" si="528"/>
        <v>5686</v>
      </c>
      <c r="BL576" s="131">
        <f t="shared" si="529"/>
        <v>427936180</v>
      </c>
      <c r="BM576" s="132">
        <f t="shared" si="586"/>
        <v>0.2613772179828997</v>
      </c>
      <c r="BN576" s="132">
        <f t="shared" si="545"/>
        <v>0.71820133889099402</v>
      </c>
      <c r="BO576" s="131">
        <f t="shared" si="546"/>
        <v>75261.375307773473</v>
      </c>
      <c r="BP576" s="183"/>
    </row>
    <row r="577" spans="2:68" s="75" customFormat="1">
      <c r="B577" s="602"/>
      <c r="C577" s="605"/>
      <c r="D577" s="592"/>
      <c r="E577" s="227" t="s">
        <v>124</v>
      </c>
      <c r="F577" s="122">
        <v>1</v>
      </c>
      <c r="G577" s="131">
        <v>0</v>
      </c>
      <c r="H577" s="131">
        <v>0</v>
      </c>
      <c r="I577" s="132">
        <f t="shared" si="579"/>
        <v>0</v>
      </c>
      <c r="J577" s="132">
        <f t="shared" si="530"/>
        <v>0</v>
      </c>
      <c r="K577" s="157" t="str">
        <f t="shared" si="531"/>
        <v>-</v>
      </c>
      <c r="L577" s="592"/>
      <c r="M577" s="227" t="s">
        <v>124</v>
      </c>
      <c r="N577" s="122">
        <v>2</v>
      </c>
      <c r="O577" s="131">
        <v>1</v>
      </c>
      <c r="P577" s="131">
        <v>45730</v>
      </c>
      <c r="Q577" s="132">
        <f t="shared" si="580"/>
        <v>6.25E-2</v>
      </c>
      <c r="R577" s="132">
        <f t="shared" si="532"/>
        <v>0.5</v>
      </c>
      <c r="S577" s="126">
        <f t="shared" si="533"/>
        <v>45730</v>
      </c>
      <c r="T577" s="592"/>
      <c r="U577" s="227" t="s">
        <v>124</v>
      </c>
      <c r="V577" s="122">
        <v>417</v>
      </c>
      <c r="W577" s="131">
        <v>290</v>
      </c>
      <c r="X577" s="131">
        <v>21505300</v>
      </c>
      <c r="Y577" s="132">
        <f t="shared" si="581"/>
        <v>3.6579212916246218E-2</v>
      </c>
      <c r="Z577" s="132">
        <f t="shared" si="534"/>
        <v>0.69544364508393286</v>
      </c>
      <c r="AA577" s="131">
        <f t="shared" si="535"/>
        <v>74156.206896551725</v>
      </c>
      <c r="AB577" s="592"/>
      <c r="AC577" s="227" t="s">
        <v>124</v>
      </c>
      <c r="AD577" s="122">
        <v>571</v>
      </c>
      <c r="AE577" s="131">
        <v>384</v>
      </c>
      <c r="AF577" s="131">
        <v>31829100</v>
      </c>
      <c r="AG577" s="132">
        <f t="shared" si="582"/>
        <v>5.8590173939578882E-2</v>
      </c>
      <c r="AH577" s="132">
        <f t="shared" si="536"/>
        <v>0.67250437828371279</v>
      </c>
      <c r="AI577" s="126">
        <f t="shared" si="537"/>
        <v>82888.28125</v>
      </c>
      <c r="AJ577" s="592"/>
      <c r="AK577" s="227" t="s">
        <v>124</v>
      </c>
      <c r="AL577" s="122">
        <v>485</v>
      </c>
      <c r="AM577" s="131">
        <v>311</v>
      </c>
      <c r="AN577" s="131">
        <v>27565370</v>
      </c>
      <c r="AO577" s="132">
        <f t="shared" si="583"/>
        <v>7.5412221144519884E-2</v>
      </c>
      <c r="AP577" s="132">
        <f t="shared" si="538"/>
        <v>0.64123711340206191</v>
      </c>
      <c r="AQ577" s="126">
        <f t="shared" si="539"/>
        <v>88634.630225080386</v>
      </c>
      <c r="AR577" s="592"/>
      <c r="AS577" s="227" t="s">
        <v>124</v>
      </c>
      <c r="AT577" s="122">
        <v>309</v>
      </c>
      <c r="AU577" s="131">
        <v>172</v>
      </c>
      <c r="AV577" s="131">
        <v>13454600</v>
      </c>
      <c r="AW577" s="132">
        <f t="shared" si="584"/>
        <v>7.8359908883826879E-2</v>
      </c>
      <c r="AX577" s="132">
        <f t="shared" si="540"/>
        <v>0.55663430420711979</v>
      </c>
      <c r="AY577" s="131">
        <f t="shared" si="541"/>
        <v>78224.41860465116</v>
      </c>
      <c r="AZ577" s="592"/>
      <c r="BA577" s="227" t="s">
        <v>124</v>
      </c>
      <c r="BB577" s="122">
        <v>165</v>
      </c>
      <c r="BC577" s="131">
        <v>91</v>
      </c>
      <c r="BD577" s="131">
        <v>7970760</v>
      </c>
      <c r="BE577" s="132">
        <f t="shared" si="585"/>
        <v>9.7849462365591403E-2</v>
      </c>
      <c r="BF577" s="132">
        <f t="shared" si="542"/>
        <v>0.55151515151515151</v>
      </c>
      <c r="BG577" s="157">
        <f t="shared" si="543"/>
        <v>87590.769230769234</v>
      </c>
      <c r="BH577" s="592"/>
      <c r="BI577" s="227" t="s">
        <v>124</v>
      </c>
      <c r="BJ577" s="122">
        <f t="shared" si="544"/>
        <v>1950</v>
      </c>
      <c r="BK577" s="131">
        <f t="shared" si="528"/>
        <v>1249</v>
      </c>
      <c r="BL577" s="131">
        <f t="shared" si="529"/>
        <v>102370860</v>
      </c>
      <c r="BM577" s="132">
        <f t="shared" si="586"/>
        <v>5.7414728325825136E-2</v>
      </c>
      <c r="BN577" s="132">
        <f t="shared" si="545"/>
        <v>0.64051282051282055</v>
      </c>
      <c r="BO577" s="131">
        <f t="shared" si="546"/>
        <v>81962.25780624499</v>
      </c>
      <c r="BP577" s="183"/>
    </row>
    <row r="578" spans="2:68" s="75" customFormat="1">
      <c r="B578" s="602"/>
      <c r="C578" s="605"/>
      <c r="D578" s="592"/>
      <c r="E578" s="224" t="s">
        <v>117</v>
      </c>
      <c r="F578" s="122">
        <v>0</v>
      </c>
      <c r="G578" s="131">
        <v>0</v>
      </c>
      <c r="H578" s="131">
        <v>0</v>
      </c>
      <c r="I578" s="132">
        <f t="shared" si="579"/>
        <v>0</v>
      </c>
      <c r="J578" s="132" t="str">
        <f t="shared" si="530"/>
        <v>-</v>
      </c>
      <c r="K578" s="157" t="str">
        <f t="shared" si="531"/>
        <v>-</v>
      </c>
      <c r="L578" s="592"/>
      <c r="M578" s="228" t="s">
        <v>117</v>
      </c>
      <c r="N578" s="122">
        <v>2</v>
      </c>
      <c r="O578" s="131">
        <v>1</v>
      </c>
      <c r="P578" s="131">
        <v>149820</v>
      </c>
      <c r="Q578" s="132">
        <f t="shared" si="580"/>
        <v>6.25E-2</v>
      </c>
      <c r="R578" s="132">
        <f t="shared" si="532"/>
        <v>0.5</v>
      </c>
      <c r="S578" s="126">
        <f t="shared" si="533"/>
        <v>149820</v>
      </c>
      <c r="T578" s="592"/>
      <c r="U578" s="228" t="s">
        <v>117</v>
      </c>
      <c r="V578" s="122">
        <v>789</v>
      </c>
      <c r="W578" s="131">
        <v>519</v>
      </c>
      <c r="X578" s="131">
        <v>31505970</v>
      </c>
      <c r="Y578" s="132">
        <f t="shared" si="581"/>
        <v>6.5464177598385465E-2</v>
      </c>
      <c r="Z578" s="132">
        <f t="shared" si="534"/>
        <v>0.65779467680608361</v>
      </c>
      <c r="AA578" s="131">
        <f t="shared" si="535"/>
        <v>60705.144508670521</v>
      </c>
      <c r="AB578" s="592"/>
      <c r="AC578" s="228" t="s">
        <v>117</v>
      </c>
      <c r="AD578" s="122">
        <v>450</v>
      </c>
      <c r="AE578" s="131">
        <v>307</v>
      </c>
      <c r="AF578" s="131">
        <v>23364820</v>
      </c>
      <c r="AG578" s="132">
        <f t="shared" si="582"/>
        <v>4.6841623436069575E-2</v>
      </c>
      <c r="AH578" s="132">
        <f t="shared" si="536"/>
        <v>0.68222222222222217</v>
      </c>
      <c r="AI578" s="126">
        <f t="shared" si="537"/>
        <v>76106.905537459286</v>
      </c>
      <c r="AJ578" s="592"/>
      <c r="AK578" s="228" t="s">
        <v>117</v>
      </c>
      <c r="AL578" s="122">
        <v>220</v>
      </c>
      <c r="AM578" s="131">
        <v>131</v>
      </c>
      <c r="AN578" s="131">
        <v>10491700</v>
      </c>
      <c r="AO578" s="132">
        <f t="shared" si="583"/>
        <v>3.1765276430649851E-2</v>
      </c>
      <c r="AP578" s="132">
        <f t="shared" si="538"/>
        <v>0.59545454545454546</v>
      </c>
      <c r="AQ578" s="126">
        <f t="shared" si="539"/>
        <v>80089.312977099238</v>
      </c>
      <c r="AR578" s="592"/>
      <c r="AS578" s="228" t="s">
        <v>117</v>
      </c>
      <c r="AT578" s="122">
        <v>115</v>
      </c>
      <c r="AU578" s="131">
        <v>60</v>
      </c>
      <c r="AV578" s="131">
        <v>6506030</v>
      </c>
      <c r="AW578" s="132">
        <f t="shared" si="584"/>
        <v>2.7334851936218679E-2</v>
      </c>
      <c r="AX578" s="132">
        <f t="shared" si="540"/>
        <v>0.52173913043478259</v>
      </c>
      <c r="AY578" s="131">
        <f t="shared" si="541"/>
        <v>108433.83333333333</v>
      </c>
      <c r="AZ578" s="592"/>
      <c r="BA578" s="228" t="s">
        <v>117</v>
      </c>
      <c r="BB578" s="122">
        <v>68</v>
      </c>
      <c r="BC578" s="131">
        <v>29</v>
      </c>
      <c r="BD578" s="131">
        <v>2888860</v>
      </c>
      <c r="BE578" s="132">
        <f t="shared" si="585"/>
        <v>3.118279569892473E-2</v>
      </c>
      <c r="BF578" s="132">
        <f t="shared" si="542"/>
        <v>0.4264705882352941</v>
      </c>
      <c r="BG578" s="157">
        <f t="shared" si="543"/>
        <v>99615.862068965522</v>
      </c>
      <c r="BH578" s="592"/>
      <c r="BI578" s="228" t="s">
        <v>117</v>
      </c>
      <c r="BJ578" s="122">
        <f t="shared" si="544"/>
        <v>1644</v>
      </c>
      <c r="BK578" s="131">
        <f t="shared" si="528"/>
        <v>1047</v>
      </c>
      <c r="BL578" s="131">
        <f t="shared" si="529"/>
        <v>74907200</v>
      </c>
      <c r="BM578" s="132">
        <f t="shared" si="586"/>
        <v>4.8129079709478717E-2</v>
      </c>
      <c r="BN578" s="132">
        <f t="shared" si="545"/>
        <v>0.63686131386861311</v>
      </c>
      <c r="BO578" s="131">
        <f t="shared" si="546"/>
        <v>71544.603629417383</v>
      </c>
      <c r="BP578" s="183"/>
    </row>
    <row r="579" spans="2:68" s="75" customFormat="1">
      <c r="B579" s="602">
        <v>53</v>
      </c>
      <c r="C579" s="604" t="s">
        <v>19</v>
      </c>
      <c r="D579" s="596">
        <f>BS60</f>
        <v>26</v>
      </c>
      <c r="E579" s="225" t="s">
        <v>104</v>
      </c>
      <c r="F579" s="121">
        <v>16</v>
      </c>
      <c r="G579" s="129">
        <v>10</v>
      </c>
      <c r="H579" s="129">
        <v>695330</v>
      </c>
      <c r="I579" s="130">
        <f>IFERROR(G579/$D$579,"-")</f>
        <v>0.38461538461538464</v>
      </c>
      <c r="J579" s="130">
        <f t="shared" si="530"/>
        <v>0.625</v>
      </c>
      <c r="K579" s="156">
        <f t="shared" si="531"/>
        <v>69533</v>
      </c>
      <c r="L579" s="596">
        <f>BT60</f>
        <v>81</v>
      </c>
      <c r="M579" s="225" t="s">
        <v>104</v>
      </c>
      <c r="N579" s="121">
        <v>44</v>
      </c>
      <c r="O579" s="129">
        <v>21</v>
      </c>
      <c r="P579" s="129">
        <v>2172820</v>
      </c>
      <c r="Q579" s="130">
        <f>IFERROR(O579/$L$579,"-")</f>
        <v>0.25925925925925924</v>
      </c>
      <c r="R579" s="130">
        <f t="shared" si="532"/>
        <v>0.47727272727272729</v>
      </c>
      <c r="S579" s="125">
        <f t="shared" si="533"/>
        <v>103467.61904761905</v>
      </c>
      <c r="T579" s="596">
        <f>BU60</f>
        <v>4391</v>
      </c>
      <c r="U579" s="225" t="s">
        <v>104</v>
      </c>
      <c r="V579" s="121">
        <v>2194</v>
      </c>
      <c r="W579" s="129">
        <v>1252</v>
      </c>
      <c r="X579" s="129">
        <v>85130120</v>
      </c>
      <c r="Y579" s="130">
        <f>IFERROR(W579/$T$579,"-")</f>
        <v>0.28512867228421773</v>
      </c>
      <c r="Z579" s="130">
        <f t="shared" si="534"/>
        <v>0.57064721969006382</v>
      </c>
      <c r="AA579" s="129">
        <f t="shared" si="535"/>
        <v>67995.303514376996</v>
      </c>
      <c r="AB579" s="596">
        <f>BV60</f>
        <v>3721</v>
      </c>
      <c r="AC579" s="225" t="s">
        <v>104</v>
      </c>
      <c r="AD579" s="121">
        <v>2100</v>
      </c>
      <c r="AE579" s="129">
        <v>1168</v>
      </c>
      <c r="AF579" s="129">
        <v>98450760</v>
      </c>
      <c r="AG579" s="130">
        <f>IFERROR(AE579/$AB$579,"-")</f>
        <v>0.31389411448535343</v>
      </c>
      <c r="AH579" s="130">
        <f t="shared" si="536"/>
        <v>0.55619047619047624</v>
      </c>
      <c r="AI579" s="125">
        <f t="shared" si="537"/>
        <v>84290.034246575349</v>
      </c>
      <c r="AJ579" s="596">
        <f>BW60</f>
        <v>2349</v>
      </c>
      <c r="AK579" s="225" t="s">
        <v>104</v>
      </c>
      <c r="AL579" s="121">
        <v>1296</v>
      </c>
      <c r="AM579" s="129">
        <v>661</v>
      </c>
      <c r="AN579" s="129">
        <v>52213840</v>
      </c>
      <c r="AO579" s="130">
        <f>IFERROR(AM579/$AJ$579,"-")</f>
        <v>0.28139633886760324</v>
      </c>
      <c r="AP579" s="130">
        <f t="shared" si="538"/>
        <v>0.51003086419753085</v>
      </c>
      <c r="AQ579" s="125">
        <f t="shared" si="539"/>
        <v>78992.193645990919</v>
      </c>
      <c r="AR579" s="596">
        <f>BX60</f>
        <v>1074</v>
      </c>
      <c r="AS579" s="225" t="s">
        <v>104</v>
      </c>
      <c r="AT579" s="121">
        <v>500</v>
      </c>
      <c r="AU579" s="129">
        <v>251</v>
      </c>
      <c r="AV579" s="129">
        <v>20359050</v>
      </c>
      <c r="AW579" s="130">
        <f>IFERROR(AU579/$AR$579,"-")</f>
        <v>0.23370577281191807</v>
      </c>
      <c r="AX579" s="130">
        <f t="shared" si="540"/>
        <v>0.502</v>
      </c>
      <c r="AY579" s="129">
        <f t="shared" si="541"/>
        <v>81111.752988047811</v>
      </c>
      <c r="AZ579" s="596">
        <f>BY60</f>
        <v>409</v>
      </c>
      <c r="BA579" s="225" t="s">
        <v>104</v>
      </c>
      <c r="BB579" s="121">
        <v>138</v>
      </c>
      <c r="BC579" s="129">
        <v>64</v>
      </c>
      <c r="BD579" s="129">
        <v>4808300</v>
      </c>
      <c r="BE579" s="130">
        <f>IFERROR(BC579/$AZ$579,"-")</f>
        <v>0.15647921760391198</v>
      </c>
      <c r="BF579" s="130">
        <f t="shared" si="542"/>
        <v>0.46376811594202899</v>
      </c>
      <c r="BG579" s="156">
        <f t="shared" si="543"/>
        <v>75129.6875</v>
      </c>
      <c r="BH579" s="596">
        <f>BZ60</f>
        <v>12051</v>
      </c>
      <c r="BI579" s="225" t="s">
        <v>104</v>
      </c>
      <c r="BJ579" s="121">
        <f t="shared" si="544"/>
        <v>6288</v>
      </c>
      <c r="BK579" s="129">
        <f t="shared" si="528"/>
        <v>3427</v>
      </c>
      <c r="BL579" s="129">
        <f t="shared" si="529"/>
        <v>263830220</v>
      </c>
      <c r="BM579" s="130">
        <f>IFERROR(BK579/$BH$579,"-")</f>
        <v>0.28437474068542029</v>
      </c>
      <c r="BN579" s="130">
        <f t="shared" si="545"/>
        <v>0.54500636132315516</v>
      </c>
      <c r="BO579" s="129">
        <f t="shared" si="546"/>
        <v>76985.765976072362</v>
      </c>
      <c r="BP579" s="183"/>
    </row>
    <row r="580" spans="2:68" s="75" customFormat="1">
      <c r="B580" s="602"/>
      <c r="C580" s="605"/>
      <c r="D580" s="592"/>
      <c r="E580" s="226" t="s">
        <v>136</v>
      </c>
      <c r="F580" s="122">
        <v>7</v>
      </c>
      <c r="G580" s="131">
        <v>4</v>
      </c>
      <c r="H580" s="131">
        <v>212500</v>
      </c>
      <c r="I580" s="132">
        <f t="shared" ref="I580:I589" si="587">IFERROR(G580/$D$579,"-")</f>
        <v>0.15384615384615385</v>
      </c>
      <c r="J580" s="132">
        <f t="shared" si="530"/>
        <v>0.5714285714285714</v>
      </c>
      <c r="K580" s="157">
        <f t="shared" si="531"/>
        <v>53125</v>
      </c>
      <c r="L580" s="592"/>
      <c r="M580" s="226" t="s">
        <v>136</v>
      </c>
      <c r="N580" s="122">
        <v>35</v>
      </c>
      <c r="O580" s="131">
        <v>17</v>
      </c>
      <c r="P580" s="131">
        <v>1285630</v>
      </c>
      <c r="Q580" s="132">
        <f t="shared" ref="Q580:Q589" si="588">IFERROR(O580/$L$579,"-")</f>
        <v>0.20987654320987653</v>
      </c>
      <c r="R580" s="132">
        <f t="shared" si="532"/>
        <v>0.48571428571428571</v>
      </c>
      <c r="S580" s="126">
        <f t="shared" si="533"/>
        <v>75625.294117647063</v>
      </c>
      <c r="T580" s="592"/>
      <c r="U580" s="226" t="s">
        <v>136</v>
      </c>
      <c r="V580" s="122">
        <v>1946</v>
      </c>
      <c r="W580" s="131">
        <v>1135</v>
      </c>
      <c r="X580" s="131">
        <v>74817170</v>
      </c>
      <c r="Y580" s="132">
        <f t="shared" ref="Y580:Y589" si="589">IFERROR(W580/$T$579,"-")</f>
        <v>0.25848326121612392</v>
      </c>
      <c r="Z580" s="132">
        <f t="shared" si="534"/>
        <v>0.58324768756423429</v>
      </c>
      <c r="AA580" s="131">
        <f t="shared" si="535"/>
        <v>65918.211453744487</v>
      </c>
      <c r="AB580" s="592"/>
      <c r="AC580" s="226" t="s">
        <v>136</v>
      </c>
      <c r="AD580" s="122">
        <v>1719</v>
      </c>
      <c r="AE580" s="131">
        <v>983</v>
      </c>
      <c r="AF580" s="131">
        <v>78718810</v>
      </c>
      <c r="AG580" s="132">
        <f t="shared" ref="AG580:AG589" si="590">IFERROR(AE580/$AB$579,"-")</f>
        <v>0.26417629669443699</v>
      </c>
      <c r="AH580" s="132">
        <f t="shared" si="536"/>
        <v>0.57184409540430481</v>
      </c>
      <c r="AI580" s="126">
        <f t="shared" si="537"/>
        <v>80080.17293997966</v>
      </c>
      <c r="AJ580" s="592"/>
      <c r="AK580" s="226" t="s">
        <v>136</v>
      </c>
      <c r="AL580" s="122">
        <v>938</v>
      </c>
      <c r="AM580" s="131">
        <v>521</v>
      </c>
      <c r="AN580" s="131">
        <v>39207350</v>
      </c>
      <c r="AO580" s="132">
        <f t="shared" ref="AO580:AO589" si="591">IFERROR(AM580/$AJ$579,"-")</f>
        <v>0.221796509152831</v>
      </c>
      <c r="AP580" s="132">
        <f t="shared" si="538"/>
        <v>0.55543710021321957</v>
      </c>
      <c r="AQ580" s="126">
        <f t="shared" si="539"/>
        <v>75254.030710172738</v>
      </c>
      <c r="AR580" s="592"/>
      <c r="AS580" s="226" t="s">
        <v>136</v>
      </c>
      <c r="AT580" s="122">
        <v>358</v>
      </c>
      <c r="AU580" s="131">
        <v>169</v>
      </c>
      <c r="AV580" s="131">
        <v>14682420</v>
      </c>
      <c r="AW580" s="132">
        <f t="shared" ref="AW580:AW589" si="592">IFERROR(AU580/$AR$579,"-")</f>
        <v>0.15735567970204842</v>
      </c>
      <c r="AX580" s="132">
        <f t="shared" si="540"/>
        <v>0.47206703910614523</v>
      </c>
      <c r="AY580" s="131">
        <f t="shared" si="541"/>
        <v>86878.224852071013</v>
      </c>
      <c r="AZ580" s="592"/>
      <c r="BA580" s="226" t="s">
        <v>136</v>
      </c>
      <c r="BB580" s="122">
        <v>83</v>
      </c>
      <c r="BC580" s="131">
        <v>37</v>
      </c>
      <c r="BD580" s="131">
        <v>3009430</v>
      </c>
      <c r="BE580" s="132">
        <f t="shared" ref="BE580:BE589" si="593">IFERROR(BC580/$AZ$579,"-")</f>
        <v>9.0464547677261614E-2</v>
      </c>
      <c r="BF580" s="132">
        <f t="shared" si="542"/>
        <v>0.44578313253012047</v>
      </c>
      <c r="BG580" s="157">
        <f t="shared" si="543"/>
        <v>81335.945945945947</v>
      </c>
      <c r="BH580" s="592"/>
      <c r="BI580" s="226" t="s">
        <v>136</v>
      </c>
      <c r="BJ580" s="122">
        <f t="shared" si="544"/>
        <v>5086</v>
      </c>
      <c r="BK580" s="131">
        <f t="shared" si="528"/>
        <v>2866</v>
      </c>
      <c r="BL580" s="131">
        <f t="shared" si="529"/>
        <v>211933310</v>
      </c>
      <c r="BM580" s="132">
        <f t="shared" ref="BM580:BM589" si="594">IFERROR(BK580/$BH$579,"-")</f>
        <v>0.23782258733715045</v>
      </c>
      <c r="BN580" s="132">
        <f t="shared" si="545"/>
        <v>0.56350766810853326</v>
      </c>
      <c r="BO580" s="131">
        <f t="shared" si="546"/>
        <v>73947.421493370552</v>
      </c>
      <c r="BP580" s="183"/>
    </row>
    <row r="581" spans="2:68" s="75" customFormat="1">
      <c r="B581" s="602"/>
      <c r="C581" s="605"/>
      <c r="D581" s="592"/>
      <c r="E581" s="227" t="s">
        <v>103</v>
      </c>
      <c r="F581" s="122">
        <v>17</v>
      </c>
      <c r="G581" s="131">
        <v>10</v>
      </c>
      <c r="H581" s="131">
        <v>777180</v>
      </c>
      <c r="I581" s="132">
        <f t="shared" si="587"/>
        <v>0.38461538461538464</v>
      </c>
      <c r="J581" s="132">
        <f t="shared" si="530"/>
        <v>0.58823529411764708</v>
      </c>
      <c r="K581" s="157">
        <f t="shared" si="531"/>
        <v>77718</v>
      </c>
      <c r="L581" s="592"/>
      <c r="M581" s="227" t="s">
        <v>103</v>
      </c>
      <c r="N581" s="122">
        <v>51</v>
      </c>
      <c r="O581" s="131">
        <v>26</v>
      </c>
      <c r="P581" s="131">
        <v>2791610</v>
      </c>
      <c r="Q581" s="132">
        <f t="shared" si="588"/>
        <v>0.32098765432098764</v>
      </c>
      <c r="R581" s="132">
        <f t="shared" si="532"/>
        <v>0.50980392156862742</v>
      </c>
      <c r="S581" s="126">
        <f t="shared" si="533"/>
        <v>107369.61538461539</v>
      </c>
      <c r="T581" s="592"/>
      <c r="U581" s="227" t="s">
        <v>103</v>
      </c>
      <c r="V581" s="122">
        <v>2738</v>
      </c>
      <c r="W581" s="131">
        <v>1557</v>
      </c>
      <c r="X581" s="131">
        <v>104030390</v>
      </c>
      <c r="Y581" s="132">
        <f t="shared" si="589"/>
        <v>0.35458893190617169</v>
      </c>
      <c r="Z581" s="132">
        <f t="shared" si="534"/>
        <v>0.56866325785244709</v>
      </c>
      <c r="AA581" s="131">
        <f t="shared" si="535"/>
        <v>66814.637122671804</v>
      </c>
      <c r="AB581" s="592"/>
      <c r="AC581" s="227" t="s">
        <v>103</v>
      </c>
      <c r="AD581" s="122">
        <v>2620</v>
      </c>
      <c r="AE581" s="131">
        <v>1476</v>
      </c>
      <c r="AF581" s="131">
        <v>117842840</v>
      </c>
      <c r="AG581" s="132">
        <f t="shared" si="590"/>
        <v>0.39666756248320345</v>
      </c>
      <c r="AH581" s="132">
        <f t="shared" si="536"/>
        <v>0.56335877862595418</v>
      </c>
      <c r="AI581" s="126">
        <f t="shared" si="537"/>
        <v>79839.322493224929</v>
      </c>
      <c r="AJ581" s="592"/>
      <c r="AK581" s="227" t="s">
        <v>103</v>
      </c>
      <c r="AL581" s="122">
        <v>1662</v>
      </c>
      <c r="AM581" s="131">
        <v>855</v>
      </c>
      <c r="AN581" s="131">
        <v>69409330</v>
      </c>
      <c r="AO581" s="132">
        <f t="shared" si="591"/>
        <v>0.36398467432950193</v>
      </c>
      <c r="AP581" s="132">
        <f t="shared" si="538"/>
        <v>0.51444043321299637</v>
      </c>
      <c r="AQ581" s="126">
        <f t="shared" si="539"/>
        <v>81180.502923976615</v>
      </c>
      <c r="AR581" s="592"/>
      <c r="AS581" s="227" t="s">
        <v>103</v>
      </c>
      <c r="AT581" s="122">
        <v>724</v>
      </c>
      <c r="AU581" s="131">
        <v>370</v>
      </c>
      <c r="AV581" s="131">
        <v>31753320</v>
      </c>
      <c r="AW581" s="132">
        <f t="shared" si="592"/>
        <v>0.34450651769087526</v>
      </c>
      <c r="AX581" s="132">
        <f t="shared" si="540"/>
        <v>0.51104972375690605</v>
      </c>
      <c r="AY581" s="131">
        <f t="shared" si="541"/>
        <v>85819.783783783787</v>
      </c>
      <c r="AZ581" s="592"/>
      <c r="BA581" s="227" t="s">
        <v>103</v>
      </c>
      <c r="BB581" s="122">
        <v>242</v>
      </c>
      <c r="BC581" s="131">
        <v>112</v>
      </c>
      <c r="BD581" s="131">
        <v>10082830</v>
      </c>
      <c r="BE581" s="132">
        <f t="shared" si="593"/>
        <v>0.27383863080684595</v>
      </c>
      <c r="BF581" s="132">
        <f t="shared" si="542"/>
        <v>0.46280991735537191</v>
      </c>
      <c r="BG581" s="157">
        <f t="shared" si="543"/>
        <v>90025.267857142855</v>
      </c>
      <c r="BH581" s="592"/>
      <c r="BI581" s="227" t="s">
        <v>103</v>
      </c>
      <c r="BJ581" s="122">
        <f t="shared" si="544"/>
        <v>8054</v>
      </c>
      <c r="BK581" s="131">
        <f t="shared" si="528"/>
        <v>4406</v>
      </c>
      <c r="BL581" s="131">
        <f t="shared" si="529"/>
        <v>336687500</v>
      </c>
      <c r="BM581" s="132">
        <f t="shared" si="594"/>
        <v>0.36561281221475395</v>
      </c>
      <c r="BN581" s="132">
        <f t="shared" si="545"/>
        <v>0.54705736280109263</v>
      </c>
      <c r="BO581" s="131">
        <f t="shared" si="546"/>
        <v>76415.683159328182</v>
      </c>
      <c r="BP581" s="183"/>
    </row>
    <row r="582" spans="2:68" s="75" customFormat="1">
      <c r="B582" s="602"/>
      <c r="C582" s="605"/>
      <c r="D582" s="592"/>
      <c r="E582" s="227" t="s">
        <v>106</v>
      </c>
      <c r="F582" s="122">
        <v>8</v>
      </c>
      <c r="G582" s="131">
        <v>3</v>
      </c>
      <c r="H582" s="131">
        <v>139700</v>
      </c>
      <c r="I582" s="132">
        <f t="shared" si="587"/>
        <v>0.11538461538461539</v>
      </c>
      <c r="J582" s="132">
        <f t="shared" si="530"/>
        <v>0.375</v>
      </c>
      <c r="K582" s="157">
        <f t="shared" si="531"/>
        <v>46566.666666666664</v>
      </c>
      <c r="L582" s="592"/>
      <c r="M582" s="227" t="s">
        <v>106</v>
      </c>
      <c r="N582" s="122">
        <v>19</v>
      </c>
      <c r="O582" s="131">
        <v>8</v>
      </c>
      <c r="P582" s="131">
        <v>723070</v>
      </c>
      <c r="Q582" s="132">
        <f t="shared" si="588"/>
        <v>9.8765432098765427E-2</v>
      </c>
      <c r="R582" s="132">
        <f t="shared" si="532"/>
        <v>0.42105263157894735</v>
      </c>
      <c r="S582" s="126">
        <f t="shared" si="533"/>
        <v>90383.75</v>
      </c>
      <c r="T582" s="592"/>
      <c r="U582" s="227" t="s">
        <v>106</v>
      </c>
      <c r="V582" s="122">
        <v>828</v>
      </c>
      <c r="W582" s="131">
        <v>464</v>
      </c>
      <c r="X582" s="131">
        <v>32542930</v>
      </c>
      <c r="Y582" s="132">
        <f t="shared" si="589"/>
        <v>0.1056706900478251</v>
      </c>
      <c r="Z582" s="132">
        <f t="shared" si="534"/>
        <v>0.56038647342995174</v>
      </c>
      <c r="AA582" s="131">
        <f t="shared" si="535"/>
        <v>70135.625</v>
      </c>
      <c r="AB582" s="592"/>
      <c r="AC582" s="227" t="s">
        <v>106</v>
      </c>
      <c r="AD582" s="122">
        <v>913</v>
      </c>
      <c r="AE582" s="131">
        <v>496</v>
      </c>
      <c r="AF582" s="131">
        <v>41735730</v>
      </c>
      <c r="AG582" s="132">
        <f t="shared" si="590"/>
        <v>0.13329750067186241</v>
      </c>
      <c r="AH582" s="132">
        <f t="shared" si="536"/>
        <v>0.54326396495071194</v>
      </c>
      <c r="AI582" s="126">
        <f t="shared" si="537"/>
        <v>84144.616935483864</v>
      </c>
      <c r="AJ582" s="592"/>
      <c r="AK582" s="227" t="s">
        <v>106</v>
      </c>
      <c r="AL582" s="122">
        <v>610</v>
      </c>
      <c r="AM582" s="131">
        <v>308</v>
      </c>
      <c r="AN582" s="131">
        <v>23619020</v>
      </c>
      <c r="AO582" s="132">
        <f t="shared" si="591"/>
        <v>0.13111962537249894</v>
      </c>
      <c r="AP582" s="132">
        <f t="shared" si="538"/>
        <v>0.5049180327868853</v>
      </c>
      <c r="AQ582" s="126">
        <f t="shared" si="539"/>
        <v>76685.129870129866</v>
      </c>
      <c r="AR582" s="592"/>
      <c r="AS582" s="227" t="s">
        <v>106</v>
      </c>
      <c r="AT582" s="122">
        <v>293</v>
      </c>
      <c r="AU582" s="131">
        <v>141</v>
      </c>
      <c r="AV582" s="131">
        <v>12053610</v>
      </c>
      <c r="AW582" s="132">
        <f t="shared" si="592"/>
        <v>0.13128491620111732</v>
      </c>
      <c r="AX582" s="132">
        <f t="shared" si="540"/>
        <v>0.48122866894197952</v>
      </c>
      <c r="AY582" s="131">
        <f t="shared" si="541"/>
        <v>85486.595744680846</v>
      </c>
      <c r="AZ582" s="592"/>
      <c r="BA582" s="227" t="s">
        <v>106</v>
      </c>
      <c r="BB582" s="122">
        <v>93</v>
      </c>
      <c r="BC582" s="131">
        <v>45</v>
      </c>
      <c r="BD582" s="131">
        <v>3211520</v>
      </c>
      <c r="BE582" s="132">
        <f t="shared" si="593"/>
        <v>0.1100244498777506</v>
      </c>
      <c r="BF582" s="132">
        <f t="shared" si="542"/>
        <v>0.4838709677419355</v>
      </c>
      <c r="BG582" s="157">
        <f t="shared" si="543"/>
        <v>71367.111111111109</v>
      </c>
      <c r="BH582" s="592"/>
      <c r="BI582" s="227" t="s">
        <v>106</v>
      </c>
      <c r="BJ582" s="122">
        <f t="shared" si="544"/>
        <v>2764</v>
      </c>
      <c r="BK582" s="131">
        <f t="shared" si="528"/>
        <v>1465</v>
      </c>
      <c r="BL582" s="131">
        <f t="shared" si="529"/>
        <v>114025580</v>
      </c>
      <c r="BM582" s="132">
        <f t="shared" si="594"/>
        <v>0.12156667496473322</v>
      </c>
      <c r="BN582" s="132">
        <f t="shared" si="545"/>
        <v>0.53002894356005792</v>
      </c>
      <c r="BO582" s="131">
        <f t="shared" si="546"/>
        <v>77833.160409556309</v>
      </c>
      <c r="BP582" s="183"/>
    </row>
    <row r="583" spans="2:68" s="75" customFormat="1">
      <c r="B583" s="602"/>
      <c r="C583" s="605"/>
      <c r="D583" s="592"/>
      <c r="E583" s="227" t="s">
        <v>119</v>
      </c>
      <c r="F583" s="122">
        <v>9</v>
      </c>
      <c r="G583" s="131">
        <v>4</v>
      </c>
      <c r="H583" s="131">
        <v>145070</v>
      </c>
      <c r="I583" s="132">
        <f t="shared" si="587"/>
        <v>0.15384615384615385</v>
      </c>
      <c r="J583" s="132">
        <f t="shared" si="530"/>
        <v>0.44444444444444442</v>
      </c>
      <c r="K583" s="157">
        <f t="shared" si="531"/>
        <v>36267.5</v>
      </c>
      <c r="L583" s="592"/>
      <c r="M583" s="227" t="s">
        <v>119</v>
      </c>
      <c r="N583" s="122">
        <v>30</v>
      </c>
      <c r="O583" s="131">
        <v>20</v>
      </c>
      <c r="P583" s="131">
        <v>2503150</v>
      </c>
      <c r="Q583" s="132">
        <f t="shared" si="588"/>
        <v>0.24691358024691357</v>
      </c>
      <c r="R583" s="132">
        <f t="shared" si="532"/>
        <v>0.66666666666666663</v>
      </c>
      <c r="S583" s="126">
        <f t="shared" si="533"/>
        <v>125157.5</v>
      </c>
      <c r="T583" s="592"/>
      <c r="U583" s="227" t="s">
        <v>119</v>
      </c>
      <c r="V583" s="122">
        <v>872</v>
      </c>
      <c r="W583" s="131">
        <v>495</v>
      </c>
      <c r="X583" s="131">
        <v>35939590</v>
      </c>
      <c r="Y583" s="132">
        <f t="shared" si="589"/>
        <v>0.11273058528808927</v>
      </c>
      <c r="Z583" s="132">
        <f t="shared" si="534"/>
        <v>0.56766055045871555</v>
      </c>
      <c r="AA583" s="131">
        <f t="shared" si="535"/>
        <v>72605.232323232325</v>
      </c>
      <c r="AB583" s="592"/>
      <c r="AC583" s="227" t="s">
        <v>119</v>
      </c>
      <c r="AD583" s="122">
        <v>1047</v>
      </c>
      <c r="AE583" s="131">
        <v>601</v>
      </c>
      <c r="AF583" s="131">
        <v>51626080</v>
      </c>
      <c r="AG583" s="132">
        <f t="shared" si="590"/>
        <v>0.16151572158022037</v>
      </c>
      <c r="AH583" s="132">
        <f t="shared" si="536"/>
        <v>0.57402101241642789</v>
      </c>
      <c r="AI583" s="126">
        <f t="shared" si="537"/>
        <v>85900.299500831941</v>
      </c>
      <c r="AJ583" s="592"/>
      <c r="AK583" s="227" t="s">
        <v>119</v>
      </c>
      <c r="AL583" s="122">
        <v>704</v>
      </c>
      <c r="AM583" s="131">
        <v>362</v>
      </c>
      <c r="AN583" s="131">
        <v>29802050</v>
      </c>
      <c r="AO583" s="132">
        <f t="shared" si="591"/>
        <v>0.15410813111962537</v>
      </c>
      <c r="AP583" s="132">
        <f t="shared" si="538"/>
        <v>0.51420454545454541</v>
      </c>
      <c r="AQ583" s="126">
        <f t="shared" si="539"/>
        <v>82326.104972375688</v>
      </c>
      <c r="AR583" s="592"/>
      <c r="AS583" s="227" t="s">
        <v>119</v>
      </c>
      <c r="AT583" s="122">
        <v>311</v>
      </c>
      <c r="AU583" s="131">
        <v>168</v>
      </c>
      <c r="AV583" s="131">
        <v>13528160</v>
      </c>
      <c r="AW583" s="132">
        <f t="shared" si="592"/>
        <v>0.15642458100558659</v>
      </c>
      <c r="AX583" s="132">
        <f t="shared" si="540"/>
        <v>0.54019292604501612</v>
      </c>
      <c r="AY583" s="131">
        <f t="shared" si="541"/>
        <v>80524.761904761908</v>
      </c>
      <c r="AZ583" s="592"/>
      <c r="BA583" s="227" t="s">
        <v>119</v>
      </c>
      <c r="BB583" s="122">
        <v>105</v>
      </c>
      <c r="BC583" s="131">
        <v>56</v>
      </c>
      <c r="BD583" s="131">
        <v>4205600</v>
      </c>
      <c r="BE583" s="132">
        <f t="shared" si="593"/>
        <v>0.13691931540342298</v>
      </c>
      <c r="BF583" s="132">
        <f t="shared" si="542"/>
        <v>0.53333333333333333</v>
      </c>
      <c r="BG583" s="157">
        <f t="shared" si="543"/>
        <v>75100</v>
      </c>
      <c r="BH583" s="592"/>
      <c r="BI583" s="227" t="s">
        <v>119</v>
      </c>
      <c r="BJ583" s="122">
        <f t="shared" si="544"/>
        <v>3078</v>
      </c>
      <c r="BK583" s="131">
        <f t="shared" ref="BK583:BK646" si="595">SUM(G583,O583,W583,AE583,AM583,AU583,BC583)</f>
        <v>1706</v>
      </c>
      <c r="BL583" s="131">
        <f t="shared" ref="BL583:BL646" si="596">SUM(H583,P583,X583,AF583,AN583,AV583,BD583)</f>
        <v>137749700</v>
      </c>
      <c r="BM583" s="132">
        <f t="shared" si="594"/>
        <v>0.14156501535142313</v>
      </c>
      <c r="BN583" s="132">
        <f t="shared" si="545"/>
        <v>0.5542560103963613</v>
      </c>
      <c r="BO583" s="131">
        <f t="shared" si="546"/>
        <v>80744.255568581473</v>
      </c>
      <c r="BP583" s="183"/>
    </row>
    <row r="584" spans="2:68" s="75" customFormat="1">
      <c r="B584" s="602"/>
      <c r="C584" s="605"/>
      <c r="D584" s="592"/>
      <c r="E584" s="227" t="s">
        <v>120</v>
      </c>
      <c r="F584" s="122">
        <v>5</v>
      </c>
      <c r="G584" s="131">
        <v>3</v>
      </c>
      <c r="H584" s="131">
        <v>169090</v>
      </c>
      <c r="I584" s="132">
        <f t="shared" si="587"/>
        <v>0.11538461538461539</v>
      </c>
      <c r="J584" s="132">
        <f t="shared" ref="J584:J647" si="597">IFERROR(G584/F584,"-")</f>
        <v>0.6</v>
      </c>
      <c r="K584" s="157">
        <f t="shared" ref="K584:K647" si="598">IFERROR(H584/G584,"-")</f>
        <v>56363.333333333336</v>
      </c>
      <c r="L584" s="592"/>
      <c r="M584" s="227" t="s">
        <v>120</v>
      </c>
      <c r="N584" s="122">
        <v>18</v>
      </c>
      <c r="O584" s="131">
        <v>8</v>
      </c>
      <c r="P584" s="131">
        <v>793790</v>
      </c>
      <c r="Q584" s="132">
        <f t="shared" si="588"/>
        <v>9.8765432098765427E-2</v>
      </c>
      <c r="R584" s="132">
        <f t="shared" ref="R584:R647" si="599">IFERROR(O584/N584,"-")</f>
        <v>0.44444444444444442</v>
      </c>
      <c r="S584" s="126">
        <f t="shared" ref="S584:S647" si="600">IFERROR(P584/O584,"-")</f>
        <v>99223.75</v>
      </c>
      <c r="T584" s="592"/>
      <c r="U584" s="227" t="s">
        <v>120</v>
      </c>
      <c r="V584" s="122">
        <v>439</v>
      </c>
      <c r="W584" s="131">
        <v>275</v>
      </c>
      <c r="X584" s="131">
        <v>19996300</v>
      </c>
      <c r="Y584" s="132">
        <f t="shared" si="589"/>
        <v>6.2628102937827376E-2</v>
      </c>
      <c r="Z584" s="132">
        <f t="shared" ref="Z584:Z647" si="601">IFERROR(W584/V584,"-")</f>
        <v>0.62642369020501143</v>
      </c>
      <c r="AA584" s="131">
        <f t="shared" ref="AA584:AA647" si="602">IFERROR(X584/W584,"-")</f>
        <v>72713.818181818177</v>
      </c>
      <c r="AB584" s="592"/>
      <c r="AC584" s="227" t="s">
        <v>120</v>
      </c>
      <c r="AD584" s="122">
        <v>470</v>
      </c>
      <c r="AE584" s="131">
        <v>282</v>
      </c>
      <c r="AF584" s="131">
        <v>20311700</v>
      </c>
      <c r="AG584" s="132">
        <f t="shared" si="590"/>
        <v>7.5786079011018539E-2</v>
      </c>
      <c r="AH584" s="132">
        <f t="shared" ref="AH584:AH647" si="603">IFERROR(AE584/AD584,"-")</f>
        <v>0.6</v>
      </c>
      <c r="AI584" s="126">
        <f t="shared" ref="AI584:AI647" si="604">IFERROR(AF584/AE584,"-")</f>
        <v>72027.304964539013</v>
      </c>
      <c r="AJ584" s="592"/>
      <c r="AK584" s="227" t="s">
        <v>120</v>
      </c>
      <c r="AL584" s="122">
        <v>256</v>
      </c>
      <c r="AM584" s="131">
        <v>148</v>
      </c>
      <c r="AN584" s="131">
        <v>10832630</v>
      </c>
      <c r="AO584" s="132">
        <f t="shared" si="591"/>
        <v>6.3005534269902089E-2</v>
      </c>
      <c r="AP584" s="132">
        <f t="shared" ref="AP584:AP647" si="605">IFERROR(AM584/AL584,"-")</f>
        <v>0.578125</v>
      </c>
      <c r="AQ584" s="126">
        <f t="shared" ref="AQ584:AQ647" si="606">IFERROR(AN584/AM584,"-")</f>
        <v>73193.445945945947</v>
      </c>
      <c r="AR584" s="592"/>
      <c r="AS584" s="227" t="s">
        <v>120</v>
      </c>
      <c r="AT584" s="122">
        <v>102</v>
      </c>
      <c r="AU584" s="131">
        <v>54</v>
      </c>
      <c r="AV584" s="131">
        <v>4691060</v>
      </c>
      <c r="AW584" s="132">
        <f t="shared" si="592"/>
        <v>5.027932960893855E-2</v>
      </c>
      <c r="AX584" s="132">
        <f t="shared" ref="AX584:AX647" si="607">IFERROR(AU584/AT584,"-")</f>
        <v>0.52941176470588236</v>
      </c>
      <c r="AY584" s="131">
        <f t="shared" ref="AY584:AY647" si="608">IFERROR(AV584/AU584,"-")</f>
        <v>86871.481481481474</v>
      </c>
      <c r="AZ584" s="592"/>
      <c r="BA584" s="227" t="s">
        <v>120</v>
      </c>
      <c r="BB584" s="122">
        <v>23</v>
      </c>
      <c r="BC584" s="131">
        <v>12</v>
      </c>
      <c r="BD584" s="131">
        <v>1514130</v>
      </c>
      <c r="BE584" s="132">
        <f t="shared" si="593"/>
        <v>2.9339853300733496E-2</v>
      </c>
      <c r="BF584" s="132">
        <f t="shared" ref="BF584:BF647" si="609">IFERROR(BC584/BB584,"-")</f>
        <v>0.52173913043478259</v>
      </c>
      <c r="BG584" s="157">
        <f t="shared" ref="BG584:BG647" si="610">IFERROR(BD584/BC584,"-")</f>
        <v>126177.5</v>
      </c>
      <c r="BH584" s="592"/>
      <c r="BI584" s="227" t="s">
        <v>120</v>
      </c>
      <c r="BJ584" s="122">
        <f t="shared" ref="BJ584:BJ647" si="611">SUM(F584,N584,V584,AD584,AL584,AT584,BB584)</f>
        <v>1313</v>
      </c>
      <c r="BK584" s="131">
        <f t="shared" si="595"/>
        <v>782</v>
      </c>
      <c r="BL584" s="131">
        <f t="shared" si="596"/>
        <v>58308700</v>
      </c>
      <c r="BM584" s="132">
        <f t="shared" si="594"/>
        <v>6.4890880424861005E-2</v>
      </c>
      <c r="BN584" s="132">
        <f t="shared" ref="BN584:BN647" si="612">IFERROR(BK584/BJ584,"-")</f>
        <v>0.5955826351865956</v>
      </c>
      <c r="BO584" s="131">
        <f t="shared" ref="BO584:BO647" si="613">IFERROR(BL584/BK584,"-")</f>
        <v>74563.554987212279</v>
      </c>
      <c r="BP584" s="183"/>
    </row>
    <row r="585" spans="2:68" s="75" customFormat="1">
      <c r="B585" s="602"/>
      <c r="C585" s="605"/>
      <c r="D585" s="592"/>
      <c r="E585" s="227" t="s">
        <v>121</v>
      </c>
      <c r="F585" s="122">
        <v>4</v>
      </c>
      <c r="G585" s="131">
        <v>2</v>
      </c>
      <c r="H585" s="131">
        <v>68020</v>
      </c>
      <c r="I585" s="132">
        <f t="shared" si="587"/>
        <v>7.6923076923076927E-2</v>
      </c>
      <c r="J585" s="132">
        <f t="shared" si="597"/>
        <v>0.5</v>
      </c>
      <c r="K585" s="157">
        <f t="shared" si="598"/>
        <v>34010</v>
      </c>
      <c r="L585" s="592"/>
      <c r="M585" s="227" t="s">
        <v>121</v>
      </c>
      <c r="N585" s="122">
        <v>13</v>
      </c>
      <c r="O585" s="131">
        <v>5</v>
      </c>
      <c r="P585" s="131">
        <v>633060</v>
      </c>
      <c r="Q585" s="132">
        <f t="shared" si="588"/>
        <v>6.1728395061728392E-2</v>
      </c>
      <c r="R585" s="132">
        <f t="shared" si="599"/>
        <v>0.38461538461538464</v>
      </c>
      <c r="S585" s="126">
        <f t="shared" si="600"/>
        <v>126612</v>
      </c>
      <c r="T585" s="592"/>
      <c r="U585" s="227" t="s">
        <v>121</v>
      </c>
      <c r="V585" s="122">
        <v>276</v>
      </c>
      <c r="W585" s="131">
        <v>147</v>
      </c>
      <c r="X585" s="131">
        <v>10464460</v>
      </c>
      <c r="Y585" s="132">
        <f t="shared" si="589"/>
        <v>3.3477567752220452E-2</v>
      </c>
      <c r="Z585" s="132">
        <f t="shared" si="601"/>
        <v>0.53260869565217395</v>
      </c>
      <c r="AA585" s="131">
        <f t="shared" si="602"/>
        <v>71186.802721088432</v>
      </c>
      <c r="AB585" s="592"/>
      <c r="AC585" s="227" t="s">
        <v>121</v>
      </c>
      <c r="AD585" s="122">
        <v>345</v>
      </c>
      <c r="AE585" s="131">
        <v>174</v>
      </c>
      <c r="AF585" s="131">
        <v>11508420</v>
      </c>
      <c r="AG585" s="132">
        <f t="shared" si="590"/>
        <v>4.6761623219564633E-2</v>
      </c>
      <c r="AH585" s="132">
        <f t="shared" si="603"/>
        <v>0.5043478260869565</v>
      </c>
      <c r="AI585" s="126">
        <f t="shared" si="604"/>
        <v>66140.344827586203</v>
      </c>
      <c r="AJ585" s="592"/>
      <c r="AK585" s="227" t="s">
        <v>121</v>
      </c>
      <c r="AL585" s="122">
        <v>289</v>
      </c>
      <c r="AM585" s="131">
        <v>142</v>
      </c>
      <c r="AN585" s="131">
        <v>11105670</v>
      </c>
      <c r="AO585" s="132">
        <f t="shared" si="591"/>
        <v>6.0451255853554701E-2</v>
      </c>
      <c r="AP585" s="132">
        <f t="shared" si="605"/>
        <v>0.49134948096885811</v>
      </c>
      <c r="AQ585" s="126">
        <f t="shared" si="606"/>
        <v>78208.943661971833</v>
      </c>
      <c r="AR585" s="592"/>
      <c r="AS585" s="227" t="s">
        <v>121</v>
      </c>
      <c r="AT585" s="122">
        <v>158</v>
      </c>
      <c r="AU585" s="131">
        <v>74</v>
      </c>
      <c r="AV585" s="131">
        <v>6125230</v>
      </c>
      <c r="AW585" s="132">
        <f t="shared" si="592"/>
        <v>6.8901303538175043E-2</v>
      </c>
      <c r="AX585" s="132">
        <f t="shared" si="607"/>
        <v>0.46835443037974683</v>
      </c>
      <c r="AY585" s="131">
        <f t="shared" si="608"/>
        <v>82773.378378378373</v>
      </c>
      <c r="AZ585" s="592"/>
      <c r="BA585" s="227" t="s">
        <v>121</v>
      </c>
      <c r="BB585" s="122">
        <v>57</v>
      </c>
      <c r="BC585" s="131">
        <v>25</v>
      </c>
      <c r="BD585" s="131">
        <v>2442510</v>
      </c>
      <c r="BE585" s="132">
        <f t="shared" si="593"/>
        <v>6.1124694376528114E-2</v>
      </c>
      <c r="BF585" s="132">
        <f t="shared" si="609"/>
        <v>0.43859649122807015</v>
      </c>
      <c r="BG585" s="157">
        <f t="shared" si="610"/>
        <v>97700.4</v>
      </c>
      <c r="BH585" s="592"/>
      <c r="BI585" s="227" t="s">
        <v>121</v>
      </c>
      <c r="BJ585" s="122">
        <f t="shared" si="611"/>
        <v>1142</v>
      </c>
      <c r="BK585" s="131">
        <f t="shared" si="595"/>
        <v>569</v>
      </c>
      <c r="BL585" s="131">
        <f t="shared" si="596"/>
        <v>42347370</v>
      </c>
      <c r="BM585" s="132">
        <f t="shared" si="594"/>
        <v>4.7215998672309349E-2</v>
      </c>
      <c r="BN585" s="132">
        <f t="shared" si="612"/>
        <v>0.49824868651488619</v>
      </c>
      <c r="BO585" s="131">
        <f t="shared" si="613"/>
        <v>74424.200351493855</v>
      </c>
      <c r="BP585" s="183"/>
    </row>
    <row r="586" spans="2:68" s="75" customFormat="1">
      <c r="B586" s="602"/>
      <c r="C586" s="605"/>
      <c r="D586" s="592"/>
      <c r="E586" s="227" t="s">
        <v>122</v>
      </c>
      <c r="F586" s="122">
        <v>3</v>
      </c>
      <c r="G586" s="131">
        <v>2</v>
      </c>
      <c r="H586" s="131">
        <v>132900</v>
      </c>
      <c r="I586" s="132">
        <f t="shared" si="587"/>
        <v>7.6923076923076927E-2</v>
      </c>
      <c r="J586" s="132">
        <f t="shared" si="597"/>
        <v>0.66666666666666663</v>
      </c>
      <c r="K586" s="157">
        <f t="shared" si="598"/>
        <v>66450</v>
      </c>
      <c r="L586" s="592"/>
      <c r="M586" s="227" t="s">
        <v>122</v>
      </c>
      <c r="N586" s="122">
        <v>11</v>
      </c>
      <c r="O586" s="131">
        <v>5</v>
      </c>
      <c r="P586" s="131">
        <v>789010</v>
      </c>
      <c r="Q586" s="132">
        <f t="shared" si="588"/>
        <v>6.1728395061728392E-2</v>
      </c>
      <c r="R586" s="132">
        <f t="shared" si="599"/>
        <v>0.45454545454545453</v>
      </c>
      <c r="S586" s="126">
        <f t="shared" si="600"/>
        <v>157802</v>
      </c>
      <c r="T586" s="592"/>
      <c r="U586" s="227" t="s">
        <v>122</v>
      </c>
      <c r="V586" s="122">
        <v>222</v>
      </c>
      <c r="W586" s="131">
        <v>134</v>
      </c>
      <c r="X586" s="131">
        <v>9590380</v>
      </c>
      <c r="Y586" s="132">
        <f t="shared" si="589"/>
        <v>3.0516966522432246E-2</v>
      </c>
      <c r="Z586" s="132">
        <f t="shared" si="601"/>
        <v>0.60360360360360366</v>
      </c>
      <c r="AA586" s="131">
        <f t="shared" si="602"/>
        <v>71570</v>
      </c>
      <c r="AB586" s="592"/>
      <c r="AC586" s="227" t="s">
        <v>122</v>
      </c>
      <c r="AD586" s="122">
        <v>218</v>
      </c>
      <c r="AE586" s="131">
        <v>136</v>
      </c>
      <c r="AF586" s="131">
        <v>12903820</v>
      </c>
      <c r="AG586" s="132">
        <f t="shared" si="590"/>
        <v>3.6549314700349368E-2</v>
      </c>
      <c r="AH586" s="132">
        <f t="shared" si="603"/>
        <v>0.62385321100917435</v>
      </c>
      <c r="AI586" s="126">
        <f t="shared" si="604"/>
        <v>94881.029411764699</v>
      </c>
      <c r="AJ586" s="592"/>
      <c r="AK586" s="227" t="s">
        <v>122</v>
      </c>
      <c r="AL586" s="122">
        <v>137</v>
      </c>
      <c r="AM586" s="131">
        <v>76</v>
      </c>
      <c r="AN586" s="131">
        <v>6959950</v>
      </c>
      <c r="AO586" s="132">
        <f t="shared" si="591"/>
        <v>3.2354193273733504E-2</v>
      </c>
      <c r="AP586" s="132">
        <f t="shared" si="605"/>
        <v>0.55474452554744524</v>
      </c>
      <c r="AQ586" s="126">
        <f t="shared" si="606"/>
        <v>91578.289473684214</v>
      </c>
      <c r="AR586" s="592"/>
      <c r="AS586" s="227" t="s">
        <v>122</v>
      </c>
      <c r="AT586" s="122">
        <v>70</v>
      </c>
      <c r="AU586" s="131">
        <v>43</v>
      </c>
      <c r="AV586" s="131">
        <v>3557590</v>
      </c>
      <c r="AW586" s="132">
        <f t="shared" si="592"/>
        <v>4.0037243947858472E-2</v>
      </c>
      <c r="AX586" s="132">
        <f t="shared" si="607"/>
        <v>0.61428571428571432</v>
      </c>
      <c r="AY586" s="131">
        <f t="shared" si="608"/>
        <v>82734.651162790702</v>
      </c>
      <c r="AZ586" s="592"/>
      <c r="BA586" s="227" t="s">
        <v>122</v>
      </c>
      <c r="BB586" s="122">
        <v>25</v>
      </c>
      <c r="BC586" s="131">
        <v>18</v>
      </c>
      <c r="BD586" s="131">
        <v>918560</v>
      </c>
      <c r="BE586" s="132">
        <f t="shared" si="593"/>
        <v>4.4009779951100246E-2</v>
      </c>
      <c r="BF586" s="132">
        <f t="shared" si="609"/>
        <v>0.72</v>
      </c>
      <c r="BG586" s="157">
        <f t="shared" si="610"/>
        <v>51031.111111111109</v>
      </c>
      <c r="BH586" s="592"/>
      <c r="BI586" s="227" t="s">
        <v>122</v>
      </c>
      <c r="BJ586" s="122">
        <f t="shared" si="611"/>
        <v>686</v>
      </c>
      <c r="BK586" s="131">
        <f t="shared" si="595"/>
        <v>414</v>
      </c>
      <c r="BL586" s="131">
        <f t="shared" si="596"/>
        <v>34852210</v>
      </c>
      <c r="BM586" s="132">
        <f t="shared" si="594"/>
        <v>3.4353995519044063E-2</v>
      </c>
      <c r="BN586" s="132">
        <f t="shared" si="612"/>
        <v>0.60349854227405253</v>
      </c>
      <c r="BO586" s="131">
        <f t="shared" si="613"/>
        <v>84184.082125603862</v>
      </c>
      <c r="BP586" s="183"/>
    </row>
    <row r="587" spans="2:68" s="75" customFormat="1">
      <c r="B587" s="602"/>
      <c r="C587" s="605"/>
      <c r="D587" s="592"/>
      <c r="E587" s="227" t="s">
        <v>123</v>
      </c>
      <c r="F587" s="122">
        <v>11</v>
      </c>
      <c r="G587" s="131">
        <v>7</v>
      </c>
      <c r="H587" s="131">
        <v>392910</v>
      </c>
      <c r="I587" s="132">
        <f t="shared" si="587"/>
        <v>0.26923076923076922</v>
      </c>
      <c r="J587" s="132">
        <f t="shared" si="597"/>
        <v>0.63636363636363635</v>
      </c>
      <c r="K587" s="157">
        <f t="shared" si="598"/>
        <v>56130</v>
      </c>
      <c r="L587" s="592"/>
      <c r="M587" s="227" t="s">
        <v>123</v>
      </c>
      <c r="N587" s="122">
        <v>32</v>
      </c>
      <c r="O587" s="131">
        <v>15</v>
      </c>
      <c r="P587" s="131">
        <v>1803110</v>
      </c>
      <c r="Q587" s="132">
        <f t="shared" si="588"/>
        <v>0.18518518518518517</v>
      </c>
      <c r="R587" s="132">
        <f t="shared" si="599"/>
        <v>0.46875</v>
      </c>
      <c r="S587" s="126">
        <f t="shared" si="600"/>
        <v>120207.33333333333</v>
      </c>
      <c r="T587" s="592"/>
      <c r="U587" s="227" t="s">
        <v>123</v>
      </c>
      <c r="V587" s="122">
        <v>1581</v>
      </c>
      <c r="W587" s="131">
        <v>987</v>
      </c>
      <c r="X587" s="131">
        <v>66928040</v>
      </c>
      <c r="Y587" s="132">
        <f t="shared" si="589"/>
        <v>0.22477795490776589</v>
      </c>
      <c r="Z587" s="132">
        <f t="shared" si="601"/>
        <v>0.62428842504743831</v>
      </c>
      <c r="AA587" s="131">
        <f t="shared" si="602"/>
        <v>67809.564336372845</v>
      </c>
      <c r="AB587" s="592"/>
      <c r="AC587" s="227" t="s">
        <v>123</v>
      </c>
      <c r="AD587" s="122">
        <v>1491</v>
      </c>
      <c r="AE587" s="131">
        <v>886</v>
      </c>
      <c r="AF587" s="131">
        <v>78821200</v>
      </c>
      <c r="AG587" s="132">
        <f t="shared" si="590"/>
        <v>0.23810803547433484</v>
      </c>
      <c r="AH587" s="132">
        <f t="shared" si="603"/>
        <v>0.59423205902079146</v>
      </c>
      <c r="AI587" s="126">
        <f t="shared" si="604"/>
        <v>88962.97968397291</v>
      </c>
      <c r="AJ587" s="592"/>
      <c r="AK587" s="227" t="s">
        <v>123</v>
      </c>
      <c r="AL587" s="122">
        <v>866</v>
      </c>
      <c r="AM587" s="131">
        <v>480</v>
      </c>
      <c r="AN587" s="131">
        <v>37853680</v>
      </c>
      <c r="AO587" s="132">
        <f t="shared" si="591"/>
        <v>0.20434227330779056</v>
      </c>
      <c r="AP587" s="132">
        <f t="shared" si="605"/>
        <v>0.55427251732101612</v>
      </c>
      <c r="AQ587" s="126">
        <f t="shared" si="606"/>
        <v>78861.833333333328</v>
      </c>
      <c r="AR587" s="592"/>
      <c r="AS587" s="227" t="s">
        <v>123</v>
      </c>
      <c r="AT587" s="122">
        <v>317</v>
      </c>
      <c r="AU587" s="131">
        <v>164</v>
      </c>
      <c r="AV587" s="131">
        <v>12487140</v>
      </c>
      <c r="AW587" s="132">
        <f t="shared" si="592"/>
        <v>0.1527001862197393</v>
      </c>
      <c r="AX587" s="132">
        <f t="shared" si="607"/>
        <v>0.51735015772870663</v>
      </c>
      <c r="AY587" s="131">
        <f t="shared" si="608"/>
        <v>76141.097560975613</v>
      </c>
      <c r="AZ587" s="592"/>
      <c r="BA587" s="227" t="s">
        <v>123</v>
      </c>
      <c r="BB587" s="122">
        <v>76</v>
      </c>
      <c r="BC587" s="131">
        <v>38</v>
      </c>
      <c r="BD587" s="131">
        <v>3650630</v>
      </c>
      <c r="BE587" s="132">
        <f t="shared" si="593"/>
        <v>9.2909535452322736E-2</v>
      </c>
      <c r="BF587" s="132">
        <f t="shared" si="609"/>
        <v>0.5</v>
      </c>
      <c r="BG587" s="157">
        <f t="shared" si="610"/>
        <v>96069.210526315786</v>
      </c>
      <c r="BH587" s="592"/>
      <c r="BI587" s="227" t="s">
        <v>123</v>
      </c>
      <c r="BJ587" s="122">
        <f t="shared" si="611"/>
        <v>4374</v>
      </c>
      <c r="BK587" s="131">
        <f t="shared" si="595"/>
        <v>2577</v>
      </c>
      <c r="BL587" s="131">
        <f t="shared" si="596"/>
        <v>201936710</v>
      </c>
      <c r="BM587" s="132">
        <f t="shared" si="594"/>
        <v>0.21384117500622354</v>
      </c>
      <c r="BN587" s="132">
        <f t="shared" si="612"/>
        <v>0.58916323731138542</v>
      </c>
      <c r="BO587" s="131">
        <f t="shared" si="613"/>
        <v>78361.16026387272</v>
      </c>
      <c r="BP587" s="183"/>
    </row>
    <row r="588" spans="2:68" s="75" customFormat="1">
      <c r="B588" s="602"/>
      <c r="C588" s="605"/>
      <c r="D588" s="592"/>
      <c r="E588" s="227" t="s">
        <v>124</v>
      </c>
      <c r="F588" s="122">
        <v>4</v>
      </c>
      <c r="G588" s="131">
        <v>2</v>
      </c>
      <c r="H588" s="131">
        <v>128050</v>
      </c>
      <c r="I588" s="132">
        <f t="shared" si="587"/>
        <v>7.6923076923076927E-2</v>
      </c>
      <c r="J588" s="132">
        <f t="shared" si="597"/>
        <v>0.5</v>
      </c>
      <c r="K588" s="157">
        <f t="shared" si="598"/>
        <v>64025</v>
      </c>
      <c r="L588" s="592"/>
      <c r="M588" s="227" t="s">
        <v>124</v>
      </c>
      <c r="N588" s="122">
        <v>7</v>
      </c>
      <c r="O588" s="131">
        <v>4</v>
      </c>
      <c r="P588" s="131">
        <v>856810</v>
      </c>
      <c r="Q588" s="132">
        <f t="shared" si="588"/>
        <v>4.9382716049382713E-2</v>
      </c>
      <c r="R588" s="132">
        <f t="shared" si="599"/>
        <v>0.5714285714285714</v>
      </c>
      <c r="S588" s="126">
        <f t="shared" si="600"/>
        <v>214202.5</v>
      </c>
      <c r="T588" s="592"/>
      <c r="U588" s="227" t="s">
        <v>124</v>
      </c>
      <c r="V588" s="122">
        <v>249</v>
      </c>
      <c r="W588" s="131">
        <v>145</v>
      </c>
      <c r="X588" s="131">
        <v>11776470</v>
      </c>
      <c r="Y588" s="132">
        <f t="shared" si="589"/>
        <v>3.3022090639945344E-2</v>
      </c>
      <c r="Z588" s="132">
        <f t="shared" si="601"/>
        <v>0.58232931726907633</v>
      </c>
      <c r="AA588" s="131">
        <f t="shared" si="602"/>
        <v>81217.034482758623</v>
      </c>
      <c r="AB588" s="592"/>
      <c r="AC588" s="227" t="s">
        <v>124</v>
      </c>
      <c r="AD588" s="122">
        <v>308</v>
      </c>
      <c r="AE588" s="131">
        <v>166</v>
      </c>
      <c r="AF588" s="131">
        <v>13855090</v>
      </c>
      <c r="AG588" s="132">
        <f t="shared" si="590"/>
        <v>4.4611663531308791E-2</v>
      </c>
      <c r="AH588" s="132">
        <f t="shared" si="603"/>
        <v>0.53896103896103897</v>
      </c>
      <c r="AI588" s="126">
        <f t="shared" si="604"/>
        <v>83464.397590361448</v>
      </c>
      <c r="AJ588" s="592"/>
      <c r="AK588" s="227" t="s">
        <v>124</v>
      </c>
      <c r="AL588" s="122">
        <v>282</v>
      </c>
      <c r="AM588" s="131">
        <v>150</v>
      </c>
      <c r="AN588" s="131">
        <v>12718610</v>
      </c>
      <c r="AO588" s="132">
        <f t="shared" si="591"/>
        <v>6.3856960408684549E-2</v>
      </c>
      <c r="AP588" s="132">
        <f t="shared" si="605"/>
        <v>0.53191489361702127</v>
      </c>
      <c r="AQ588" s="126">
        <f t="shared" si="606"/>
        <v>84790.733333333337</v>
      </c>
      <c r="AR588" s="592"/>
      <c r="AS588" s="227" t="s">
        <v>124</v>
      </c>
      <c r="AT588" s="122">
        <v>147</v>
      </c>
      <c r="AU588" s="131">
        <v>81</v>
      </c>
      <c r="AV588" s="131">
        <v>6924110</v>
      </c>
      <c r="AW588" s="132">
        <f t="shared" si="592"/>
        <v>7.5418994413407825E-2</v>
      </c>
      <c r="AX588" s="132">
        <f t="shared" si="607"/>
        <v>0.55102040816326525</v>
      </c>
      <c r="AY588" s="131">
        <f t="shared" si="608"/>
        <v>85482.839506172837</v>
      </c>
      <c r="AZ588" s="592"/>
      <c r="BA588" s="227" t="s">
        <v>124</v>
      </c>
      <c r="BB588" s="122">
        <v>73</v>
      </c>
      <c r="BC588" s="131">
        <v>39</v>
      </c>
      <c r="BD588" s="131">
        <v>2512700</v>
      </c>
      <c r="BE588" s="132">
        <f t="shared" si="593"/>
        <v>9.5354523227383858E-2</v>
      </c>
      <c r="BF588" s="132">
        <f t="shared" si="609"/>
        <v>0.53424657534246578</v>
      </c>
      <c r="BG588" s="157">
        <f t="shared" si="610"/>
        <v>64428.205128205125</v>
      </c>
      <c r="BH588" s="592"/>
      <c r="BI588" s="227" t="s">
        <v>124</v>
      </c>
      <c r="BJ588" s="122">
        <f t="shared" si="611"/>
        <v>1070</v>
      </c>
      <c r="BK588" s="131">
        <f t="shared" si="595"/>
        <v>587</v>
      </c>
      <c r="BL588" s="131">
        <f t="shared" si="596"/>
        <v>48771840</v>
      </c>
      <c r="BM588" s="132">
        <f t="shared" si="594"/>
        <v>4.8709650651398227E-2</v>
      </c>
      <c r="BN588" s="132">
        <f t="shared" si="612"/>
        <v>0.54859813084112152</v>
      </c>
      <c r="BO588" s="131">
        <f t="shared" si="613"/>
        <v>83086.609880749573</v>
      </c>
      <c r="BP588" s="183"/>
    </row>
    <row r="589" spans="2:68" s="75" customFormat="1">
      <c r="B589" s="602"/>
      <c r="C589" s="605"/>
      <c r="D589" s="592"/>
      <c r="E589" s="224" t="s">
        <v>117</v>
      </c>
      <c r="F589" s="122">
        <v>2</v>
      </c>
      <c r="G589" s="131">
        <v>1</v>
      </c>
      <c r="H589" s="131">
        <v>14030</v>
      </c>
      <c r="I589" s="132">
        <f t="shared" si="587"/>
        <v>3.8461538461538464E-2</v>
      </c>
      <c r="J589" s="132">
        <f t="shared" si="597"/>
        <v>0.5</v>
      </c>
      <c r="K589" s="157">
        <f t="shared" si="598"/>
        <v>14030</v>
      </c>
      <c r="L589" s="592"/>
      <c r="M589" s="228" t="s">
        <v>117</v>
      </c>
      <c r="N589" s="122">
        <v>5</v>
      </c>
      <c r="O589" s="131">
        <v>2</v>
      </c>
      <c r="P589" s="131">
        <v>221840</v>
      </c>
      <c r="Q589" s="132">
        <f t="shared" si="588"/>
        <v>2.4691358024691357E-2</v>
      </c>
      <c r="R589" s="132">
        <f t="shared" si="599"/>
        <v>0.4</v>
      </c>
      <c r="S589" s="126">
        <f t="shared" si="600"/>
        <v>110920</v>
      </c>
      <c r="T589" s="592"/>
      <c r="U589" s="228" t="s">
        <v>117</v>
      </c>
      <c r="V589" s="122">
        <v>396</v>
      </c>
      <c r="W589" s="131">
        <v>189</v>
      </c>
      <c r="X589" s="131">
        <v>12240130</v>
      </c>
      <c r="Y589" s="132">
        <f t="shared" si="589"/>
        <v>4.3042587109997719E-2</v>
      </c>
      <c r="Z589" s="132">
        <f t="shared" si="601"/>
        <v>0.47727272727272729</v>
      </c>
      <c r="AA589" s="131">
        <f t="shared" si="602"/>
        <v>64762.592592592591</v>
      </c>
      <c r="AB589" s="592"/>
      <c r="AC589" s="228" t="s">
        <v>117</v>
      </c>
      <c r="AD589" s="122">
        <v>200</v>
      </c>
      <c r="AE589" s="131">
        <v>99</v>
      </c>
      <c r="AF589" s="131">
        <v>8639070</v>
      </c>
      <c r="AG589" s="132">
        <f t="shared" si="590"/>
        <v>2.6605751142166085E-2</v>
      </c>
      <c r="AH589" s="132">
        <f t="shared" si="603"/>
        <v>0.495</v>
      </c>
      <c r="AI589" s="126">
        <f t="shared" si="604"/>
        <v>87263.333333333328</v>
      </c>
      <c r="AJ589" s="592"/>
      <c r="AK589" s="228" t="s">
        <v>117</v>
      </c>
      <c r="AL589" s="122">
        <v>125</v>
      </c>
      <c r="AM589" s="131">
        <v>50</v>
      </c>
      <c r="AN589" s="131">
        <v>4944220</v>
      </c>
      <c r="AO589" s="132">
        <f t="shared" si="591"/>
        <v>2.1285653469561516E-2</v>
      </c>
      <c r="AP589" s="132">
        <f t="shared" si="605"/>
        <v>0.4</v>
      </c>
      <c r="AQ589" s="126">
        <f t="shared" si="606"/>
        <v>98884.4</v>
      </c>
      <c r="AR589" s="592"/>
      <c r="AS589" s="228" t="s">
        <v>117</v>
      </c>
      <c r="AT589" s="122">
        <v>58</v>
      </c>
      <c r="AU589" s="131">
        <v>22</v>
      </c>
      <c r="AV589" s="131">
        <v>2456990</v>
      </c>
      <c r="AW589" s="132">
        <f t="shared" si="592"/>
        <v>2.0484171322160148E-2</v>
      </c>
      <c r="AX589" s="132">
        <f t="shared" si="607"/>
        <v>0.37931034482758619</v>
      </c>
      <c r="AY589" s="131">
        <f t="shared" si="608"/>
        <v>111681.36363636363</v>
      </c>
      <c r="AZ589" s="592"/>
      <c r="BA589" s="228" t="s">
        <v>117</v>
      </c>
      <c r="BB589" s="122">
        <v>30</v>
      </c>
      <c r="BC589" s="131">
        <v>12</v>
      </c>
      <c r="BD589" s="131">
        <v>1362540</v>
      </c>
      <c r="BE589" s="132">
        <f t="shared" si="593"/>
        <v>2.9339853300733496E-2</v>
      </c>
      <c r="BF589" s="132">
        <f t="shared" si="609"/>
        <v>0.4</v>
      </c>
      <c r="BG589" s="157">
        <f t="shared" si="610"/>
        <v>113545</v>
      </c>
      <c r="BH589" s="592"/>
      <c r="BI589" s="228" t="s">
        <v>117</v>
      </c>
      <c r="BJ589" s="122">
        <f t="shared" si="611"/>
        <v>816</v>
      </c>
      <c r="BK589" s="131">
        <f t="shared" si="595"/>
        <v>375</v>
      </c>
      <c r="BL589" s="131">
        <f t="shared" si="596"/>
        <v>29878820</v>
      </c>
      <c r="BM589" s="132">
        <f t="shared" si="594"/>
        <v>3.1117749564351507E-2</v>
      </c>
      <c r="BN589" s="132">
        <f t="shared" si="612"/>
        <v>0.45955882352941174</v>
      </c>
      <c r="BO589" s="131">
        <f t="shared" si="613"/>
        <v>79676.853333333333</v>
      </c>
      <c r="BP589" s="183"/>
    </row>
    <row r="590" spans="2:68" s="75" customFormat="1">
      <c r="B590" s="602">
        <v>54</v>
      </c>
      <c r="C590" s="603" t="s">
        <v>24</v>
      </c>
      <c r="D590" s="595">
        <f>BS61</f>
        <v>36</v>
      </c>
      <c r="E590" s="225" t="s">
        <v>104</v>
      </c>
      <c r="F590" s="121">
        <v>19</v>
      </c>
      <c r="G590" s="129">
        <v>12</v>
      </c>
      <c r="H590" s="129">
        <v>877080</v>
      </c>
      <c r="I590" s="130">
        <f>IFERROR(G590/$D$590,"-")</f>
        <v>0.33333333333333331</v>
      </c>
      <c r="J590" s="130">
        <f t="shared" si="597"/>
        <v>0.63157894736842102</v>
      </c>
      <c r="K590" s="156">
        <f t="shared" si="598"/>
        <v>73090</v>
      </c>
      <c r="L590" s="595">
        <f>BT61</f>
        <v>127</v>
      </c>
      <c r="M590" s="225" t="s">
        <v>104</v>
      </c>
      <c r="N590" s="121">
        <v>73</v>
      </c>
      <c r="O590" s="129">
        <v>47</v>
      </c>
      <c r="P590" s="129">
        <v>5144410</v>
      </c>
      <c r="Q590" s="130">
        <f>IFERROR(O590/$L$590,"-")</f>
        <v>0.37007874015748032</v>
      </c>
      <c r="R590" s="130">
        <f t="shared" si="599"/>
        <v>0.64383561643835618</v>
      </c>
      <c r="S590" s="125">
        <f t="shared" si="600"/>
        <v>109455.53191489361</v>
      </c>
      <c r="T590" s="595">
        <f>BU61</f>
        <v>7258</v>
      </c>
      <c r="U590" s="225" t="s">
        <v>104</v>
      </c>
      <c r="V590" s="121">
        <v>3420</v>
      </c>
      <c r="W590" s="129">
        <v>2130</v>
      </c>
      <c r="X590" s="129">
        <v>148916150</v>
      </c>
      <c r="Y590" s="130">
        <f>IFERROR(W590/$T$590,"-")</f>
        <v>0.29346927528244693</v>
      </c>
      <c r="Z590" s="130">
        <f t="shared" si="601"/>
        <v>0.6228070175438597</v>
      </c>
      <c r="AA590" s="129">
        <f t="shared" si="602"/>
        <v>69913.685446009389</v>
      </c>
      <c r="AB590" s="595">
        <f>BV61</f>
        <v>6270</v>
      </c>
      <c r="AC590" s="225" t="s">
        <v>104</v>
      </c>
      <c r="AD590" s="121">
        <v>3361</v>
      </c>
      <c r="AE590" s="129">
        <v>2155</v>
      </c>
      <c r="AF590" s="129">
        <v>175175240</v>
      </c>
      <c r="AG590" s="130">
        <f>IFERROR(AE590/$AB$590,"-")</f>
        <v>0.34370015948963317</v>
      </c>
      <c r="AH590" s="130">
        <f t="shared" si="603"/>
        <v>0.64117822076762865</v>
      </c>
      <c r="AI590" s="125">
        <f t="shared" si="604"/>
        <v>81287.814385150807</v>
      </c>
      <c r="AJ590" s="595">
        <f>BW61</f>
        <v>3885</v>
      </c>
      <c r="AK590" s="225" t="s">
        <v>104</v>
      </c>
      <c r="AL590" s="121">
        <v>2048</v>
      </c>
      <c r="AM590" s="129">
        <v>1221</v>
      </c>
      <c r="AN590" s="129">
        <v>103020410</v>
      </c>
      <c r="AO590" s="130">
        <f>IFERROR(AM590/$AJ$590,"-")</f>
        <v>0.31428571428571428</v>
      </c>
      <c r="AP590" s="130">
        <f t="shared" si="605"/>
        <v>0.59619140625</v>
      </c>
      <c r="AQ590" s="125">
        <f t="shared" si="606"/>
        <v>84373.800163800159</v>
      </c>
      <c r="AR590" s="595">
        <f>BX61</f>
        <v>1954</v>
      </c>
      <c r="AS590" s="225" t="s">
        <v>104</v>
      </c>
      <c r="AT590" s="121">
        <v>912</v>
      </c>
      <c r="AU590" s="129">
        <v>500</v>
      </c>
      <c r="AV590" s="129">
        <v>39583770</v>
      </c>
      <c r="AW590" s="130">
        <f>IFERROR(AU590/$AR$590,"-")</f>
        <v>0.25588536335721596</v>
      </c>
      <c r="AX590" s="130">
        <f t="shared" si="607"/>
        <v>0.54824561403508776</v>
      </c>
      <c r="AY590" s="129">
        <f t="shared" si="608"/>
        <v>79167.539999999994</v>
      </c>
      <c r="AZ590" s="595">
        <f>BY61</f>
        <v>746</v>
      </c>
      <c r="BA590" s="225" t="s">
        <v>104</v>
      </c>
      <c r="BB590" s="121">
        <v>262</v>
      </c>
      <c r="BC590" s="129">
        <v>131</v>
      </c>
      <c r="BD590" s="129">
        <v>10690900</v>
      </c>
      <c r="BE590" s="130">
        <f>IFERROR(BC590/$AZ$590,"-")</f>
        <v>0.17560321715817695</v>
      </c>
      <c r="BF590" s="130">
        <f t="shared" si="609"/>
        <v>0.5</v>
      </c>
      <c r="BG590" s="156">
        <f t="shared" si="610"/>
        <v>81609.923664122136</v>
      </c>
      <c r="BH590" s="595">
        <f>BZ61</f>
        <v>20276</v>
      </c>
      <c r="BI590" s="225" t="s">
        <v>104</v>
      </c>
      <c r="BJ590" s="121">
        <f t="shared" si="611"/>
        <v>10095</v>
      </c>
      <c r="BK590" s="129">
        <f t="shared" si="595"/>
        <v>6196</v>
      </c>
      <c r="BL590" s="129">
        <f t="shared" si="596"/>
        <v>483407960</v>
      </c>
      <c r="BM590" s="130">
        <f>IFERROR(BK590/$BH$590,"-")</f>
        <v>0.30558295521799173</v>
      </c>
      <c r="BN590" s="130">
        <f t="shared" si="612"/>
        <v>0.61376919266963847</v>
      </c>
      <c r="BO590" s="129">
        <f t="shared" si="613"/>
        <v>78019.360877985804</v>
      </c>
      <c r="BP590" s="183"/>
    </row>
    <row r="591" spans="2:68" s="75" customFormat="1">
      <c r="B591" s="602"/>
      <c r="C591" s="603"/>
      <c r="D591" s="595"/>
      <c r="E591" s="226" t="s">
        <v>136</v>
      </c>
      <c r="F591" s="122">
        <v>17</v>
      </c>
      <c r="G591" s="131">
        <v>11</v>
      </c>
      <c r="H591" s="131">
        <v>1061100</v>
      </c>
      <c r="I591" s="132">
        <f t="shared" ref="I591:I600" si="614">IFERROR(G591/$D$590,"-")</f>
        <v>0.30555555555555558</v>
      </c>
      <c r="J591" s="132">
        <f t="shared" si="597"/>
        <v>0.6470588235294118</v>
      </c>
      <c r="K591" s="157">
        <f t="shared" si="598"/>
        <v>96463.636363636368</v>
      </c>
      <c r="L591" s="595"/>
      <c r="M591" s="226" t="s">
        <v>136</v>
      </c>
      <c r="N591" s="122">
        <v>51</v>
      </c>
      <c r="O591" s="131">
        <v>34</v>
      </c>
      <c r="P591" s="131">
        <v>3541020</v>
      </c>
      <c r="Q591" s="132">
        <f t="shared" ref="Q591:Q600" si="615">IFERROR(O591/$L$590,"-")</f>
        <v>0.26771653543307089</v>
      </c>
      <c r="R591" s="132">
        <f t="shared" si="599"/>
        <v>0.66666666666666663</v>
      </c>
      <c r="S591" s="126">
        <f t="shared" si="600"/>
        <v>104147.64705882352</v>
      </c>
      <c r="T591" s="595"/>
      <c r="U591" s="226" t="s">
        <v>136</v>
      </c>
      <c r="V591" s="122">
        <v>3086</v>
      </c>
      <c r="W591" s="131">
        <v>1934</v>
      </c>
      <c r="X591" s="131">
        <v>130976530</v>
      </c>
      <c r="Y591" s="132">
        <f t="shared" ref="Y591:Y600" si="616">IFERROR(W591/$T$590,"-")</f>
        <v>0.26646459079636264</v>
      </c>
      <c r="Z591" s="132">
        <f t="shared" si="601"/>
        <v>0.62670123136746603</v>
      </c>
      <c r="AA591" s="131">
        <f t="shared" si="602"/>
        <v>67723.128231644267</v>
      </c>
      <c r="AB591" s="595"/>
      <c r="AC591" s="226" t="s">
        <v>136</v>
      </c>
      <c r="AD591" s="122">
        <v>2718</v>
      </c>
      <c r="AE591" s="131">
        <v>1769</v>
      </c>
      <c r="AF591" s="131">
        <v>143566540</v>
      </c>
      <c r="AG591" s="132">
        <f t="shared" ref="AG591:AG600" si="617">IFERROR(AE591/$AB$590,"-")</f>
        <v>0.28213716108452952</v>
      </c>
      <c r="AH591" s="132">
        <f t="shared" si="603"/>
        <v>0.65084621044885949</v>
      </c>
      <c r="AI591" s="126">
        <f t="shared" si="604"/>
        <v>81156.890898812882</v>
      </c>
      <c r="AJ591" s="595"/>
      <c r="AK591" s="226" t="s">
        <v>136</v>
      </c>
      <c r="AL591" s="122">
        <v>1516</v>
      </c>
      <c r="AM591" s="131">
        <v>917</v>
      </c>
      <c r="AN591" s="131">
        <v>79428440</v>
      </c>
      <c r="AO591" s="132">
        <f t="shared" ref="AO591:AO600" si="618">IFERROR(AM591/$AJ$590,"-")</f>
        <v>0.23603603603603604</v>
      </c>
      <c r="AP591" s="132">
        <f t="shared" si="605"/>
        <v>0.60488126649076512</v>
      </c>
      <c r="AQ591" s="126">
        <f t="shared" si="606"/>
        <v>86617.709923664122</v>
      </c>
      <c r="AR591" s="595"/>
      <c r="AS591" s="226" t="s">
        <v>136</v>
      </c>
      <c r="AT591" s="122">
        <v>588</v>
      </c>
      <c r="AU591" s="131">
        <v>333</v>
      </c>
      <c r="AV591" s="131">
        <v>25903040</v>
      </c>
      <c r="AW591" s="132">
        <f t="shared" ref="AW591:AW600" si="619">IFERROR(AU591/$AR$590,"-")</f>
        <v>0.17041965199590584</v>
      </c>
      <c r="AX591" s="132">
        <f t="shared" si="607"/>
        <v>0.56632653061224492</v>
      </c>
      <c r="AY591" s="131">
        <f t="shared" si="608"/>
        <v>77786.906906906908</v>
      </c>
      <c r="AZ591" s="595"/>
      <c r="BA591" s="226" t="s">
        <v>136</v>
      </c>
      <c r="BB591" s="122">
        <v>146</v>
      </c>
      <c r="BC591" s="131">
        <v>76</v>
      </c>
      <c r="BD591" s="131">
        <v>6505600</v>
      </c>
      <c r="BE591" s="132">
        <f t="shared" ref="BE591:BE600" si="620">IFERROR(BC591/$AZ$590,"-")</f>
        <v>0.10187667560321716</v>
      </c>
      <c r="BF591" s="132">
        <f t="shared" si="609"/>
        <v>0.52054794520547942</v>
      </c>
      <c r="BG591" s="157">
        <f t="shared" si="610"/>
        <v>85600</v>
      </c>
      <c r="BH591" s="595"/>
      <c r="BI591" s="226" t="s">
        <v>136</v>
      </c>
      <c r="BJ591" s="122">
        <f t="shared" si="611"/>
        <v>8122</v>
      </c>
      <c r="BK591" s="131">
        <f t="shared" si="595"/>
        <v>5074</v>
      </c>
      <c r="BL591" s="131">
        <f t="shared" si="596"/>
        <v>390982270</v>
      </c>
      <c r="BM591" s="132">
        <f t="shared" ref="BM591:BM600" si="621">IFERROR(BK591/$BH$590,"-")</f>
        <v>0.25024659696192542</v>
      </c>
      <c r="BN591" s="132">
        <f t="shared" si="612"/>
        <v>0.62472297463678894</v>
      </c>
      <c r="BO591" s="131">
        <f t="shared" si="613"/>
        <v>77056.024832479306</v>
      </c>
      <c r="BP591" s="183"/>
    </row>
    <row r="592" spans="2:68" s="75" customFormat="1">
      <c r="B592" s="602"/>
      <c r="C592" s="603"/>
      <c r="D592" s="595"/>
      <c r="E592" s="227" t="s">
        <v>103</v>
      </c>
      <c r="F592" s="122">
        <v>24</v>
      </c>
      <c r="G592" s="131">
        <v>15</v>
      </c>
      <c r="H592" s="131">
        <v>1093070</v>
      </c>
      <c r="I592" s="132">
        <f t="shared" si="614"/>
        <v>0.41666666666666669</v>
      </c>
      <c r="J592" s="132">
        <f t="shared" si="597"/>
        <v>0.625</v>
      </c>
      <c r="K592" s="157">
        <f t="shared" si="598"/>
        <v>72871.333333333328</v>
      </c>
      <c r="L592" s="595"/>
      <c r="M592" s="227" t="s">
        <v>103</v>
      </c>
      <c r="N592" s="122">
        <v>81</v>
      </c>
      <c r="O592" s="131">
        <v>49</v>
      </c>
      <c r="P592" s="131">
        <v>5219580</v>
      </c>
      <c r="Q592" s="132">
        <f t="shared" si="615"/>
        <v>0.38582677165354329</v>
      </c>
      <c r="R592" s="132">
        <f t="shared" si="599"/>
        <v>0.60493827160493829</v>
      </c>
      <c r="S592" s="126">
        <f t="shared" si="600"/>
        <v>106522.04081632652</v>
      </c>
      <c r="T592" s="595"/>
      <c r="U592" s="227" t="s">
        <v>103</v>
      </c>
      <c r="V592" s="122">
        <v>4400</v>
      </c>
      <c r="W592" s="131">
        <v>2724</v>
      </c>
      <c r="X592" s="131">
        <v>190391940</v>
      </c>
      <c r="Y592" s="132">
        <f t="shared" si="616"/>
        <v>0.37531000275558007</v>
      </c>
      <c r="Z592" s="132">
        <f t="shared" si="601"/>
        <v>0.61909090909090914</v>
      </c>
      <c r="AA592" s="131">
        <f t="shared" si="602"/>
        <v>69894.251101321584</v>
      </c>
      <c r="AB592" s="595"/>
      <c r="AC592" s="227" t="s">
        <v>103</v>
      </c>
      <c r="AD592" s="122">
        <v>4216</v>
      </c>
      <c r="AE592" s="131">
        <v>2710</v>
      </c>
      <c r="AF592" s="131">
        <v>217463920</v>
      </c>
      <c r="AG592" s="132">
        <f t="shared" si="617"/>
        <v>0.43221690590111644</v>
      </c>
      <c r="AH592" s="132">
        <f t="shared" si="603"/>
        <v>0.64278937381404178</v>
      </c>
      <c r="AI592" s="126">
        <f t="shared" si="604"/>
        <v>80244.988929889296</v>
      </c>
      <c r="AJ592" s="595"/>
      <c r="AK592" s="227" t="s">
        <v>103</v>
      </c>
      <c r="AL592" s="122">
        <v>2656</v>
      </c>
      <c r="AM592" s="131">
        <v>1552</v>
      </c>
      <c r="AN592" s="131">
        <v>132351950</v>
      </c>
      <c r="AO592" s="132">
        <f t="shared" si="618"/>
        <v>0.3994851994851995</v>
      </c>
      <c r="AP592" s="132">
        <f t="shared" si="605"/>
        <v>0.58433734939759041</v>
      </c>
      <c r="AQ592" s="126">
        <f t="shared" si="606"/>
        <v>85278.318298969069</v>
      </c>
      <c r="AR592" s="595"/>
      <c r="AS592" s="227" t="s">
        <v>103</v>
      </c>
      <c r="AT592" s="122">
        <v>1295</v>
      </c>
      <c r="AU592" s="131">
        <v>710</v>
      </c>
      <c r="AV592" s="131">
        <v>58708860</v>
      </c>
      <c r="AW592" s="132">
        <f t="shared" si="619"/>
        <v>0.36335721596724668</v>
      </c>
      <c r="AX592" s="132">
        <f t="shared" si="607"/>
        <v>0.54826254826254828</v>
      </c>
      <c r="AY592" s="131">
        <f t="shared" si="608"/>
        <v>82688.535211267605</v>
      </c>
      <c r="AZ592" s="595"/>
      <c r="BA592" s="227" t="s">
        <v>103</v>
      </c>
      <c r="BB592" s="122">
        <v>430</v>
      </c>
      <c r="BC592" s="131">
        <v>218</v>
      </c>
      <c r="BD592" s="131">
        <v>20219930</v>
      </c>
      <c r="BE592" s="132">
        <f t="shared" si="620"/>
        <v>0.29222520107238603</v>
      </c>
      <c r="BF592" s="132">
        <f t="shared" si="609"/>
        <v>0.50697674418604655</v>
      </c>
      <c r="BG592" s="157">
        <f t="shared" si="610"/>
        <v>92751.972477064221</v>
      </c>
      <c r="BH592" s="595"/>
      <c r="BI592" s="227" t="s">
        <v>103</v>
      </c>
      <c r="BJ592" s="122">
        <f t="shared" si="611"/>
        <v>13102</v>
      </c>
      <c r="BK592" s="131">
        <f t="shared" si="595"/>
        <v>7978</v>
      </c>
      <c r="BL592" s="131">
        <f t="shared" si="596"/>
        <v>625449250</v>
      </c>
      <c r="BM592" s="132">
        <f t="shared" si="621"/>
        <v>0.39347011244821462</v>
      </c>
      <c r="BN592" s="132">
        <f t="shared" si="612"/>
        <v>0.6089146695161044</v>
      </c>
      <c r="BO592" s="131">
        <f t="shared" si="613"/>
        <v>78396.747305088997</v>
      </c>
      <c r="BP592" s="183"/>
    </row>
    <row r="593" spans="2:68" s="75" customFormat="1">
      <c r="B593" s="602"/>
      <c r="C593" s="603"/>
      <c r="D593" s="595"/>
      <c r="E593" s="227" t="s">
        <v>106</v>
      </c>
      <c r="F593" s="122">
        <v>15</v>
      </c>
      <c r="G593" s="131">
        <v>9</v>
      </c>
      <c r="H593" s="131">
        <v>586030</v>
      </c>
      <c r="I593" s="132">
        <f t="shared" si="614"/>
        <v>0.25</v>
      </c>
      <c r="J593" s="132">
        <f t="shared" si="597"/>
        <v>0.6</v>
      </c>
      <c r="K593" s="157">
        <f t="shared" si="598"/>
        <v>65114.444444444445</v>
      </c>
      <c r="L593" s="595"/>
      <c r="M593" s="227" t="s">
        <v>106</v>
      </c>
      <c r="N593" s="122">
        <v>33</v>
      </c>
      <c r="O593" s="131">
        <v>19</v>
      </c>
      <c r="P593" s="131">
        <v>1745090</v>
      </c>
      <c r="Q593" s="132">
        <f t="shared" si="615"/>
        <v>0.14960629921259844</v>
      </c>
      <c r="R593" s="132">
        <f t="shared" si="599"/>
        <v>0.5757575757575758</v>
      </c>
      <c r="S593" s="126">
        <f t="shared" si="600"/>
        <v>91846.84210526316</v>
      </c>
      <c r="T593" s="595"/>
      <c r="U593" s="227" t="s">
        <v>106</v>
      </c>
      <c r="V593" s="122">
        <v>1298</v>
      </c>
      <c r="W593" s="131">
        <v>831</v>
      </c>
      <c r="X593" s="131">
        <v>57130820</v>
      </c>
      <c r="Y593" s="132">
        <f t="shared" si="616"/>
        <v>0.11449435106089832</v>
      </c>
      <c r="Z593" s="132">
        <f t="shared" si="601"/>
        <v>0.6402157164869029</v>
      </c>
      <c r="AA593" s="131">
        <f t="shared" si="602"/>
        <v>68749.482551143199</v>
      </c>
      <c r="AB593" s="595"/>
      <c r="AC593" s="227" t="s">
        <v>106</v>
      </c>
      <c r="AD593" s="122">
        <v>1503</v>
      </c>
      <c r="AE593" s="131">
        <v>969</v>
      </c>
      <c r="AF593" s="131">
        <v>76174780</v>
      </c>
      <c r="AG593" s="132">
        <f t="shared" si="617"/>
        <v>0.15454545454545454</v>
      </c>
      <c r="AH593" s="132">
        <f t="shared" si="603"/>
        <v>0.64471057884231542</v>
      </c>
      <c r="AI593" s="126">
        <f t="shared" si="604"/>
        <v>78611.744066047468</v>
      </c>
      <c r="AJ593" s="595"/>
      <c r="AK593" s="227" t="s">
        <v>106</v>
      </c>
      <c r="AL593" s="122">
        <v>1007</v>
      </c>
      <c r="AM593" s="131">
        <v>602</v>
      </c>
      <c r="AN593" s="131">
        <v>50124120</v>
      </c>
      <c r="AO593" s="132">
        <f t="shared" si="618"/>
        <v>0.15495495495495495</v>
      </c>
      <c r="AP593" s="132">
        <f t="shared" si="605"/>
        <v>0.59781529294935454</v>
      </c>
      <c r="AQ593" s="126">
        <f t="shared" si="606"/>
        <v>83262.657807308977</v>
      </c>
      <c r="AR593" s="595"/>
      <c r="AS593" s="227" t="s">
        <v>106</v>
      </c>
      <c r="AT593" s="122">
        <v>511</v>
      </c>
      <c r="AU593" s="131">
        <v>286</v>
      </c>
      <c r="AV593" s="131">
        <v>24577830</v>
      </c>
      <c r="AW593" s="132">
        <f t="shared" si="619"/>
        <v>0.14636642784032752</v>
      </c>
      <c r="AX593" s="132">
        <f t="shared" si="607"/>
        <v>0.55968688845401171</v>
      </c>
      <c r="AY593" s="131">
        <f t="shared" si="608"/>
        <v>85936.468531468534</v>
      </c>
      <c r="AZ593" s="595"/>
      <c r="BA593" s="227" t="s">
        <v>106</v>
      </c>
      <c r="BB593" s="122">
        <v>185</v>
      </c>
      <c r="BC593" s="131">
        <v>115</v>
      </c>
      <c r="BD593" s="131">
        <v>10797640</v>
      </c>
      <c r="BE593" s="132">
        <f t="shared" si="620"/>
        <v>0.15415549597855227</v>
      </c>
      <c r="BF593" s="132">
        <f t="shared" si="609"/>
        <v>0.6216216216216216</v>
      </c>
      <c r="BG593" s="157">
        <f t="shared" si="610"/>
        <v>93892.521739130432</v>
      </c>
      <c r="BH593" s="595"/>
      <c r="BI593" s="227" t="s">
        <v>106</v>
      </c>
      <c r="BJ593" s="122">
        <f t="shared" si="611"/>
        <v>4552</v>
      </c>
      <c r="BK593" s="131">
        <f t="shared" si="595"/>
        <v>2831</v>
      </c>
      <c r="BL593" s="131">
        <f t="shared" si="596"/>
        <v>221136310</v>
      </c>
      <c r="BM593" s="132">
        <f t="shared" si="621"/>
        <v>0.13962319984217794</v>
      </c>
      <c r="BN593" s="132">
        <f t="shared" si="612"/>
        <v>0.62192442882249566</v>
      </c>
      <c r="BO593" s="131">
        <f t="shared" si="613"/>
        <v>78112.437301306956</v>
      </c>
      <c r="BP593" s="183"/>
    </row>
    <row r="594" spans="2:68" s="75" customFormat="1">
      <c r="B594" s="602"/>
      <c r="C594" s="603"/>
      <c r="D594" s="595"/>
      <c r="E594" s="227" t="s">
        <v>119</v>
      </c>
      <c r="F594" s="122">
        <v>12</v>
      </c>
      <c r="G594" s="131">
        <v>7</v>
      </c>
      <c r="H594" s="131">
        <v>437650</v>
      </c>
      <c r="I594" s="132">
        <f t="shared" si="614"/>
        <v>0.19444444444444445</v>
      </c>
      <c r="J594" s="132">
        <f t="shared" si="597"/>
        <v>0.58333333333333337</v>
      </c>
      <c r="K594" s="157">
        <f t="shared" si="598"/>
        <v>62521.428571428572</v>
      </c>
      <c r="L594" s="595"/>
      <c r="M594" s="227" t="s">
        <v>119</v>
      </c>
      <c r="N594" s="122">
        <v>48</v>
      </c>
      <c r="O594" s="131">
        <v>28</v>
      </c>
      <c r="P594" s="131">
        <v>2902190</v>
      </c>
      <c r="Q594" s="132">
        <f t="shared" si="615"/>
        <v>0.22047244094488189</v>
      </c>
      <c r="R594" s="132">
        <f t="shared" si="599"/>
        <v>0.58333333333333337</v>
      </c>
      <c r="S594" s="126">
        <f t="shared" si="600"/>
        <v>103649.64285714286</v>
      </c>
      <c r="T594" s="595"/>
      <c r="U594" s="227" t="s">
        <v>119</v>
      </c>
      <c r="V594" s="122">
        <v>1724</v>
      </c>
      <c r="W594" s="131">
        <v>1119</v>
      </c>
      <c r="X594" s="131">
        <v>81475580</v>
      </c>
      <c r="Y594" s="132">
        <f t="shared" si="616"/>
        <v>0.15417470377514467</v>
      </c>
      <c r="Z594" s="132">
        <f t="shared" si="601"/>
        <v>0.64907192575406036</v>
      </c>
      <c r="AA594" s="131">
        <f t="shared" si="602"/>
        <v>72811.063449508496</v>
      </c>
      <c r="AB594" s="595"/>
      <c r="AC594" s="227" t="s">
        <v>119</v>
      </c>
      <c r="AD594" s="122">
        <v>1853</v>
      </c>
      <c r="AE594" s="131">
        <v>1212</v>
      </c>
      <c r="AF594" s="131">
        <v>98791870</v>
      </c>
      <c r="AG594" s="132">
        <f t="shared" si="617"/>
        <v>0.19330143540669856</v>
      </c>
      <c r="AH594" s="132">
        <f t="shared" si="603"/>
        <v>0.65407447382622774</v>
      </c>
      <c r="AI594" s="126">
        <f t="shared" si="604"/>
        <v>81511.443894389435</v>
      </c>
      <c r="AJ594" s="595"/>
      <c r="AK594" s="227" t="s">
        <v>119</v>
      </c>
      <c r="AL594" s="122">
        <v>1203</v>
      </c>
      <c r="AM594" s="131">
        <v>726</v>
      </c>
      <c r="AN594" s="131">
        <v>67588210</v>
      </c>
      <c r="AO594" s="132">
        <f t="shared" si="618"/>
        <v>0.18687258687258687</v>
      </c>
      <c r="AP594" s="132">
        <f t="shared" si="605"/>
        <v>0.60349127182044893</v>
      </c>
      <c r="AQ594" s="126">
        <f t="shared" si="606"/>
        <v>93096.707988980721</v>
      </c>
      <c r="AR594" s="595"/>
      <c r="AS594" s="227" t="s">
        <v>119</v>
      </c>
      <c r="AT594" s="122">
        <v>539</v>
      </c>
      <c r="AU594" s="131">
        <v>305</v>
      </c>
      <c r="AV594" s="131">
        <v>26600180</v>
      </c>
      <c r="AW594" s="132">
        <f t="shared" si="619"/>
        <v>0.15609007164790173</v>
      </c>
      <c r="AX594" s="132">
        <f t="shared" si="607"/>
        <v>0.56586270871985156</v>
      </c>
      <c r="AY594" s="131">
        <f t="shared" si="608"/>
        <v>87213.704918032789</v>
      </c>
      <c r="AZ594" s="595"/>
      <c r="BA594" s="227" t="s">
        <v>119</v>
      </c>
      <c r="BB594" s="122">
        <v>155</v>
      </c>
      <c r="BC594" s="131">
        <v>84</v>
      </c>
      <c r="BD594" s="131">
        <v>7022460</v>
      </c>
      <c r="BE594" s="132">
        <f t="shared" si="620"/>
        <v>0.1126005361930295</v>
      </c>
      <c r="BF594" s="132">
        <f t="shared" si="609"/>
        <v>0.54193548387096779</v>
      </c>
      <c r="BG594" s="157">
        <f t="shared" si="610"/>
        <v>83600.71428571429</v>
      </c>
      <c r="BH594" s="595"/>
      <c r="BI594" s="227" t="s">
        <v>119</v>
      </c>
      <c r="BJ594" s="122">
        <f t="shared" si="611"/>
        <v>5534</v>
      </c>
      <c r="BK594" s="131">
        <f t="shared" si="595"/>
        <v>3481</v>
      </c>
      <c r="BL594" s="131">
        <f t="shared" si="596"/>
        <v>284818140</v>
      </c>
      <c r="BM594" s="132">
        <f t="shared" si="621"/>
        <v>0.17168080489248372</v>
      </c>
      <c r="BN594" s="132">
        <f t="shared" si="612"/>
        <v>0.62902059992771953</v>
      </c>
      <c r="BO594" s="131">
        <f t="shared" si="613"/>
        <v>81820.781384659582</v>
      </c>
      <c r="BP594" s="183"/>
    </row>
    <row r="595" spans="2:68" s="75" customFormat="1">
      <c r="B595" s="602"/>
      <c r="C595" s="603"/>
      <c r="D595" s="595"/>
      <c r="E595" s="227" t="s">
        <v>120</v>
      </c>
      <c r="F595" s="122">
        <v>5</v>
      </c>
      <c r="G595" s="131">
        <v>3</v>
      </c>
      <c r="H595" s="131">
        <v>219210</v>
      </c>
      <c r="I595" s="132">
        <f t="shared" si="614"/>
        <v>8.3333333333333329E-2</v>
      </c>
      <c r="J595" s="132">
        <f t="shared" si="597"/>
        <v>0.6</v>
      </c>
      <c r="K595" s="157">
        <f t="shared" si="598"/>
        <v>73070</v>
      </c>
      <c r="L595" s="595"/>
      <c r="M595" s="227" t="s">
        <v>120</v>
      </c>
      <c r="N595" s="122">
        <v>31</v>
      </c>
      <c r="O595" s="131">
        <v>17</v>
      </c>
      <c r="P595" s="131">
        <v>1508150</v>
      </c>
      <c r="Q595" s="132">
        <f t="shared" si="615"/>
        <v>0.13385826771653545</v>
      </c>
      <c r="R595" s="132">
        <f t="shared" si="599"/>
        <v>0.54838709677419351</v>
      </c>
      <c r="S595" s="126">
        <f t="shared" si="600"/>
        <v>88714.705882352937</v>
      </c>
      <c r="T595" s="595"/>
      <c r="U595" s="227" t="s">
        <v>120</v>
      </c>
      <c r="V595" s="122">
        <v>1212</v>
      </c>
      <c r="W595" s="131">
        <v>846</v>
      </c>
      <c r="X595" s="131">
        <v>56531450</v>
      </c>
      <c r="Y595" s="132">
        <f t="shared" si="616"/>
        <v>0.11656103609809865</v>
      </c>
      <c r="Z595" s="132">
        <f t="shared" si="601"/>
        <v>0.69801980198019797</v>
      </c>
      <c r="AA595" s="131">
        <f t="shared" si="602"/>
        <v>66822.044917257677</v>
      </c>
      <c r="AB595" s="595"/>
      <c r="AC595" s="227" t="s">
        <v>120</v>
      </c>
      <c r="AD595" s="122">
        <v>1189</v>
      </c>
      <c r="AE595" s="131">
        <v>812</v>
      </c>
      <c r="AF595" s="131">
        <v>62546210</v>
      </c>
      <c r="AG595" s="132">
        <f t="shared" si="617"/>
        <v>0.1295055821371611</v>
      </c>
      <c r="AH595" s="132">
        <f t="shared" si="603"/>
        <v>0.68292682926829273</v>
      </c>
      <c r="AI595" s="126">
        <f t="shared" si="604"/>
        <v>77027.352216748768</v>
      </c>
      <c r="AJ595" s="595"/>
      <c r="AK595" s="227" t="s">
        <v>120</v>
      </c>
      <c r="AL595" s="122">
        <v>597</v>
      </c>
      <c r="AM595" s="131">
        <v>380</v>
      </c>
      <c r="AN595" s="131">
        <v>30067150</v>
      </c>
      <c r="AO595" s="132">
        <f t="shared" si="618"/>
        <v>9.7812097812097806E-2</v>
      </c>
      <c r="AP595" s="132">
        <f t="shared" si="605"/>
        <v>0.6365159128978225</v>
      </c>
      <c r="AQ595" s="126">
        <f t="shared" si="606"/>
        <v>79124.078947368427</v>
      </c>
      <c r="AR595" s="595"/>
      <c r="AS595" s="227" t="s">
        <v>120</v>
      </c>
      <c r="AT595" s="122">
        <v>233</v>
      </c>
      <c r="AU595" s="131">
        <v>127</v>
      </c>
      <c r="AV595" s="131">
        <v>9409600</v>
      </c>
      <c r="AW595" s="132">
        <f t="shared" si="619"/>
        <v>6.4994882292732856E-2</v>
      </c>
      <c r="AX595" s="132">
        <f t="shared" si="607"/>
        <v>0.54506437768240346</v>
      </c>
      <c r="AY595" s="131">
        <f t="shared" si="608"/>
        <v>74091.33858267717</v>
      </c>
      <c r="AZ595" s="595"/>
      <c r="BA595" s="227" t="s">
        <v>120</v>
      </c>
      <c r="BB595" s="122">
        <v>39</v>
      </c>
      <c r="BC595" s="131">
        <v>18</v>
      </c>
      <c r="BD595" s="131">
        <v>1713370</v>
      </c>
      <c r="BE595" s="132">
        <f t="shared" si="620"/>
        <v>2.4128686327077747E-2</v>
      </c>
      <c r="BF595" s="132">
        <f t="shared" si="609"/>
        <v>0.46153846153846156</v>
      </c>
      <c r="BG595" s="157">
        <f t="shared" si="610"/>
        <v>95187.222222222219</v>
      </c>
      <c r="BH595" s="595"/>
      <c r="BI595" s="227" t="s">
        <v>120</v>
      </c>
      <c r="BJ595" s="122">
        <f t="shared" si="611"/>
        <v>3306</v>
      </c>
      <c r="BK595" s="131">
        <f t="shared" si="595"/>
        <v>2203</v>
      </c>
      <c r="BL595" s="131">
        <f t="shared" si="596"/>
        <v>161995140</v>
      </c>
      <c r="BM595" s="132">
        <f t="shared" si="621"/>
        <v>0.10865062142434405</v>
      </c>
      <c r="BN595" s="132">
        <f t="shared" si="612"/>
        <v>0.66636418632788874</v>
      </c>
      <c r="BO595" s="131">
        <f t="shared" si="613"/>
        <v>73533.881071266456</v>
      </c>
      <c r="BP595" s="183"/>
    </row>
    <row r="596" spans="2:68" s="75" customFormat="1">
      <c r="B596" s="602"/>
      <c r="C596" s="603"/>
      <c r="D596" s="595"/>
      <c r="E596" s="227" t="s">
        <v>121</v>
      </c>
      <c r="F596" s="122">
        <v>8</v>
      </c>
      <c r="G596" s="131">
        <v>4</v>
      </c>
      <c r="H596" s="131">
        <v>274700</v>
      </c>
      <c r="I596" s="132">
        <f t="shared" si="614"/>
        <v>0.1111111111111111</v>
      </c>
      <c r="J596" s="132">
        <f t="shared" si="597"/>
        <v>0.5</v>
      </c>
      <c r="K596" s="157">
        <f t="shared" si="598"/>
        <v>68675</v>
      </c>
      <c r="L596" s="595"/>
      <c r="M596" s="227" t="s">
        <v>121</v>
      </c>
      <c r="N596" s="122">
        <v>24</v>
      </c>
      <c r="O596" s="131">
        <v>12</v>
      </c>
      <c r="P596" s="131">
        <v>1189980</v>
      </c>
      <c r="Q596" s="132">
        <f t="shared" si="615"/>
        <v>9.4488188976377951E-2</v>
      </c>
      <c r="R596" s="132">
        <f t="shared" si="599"/>
        <v>0.5</v>
      </c>
      <c r="S596" s="126">
        <f t="shared" si="600"/>
        <v>99165</v>
      </c>
      <c r="T596" s="595"/>
      <c r="U596" s="227" t="s">
        <v>121</v>
      </c>
      <c r="V596" s="122">
        <v>363</v>
      </c>
      <c r="W596" s="131">
        <v>205</v>
      </c>
      <c r="X596" s="131">
        <v>15641930</v>
      </c>
      <c r="Y596" s="132">
        <f t="shared" si="616"/>
        <v>2.824469550840452E-2</v>
      </c>
      <c r="Z596" s="132">
        <f t="shared" si="601"/>
        <v>0.56473829201101933</v>
      </c>
      <c r="AA596" s="131">
        <f t="shared" si="602"/>
        <v>76302.097560975613</v>
      </c>
      <c r="AB596" s="595"/>
      <c r="AC596" s="227" t="s">
        <v>121</v>
      </c>
      <c r="AD596" s="122">
        <v>418</v>
      </c>
      <c r="AE596" s="131">
        <v>240</v>
      </c>
      <c r="AF596" s="131">
        <v>26026990</v>
      </c>
      <c r="AG596" s="132">
        <f t="shared" si="617"/>
        <v>3.8277511961722487E-2</v>
      </c>
      <c r="AH596" s="132">
        <f t="shared" si="603"/>
        <v>0.57416267942583732</v>
      </c>
      <c r="AI596" s="126">
        <f t="shared" si="604"/>
        <v>108445.79166666667</v>
      </c>
      <c r="AJ596" s="595"/>
      <c r="AK596" s="227" t="s">
        <v>121</v>
      </c>
      <c r="AL596" s="122">
        <v>328</v>
      </c>
      <c r="AM596" s="131">
        <v>198</v>
      </c>
      <c r="AN596" s="131">
        <v>17835520</v>
      </c>
      <c r="AO596" s="132">
        <f t="shared" si="618"/>
        <v>5.0965250965250966E-2</v>
      </c>
      <c r="AP596" s="132">
        <f t="shared" si="605"/>
        <v>0.60365853658536583</v>
      </c>
      <c r="AQ596" s="126">
        <f t="shared" si="606"/>
        <v>90078.383838383845</v>
      </c>
      <c r="AR596" s="595"/>
      <c r="AS596" s="227" t="s">
        <v>121</v>
      </c>
      <c r="AT596" s="122">
        <v>224</v>
      </c>
      <c r="AU596" s="131">
        <v>128</v>
      </c>
      <c r="AV596" s="131">
        <v>9825690</v>
      </c>
      <c r="AW596" s="132">
        <f t="shared" si="619"/>
        <v>6.5506653019447289E-2</v>
      </c>
      <c r="AX596" s="132">
        <f t="shared" si="607"/>
        <v>0.5714285714285714</v>
      </c>
      <c r="AY596" s="131">
        <f t="shared" si="608"/>
        <v>76763.203125</v>
      </c>
      <c r="AZ596" s="595"/>
      <c r="BA596" s="227" t="s">
        <v>121</v>
      </c>
      <c r="BB596" s="122">
        <v>84</v>
      </c>
      <c r="BC596" s="131">
        <v>44</v>
      </c>
      <c r="BD596" s="131">
        <v>3180990</v>
      </c>
      <c r="BE596" s="132">
        <f t="shared" si="620"/>
        <v>5.8981233243967826E-2</v>
      </c>
      <c r="BF596" s="132">
        <f t="shared" si="609"/>
        <v>0.52380952380952384</v>
      </c>
      <c r="BG596" s="157">
        <f t="shared" si="610"/>
        <v>72295.227272727279</v>
      </c>
      <c r="BH596" s="595"/>
      <c r="BI596" s="227" t="s">
        <v>121</v>
      </c>
      <c r="BJ596" s="122">
        <f t="shared" si="611"/>
        <v>1449</v>
      </c>
      <c r="BK596" s="131">
        <f t="shared" si="595"/>
        <v>831</v>
      </c>
      <c r="BL596" s="131">
        <f t="shared" si="596"/>
        <v>73975800</v>
      </c>
      <c r="BM596" s="132">
        <f t="shared" si="621"/>
        <v>4.0984415072006314E-2</v>
      </c>
      <c r="BN596" s="132">
        <f t="shared" si="612"/>
        <v>0.57349896480331264</v>
      </c>
      <c r="BO596" s="131">
        <f t="shared" si="613"/>
        <v>89020.216606498201</v>
      </c>
      <c r="BP596" s="183"/>
    </row>
    <row r="597" spans="2:68" s="75" customFormat="1">
      <c r="B597" s="602"/>
      <c r="C597" s="603"/>
      <c r="D597" s="595"/>
      <c r="E597" s="227" t="s">
        <v>122</v>
      </c>
      <c r="F597" s="122">
        <v>4</v>
      </c>
      <c r="G597" s="131">
        <v>3</v>
      </c>
      <c r="H597" s="131">
        <v>77840</v>
      </c>
      <c r="I597" s="132">
        <f t="shared" si="614"/>
        <v>8.3333333333333329E-2</v>
      </c>
      <c r="J597" s="132">
        <f t="shared" si="597"/>
        <v>0.75</v>
      </c>
      <c r="K597" s="157">
        <f t="shared" si="598"/>
        <v>25946.666666666668</v>
      </c>
      <c r="L597" s="595"/>
      <c r="M597" s="227" t="s">
        <v>122</v>
      </c>
      <c r="N597" s="122">
        <v>9</v>
      </c>
      <c r="O597" s="131">
        <v>4</v>
      </c>
      <c r="P597" s="131">
        <v>224050</v>
      </c>
      <c r="Q597" s="132">
        <f t="shared" si="615"/>
        <v>3.1496062992125984E-2</v>
      </c>
      <c r="R597" s="132">
        <f t="shared" si="599"/>
        <v>0.44444444444444442</v>
      </c>
      <c r="S597" s="126">
        <f t="shared" si="600"/>
        <v>56012.5</v>
      </c>
      <c r="T597" s="595"/>
      <c r="U597" s="227" t="s">
        <v>122</v>
      </c>
      <c r="V597" s="122">
        <v>441</v>
      </c>
      <c r="W597" s="131">
        <v>306</v>
      </c>
      <c r="X597" s="131">
        <v>25587390</v>
      </c>
      <c r="Y597" s="132">
        <f t="shared" si="616"/>
        <v>4.2160374758886746E-2</v>
      </c>
      <c r="Z597" s="132">
        <f t="shared" si="601"/>
        <v>0.69387755102040816</v>
      </c>
      <c r="AA597" s="131">
        <f t="shared" si="602"/>
        <v>83618.921568627455</v>
      </c>
      <c r="AB597" s="595"/>
      <c r="AC597" s="227" t="s">
        <v>122</v>
      </c>
      <c r="AD597" s="122">
        <v>486</v>
      </c>
      <c r="AE597" s="131">
        <v>327</v>
      </c>
      <c r="AF597" s="131">
        <v>25913050</v>
      </c>
      <c r="AG597" s="132">
        <f t="shared" si="617"/>
        <v>5.2153110047846889E-2</v>
      </c>
      <c r="AH597" s="132">
        <f t="shared" si="603"/>
        <v>0.6728395061728395</v>
      </c>
      <c r="AI597" s="126">
        <f t="shared" si="604"/>
        <v>79244.801223241593</v>
      </c>
      <c r="AJ597" s="595"/>
      <c r="AK597" s="227" t="s">
        <v>122</v>
      </c>
      <c r="AL597" s="122">
        <v>341</v>
      </c>
      <c r="AM597" s="131">
        <v>199</v>
      </c>
      <c r="AN597" s="131">
        <v>23291510</v>
      </c>
      <c r="AO597" s="132">
        <f t="shared" si="618"/>
        <v>5.1222651222651225E-2</v>
      </c>
      <c r="AP597" s="132">
        <f t="shared" si="605"/>
        <v>0.58357771260997071</v>
      </c>
      <c r="AQ597" s="126">
        <f t="shared" si="606"/>
        <v>117042.76381909547</v>
      </c>
      <c r="AR597" s="595"/>
      <c r="AS597" s="227" t="s">
        <v>122</v>
      </c>
      <c r="AT597" s="122">
        <v>192</v>
      </c>
      <c r="AU597" s="131">
        <v>99</v>
      </c>
      <c r="AV597" s="131">
        <v>9683200</v>
      </c>
      <c r="AW597" s="132">
        <f t="shared" si="619"/>
        <v>5.0665301944728763E-2</v>
      </c>
      <c r="AX597" s="132">
        <f t="shared" si="607"/>
        <v>0.515625</v>
      </c>
      <c r="AY597" s="131">
        <f t="shared" si="608"/>
        <v>97810.101010101003</v>
      </c>
      <c r="AZ597" s="595"/>
      <c r="BA597" s="227" t="s">
        <v>122</v>
      </c>
      <c r="BB597" s="122">
        <v>53</v>
      </c>
      <c r="BC597" s="131">
        <v>33</v>
      </c>
      <c r="BD597" s="131">
        <v>3435690</v>
      </c>
      <c r="BE597" s="132">
        <f t="shared" si="620"/>
        <v>4.4235924932975873E-2</v>
      </c>
      <c r="BF597" s="132">
        <f t="shared" si="609"/>
        <v>0.62264150943396224</v>
      </c>
      <c r="BG597" s="157">
        <f t="shared" si="610"/>
        <v>104111.81818181818</v>
      </c>
      <c r="BH597" s="595"/>
      <c r="BI597" s="227" t="s">
        <v>122</v>
      </c>
      <c r="BJ597" s="122">
        <f t="shared" si="611"/>
        <v>1526</v>
      </c>
      <c r="BK597" s="131">
        <f t="shared" si="595"/>
        <v>971</v>
      </c>
      <c r="BL597" s="131">
        <f t="shared" si="596"/>
        <v>88212730</v>
      </c>
      <c r="BM597" s="132">
        <f t="shared" si="621"/>
        <v>4.788913000591833E-2</v>
      </c>
      <c r="BN597" s="132">
        <f t="shared" si="612"/>
        <v>0.63630406290956754</v>
      </c>
      <c r="BO597" s="131">
        <f t="shared" si="613"/>
        <v>90847.3017507724</v>
      </c>
      <c r="BP597" s="183"/>
    </row>
    <row r="598" spans="2:68" s="75" customFormat="1">
      <c r="B598" s="602"/>
      <c r="C598" s="603"/>
      <c r="D598" s="595"/>
      <c r="E598" s="227" t="s">
        <v>123</v>
      </c>
      <c r="F598" s="122">
        <v>18</v>
      </c>
      <c r="G598" s="131">
        <v>11</v>
      </c>
      <c r="H598" s="131">
        <v>1008360</v>
      </c>
      <c r="I598" s="132">
        <f t="shared" si="614"/>
        <v>0.30555555555555558</v>
      </c>
      <c r="J598" s="132">
        <f t="shared" si="597"/>
        <v>0.61111111111111116</v>
      </c>
      <c r="K598" s="157">
        <f t="shared" si="598"/>
        <v>91669.090909090912</v>
      </c>
      <c r="L598" s="595"/>
      <c r="M598" s="227" t="s">
        <v>123</v>
      </c>
      <c r="N598" s="122">
        <v>51</v>
      </c>
      <c r="O598" s="131">
        <v>28</v>
      </c>
      <c r="P598" s="131">
        <v>2896210</v>
      </c>
      <c r="Q598" s="132">
        <f t="shared" si="615"/>
        <v>0.22047244094488189</v>
      </c>
      <c r="R598" s="132">
        <f t="shared" si="599"/>
        <v>0.5490196078431373</v>
      </c>
      <c r="S598" s="126">
        <f t="shared" si="600"/>
        <v>103436.07142857143</v>
      </c>
      <c r="T598" s="595"/>
      <c r="U598" s="227" t="s">
        <v>123</v>
      </c>
      <c r="V598" s="122">
        <v>2828</v>
      </c>
      <c r="W598" s="131">
        <v>1880</v>
      </c>
      <c r="X598" s="131">
        <v>133326530</v>
      </c>
      <c r="Y598" s="132">
        <f t="shared" si="616"/>
        <v>0.25902452466244147</v>
      </c>
      <c r="Z598" s="132">
        <f t="shared" si="601"/>
        <v>0.66478076379066475</v>
      </c>
      <c r="AA598" s="131">
        <f t="shared" si="602"/>
        <v>70918.367021276601</v>
      </c>
      <c r="AB598" s="595"/>
      <c r="AC598" s="227" t="s">
        <v>123</v>
      </c>
      <c r="AD598" s="122">
        <v>2669</v>
      </c>
      <c r="AE598" s="131">
        <v>1793</v>
      </c>
      <c r="AF598" s="131">
        <v>143354580</v>
      </c>
      <c r="AG598" s="132">
        <f t="shared" si="617"/>
        <v>0.28596491228070176</v>
      </c>
      <c r="AH598" s="132">
        <f t="shared" si="603"/>
        <v>0.67178718621206446</v>
      </c>
      <c r="AI598" s="126">
        <f t="shared" si="604"/>
        <v>79952.35917456777</v>
      </c>
      <c r="AJ598" s="595"/>
      <c r="AK598" s="227" t="s">
        <v>123</v>
      </c>
      <c r="AL598" s="122">
        <v>1479</v>
      </c>
      <c r="AM598" s="131">
        <v>934</v>
      </c>
      <c r="AN598" s="131">
        <v>81492850</v>
      </c>
      <c r="AO598" s="132">
        <f t="shared" si="618"/>
        <v>0.24041184041184041</v>
      </c>
      <c r="AP598" s="132">
        <f t="shared" si="605"/>
        <v>0.63150777552400272</v>
      </c>
      <c r="AQ598" s="126">
        <f t="shared" si="606"/>
        <v>87251.445396145617</v>
      </c>
      <c r="AR598" s="595"/>
      <c r="AS598" s="227" t="s">
        <v>123</v>
      </c>
      <c r="AT598" s="122">
        <v>595</v>
      </c>
      <c r="AU598" s="131">
        <v>337</v>
      </c>
      <c r="AV598" s="131">
        <v>26563020</v>
      </c>
      <c r="AW598" s="132">
        <f t="shared" si="619"/>
        <v>0.17246673490276357</v>
      </c>
      <c r="AX598" s="132">
        <f t="shared" si="607"/>
        <v>0.56638655462184873</v>
      </c>
      <c r="AY598" s="131">
        <f t="shared" si="608"/>
        <v>78822.017804154297</v>
      </c>
      <c r="AZ598" s="595"/>
      <c r="BA598" s="227" t="s">
        <v>123</v>
      </c>
      <c r="BB598" s="122">
        <v>175</v>
      </c>
      <c r="BC598" s="131">
        <v>89</v>
      </c>
      <c r="BD598" s="131">
        <v>7090830</v>
      </c>
      <c r="BE598" s="132">
        <f t="shared" si="620"/>
        <v>0.11930294906166219</v>
      </c>
      <c r="BF598" s="132">
        <f t="shared" si="609"/>
        <v>0.50857142857142856</v>
      </c>
      <c r="BG598" s="157">
        <f t="shared" si="610"/>
        <v>79672.247191011236</v>
      </c>
      <c r="BH598" s="595"/>
      <c r="BI598" s="227" t="s">
        <v>123</v>
      </c>
      <c r="BJ598" s="122">
        <f t="shared" si="611"/>
        <v>7815</v>
      </c>
      <c r="BK598" s="131">
        <f t="shared" si="595"/>
        <v>5072</v>
      </c>
      <c r="BL598" s="131">
        <f t="shared" si="596"/>
        <v>395732380</v>
      </c>
      <c r="BM598" s="132">
        <f t="shared" si="621"/>
        <v>0.25014795817715524</v>
      </c>
      <c r="BN598" s="132">
        <f t="shared" si="612"/>
        <v>0.64900831733845166</v>
      </c>
      <c r="BO598" s="131">
        <f t="shared" si="613"/>
        <v>78022.945583596214</v>
      </c>
      <c r="BP598" s="183"/>
    </row>
    <row r="599" spans="2:68" s="75" customFormat="1">
      <c r="B599" s="602"/>
      <c r="C599" s="603"/>
      <c r="D599" s="595"/>
      <c r="E599" s="227" t="s">
        <v>124</v>
      </c>
      <c r="F599" s="122">
        <v>4</v>
      </c>
      <c r="G599" s="131">
        <v>1</v>
      </c>
      <c r="H599" s="131">
        <v>167510</v>
      </c>
      <c r="I599" s="132">
        <f t="shared" si="614"/>
        <v>2.7777777777777776E-2</v>
      </c>
      <c r="J599" s="132">
        <f t="shared" si="597"/>
        <v>0.25</v>
      </c>
      <c r="K599" s="157">
        <f t="shared" si="598"/>
        <v>167510</v>
      </c>
      <c r="L599" s="595"/>
      <c r="M599" s="227" t="s">
        <v>124</v>
      </c>
      <c r="N599" s="122">
        <v>14</v>
      </c>
      <c r="O599" s="131">
        <v>10</v>
      </c>
      <c r="P599" s="131">
        <v>1176800</v>
      </c>
      <c r="Q599" s="132">
        <f t="shared" si="615"/>
        <v>7.874015748031496E-2</v>
      </c>
      <c r="R599" s="132">
        <f t="shared" si="599"/>
        <v>0.7142857142857143</v>
      </c>
      <c r="S599" s="126">
        <f t="shared" si="600"/>
        <v>117680</v>
      </c>
      <c r="T599" s="595"/>
      <c r="U599" s="227" t="s">
        <v>124</v>
      </c>
      <c r="V599" s="122">
        <v>443</v>
      </c>
      <c r="W599" s="131">
        <v>293</v>
      </c>
      <c r="X599" s="131">
        <v>22139830</v>
      </c>
      <c r="Y599" s="132">
        <f t="shared" si="616"/>
        <v>4.0369247726646462E-2</v>
      </c>
      <c r="Z599" s="132">
        <f t="shared" si="601"/>
        <v>0.66139954853273142</v>
      </c>
      <c r="AA599" s="131">
        <f t="shared" si="602"/>
        <v>75562.559726962456</v>
      </c>
      <c r="AB599" s="595"/>
      <c r="AC599" s="227" t="s">
        <v>124</v>
      </c>
      <c r="AD599" s="122">
        <v>568</v>
      </c>
      <c r="AE599" s="131">
        <v>373</v>
      </c>
      <c r="AF599" s="131">
        <v>29153170</v>
      </c>
      <c r="AG599" s="132">
        <f t="shared" si="617"/>
        <v>5.9489633173843703E-2</v>
      </c>
      <c r="AH599" s="132">
        <f t="shared" si="603"/>
        <v>0.65669014084507038</v>
      </c>
      <c r="AI599" s="126">
        <f t="shared" si="604"/>
        <v>78158.632707774799</v>
      </c>
      <c r="AJ599" s="595"/>
      <c r="AK599" s="227" t="s">
        <v>124</v>
      </c>
      <c r="AL599" s="122">
        <v>436</v>
      </c>
      <c r="AM599" s="131">
        <v>268</v>
      </c>
      <c r="AN599" s="131">
        <v>23396790</v>
      </c>
      <c r="AO599" s="132">
        <f t="shared" si="618"/>
        <v>6.898326898326898E-2</v>
      </c>
      <c r="AP599" s="132">
        <f t="shared" si="605"/>
        <v>0.61467889908256879</v>
      </c>
      <c r="AQ599" s="126">
        <f t="shared" si="606"/>
        <v>87301.455223880592</v>
      </c>
      <c r="AR599" s="595"/>
      <c r="AS599" s="227" t="s">
        <v>124</v>
      </c>
      <c r="AT599" s="122">
        <v>307</v>
      </c>
      <c r="AU599" s="131">
        <v>166</v>
      </c>
      <c r="AV599" s="131">
        <v>13437830</v>
      </c>
      <c r="AW599" s="132">
        <f t="shared" si="619"/>
        <v>8.4953940634595701E-2</v>
      </c>
      <c r="AX599" s="132">
        <f t="shared" si="607"/>
        <v>0.54071661237785018</v>
      </c>
      <c r="AY599" s="131">
        <f t="shared" si="608"/>
        <v>80950.783132530123</v>
      </c>
      <c r="AZ599" s="595"/>
      <c r="BA599" s="227" t="s">
        <v>124</v>
      </c>
      <c r="BB599" s="122">
        <v>142</v>
      </c>
      <c r="BC599" s="131">
        <v>78</v>
      </c>
      <c r="BD599" s="131">
        <v>7207780</v>
      </c>
      <c r="BE599" s="132">
        <f t="shared" si="620"/>
        <v>0.10455764075067024</v>
      </c>
      <c r="BF599" s="132">
        <f t="shared" si="609"/>
        <v>0.54929577464788737</v>
      </c>
      <c r="BG599" s="157">
        <f t="shared" si="610"/>
        <v>92407.435897435891</v>
      </c>
      <c r="BH599" s="595"/>
      <c r="BI599" s="227" t="s">
        <v>124</v>
      </c>
      <c r="BJ599" s="122">
        <f t="shared" si="611"/>
        <v>1914</v>
      </c>
      <c r="BK599" s="131">
        <f t="shared" si="595"/>
        <v>1189</v>
      </c>
      <c r="BL599" s="131">
        <f t="shared" si="596"/>
        <v>96679710</v>
      </c>
      <c r="BM599" s="132">
        <f t="shared" si="621"/>
        <v>5.8640757545867034E-2</v>
      </c>
      <c r="BN599" s="132">
        <f t="shared" si="612"/>
        <v>0.62121212121212122</v>
      </c>
      <c r="BO599" s="131">
        <f t="shared" si="613"/>
        <v>81311.783010933563</v>
      </c>
      <c r="BP599" s="183"/>
    </row>
    <row r="600" spans="2:68" s="75" customFormat="1">
      <c r="B600" s="602"/>
      <c r="C600" s="603"/>
      <c r="D600" s="595"/>
      <c r="E600" s="224" t="s">
        <v>117</v>
      </c>
      <c r="F600" s="124">
        <v>4</v>
      </c>
      <c r="G600" s="135">
        <v>3</v>
      </c>
      <c r="H600" s="135">
        <v>239640</v>
      </c>
      <c r="I600" s="136">
        <f t="shared" si="614"/>
        <v>8.3333333333333329E-2</v>
      </c>
      <c r="J600" s="136">
        <f t="shared" si="597"/>
        <v>0.75</v>
      </c>
      <c r="K600" s="177">
        <f t="shared" si="598"/>
        <v>79880</v>
      </c>
      <c r="L600" s="595"/>
      <c r="M600" s="224" t="s">
        <v>117</v>
      </c>
      <c r="N600" s="124">
        <v>7</v>
      </c>
      <c r="O600" s="135">
        <v>4</v>
      </c>
      <c r="P600" s="135">
        <v>504430</v>
      </c>
      <c r="Q600" s="136">
        <f t="shared" si="615"/>
        <v>3.1496062992125984E-2</v>
      </c>
      <c r="R600" s="136">
        <f t="shared" si="599"/>
        <v>0.5714285714285714</v>
      </c>
      <c r="S600" s="128">
        <f t="shared" si="600"/>
        <v>126107.5</v>
      </c>
      <c r="T600" s="595"/>
      <c r="U600" s="224" t="s">
        <v>117</v>
      </c>
      <c r="V600" s="124">
        <v>658</v>
      </c>
      <c r="W600" s="135">
        <v>361</v>
      </c>
      <c r="X600" s="135">
        <v>22458840</v>
      </c>
      <c r="Y600" s="136">
        <f t="shared" si="616"/>
        <v>4.9738219895287955E-2</v>
      </c>
      <c r="Z600" s="136">
        <f t="shared" si="601"/>
        <v>0.54863221884498481</v>
      </c>
      <c r="AA600" s="135">
        <f t="shared" si="602"/>
        <v>62212.853185595566</v>
      </c>
      <c r="AB600" s="595"/>
      <c r="AC600" s="224" t="s">
        <v>117</v>
      </c>
      <c r="AD600" s="124">
        <v>368</v>
      </c>
      <c r="AE600" s="135">
        <v>207</v>
      </c>
      <c r="AF600" s="135">
        <v>14805620</v>
      </c>
      <c r="AG600" s="136">
        <f t="shared" si="617"/>
        <v>3.3014354066985649E-2</v>
      </c>
      <c r="AH600" s="136">
        <f t="shared" si="603"/>
        <v>0.5625</v>
      </c>
      <c r="AI600" s="128">
        <f t="shared" si="604"/>
        <v>71524.734299516902</v>
      </c>
      <c r="AJ600" s="595"/>
      <c r="AK600" s="224" t="s">
        <v>117</v>
      </c>
      <c r="AL600" s="124">
        <v>198</v>
      </c>
      <c r="AM600" s="135">
        <v>93</v>
      </c>
      <c r="AN600" s="135">
        <v>8811020</v>
      </c>
      <c r="AO600" s="136">
        <f t="shared" si="618"/>
        <v>2.3938223938223938E-2</v>
      </c>
      <c r="AP600" s="136">
        <f t="shared" si="605"/>
        <v>0.46969696969696972</v>
      </c>
      <c r="AQ600" s="128">
        <f t="shared" si="606"/>
        <v>94742.150537634414</v>
      </c>
      <c r="AR600" s="595"/>
      <c r="AS600" s="224" t="s">
        <v>117</v>
      </c>
      <c r="AT600" s="124">
        <v>83</v>
      </c>
      <c r="AU600" s="135">
        <v>44</v>
      </c>
      <c r="AV600" s="135">
        <v>4479770</v>
      </c>
      <c r="AW600" s="136">
        <f t="shared" si="619"/>
        <v>2.2517911975435005E-2</v>
      </c>
      <c r="AX600" s="136">
        <f t="shared" si="607"/>
        <v>0.53012048192771088</v>
      </c>
      <c r="AY600" s="135">
        <f t="shared" si="608"/>
        <v>101812.95454545454</v>
      </c>
      <c r="AZ600" s="595"/>
      <c r="BA600" s="224" t="s">
        <v>117</v>
      </c>
      <c r="BB600" s="124">
        <v>41</v>
      </c>
      <c r="BC600" s="135">
        <v>14</v>
      </c>
      <c r="BD600" s="135">
        <v>1236880</v>
      </c>
      <c r="BE600" s="136">
        <f t="shared" si="620"/>
        <v>1.876675603217158E-2</v>
      </c>
      <c r="BF600" s="136">
        <f t="shared" si="609"/>
        <v>0.34146341463414637</v>
      </c>
      <c r="BG600" s="177">
        <f t="shared" si="610"/>
        <v>88348.571428571435</v>
      </c>
      <c r="BH600" s="595"/>
      <c r="BI600" s="224" t="s">
        <v>117</v>
      </c>
      <c r="BJ600" s="124">
        <f t="shared" si="611"/>
        <v>1359</v>
      </c>
      <c r="BK600" s="135">
        <f t="shared" si="595"/>
        <v>726</v>
      </c>
      <c r="BL600" s="135">
        <f t="shared" si="596"/>
        <v>52536200</v>
      </c>
      <c r="BM600" s="136">
        <f t="shared" si="621"/>
        <v>3.58058788715723E-2</v>
      </c>
      <c r="BN600" s="136">
        <f t="shared" si="612"/>
        <v>0.5342163355408388</v>
      </c>
      <c r="BO600" s="135">
        <f t="shared" si="613"/>
        <v>72363.911845730021</v>
      </c>
      <c r="BP600" s="183"/>
    </row>
    <row r="601" spans="2:68" s="75" customFormat="1">
      <c r="B601" s="602">
        <v>55</v>
      </c>
      <c r="C601" s="603" t="s">
        <v>15</v>
      </c>
      <c r="D601" s="595">
        <f>BS62</f>
        <v>24</v>
      </c>
      <c r="E601" s="225" t="s">
        <v>104</v>
      </c>
      <c r="F601" s="121">
        <v>16</v>
      </c>
      <c r="G601" s="129">
        <v>10</v>
      </c>
      <c r="H601" s="129">
        <v>831170</v>
      </c>
      <c r="I601" s="130">
        <f>IFERROR(G601/$D$601,"-")</f>
        <v>0.41666666666666669</v>
      </c>
      <c r="J601" s="130">
        <f t="shared" si="597"/>
        <v>0.625</v>
      </c>
      <c r="K601" s="156">
        <f t="shared" si="598"/>
        <v>83117</v>
      </c>
      <c r="L601" s="595">
        <f>BT62</f>
        <v>85</v>
      </c>
      <c r="M601" s="225" t="s">
        <v>104</v>
      </c>
      <c r="N601" s="121">
        <v>45</v>
      </c>
      <c r="O601" s="129">
        <v>30</v>
      </c>
      <c r="P601" s="129">
        <v>2658030</v>
      </c>
      <c r="Q601" s="130">
        <f>IFERROR(O601/$L$601,"-")</f>
        <v>0.35294117647058826</v>
      </c>
      <c r="R601" s="130">
        <f t="shared" si="599"/>
        <v>0.66666666666666663</v>
      </c>
      <c r="S601" s="125">
        <f t="shared" si="600"/>
        <v>88601</v>
      </c>
      <c r="T601" s="595">
        <f>BU62</f>
        <v>7455</v>
      </c>
      <c r="U601" s="225" t="s">
        <v>104</v>
      </c>
      <c r="V601" s="121">
        <v>3639</v>
      </c>
      <c r="W601" s="129">
        <v>2073</v>
      </c>
      <c r="X601" s="129">
        <v>168636410</v>
      </c>
      <c r="Y601" s="130">
        <f>IFERROR(W601/$T$601,"-")</f>
        <v>0.27806841046277664</v>
      </c>
      <c r="Z601" s="130">
        <f t="shared" si="601"/>
        <v>0.56966199505358617</v>
      </c>
      <c r="AA601" s="129">
        <f t="shared" si="602"/>
        <v>81348.967679691268</v>
      </c>
      <c r="AB601" s="595">
        <f>BV62</f>
        <v>7002</v>
      </c>
      <c r="AC601" s="225" t="s">
        <v>104</v>
      </c>
      <c r="AD601" s="121">
        <v>3868</v>
      </c>
      <c r="AE601" s="129">
        <v>2287</v>
      </c>
      <c r="AF601" s="129">
        <v>210792440</v>
      </c>
      <c r="AG601" s="130">
        <f>IFERROR(AE601/$AB$601,"-")</f>
        <v>0.32662096543844615</v>
      </c>
      <c r="AH601" s="130">
        <f t="shared" si="603"/>
        <v>0.59126163391933817</v>
      </c>
      <c r="AI601" s="125">
        <f t="shared" si="604"/>
        <v>92169.846961084389</v>
      </c>
      <c r="AJ601" s="595">
        <f>BW62</f>
        <v>4300</v>
      </c>
      <c r="AK601" s="225" t="s">
        <v>104</v>
      </c>
      <c r="AL601" s="121">
        <v>2378</v>
      </c>
      <c r="AM601" s="129">
        <v>1310</v>
      </c>
      <c r="AN601" s="129">
        <v>113563050</v>
      </c>
      <c r="AO601" s="130">
        <f>IFERROR(AM601/$AJ$601,"-")</f>
        <v>0.30465116279069765</v>
      </c>
      <c r="AP601" s="130">
        <f t="shared" si="605"/>
        <v>0.55088309503784694</v>
      </c>
      <c r="AQ601" s="125">
        <f t="shared" si="606"/>
        <v>86689.351145038163</v>
      </c>
      <c r="AR601" s="595">
        <f>BX62</f>
        <v>1692</v>
      </c>
      <c r="AS601" s="225" t="s">
        <v>104</v>
      </c>
      <c r="AT601" s="121">
        <v>805</v>
      </c>
      <c r="AU601" s="129">
        <v>410</v>
      </c>
      <c r="AV601" s="129">
        <v>37486240</v>
      </c>
      <c r="AW601" s="130">
        <f>IFERROR(AU601/$AR$601,"-")</f>
        <v>0.24231678486997635</v>
      </c>
      <c r="AX601" s="130">
        <f t="shared" si="607"/>
        <v>0.50931677018633537</v>
      </c>
      <c r="AY601" s="129">
        <f t="shared" si="608"/>
        <v>91429.85365853658</v>
      </c>
      <c r="AZ601" s="595">
        <f>BY62</f>
        <v>528</v>
      </c>
      <c r="BA601" s="225" t="s">
        <v>104</v>
      </c>
      <c r="BB601" s="121">
        <v>197</v>
      </c>
      <c r="BC601" s="129">
        <v>80</v>
      </c>
      <c r="BD601" s="129">
        <v>8026970</v>
      </c>
      <c r="BE601" s="130">
        <f>IFERROR(BC601/$AZ$601,"-")</f>
        <v>0.15151515151515152</v>
      </c>
      <c r="BF601" s="130">
        <f t="shared" si="609"/>
        <v>0.40609137055837563</v>
      </c>
      <c r="BG601" s="156">
        <f t="shared" si="610"/>
        <v>100337.125</v>
      </c>
      <c r="BH601" s="595">
        <f>BZ62</f>
        <v>21086</v>
      </c>
      <c r="BI601" s="225" t="s">
        <v>104</v>
      </c>
      <c r="BJ601" s="121">
        <f t="shared" si="611"/>
        <v>10948</v>
      </c>
      <c r="BK601" s="129">
        <f t="shared" si="595"/>
        <v>6200</v>
      </c>
      <c r="BL601" s="129">
        <f t="shared" si="596"/>
        <v>541994310</v>
      </c>
      <c r="BM601" s="130">
        <f>IFERROR(BK601/$BH$601,"-")</f>
        <v>0.29403395617945555</v>
      </c>
      <c r="BN601" s="130">
        <f t="shared" si="612"/>
        <v>0.56631348191450492</v>
      </c>
      <c r="BO601" s="129">
        <f t="shared" si="613"/>
        <v>87418.4370967742</v>
      </c>
      <c r="BP601" s="183"/>
    </row>
    <row r="602" spans="2:68" s="75" customFormat="1">
      <c r="B602" s="602"/>
      <c r="C602" s="603"/>
      <c r="D602" s="595"/>
      <c r="E602" s="226" t="s">
        <v>136</v>
      </c>
      <c r="F602" s="122">
        <v>10</v>
      </c>
      <c r="G602" s="131">
        <v>3</v>
      </c>
      <c r="H602" s="131">
        <v>272370</v>
      </c>
      <c r="I602" s="132">
        <f t="shared" ref="I602:I611" si="622">IFERROR(G602/$D$601,"-")</f>
        <v>0.125</v>
      </c>
      <c r="J602" s="132">
        <f t="shared" si="597"/>
        <v>0.3</v>
      </c>
      <c r="K602" s="157">
        <f t="shared" si="598"/>
        <v>90790</v>
      </c>
      <c r="L602" s="595"/>
      <c r="M602" s="226" t="s">
        <v>136</v>
      </c>
      <c r="N602" s="122">
        <v>43</v>
      </c>
      <c r="O602" s="131">
        <v>32</v>
      </c>
      <c r="P602" s="131">
        <v>3488170</v>
      </c>
      <c r="Q602" s="132">
        <f t="shared" ref="Q602:Q611" si="623">IFERROR(O602/$L$601,"-")</f>
        <v>0.37647058823529411</v>
      </c>
      <c r="R602" s="132">
        <f t="shared" si="599"/>
        <v>0.7441860465116279</v>
      </c>
      <c r="S602" s="126">
        <f t="shared" si="600"/>
        <v>109005.3125</v>
      </c>
      <c r="T602" s="595"/>
      <c r="U602" s="226" t="s">
        <v>136</v>
      </c>
      <c r="V602" s="122">
        <v>3413</v>
      </c>
      <c r="W602" s="131">
        <v>2014</v>
      </c>
      <c r="X602" s="131">
        <v>157535970</v>
      </c>
      <c r="Y602" s="132">
        <f t="shared" ref="Y602:Y611" si="624">IFERROR(W602/$T$601,"-")</f>
        <v>0.27015425888665323</v>
      </c>
      <c r="Z602" s="132">
        <f t="shared" si="601"/>
        <v>0.59009668912979785</v>
      </c>
      <c r="AA602" s="131">
        <f t="shared" si="602"/>
        <v>78220.441906653432</v>
      </c>
      <c r="AB602" s="595"/>
      <c r="AC602" s="226" t="s">
        <v>136</v>
      </c>
      <c r="AD602" s="122">
        <v>3323</v>
      </c>
      <c r="AE602" s="131">
        <v>2017</v>
      </c>
      <c r="AF602" s="131">
        <v>172560750</v>
      </c>
      <c r="AG602" s="132">
        <f t="shared" ref="AG602:AG611" si="625">IFERROR(AE602/$AB$601,"-")</f>
        <v>0.28806055412739218</v>
      </c>
      <c r="AH602" s="132">
        <f t="shared" si="603"/>
        <v>0.60698164309359015</v>
      </c>
      <c r="AI602" s="126">
        <f t="shared" si="604"/>
        <v>85553.173029251368</v>
      </c>
      <c r="AJ602" s="595"/>
      <c r="AK602" s="226" t="s">
        <v>136</v>
      </c>
      <c r="AL602" s="122">
        <v>1830</v>
      </c>
      <c r="AM602" s="131">
        <v>1024</v>
      </c>
      <c r="AN602" s="131">
        <v>86130200</v>
      </c>
      <c r="AO602" s="132">
        <f t="shared" ref="AO602:AO611" si="626">IFERROR(AM602/$AJ$601,"-")</f>
        <v>0.23813953488372094</v>
      </c>
      <c r="AP602" s="132">
        <f t="shared" si="605"/>
        <v>0.55956284153005464</v>
      </c>
      <c r="AQ602" s="126">
        <f t="shared" si="606"/>
        <v>84111.5234375</v>
      </c>
      <c r="AR602" s="595"/>
      <c r="AS602" s="226" t="s">
        <v>136</v>
      </c>
      <c r="AT602" s="122">
        <v>562</v>
      </c>
      <c r="AU602" s="131">
        <v>290</v>
      </c>
      <c r="AV602" s="131">
        <v>24707090</v>
      </c>
      <c r="AW602" s="132">
        <f t="shared" ref="AW602:AW611" si="627">IFERROR(AU602/$AR$601,"-")</f>
        <v>0.17139479905437352</v>
      </c>
      <c r="AX602" s="132">
        <f t="shared" si="607"/>
        <v>0.51601423487544484</v>
      </c>
      <c r="AY602" s="131">
        <f t="shared" si="608"/>
        <v>85196.862068965522</v>
      </c>
      <c r="AZ602" s="595"/>
      <c r="BA602" s="226" t="s">
        <v>136</v>
      </c>
      <c r="BB602" s="122">
        <v>113</v>
      </c>
      <c r="BC602" s="131">
        <v>39</v>
      </c>
      <c r="BD602" s="131">
        <v>3042750</v>
      </c>
      <c r="BE602" s="132">
        <f t="shared" ref="BE602:BE611" si="628">IFERROR(BC602/$AZ$601,"-")</f>
        <v>7.3863636363636367E-2</v>
      </c>
      <c r="BF602" s="132">
        <f t="shared" si="609"/>
        <v>0.34513274336283184</v>
      </c>
      <c r="BG602" s="157">
        <f t="shared" si="610"/>
        <v>78019.230769230766</v>
      </c>
      <c r="BH602" s="595"/>
      <c r="BI602" s="226" t="s">
        <v>136</v>
      </c>
      <c r="BJ602" s="122">
        <f t="shared" si="611"/>
        <v>9294</v>
      </c>
      <c r="BK602" s="131">
        <f t="shared" si="595"/>
        <v>5419</v>
      </c>
      <c r="BL602" s="131">
        <f t="shared" si="596"/>
        <v>447737300</v>
      </c>
      <c r="BM602" s="132">
        <f t="shared" ref="BM602:BM611" si="629">IFERROR(BK602/$BH$601,"-")</f>
        <v>0.25699516266717254</v>
      </c>
      <c r="BN602" s="132">
        <f t="shared" si="612"/>
        <v>0.58306434258661499</v>
      </c>
      <c r="BO602" s="131">
        <f t="shared" si="613"/>
        <v>82623.602140616349</v>
      </c>
      <c r="BP602" s="183"/>
    </row>
    <row r="603" spans="2:68" s="75" customFormat="1">
      <c r="B603" s="602"/>
      <c r="C603" s="603"/>
      <c r="D603" s="595"/>
      <c r="E603" s="227" t="s">
        <v>103</v>
      </c>
      <c r="F603" s="122">
        <v>15</v>
      </c>
      <c r="G603" s="131">
        <v>8</v>
      </c>
      <c r="H603" s="131">
        <v>669020</v>
      </c>
      <c r="I603" s="132">
        <f t="shared" si="622"/>
        <v>0.33333333333333331</v>
      </c>
      <c r="J603" s="132">
        <f t="shared" si="597"/>
        <v>0.53333333333333333</v>
      </c>
      <c r="K603" s="157">
        <f t="shared" si="598"/>
        <v>83627.5</v>
      </c>
      <c r="L603" s="595"/>
      <c r="M603" s="227" t="s">
        <v>103</v>
      </c>
      <c r="N603" s="122">
        <v>58</v>
      </c>
      <c r="O603" s="131">
        <v>34</v>
      </c>
      <c r="P603" s="131">
        <v>3403260</v>
      </c>
      <c r="Q603" s="132">
        <f t="shared" si="623"/>
        <v>0.4</v>
      </c>
      <c r="R603" s="132">
        <f t="shared" si="599"/>
        <v>0.58620689655172409</v>
      </c>
      <c r="S603" s="126">
        <f t="shared" si="600"/>
        <v>100095.88235294117</v>
      </c>
      <c r="T603" s="595"/>
      <c r="U603" s="227" t="s">
        <v>103</v>
      </c>
      <c r="V603" s="122">
        <v>4733</v>
      </c>
      <c r="W603" s="131">
        <v>2620</v>
      </c>
      <c r="X603" s="131">
        <v>206931260</v>
      </c>
      <c r="Y603" s="132">
        <f t="shared" si="624"/>
        <v>0.35144198524480214</v>
      </c>
      <c r="Z603" s="132">
        <f t="shared" si="601"/>
        <v>0.55356010986689208</v>
      </c>
      <c r="AA603" s="131">
        <f t="shared" si="602"/>
        <v>78981.396946564884</v>
      </c>
      <c r="AB603" s="595"/>
      <c r="AC603" s="227" t="s">
        <v>103</v>
      </c>
      <c r="AD603" s="122">
        <v>4803</v>
      </c>
      <c r="AE603" s="131">
        <v>2821</v>
      </c>
      <c r="AF603" s="131">
        <v>256068590</v>
      </c>
      <c r="AG603" s="132">
        <f t="shared" si="625"/>
        <v>0.40288489003141958</v>
      </c>
      <c r="AH603" s="132">
        <f t="shared" si="603"/>
        <v>0.58734124505517382</v>
      </c>
      <c r="AI603" s="126">
        <f t="shared" si="604"/>
        <v>90772.275788727406</v>
      </c>
      <c r="AJ603" s="595"/>
      <c r="AK603" s="227" t="s">
        <v>103</v>
      </c>
      <c r="AL603" s="122">
        <v>3010</v>
      </c>
      <c r="AM603" s="131">
        <v>1642</v>
      </c>
      <c r="AN603" s="131">
        <v>141609660</v>
      </c>
      <c r="AO603" s="132">
        <f t="shared" si="626"/>
        <v>0.38186046511627908</v>
      </c>
      <c r="AP603" s="132">
        <f t="shared" si="605"/>
        <v>0.54551495016611296</v>
      </c>
      <c r="AQ603" s="126">
        <f t="shared" si="606"/>
        <v>86242.180267965901</v>
      </c>
      <c r="AR603" s="595"/>
      <c r="AS603" s="227" t="s">
        <v>103</v>
      </c>
      <c r="AT603" s="122">
        <v>1117</v>
      </c>
      <c r="AU603" s="131">
        <v>577</v>
      </c>
      <c r="AV603" s="131">
        <v>54164880</v>
      </c>
      <c r="AW603" s="132">
        <f t="shared" si="627"/>
        <v>0.34101654846335699</v>
      </c>
      <c r="AX603" s="132">
        <f t="shared" si="607"/>
        <v>0.51656222023276632</v>
      </c>
      <c r="AY603" s="131">
        <f t="shared" si="608"/>
        <v>93873.275563258227</v>
      </c>
      <c r="AZ603" s="595"/>
      <c r="BA603" s="227" t="s">
        <v>103</v>
      </c>
      <c r="BB603" s="122">
        <v>320</v>
      </c>
      <c r="BC603" s="131">
        <v>142</v>
      </c>
      <c r="BD603" s="131">
        <v>13974470</v>
      </c>
      <c r="BE603" s="132">
        <f t="shared" si="628"/>
        <v>0.26893939393939392</v>
      </c>
      <c r="BF603" s="132">
        <f t="shared" si="609"/>
        <v>0.44374999999999998</v>
      </c>
      <c r="BG603" s="157">
        <f t="shared" si="610"/>
        <v>98411.760563380289</v>
      </c>
      <c r="BH603" s="595"/>
      <c r="BI603" s="227" t="s">
        <v>103</v>
      </c>
      <c r="BJ603" s="122">
        <f t="shared" si="611"/>
        <v>14056</v>
      </c>
      <c r="BK603" s="131">
        <f t="shared" si="595"/>
        <v>7844</v>
      </c>
      <c r="BL603" s="131">
        <f t="shared" si="596"/>
        <v>676821140</v>
      </c>
      <c r="BM603" s="132">
        <f t="shared" si="629"/>
        <v>0.37200037939865316</v>
      </c>
      <c r="BN603" s="132">
        <f t="shared" si="612"/>
        <v>0.55805350028457601</v>
      </c>
      <c r="BO603" s="131">
        <f t="shared" si="613"/>
        <v>86285.203977562473</v>
      </c>
      <c r="BP603" s="183"/>
    </row>
    <row r="604" spans="2:68" s="75" customFormat="1">
      <c r="B604" s="602"/>
      <c r="C604" s="603"/>
      <c r="D604" s="595"/>
      <c r="E604" s="227" t="s">
        <v>106</v>
      </c>
      <c r="F604" s="122">
        <v>5</v>
      </c>
      <c r="G604" s="131">
        <v>1</v>
      </c>
      <c r="H604" s="131">
        <v>101210</v>
      </c>
      <c r="I604" s="132">
        <f t="shared" si="622"/>
        <v>4.1666666666666664E-2</v>
      </c>
      <c r="J604" s="132">
        <f t="shared" si="597"/>
        <v>0.2</v>
      </c>
      <c r="K604" s="157">
        <f t="shared" si="598"/>
        <v>101210</v>
      </c>
      <c r="L604" s="595"/>
      <c r="M604" s="227" t="s">
        <v>106</v>
      </c>
      <c r="N604" s="122">
        <v>29</v>
      </c>
      <c r="O604" s="131">
        <v>15</v>
      </c>
      <c r="P604" s="131">
        <v>1449340</v>
      </c>
      <c r="Q604" s="132">
        <f t="shared" si="623"/>
        <v>0.17647058823529413</v>
      </c>
      <c r="R604" s="132">
        <f t="shared" si="599"/>
        <v>0.51724137931034486</v>
      </c>
      <c r="S604" s="126">
        <f t="shared" si="600"/>
        <v>96622.666666666672</v>
      </c>
      <c r="T604" s="595"/>
      <c r="U604" s="227" t="s">
        <v>106</v>
      </c>
      <c r="V604" s="122">
        <v>1558</v>
      </c>
      <c r="W604" s="131">
        <v>905</v>
      </c>
      <c r="X604" s="131">
        <v>72276690</v>
      </c>
      <c r="Y604" s="132">
        <f t="shared" si="624"/>
        <v>0.12139503688799463</v>
      </c>
      <c r="Z604" s="132">
        <f t="shared" si="601"/>
        <v>0.58087291399229779</v>
      </c>
      <c r="AA604" s="131">
        <f t="shared" si="602"/>
        <v>79863.745856353591</v>
      </c>
      <c r="AB604" s="595"/>
      <c r="AC604" s="227" t="s">
        <v>106</v>
      </c>
      <c r="AD604" s="122">
        <v>1717</v>
      </c>
      <c r="AE604" s="131">
        <v>1051</v>
      </c>
      <c r="AF604" s="131">
        <v>91031080</v>
      </c>
      <c r="AG604" s="132">
        <f t="shared" si="625"/>
        <v>0.15009997143673237</v>
      </c>
      <c r="AH604" s="132">
        <f t="shared" si="603"/>
        <v>0.61211415259172974</v>
      </c>
      <c r="AI604" s="126">
        <f t="shared" si="604"/>
        <v>86613.777354900099</v>
      </c>
      <c r="AJ604" s="595"/>
      <c r="AK604" s="227" t="s">
        <v>106</v>
      </c>
      <c r="AL604" s="122">
        <v>1178</v>
      </c>
      <c r="AM604" s="131">
        <v>667</v>
      </c>
      <c r="AN604" s="131">
        <v>61542290</v>
      </c>
      <c r="AO604" s="132">
        <f t="shared" si="626"/>
        <v>0.15511627906976744</v>
      </c>
      <c r="AP604" s="132">
        <f t="shared" si="605"/>
        <v>0.56621392190152797</v>
      </c>
      <c r="AQ604" s="126">
        <f t="shared" si="606"/>
        <v>92267.301349325338</v>
      </c>
      <c r="AR604" s="595"/>
      <c r="AS604" s="227" t="s">
        <v>106</v>
      </c>
      <c r="AT604" s="122">
        <v>498</v>
      </c>
      <c r="AU604" s="131">
        <v>262</v>
      </c>
      <c r="AV604" s="131">
        <v>25178560</v>
      </c>
      <c r="AW604" s="132">
        <f t="shared" si="627"/>
        <v>0.15484633569739953</v>
      </c>
      <c r="AX604" s="132">
        <f t="shared" si="607"/>
        <v>0.52610441767068272</v>
      </c>
      <c r="AY604" s="131">
        <f t="shared" si="608"/>
        <v>96101.374045801524</v>
      </c>
      <c r="AZ604" s="595"/>
      <c r="BA604" s="227" t="s">
        <v>106</v>
      </c>
      <c r="BB604" s="122">
        <v>129</v>
      </c>
      <c r="BC604" s="131">
        <v>61</v>
      </c>
      <c r="BD604" s="131">
        <v>6534080</v>
      </c>
      <c r="BE604" s="132">
        <f t="shared" si="628"/>
        <v>0.11553030303030302</v>
      </c>
      <c r="BF604" s="132">
        <f t="shared" si="609"/>
        <v>0.47286821705426357</v>
      </c>
      <c r="BG604" s="157">
        <f t="shared" si="610"/>
        <v>107116.06557377049</v>
      </c>
      <c r="BH604" s="595"/>
      <c r="BI604" s="227" t="s">
        <v>106</v>
      </c>
      <c r="BJ604" s="122">
        <f t="shared" si="611"/>
        <v>5114</v>
      </c>
      <c r="BK604" s="131">
        <f t="shared" si="595"/>
        <v>2962</v>
      </c>
      <c r="BL604" s="131">
        <f t="shared" si="596"/>
        <v>258113250</v>
      </c>
      <c r="BM604" s="132">
        <f t="shared" si="629"/>
        <v>0.14047235132315281</v>
      </c>
      <c r="BN604" s="132">
        <f t="shared" si="612"/>
        <v>0.57919436840046934</v>
      </c>
      <c r="BO604" s="131">
        <f t="shared" si="613"/>
        <v>87141.542876434847</v>
      </c>
      <c r="BP604" s="183"/>
    </row>
    <row r="605" spans="2:68" s="75" customFormat="1">
      <c r="B605" s="602"/>
      <c r="C605" s="603"/>
      <c r="D605" s="595"/>
      <c r="E605" s="227" t="s">
        <v>119</v>
      </c>
      <c r="F605" s="122">
        <v>9</v>
      </c>
      <c r="G605" s="131">
        <v>4</v>
      </c>
      <c r="H605" s="131">
        <v>294170</v>
      </c>
      <c r="I605" s="132">
        <f t="shared" si="622"/>
        <v>0.16666666666666666</v>
      </c>
      <c r="J605" s="132">
        <f t="shared" si="597"/>
        <v>0.44444444444444442</v>
      </c>
      <c r="K605" s="157">
        <f t="shared" si="598"/>
        <v>73542.5</v>
      </c>
      <c r="L605" s="595"/>
      <c r="M605" s="227" t="s">
        <v>119</v>
      </c>
      <c r="N605" s="122">
        <v>32</v>
      </c>
      <c r="O605" s="131">
        <v>19</v>
      </c>
      <c r="P605" s="131">
        <v>1793230</v>
      </c>
      <c r="Q605" s="132">
        <f t="shared" si="623"/>
        <v>0.22352941176470589</v>
      </c>
      <c r="R605" s="132">
        <f t="shared" si="599"/>
        <v>0.59375</v>
      </c>
      <c r="S605" s="126">
        <f t="shared" si="600"/>
        <v>94380.526315789481</v>
      </c>
      <c r="T605" s="595"/>
      <c r="U605" s="227" t="s">
        <v>119</v>
      </c>
      <c r="V605" s="122">
        <v>1505</v>
      </c>
      <c r="W605" s="131">
        <v>872</v>
      </c>
      <c r="X605" s="131">
        <v>74566110</v>
      </c>
      <c r="Y605" s="132">
        <f t="shared" si="624"/>
        <v>0.11696847753185781</v>
      </c>
      <c r="Z605" s="132">
        <f t="shared" si="601"/>
        <v>0.5794019933554817</v>
      </c>
      <c r="AA605" s="131">
        <f t="shared" si="602"/>
        <v>85511.59403669725</v>
      </c>
      <c r="AB605" s="595"/>
      <c r="AC605" s="227" t="s">
        <v>119</v>
      </c>
      <c r="AD605" s="122">
        <v>1839</v>
      </c>
      <c r="AE605" s="131">
        <v>1097</v>
      </c>
      <c r="AF605" s="131">
        <v>106006300</v>
      </c>
      <c r="AG605" s="132">
        <f t="shared" si="625"/>
        <v>0.15666952299343045</v>
      </c>
      <c r="AH605" s="132">
        <f t="shared" si="603"/>
        <v>0.59651984774333877</v>
      </c>
      <c r="AI605" s="126">
        <f t="shared" si="604"/>
        <v>96632.907930720146</v>
      </c>
      <c r="AJ605" s="595"/>
      <c r="AK605" s="227" t="s">
        <v>119</v>
      </c>
      <c r="AL605" s="122">
        <v>1246</v>
      </c>
      <c r="AM605" s="131">
        <v>720</v>
      </c>
      <c r="AN605" s="131">
        <v>65690410</v>
      </c>
      <c r="AO605" s="132">
        <f t="shared" si="626"/>
        <v>0.16744186046511628</v>
      </c>
      <c r="AP605" s="132">
        <f t="shared" si="605"/>
        <v>0.5778491171749599</v>
      </c>
      <c r="AQ605" s="126">
        <f t="shared" si="606"/>
        <v>91236.680555555562</v>
      </c>
      <c r="AR605" s="595"/>
      <c r="AS605" s="227" t="s">
        <v>119</v>
      </c>
      <c r="AT605" s="122">
        <v>483</v>
      </c>
      <c r="AU605" s="131">
        <v>254</v>
      </c>
      <c r="AV605" s="131">
        <v>23829710</v>
      </c>
      <c r="AW605" s="132">
        <f t="shared" si="627"/>
        <v>0.15011820330969267</v>
      </c>
      <c r="AX605" s="132">
        <f t="shared" si="607"/>
        <v>0.52587991718426497</v>
      </c>
      <c r="AY605" s="131">
        <f t="shared" si="608"/>
        <v>93817.755905511818</v>
      </c>
      <c r="AZ605" s="595"/>
      <c r="BA605" s="227" t="s">
        <v>119</v>
      </c>
      <c r="BB605" s="122">
        <v>134</v>
      </c>
      <c r="BC605" s="131">
        <v>69</v>
      </c>
      <c r="BD605" s="131">
        <v>7750980</v>
      </c>
      <c r="BE605" s="132">
        <f t="shared" si="628"/>
        <v>0.13068181818181818</v>
      </c>
      <c r="BF605" s="132">
        <f t="shared" si="609"/>
        <v>0.5149253731343284</v>
      </c>
      <c r="BG605" s="157">
        <f t="shared" si="610"/>
        <v>112333.04347826086</v>
      </c>
      <c r="BH605" s="595"/>
      <c r="BI605" s="227" t="s">
        <v>119</v>
      </c>
      <c r="BJ605" s="122">
        <f t="shared" si="611"/>
        <v>5248</v>
      </c>
      <c r="BK605" s="131">
        <f t="shared" si="595"/>
        <v>3035</v>
      </c>
      <c r="BL605" s="131">
        <f t="shared" si="596"/>
        <v>279930910</v>
      </c>
      <c r="BM605" s="132">
        <f t="shared" si="629"/>
        <v>0.14393436403300769</v>
      </c>
      <c r="BN605" s="132">
        <f t="shared" si="612"/>
        <v>0.57831554878048785</v>
      </c>
      <c r="BO605" s="131">
        <f t="shared" si="613"/>
        <v>92234.237232289946</v>
      </c>
      <c r="BP605" s="183"/>
    </row>
    <row r="606" spans="2:68" s="75" customFormat="1">
      <c r="B606" s="602"/>
      <c r="C606" s="603"/>
      <c r="D606" s="595"/>
      <c r="E606" s="227" t="s">
        <v>120</v>
      </c>
      <c r="F606" s="122">
        <v>5</v>
      </c>
      <c r="G606" s="131">
        <v>2</v>
      </c>
      <c r="H606" s="131">
        <v>219580</v>
      </c>
      <c r="I606" s="132">
        <f t="shared" si="622"/>
        <v>8.3333333333333329E-2</v>
      </c>
      <c r="J606" s="132">
        <f t="shared" si="597"/>
        <v>0.4</v>
      </c>
      <c r="K606" s="157">
        <f t="shared" si="598"/>
        <v>109790</v>
      </c>
      <c r="L606" s="595"/>
      <c r="M606" s="227" t="s">
        <v>120</v>
      </c>
      <c r="N606" s="122">
        <v>22</v>
      </c>
      <c r="O606" s="131">
        <v>12</v>
      </c>
      <c r="P606" s="131">
        <v>1074150</v>
      </c>
      <c r="Q606" s="132">
        <f t="shared" si="623"/>
        <v>0.14117647058823529</v>
      </c>
      <c r="R606" s="132">
        <f t="shared" si="599"/>
        <v>0.54545454545454541</v>
      </c>
      <c r="S606" s="126">
        <f t="shared" si="600"/>
        <v>89512.5</v>
      </c>
      <c r="T606" s="595"/>
      <c r="U606" s="227" t="s">
        <v>120</v>
      </c>
      <c r="V606" s="122">
        <v>928</v>
      </c>
      <c r="W606" s="131">
        <v>576</v>
      </c>
      <c r="X606" s="131">
        <v>47160630</v>
      </c>
      <c r="Y606" s="132">
        <f t="shared" si="624"/>
        <v>7.72635814889336E-2</v>
      </c>
      <c r="Z606" s="132">
        <f t="shared" si="601"/>
        <v>0.62068965517241381</v>
      </c>
      <c r="AA606" s="131">
        <f t="shared" si="602"/>
        <v>81876.09375</v>
      </c>
      <c r="AB606" s="595"/>
      <c r="AC606" s="227" t="s">
        <v>120</v>
      </c>
      <c r="AD606" s="122">
        <v>1029</v>
      </c>
      <c r="AE606" s="131">
        <v>652</v>
      </c>
      <c r="AF606" s="131">
        <v>65809270</v>
      </c>
      <c r="AG606" s="132">
        <f t="shared" si="625"/>
        <v>9.3116252499285915E-2</v>
      </c>
      <c r="AH606" s="132">
        <f t="shared" si="603"/>
        <v>0.63362487852283766</v>
      </c>
      <c r="AI606" s="126">
        <f t="shared" si="604"/>
        <v>100934.46319018405</v>
      </c>
      <c r="AJ606" s="595"/>
      <c r="AK606" s="227" t="s">
        <v>120</v>
      </c>
      <c r="AL606" s="122">
        <v>615</v>
      </c>
      <c r="AM606" s="131">
        <v>381</v>
      </c>
      <c r="AN606" s="131">
        <v>33993350</v>
      </c>
      <c r="AO606" s="132">
        <f t="shared" si="626"/>
        <v>8.8604651162790704E-2</v>
      </c>
      <c r="AP606" s="132">
        <f t="shared" si="605"/>
        <v>0.61951219512195121</v>
      </c>
      <c r="AQ606" s="126">
        <f t="shared" si="606"/>
        <v>89221.391076115484</v>
      </c>
      <c r="AR606" s="595"/>
      <c r="AS606" s="227" t="s">
        <v>120</v>
      </c>
      <c r="AT606" s="122">
        <v>198</v>
      </c>
      <c r="AU606" s="131">
        <v>107</v>
      </c>
      <c r="AV606" s="131">
        <v>10316340</v>
      </c>
      <c r="AW606" s="132">
        <f t="shared" si="627"/>
        <v>6.323877068557919E-2</v>
      </c>
      <c r="AX606" s="132">
        <f t="shared" si="607"/>
        <v>0.54040404040404044</v>
      </c>
      <c r="AY606" s="131">
        <f t="shared" si="608"/>
        <v>96414.392523364484</v>
      </c>
      <c r="AZ606" s="595"/>
      <c r="BA606" s="227" t="s">
        <v>120</v>
      </c>
      <c r="BB606" s="122">
        <v>57</v>
      </c>
      <c r="BC606" s="131">
        <v>22</v>
      </c>
      <c r="BD606" s="131">
        <v>2209230</v>
      </c>
      <c r="BE606" s="132">
        <f t="shared" si="628"/>
        <v>4.1666666666666664E-2</v>
      </c>
      <c r="BF606" s="132">
        <f t="shared" si="609"/>
        <v>0.38596491228070173</v>
      </c>
      <c r="BG606" s="157">
        <f t="shared" si="610"/>
        <v>100419.54545454546</v>
      </c>
      <c r="BH606" s="595"/>
      <c r="BI606" s="227" t="s">
        <v>120</v>
      </c>
      <c r="BJ606" s="122">
        <f t="shared" si="611"/>
        <v>2854</v>
      </c>
      <c r="BK606" s="131">
        <f t="shared" si="595"/>
        <v>1752</v>
      </c>
      <c r="BL606" s="131">
        <f t="shared" si="596"/>
        <v>160782550</v>
      </c>
      <c r="BM606" s="132">
        <f t="shared" si="629"/>
        <v>8.3088305036517124E-2</v>
      </c>
      <c r="BN606" s="132">
        <f t="shared" si="612"/>
        <v>0.61387526278906801</v>
      </c>
      <c r="BO606" s="131">
        <f t="shared" si="613"/>
        <v>91770.861872146124</v>
      </c>
      <c r="BP606" s="183"/>
    </row>
    <row r="607" spans="2:68" s="75" customFormat="1">
      <c r="B607" s="602"/>
      <c r="C607" s="603"/>
      <c r="D607" s="595"/>
      <c r="E607" s="227" t="s">
        <v>121</v>
      </c>
      <c r="F607" s="122">
        <v>5</v>
      </c>
      <c r="G607" s="131">
        <v>2</v>
      </c>
      <c r="H607" s="131">
        <v>261110</v>
      </c>
      <c r="I607" s="132">
        <f t="shared" si="622"/>
        <v>8.3333333333333329E-2</v>
      </c>
      <c r="J607" s="132">
        <f t="shared" si="597"/>
        <v>0.4</v>
      </c>
      <c r="K607" s="157">
        <f t="shared" si="598"/>
        <v>130555</v>
      </c>
      <c r="L607" s="595"/>
      <c r="M607" s="227" t="s">
        <v>121</v>
      </c>
      <c r="N607" s="122">
        <v>25</v>
      </c>
      <c r="O607" s="131">
        <v>14</v>
      </c>
      <c r="P607" s="131">
        <v>1131020</v>
      </c>
      <c r="Q607" s="132">
        <f t="shared" si="623"/>
        <v>0.16470588235294117</v>
      </c>
      <c r="R607" s="132">
        <f t="shared" si="599"/>
        <v>0.56000000000000005</v>
      </c>
      <c r="S607" s="126">
        <f t="shared" si="600"/>
        <v>80787.142857142855</v>
      </c>
      <c r="T607" s="595"/>
      <c r="U607" s="227" t="s">
        <v>121</v>
      </c>
      <c r="V607" s="122">
        <v>462</v>
      </c>
      <c r="W607" s="131">
        <v>243</v>
      </c>
      <c r="X607" s="131">
        <v>20501470</v>
      </c>
      <c r="Y607" s="132">
        <f t="shared" si="624"/>
        <v>3.2595573440643864E-2</v>
      </c>
      <c r="Z607" s="132">
        <f t="shared" si="601"/>
        <v>0.52597402597402598</v>
      </c>
      <c r="AA607" s="131">
        <f t="shared" si="602"/>
        <v>84368.189300411526</v>
      </c>
      <c r="AB607" s="595"/>
      <c r="AC607" s="227" t="s">
        <v>121</v>
      </c>
      <c r="AD607" s="122">
        <v>630</v>
      </c>
      <c r="AE607" s="131">
        <v>378</v>
      </c>
      <c r="AF607" s="131">
        <v>34534540</v>
      </c>
      <c r="AG607" s="132">
        <f t="shared" si="625"/>
        <v>5.3984575835475578E-2</v>
      </c>
      <c r="AH607" s="132">
        <f t="shared" si="603"/>
        <v>0.6</v>
      </c>
      <c r="AI607" s="126">
        <f t="shared" si="604"/>
        <v>91361.216931216928</v>
      </c>
      <c r="AJ607" s="595"/>
      <c r="AK607" s="227" t="s">
        <v>121</v>
      </c>
      <c r="AL607" s="122">
        <v>511</v>
      </c>
      <c r="AM607" s="131">
        <v>264</v>
      </c>
      <c r="AN607" s="131">
        <v>21271620</v>
      </c>
      <c r="AO607" s="132">
        <f t="shared" si="626"/>
        <v>6.1395348837209304E-2</v>
      </c>
      <c r="AP607" s="132">
        <f t="shared" si="605"/>
        <v>0.51663405088062619</v>
      </c>
      <c r="AQ607" s="126">
        <f t="shared" si="606"/>
        <v>80574.318181818177</v>
      </c>
      <c r="AR607" s="595"/>
      <c r="AS607" s="227" t="s">
        <v>121</v>
      </c>
      <c r="AT607" s="122">
        <v>236</v>
      </c>
      <c r="AU607" s="131">
        <v>118</v>
      </c>
      <c r="AV607" s="131">
        <v>12183710</v>
      </c>
      <c r="AW607" s="132">
        <f t="shared" si="627"/>
        <v>6.9739952718676126E-2</v>
      </c>
      <c r="AX607" s="132">
        <f t="shared" si="607"/>
        <v>0.5</v>
      </c>
      <c r="AY607" s="131">
        <f t="shared" si="608"/>
        <v>103251.77966101695</v>
      </c>
      <c r="AZ607" s="595"/>
      <c r="BA607" s="227" t="s">
        <v>121</v>
      </c>
      <c r="BB607" s="122">
        <v>57</v>
      </c>
      <c r="BC607" s="131">
        <v>24</v>
      </c>
      <c r="BD607" s="131">
        <v>2532950</v>
      </c>
      <c r="BE607" s="132">
        <f t="shared" si="628"/>
        <v>4.5454545454545456E-2</v>
      </c>
      <c r="BF607" s="132">
        <f t="shared" si="609"/>
        <v>0.42105263157894735</v>
      </c>
      <c r="BG607" s="157">
        <f t="shared" si="610"/>
        <v>105539.58333333333</v>
      </c>
      <c r="BH607" s="595"/>
      <c r="BI607" s="227" t="s">
        <v>121</v>
      </c>
      <c r="BJ607" s="122">
        <f t="shared" si="611"/>
        <v>1926</v>
      </c>
      <c r="BK607" s="131">
        <f t="shared" si="595"/>
        <v>1043</v>
      </c>
      <c r="BL607" s="131">
        <f t="shared" si="596"/>
        <v>92416420</v>
      </c>
      <c r="BM607" s="132">
        <f t="shared" si="629"/>
        <v>4.9464099402447122E-2</v>
      </c>
      <c r="BN607" s="132">
        <f t="shared" si="612"/>
        <v>0.54153686396677048</v>
      </c>
      <c r="BO607" s="131">
        <f t="shared" si="613"/>
        <v>88606.347075743048</v>
      </c>
      <c r="BP607" s="183"/>
    </row>
    <row r="608" spans="2:68" s="75" customFormat="1">
      <c r="B608" s="602"/>
      <c r="C608" s="603"/>
      <c r="D608" s="595"/>
      <c r="E608" s="227" t="s">
        <v>122</v>
      </c>
      <c r="F608" s="122">
        <v>1</v>
      </c>
      <c r="G608" s="131">
        <v>0</v>
      </c>
      <c r="H608" s="131">
        <v>0</v>
      </c>
      <c r="I608" s="132">
        <f t="shared" si="622"/>
        <v>0</v>
      </c>
      <c r="J608" s="132">
        <f t="shared" si="597"/>
        <v>0</v>
      </c>
      <c r="K608" s="157" t="str">
        <f t="shared" si="598"/>
        <v>-</v>
      </c>
      <c r="L608" s="595"/>
      <c r="M608" s="227" t="s">
        <v>122</v>
      </c>
      <c r="N608" s="122">
        <v>7</v>
      </c>
      <c r="O608" s="131">
        <v>6</v>
      </c>
      <c r="P608" s="131">
        <v>514270</v>
      </c>
      <c r="Q608" s="132">
        <f t="shared" si="623"/>
        <v>7.0588235294117646E-2</v>
      </c>
      <c r="R608" s="132">
        <f t="shared" si="599"/>
        <v>0.8571428571428571</v>
      </c>
      <c r="S608" s="126">
        <f t="shared" si="600"/>
        <v>85711.666666666672</v>
      </c>
      <c r="T608" s="595"/>
      <c r="U608" s="227" t="s">
        <v>122</v>
      </c>
      <c r="V608" s="122">
        <v>381</v>
      </c>
      <c r="W608" s="131">
        <v>242</v>
      </c>
      <c r="X608" s="131">
        <v>20637400</v>
      </c>
      <c r="Y608" s="132">
        <f t="shared" si="624"/>
        <v>3.2461435278336684E-2</v>
      </c>
      <c r="Z608" s="132">
        <f t="shared" si="601"/>
        <v>0.6351706036745407</v>
      </c>
      <c r="AA608" s="131">
        <f t="shared" si="602"/>
        <v>85278.512396694219</v>
      </c>
      <c r="AB608" s="595"/>
      <c r="AC608" s="227" t="s">
        <v>122</v>
      </c>
      <c r="AD608" s="122">
        <v>416</v>
      </c>
      <c r="AE608" s="131">
        <v>256</v>
      </c>
      <c r="AF608" s="131">
        <v>31291110</v>
      </c>
      <c r="AG608" s="132">
        <f t="shared" si="625"/>
        <v>3.6560982576406741E-2</v>
      </c>
      <c r="AH608" s="132">
        <f t="shared" si="603"/>
        <v>0.61538461538461542</v>
      </c>
      <c r="AI608" s="126">
        <f t="shared" si="604"/>
        <v>122230.8984375</v>
      </c>
      <c r="AJ608" s="595"/>
      <c r="AK608" s="227" t="s">
        <v>122</v>
      </c>
      <c r="AL608" s="122">
        <v>302</v>
      </c>
      <c r="AM608" s="131">
        <v>199</v>
      </c>
      <c r="AN608" s="131">
        <v>18545930</v>
      </c>
      <c r="AO608" s="132">
        <f t="shared" si="626"/>
        <v>4.6279069767441859E-2</v>
      </c>
      <c r="AP608" s="132">
        <f t="shared" si="605"/>
        <v>0.65894039735099341</v>
      </c>
      <c r="AQ608" s="126">
        <f t="shared" si="606"/>
        <v>93195.628140703513</v>
      </c>
      <c r="AR608" s="595"/>
      <c r="AS608" s="227" t="s">
        <v>122</v>
      </c>
      <c r="AT608" s="122">
        <v>108</v>
      </c>
      <c r="AU608" s="131">
        <v>65</v>
      </c>
      <c r="AV608" s="131">
        <v>5568040</v>
      </c>
      <c r="AW608" s="132">
        <f t="shared" si="627"/>
        <v>3.8416075650118203E-2</v>
      </c>
      <c r="AX608" s="132">
        <f t="shared" si="607"/>
        <v>0.60185185185185186</v>
      </c>
      <c r="AY608" s="131">
        <f t="shared" si="608"/>
        <v>85662.153846153844</v>
      </c>
      <c r="AZ608" s="595"/>
      <c r="BA608" s="227" t="s">
        <v>122</v>
      </c>
      <c r="BB608" s="122">
        <v>24</v>
      </c>
      <c r="BC608" s="131">
        <v>13</v>
      </c>
      <c r="BD608" s="131">
        <v>1385270</v>
      </c>
      <c r="BE608" s="132">
        <f t="shared" si="628"/>
        <v>2.462121212121212E-2</v>
      </c>
      <c r="BF608" s="132">
        <f t="shared" si="609"/>
        <v>0.54166666666666663</v>
      </c>
      <c r="BG608" s="157">
        <f t="shared" si="610"/>
        <v>106559.23076923077</v>
      </c>
      <c r="BH608" s="595"/>
      <c r="BI608" s="227" t="s">
        <v>122</v>
      </c>
      <c r="BJ608" s="122">
        <f t="shared" si="611"/>
        <v>1239</v>
      </c>
      <c r="BK608" s="131">
        <f t="shared" si="595"/>
        <v>781</v>
      </c>
      <c r="BL608" s="131">
        <f t="shared" si="596"/>
        <v>77942020</v>
      </c>
      <c r="BM608" s="132">
        <f t="shared" si="629"/>
        <v>3.7038793512283029E-2</v>
      </c>
      <c r="BN608" s="132">
        <f t="shared" si="612"/>
        <v>0.63034705407586766</v>
      </c>
      <c r="BO608" s="131">
        <f t="shared" si="613"/>
        <v>99797.720870678619</v>
      </c>
      <c r="BP608" s="183"/>
    </row>
    <row r="609" spans="2:68" s="75" customFormat="1">
      <c r="B609" s="602"/>
      <c r="C609" s="603"/>
      <c r="D609" s="595"/>
      <c r="E609" s="227" t="s">
        <v>123</v>
      </c>
      <c r="F609" s="122">
        <v>9</v>
      </c>
      <c r="G609" s="131">
        <v>7</v>
      </c>
      <c r="H609" s="131">
        <v>712890</v>
      </c>
      <c r="I609" s="132">
        <f t="shared" si="622"/>
        <v>0.29166666666666669</v>
      </c>
      <c r="J609" s="132">
        <f t="shared" si="597"/>
        <v>0.77777777777777779</v>
      </c>
      <c r="K609" s="157">
        <f t="shared" si="598"/>
        <v>101841.42857142857</v>
      </c>
      <c r="L609" s="595"/>
      <c r="M609" s="227" t="s">
        <v>123</v>
      </c>
      <c r="N609" s="122">
        <v>40</v>
      </c>
      <c r="O609" s="131">
        <v>25</v>
      </c>
      <c r="P609" s="131">
        <v>1962910</v>
      </c>
      <c r="Q609" s="132">
        <f t="shared" si="623"/>
        <v>0.29411764705882354</v>
      </c>
      <c r="R609" s="132">
        <f t="shared" si="599"/>
        <v>0.625</v>
      </c>
      <c r="S609" s="126">
        <f t="shared" si="600"/>
        <v>78516.399999999994</v>
      </c>
      <c r="T609" s="595"/>
      <c r="U609" s="227" t="s">
        <v>123</v>
      </c>
      <c r="V609" s="122">
        <v>2796</v>
      </c>
      <c r="W609" s="131">
        <v>1721</v>
      </c>
      <c r="X609" s="131">
        <v>133895520</v>
      </c>
      <c r="Y609" s="132">
        <f t="shared" si="624"/>
        <v>0.23085177733065057</v>
      </c>
      <c r="Z609" s="132">
        <f t="shared" si="601"/>
        <v>0.61552217453505009</v>
      </c>
      <c r="AA609" s="131">
        <f t="shared" si="602"/>
        <v>77800.999418942476</v>
      </c>
      <c r="AB609" s="595"/>
      <c r="AC609" s="227" t="s">
        <v>123</v>
      </c>
      <c r="AD609" s="122">
        <v>2962</v>
      </c>
      <c r="AE609" s="131">
        <v>1900</v>
      </c>
      <c r="AF609" s="131">
        <v>175634540</v>
      </c>
      <c r="AG609" s="132">
        <f t="shared" si="625"/>
        <v>0.27135104255926878</v>
      </c>
      <c r="AH609" s="132">
        <f t="shared" si="603"/>
        <v>0.64145847400405132</v>
      </c>
      <c r="AI609" s="126">
        <f t="shared" si="604"/>
        <v>92439.231578947365</v>
      </c>
      <c r="AJ609" s="595"/>
      <c r="AK609" s="227" t="s">
        <v>123</v>
      </c>
      <c r="AL609" s="122">
        <v>1701</v>
      </c>
      <c r="AM609" s="131">
        <v>979</v>
      </c>
      <c r="AN609" s="131">
        <v>87438590</v>
      </c>
      <c r="AO609" s="132">
        <f t="shared" si="626"/>
        <v>0.22767441860465115</v>
      </c>
      <c r="AP609" s="132">
        <f t="shared" si="605"/>
        <v>0.57554379776601994</v>
      </c>
      <c r="AQ609" s="126">
        <f t="shared" si="606"/>
        <v>89314.187946884573</v>
      </c>
      <c r="AR609" s="595"/>
      <c r="AS609" s="227" t="s">
        <v>123</v>
      </c>
      <c r="AT609" s="122">
        <v>565</v>
      </c>
      <c r="AU609" s="131">
        <v>286</v>
      </c>
      <c r="AV609" s="131">
        <v>27840880</v>
      </c>
      <c r="AW609" s="132">
        <f t="shared" si="627"/>
        <v>0.16903073286052009</v>
      </c>
      <c r="AX609" s="132">
        <f t="shared" si="607"/>
        <v>0.50619469026548669</v>
      </c>
      <c r="AY609" s="131">
        <f t="shared" si="608"/>
        <v>97345.734265734267</v>
      </c>
      <c r="AZ609" s="595"/>
      <c r="BA609" s="227" t="s">
        <v>123</v>
      </c>
      <c r="BB609" s="122">
        <v>127</v>
      </c>
      <c r="BC609" s="131">
        <v>55</v>
      </c>
      <c r="BD609" s="131">
        <v>5439340</v>
      </c>
      <c r="BE609" s="132">
        <f t="shared" si="628"/>
        <v>0.10416666666666667</v>
      </c>
      <c r="BF609" s="132">
        <f t="shared" si="609"/>
        <v>0.43307086614173229</v>
      </c>
      <c r="BG609" s="157">
        <f t="shared" si="610"/>
        <v>98897.090909090912</v>
      </c>
      <c r="BH609" s="595"/>
      <c r="BI609" s="227" t="s">
        <v>123</v>
      </c>
      <c r="BJ609" s="122">
        <f t="shared" si="611"/>
        <v>8200</v>
      </c>
      <c r="BK609" s="131">
        <f t="shared" si="595"/>
        <v>4973</v>
      </c>
      <c r="BL609" s="131">
        <f t="shared" si="596"/>
        <v>432924670</v>
      </c>
      <c r="BM609" s="132">
        <f t="shared" si="629"/>
        <v>0.23584368775490847</v>
      </c>
      <c r="BN609" s="132">
        <f t="shared" si="612"/>
        <v>0.60646341463414632</v>
      </c>
      <c r="BO609" s="131">
        <f t="shared" si="613"/>
        <v>87055.031168308866</v>
      </c>
      <c r="BP609" s="183"/>
    </row>
    <row r="610" spans="2:68" s="75" customFormat="1">
      <c r="B610" s="602"/>
      <c r="C610" s="603"/>
      <c r="D610" s="595"/>
      <c r="E610" s="227" t="s">
        <v>124</v>
      </c>
      <c r="F610" s="122">
        <v>6</v>
      </c>
      <c r="G610" s="131">
        <v>3</v>
      </c>
      <c r="H610" s="131">
        <v>289060</v>
      </c>
      <c r="I610" s="132">
        <f t="shared" si="622"/>
        <v>0.125</v>
      </c>
      <c r="J610" s="132">
        <f t="shared" si="597"/>
        <v>0.5</v>
      </c>
      <c r="K610" s="157">
        <f t="shared" si="598"/>
        <v>96353.333333333328</v>
      </c>
      <c r="L610" s="595"/>
      <c r="M610" s="227" t="s">
        <v>124</v>
      </c>
      <c r="N610" s="122">
        <v>12</v>
      </c>
      <c r="O610" s="131">
        <v>7</v>
      </c>
      <c r="P610" s="131">
        <v>923960</v>
      </c>
      <c r="Q610" s="132">
        <f t="shared" si="623"/>
        <v>8.2352941176470587E-2</v>
      </c>
      <c r="R610" s="132">
        <f t="shared" si="599"/>
        <v>0.58333333333333337</v>
      </c>
      <c r="S610" s="126">
        <f t="shared" si="600"/>
        <v>131994.28571428571</v>
      </c>
      <c r="T610" s="595"/>
      <c r="U610" s="227" t="s">
        <v>124</v>
      </c>
      <c r="V610" s="122">
        <v>524</v>
      </c>
      <c r="W610" s="131">
        <v>291</v>
      </c>
      <c r="X610" s="131">
        <v>23051900</v>
      </c>
      <c r="Y610" s="132">
        <f t="shared" si="624"/>
        <v>3.9034205231388328E-2</v>
      </c>
      <c r="Z610" s="132">
        <f t="shared" si="601"/>
        <v>0.55534351145038163</v>
      </c>
      <c r="AA610" s="131">
        <f t="shared" si="602"/>
        <v>79216.151202749141</v>
      </c>
      <c r="AB610" s="595"/>
      <c r="AC610" s="227" t="s">
        <v>124</v>
      </c>
      <c r="AD610" s="122">
        <v>675</v>
      </c>
      <c r="AE610" s="131">
        <v>404</v>
      </c>
      <c r="AF610" s="131">
        <v>36193190</v>
      </c>
      <c r="AG610" s="132">
        <f t="shared" si="625"/>
        <v>5.7697800628391888E-2</v>
      </c>
      <c r="AH610" s="132">
        <f t="shared" si="603"/>
        <v>0.59851851851851856</v>
      </c>
      <c r="AI610" s="126">
        <f t="shared" si="604"/>
        <v>89587.103960396038</v>
      </c>
      <c r="AJ610" s="595"/>
      <c r="AK610" s="227" t="s">
        <v>124</v>
      </c>
      <c r="AL610" s="122">
        <v>628</v>
      </c>
      <c r="AM610" s="131">
        <v>356</v>
      </c>
      <c r="AN610" s="131">
        <v>33906040</v>
      </c>
      <c r="AO610" s="132">
        <f t="shared" si="626"/>
        <v>8.2790697674418601E-2</v>
      </c>
      <c r="AP610" s="132">
        <f t="shared" si="605"/>
        <v>0.56687898089171973</v>
      </c>
      <c r="AQ610" s="126">
        <f t="shared" si="606"/>
        <v>95241.68539325842</v>
      </c>
      <c r="AR610" s="595"/>
      <c r="AS610" s="227" t="s">
        <v>124</v>
      </c>
      <c r="AT610" s="122">
        <v>297</v>
      </c>
      <c r="AU610" s="131">
        <v>154</v>
      </c>
      <c r="AV610" s="131">
        <v>14635440</v>
      </c>
      <c r="AW610" s="132">
        <f t="shared" si="627"/>
        <v>9.101654846335698E-2</v>
      </c>
      <c r="AX610" s="132">
        <f t="shared" si="607"/>
        <v>0.51851851851851849</v>
      </c>
      <c r="AY610" s="131">
        <f t="shared" si="608"/>
        <v>95035.324675324679</v>
      </c>
      <c r="AZ610" s="595"/>
      <c r="BA610" s="227" t="s">
        <v>124</v>
      </c>
      <c r="BB610" s="122">
        <v>97</v>
      </c>
      <c r="BC610" s="131">
        <v>41</v>
      </c>
      <c r="BD610" s="131">
        <v>5033600</v>
      </c>
      <c r="BE610" s="132">
        <f t="shared" si="628"/>
        <v>7.7651515151515152E-2</v>
      </c>
      <c r="BF610" s="132">
        <f t="shared" si="609"/>
        <v>0.42268041237113402</v>
      </c>
      <c r="BG610" s="157">
        <f t="shared" si="610"/>
        <v>122770.73170731707</v>
      </c>
      <c r="BH610" s="595"/>
      <c r="BI610" s="227" t="s">
        <v>124</v>
      </c>
      <c r="BJ610" s="122">
        <f t="shared" si="611"/>
        <v>2239</v>
      </c>
      <c r="BK610" s="131">
        <f t="shared" si="595"/>
        <v>1256</v>
      </c>
      <c r="BL610" s="131">
        <f t="shared" si="596"/>
        <v>114033190</v>
      </c>
      <c r="BM610" s="132">
        <f t="shared" si="629"/>
        <v>5.9565588542160673E-2</v>
      </c>
      <c r="BN610" s="132">
        <f t="shared" si="612"/>
        <v>0.56096471639124612</v>
      </c>
      <c r="BO610" s="131">
        <f t="shared" si="613"/>
        <v>90790.756369426745</v>
      </c>
      <c r="BP610" s="183"/>
    </row>
    <row r="611" spans="2:68" s="75" customFormat="1">
      <c r="B611" s="602"/>
      <c r="C611" s="603"/>
      <c r="D611" s="595"/>
      <c r="E611" s="224" t="s">
        <v>117</v>
      </c>
      <c r="F611" s="122">
        <v>0</v>
      </c>
      <c r="G611" s="131">
        <v>0</v>
      </c>
      <c r="H611" s="131">
        <v>0</v>
      </c>
      <c r="I611" s="132">
        <f t="shared" si="622"/>
        <v>0</v>
      </c>
      <c r="J611" s="132" t="str">
        <f t="shared" si="597"/>
        <v>-</v>
      </c>
      <c r="K611" s="157" t="str">
        <f t="shared" si="598"/>
        <v>-</v>
      </c>
      <c r="L611" s="595"/>
      <c r="M611" s="228" t="s">
        <v>117</v>
      </c>
      <c r="N611" s="122">
        <v>4</v>
      </c>
      <c r="O611" s="131">
        <v>2</v>
      </c>
      <c r="P611" s="131">
        <v>304520</v>
      </c>
      <c r="Q611" s="132">
        <f t="shared" si="623"/>
        <v>2.3529411764705882E-2</v>
      </c>
      <c r="R611" s="132">
        <f t="shared" si="599"/>
        <v>0.5</v>
      </c>
      <c r="S611" s="126">
        <f t="shared" si="600"/>
        <v>152260</v>
      </c>
      <c r="T611" s="595"/>
      <c r="U611" s="228" t="s">
        <v>117</v>
      </c>
      <c r="V611" s="122">
        <v>608</v>
      </c>
      <c r="W611" s="131">
        <v>293</v>
      </c>
      <c r="X611" s="131">
        <v>20781740</v>
      </c>
      <c r="Y611" s="132">
        <f t="shared" si="624"/>
        <v>3.9302481556002682E-2</v>
      </c>
      <c r="Z611" s="132">
        <f t="shared" si="601"/>
        <v>0.48190789473684209</v>
      </c>
      <c r="AA611" s="131">
        <f t="shared" si="602"/>
        <v>70927.440273037544</v>
      </c>
      <c r="AB611" s="595"/>
      <c r="AC611" s="228" t="s">
        <v>117</v>
      </c>
      <c r="AD611" s="122">
        <v>324</v>
      </c>
      <c r="AE611" s="131">
        <v>164</v>
      </c>
      <c r="AF611" s="131">
        <v>17173540</v>
      </c>
      <c r="AG611" s="132">
        <f t="shared" si="625"/>
        <v>2.3421879463010567E-2</v>
      </c>
      <c r="AH611" s="132">
        <f t="shared" si="603"/>
        <v>0.50617283950617287</v>
      </c>
      <c r="AI611" s="126">
        <f t="shared" si="604"/>
        <v>104716.70731707317</v>
      </c>
      <c r="AJ611" s="595"/>
      <c r="AK611" s="228" t="s">
        <v>117</v>
      </c>
      <c r="AL611" s="122">
        <v>178</v>
      </c>
      <c r="AM611" s="131">
        <v>76</v>
      </c>
      <c r="AN611" s="131">
        <v>7848730</v>
      </c>
      <c r="AO611" s="132">
        <f t="shared" si="626"/>
        <v>1.7674418604651163E-2</v>
      </c>
      <c r="AP611" s="132">
        <f t="shared" si="605"/>
        <v>0.42696629213483145</v>
      </c>
      <c r="AQ611" s="126">
        <f t="shared" si="606"/>
        <v>103272.76315789473</v>
      </c>
      <c r="AR611" s="595"/>
      <c r="AS611" s="228" t="s">
        <v>117</v>
      </c>
      <c r="AT611" s="122">
        <v>89</v>
      </c>
      <c r="AU611" s="131">
        <v>40</v>
      </c>
      <c r="AV611" s="131">
        <v>4569580</v>
      </c>
      <c r="AW611" s="132">
        <f t="shared" si="627"/>
        <v>2.3640661938534278E-2</v>
      </c>
      <c r="AX611" s="132">
        <f t="shared" si="607"/>
        <v>0.449438202247191</v>
      </c>
      <c r="AY611" s="131">
        <f t="shared" si="608"/>
        <v>114239.5</v>
      </c>
      <c r="AZ611" s="595"/>
      <c r="BA611" s="228" t="s">
        <v>117</v>
      </c>
      <c r="BB611" s="122">
        <v>32</v>
      </c>
      <c r="BC611" s="131">
        <v>15</v>
      </c>
      <c r="BD611" s="131">
        <v>2184440</v>
      </c>
      <c r="BE611" s="132">
        <f t="shared" si="628"/>
        <v>2.8409090909090908E-2</v>
      </c>
      <c r="BF611" s="132">
        <f t="shared" si="609"/>
        <v>0.46875</v>
      </c>
      <c r="BG611" s="157">
        <f t="shared" si="610"/>
        <v>145629.33333333334</v>
      </c>
      <c r="BH611" s="595"/>
      <c r="BI611" s="228" t="s">
        <v>117</v>
      </c>
      <c r="BJ611" s="122">
        <f t="shared" si="611"/>
        <v>1235</v>
      </c>
      <c r="BK611" s="131">
        <f t="shared" si="595"/>
        <v>590</v>
      </c>
      <c r="BL611" s="131">
        <f t="shared" si="596"/>
        <v>52862550</v>
      </c>
      <c r="BM611" s="132">
        <f t="shared" si="629"/>
        <v>2.7980650668690127E-2</v>
      </c>
      <c r="BN611" s="132">
        <f t="shared" si="612"/>
        <v>0.47773279352226722</v>
      </c>
      <c r="BO611" s="131">
        <f t="shared" si="613"/>
        <v>89597.542372881362</v>
      </c>
      <c r="BP611" s="183"/>
    </row>
    <row r="612" spans="2:68" s="75" customFormat="1">
      <c r="B612" s="602">
        <v>56</v>
      </c>
      <c r="C612" s="604" t="s">
        <v>9</v>
      </c>
      <c r="D612" s="596">
        <f>BS63</f>
        <v>5</v>
      </c>
      <c r="E612" s="225" t="s">
        <v>104</v>
      </c>
      <c r="F612" s="121">
        <v>3</v>
      </c>
      <c r="G612" s="129">
        <v>1</v>
      </c>
      <c r="H612" s="129">
        <v>4580</v>
      </c>
      <c r="I612" s="130">
        <f>IFERROR(G612/$D$612,"-")</f>
        <v>0.2</v>
      </c>
      <c r="J612" s="130">
        <f t="shared" si="597"/>
        <v>0.33333333333333331</v>
      </c>
      <c r="K612" s="156">
        <f t="shared" si="598"/>
        <v>4580</v>
      </c>
      <c r="L612" s="596">
        <f>BT63</f>
        <v>53</v>
      </c>
      <c r="M612" s="225" t="s">
        <v>104</v>
      </c>
      <c r="N612" s="121">
        <v>31</v>
      </c>
      <c r="O612" s="129">
        <v>18</v>
      </c>
      <c r="P612" s="129">
        <v>1391370</v>
      </c>
      <c r="Q612" s="130">
        <f>IFERROR(O612/$L$612,"-")</f>
        <v>0.33962264150943394</v>
      </c>
      <c r="R612" s="130">
        <f t="shared" si="599"/>
        <v>0.58064516129032262</v>
      </c>
      <c r="S612" s="125">
        <f t="shared" si="600"/>
        <v>77298.333333333328</v>
      </c>
      <c r="T612" s="596">
        <f>BU63</f>
        <v>5156</v>
      </c>
      <c r="U612" s="225" t="s">
        <v>104</v>
      </c>
      <c r="V612" s="121">
        <v>2821</v>
      </c>
      <c r="W612" s="129">
        <v>1642</v>
      </c>
      <c r="X612" s="129">
        <v>113060260</v>
      </c>
      <c r="Y612" s="130">
        <f>IFERROR(W612/$T$612,"-")</f>
        <v>0.31846392552366176</v>
      </c>
      <c r="Z612" s="130">
        <f t="shared" si="601"/>
        <v>0.58206309819213042</v>
      </c>
      <c r="AA612" s="129">
        <f t="shared" si="602"/>
        <v>68855.213154689409</v>
      </c>
      <c r="AB612" s="596">
        <f>BV63</f>
        <v>4359</v>
      </c>
      <c r="AC612" s="225" t="s">
        <v>104</v>
      </c>
      <c r="AD612" s="121">
        <v>2576</v>
      </c>
      <c r="AE612" s="129">
        <v>1603</v>
      </c>
      <c r="AF612" s="129">
        <v>125971580</v>
      </c>
      <c r="AG612" s="130">
        <f>IFERROR(AE612/$AB$612,"-")</f>
        <v>0.36774489561826107</v>
      </c>
      <c r="AH612" s="130">
        <f t="shared" si="603"/>
        <v>0.62228260869565222</v>
      </c>
      <c r="AI612" s="125">
        <f t="shared" si="604"/>
        <v>78584.890829694326</v>
      </c>
      <c r="AJ612" s="596">
        <f>BW63</f>
        <v>2456</v>
      </c>
      <c r="AK612" s="225" t="s">
        <v>104</v>
      </c>
      <c r="AL612" s="121">
        <v>1432</v>
      </c>
      <c r="AM612" s="129">
        <v>810</v>
      </c>
      <c r="AN612" s="129">
        <v>62738240</v>
      </c>
      <c r="AO612" s="130">
        <f>IFERROR(AM612/$AJ$612,"-")</f>
        <v>0.3298045602605863</v>
      </c>
      <c r="AP612" s="130">
        <f t="shared" si="605"/>
        <v>0.56564245810055869</v>
      </c>
      <c r="AQ612" s="125">
        <f t="shared" si="606"/>
        <v>77454.617283950618</v>
      </c>
      <c r="AR612" s="596">
        <f>BX63</f>
        <v>1044</v>
      </c>
      <c r="AS612" s="225" t="s">
        <v>104</v>
      </c>
      <c r="AT612" s="121">
        <v>510</v>
      </c>
      <c r="AU612" s="129">
        <v>262</v>
      </c>
      <c r="AV612" s="129">
        <v>23457850</v>
      </c>
      <c r="AW612" s="130">
        <f>IFERROR(AU612/$AR$612,"-")</f>
        <v>0.25095785440613028</v>
      </c>
      <c r="AX612" s="130">
        <f t="shared" si="607"/>
        <v>0.51372549019607838</v>
      </c>
      <c r="AY612" s="129">
        <f t="shared" si="608"/>
        <v>89533.778625954204</v>
      </c>
      <c r="AZ612" s="596">
        <f>BY63</f>
        <v>393</v>
      </c>
      <c r="BA612" s="225" t="s">
        <v>104</v>
      </c>
      <c r="BB612" s="121">
        <v>123</v>
      </c>
      <c r="BC612" s="129">
        <v>64</v>
      </c>
      <c r="BD612" s="129">
        <v>7483290</v>
      </c>
      <c r="BE612" s="130">
        <f>IFERROR(BC612/$AZ$612,"-")</f>
        <v>0.16284987277353691</v>
      </c>
      <c r="BF612" s="130">
        <f t="shared" si="609"/>
        <v>0.52032520325203258</v>
      </c>
      <c r="BG612" s="156">
        <f t="shared" si="610"/>
        <v>116926.40625</v>
      </c>
      <c r="BH612" s="596">
        <f>BZ63</f>
        <v>13466</v>
      </c>
      <c r="BI612" s="225" t="s">
        <v>104</v>
      </c>
      <c r="BJ612" s="121">
        <f t="shared" si="611"/>
        <v>7496</v>
      </c>
      <c r="BK612" s="129">
        <f t="shared" si="595"/>
        <v>4400</v>
      </c>
      <c r="BL612" s="129">
        <f t="shared" si="596"/>
        <v>334107170</v>
      </c>
      <c r="BM612" s="130">
        <f>IFERROR(BK612/$BH$612,"-")</f>
        <v>0.32674884895291845</v>
      </c>
      <c r="BN612" s="130">
        <f t="shared" si="612"/>
        <v>0.58697972251867658</v>
      </c>
      <c r="BO612" s="129">
        <f t="shared" si="613"/>
        <v>75933.447727272724</v>
      </c>
      <c r="BP612" s="183"/>
    </row>
    <row r="613" spans="2:68" s="75" customFormat="1">
      <c r="B613" s="602"/>
      <c r="C613" s="605"/>
      <c r="D613" s="592"/>
      <c r="E613" s="226" t="s">
        <v>136</v>
      </c>
      <c r="F613" s="122">
        <v>1</v>
      </c>
      <c r="G613" s="131">
        <v>0</v>
      </c>
      <c r="H613" s="131">
        <v>0</v>
      </c>
      <c r="I613" s="132">
        <f t="shared" ref="I613:I622" si="630">IFERROR(G613/$D$612,"-")</f>
        <v>0</v>
      </c>
      <c r="J613" s="132">
        <f t="shared" si="597"/>
        <v>0</v>
      </c>
      <c r="K613" s="157" t="str">
        <f t="shared" si="598"/>
        <v>-</v>
      </c>
      <c r="L613" s="592"/>
      <c r="M613" s="226" t="s">
        <v>136</v>
      </c>
      <c r="N613" s="122">
        <v>25</v>
      </c>
      <c r="O613" s="131">
        <v>14</v>
      </c>
      <c r="P613" s="131">
        <v>856060</v>
      </c>
      <c r="Q613" s="132">
        <f t="shared" ref="Q613:Q622" si="631">IFERROR(O613/$L$612,"-")</f>
        <v>0.26415094339622641</v>
      </c>
      <c r="R613" s="132">
        <f t="shared" si="599"/>
        <v>0.56000000000000005</v>
      </c>
      <c r="S613" s="126">
        <f t="shared" si="600"/>
        <v>61147.142857142855</v>
      </c>
      <c r="T613" s="592"/>
      <c r="U613" s="226" t="s">
        <v>136</v>
      </c>
      <c r="V613" s="122">
        <v>2505</v>
      </c>
      <c r="W613" s="131">
        <v>1459</v>
      </c>
      <c r="X613" s="131">
        <v>95677140</v>
      </c>
      <c r="Y613" s="132">
        <f t="shared" ref="Y613:Y622" si="632">IFERROR(W613/$T$612,"-")</f>
        <v>0.28297129557796741</v>
      </c>
      <c r="Z613" s="132">
        <f t="shared" si="601"/>
        <v>0.58243512974051892</v>
      </c>
      <c r="AA613" s="131">
        <f t="shared" si="602"/>
        <v>65577.203564084994</v>
      </c>
      <c r="AB613" s="592"/>
      <c r="AC613" s="226" t="s">
        <v>136</v>
      </c>
      <c r="AD613" s="122">
        <v>2188</v>
      </c>
      <c r="AE613" s="131">
        <v>1353</v>
      </c>
      <c r="AF613" s="131">
        <v>103128800</v>
      </c>
      <c r="AG613" s="132">
        <f t="shared" ref="AG613:AG622" si="633">IFERROR(AE613/$AB$612,"-")</f>
        <v>0.31039229181004818</v>
      </c>
      <c r="AH613" s="132">
        <f t="shared" si="603"/>
        <v>0.61837294332723947</v>
      </c>
      <c r="AI613" s="126">
        <f t="shared" si="604"/>
        <v>76222.320768662234</v>
      </c>
      <c r="AJ613" s="592"/>
      <c r="AK613" s="226" t="s">
        <v>136</v>
      </c>
      <c r="AL613" s="122">
        <v>1090</v>
      </c>
      <c r="AM613" s="131">
        <v>609</v>
      </c>
      <c r="AN613" s="131">
        <v>45434300</v>
      </c>
      <c r="AO613" s="132">
        <f t="shared" ref="AO613:AO622" si="634">IFERROR(AM613/$AJ$612,"-")</f>
        <v>0.24796416938110749</v>
      </c>
      <c r="AP613" s="132">
        <f t="shared" si="605"/>
        <v>0.55871559633027523</v>
      </c>
      <c r="AQ613" s="126">
        <f t="shared" si="606"/>
        <v>74604.761904761908</v>
      </c>
      <c r="AR613" s="592"/>
      <c r="AS613" s="226" t="s">
        <v>136</v>
      </c>
      <c r="AT613" s="122">
        <v>346</v>
      </c>
      <c r="AU613" s="131">
        <v>176</v>
      </c>
      <c r="AV613" s="131">
        <v>15123350</v>
      </c>
      <c r="AW613" s="132">
        <f t="shared" ref="AW613:AW622" si="635">IFERROR(AU613/$AR$612,"-")</f>
        <v>0.16858237547892721</v>
      </c>
      <c r="AX613" s="132">
        <f t="shared" si="607"/>
        <v>0.50867052023121384</v>
      </c>
      <c r="AY613" s="131">
        <f t="shared" si="608"/>
        <v>85928.125</v>
      </c>
      <c r="AZ613" s="592"/>
      <c r="BA613" s="226" t="s">
        <v>136</v>
      </c>
      <c r="BB613" s="122">
        <v>66</v>
      </c>
      <c r="BC613" s="131">
        <v>26</v>
      </c>
      <c r="BD613" s="131">
        <v>1841910</v>
      </c>
      <c r="BE613" s="132">
        <f t="shared" ref="BE613:BE622" si="636">IFERROR(BC613/$AZ$612,"-")</f>
        <v>6.6157760814249358E-2</v>
      </c>
      <c r="BF613" s="132">
        <f t="shared" si="609"/>
        <v>0.39393939393939392</v>
      </c>
      <c r="BG613" s="157">
        <f t="shared" si="610"/>
        <v>70842.692307692312</v>
      </c>
      <c r="BH613" s="592"/>
      <c r="BI613" s="226" t="s">
        <v>136</v>
      </c>
      <c r="BJ613" s="122">
        <f t="shared" si="611"/>
        <v>6221</v>
      </c>
      <c r="BK613" s="131">
        <f t="shared" si="595"/>
        <v>3637</v>
      </c>
      <c r="BL613" s="131">
        <f t="shared" si="596"/>
        <v>262061560</v>
      </c>
      <c r="BM613" s="132">
        <f t="shared" ref="BM613:BM622" si="637">IFERROR(BK613/$BH$612,"-")</f>
        <v>0.27008762810040099</v>
      </c>
      <c r="BN613" s="132">
        <f t="shared" si="612"/>
        <v>0.58463269570808551</v>
      </c>
      <c r="BO613" s="131">
        <f t="shared" si="613"/>
        <v>72054.31949408853</v>
      </c>
      <c r="BP613" s="183"/>
    </row>
    <row r="614" spans="2:68" s="75" customFormat="1">
      <c r="B614" s="602"/>
      <c r="C614" s="605"/>
      <c r="D614" s="592"/>
      <c r="E614" s="227" t="s">
        <v>103</v>
      </c>
      <c r="F614" s="122">
        <v>5</v>
      </c>
      <c r="G614" s="131">
        <v>2</v>
      </c>
      <c r="H614" s="131">
        <v>383740</v>
      </c>
      <c r="I614" s="132">
        <f t="shared" si="630"/>
        <v>0.4</v>
      </c>
      <c r="J614" s="132">
        <f t="shared" si="597"/>
        <v>0.4</v>
      </c>
      <c r="K614" s="157">
        <f t="shared" si="598"/>
        <v>191870</v>
      </c>
      <c r="L614" s="592"/>
      <c r="M614" s="227" t="s">
        <v>103</v>
      </c>
      <c r="N614" s="122">
        <v>35</v>
      </c>
      <c r="O614" s="131">
        <v>17</v>
      </c>
      <c r="P614" s="131">
        <v>968450</v>
      </c>
      <c r="Q614" s="132">
        <f t="shared" si="631"/>
        <v>0.32075471698113206</v>
      </c>
      <c r="R614" s="132">
        <f t="shared" si="599"/>
        <v>0.48571428571428571</v>
      </c>
      <c r="S614" s="126">
        <f t="shared" si="600"/>
        <v>56967.647058823532</v>
      </c>
      <c r="T614" s="592"/>
      <c r="U614" s="227" t="s">
        <v>103</v>
      </c>
      <c r="V614" s="122">
        <v>3130</v>
      </c>
      <c r="W614" s="131">
        <v>1777</v>
      </c>
      <c r="X614" s="131">
        <v>124980230</v>
      </c>
      <c r="Y614" s="132">
        <f t="shared" si="632"/>
        <v>0.34464701318851826</v>
      </c>
      <c r="Z614" s="132">
        <f t="shared" si="601"/>
        <v>0.56773162939297128</v>
      </c>
      <c r="AA614" s="131">
        <f t="shared" si="602"/>
        <v>70332.14969048959</v>
      </c>
      <c r="AB614" s="592"/>
      <c r="AC614" s="227" t="s">
        <v>103</v>
      </c>
      <c r="AD614" s="122">
        <v>2919</v>
      </c>
      <c r="AE614" s="131">
        <v>1783</v>
      </c>
      <c r="AF614" s="131">
        <v>142391420</v>
      </c>
      <c r="AG614" s="132">
        <f t="shared" si="633"/>
        <v>0.40903877036017433</v>
      </c>
      <c r="AH614" s="132">
        <f t="shared" si="603"/>
        <v>0.61082562521411443</v>
      </c>
      <c r="AI614" s="126">
        <f t="shared" si="604"/>
        <v>79860.583286595618</v>
      </c>
      <c r="AJ614" s="592"/>
      <c r="AK614" s="227" t="s">
        <v>103</v>
      </c>
      <c r="AL614" s="122">
        <v>1653</v>
      </c>
      <c r="AM614" s="131">
        <v>897</v>
      </c>
      <c r="AN614" s="131">
        <v>70285570</v>
      </c>
      <c r="AO614" s="132">
        <f t="shared" si="634"/>
        <v>0.36522801302931596</v>
      </c>
      <c r="AP614" s="132">
        <f t="shared" si="605"/>
        <v>0.54264972776769504</v>
      </c>
      <c r="AQ614" s="126">
        <f t="shared" si="606"/>
        <v>78356.265328874026</v>
      </c>
      <c r="AR614" s="592"/>
      <c r="AS614" s="227" t="s">
        <v>103</v>
      </c>
      <c r="AT614" s="122">
        <v>671</v>
      </c>
      <c r="AU614" s="131">
        <v>347</v>
      </c>
      <c r="AV614" s="131">
        <v>30724620</v>
      </c>
      <c r="AW614" s="132">
        <f t="shared" si="635"/>
        <v>0.33237547892720304</v>
      </c>
      <c r="AX614" s="132">
        <f t="shared" si="607"/>
        <v>0.51713859910581217</v>
      </c>
      <c r="AY614" s="131">
        <f t="shared" si="608"/>
        <v>88543.573487031696</v>
      </c>
      <c r="AZ614" s="592"/>
      <c r="BA614" s="227" t="s">
        <v>103</v>
      </c>
      <c r="BB614" s="122">
        <v>209</v>
      </c>
      <c r="BC614" s="131">
        <v>97</v>
      </c>
      <c r="BD614" s="131">
        <v>9647690</v>
      </c>
      <c r="BE614" s="132">
        <f t="shared" si="636"/>
        <v>0.24681933842239187</v>
      </c>
      <c r="BF614" s="132">
        <f t="shared" si="609"/>
        <v>0.46411483253588515</v>
      </c>
      <c r="BG614" s="157">
        <f t="shared" si="610"/>
        <v>99460.721649484534</v>
      </c>
      <c r="BH614" s="592"/>
      <c r="BI614" s="227" t="s">
        <v>103</v>
      </c>
      <c r="BJ614" s="122">
        <f t="shared" si="611"/>
        <v>8622</v>
      </c>
      <c r="BK614" s="131">
        <f t="shared" si="595"/>
        <v>4920</v>
      </c>
      <c r="BL614" s="131">
        <f t="shared" si="596"/>
        <v>379381720</v>
      </c>
      <c r="BM614" s="132">
        <f t="shared" si="637"/>
        <v>0.36536462201099063</v>
      </c>
      <c r="BN614" s="132">
        <f t="shared" si="612"/>
        <v>0.57063326374391088</v>
      </c>
      <c r="BO614" s="131">
        <f t="shared" si="613"/>
        <v>77110.105691056917</v>
      </c>
      <c r="BP614" s="183"/>
    </row>
    <row r="615" spans="2:68" s="75" customFormat="1">
      <c r="B615" s="602"/>
      <c r="C615" s="605"/>
      <c r="D615" s="592"/>
      <c r="E615" s="227" t="s">
        <v>106</v>
      </c>
      <c r="F615" s="122">
        <v>1</v>
      </c>
      <c r="G615" s="131">
        <v>1</v>
      </c>
      <c r="H615" s="131">
        <v>379160</v>
      </c>
      <c r="I615" s="132">
        <f t="shared" si="630"/>
        <v>0.2</v>
      </c>
      <c r="J615" s="132">
        <f t="shared" si="597"/>
        <v>1</v>
      </c>
      <c r="K615" s="157">
        <f t="shared" si="598"/>
        <v>379160</v>
      </c>
      <c r="L615" s="592"/>
      <c r="M615" s="227" t="s">
        <v>106</v>
      </c>
      <c r="N615" s="122">
        <v>12</v>
      </c>
      <c r="O615" s="131">
        <v>5</v>
      </c>
      <c r="P615" s="131">
        <v>378730</v>
      </c>
      <c r="Q615" s="132">
        <f t="shared" si="631"/>
        <v>9.4339622641509441E-2</v>
      </c>
      <c r="R615" s="132">
        <f t="shared" si="599"/>
        <v>0.41666666666666669</v>
      </c>
      <c r="S615" s="126">
        <f t="shared" si="600"/>
        <v>75746</v>
      </c>
      <c r="T615" s="592"/>
      <c r="U615" s="227" t="s">
        <v>106</v>
      </c>
      <c r="V615" s="122">
        <v>955</v>
      </c>
      <c r="W615" s="131">
        <v>555</v>
      </c>
      <c r="X615" s="131">
        <v>37788190</v>
      </c>
      <c r="Y615" s="132">
        <f t="shared" si="632"/>
        <v>0.10764158262218775</v>
      </c>
      <c r="Z615" s="132">
        <f t="shared" si="601"/>
        <v>0.58115183246073299</v>
      </c>
      <c r="AA615" s="131">
        <f t="shared" si="602"/>
        <v>68086.828828828831</v>
      </c>
      <c r="AB615" s="592"/>
      <c r="AC615" s="227" t="s">
        <v>106</v>
      </c>
      <c r="AD615" s="122">
        <v>1008</v>
      </c>
      <c r="AE615" s="131">
        <v>621</v>
      </c>
      <c r="AF615" s="131">
        <v>49016140</v>
      </c>
      <c r="AG615" s="132">
        <f t="shared" si="633"/>
        <v>0.14246386785960083</v>
      </c>
      <c r="AH615" s="132">
        <f t="shared" si="603"/>
        <v>0.6160714285714286</v>
      </c>
      <c r="AI615" s="126">
        <f t="shared" si="604"/>
        <v>78930.982286634462</v>
      </c>
      <c r="AJ615" s="592"/>
      <c r="AK615" s="227" t="s">
        <v>106</v>
      </c>
      <c r="AL615" s="122">
        <v>637</v>
      </c>
      <c r="AM615" s="131">
        <v>359</v>
      </c>
      <c r="AN615" s="131">
        <v>26337700</v>
      </c>
      <c r="AO615" s="132">
        <f t="shared" si="634"/>
        <v>0.14617263843648209</v>
      </c>
      <c r="AP615" s="132">
        <f t="shared" si="605"/>
        <v>0.56357927786499218</v>
      </c>
      <c r="AQ615" s="126">
        <f t="shared" si="606"/>
        <v>73364.066852367687</v>
      </c>
      <c r="AR615" s="592"/>
      <c r="AS615" s="227" t="s">
        <v>106</v>
      </c>
      <c r="AT615" s="122">
        <v>234</v>
      </c>
      <c r="AU615" s="131">
        <v>120</v>
      </c>
      <c r="AV615" s="131">
        <v>12326830</v>
      </c>
      <c r="AW615" s="132">
        <f t="shared" si="635"/>
        <v>0.11494252873563218</v>
      </c>
      <c r="AX615" s="132">
        <f t="shared" si="607"/>
        <v>0.51282051282051277</v>
      </c>
      <c r="AY615" s="131">
        <f t="shared" si="608"/>
        <v>102723.58333333333</v>
      </c>
      <c r="AZ615" s="592"/>
      <c r="BA615" s="227" t="s">
        <v>106</v>
      </c>
      <c r="BB615" s="122">
        <v>83</v>
      </c>
      <c r="BC615" s="131">
        <v>33</v>
      </c>
      <c r="BD615" s="131">
        <v>2505170</v>
      </c>
      <c r="BE615" s="132">
        <f t="shared" si="636"/>
        <v>8.3969465648854963E-2</v>
      </c>
      <c r="BF615" s="132">
        <f t="shared" si="609"/>
        <v>0.39759036144578314</v>
      </c>
      <c r="BG615" s="157">
        <f t="shared" si="610"/>
        <v>75914.242424242431</v>
      </c>
      <c r="BH615" s="592"/>
      <c r="BI615" s="227" t="s">
        <v>106</v>
      </c>
      <c r="BJ615" s="122">
        <f t="shared" si="611"/>
        <v>2930</v>
      </c>
      <c r="BK615" s="131">
        <f t="shared" si="595"/>
        <v>1694</v>
      </c>
      <c r="BL615" s="131">
        <f t="shared" si="596"/>
        <v>128731920</v>
      </c>
      <c r="BM615" s="132">
        <f t="shared" si="637"/>
        <v>0.1257983068468736</v>
      </c>
      <c r="BN615" s="132">
        <f t="shared" si="612"/>
        <v>0.57815699658703068</v>
      </c>
      <c r="BO615" s="131">
        <f t="shared" si="613"/>
        <v>75992.868949232579</v>
      </c>
      <c r="BP615" s="183"/>
    </row>
    <row r="616" spans="2:68" s="75" customFormat="1">
      <c r="B616" s="602"/>
      <c r="C616" s="605"/>
      <c r="D616" s="592"/>
      <c r="E616" s="227" t="s">
        <v>119</v>
      </c>
      <c r="F616" s="122">
        <v>3</v>
      </c>
      <c r="G616" s="131">
        <v>1</v>
      </c>
      <c r="H616" s="131">
        <v>379160</v>
      </c>
      <c r="I616" s="132">
        <f t="shared" si="630"/>
        <v>0.2</v>
      </c>
      <c r="J616" s="132">
        <f t="shared" si="597"/>
        <v>0.33333333333333331</v>
      </c>
      <c r="K616" s="157">
        <f t="shared" si="598"/>
        <v>379160</v>
      </c>
      <c r="L616" s="592"/>
      <c r="M616" s="227" t="s">
        <v>119</v>
      </c>
      <c r="N616" s="122">
        <v>20</v>
      </c>
      <c r="O616" s="131">
        <v>12</v>
      </c>
      <c r="P616" s="131">
        <v>868200</v>
      </c>
      <c r="Q616" s="132">
        <f t="shared" si="631"/>
        <v>0.22641509433962265</v>
      </c>
      <c r="R616" s="132">
        <f t="shared" si="599"/>
        <v>0.6</v>
      </c>
      <c r="S616" s="126">
        <f t="shared" si="600"/>
        <v>72350</v>
      </c>
      <c r="T616" s="592"/>
      <c r="U616" s="227" t="s">
        <v>119</v>
      </c>
      <c r="V616" s="122">
        <v>1051</v>
      </c>
      <c r="W616" s="131">
        <v>645</v>
      </c>
      <c r="X616" s="131">
        <v>47344650</v>
      </c>
      <c r="Y616" s="132">
        <f t="shared" si="632"/>
        <v>0.12509697439875872</v>
      </c>
      <c r="Z616" s="132">
        <f t="shared" si="601"/>
        <v>0.61370123691722167</v>
      </c>
      <c r="AA616" s="131">
        <f t="shared" si="602"/>
        <v>73402.558139534885</v>
      </c>
      <c r="AB616" s="592"/>
      <c r="AC616" s="227" t="s">
        <v>119</v>
      </c>
      <c r="AD616" s="122">
        <v>1171</v>
      </c>
      <c r="AE616" s="131">
        <v>754</v>
      </c>
      <c r="AF616" s="131">
        <v>60929670</v>
      </c>
      <c r="AG616" s="132">
        <f t="shared" si="633"/>
        <v>0.17297545308557008</v>
      </c>
      <c r="AH616" s="132">
        <f t="shared" si="603"/>
        <v>0.6438941076003416</v>
      </c>
      <c r="AI616" s="126">
        <f t="shared" si="604"/>
        <v>80808.580901856767</v>
      </c>
      <c r="AJ616" s="592"/>
      <c r="AK616" s="227" t="s">
        <v>119</v>
      </c>
      <c r="AL616" s="122">
        <v>750</v>
      </c>
      <c r="AM616" s="131">
        <v>416</v>
      </c>
      <c r="AN616" s="131">
        <v>35410630</v>
      </c>
      <c r="AO616" s="132">
        <f t="shared" si="634"/>
        <v>0.16938110749185667</v>
      </c>
      <c r="AP616" s="132">
        <f t="shared" si="605"/>
        <v>0.55466666666666664</v>
      </c>
      <c r="AQ616" s="126">
        <f t="shared" si="606"/>
        <v>85121.706730769234</v>
      </c>
      <c r="AR616" s="592"/>
      <c r="AS616" s="227" t="s">
        <v>119</v>
      </c>
      <c r="AT616" s="122">
        <v>296</v>
      </c>
      <c r="AU616" s="131">
        <v>163</v>
      </c>
      <c r="AV616" s="131">
        <v>14584790</v>
      </c>
      <c r="AW616" s="132">
        <f t="shared" si="635"/>
        <v>0.15613026819923373</v>
      </c>
      <c r="AX616" s="132">
        <f t="shared" si="607"/>
        <v>0.55067567567567566</v>
      </c>
      <c r="AY616" s="131">
        <f t="shared" si="608"/>
        <v>89477.239263803684</v>
      </c>
      <c r="AZ616" s="592"/>
      <c r="BA616" s="227" t="s">
        <v>119</v>
      </c>
      <c r="BB616" s="122">
        <v>81</v>
      </c>
      <c r="BC616" s="131">
        <v>33</v>
      </c>
      <c r="BD616" s="131">
        <v>3101550</v>
      </c>
      <c r="BE616" s="132">
        <f t="shared" si="636"/>
        <v>8.3969465648854963E-2</v>
      </c>
      <c r="BF616" s="132">
        <f t="shared" si="609"/>
        <v>0.40740740740740738</v>
      </c>
      <c r="BG616" s="157">
        <f t="shared" si="610"/>
        <v>93986.363636363632</v>
      </c>
      <c r="BH616" s="592"/>
      <c r="BI616" s="227" t="s">
        <v>119</v>
      </c>
      <c r="BJ616" s="122">
        <f t="shared" si="611"/>
        <v>3372</v>
      </c>
      <c r="BK616" s="131">
        <f t="shared" si="595"/>
        <v>2024</v>
      </c>
      <c r="BL616" s="131">
        <f t="shared" si="596"/>
        <v>162618650</v>
      </c>
      <c r="BM616" s="132">
        <f t="shared" si="637"/>
        <v>0.1503044705183425</v>
      </c>
      <c r="BN616" s="132">
        <f t="shared" si="612"/>
        <v>0.60023724792408062</v>
      </c>
      <c r="BO616" s="131">
        <f t="shared" si="613"/>
        <v>80345.182806324112</v>
      </c>
      <c r="BP616" s="183"/>
    </row>
    <row r="617" spans="2:68" s="75" customFormat="1">
      <c r="B617" s="602"/>
      <c r="C617" s="605"/>
      <c r="D617" s="592"/>
      <c r="E617" s="227" t="s">
        <v>120</v>
      </c>
      <c r="F617" s="122">
        <v>1</v>
      </c>
      <c r="G617" s="131">
        <v>0</v>
      </c>
      <c r="H617" s="131">
        <v>0</v>
      </c>
      <c r="I617" s="132">
        <f t="shared" si="630"/>
        <v>0</v>
      </c>
      <c r="J617" s="132">
        <f t="shared" si="597"/>
        <v>0</v>
      </c>
      <c r="K617" s="157" t="str">
        <f t="shared" si="598"/>
        <v>-</v>
      </c>
      <c r="L617" s="592"/>
      <c r="M617" s="227" t="s">
        <v>120</v>
      </c>
      <c r="N617" s="122">
        <v>12</v>
      </c>
      <c r="O617" s="131">
        <v>6</v>
      </c>
      <c r="P617" s="131">
        <v>451500</v>
      </c>
      <c r="Q617" s="132">
        <f t="shared" si="631"/>
        <v>0.11320754716981132</v>
      </c>
      <c r="R617" s="132">
        <f t="shared" si="599"/>
        <v>0.5</v>
      </c>
      <c r="S617" s="126">
        <f t="shared" si="600"/>
        <v>75250</v>
      </c>
      <c r="T617" s="592"/>
      <c r="U617" s="227" t="s">
        <v>120</v>
      </c>
      <c r="V617" s="122">
        <v>638</v>
      </c>
      <c r="W617" s="131">
        <v>404</v>
      </c>
      <c r="X617" s="131">
        <v>27717980</v>
      </c>
      <c r="Y617" s="132">
        <f t="shared" si="632"/>
        <v>7.8355314197051981E-2</v>
      </c>
      <c r="Z617" s="132">
        <f t="shared" si="601"/>
        <v>0.63322884012539182</v>
      </c>
      <c r="AA617" s="131">
        <f t="shared" si="602"/>
        <v>68608.861386138611</v>
      </c>
      <c r="AB617" s="592"/>
      <c r="AC617" s="227" t="s">
        <v>120</v>
      </c>
      <c r="AD617" s="122">
        <v>608</v>
      </c>
      <c r="AE617" s="131">
        <v>402</v>
      </c>
      <c r="AF617" s="131">
        <v>30899040</v>
      </c>
      <c r="AG617" s="132">
        <f t="shared" si="633"/>
        <v>9.2222986923606337E-2</v>
      </c>
      <c r="AH617" s="132">
        <f t="shared" si="603"/>
        <v>0.66118421052631582</v>
      </c>
      <c r="AI617" s="126">
        <f t="shared" si="604"/>
        <v>76863.283582089556</v>
      </c>
      <c r="AJ617" s="592"/>
      <c r="AK617" s="227" t="s">
        <v>120</v>
      </c>
      <c r="AL617" s="122">
        <v>297</v>
      </c>
      <c r="AM617" s="131">
        <v>191</v>
      </c>
      <c r="AN617" s="131">
        <v>13886720</v>
      </c>
      <c r="AO617" s="132">
        <f t="shared" si="634"/>
        <v>7.7768729641693818E-2</v>
      </c>
      <c r="AP617" s="132">
        <f t="shared" si="605"/>
        <v>0.64309764309764306</v>
      </c>
      <c r="AQ617" s="126">
        <f t="shared" si="606"/>
        <v>72705.34031413612</v>
      </c>
      <c r="AR617" s="592"/>
      <c r="AS617" s="227" t="s">
        <v>120</v>
      </c>
      <c r="AT617" s="122">
        <v>98</v>
      </c>
      <c r="AU617" s="131">
        <v>58</v>
      </c>
      <c r="AV617" s="131">
        <v>3675490</v>
      </c>
      <c r="AW617" s="132">
        <f t="shared" si="635"/>
        <v>5.5555555555555552E-2</v>
      </c>
      <c r="AX617" s="132">
        <f t="shared" si="607"/>
        <v>0.59183673469387754</v>
      </c>
      <c r="AY617" s="131">
        <f t="shared" si="608"/>
        <v>63370.517241379312</v>
      </c>
      <c r="AZ617" s="592"/>
      <c r="BA617" s="227" t="s">
        <v>120</v>
      </c>
      <c r="BB617" s="122">
        <v>21</v>
      </c>
      <c r="BC617" s="131">
        <v>13</v>
      </c>
      <c r="BD617" s="131">
        <v>1074950</v>
      </c>
      <c r="BE617" s="132">
        <f t="shared" si="636"/>
        <v>3.3078880407124679E-2</v>
      </c>
      <c r="BF617" s="132">
        <f t="shared" si="609"/>
        <v>0.61904761904761907</v>
      </c>
      <c r="BG617" s="157">
        <f t="shared" si="610"/>
        <v>82688.461538461532</v>
      </c>
      <c r="BH617" s="592"/>
      <c r="BI617" s="227" t="s">
        <v>120</v>
      </c>
      <c r="BJ617" s="122">
        <f t="shared" si="611"/>
        <v>1675</v>
      </c>
      <c r="BK617" s="131">
        <f t="shared" si="595"/>
        <v>1074</v>
      </c>
      <c r="BL617" s="131">
        <f t="shared" si="596"/>
        <v>77705680</v>
      </c>
      <c r="BM617" s="132">
        <f t="shared" si="637"/>
        <v>7.9756423585326003E-2</v>
      </c>
      <c r="BN617" s="132">
        <f t="shared" si="612"/>
        <v>0.64119402985074625</v>
      </c>
      <c r="BO617" s="131">
        <f t="shared" si="613"/>
        <v>72351.657355679708</v>
      </c>
      <c r="BP617" s="183"/>
    </row>
    <row r="618" spans="2:68" s="75" customFormat="1">
      <c r="B618" s="602"/>
      <c r="C618" s="605"/>
      <c r="D618" s="592"/>
      <c r="E618" s="227" t="s">
        <v>121</v>
      </c>
      <c r="F618" s="122">
        <v>2</v>
      </c>
      <c r="G618" s="131">
        <v>1</v>
      </c>
      <c r="H618" s="131">
        <v>4580</v>
      </c>
      <c r="I618" s="132">
        <f t="shared" si="630"/>
        <v>0.2</v>
      </c>
      <c r="J618" s="132">
        <f t="shared" si="597"/>
        <v>0.5</v>
      </c>
      <c r="K618" s="157">
        <f t="shared" si="598"/>
        <v>4580</v>
      </c>
      <c r="L618" s="592"/>
      <c r="M618" s="227" t="s">
        <v>121</v>
      </c>
      <c r="N618" s="122">
        <v>11</v>
      </c>
      <c r="O618" s="131">
        <v>4</v>
      </c>
      <c r="P618" s="131">
        <v>364570</v>
      </c>
      <c r="Q618" s="132">
        <f t="shared" si="631"/>
        <v>7.5471698113207544E-2</v>
      </c>
      <c r="R618" s="132">
        <f t="shared" si="599"/>
        <v>0.36363636363636365</v>
      </c>
      <c r="S618" s="126">
        <f t="shared" si="600"/>
        <v>91142.5</v>
      </c>
      <c r="T618" s="592"/>
      <c r="U618" s="227" t="s">
        <v>121</v>
      </c>
      <c r="V618" s="122">
        <v>396</v>
      </c>
      <c r="W618" s="131">
        <v>213</v>
      </c>
      <c r="X618" s="131">
        <v>14749170</v>
      </c>
      <c r="Y618" s="132">
        <f t="shared" si="632"/>
        <v>4.1311093871218001E-2</v>
      </c>
      <c r="Z618" s="132">
        <f t="shared" si="601"/>
        <v>0.53787878787878785</v>
      </c>
      <c r="AA618" s="131">
        <f t="shared" si="602"/>
        <v>69244.929577464791</v>
      </c>
      <c r="AB618" s="592"/>
      <c r="AC618" s="227" t="s">
        <v>121</v>
      </c>
      <c r="AD618" s="122">
        <v>518</v>
      </c>
      <c r="AE618" s="131">
        <v>289</v>
      </c>
      <c r="AF618" s="131">
        <v>21820570</v>
      </c>
      <c r="AG618" s="132">
        <f t="shared" si="633"/>
        <v>6.6299610002294104E-2</v>
      </c>
      <c r="AH618" s="132">
        <f t="shared" si="603"/>
        <v>0.55791505791505791</v>
      </c>
      <c r="AI618" s="126">
        <f t="shared" si="604"/>
        <v>75503.702422145332</v>
      </c>
      <c r="AJ618" s="592"/>
      <c r="AK618" s="227" t="s">
        <v>121</v>
      </c>
      <c r="AL618" s="122">
        <v>373</v>
      </c>
      <c r="AM618" s="131">
        <v>201</v>
      </c>
      <c r="AN618" s="131">
        <v>14673480</v>
      </c>
      <c r="AO618" s="132">
        <f t="shared" si="634"/>
        <v>8.1840390879478822E-2</v>
      </c>
      <c r="AP618" s="132">
        <f t="shared" si="605"/>
        <v>0.53887399463806973</v>
      </c>
      <c r="AQ618" s="126">
        <f t="shared" si="606"/>
        <v>73002.388059701494</v>
      </c>
      <c r="AR618" s="592"/>
      <c r="AS618" s="227" t="s">
        <v>121</v>
      </c>
      <c r="AT618" s="122">
        <v>161</v>
      </c>
      <c r="AU618" s="131">
        <v>68</v>
      </c>
      <c r="AV618" s="131">
        <v>7415320</v>
      </c>
      <c r="AW618" s="132">
        <f t="shared" si="635"/>
        <v>6.5134099616858232E-2</v>
      </c>
      <c r="AX618" s="132">
        <f t="shared" si="607"/>
        <v>0.42236024844720499</v>
      </c>
      <c r="AY618" s="131">
        <f t="shared" si="608"/>
        <v>109048.82352941176</v>
      </c>
      <c r="AZ618" s="592"/>
      <c r="BA618" s="227" t="s">
        <v>121</v>
      </c>
      <c r="BB618" s="122">
        <v>45</v>
      </c>
      <c r="BC618" s="131">
        <v>26</v>
      </c>
      <c r="BD618" s="131">
        <v>1890890</v>
      </c>
      <c r="BE618" s="132">
        <f t="shared" si="636"/>
        <v>6.6157760814249358E-2</v>
      </c>
      <c r="BF618" s="132">
        <f t="shared" si="609"/>
        <v>0.57777777777777772</v>
      </c>
      <c r="BG618" s="157">
        <f t="shared" si="610"/>
        <v>72726.538461538468</v>
      </c>
      <c r="BH618" s="592"/>
      <c r="BI618" s="227" t="s">
        <v>121</v>
      </c>
      <c r="BJ618" s="122">
        <f t="shared" si="611"/>
        <v>1506</v>
      </c>
      <c r="BK618" s="131">
        <f t="shared" si="595"/>
        <v>802</v>
      </c>
      <c r="BL618" s="131">
        <f t="shared" si="596"/>
        <v>60918580</v>
      </c>
      <c r="BM618" s="132">
        <f t="shared" si="637"/>
        <v>5.9557403831872864E-2</v>
      </c>
      <c r="BN618" s="132">
        <f t="shared" si="612"/>
        <v>0.53253652058432932</v>
      </c>
      <c r="BO618" s="131">
        <f t="shared" si="613"/>
        <v>75958.329177057356</v>
      </c>
      <c r="BP618" s="183"/>
    </row>
    <row r="619" spans="2:68" s="75" customFormat="1">
      <c r="B619" s="602"/>
      <c r="C619" s="605"/>
      <c r="D619" s="592"/>
      <c r="E619" s="227" t="s">
        <v>122</v>
      </c>
      <c r="F619" s="122">
        <v>0</v>
      </c>
      <c r="G619" s="131">
        <v>0</v>
      </c>
      <c r="H619" s="131">
        <v>0</v>
      </c>
      <c r="I619" s="132">
        <f t="shared" si="630"/>
        <v>0</v>
      </c>
      <c r="J619" s="132" t="str">
        <f t="shared" si="597"/>
        <v>-</v>
      </c>
      <c r="K619" s="157" t="str">
        <f t="shared" si="598"/>
        <v>-</v>
      </c>
      <c r="L619" s="592"/>
      <c r="M619" s="227" t="s">
        <v>122</v>
      </c>
      <c r="N619" s="122">
        <v>3</v>
      </c>
      <c r="O619" s="131">
        <v>2</v>
      </c>
      <c r="P619" s="131">
        <v>192610</v>
      </c>
      <c r="Q619" s="132">
        <f t="shared" si="631"/>
        <v>3.7735849056603772E-2</v>
      </c>
      <c r="R619" s="132">
        <f t="shared" si="599"/>
        <v>0.66666666666666663</v>
      </c>
      <c r="S619" s="126">
        <f t="shared" si="600"/>
        <v>96305</v>
      </c>
      <c r="T619" s="592"/>
      <c r="U619" s="227" t="s">
        <v>122</v>
      </c>
      <c r="V619" s="122">
        <v>299</v>
      </c>
      <c r="W619" s="131">
        <v>183</v>
      </c>
      <c r="X619" s="131">
        <v>13462150</v>
      </c>
      <c r="Y619" s="132">
        <f t="shared" si="632"/>
        <v>3.549262994569434E-2</v>
      </c>
      <c r="Z619" s="132">
        <f t="shared" si="601"/>
        <v>0.61204013377926425</v>
      </c>
      <c r="AA619" s="131">
        <f t="shared" si="602"/>
        <v>73563.661202185787</v>
      </c>
      <c r="AB619" s="592"/>
      <c r="AC619" s="227" t="s">
        <v>122</v>
      </c>
      <c r="AD619" s="122">
        <v>304</v>
      </c>
      <c r="AE619" s="131">
        <v>203</v>
      </c>
      <c r="AF619" s="131">
        <v>18129700</v>
      </c>
      <c r="AG619" s="132">
        <f t="shared" si="633"/>
        <v>4.657031429226887E-2</v>
      </c>
      <c r="AH619" s="132">
        <f t="shared" si="603"/>
        <v>0.66776315789473684</v>
      </c>
      <c r="AI619" s="126">
        <f t="shared" si="604"/>
        <v>89308.866995073899</v>
      </c>
      <c r="AJ619" s="592"/>
      <c r="AK619" s="227" t="s">
        <v>122</v>
      </c>
      <c r="AL619" s="122">
        <v>209</v>
      </c>
      <c r="AM619" s="131">
        <v>129</v>
      </c>
      <c r="AN619" s="131">
        <v>11003620</v>
      </c>
      <c r="AO619" s="132">
        <f t="shared" si="634"/>
        <v>5.2524429967426713E-2</v>
      </c>
      <c r="AP619" s="132">
        <f t="shared" si="605"/>
        <v>0.61722488038277512</v>
      </c>
      <c r="AQ619" s="126">
        <f t="shared" si="606"/>
        <v>85299.379844961237</v>
      </c>
      <c r="AR619" s="592"/>
      <c r="AS619" s="227" t="s">
        <v>122</v>
      </c>
      <c r="AT619" s="122">
        <v>73</v>
      </c>
      <c r="AU619" s="131">
        <v>42</v>
      </c>
      <c r="AV619" s="131">
        <v>4237470</v>
      </c>
      <c r="AW619" s="132">
        <f t="shared" si="635"/>
        <v>4.0229885057471264E-2</v>
      </c>
      <c r="AX619" s="132">
        <f t="shared" si="607"/>
        <v>0.57534246575342463</v>
      </c>
      <c r="AY619" s="131">
        <f t="shared" si="608"/>
        <v>100892.14285714286</v>
      </c>
      <c r="AZ619" s="592"/>
      <c r="BA619" s="227" t="s">
        <v>122</v>
      </c>
      <c r="BB619" s="122">
        <v>20</v>
      </c>
      <c r="BC619" s="131">
        <v>11</v>
      </c>
      <c r="BD619" s="131">
        <v>1173760</v>
      </c>
      <c r="BE619" s="132">
        <f t="shared" si="636"/>
        <v>2.7989821882951654E-2</v>
      </c>
      <c r="BF619" s="132">
        <f t="shared" si="609"/>
        <v>0.55000000000000004</v>
      </c>
      <c r="BG619" s="157">
        <f t="shared" si="610"/>
        <v>106705.45454545454</v>
      </c>
      <c r="BH619" s="592"/>
      <c r="BI619" s="227" t="s">
        <v>122</v>
      </c>
      <c r="BJ619" s="122">
        <f t="shared" si="611"/>
        <v>908</v>
      </c>
      <c r="BK619" s="131">
        <f t="shared" si="595"/>
        <v>570</v>
      </c>
      <c r="BL619" s="131">
        <f t="shared" si="596"/>
        <v>48199310</v>
      </c>
      <c r="BM619" s="132">
        <f t="shared" si="637"/>
        <v>4.2328828159809893E-2</v>
      </c>
      <c r="BN619" s="132">
        <f t="shared" si="612"/>
        <v>0.6277533039647577</v>
      </c>
      <c r="BO619" s="131">
        <f t="shared" si="613"/>
        <v>84560.192982456138</v>
      </c>
      <c r="BP619" s="183"/>
    </row>
    <row r="620" spans="2:68" s="75" customFormat="1">
      <c r="B620" s="602"/>
      <c r="C620" s="605"/>
      <c r="D620" s="592"/>
      <c r="E620" s="227" t="s">
        <v>123</v>
      </c>
      <c r="F620" s="122">
        <v>1</v>
      </c>
      <c r="G620" s="131">
        <v>1</v>
      </c>
      <c r="H620" s="131">
        <v>4580</v>
      </c>
      <c r="I620" s="132">
        <f t="shared" si="630"/>
        <v>0.2</v>
      </c>
      <c r="J620" s="132">
        <f t="shared" si="597"/>
        <v>1</v>
      </c>
      <c r="K620" s="157">
        <f t="shared" si="598"/>
        <v>4580</v>
      </c>
      <c r="L620" s="592"/>
      <c r="M620" s="227" t="s">
        <v>123</v>
      </c>
      <c r="N620" s="122">
        <v>26</v>
      </c>
      <c r="O620" s="131">
        <v>13</v>
      </c>
      <c r="P620" s="131">
        <v>953450</v>
      </c>
      <c r="Q620" s="132">
        <f t="shared" si="631"/>
        <v>0.24528301886792453</v>
      </c>
      <c r="R620" s="132">
        <f t="shared" si="599"/>
        <v>0.5</v>
      </c>
      <c r="S620" s="126">
        <f t="shared" si="600"/>
        <v>73342.307692307688</v>
      </c>
      <c r="T620" s="592"/>
      <c r="U620" s="227" t="s">
        <v>123</v>
      </c>
      <c r="V620" s="122">
        <v>2059</v>
      </c>
      <c r="W620" s="131">
        <v>1290</v>
      </c>
      <c r="X620" s="131">
        <v>91224420</v>
      </c>
      <c r="Y620" s="132">
        <f t="shared" si="632"/>
        <v>0.25019394879751744</v>
      </c>
      <c r="Z620" s="132">
        <f t="shared" si="601"/>
        <v>0.62651772705196696</v>
      </c>
      <c r="AA620" s="131">
        <f t="shared" si="602"/>
        <v>70716.604651162794</v>
      </c>
      <c r="AB620" s="592"/>
      <c r="AC620" s="227" t="s">
        <v>123</v>
      </c>
      <c r="AD620" s="122">
        <v>1960</v>
      </c>
      <c r="AE620" s="131">
        <v>1250</v>
      </c>
      <c r="AF620" s="131">
        <v>99361040</v>
      </c>
      <c r="AG620" s="132">
        <f t="shared" si="633"/>
        <v>0.28676301904106444</v>
      </c>
      <c r="AH620" s="132">
        <f t="shared" si="603"/>
        <v>0.63775510204081631</v>
      </c>
      <c r="AI620" s="126">
        <f t="shared" si="604"/>
        <v>79488.831999999995</v>
      </c>
      <c r="AJ620" s="592"/>
      <c r="AK620" s="227" t="s">
        <v>123</v>
      </c>
      <c r="AL620" s="122">
        <v>994</v>
      </c>
      <c r="AM620" s="131">
        <v>563</v>
      </c>
      <c r="AN620" s="131">
        <v>42988510</v>
      </c>
      <c r="AO620" s="132">
        <f t="shared" si="634"/>
        <v>0.22923452768729641</v>
      </c>
      <c r="AP620" s="132">
        <f t="shared" si="605"/>
        <v>0.5663983903420523</v>
      </c>
      <c r="AQ620" s="126">
        <f t="shared" si="606"/>
        <v>76356.145648312609</v>
      </c>
      <c r="AR620" s="592"/>
      <c r="AS620" s="227" t="s">
        <v>123</v>
      </c>
      <c r="AT620" s="122">
        <v>303</v>
      </c>
      <c r="AU620" s="131">
        <v>159</v>
      </c>
      <c r="AV620" s="131">
        <v>12948170</v>
      </c>
      <c r="AW620" s="132">
        <f t="shared" si="635"/>
        <v>0.15229885057471265</v>
      </c>
      <c r="AX620" s="132">
        <f t="shared" si="607"/>
        <v>0.52475247524752477</v>
      </c>
      <c r="AY620" s="131">
        <f t="shared" si="608"/>
        <v>81435.031446540874</v>
      </c>
      <c r="AZ620" s="592"/>
      <c r="BA620" s="227" t="s">
        <v>123</v>
      </c>
      <c r="BB620" s="122">
        <v>79</v>
      </c>
      <c r="BC620" s="131">
        <v>33</v>
      </c>
      <c r="BD620" s="131">
        <v>2759360</v>
      </c>
      <c r="BE620" s="132">
        <f t="shared" si="636"/>
        <v>8.3969465648854963E-2</v>
      </c>
      <c r="BF620" s="132">
        <f t="shared" si="609"/>
        <v>0.41772151898734178</v>
      </c>
      <c r="BG620" s="157">
        <f t="shared" si="610"/>
        <v>83616.969696969696</v>
      </c>
      <c r="BH620" s="592"/>
      <c r="BI620" s="227" t="s">
        <v>123</v>
      </c>
      <c r="BJ620" s="122">
        <f t="shared" si="611"/>
        <v>5422</v>
      </c>
      <c r="BK620" s="131">
        <f t="shared" si="595"/>
        <v>3309</v>
      </c>
      <c r="BL620" s="131">
        <f t="shared" si="596"/>
        <v>250239530</v>
      </c>
      <c r="BM620" s="132">
        <f t="shared" si="637"/>
        <v>0.24572998663300163</v>
      </c>
      <c r="BN620" s="132">
        <f t="shared" si="612"/>
        <v>0.61029140538546667</v>
      </c>
      <c r="BO620" s="131">
        <f t="shared" si="613"/>
        <v>75623.913569054101</v>
      </c>
      <c r="BP620" s="183"/>
    </row>
    <row r="621" spans="2:68" s="75" customFormat="1">
      <c r="B621" s="602"/>
      <c r="C621" s="605"/>
      <c r="D621" s="592"/>
      <c r="E621" s="227" t="s">
        <v>124</v>
      </c>
      <c r="F621" s="122">
        <v>0</v>
      </c>
      <c r="G621" s="131">
        <v>0</v>
      </c>
      <c r="H621" s="131">
        <v>0</v>
      </c>
      <c r="I621" s="132">
        <f t="shared" si="630"/>
        <v>0</v>
      </c>
      <c r="J621" s="132" t="str">
        <f t="shared" si="597"/>
        <v>-</v>
      </c>
      <c r="K621" s="157" t="str">
        <f t="shared" si="598"/>
        <v>-</v>
      </c>
      <c r="L621" s="592"/>
      <c r="M621" s="227" t="s">
        <v>124</v>
      </c>
      <c r="N621" s="122">
        <v>6</v>
      </c>
      <c r="O621" s="131">
        <v>5</v>
      </c>
      <c r="P621" s="131">
        <v>433030</v>
      </c>
      <c r="Q621" s="132">
        <f t="shared" si="631"/>
        <v>9.4339622641509441E-2</v>
      </c>
      <c r="R621" s="132">
        <f t="shared" si="599"/>
        <v>0.83333333333333337</v>
      </c>
      <c r="S621" s="126">
        <f t="shared" si="600"/>
        <v>86606</v>
      </c>
      <c r="T621" s="592"/>
      <c r="U621" s="227" t="s">
        <v>124</v>
      </c>
      <c r="V621" s="122">
        <v>293</v>
      </c>
      <c r="W621" s="131">
        <v>168</v>
      </c>
      <c r="X621" s="131">
        <v>12490170</v>
      </c>
      <c r="Y621" s="132">
        <f t="shared" si="632"/>
        <v>3.2583397982932506E-2</v>
      </c>
      <c r="Z621" s="132">
        <f t="shared" si="601"/>
        <v>0.57337883959044367</v>
      </c>
      <c r="AA621" s="131">
        <f t="shared" si="602"/>
        <v>74346.25</v>
      </c>
      <c r="AB621" s="592"/>
      <c r="AC621" s="227" t="s">
        <v>124</v>
      </c>
      <c r="AD621" s="122">
        <v>410</v>
      </c>
      <c r="AE621" s="131">
        <v>246</v>
      </c>
      <c r="AF621" s="131">
        <v>20894740</v>
      </c>
      <c r="AG621" s="132">
        <f t="shared" si="633"/>
        <v>5.6434962147281484E-2</v>
      </c>
      <c r="AH621" s="132">
        <f t="shared" si="603"/>
        <v>0.6</v>
      </c>
      <c r="AI621" s="126">
        <f t="shared" si="604"/>
        <v>84937.9674796748</v>
      </c>
      <c r="AJ621" s="592"/>
      <c r="AK621" s="227" t="s">
        <v>124</v>
      </c>
      <c r="AL621" s="122">
        <v>306</v>
      </c>
      <c r="AM621" s="131">
        <v>179</v>
      </c>
      <c r="AN621" s="131">
        <v>13761650</v>
      </c>
      <c r="AO621" s="132">
        <f t="shared" si="634"/>
        <v>7.2882736156351796E-2</v>
      </c>
      <c r="AP621" s="132">
        <f t="shared" si="605"/>
        <v>0.58496732026143794</v>
      </c>
      <c r="AQ621" s="126">
        <f t="shared" si="606"/>
        <v>76880.726256983238</v>
      </c>
      <c r="AR621" s="592"/>
      <c r="AS621" s="227" t="s">
        <v>124</v>
      </c>
      <c r="AT621" s="122">
        <v>148</v>
      </c>
      <c r="AU621" s="131">
        <v>87</v>
      </c>
      <c r="AV621" s="131">
        <v>8732590</v>
      </c>
      <c r="AW621" s="132">
        <f t="shared" si="635"/>
        <v>8.3333333333333329E-2</v>
      </c>
      <c r="AX621" s="132">
        <f t="shared" si="607"/>
        <v>0.58783783783783783</v>
      </c>
      <c r="AY621" s="131">
        <f t="shared" si="608"/>
        <v>100374.59770114943</v>
      </c>
      <c r="AZ621" s="592"/>
      <c r="BA621" s="227" t="s">
        <v>124</v>
      </c>
      <c r="BB621" s="122">
        <v>54</v>
      </c>
      <c r="BC621" s="131">
        <v>24</v>
      </c>
      <c r="BD621" s="131">
        <v>3193470</v>
      </c>
      <c r="BE621" s="132">
        <f t="shared" si="636"/>
        <v>6.1068702290076333E-2</v>
      </c>
      <c r="BF621" s="132">
        <f t="shared" si="609"/>
        <v>0.44444444444444442</v>
      </c>
      <c r="BG621" s="157">
        <f t="shared" si="610"/>
        <v>133061.25</v>
      </c>
      <c r="BH621" s="592"/>
      <c r="BI621" s="227" t="s">
        <v>124</v>
      </c>
      <c r="BJ621" s="122">
        <f t="shared" si="611"/>
        <v>1217</v>
      </c>
      <c r="BK621" s="131">
        <f t="shared" si="595"/>
        <v>709</v>
      </c>
      <c r="BL621" s="131">
        <f t="shared" si="596"/>
        <v>59505650</v>
      </c>
      <c r="BM621" s="132">
        <f t="shared" si="637"/>
        <v>5.2651121342640723E-2</v>
      </c>
      <c r="BN621" s="132">
        <f t="shared" si="612"/>
        <v>0.58258011503697615</v>
      </c>
      <c r="BO621" s="131">
        <f t="shared" si="613"/>
        <v>83928.984485190405</v>
      </c>
      <c r="BP621" s="183"/>
    </row>
    <row r="622" spans="2:68" s="75" customFormat="1">
      <c r="B622" s="602"/>
      <c r="C622" s="605"/>
      <c r="D622" s="592"/>
      <c r="E622" s="224" t="s">
        <v>117</v>
      </c>
      <c r="F622" s="122">
        <v>0</v>
      </c>
      <c r="G622" s="131">
        <v>0</v>
      </c>
      <c r="H622" s="131">
        <v>0</v>
      </c>
      <c r="I622" s="132">
        <f t="shared" si="630"/>
        <v>0</v>
      </c>
      <c r="J622" s="132" t="str">
        <f t="shared" si="597"/>
        <v>-</v>
      </c>
      <c r="K622" s="157" t="str">
        <f t="shared" si="598"/>
        <v>-</v>
      </c>
      <c r="L622" s="592"/>
      <c r="M622" s="228" t="s">
        <v>117</v>
      </c>
      <c r="N622" s="122">
        <v>2</v>
      </c>
      <c r="O622" s="131">
        <v>1</v>
      </c>
      <c r="P622" s="131">
        <v>38890</v>
      </c>
      <c r="Q622" s="132">
        <f t="shared" si="631"/>
        <v>1.8867924528301886E-2</v>
      </c>
      <c r="R622" s="132">
        <f t="shared" si="599"/>
        <v>0.5</v>
      </c>
      <c r="S622" s="126">
        <f t="shared" si="600"/>
        <v>38890</v>
      </c>
      <c r="T622" s="592"/>
      <c r="U622" s="228" t="s">
        <v>117</v>
      </c>
      <c r="V622" s="122">
        <v>380</v>
      </c>
      <c r="W622" s="131">
        <v>209</v>
      </c>
      <c r="X622" s="131">
        <v>13286820</v>
      </c>
      <c r="Y622" s="132">
        <f t="shared" si="632"/>
        <v>4.0535298681148177E-2</v>
      </c>
      <c r="Z622" s="132">
        <f t="shared" si="601"/>
        <v>0.55000000000000004</v>
      </c>
      <c r="AA622" s="131">
        <f t="shared" si="602"/>
        <v>63573.301435406698</v>
      </c>
      <c r="AB622" s="592"/>
      <c r="AC622" s="228" t="s">
        <v>117</v>
      </c>
      <c r="AD622" s="122">
        <v>230</v>
      </c>
      <c r="AE622" s="131">
        <v>114</v>
      </c>
      <c r="AF622" s="131">
        <v>9029830</v>
      </c>
      <c r="AG622" s="132">
        <f t="shared" si="633"/>
        <v>2.615278733654508E-2</v>
      </c>
      <c r="AH622" s="132">
        <f t="shared" si="603"/>
        <v>0.4956521739130435</v>
      </c>
      <c r="AI622" s="126">
        <f t="shared" si="604"/>
        <v>79209.035087719298</v>
      </c>
      <c r="AJ622" s="592"/>
      <c r="AK622" s="228" t="s">
        <v>117</v>
      </c>
      <c r="AL622" s="122">
        <v>105</v>
      </c>
      <c r="AM622" s="131">
        <v>37</v>
      </c>
      <c r="AN622" s="131">
        <v>3254970</v>
      </c>
      <c r="AO622" s="132">
        <f t="shared" si="634"/>
        <v>1.506514657980456E-2</v>
      </c>
      <c r="AP622" s="132">
        <f t="shared" si="605"/>
        <v>0.35238095238095241</v>
      </c>
      <c r="AQ622" s="126">
        <f t="shared" si="606"/>
        <v>87972.16216216216</v>
      </c>
      <c r="AR622" s="592"/>
      <c r="AS622" s="228" t="s">
        <v>117</v>
      </c>
      <c r="AT622" s="122">
        <v>55</v>
      </c>
      <c r="AU622" s="131">
        <v>29</v>
      </c>
      <c r="AV622" s="131">
        <v>2521660</v>
      </c>
      <c r="AW622" s="132">
        <f t="shared" si="635"/>
        <v>2.7777777777777776E-2</v>
      </c>
      <c r="AX622" s="132">
        <f t="shared" si="607"/>
        <v>0.52727272727272723</v>
      </c>
      <c r="AY622" s="131">
        <f t="shared" si="608"/>
        <v>86953.793103448275</v>
      </c>
      <c r="AZ622" s="592"/>
      <c r="BA622" s="228" t="s">
        <v>117</v>
      </c>
      <c r="BB622" s="122">
        <v>32</v>
      </c>
      <c r="BC622" s="131">
        <v>16</v>
      </c>
      <c r="BD622" s="131">
        <v>2190790</v>
      </c>
      <c r="BE622" s="132">
        <f t="shared" si="636"/>
        <v>4.0712468193384227E-2</v>
      </c>
      <c r="BF622" s="132">
        <f t="shared" si="609"/>
        <v>0.5</v>
      </c>
      <c r="BG622" s="157">
        <f t="shared" si="610"/>
        <v>136924.375</v>
      </c>
      <c r="BH622" s="592"/>
      <c r="BI622" s="228" t="s">
        <v>117</v>
      </c>
      <c r="BJ622" s="122">
        <f t="shared" si="611"/>
        <v>804</v>
      </c>
      <c r="BK622" s="131">
        <f t="shared" si="595"/>
        <v>406</v>
      </c>
      <c r="BL622" s="131">
        <f t="shared" si="596"/>
        <v>30322960</v>
      </c>
      <c r="BM622" s="132">
        <f t="shared" si="637"/>
        <v>3.0150007426110202E-2</v>
      </c>
      <c r="BN622" s="132">
        <f t="shared" si="612"/>
        <v>0.50497512437810943</v>
      </c>
      <c r="BO622" s="131">
        <f t="shared" si="613"/>
        <v>74687.093596059116</v>
      </c>
      <c r="BP622" s="183"/>
    </row>
    <row r="623" spans="2:68" s="75" customFormat="1">
      <c r="B623" s="602">
        <v>57</v>
      </c>
      <c r="C623" s="604" t="s">
        <v>43</v>
      </c>
      <c r="D623" s="596">
        <f>BS64</f>
        <v>11</v>
      </c>
      <c r="E623" s="225" t="s">
        <v>104</v>
      </c>
      <c r="F623" s="121">
        <v>7</v>
      </c>
      <c r="G623" s="129">
        <v>2</v>
      </c>
      <c r="H623" s="129">
        <v>122030</v>
      </c>
      <c r="I623" s="130">
        <f>IFERROR(G623/$D$623,"-")</f>
        <v>0.18181818181818182</v>
      </c>
      <c r="J623" s="130">
        <f t="shared" si="597"/>
        <v>0.2857142857142857</v>
      </c>
      <c r="K623" s="156">
        <f t="shared" si="598"/>
        <v>61015</v>
      </c>
      <c r="L623" s="596">
        <f>BT64</f>
        <v>56</v>
      </c>
      <c r="M623" s="225" t="s">
        <v>104</v>
      </c>
      <c r="N623" s="121">
        <v>19</v>
      </c>
      <c r="O623" s="129">
        <v>10</v>
      </c>
      <c r="P623" s="129">
        <v>1464710</v>
      </c>
      <c r="Q623" s="130">
        <f>IFERROR(O623/$L$623,"-")</f>
        <v>0.17857142857142858</v>
      </c>
      <c r="R623" s="130">
        <f t="shared" si="599"/>
        <v>0.52631578947368418</v>
      </c>
      <c r="S623" s="125">
        <f t="shared" si="600"/>
        <v>146471</v>
      </c>
      <c r="T623" s="596">
        <f>BU64</f>
        <v>3352</v>
      </c>
      <c r="U623" s="225" t="s">
        <v>104</v>
      </c>
      <c r="V623" s="121">
        <v>1655</v>
      </c>
      <c r="W623" s="129">
        <v>1036</v>
      </c>
      <c r="X623" s="129">
        <v>77600750</v>
      </c>
      <c r="Y623" s="130">
        <f>IFERROR(W623/$T$623,"-")</f>
        <v>0.30906921241050117</v>
      </c>
      <c r="Z623" s="130">
        <f t="shared" si="601"/>
        <v>0.62598187311178244</v>
      </c>
      <c r="AA623" s="129">
        <f t="shared" si="602"/>
        <v>74904.198841698846</v>
      </c>
      <c r="AB623" s="596">
        <f>BV64</f>
        <v>2887</v>
      </c>
      <c r="AC623" s="225" t="s">
        <v>104</v>
      </c>
      <c r="AD623" s="121">
        <v>1611</v>
      </c>
      <c r="AE623" s="129">
        <v>1042</v>
      </c>
      <c r="AF623" s="129">
        <v>86805060</v>
      </c>
      <c r="AG623" s="130">
        <f>IFERROR(AE623/$AB$623,"-")</f>
        <v>0.36092829927260134</v>
      </c>
      <c r="AH623" s="130">
        <f t="shared" si="603"/>
        <v>0.64680322780881438</v>
      </c>
      <c r="AI623" s="125">
        <f t="shared" si="604"/>
        <v>83306.199616122845</v>
      </c>
      <c r="AJ623" s="596">
        <f>BW64</f>
        <v>1945</v>
      </c>
      <c r="AK623" s="225" t="s">
        <v>104</v>
      </c>
      <c r="AL623" s="121">
        <v>1039</v>
      </c>
      <c r="AM623" s="129">
        <v>639</v>
      </c>
      <c r="AN623" s="129">
        <v>50433940</v>
      </c>
      <c r="AO623" s="130">
        <f>IFERROR(AM623/$AJ$623,"-")</f>
        <v>0.32853470437017995</v>
      </c>
      <c r="AP623" s="130">
        <f t="shared" si="605"/>
        <v>0.61501443695861402</v>
      </c>
      <c r="AQ623" s="125">
        <f t="shared" si="606"/>
        <v>78926.353677621286</v>
      </c>
      <c r="AR623" s="596">
        <f>BX64</f>
        <v>991</v>
      </c>
      <c r="AS623" s="225" t="s">
        <v>104</v>
      </c>
      <c r="AT623" s="121">
        <v>452</v>
      </c>
      <c r="AU623" s="129">
        <v>241</v>
      </c>
      <c r="AV623" s="129">
        <v>20309800</v>
      </c>
      <c r="AW623" s="130">
        <f>IFERROR(AU623/$AR$623,"-")</f>
        <v>0.24318869828456105</v>
      </c>
      <c r="AX623" s="130">
        <f t="shared" si="607"/>
        <v>0.5331858407079646</v>
      </c>
      <c r="AY623" s="129">
        <f t="shared" si="608"/>
        <v>84273.029045643154</v>
      </c>
      <c r="AZ623" s="596">
        <f>BY64</f>
        <v>370</v>
      </c>
      <c r="BA623" s="225" t="s">
        <v>104</v>
      </c>
      <c r="BB623" s="121">
        <v>138</v>
      </c>
      <c r="BC623" s="129">
        <v>61</v>
      </c>
      <c r="BD623" s="129">
        <v>5689380</v>
      </c>
      <c r="BE623" s="130">
        <f>IFERROR(BC623/$AZ$623,"-")</f>
        <v>0.16486486486486487</v>
      </c>
      <c r="BF623" s="130">
        <f t="shared" si="609"/>
        <v>0.4420289855072464</v>
      </c>
      <c r="BG623" s="156">
        <f t="shared" si="610"/>
        <v>93268.524590163928</v>
      </c>
      <c r="BH623" s="596">
        <f>BZ64</f>
        <v>9612</v>
      </c>
      <c r="BI623" s="225" t="s">
        <v>104</v>
      </c>
      <c r="BJ623" s="121">
        <f t="shared" si="611"/>
        <v>4921</v>
      </c>
      <c r="BK623" s="129">
        <f t="shared" si="595"/>
        <v>3031</v>
      </c>
      <c r="BL623" s="129">
        <f t="shared" si="596"/>
        <v>242425670</v>
      </c>
      <c r="BM623" s="130">
        <f>IFERROR(BK623/$BH$623,"-")</f>
        <v>0.31533499791926756</v>
      </c>
      <c r="BN623" s="130">
        <f t="shared" si="612"/>
        <v>0.61593172119487904</v>
      </c>
      <c r="BO623" s="129">
        <f t="shared" si="613"/>
        <v>79982.075222698782</v>
      </c>
      <c r="BP623" s="183"/>
    </row>
    <row r="624" spans="2:68" s="75" customFormat="1">
      <c r="B624" s="602"/>
      <c r="C624" s="605"/>
      <c r="D624" s="592"/>
      <c r="E624" s="226" t="s">
        <v>136</v>
      </c>
      <c r="F624" s="122">
        <v>3</v>
      </c>
      <c r="G624" s="131">
        <v>1</v>
      </c>
      <c r="H624" s="131">
        <v>117600</v>
      </c>
      <c r="I624" s="132">
        <f t="shared" ref="I624:I633" si="638">IFERROR(G624/$D$623,"-")</f>
        <v>9.0909090909090912E-2</v>
      </c>
      <c r="J624" s="132">
        <f t="shared" si="597"/>
        <v>0.33333333333333331</v>
      </c>
      <c r="K624" s="157">
        <f t="shared" si="598"/>
        <v>117600</v>
      </c>
      <c r="L624" s="592"/>
      <c r="M624" s="226" t="s">
        <v>136</v>
      </c>
      <c r="N624" s="122">
        <v>15</v>
      </c>
      <c r="O624" s="131">
        <v>8</v>
      </c>
      <c r="P624" s="131">
        <v>624020</v>
      </c>
      <c r="Q624" s="132">
        <f t="shared" ref="Q624:Q633" si="639">IFERROR(O624/$L$623,"-")</f>
        <v>0.14285714285714285</v>
      </c>
      <c r="R624" s="132">
        <f t="shared" si="599"/>
        <v>0.53333333333333333</v>
      </c>
      <c r="S624" s="126">
        <f t="shared" si="600"/>
        <v>78002.5</v>
      </c>
      <c r="T624" s="592"/>
      <c r="U624" s="226" t="s">
        <v>136</v>
      </c>
      <c r="V624" s="122">
        <v>1477</v>
      </c>
      <c r="W624" s="131">
        <v>941</v>
      </c>
      <c r="X624" s="131">
        <v>68512990</v>
      </c>
      <c r="Y624" s="132">
        <f t="shared" ref="Y624:Y633" si="640">IFERROR(W624/$T$623,"-")</f>
        <v>0.28072792362768495</v>
      </c>
      <c r="Z624" s="132">
        <f t="shared" si="601"/>
        <v>0.63710223425863233</v>
      </c>
      <c r="AA624" s="131">
        <f t="shared" si="602"/>
        <v>72808.70350690755</v>
      </c>
      <c r="AB624" s="592"/>
      <c r="AC624" s="226" t="s">
        <v>136</v>
      </c>
      <c r="AD624" s="122">
        <v>1388</v>
      </c>
      <c r="AE624" s="131">
        <v>926</v>
      </c>
      <c r="AF624" s="131">
        <v>75060960</v>
      </c>
      <c r="AG624" s="132">
        <f t="shared" ref="AG624:AG633" si="641">IFERROR(AE624/$AB$623,"-")</f>
        <v>0.3207481815032906</v>
      </c>
      <c r="AH624" s="132">
        <f t="shared" si="603"/>
        <v>0.66714697406340062</v>
      </c>
      <c r="AI624" s="126">
        <f t="shared" si="604"/>
        <v>81059.352051835856</v>
      </c>
      <c r="AJ624" s="592"/>
      <c r="AK624" s="226" t="s">
        <v>136</v>
      </c>
      <c r="AL624" s="122">
        <v>789</v>
      </c>
      <c r="AM624" s="131">
        <v>494</v>
      </c>
      <c r="AN624" s="131">
        <v>38160510</v>
      </c>
      <c r="AO624" s="132">
        <f t="shared" ref="AO624:AO633" si="642">IFERROR(AM624/$AJ$623,"-")</f>
        <v>0.25398457583547557</v>
      </c>
      <c r="AP624" s="132">
        <f t="shared" si="605"/>
        <v>0.62610899873257286</v>
      </c>
      <c r="AQ624" s="126">
        <f t="shared" si="606"/>
        <v>77247.995951417004</v>
      </c>
      <c r="AR624" s="592"/>
      <c r="AS624" s="226" t="s">
        <v>136</v>
      </c>
      <c r="AT624" s="122">
        <v>339</v>
      </c>
      <c r="AU624" s="131">
        <v>179</v>
      </c>
      <c r="AV624" s="131">
        <v>14425700</v>
      </c>
      <c r="AW624" s="132">
        <f t="shared" ref="AW624:AW633" si="643">IFERROR(AU624/$AR$623,"-")</f>
        <v>0.18062563067608475</v>
      </c>
      <c r="AX624" s="132">
        <f t="shared" si="607"/>
        <v>0.528023598820059</v>
      </c>
      <c r="AY624" s="131">
        <f t="shared" si="608"/>
        <v>80590.502793296095</v>
      </c>
      <c r="AZ624" s="592"/>
      <c r="BA624" s="226" t="s">
        <v>136</v>
      </c>
      <c r="BB624" s="122">
        <v>71</v>
      </c>
      <c r="BC624" s="131">
        <v>30</v>
      </c>
      <c r="BD624" s="131">
        <v>1455560</v>
      </c>
      <c r="BE624" s="132">
        <f t="shared" ref="BE624:BE633" si="644">IFERROR(BC624/$AZ$623,"-")</f>
        <v>8.1081081081081086E-2</v>
      </c>
      <c r="BF624" s="132">
        <f t="shared" si="609"/>
        <v>0.42253521126760563</v>
      </c>
      <c r="BG624" s="157">
        <f t="shared" si="610"/>
        <v>48518.666666666664</v>
      </c>
      <c r="BH624" s="592"/>
      <c r="BI624" s="226" t="s">
        <v>136</v>
      </c>
      <c r="BJ624" s="122">
        <f t="shared" si="611"/>
        <v>4082</v>
      </c>
      <c r="BK624" s="131">
        <f t="shared" si="595"/>
        <v>2579</v>
      </c>
      <c r="BL624" s="131">
        <f t="shared" si="596"/>
        <v>198357340</v>
      </c>
      <c r="BM624" s="132">
        <f t="shared" ref="BM624:BM633" si="645">IFERROR(BK624/$BH$623,"-")</f>
        <v>0.26831044527673742</v>
      </c>
      <c r="BN624" s="132">
        <f t="shared" si="612"/>
        <v>0.63179813816756492</v>
      </c>
      <c r="BO624" s="131">
        <f t="shared" si="613"/>
        <v>76912.500969367975</v>
      </c>
      <c r="BP624" s="183"/>
    </row>
    <row r="625" spans="2:68" s="75" customFormat="1">
      <c r="B625" s="602"/>
      <c r="C625" s="605"/>
      <c r="D625" s="592"/>
      <c r="E625" s="227" t="s">
        <v>103</v>
      </c>
      <c r="F625" s="122">
        <v>7</v>
      </c>
      <c r="G625" s="131">
        <v>2</v>
      </c>
      <c r="H625" s="131">
        <v>122030</v>
      </c>
      <c r="I625" s="132">
        <f t="shared" si="638"/>
        <v>0.18181818181818182</v>
      </c>
      <c r="J625" s="132">
        <f t="shared" si="597"/>
        <v>0.2857142857142857</v>
      </c>
      <c r="K625" s="157">
        <f t="shared" si="598"/>
        <v>61015</v>
      </c>
      <c r="L625" s="592"/>
      <c r="M625" s="227" t="s">
        <v>103</v>
      </c>
      <c r="N625" s="122">
        <v>37</v>
      </c>
      <c r="O625" s="131">
        <v>24</v>
      </c>
      <c r="P625" s="131">
        <v>3045810</v>
      </c>
      <c r="Q625" s="132">
        <f t="shared" si="639"/>
        <v>0.42857142857142855</v>
      </c>
      <c r="R625" s="132">
        <f t="shared" si="599"/>
        <v>0.64864864864864868</v>
      </c>
      <c r="S625" s="126">
        <f t="shared" si="600"/>
        <v>126908.75</v>
      </c>
      <c r="T625" s="592"/>
      <c r="U625" s="227" t="s">
        <v>103</v>
      </c>
      <c r="V625" s="122">
        <v>2078</v>
      </c>
      <c r="W625" s="131">
        <v>1255</v>
      </c>
      <c r="X625" s="131">
        <v>89956250</v>
      </c>
      <c r="Y625" s="132">
        <f t="shared" si="640"/>
        <v>0.37440334128878283</v>
      </c>
      <c r="Z625" s="132">
        <f t="shared" si="601"/>
        <v>0.60394610202117416</v>
      </c>
      <c r="AA625" s="131">
        <f t="shared" si="602"/>
        <v>71678.286852589648</v>
      </c>
      <c r="AB625" s="592"/>
      <c r="AC625" s="227" t="s">
        <v>103</v>
      </c>
      <c r="AD625" s="122">
        <v>1998</v>
      </c>
      <c r="AE625" s="131">
        <v>1277</v>
      </c>
      <c r="AF625" s="131">
        <v>104481120</v>
      </c>
      <c r="AG625" s="132">
        <f t="shared" si="641"/>
        <v>0.44232767578801524</v>
      </c>
      <c r="AH625" s="132">
        <f t="shared" si="603"/>
        <v>0.63913913913913911</v>
      </c>
      <c r="AI625" s="126">
        <f t="shared" si="604"/>
        <v>81817.635082223962</v>
      </c>
      <c r="AJ625" s="592"/>
      <c r="AK625" s="227" t="s">
        <v>103</v>
      </c>
      <c r="AL625" s="122">
        <v>1345</v>
      </c>
      <c r="AM625" s="131">
        <v>815</v>
      </c>
      <c r="AN625" s="131">
        <v>64154130</v>
      </c>
      <c r="AO625" s="132">
        <f t="shared" si="642"/>
        <v>0.41902313624678661</v>
      </c>
      <c r="AP625" s="132">
        <f t="shared" si="605"/>
        <v>0.60594795539033453</v>
      </c>
      <c r="AQ625" s="126">
        <f t="shared" si="606"/>
        <v>78716.723926380364</v>
      </c>
      <c r="AR625" s="592"/>
      <c r="AS625" s="227" t="s">
        <v>103</v>
      </c>
      <c r="AT625" s="122">
        <v>672</v>
      </c>
      <c r="AU625" s="131">
        <v>362</v>
      </c>
      <c r="AV625" s="131">
        <v>29744420</v>
      </c>
      <c r="AW625" s="132">
        <f t="shared" si="643"/>
        <v>0.36528758829465185</v>
      </c>
      <c r="AX625" s="132">
        <f t="shared" si="607"/>
        <v>0.53869047619047616</v>
      </c>
      <c r="AY625" s="131">
        <f t="shared" si="608"/>
        <v>82166.90607734806</v>
      </c>
      <c r="AZ625" s="592"/>
      <c r="BA625" s="227" t="s">
        <v>103</v>
      </c>
      <c r="BB625" s="122">
        <v>223</v>
      </c>
      <c r="BC625" s="131">
        <v>106</v>
      </c>
      <c r="BD625" s="131">
        <v>9562720</v>
      </c>
      <c r="BE625" s="132">
        <f t="shared" si="644"/>
        <v>0.2864864864864865</v>
      </c>
      <c r="BF625" s="132">
        <f t="shared" si="609"/>
        <v>0.47533632286995514</v>
      </c>
      <c r="BG625" s="157">
        <f t="shared" si="610"/>
        <v>90214.339622641506</v>
      </c>
      <c r="BH625" s="592"/>
      <c r="BI625" s="227" t="s">
        <v>103</v>
      </c>
      <c r="BJ625" s="122">
        <f t="shared" si="611"/>
        <v>6360</v>
      </c>
      <c r="BK625" s="131">
        <f t="shared" si="595"/>
        <v>3841</v>
      </c>
      <c r="BL625" s="131">
        <f t="shared" si="596"/>
        <v>301066480</v>
      </c>
      <c r="BM625" s="132">
        <f t="shared" si="645"/>
        <v>0.39960466084061591</v>
      </c>
      <c r="BN625" s="132">
        <f t="shared" si="612"/>
        <v>0.60393081761006284</v>
      </c>
      <c r="BO625" s="131">
        <f t="shared" si="613"/>
        <v>78382.317104920599</v>
      </c>
      <c r="BP625" s="183"/>
    </row>
    <row r="626" spans="2:68" s="75" customFormat="1">
      <c r="B626" s="602"/>
      <c r="C626" s="605"/>
      <c r="D626" s="592"/>
      <c r="E626" s="227" t="s">
        <v>106</v>
      </c>
      <c r="F626" s="122">
        <v>4</v>
      </c>
      <c r="G626" s="131">
        <v>1</v>
      </c>
      <c r="H626" s="131">
        <v>117600</v>
      </c>
      <c r="I626" s="132">
        <f t="shared" si="638"/>
        <v>9.0909090909090912E-2</v>
      </c>
      <c r="J626" s="132">
        <f t="shared" si="597"/>
        <v>0.25</v>
      </c>
      <c r="K626" s="157">
        <f t="shared" si="598"/>
        <v>117600</v>
      </c>
      <c r="L626" s="592"/>
      <c r="M626" s="227" t="s">
        <v>106</v>
      </c>
      <c r="N626" s="122">
        <v>12</v>
      </c>
      <c r="O626" s="131">
        <v>8</v>
      </c>
      <c r="P626" s="131">
        <v>611960</v>
      </c>
      <c r="Q626" s="132">
        <f t="shared" si="639"/>
        <v>0.14285714285714285</v>
      </c>
      <c r="R626" s="132">
        <f t="shared" si="599"/>
        <v>0.66666666666666663</v>
      </c>
      <c r="S626" s="126">
        <f t="shared" si="600"/>
        <v>76495</v>
      </c>
      <c r="T626" s="592"/>
      <c r="U626" s="227" t="s">
        <v>106</v>
      </c>
      <c r="V626" s="122">
        <v>672</v>
      </c>
      <c r="W626" s="131">
        <v>439</v>
      </c>
      <c r="X626" s="131">
        <v>30286530</v>
      </c>
      <c r="Y626" s="132">
        <f t="shared" si="640"/>
        <v>0.13096658711217185</v>
      </c>
      <c r="Z626" s="132">
        <f t="shared" si="601"/>
        <v>0.65327380952380953</v>
      </c>
      <c r="AA626" s="131">
        <f t="shared" si="602"/>
        <v>68989.81776765376</v>
      </c>
      <c r="AB626" s="592"/>
      <c r="AC626" s="227" t="s">
        <v>106</v>
      </c>
      <c r="AD626" s="122">
        <v>789</v>
      </c>
      <c r="AE626" s="131">
        <v>526</v>
      </c>
      <c r="AF626" s="131">
        <v>46473040</v>
      </c>
      <c r="AG626" s="132">
        <f t="shared" si="641"/>
        <v>0.1821960512642882</v>
      </c>
      <c r="AH626" s="132">
        <f t="shared" si="603"/>
        <v>0.66666666666666663</v>
      </c>
      <c r="AI626" s="126">
        <f t="shared" si="604"/>
        <v>88351.787072243344</v>
      </c>
      <c r="AJ626" s="592"/>
      <c r="AK626" s="227" t="s">
        <v>106</v>
      </c>
      <c r="AL626" s="122">
        <v>558</v>
      </c>
      <c r="AM626" s="131">
        <v>340</v>
      </c>
      <c r="AN626" s="131">
        <v>25963950</v>
      </c>
      <c r="AO626" s="132">
        <f t="shared" si="642"/>
        <v>0.17480719794344474</v>
      </c>
      <c r="AP626" s="132">
        <f t="shared" si="605"/>
        <v>0.60931899641577059</v>
      </c>
      <c r="AQ626" s="126">
        <f t="shared" si="606"/>
        <v>76364.558823529413</v>
      </c>
      <c r="AR626" s="592"/>
      <c r="AS626" s="227" t="s">
        <v>106</v>
      </c>
      <c r="AT626" s="122">
        <v>278</v>
      </c>
      <c r="AU626" s="131">
        <v>153</v>
      </c>
      <c r="AV626" s="131">
        <v>11544600</v>
      </c>
      <c r="AW626" s="132">
        <f t="shared" si="643"/>
        <v>0.15438950554994954</v>
      </c>
      <c r="AX626" s="132">
        <f t="shared" si="607"/>
        <v>0.55035971223021585</v>
      </c>
      <c r="AY626" s="131">
        <f t="shared" si="608"/>
        <v>75454.901960784307</v>
      </c>
      <c r="AZ626" s="592"/>
      <c r="BA626" s="227" t="s">
        <v>106</v>
      </c>
      <c r="BB626" s="122">
        <v>100</v>
      </c>
      <c r="BC626" s="131">
        <v>48</v>
      </c>
      <c r="BD626" s="131">
        <v>4372310</v>
      </c>
      <c r="BE626" s="132">
        <f t="shared" si="644"/>
        <v>0.12972972972972974</v>
      </c>
      <c r="BF626" s="132">
        <f t="shared" si="609"/>
        <v>0.48</v>
      </c>
      <c r="BG626" s="157">
        <f t="shared" si="610"/>
        <v>91089.791666666672</v>
      </c>
      <c r="BH626" s="592"/>
      <c r="BI626" s="227" t="s">
        <v>106</v>
      </c>
      <c r="BJ626" s="122">
        <f t="shared" si="611"/>
        <v>2413</v>
      </c>
      <c r="BK626" s="131">
        <f t="shared" si="595"/>
        <v>1515</v>
      </c>
      <c r="BL626" s="131">
        <f t="shared" si="596"/>
        <v>119369990</v>
      </c>
      <c r="BM626" s="132">
        <f t="shared" si="645"/>
        <v>0.15761548064918851</v>
      </c>
      <c r="BN626" s="132">
        <f t="shared" si="612"/>
        <v>0.627849150435143</v>
      </c>
      <c r="BO626" s="131">
        <f t="shared" si="613"/>
        <v>78792.072607260721</v>
      </c>
      <c r="BP626" s="183"/>
    </row>
    <row r="627" spans="2:68" s="75" customFormat="1">
      <c r="B627" s="602"/>
      <c r="C627" s="605"/>
      <c r="D627" s="592"/>
      <c r="E627" s="227" t="s">
        <v>119</v>
      </c>
      <c r="F627" s="122">
        <v>3</v>
      </c>
      <c r="G627" s="131">
        <v>1</v>
      </c>
      <c r="H627" s="131">
        <v>4430</v>
      </c>
      <c r="I627" s="132">
        <f t="shared" si="638"/>
        <v>9.0909090909090912E-2</v>
      </c>
      <c r="J627" s="132">
        <f t="shared" si="597"/>
        <v>0.33333333333333331</v>
      </c>
      <c r="K627" s="157">
        <f t="shared" si="598"/>
        <v>4430</v>
      </c>
      <c r="L627" s="592"/>
      <c r="M627" s="227" t="s">
        <v>119</v>
      </c>
      <c r="N627" s="122">
        <v>18</v>
      </c>
      <c r="O627" s="131">
        <v>9</v>
      </c>
      <c r="P627" s="131">
        <v>786400</v>
      </c>
      <c r="Q627" s="132">
        <f t="shared" si="639"/>
        <v>0.16071428571428573</v>
      </c>
      <c r="R627" s="132">
        <f t="shared" si="599"/>
        <v>0.5</v>
      </c>
      <c r="S627" s="126">
        <f t="shared" si="600"/>
        <v>87377.777777777781</v>
      </c>
      <c r="T627" s="592"/>
      <c r="U627" s="227" t="s">
        <v>119</v>
      </c>
      <c r="V627" s="122">
        <v>776</v>
      </c>
      <c r="W627" s="131">
        <v>516</v>
      </c>
      <c r="X627" s="131">
        <v>38268040</v>
      </c>
      <c r="Y627" s="132">
        <f t="shared" si="640"/>
        <v>0.15393794749403342</v>
      </c>
      <c r="Z627" s="132">
        <f t="shared" si="601"/>
        <v>0.66494845360824739</v>
      </c>
      <c r="AA627" s="131">
        <f t="shared" si="602"/>
        <v>74162.86821705426</v>
      </c>
      <c r="AB627" s="592"/>
      <c r="AC627" s="227" t="s">
        <v>119</v>
      </c>
      <c r="AD627" s="122">
        <v>854</v>
      </c>
      <c r="AE627" s="131">
        <v>544</v>
      </c>
      <c r="AF627" s="131">
        <v>47954540</v>
      </c>
      <c r="AG627" s="132">
        <f t="shared" si="641"/>
        <v>0.1884308971250433</v>
      </c>
      <c r="AH627" s="132">
        <f t="shared" si="603"/>
        <v>0.63700234192037475</v>
      </c>
      <c r="AI627" s="126">
        <f t="shared" si="604"/>
        <v>88151.727941176476</v>
      </c>
      <c r="AJ627" s="592"/>
      <c r="AK627" s="227" t="s">
        <v>119</v>
      </c>
      <c r="AL627" s="122">
        <v>622</v>
      </c>
      <c r="AM627" s="131">
        <v>384</v>
      </c>
      <c r="AN627" s="131">
        <v>32335660</v>
      </c>
      <c r="AO627" s="132">
        <f t="shared" si="642"/>
        <v>0.19742930591259641</v>
      </c>
      <c r="AP627" s="132">
        <f t="shared" si="605"/>
        <v>0.61736334405144699</v>
      </c>
      <c r="AQ627" s="126">
        <f t="shared" si="606"/>
        <v>84207.447916666672</v>
      </c>
      <c r="AR627" s="592"/>
      <c r="AS627" s="227" t="s">
        <v>119</v>
      </c>
      <c r="AT627" s="122">
        <v>293</v>
      </c>
      <c r="AU627" s="131">
        <v>160</v>
      </c>
      <c r="AV627" s="131">
        <v>13968500</v>
      </c>
      <c r="AW627" s="132">
        <f t="shared" si="643"/>
        <v>0.16145307769929365</v>
      </c>
      <c r="AX627" s="132">
        <f t="shared" si="607"/>
        <v>0.5460750853242321</v>
      </c>
      <c r="AY627" s="131">
        <f t="shared" si="608"/>
        <v>87303.125</v>
      </c>
      <c r="AZ627" s="592"/>
      <c r="BA627" s="227" t="s">
        <v>119</v>
      </c>
      <c r="BB627" s="122">
        <v>112</v>
      </c>
      <c r="BC627" s="131">
        <v>51</v>
      </c>
      <c r="BD627" s="131">
        <v>5333510</v>
      </c>
      <c r="BE627" s="132">
        <f t="shared" si="644"/>
        <v>0.13783783783783785</v>
      </c>
      <c r="BF627" s="132">
        <f t="shared" si="609"/>
        <v>0.45535714285714285</v>
      </c>
      <c r="BG627" s="157">
        <f t="shared" si="610"/>
        <v>104578.62745098039</v>
      </c>
      <c r="BH627" s="592"/>
      <c r="BI627" s="227" t="s">
        <v>119</v>
      </c>
      <c r="BJ627" s="122">
        <f t="shared" si="611"/>
        <v>2678</v>
      </c>
      <c r="BK627" s="131">
        <f t="shared" si="595"/>
        <v>1665</v>
      </c>
      <c r="BL627" s="131">
        <f t="shared" si="596"/>
        <v>138651080</v>
      </c>
      <c r="BM627" s="132">
        <f t="shared" si="645"/>
        <v>0.17322097378277154</v>
      </c>
      <c r="BN627" s="132">
        <f t="shared" si="612"/>
        <v>0.62173263629574305</v>
      </c>
      <c r="BO627" s="131">
        <f t="shared" si="613"/>
        <v>83273.921921921923</v>
      </c>
      <c r="BP627" s="183"/>
    </row>
    <row r="628" spans="2:68" s="75" customFormat="1">
      <c r="B628" s="602"/>
      <c r="C628" s="605"/>
      <c r="D628" s="592"/>
      <c r="E628" s="227" t="s">
        <v>120</v>
      </c>
      <c r="F628" s="122">
        <v>1</v>
      </c>
      <c r="G628" s="131">
        <v>1</v>
      </c>
      <c r="H628" s="131">
        <v>4430</v>
      </c>
      <c r="I628" s="132">
        <f t="shared" si="638"/>
        <v>9.0909090909090912E-2</v>
      </c>
      <c r="J628" s="132">
        <f t="shared" si="597"/>
        <v>1</v>
      </c>
      <c r="K628" s="157">
        <f t="shared" si="598"/>
        <v>4430</v>
      </c>
      <c r="L628" s="592"/>
      <c r="M628" s="227" t="s">
        <v>120</v>
      </c>
      <c r="N628" s="122">
        <v>11</v>
      </c>
      <c r="O628" s="131">
        <v>5</v>
      </c>
      <c r="P628" s="131">
        <v>228580</v>
      </c>
      <c r="Q628" s="132">
        <f t="shared" si="639"/>
        <v>8.9285714285714288E-2</v>
      </c>
      <c r="R628" s="132">
        <f t="shared" si="599"/>
        <v>0.45454545454545453</v>
      </c>
      <c r="S628" s="126">
        <f t="shared" si="600"/>
        <v>45716</v>
      </c>
      <c r="T628" s="592"/>
      <c r="U628" s="227" t="s">
        <v>120</v>
      </c>
      <c r="V628" s="122">
        <v>470</v>
      </c>
      <c r="W628" s="131">
        <v>321</v>
      </c>
      <c r="X628" s="131">
        <v>21725120</v>
      </c>
      <c r="Y628" s="132">
        <f t="shared" si="640"/>
        <v>9.5763723150357999E-2</v>
      </c>
      <c r="Z628" s="132">
        <f t="shared" si="601"/>
        <v>0.68297872340425536</v>
      </c>
      <c r="AA628" s="131">
        <f t="shared" si="602"/>
        <v>67679.501557632393</v>
      </c>
      <c r="AB628" s="592"/>
      <c r="AC628" s="227" t="s">
        <v>120</v>
      </c>
      <c r="AD628" s="122">
        <v>520</v>
      </c>
      <c r="AE628" s="131">
        <v>376</v>
      </c>
      <c r="AF628" s="131">
        <v>32374620</v>
      </c>
      <c r="AG628" s="132">
        <f t="shared" si="641"/>
        <v>0.13023900242466227</v>
      </c>
      <c r="AH628" s="132">
        <f t="shared" si="603"/>
        <v>0.72307692307692306</v>
      </c>
      <c r="AI628" s="126">
        <f t="shared" si="604"/>
        <v>86102.712765957447</v>
      </c>
      <c r="AJ628" s="592"/>
      <c r="AK628" s="227" t="s">
        <v>120</v>
      </c>
      <c r="AL628" s="122">
        <v>331</v>
      </c>
      <c r="AM628" s="131">
        <v>214</v>
      </c>
      <c r="AN628" s="131">
        <v>15446270</v>
      </c>
      <c r="AO628" s="132">
        <f t="shared" si="642"/>
        <v>0.11002570694087403</v>
      </c>
      <c r="AP628" s="132">
        <f t="shared" si="605"/>
        <v>0.6465256797583081</v>
      </c>
      <c r="AQ628" s="126">
        <f t="shared" si="606"/>
        <v>72178.831775700935</v>
      </c>
      <c r="AR628" s="592"/>
      <c r="AS628" s="227" t="s">
        <v>120</v>
      </c>
      <c r="AT628" s="122">
        <v>140</v>
      </c>
      <c r="AU628" s="131">
        <v>73</v>
      </c>
      <c r="AV628" s="131">
        <v>7240260</v>
      </c>
      <c r="AW628" s="132">
        <f t="shared" si="643"/>
        <v>7.3662966700302729E-2</v>
      </c>
      <c r="AX628" s="132">
        <f t="shared" si="607"/>
        <v>0.52142857142857146</v>
      </c>
      <c r="AY628" s="131">
        <f t="shared" si="608"/>
        <v>99181.643835616444</v>
      </c>
      <c r="AZ628" s="592"/>
      <c r="BA628" s="227" t="s">
        <v>120</v>
      </c>
      <c r="BB628" s="122">
        <v>35</v>
      </c>
      <c r="BC628" s="131">
        <v>16</v>
      </c>
      <c r="BD628" s="131">
        <v>1185260</v>
      </c>
      <c r="BE628" s="132">
        <f t="shared" si="644"/>
        <v>4.3243243243243246E-2</v>
      </c>
      <c r="BF628" s="132">
        <f t="shared" si="609"/>
        <v>0.45714285714285713</v>
      </c>
      <c r="BG628" s="157">
        <f t="shared" si="610"/>
        <v>74078.75</v>
      </c>
      <c r="BH628" s="592"/>
      <c r="BI628" s="227" t="s">
        <v>120</v>
      </c>
      <c r="BJ628" s="122">
        <f t="shared" si="611"/>
        <v>1508</v>
      </c>
      <c r="BK628" s="131">
        <f t="shared" si="595"/>
        <v>1006</v>
      </c>
      <c r="BL628" s="131">
        <f t="shared" si="596"/>
        <v>78204540</v>
      </c>
      <c r="BM628" s="132">
        <f t="shared" si="645"/>
        <v>0.1046608406158968</v>
      </c>
      <c r="BN628" s="132">
        <f t="shared" si="612"/>
        <v>0.66710875331564989</v>
      </c>
      <c r="BO628" s="131">
        <f t="shared" si="613"/>
        <v>77738.111332007946</v>
      </c>
      <c r="BP628" s="183"/>
    </row>
    <row r="629" spans="2:68" s="75" customFormat="1">
      <c r="B629" s="602"/>
      <c r="C629" s="605"/>
      <c r="D629" s="592"/>
      <c r="E629" s="227" t="s">
        <v>121</v>
      </c>
      <c r="F629" s="122">
        <v>2</v>
      </c>
      <c r="G629" s="131">
        <v>1</v>
      </c>
      <c r="H629" s="131">
        <v>4430</v>
      </c>
      <c r="I629" s="132">
        <f t="shared" si="638"/>
        <v>9.0909090909090912E-2</v>
      </c>
      <c r="J629" s="132">
        <f t="shared" si="597"/>
        <v>0.5</v>
      </c>
      <c r="K629" s="157">
        <f t="shared" si="598"/>
        <v>4430</v>
      </c>
      <c r="L629" s="592"/>
      <c r="M629" s="227" t="s">
        <v>121</v>
      </c>
      <c r="N629" s="122">
        <v>8</v>
      </c>
      <c r="O629" s="131">
        <v>3</v>
      </c>
      <c r="P629" s="131">
        <v>150870</v>
      </c>
      <c r="Q629" s="132">
        <f t="shared" si="639"/>
        <v>5.3571428571428568E-2</v>
      </c>
      <c r="R629" s="132">
        <f t="shared" si="599"/>
        <v>0.375</v>
      </c>
      <c r="S629" s="126">
        <f t="shared" si="600"/>
        <v>50290</v>
      </c>
      <c r="T629" s="592"/>
      <c r="U629" s="227" t="s">
        <v>121</v>
      </c>
      <c r="V629" s="122">
        <v>272</v>
      </c>
      <c r="W629" s="131">
        <v>151</v>
      </c>
      <c r="X629" s="131">
        <v>11265760</v>
      </c>
      <c r="Y629" s="132">
        <f t="shared" si="640"/>
        <v>4.5047732696897373E-2</v>
      </c>
      <c r="Z629" s="132">
        <f t="shared" si="601"/>
        <v>0.55514705882352944</v>
      </c>
      <c r="AA629" s="131">
        <f t="shared" si="602"/>
        <v>74607.682119205303</v>
      </c>
      <c r="AB629" s="592"/>
      <c r="AC629" s="227" t="s">
        <v>121</v>
      </c>
      <c r="AD629" s="122">
        <v>300</v>
      </c>
      <c r="AE629" s="131">
        <v>172</v>
      </c>
      <c r="AF629" s="131">
        <v>15310940</v>
      </c>
      <c r="AG629" s="132">
        <f t="shared" si="641"/>
        <v>5.9577416002771041E-2</v>
      </c>
      <c r="AH629" s="132">
        <f t="shared" si="603"/>
        <v>0.57333333333333336</v>
      </c>
      <c r="AI629" s="126">
        <f t="shared" si="604"/>
        <v>89017.093023255817</v>
      </c>
      <c r="AJ629" s="592"/>
      <c r="AK629" s="227" t="s">
        <v>121</v>
      </c>
      <c r="AL629" s="122">
        <v>262</v>
      </c>
      <c r="AM629" s="131">
        <v>148</v>
      </c>
      <c r="AN629" s="131">
        <v>13400730</v>
      </c>
      <c r="AO629" s="132">
        <f t="shared" si="642"/>
        <v>7.6092544987146529E-2</v>
      </c>
      <c r="AP629" s="132">
        <f t="shared" si="605"/>
        <v>0.56488549618320616</v>
      </c>
      <c r="AQ629" s="126">
        <f t="shared" si="606"/>
        <v>90545.472972972973</v>
      </c>
      <c r="AR629" s="592"/>
      <c r="AS629" s="227" t="s">
        <v>121</v>
      </c>
      <c r="AT629" s="122">
        <v>139</v>
      </c>
      <c r="AU629" s="131">
        <v>67</v>
      </c>
      <c r="AV629" s="131">
        <v>4711910</v>
      </c>
      <c r="AW629" s="132">
        <f t="shared" si="643"/>
        <v>6.7608476286579219E-2</v>
      </c>
      <c r="AX629" s="132">
        <f t="shared" si="607"/>
        <v>0.48201438848920863</v>
      </c>
      <c r="AY629" s="131">
        <f t="shared" si="608"/>
        <v>70327.014925373136</v>
      </c>
      <c r="AZ629" s="592"/>
      <c r="BA629" s="227" t="s">
        <v>121</v>
      </c>
      <c r="BB629" s="122">
        <v>49</v>
      </c>
      <c r="BC629" s="131">
        <v>26</v>
      </c>
      <c r="BD629" s="131">
        <v>1806590</v>
      </c>
      <c r="BE629" s="132">
        <f t="shared" si="644"/>
        <v>7.0270270270270274E-2</v>
      </c>
      <c r="BF629" s="132">
        <f t="shared" si="609"/>
        <v>0.53061224489795922</v>
      </c>
      <c r="BG629" s="157">
        <f t="shared" si="610"/>
        <v>69484.230769230766</v>
      </c>
      <c r="BH629" s="592"/>
      <c r="BI629" s="227" t="s">
        <v>121</v>
      </c>
      <c r="BJ629" s="122">
        <f t="shared" si="611"/>
        <v>1032</v>
      </c>
      <c r="BK629" s="131">
        <f t="shared" si="595"/>
        <v>568</v>
      </c>
      <c r="BL629" s="131">
        <f t="shared" si="596"/>
        <v>46651230</v>
      </c>
      <c r="BM629" s="132">
        <f t="shared" si="645"/>
        <v>5.9092800665834375E-2</v>
      </c>
      <c r="BN629" s="132">
        <f t="shared" si="612"/>
        <v>0.55038759689922478</v>
      </c>
      <c r="BO629" s="131">
        <f t="shared" si="613"/>
        <v>82132.447183098586</v>
      </c>
      <c r="BP629" s="183"/>
    </row>
    <row r="630" spans="2:68" s="75" customFormat="1">
      <c r="B630" s="602"/>
      <c r="C630" s="605"/>
      <c r="D630" s="592"/>
      <c r="E630" s="227" t="s">
        <v>122</v>
      </c>
      <c r="F630" s="122">
        <v>2</v>
      </c>
      <c r="G630" s="131">
        <v>0</v>
      </c>
      <c r="H630" s="131">
        <v>0</v>
      </c>
      <c r="I630" s="132">
        <f t="shared" si="638"/>
        <v>0</v>
      </c>
      <c r="J630" s="132">
        <f t="shared" si="597"/>
        <v>0</v>
      </c>
      <c r="K630" s="157" t="str">
        <f t="shared" si="598"/>
        <v>-</v>
      </c>
      <c r="L630" s="592"/>
      <c r="M630" s="227" t="s">
        <v>122</v>
      </c>
      <c r="N630" s="122">
        <v>8</v>
      </c>
      <c r="O630" s="131">
        <v>5</v>
      </c>
      <c r="P630" s="131">
        <v>760770</v>
      </c>
      <c r="Q630" s="132">
        <f t="shared" si="639"/>
        <v>8.9285714285714288E-2</v>
      </c>
      <c r="R630" s="132">
        <f t="shared" si="599"/>
        <v>0.625</v>
      </c>
      <c r="S630" s="126">
        <f t="shared" si="600"/>
        <v>152154</v>
      </c>
      <c r="T630" s="592"/>
      <c r="U630" s="227" t="s">
        <v>122</v>
      </c>
      <c r="V630" s="122">
        <v>197</v>
      </c>
      <c r="W630" s="131">
        <v>119</v>
      </c>
      <c r="X630" s="131">
        <v>7273600</v>
      </c>
      <c r="Y630" s="132">
        <f t="shared" si="640"/>
        <v>3.5501193317422436E-2</v>
      </c>
      <c r="Z630" s="132">
        <f t="shared" si="601"/>
        <v>0.60406091370558379</v>
      </c>
      <c r="AA630" s="131">
        <f t="shared" si="602"/>
        <v>61122.689075630253</v>
      </c>
      <c r="AB630" s="592"/>
      <c r="AC630" s="227" t="s">
        <v>122</v>
      </c>
      <c r="AD630" s="122">
        <v>196</v>
      </c>
      <c r="AE630" s="131">
        <v>126</v>
      </c>
      <c r="AF630" s="131">
        <v>11198790</v>
      </c>
      <c r="AG630" s="132">
        <f t="shared" si="641"/>
        <v>4.3643921025285762E-2</v>
      </c>
      <c r="AH630" s="132">
        <f t="shared" si="603"/>
        <v>0.6428571428571429</v>
      </c>
      <c r="AI630" s="126">
        <f t="shared" si="604"/>
        <v>88879.28571428571</v>
      </c>
      <c r="AJ630" s="592"/>
      <c r="AK630" s="227" t="s">
        <v>122</v>
      </c>
      <c r="AL630" s="122">
        <v>150</v>
      </c>
      <c r="AM630" s="131">
        <v>101</v>
      </c>
      <c r="AN630" s="131">
        <v>7886550</v>
      </c>
      <c r="AO630" s="132">
        <f t="shared" si="642"/>
        <v>5.19280205655527E-2</v>
      </c>
      <c r="AP630" s="132">
        <f t="shared" si="605"/>
        <v>0.67333333333333334</v>
      </c>
      <c r="AQ630" s="126">
        <f t="shared" si="606"/>
        <v>78084.653465346535</v>
      </c>
      <c r="AR630" s="592"/>
      <c r="AS630" s="227" t="s">
        <v>122</v>
      </c>
      <c r="AT630" s="122">
        <v>88</v>
      </c>
      <c r="AU630" s="131">
        <v>57</v>
      </c>
      <c r="AV630" s="131">
        <v>5991290</v>
      </c>
      <c r="AW630" s="132">
        <f t="shared" si="643"/>
        <v>5.7517658930373361E-2</v>
      </c>
      <c r="AX630" s="132">
        <f t="shared" si="607"/>
        <v>0.64772727272727271</v>
      </c>
      <c r="AY630" s="131">
        <f t="shared" si="608"/>
        <v>105110.35087719298</v>
      </c>
      <c r="AZ630" s="592"/>
      <c r="BA630" s="227" t="s">
        <v>122</v>
      </c>
      <c r="BB630" s="122">
        <v>28</v>
      </c>
      <c r="BC630" s="131">
        <v>16</v>
      </c>
      <c r="BD630" s="131">
        <v>1610270</v>
      </c>
      <c r="BE630" s="132">
        <f t="shared" si="644"/>
        <v>4.3243243243243246E-2</v>
      </c>
      <c r="BF630" s="132">
        <f t="shared" si="609"/>
        <v>0.5714285714285714</v>
      </c>
      <c r="BG630" s="157">
        <f t="shared" si="610"/>
        <v>100641.875</v>
      </c>
      <c r="BH630" s="592"/>
      <c r="BI630" s="227" t="s">
        <v>122</v>
      </c>
      <c r="BJ630" s="122">
        <f t="shared" si="611"/>
        <v>669</v>
      </c>
      <c r="BK630" s="131">
        <f t="shared" si="595"/>
        <v>424</v>
      </c>
      <c r="BL630" s="131">
        <f t="shared" si="596"/>
        <v>34721270</v>
      </c>
      <c r="BM630" s="132">
        <f t="shared" si="645"/>
        <v>4.4111527257594672E-2</v>
      </c>
      <c r="BN630" s="132">
        <f t="shared" si="612"/>
        <v>0.63378176382660689</v>
      </c>
      <c r="BO630" s="131">
        <f t="shared" si="613"/>
        <v>81889.787735849051</v>
      </c>
      <c r="BP630" s="183"/>
    </row>
    <row r="631" spans="2:68" s="75" customFormat="1">
      <c r="B631" s="602"/>
      <c r="C631" s="605"/>
      <c r="D631" s="592"/>
      <c r="E631" s="227" t="s">
        <v>123</v>
      </c>
      <c r="F631" s="122">
        <v>3</v>
      </c>
      <c r="G631" s="131">
        <v>1</v>
      </c>
      <c r="H631" s="131">
        <v>4430</v>
      </c>
      <c r="I631" s="132">
        <f t="shared" si="638"/>
        <v>9.0909090909090912E-2</v>
      </c>
      <c r="J631" s="132">
        <f t="shared" si="597"/>
        <v>0.33333333333333331</v>
      </c>
      <c r="K631" s="157">
        <f t="shared" si="598"/>
        <v>4430</v>
      </c>
      <c r="L631" s="592"/>
      <c r="M631" s="227" t="s">
        <v>123</v>
      </c>
      <c r="N631" s="122">
        <v>22</v>
      </c>
      <c r="O631" s="131">
        <v>13</v>
      </c>
      <c r="P631" s="131">
        <v>1249820</v>
      </c>
      <c r="Q631" s="132">
        <f t="shared" si="639"/>
        <v>0.23214285714285715</v>
      </c>
      <c r="R631" s="132">
        <f t="shared" si="599"/>
        <v>0.59090909090909094</v>
      </c>
      <c r="S631" s="126">
        <f t="shared" si="600"/>
        <v>96140</v>
      </c>
      <c r="T631" s="592"/>
      <c r="U631" s="227" t="s">
        <v>123</v>
      </c>
      <c r="V631" s="122">
        <v>1281</v>
      </c>
      <c r="W631" s="131">
        <v>875</v>
      </c>
      <c r="X631" s="131">
        <v>63047420</v>
      </c>
      <c r="Y631" s="132">
        <f t="shared" si="640"/>
        <v>0.26103818615751789</v>
      </c>
      <c r="Z631" s="132">
        <f t="shared" si="601"/>
        <v>0.68306010928961747</v>
      </c>
      <c r="AA631" s="131">
        <f t="shared" si="602"/>
        <v>72054.194285714286</v>
      </c>
      <c r="AB631" s="592"/>
      <c r="AC631" s="227" t="s">
        <v>123</v>
      </c>
      <c r="AD631" s="122">
        <v>1293</v>
      </c>
      <c r="AE631" s="131">
        <v>857</v>
      </c>
      <c r="AF631" s="131">
        <v>69655600</v>
      </c>
      <c r="AG631" s="132">
        <f t="shared" si="641"/>
        <v>0.29684793903706269</v>
      </c>
      <c r="AH631" s="132">
        <f t="shared" si="603"/>
        <v>0.66279969064191802</v>
      </c>
      <c r="AI631" s="126">
        <f t="shared" si="604"/>
        <v>81278.413068844806</v>
      </c>
      <c r="AJ631" s="592"/>
      <c r="AK631" s="227" t="s">
        <v>123</v>
      </c>
      <c r="AL631" s="122">
        <v>759</v>
      </c>
      <c r="AM631" s="131">
        <v>495</v>
      </c>
      <c r="AN631" s="131">
        <v>38455500</v>
      </c>
      <c r="AO631" s="132">
        <f t="shared" si="642"/>
        <v>0.25449871465295631</v>
      </c>
      <c r="AP631" s="132">
        <f t="shared" si="605"/>
        <v>0.65217391304347827</v>
      </c>
      <c r="AQ631" s="126">
        <f t="shared" si="606"/>
        <v>77687.878787878784</v>
      </c>
      <c r="AR631" s="592"/>
      <c r="AS631" s="227" t="s">
        <v>123</v>
      </c>
      <c r="AT631" s="122">
        <v>326</v>
      </c>
      <c r="AU631" s="131">
        <v>184</v>
      </c>
      <c r="AV631" s="131">
        <v>15728130</v>
      </c>
      <c r="AW631" s="132">
        <f t="shared" si="643"/>
        <v>0.18567103935418769</v>
      </c>
      <c r="AX631" s="132">
        <f t="shared" si="607"/>
        <v>0.56441717791411039</v>
      </c>
      <c r="AY631" s="131">
        <f t="shared" si="608"/>
        <v>85478.967391304352</v>
      </c>
      <c r="AZ631" s="592"/>
      <c r="BA631" s="227" t="s">
        <v>123</v>
      </c>
      <c r="BB631" s="122">
        <v>84</v>
      </c>
      <c r="BC631" s="131">
        <v>41</v>
      </c>
      <c r="BD631" s="131">
        <v>4273110</v>
      </c>
      <c r="BE631" s="132">
        <f t="shared" si="644"/>
        <v>0.11081081081081082</v>
      </c>
      <c r="BF631" s="132">
        <f t="shared" si="609"/>
        <v>0.48809523809523808</v>
      </c>
      <c r="BG631" s="157">
        <f t="shared" si="610"/>
        <v>104222.19512195123</v>
      </c>
      <c r="BH631" s="592"/>
      <c r="BI631" s="227" t="s">
        <v>123</v>
      </c>
      <c r="BJ631" s="122">
        <f t="shared" si="611"/>
        <v>3768</v>
      </c>
      <c r="BK631" s="131">
        <f t="shared" si="595"/>
        <v>2466</v>
      </c>
      <c r="BL631" s="131">
        <f t="shared" si="596"/>
        <v>192414010</v>
      </c>
      <c r="BM631" s="132">
        <f t="shared" si="645"/>
        <v>0.25655430711610488</v>
      </c>
      <c r="BN631" s="132">
        <f t="shared" si="612"/>
        <v>0.65445859872611467</v>
      </c>
      <c r="BO631" s="131">
        <f t="shared" si="613"/>
        <v>78026.768045417673</v>
      </c>
      <c r="BP631" s="183"/>
    </row>
    <row r="632" spans="2:68" s="75" customFormat="1">
      <c r="B632" s="602"/>
      <c r="C632" s="605"/>
      <c r="D632" s="592"/>
      <c r="E632" s="227" t="s">
        <v>124</v>
      </c>
      <c r="F632" s="122">
        <v>1</v>
      </c>
      <c r="G632" s="131">
        <v>0</v>
      </c>
      <c r="H632" s="131">
        <v>0</v>
      </c>
      <c r="I632" s="132">
        <f t="shared" si="638"/>
        <v>0</v>
      </c>
      <c r="J632" s="132">
        <f t="shared" si="597"/>
        <v>0</v>
      </c>
      <c r="K632" s="157" t="str">
        <f t="shared" si="598"/>
        <v>-</v>
      </c>
      <c r="L632" s="592"/>
      <c r="M632" s="227" t="s">
        <v>124</v>
      </c>
      <c r="N632" s="122">
        <v>8</v>
      </c>
      <c r="O632" s="131">
        <v>8</v>
      </c>
      <c r="P632" s="131">
        <v>1007420</v>
      </c>
      <c r="Q632" s="132">
        <f t="shared" si="639"/>
        <v>0.14285714285714285</v>
      </c>
      <c r="R632" s="132">
        <f t="shared" si="599"/>
        <v>1</v>
      </c>
      <c r="S632" s="126">
        <f t="shared" si="600"/>
        <v>125927.5</v>
      </c>
      <c r="T632" s="592"/>
      <c r="U632" s="227" t="s">
        <v>124</v>
      </c>
      <c r="V632" s="122">
        <v>232</v>
      </c>
      <c r="W632" s="131">
        <v>141</v>
      </c>
      <c r="X632" s="131">
        <v>10730870</v>
      </c>
      <c r="Y632" s="132">
        <f t="shared" si="640"/>
        <v>4.2064439140811455E-2</v>
      </c>
      <c r="Z632" s="132">
        <f t="shared" si="601"/>
        <v>0.60775862068965514</v>
      </c>
      <c r="AA632" s="131">
        <f t="shared" si="602"/>
        <v>76105.4609929078</v>
      </c>
      <c r="AB632" s="592"/>
      <c r="AC632" s="227" t="s">
        <v>124</v>
      </c>
      <c r="AD632" s="122">
        <v>286</v>
      </c>
      <c r="AE632" s="131">
        <v>180</v>
      </c>
      <c r="AF632" s="131">
        <v>16988150</v>
      </c>
      <c r="AG632" s="132">
        <f t="shared" si="641"/>
        <v>6.2348458607551088E-2</v>
      </c>
      <c r="AH632" s="132">
        <f t="shared" si="603"/>
        <v>0.62937062937062938</v>
      </c>
      <c r="AI632" s="126">
        <f t="shared" si="604"/>
        <v>94378.611111111109</v>
      </c>
      <c r="AJ632" s="592"/>
      <c r="AK632" s="227" t="s">
        <v>124</v>
      </c>
      <c r="AL632" s="122">
        <v>234</v>
      </c>
      <c r="AM632" s="131">
        <v>126</v>
      </c>
      <c r="AN632" s="131">
        <v>10125550</v>
      </c>
      <c r="AO632" s="132">
        <f t="shared" si="642"/>
        <v>6.478149100257069E-2</v>
      </c>
      <c r="AP632" s="132">
        <f t="shared" si="605"/>
        <v>0.53846153846153844</v>
      </c>
      <c r="AQ632" s="126">
        <f t="shared" si="606"/>
        <v>80361.507936507944</v>
      </c>
      <c r="AR632" s="592"/>
      <c r="AS632" s="227" t="s">
        <v>124</v>
      </c>
      <c r="AT632" s="122">
        <v>148</v>
      </c>
      <c r="AU632" s="131">
        <v>83</v>
      </c>
      <c r="AV632" s="131">
        <v>7922820</v>
      </c>
      <c r="AW632" s="132">
        <f t="shared" si="643"/>
        <v>8.3753784056508573E-2</v>
      </c>
      <c r="AX632" s="132">
        <f t="shared" si="607"/>
        <v>0.56081081081081086</v>
      </c>
      <c r="AY632" s="131">
        <f t="shared" si="608"/>
        <v>95455.662650602404</v>
      </c>
      <c r="AZ632" s="592"/>
      <c r="BA632" s="227" t="s">
        <v>124</v>
      </c>
      <c r="BB632" s="122">
        <v>79</v>
      </c>
      <c r="BC632" s="131">
        <v>39</v>
      </c>
      <c r="BD632" s="131">
        <v>3761770</v>
      </c>
      <c r="BE632" s="132">
        <f t="shared" si="644"/>
        <v>0.10540540540540541</v>
      </c>
      <c r="BF632" s="132">
        <f t="shared" si="609"/>
        <v>0.49367088607594939</v>
      </c>
      <c r="BG632" s="157">
        <f t="shared" si="610"/>
        <v>96455.641025641031</v>
      </c>
      <c r="BH632" s="592"/>
      <c r="BI632" s="227" t="s">
        <v>124</v>
      </c>
      <c r="BJ632" s="122">
        <f t="shared" si="611"/>
        <v>988</v>
      </c>
      <c r="BK632" s="131">
        <f t="shared" si="595"/>
        <v>577</v>
      </c>
      <c r="BL632" s="131">
        <f t="shared" si="596"/>
        <v>50536580</v>
      </c>
      <c r="BM632" s="132">
        <f t="shared" si="645"/>
        <v>6.0029130253849358E-2</v>
      </c>
      <c r="BN632" s="132">
        <f t="shared" si="612"/>
        <v>0.58400809716599189</v>
      </c>
      <c r="BO632" s="131">
        <f t="shared" si="613"/>
        <v>87585.060658578863</v>
      </c>
      <c r="BP632" s="183"/>
    </row>
    <row r="633" spans="2:68" s="75" customFormat="1">
      <c r="B633" s="602"/>
      <c r="C633" s="605"/>
      <c r="D633" s="592"/>
      <c r="E633" s="224" t="s">
        <v>117</v>
      </c>
      <c r="F633" s="122">
        <v>1</v>
      </c>
      <c r="G633" s="131">
        <v>0</v>
      </c>
      <c r="H633" s="131">
        <v>0</v>
      </c>
      <c r="I633" s="132">
        <f t="shared" si="638"/>
        <v>0</v>
      </c>
      <c r="J633" s="132">
        <f t="shared" si="597"/>
        <v>0</v>
      </c>
      <c r="K633" s="157" t="str">
        <f t="shared" si="598"/>
        <v>-</v>
      </c>
      <c r="L633" s="592"/>
      <c r="M633" s="228" t="s">
        <v>117</v>
      </c>
      <c r="N633" s="122">
        <v>5</v>
      </c>
      <c r="O633" s="131">
        <v>1</v>
      </c>
      <c r="P633" s="131">
        <v>70650</v>
      </c>
      <c r="Q633" s="132">
        <f t="shared" si="639"/>
        <v>1.7857142857142856E-2</v>
      </c>
      <c r="R633" s="132">
        <f t="shared" si="599"/>
        <v>0.2</v>
      </c>
      <c r="S633" s="126">
        <f t="shared" si="600"/>
        <v>70650</v>
      </c>
      <c r="T633" s="592"/>
      <c r="U633" s="228" t="s">
        <v>117</v>
      </c>
      <c r="V633" s="122">
        <v>286</v>
      </c>
      <c r="W633" s="131">
        <v>158</v>
      </c>
      <c r="X633" s="131">
        <v>8457000</v>
      </c>
      <c r="Y633" s="132">
        <f t="shared" si="640"/>
        <v>4.7136038186157518E-2</v>
      </c>
      <c r="Z633" s="132">
        <f t="shared" si="601"/>
        <v>0.55244755244755239</v>
      </c>
      <c r="AA633" s="131">
        <f t="shared" si="602"/>
        <v>53525.3164556962</v>
      </c>
      <c r="AB633" s="592"/>
      <c r="AC633" s="228" t="s">
        <v>117</v>
      </c>
      <c r="AD633" s="122">
        <v>159</v>
      </c>
      <c r="AE633" s="131">
        <v>82</v>
      </c>
      <c r="AF633" s="131">
        <v>6543890</v>
      </c>
      <c r="AG633" s="132">
        <f t="shared" si="641"/>
        <v>2.8403186698995497E-2</v>
      </c>
      <c r="AH633" s="132">
        <f t="shared" si="603"/>
        <v>0.51572327044025157</v>
      </c>
      <c r="AI633" s="126">
        <f t="shared" si="604"/>
        <v>79803.536585365859</v>
      </c>
      <c r="AJ633" s="592"/>
      <c r="AK633" s="228" t="s">
        <v>117</v>
      </c>
      <c r="AL633" s="122">
        <v>124</v>
      </c>
      <c r="AM633" s="131">
        <v>57</v>
      </c>
      <c r="AN633" s="131">
        <v>5037920</v>
      </c>
      <c r="AO633" s="132">
        <f t="shared" si="642"/>
        <v>2.9305912596401029E-2</v>
      </c>
      <c r="AP633" s="132">
        <f t="shared" si="605"/>
        <v>0.45967741935483869</v>
      </c>
      <c r="AQ633" s="126">
        <f t="shared" si="606"/>
        <v>88384.561403508778</v>
      </c>
      <c r="AR633" s="592"/>
      <c r="AS633" s="228" t="s">
        <v>117</v>
      </c>
      <c r="AT633" s="122">
        <v>43</v>
      </c>
      <c r="AU633" s="131">
        <v>17</v>
      </c>
      <c r="AV633" s="131">
        <v>1447460</v>
      </c>
      <c r="AW633" s="132">
        <f t="shared" si="643"/>
        <v>1.7154389505549948E-2</v>
      </c>
      <c r="AX633" s="132">
        <f t="shared" si="607"/>
        <v>0.39534883720930231</v>
      </c>
      <c r="AY633" s="131">
        <f t="shared" si="608"/>
        <v>85144.705882352937</v>
      </c>
      <c r="AZ633" s="592"/>
      <c r="BA633" s="228" t="s">
        <v>117</v>
      </c>
      <c r="BB633" s="122">
        <v>30</v>
      </c>
      <c r="BC633" s="131">
        <v>13</v>
      </c>
      <c r="BD633" s="131">
        <v>2096710</v>
      </c>
      <c r="BE633" s="132">
        <f t="shared" si="644"/>
        <v>3.5135135135135137E-2</v>
      </c>
      <c r="BF633" s="132">
        <f t="shared" si="609"/>
        <v>0.43333333333333335</v>
      </c>
      <c r="BG633" s="157">
        <f t="shared" si="610"/>
        <v>161285.38461538462</v>
      </c>
      <c r="BH633" s="592"/>
      <c r="BI633" s="228" t="s">
        <v>117</v>
      </c>
      <c r="BJ633" s="122">
        <f t="shared" si="611"/>
        <v>648</v>
      </c>
      <c r="BK633" s="131">
        <f t="shared" si="595"/>
        <v>328</v>
      </c>
      <c r="BL633" s="131">
        <f t="shared" si="596"/>
        <v>23653630</v>
      </c>
      <c r="BM633" s="132">
        <f t="shared" si="645"/>
        <v>3.4124011652101542E-2</v>
      </c>
      <c r="BN633" s="132">
        <f t="shared" si="612"/>
        <v>0.50617283950617287</v>
      </c>
      <c r="BO633" s="131">
        <f t="shared" si="613"/>
        <v>72114.725609756104</v>
      </c>
      <c r="BP633" s="183"/>
    </row>
    <row r="634" spans="2:68" s="75" customFormat="1">
      <c r="B634" s="602">
        <v>58</v>
      </c>
      <c r="C634" s="604" t="s">
        <v>25</v>
      </c>
      <c r="D634" s="596">
        <f>BS65</f>
        <v>5</v>
      </c>
      <c r="E634" s="225" t="s">
        <v>104</v>
      </c>
      <c r="F634" s="121">
        <v>2</v>
      </c>
      <c r="G634" s="129">
        <v>1</v>
      </c>
      <c r="H634" s="129">
        <v>56250</v>
      </c>
      <c r="I634" s="130">
        <f>IFERROR(G634/$D$634,"-")</f>
        <v>0.2</v>
      </c>
      <c r="J634" s="130">
        <f t="shared" si="597"/>
        <v>0.5</v>
      </c>
      <c r="K634" s="156">
        <f t="shared" si="598"/>
        <v>56250</v>
      </c>
      <c r="L634" s="596">
        <f>BT65</f>
        <v>48</v>
      </c>
      <c r="M634" s="225" t="s">
        <v>104</v>
      </c>
      <c r="N634" s="121">
        <v>26</v>
      </c>
      <c r="O634" s="129">
        <v>20</v>
      </c>
      <c r="P634" s="129">
        <v>1723260</v>
      </c>
      <c r="Q634" s="130">
        <f>IFERROR(O634/$L$634,"-")</f>
        <v>0.41666666666666669</v>
      </c>
      <c r="R634" s="130">
        <f t="shared" si="599"/>
        <v>0.76923076923076927</v>
      </c>
      <c r="S634" s="125">
        <f t="shared" si="600"/>
        <v>86163</v>
      </c>
      <c r="T634" s="596">
        <f>BU65</f>
        <v>3877</v>
      </c>
      <c r="U634" s="225" t="s">
        <v>104</v>
      </c>
      <c r="V634" s="121">
        <v>1782</v>
      </c>
      <c r="W634" s="129">
        <v>1054</v>
      </c>
      <c r="X634" s="129">
        <v>76246820</v>
      </c>
      <c r="Y634" s="130">
        <f>IFERROR(W634/$T$634,"-")</f>
        <v>0.27185968532370391</v>
      </c>
      <c r="Z634" s="130">
        <f t="shared" si="601"/>
        <v>0.59147025813692478</v>
      </c>
      <c r="AA634" s="129">
        <f t="shared" si="602"/>
        <v>72340.436432637565</v>
      </c>
      <c r="AB634" s="596">
        <f>BV65</f>
        <v>3432</v>
      </c>
      <c r="AC634" s="225" t="s">
        <v>104</v>
      </c>
      <c r="AD634" s="121">
        <v>1845</v>
      </c>
      <c r="AE634" s="129">
        <v>1130</v>
      </c>
      <c r="AF634" s="129">
        <v>99096100</v>
      </c>
      <c r="AG634" s="130">
        <f>IFERROR(AE634/$AB$634,"-")</f>
        <v>0.32925407925407923</v>
      </c>
      <c r="AH634" s="130">
        <f t="shared" si="603"/>
        <v>0.61246612466124661</v>
      </c>
      <c r="AI634" s="125">
        <f t="shared" si="604"/>
        <v>87695.663716814161</v>
      </c>
      <c r="AJ634" s="596">
        <f>BW65</f>
        <v>2262</v>
      </c>
      <c r="AK634" s="225" t="s">
        <v>104</v>
      </c>
      <c r="AL634" s="121">
        <v>1193</v>
      </c>
      <c r="AM634" s="129">
        <v>695</v>
      </c>
      <c r="AN634" s="129">
        <v>58236760</v>
      </c>
      <c r="AO634" s="130">
        <f>IFERROR(AM634/$AJ$634,"-")</f>
        <v>0.3072502210433245</v>
      </c>
      <c r="AP634" s="130">
        <f t="shared" si="605"/>
        <v>0.58256496227996646</v>
      </c>
      <c r="AQ634" s="125">
        <f t="shared" si="606"/>
        <v>83793.899280575541</v>
      </c>
      <c r="AR634" s="596">
        <f>BX65</f>
        <v>1131</v>
      </c>
      <c r="AS634" s="225" t="s">
        <v>104</v>
      </c>
      <c r="AT634" s="121">
        <v>531</v>
      </c>
      <c r="AU634" s="129">
        <v>292</v>
      </c>
      <c r="AV634" s="129">
        <v>25042350</v>
      </c>
      <c r="AW634" s="130">
        <f>IFERROR(AU634/$AR$634,"-")</f>
        <v>0.25817860300618922</v>
      </c>
      <c r="AX634" s="130">
        <f t="shared" si="607"/>
        <v>0.54990583804143123</v>
      </c>
      <c r="AY634" s="129">
        <f t="shared" si="608"/>
        <v>85761.472602739726</v>
      </c>
      <c r="AZ634" s="596">
        <f>BY65</f>
        <v>466</v>
      </c>
      <c r="BA634" s="225" t="s">
        <v>104</v>
      </c>
      <c r="BB634" s="121">
        <v>148</v>
      </c>
      <c r="BC634" s="129">
        <v>69</v>
      </c>
      <c r="BD634" s="129">
        <v>5831490</v>
      </c>
      <c r="BE634" s="130">
        <f>IFERROR(BC634/$AZ$634,"-")</f>
        <v>0.14806866952789699</v>
      </c>
      <c r="BF634" s="130">
        <f t="shared" si="609"/>
        <v>0.46621621621621623</v>
      </c>
      <c r="BG634" s="156">
        <f t="shared" si="610"/>
        <v>84514.34782608696</v>
      </c>
      <c r="BH634" s="596">
        <f>BZ65</f>
        <v>11221</v>
      </c>
      <c r="BI634" s="225" t="s">
        <v>104</v>
      </c>
      <c r="BJ634" s="121">
        <f t="shared" si="611"/>
        <v>5527</v>
      </c>
      <c r="BK634" s="129">
        <f t="shared" si="595"/>
        <v>3261</v>
      </c>
      <c r="BL634" s="129">
        <f t="shared" si="596"/>
        <v>266233030</v>
      </c>
      <c r="BM634" s="130">
        <f>IFERROR(BK634/$BH$634,"-")</f>
        <v>0.29061580964263434</v>
      </c>
      <c r="BN634" s="130">
        <f t="shared" si="612"/>
        <v>0.59001266509860684</v>
      </c>
      <c r="BO634" s="129">
        <f t="shared" si="613"/>
        <v>81641.530205458446</v>
      </c>
      <c r="BP634" s="183"/>
    </row>
    <row r="635" spans="2:68" s="75" customFormat="1">
      <c r="B635" s="602"/>
      <c r="C635" s="605"/>
      <c r="D635" s="592"/>
      <c r="E635" s="226" t="s">
        <v>136</v>
      </c>
      <c r="F635" s="122">
        <v>2</v>
      </c>
      <c r="G635" s="131">
        <v>1</v>
      </c>
      <c r="H635" s="131">
        <v>56250</v>
      </c>
      <c r="I635" s="132">
        <f t="shared" ref="I635:I644" si="646">IFERROR(G635/$D$634,"-")</f>
        <v>0.2</v>
      </c>
      <c r="J635" s="132">
        <f t="shared" si="597"/>
        <v>0.5</v>
      </c>
      <c r="K635" s="157">
        <f t="shared" si="598"/>
        <v>56250</v>
      </c>
      <c r="L635" s="592"/>
      <c r="M635" s="226" t="s">
        <v>136</v>
      </c>
      <c r="N635" s="122">
        <v>23</v>
      </c>
      <c r="O635" s="131">
        <v>17</v>
      </c>
      <c r="P635" s="131">
        <v>1907110</v>
      </c>
      <c r="Q635" s="132">
        <f t="shared" ref="Q635:Q644" si="647">IFERROR(O635/$L$634,"-")</f>
        <v>0.35416666666666669</v>
      </c>
      <c r="R635" s="132">
        <f t="shared" si="599"/>
        <v>0.73913043478260865</v>
      </c>
      <c r="S635" s="126">
        <f t="shared" si="600"/>
        <v>112182.94117647059</v>
      </c>
      <c r="T635" s="592"/>
      <c r="U635" s="226" t="s">
        <v>136</v>
      </c>
      <c r="V635" s="122">
        <v>1723</v>
      </c>
      <c r="W635" s="131">
        <v>1033</v>
      </c>
      <c r="X635" s="131">
        <v>80527970</v>
      </c>
      <c r="Y635" s="132">
        <f t="shared" ref="Y635:Y644" si="648">IFERROR(W635/$T$634,"-")</f>
        <v>0.26644312612844984</v>
      </c>
      <c r="Z635" s="132">
        <f t="shared" si="601"/>
        <v>0.59953569355774816</v>
      </c>
      <c r="AA635" s="131">
        <f t="shared" si="602"/>
        <v>77955.440464666026</v>
      </c>
      <c r="AB635" s="592"/>
      <c r="AC635" s="226" t="s">
        <v>136</v>
      </c>
      <c r="AD635" s="122">
        <v>1564</v>
      </c>
      <c r="AE635" s="131">
        <v>976</v>
      </c>
      <c r="AF635" s="131">
        <v>80510870</v>
      </c>
      <c r="AG635" s="132">
        <f t="shared" ref="AG635:AG644" si="649">IFERROR(AE635/$AB$634,"-")</f>
        <v>0.28438228438228436</v>
      </c>
      <c r="AH635" s="132">
        <f t="shared" si="603"/>
        <v>0.6240409207161125</v>
      </c>
      <c r="AI635" s="126">
        <f t="shared" si="604"/>
        <v>82490.645491803283</v>
      </c>
      <c r="AJ635" s="592"/>
      <c r="AK635" s="226" t="s">
        <v>136</v>
      </c>
      <c r="AL635" s="122">
        <v>915</v>
      </c>
      <c r="AM635" s="131">
        <v>539</v>
      </c>
      <c r="AN635" s="131">
        <v>46704790</v>
      </c>
      <c r="AO635" s="132">
        <f t="shared" ref="AO635:AO644" si="650">IFERROR(AM635/$AJ$634,"-")</f>
        <v>0.23828470380194519</v>
      </c>
      <c r="AP635" s="132">
        <f t="shared" si="605"/>
        <v>0.58907103825136609</v>
      </c>
      <c r="AQ635" s="126">
        <f t="shared" si="606"/>
        <v>86650.816326530607</v>
      </c>
      <c r="AR635" s="592"/>
      <c r="AS635" s="226" t="s">
        <v>136</v>
      </c>
      <c r="AT635" s="122">
        <v>360</v>
      </c>
      <c r="AU635" s="131">
        <v>190</v>
      </c>
      <c r="AV635" s="131">
        <v>17071540</v>
      </c>
      <c r="AW635" s="132">
        <f t="shared" ref="AW635:AW644" si="651">IFERROR(AU635/$AR$634,"-")</f>
        <v>0.16799292661361626</v>
      </c>
      <c r="AX635" s="132">
        <f t="shared" si="607"/>
        <v>0.52777777777777779</v>
      </c>
      <c r="AY635" s="131">
        <f t="shared" si="608"/>
        <v>89850.210526315786</v>
      </c>
      <c r="AZ635" s="592"/>
      <c r="BA635" s="226" t="s">
        <v>136</v>
      </c>
      <c r="BB635" s="122">
        <v>82</v>
      </c>
      <c r="BC635" s="131">
        <v>35</v>
      </c>
      <c r="BD635" s="131">
        <v>3159410</v>
      </c>
      <c r="BE635" s="132">
        <f t="shared" ref="BE635:BE644" si="652">IFERROR(BC635/$AZ$634,"-")</f>
        <v>7.5107296137339061E-2</v>
      </c>
      <c r="BF635" s="132">
        <f t="shared" si="609"/>
        <v>0.42682926829268292</v>
      </c>
      <c r="BG635" s="157">
        <f t="shared" si="610"/>
        <v>90268.857142857145</v>
      </c>
      <c r="BH635" s="592"/>
      <c r="BI635" s="226" t="s">
        <v>136</v>
      </c>
      <c r="BJ635" s="122">
        <f t="shared" si="611"/>
        <v>4669</v>
      </c>
      <c r="BK635" s="131">
        <f t="shared" si="595"/>
        <v>2791</v>
      </c>
      <c r="BL635" s="131">
        <f t="shared" si="596"/>
        <v>229937940</v>
      </c>
      <c r="BM635" s="132">
        <f t="shared" ref="BM635:BM644" si="653">IFERROR(BK635/$BH$634,"-")</f>
        <v>0.24873005970947332</v>
      </c>
      <c r="BN635" s="132">
        <f t="shared" si="612"/>
        <v>0.59777254230027843</v>
      </c>
      <c r="BO635" s="131">
        <f t="shared" si="613"/>
        <v>82385.50340379792</v>
      </c>
      <c r="BP635" s="183"/>
    </row>
    <row r="636" spans="2:68" s="75" customFormat="1">
      <c r="B636" s="602"/>
      <c r="C636" s="605"/>
      <c r="D636" s="592"/>
      <c r="E636" s="227" t="s">
        <v>103</v>
      </c>
      <c r="F636" s="122">
        <v>3</v>
      </c>
      <c r="G636" s="131">
        <v>1</v>
      </c>
      <c r="H636" s="131">
        <v>89470</v>
      </c>
      <c r="I636" s="132">
        <f t="shared" si="646"/>
        <v>0.2</v>
      </c>
      <c r="J636" s="132">
        <f t="shared" si="597"/>
        <v>0.33333333333333331</v>
      </c>
      <c r="K636" s="157">
        <f t="shared" si="598"/>
        <v>89470</v>
      </c>
      <c r="L636" s="592"/>
      <c r="M636" s="227" t="s">
        <v>103</v>
      </c>
      <c r="N636" s="122">
        <v>30</v>
      </c>
      <c r="O636" s="131">
        <v>20</v>
      </c>
      <c r="P636" s="131">
        <v>1984590</v>
      </c>
      <c r="Q636" s="132">
        <f t="shared" si="647"/>
        <v>0.41666666666666669</v>
      </c>
      <c r="R636" s="132">
        <f t="shared" si="599"/>
        <v>0.66666666666666663</v>
      </c>
      <c r="S636" s="126">
        <f t="shared" si="600"/>
        <v>99229.5</v>
      </c>
      <c r="T636" s="592"/>
      <c r="U636" s="227" t="s">
        <v>103</v>
      </c>
      <c r="V636" s="122">
        <v>2378</v>
      </c>
      <c r="W636" s="131">
        <v>1364</v>
      </c>
      <c r="X636" s="131">
        <v>106300390</v>
      </c>
      <c r="Y636" s="132">
        <f t="shared" si="648"/>
        <v>0.35181841630126387</v>
      </c>
      <c r="Z636" s="132">
        <f t="shared" si="601"/>
        <v>0.5735912531539108</v>
      </c>
      <c r="AA636" s="131">
        <f t="shared" si="602"/>
        <v>77932.837243401766</v>
      </c>
      <c r="AB636" s="592"/>
      <c r="AC636" s="227" t="s">
        <v>103</v>
      </c>
      <c r="AD636" s="122">
        <v>2289</v>
      </c>
      <c r="AE636" s="131">
        <v>1388</v>
      </c>
      <c r="AF636" s="131">
        <v>119946840</v>
      </c>
      <c r="AG636" s="132">
        <f t="shared" si="649"/>
        <v>0.40442890442890445</v>
      </c>
      <c r="AH636" s="132">
        <f t="shared" si="603"/>
        <v>0.60637833114897333</v>
      </c>
      <c r="AI636" s="126">
        <f t="shared" si="604"/>
        <v>86417.031700288178</v>
      </c>
      <c r="AJ636" s="592"/>
      <c r="AK636" s="227" t="s">
        <v>103</v>
      </c>
      <c r="AL636" s="122">
        <v>1512</v>
      </c>
      <c r="AM636" s="131">
        <v>861</v>
      </c>
      <c r="AN636" s="131">
        <v>76282310</v>
      </c>
      <c r="AO636" s="132">
        <f t="shared" si="650"/>
        <v>0.38063660477453581</v>
      </c>
      <c r="AP636" s="132">
        <f t="shared" si="605"/>
        <v>0.56944444444444442</v>
      </c>
      <c r="AQ636" s="126">
        <f t="shared" si="606"/>
        <v>88597.340301974444</v>
      </c>
      <c r="AR636" s="592"/>
      <c r="AS636" s="227" t="s">
        <v>103</v>
      </c>
      <c r="AT636" s="122">
        <v>728</v>
      </c>
      <c r="AU636" s="131">
        <v>397</v>
      </c>
      <c r="AV636" s="131">
        <v>36136980</v>
      </c>
      <c r="AW636" s="132">
        <f t="shared" si="651"/>
        <v>0.35101679929266139</v>
      </c>
      <c r="AX636" s="132">
        <f t="shared" si="607"/>
        <v>0.54532967032967028</v>
      </c>
      <c r="AY636" s="131">
        <f t="shared" si="608"/>
        <v>91025.138539042819</v>
      </c>
      <c r="AZ636" s="592"/>
      <c r="BA636" s="227" t="s">
        <v>103</v>
      </c>
      <c r="BB636" s="122">
        <v>266</v>
      </c>
      <c r="BC636" s="131">
        <v>135</v>
      </c>
      <c r="BD636" s="131">
        <v>13686390</v>
      </c>
      <c r="BE636" s="132">
        <f t="shared" si="652"/>
        <v>0.28969957081545067</v>
      </c>
      <c r="BF636" s="132">
        <f t="shared" si="609"/>
        <v>0.50751879699248126</v>
      </c>
      <c r="BG636" s="157">
        <f t="shared" si="610"/>
        <v>101380.66666666667</v>
      </c>
      <c r="BH636" s="592"/>
      <c r="BI636" s="227" t="s">
        <v>103</v>
      </c>
      <c r="BJ636" s="122">
        <f t="shared" si="611"/>
        <v>7206</v>
      </c>
      <c r="BK636" s="131">
        <f t="shared" si="595"/>
        <v>4166</v>
      </c>
      <c r="BL636" s="131">
        <f t="shared" si="596"/>
        <v>354426970</v>
      </c>
      <c r="BM636" s="132">
        <f t="shared" si="653"/>
        <v>0.37126815791818912</v>
      </c>
      <c r="BN636" s="132">
        <f t="shared" si="612"/>
        <v>0.57812933666389121</v>
      </c>
      <c r="BO636" s="131">
        <f t="shared" si="613"/>
        <v>85076.084973595774</v>
      </c>
      <c r="BP636" s="183"/>
    </row>
    <row r="637" spans="2:68" s="75" customFormat="1">
      <c r="B637" s="602"/>
      <c r="C637" s="605"/>
      <c r="D637" s="592"/>
      <c r="E637" s="227" t="s">
        <v>106</v>
      </c>
      <c r="F637" s="122">
        <v>1</v>
      </c>
      <c r="G637" s="131">
        <v>1</v>
      </c>
      <c r="H637" s="131">
        <v>56250</v>
      </c>
      <c r="I637" s="132">
        <f t="shared" si="646"/>
        <v>0.2</v>
      </c>
      <c r="J637" s="132">
        <f t="shared" si="597"/>
        <v>1</v>
      </c>
      <c r="K637" s="157">
        <f t="shared" si="598"/>
        <v>56250</v>
      </c>
      <c r="L637" s="592"/>
      <c r="M637" s="227" t="s">
        <v>106</v>
      </c>
      <c r="N637" s="122">
        <v>17</v>
      </c>
      <c r="O637" s="131">
        <v>12</v>
      </c>
      <c r="P637" s="131">
        <v>1227760</v>
      </c>
      <c r="Q637" s="132">
        <f t="shared" si="647"/>
        <v>0.25</v>
      </c>
      <c r="R637" s="132">
        <f t="shared" si="599"/>
        <v>0.70588235294117652</v>
      </c>
      <c r="S637" s="126">
        <f t="shared" si="600"/>
        <v>102313.33333333333</v>
      </c>
      <c r="T637" s="592"/>
      <c r="U637" s="227" t="s">
        <v>106</v>
      </c>
      <c r="V637" s="122">
        <v>663</v>
      </c>
      <c r="W637" s="131">
        <v>412</v>
      </c>
      <c r="X637" s="131">
        <v>30215480</v>
      </c>
      <c r="Y637" s="132">
        <f t="shared" si="648"/>
        <v>0.1062677327830797</v>
      </c>
      <c r="Z637" s="132">
        <f t="shared" si="601"/>
        <v>0.62141779788838614</v>
      </c>
      <c r="AA637" s="131">
        <f t="shared" si="602"/>
        <v>73338.543689320388</v>
      </c>
      <c r="AB637" s="592"/>
      <c r="AC637" s="227" t="s">
        <v>106</v>
      </c>
      <c r="AD637" s="122">
        <v>818</v>
      </c>
      <c r="AE637" s="131">
        <v>518</v>
      </c>
      <c r="AF637" s="131">
        <v>46911190</v>
      </c>
      <c r="AG637" s="132">
        <f t="shared" si="649"/>
        <v>0.15093240093240093</v>
      </c>
      <c r="AH637" s="132">
        <f t="shared" si="603"/>
        <v>0.63325183374083127</v>
      </c>
      <c r="AI637" s="126">
        <f t="shared" si="604"/>
        <v>90562.142857142855</v>
      </c>
      <c r="AJ637" s="592"/>
      <c r="AK637" s="227" t="s">
        <v>106</v>
      </c>
      <c r="AL637" s="122">
        <v>574</v>
      </c>
      <c r="AM637" s="131">
        <v>336</v>
      </c>
      <c r="AN637" s="131">
        <v>28331450</v>
      </c>
      <c r="AO637" s="132">
        <f t="shared" si="650"/>
        <v>0.14854111405835543</v>
      </c>
      <c r="AP637" s="132">
        <f t="shared" si="605"/>
        <v>0.58536585365853655</v>
      </c>
      <c r="AQ637" s="126">
        <f t="shared" si="606"/>
        <v>84319.791666666672</v>
      </c>
      <c r="AR637" s="592"/>
      <c r="AS637" s="227" t="s">
        <v>106</v>
      </c>
      <c r="AT637" s="122">
        <v>299</v>
      </c>
      <c r="AU637" s="131">
        <v>163</v>
      </c>
      <c r="AV637" s="131">
        <v>13038710</v>
      </c>
      <c r="AW637" s="132">
        <f t="shared" si="651"/>
        <v>0.14412024756852343</v>
      </c>
      <c r="AX637" s="132">
        <f t="shared" si="607"/>
        <v>0.54515050167224077</v>
      </c>
      <c r="AY637" s="131">
        <f t="shared" si="608"/>
        <v>79992.085889570546</v>
      </c>
      <c r="AZ637" s="592"/>
      <c r="BA637" s="227" t="s">
        <v>106</v>
      </c>
      <c r="BB637" s="122">
        <v>97</v>
      </c>
      <c r="BC637" s="131">
        <v>52</v>
      </c>
      <c r="BD637" s="131">
        <v>4260190</v>
      </c>
      <c r="BE637" s="132">
        <f t="shared" si="652"/>
        <v>0.11158798283261803</v>
      </c>
      <c r="BF637" s="132">
        <f t="shared" si="609"/>
        <v>0.53608247422680411</v>
      </c>
      <c r="BG637" s="157">
        <f t="shared" si="610"/>
        <v>81926.730769230766</v>
      </c>
      <c r="BH637" s="592"/>
      <c r="BI637" s="227" t="s">
        <v>106</v>
      </c>
      <c r="BJ637" s="122">
        <f t="shared" si="611"/>
        <v>2469</v>
      </c>
      <c r="BK637" s="131">
        <f t="shared" si="595"/>
        <v>1494</v>
      </c>
      <c r="BL637" s="131">
        <f t="shared" si="596"/>
        <v>124041030</v>
      </c>
      <c r="BM637" s="132">
        <f t="shared" si="653"/>
        <v>0.13314321361732465</v>
      </c>
      <c r="BN637" s="132">
        <f t="shared" si="612"/>
        <v>0.60510328068043739</v>
      </c>
      <c r="BO637" s="131">
        <f t="shared" si="613"/>
        <v>83026.124497991972</v>
      </c>
      <c r="BP637" s="183"/>
    </row>
    <row r="638" spans="2:68" s="75" customFormat="1">
      <c r="B638" s="602"/>
      <c r="C638" s="605"/>
      <c r="D638" s="592"/>
      <c r="E638" s="227" t="s">
        <v>119</v>
      </c>
      <c r="F638" s="122">
        <v>1</v>
      </c>
      <c r="G638" s="131">
        <v>0</v>
      </c>
      <c r="H638" s="131">
        <v>0</v>
      </c>
      <c r="I638" s="132">
        <f t="shared" si="646"/>
        <v>0</v>
      </c>
      <c r="J638" s="132">
        <f t="shared" si="597"/>
        <v>0</v>
      </c>
      <c r="K638" s="157" t="str">
        <f t="shared" si="598"/>
        <v>-</v>
      </c>
      <c r="L638" s="592"/>
      <c r="M638" s="227" t="s">
        <v>119</v>
      </c>
      <c r="N638" s="122">
        <v>17</v>
      </c>
      <c r="O638" s="131">
        <v>16</v>
      </c>
      <c r="P638" s="131">
        <v>2101290</v>
      </c>
      <c r="Q638" s="132">
        <f t="shared" si="647"/>
        <v>0.33333333333333331</v>
      </c>
      <c r="R638" s="132">
        <f t="shared" si="599"/>
        <v>0.94117647058823528</v>
      </c>
      <c r="S638" s="126">
        <f t="shared" si="600"/>
        <v>131330.625</v>
      </c>
      <c r="T638" s="592"/>
      <c r="U638" s="227" t="s">
        <v>119</v>
      </c>
      <c r="V638" s="122">
        <v>822</v>
      </c>
      <c r="W638" s="131">
        <v>524</v>
      </c>
      <c r="X638" s="131">
        <v>41261020</v>
      </c>
      <c r="Y638" s="132">
        <f t="shared" si="648"/>
        <v>0.13515604849110135</v>
      </c>
      <c r="Z638" s="132">
        <f t="shared" si="601"/>
        <v>0.63746958637469586</v>
      </c>
      <c r="AA638" s="131">
        <f t="shared" si="602"/>
        <v>78742.404580152666</v>
      </c>
      <c r="AB638" s="592"/>
      <c r="AC638" s="227" t="s">
        <v>119</v>
      </c>
      <c r="AD638" s="122">
        <v>955</v>
      </c>
      <c r="AE638" s="131">
        <v>606</v>
      </c>
      <c r="AF638" s="131">
        <v>51621290</v>
      </c>
      <c r="AG638" s="132">
        <f t="shared" si="649"/>
        <v>0.17657342657342656</v>
      </c>
      <c r="AH638" s="132">
        <f t="shared" si="603"/>
        <v>0.63455497382198955</v>
      </c>
      <c r="AI638" s="126">
        <f t="shared" si="604"/>
        <v>85183.646864686467</v>
      </c>
      <c r="AJ638" s="592"/>
      <c r="AK638" s="227" t="s">
        <v>119</v>
      </c>
      <c r="AL638" s="122">
        <v>666</v>
      </c>
      <c r="AM638" s="131">
        <v>377</v>
      </c>
      <c r="AN638" s="131">
        <v>33735090</v>
      </c>
      <c r="AO638" s="132">
        <f t="shared" si="650"/>
        <v>0.16666666666666666</v>
      </c>
      <c r="AP638" s="132">
        <f t="shared" si="605"/>
        <v>0.56606606606606602</v>
      </c>
      <c r="AQ638" s="126">
        <f t="shared" si="606"/>
        <v>89482.997347480108</v>
      </c>
      <c r="AR638" s="592"/>
      <c r="AS638" s="227" t="s">
        <v>119</v>
      </c>
      <c r="AT638" s="122">
        <v>295</v>
      </c>
      <c r="AU638" s="131">
        <v>173</v>
      </c>
      <c r="AV638" s="131">
        <v>17923720</v>
      </c>
      <c r="AW638" s="132">
        <f t="shared" si="651"/>
        <v>0.15296198054818744</v>
      </c>
      <c r="AX638" s="132">
        <f t="shared" si="607"/>
        <v>0.58644067796610166</v>
      </c>
      <c r="AY638" s="131">
        <f t="shared" si="608"/>
        <v>103605.31791907514</v>
      </c>
      <c r="AZ638" s="592"/>
      <c r="BA638" s="227" t="s">
        <v>119</v>
      </c>
      <c r="BB638" s="122">
        <v>96</v>
      </c>
      <c r="BC638" s="131">
        <v>52</v>
      </c>
      <c r="BD638" s="131">
        <v>5744200</v>
      </c>
      <c r="BE638" s="132">
        <f t="shared" si="652"/>
        <v>0.11158798283261803</v>
      </c>
      <c r="BF638" s="132">
        <f t="shared" si="609"/>
        <v>0.54166666666666663</v>
      </c>
      <c r="BG638" s="157">
        <f t="shared" si="610"/>
        <v>110465.38461538461</v>
      </c>
      <c r="BH638" s="592"/>
      <c r="BI638" s="227" t="s">
        <v>119</v>
      </c>
      <c r="BJ638" s="122">
        <f t="shared" si="611"/>
        <v>2852</v>
      </c>
      <c r="BK638" s="131">
        <f t="shared" si="595"/>
        <v>1748</v>
      </c>
      <c r="BL638" s="131">
        <f t="shared" si="596"/>
        <v>152386610</v>
      </c>
      <c r="BM638" s="132">
        <f t="shared" si="653"/>
        <v>0.15577934230460744</v>
      </c>
      <c r="BN638" s="132">
        <f t="shared" si="612"/>
        <v>0.61290322580645162</v>
      </c>
      <c r="BO638" s="131">
        <f t="shared" si="613"/>
        <v>87177.694508009154</v>
      </c>
      <c r="BP638" s="183"/>
    </row>
    <row r="639" spans="2:68" s="75" customFormat="1">
      <c r="B639" s="602"/>
      <c r="C639" s="605"/>
      <c r="D639" s="592"/>
      <c r="E639" s="227" t="s">
        <v>120</v>
      </c>
      <c r="F639" s="122">
        <v>1</v>
      </c>
      <c r="G639" s="131">
        <v>1</v>
      </c>
      <c r="H639" s="131">
        <v>56250</v>
      </c>
      <c r="I639" s="132">
        <f t="shared" si="646"/>
        <v>0.2</v>
      </c>
      <c r="J639" s="132">
        <f t="shared" si="597"/>
        <v>1</v>
      </c>
      <c r="K639" s="157">
        <f t="shared" si="598"/>
        <v>56250</v>
      </c>
      <c r="L639" s="592"/>
      <c r="M639" s="227" t="s">
        <v>120</v>
      </c>
      <c r="N639" s="122">
        <v>11</v>
      </c>
      <c r="O639" s="131">
        <v>7</v>
      </c>
      <c r="P639" s="131">
        <v>647720</v>
      </c>
      <c r="Q639" s="132">
        <f t="shared" si="647"/>
        <v>0.14583333333333334</v>
      </c>
      <c r="R639" s="132">
        <f t="shared" si="599"/>
        <v>0.63636363636363635</v>
      </c>
      <c r="S639" s="126">
        <f t="shared" si="600"/>
        <v>92531.428571428565</v>
      </c>
      <c r="T639" s="592"/>
      <c r="U639" s="227" t="s">
        <v>120</v>
      </c>
      <c r="V639" s="122">
        <v>387</v>
      </c>
      <c r="W639" s="131">
        <v>242</v>
      </c>
      <c r="X639" s="131">
        <v>20407740</v>
      </c>
      <c r="Y639" s="132">
        <f t="shared" si="648"/>
        <v>6.2419396440546816E-2</v>
      </c>
      <c r="Z639" s="132">
        <f t="shared" si="601"/>
        <v>0.62532299741602071</v>
      </c>
      <c r="AA639" s="131">
        <f t="shared" si="602"/>
        <v>84329.504132231406</v>
      </c>
      <c r="AB639" s="592"/>
      <c r="AC639" s="227" t="s">
        <v>120</v>
      </c>
      <c r="AD639" s="122">
        <v>455</v>
      </c>
      <c r="AE639" s="131">
        <v>292</v>
      </c>
      <c r="AF639" s="131">
        <v>23173600</v>
      </c>
      <c r="AG639" s="132">
        <f t="shared" si="649"/>
        <v>8.5081585081585087E-2</v>
      </c>
      <c r="AH639" s="132">
        <f t="shared" si="603"/>
        <v>0.64175824175824181</v>
      </c>
      <c r="AI639" s="126">
        <f t="shared" si="604"/>
        <v>79361.643835616444</v>
      </c>
      <c r="AJ639" s="592"/>
      <c r="AK639" s="227" t="s">
        <v>120</v>
      </c>
      <c r="AL639" s="122">
        <v>253</v>
      </c>
      <c r="AM639" s="131">
        <v>139</v>
      </c>
      <c r="AN639" s="131">
        <v>11231900</v>
      </c>
      <c r="AO639" s="132">
        <f t="shared" si="650"/>
        <v>6.14500442086649E-2</v>
      </c>
      <c r="AP639" s="132">
        <f t="shared" si="605"/>
        <v>0.54940711462450598</v>
      </c>
      <c r="AQ639" s="126">
        <f t="shared" si="606"/>
        <v>80805.035971223027</v>
      </c>
      <c r="AR639" s="592"/>
      <c r="AS639" s="227" t="s">
        <v>120</v>
      </c>
      <c r="AT639" s="122">
        <v>87</v>
      </c>
      <c r="AU639" s="131">
        <v>53</v>
      </c>
      <c r="AV639" s="131">
        <v>4135720</v>
      </c>
      <c r="AW639" s="132">
        <f t="shared" si="651"/>
        <v>4.6861184792219276E-2</v>
      </c>
      <c r="AX639" s="132">
        <f t="shared" si="607"/>
        <v>0.60919540229885061</v>
      </c>
      <c r="AY639" s="131">
        <f t="shared" si="608"/>
        <v>78032.452830188675</v>
      </c>
      <c r="AZ639" s="592"/>
      <c r="BA639" s="227" t="s">
        <v>120</v>
      </c>
      <c r="BB639" s="122">
        <v>30</v>
      </c>
      <c r="BC639" s="131">
        <v>15</v>
      </c>
      <c r="BD639" s="131">
        <v>1547560</v>
      </c>
      <c r="BE639" s="132">
        <f t="shared" si="652"/>
        <v>3.2188841201716736E-2</v>
      </c>
      <c r="BF639" s="132">
        <f t="shared" si="609"/>
        <v>0.5</v>
      </c>
      <c r="BG639" s="157">
        <f t="shared" si="610"/>
        <v>103170.66666666667</v>
      </c>
      <c r="BH639" s="592"/>
      <c r="BI639" s="227" t="s">
        <v>120</v>
      </c>
      <c r="BJ639" s="122">
        <f t="shared" si="611"/>
        <v>1224</v>
      </c>
      <c r="BK639" s="131">
        <f t="shared" si="595"/>
        <v>749</v>
      </c>
      <c r="BL639" s="131">
        <f t="shared" si="596"/>
        <v>61200490</v>
      </c>
      <c r="BM639" s="132">
        <f t="shared" si="653"/>
        <v>6.6749844042420459E-2</v>
      </c>
      <c r="BN639" s="132">
        <f t="shared" si="612"/>
        <v>0.61192810457516345</v>
      </c>
      <c r="BO639" s="131">
        <f t="shared" si="613"/>
        <v>81709.599465954612</v>
      </c>
      <c r="BP639" s="183"/>
    </row>
    <row r="640" spans="2:68" s="75" customFormat="1">
      <c r="B640" s="602"/>
      <c r="C640" s="605"/>
      <c r="D640" s="592"/>
      <c r="E640" s="227" t="s">
        <v>121</v>
      </c>
      <c r="F640" s="122">
        <v>0</v>
      </c>
      <c r="G640" s="131">
        <v>0</v>
      </c>
      <c r="H640" s="131">
        <v>0</v>
      </c>
      <c r="I640" s="132">
        <f t="shared" si="646"/>
        <v>0</v>
      </c>
      <c r="J640" s="132" t="str">
        <f t="shared" si="597"/>
        <v>-</v>
      </c>
      <c r="K640" s="157" t="str">
        <f t="shared" si="598"/>
        <v>-</v>
      </c>
      <c r="L640" s="592"/>
      <c r="M640" s="227" t="s">
        <v>121</v>
      </c>
      <c r="N640" s="122">
        <v>12</v>
      </c>
      <c r="O640" s="131">
        <v>10</v>
      </c>
      <c r="P640" s="131">
        <v>735730</v>
      </c>
      <c r="Q640" s="132">
        <f t="shared" si="647"/>
        <v>0.20833333333333334</v>
      </c>
      <c r="R640" s="132">
        <f t="shared" si="599"/>
        <v>0.83333333333333337</v>
      </c>
      <c r="S640" s="126">
        <f t="shared" si="600"/>
        <v>73573</v>
      </c>
      <c r="T640" s="592"/>
      <c r="U640" s="227" t="s">
        <v>121</v>
      </c>
      <c r="V640" s="122">
        <v>383</v>
      </c>
      <c r="W640" s="131">
        <v>218</v>
      </c>
      <c r="X640" s="131">
        <v>14213500</v>
      </c>
      <c r="Y640" s="132">
        <f t="shared" si="648"/>
        <v>5.622904307454217E-2</v>
      </c>
      <c r="Z640" s="132">
        <f t="shared" si="601"/>
        <v>0.56919060052219317</v>
      </c>
      <c r="AA640" s="131">
        <f t="shared" si="602"/>
        <v>65199.541284403669</v>
      </c>
      <c r="AB640" s="592"/>
      <c r="AC640" s="227" t="s">
        <v>121</v>
      </c>
      <c r="AD640" s="122">
        <v>411</v>
      </c>
      <c r="AE640" s="131">
        <v>239</v>
      </c>
      <c r="AF640" s="131">
        <v>18302460</v>
      </c>
      <c r="AG640" s="132">
        <f t="shared" si="649"/>
        <v>6.963869463869464E-2</v>
      </c>
      <c r="AH640" s="132">
        <f t="shared" si="603"/>
        <v>0.58150851581508511</v>
      </c>
      <c r="AI640" s="126">
        <f t="shared" si="604"/>
        <v>76579.330543933058</v>
      </c>
      <c r="AJ640" s="592"/>
      <c r="AK640" s="227" t="s">
        <v>121</v>
      </c>
      <c r="AL640" s="122">
        <v>296</v>
      </c>
      <c r="AM640" s="131">
        <v>159</v>
      </c>
      <c r="AN640" s="131">
        <v>12663910</v>
      </c>
      <c r="AO640" s="132">
        <f t="shared" si="650"/>
        <v>7.0291777188328908E-2</v>
      </c>
      <c r="AP640" s="132">
        <f t="shared" si="605"/>
        <v>0.53716216216216217</v>
      </c>
      <c r="AQ640" s="126">
        <f t="shared" si="606"/>
        <v>79647.232704402515</v>
      </c>
      <c r="AR640" s="592"/>
      <c r="AS640" s="227" t="s">
        <v>121</v>
      </c>
      <c r="AT640" s="122">
        <v>153</v>
      </c>
      <c r="AU640" s="131">
        <v>90</v>
      </c>
      <c r="AV640" s="131">
        <v>6631900</v>
      </c>
      <c r="AW640" s="132">
        <f t="shared" si="651"/>
        <v>7.9575596816976124E-2</v>
      </c>
      <c r="AX640" s="132">
        <f t="shared" si="607"/>
        <v>0.58823529411764708</v>
      </c>
      <c r="AY640" s="131">
        <f t="shared" si="608"/>
        <v>73687.777777777781</v>
      </c>
      <c r="AZ640" s="592"/>
      <c r="BA640" s="227" t="s">
        <v>121</v>
      </c>
      <c r="BB640" s="122">
        <v>55</v>
      </c>
      <c r="BC640" s="131">
        <v>24</v>
      </c>
      <c r="BD640" s="131">
        <v>1473850</v>
      </c>
      <c r="BE640" s="132">
        <f t="shared" si="652"/>
        <v>5.1502145922746781E-2</v>
      </c>
      <c r="BF640" s="132">
        <f t="shared" si="609"/>
        <v>0.43636363636363634</v>
      </c>
      <c r="BG640" s="157">
        <f t="shared" si="610"/>
        <v>61410.416666666664</v>
      </c>
      <c r="BH640" s="592"/>
      <c r="BI640" s="227" t="s">
        <v>121</v>
      </c>
      <c r="BJ640" s="122">
        <f t="shared" si="611"/>
        <v>1310</v>
      </c>
      <c r="BK640" s="131">
        <f t="shared" si="595"/>
        <v>740</v>
      </c>
      <c r="BL640" s="131">
        <f t="shared" si="596"/>
        <v>54021350</v>
      </c>
      <c r="BM640" s="132">
        <f t="shared" si="653"/>
        <v>6.5947776490508869E-2</v>
      </c>
      <c r="BN640" s="132">
        <f t="shared" si="612"/>
        <v>0.56488549618320616</v>
      </c>
      <c r="BO640" s="131">
        <f t="shared" si="613"/>
        <v>73001.82432432432</v>
      </c>
      <c r="BP640" s="183"/>
    </row>
    <row r="641" spans="2:68" s="75" customFormat="1">
      <c r="B641" s="602"/>
      <c r="C641" s="605"/>
      <c r="D641" s="592"/>
      <c r="E641" s="227" t="s">
        <v>122</v>
      </c>
      <c r="F641" s="122">
        <v>0</v>
      </c>
      <c r="G641" s="131">
        <v>0</v>
      </c>
      <c r="H641" s="131">
        <v>0</v>
      </c>
      <c r="I641" s="132">
        <f t="shared" si="646"/>
        <v>0</v>
      </c>
      <c r="J641" s="132" t="str">
        <f t="shared" si="597"/>
        <v>-</v>
      </c>
      <c r="K641" s="157" t="str">
        <f t="shared" si="598"/>
        <v>-</v>
      </c>
      <c r="L641" s="592"/>
      <c r="M641" s="227" t="s">
        <v>122</v>
      </c>
      <c r="N641" s="122">
        <v>3</v>
      </c>
      <c r="O641" s="131">
        <v>1</v>
      </c>
      <c r="P641" s="131">
        <v>107670</v>
      </c>
      <c r="Q641" s="132">
        <f t="shared" si="647"/>
        <v>2.0833333333333332E-2</v>
      </c>
      <c r="R641" s="132">
        <f t="shared" si="599"/>
        <v>0.33333333333333331</v>
      </c>
      <c r="S641" s="126">
        <f t="shared" si="600"/>
        <v>107670</v>
      </c>
      <c r="T641" s="592"/>
      <c r="U641" s="227" t="s">
        <v>122</v>
      </c>
      <c r="V641" s="122">
        <v>189</v>
      </c>
      <c r="W641" s="131">
        <v>123</v>
      </c>
      <c r="X641" s="131">
        <v>9596080</v>
      </c>
      <c r="Y641" s="132">
        <f t="shared" si="648"/>
        <v>3.1725561000773797E-2</v>
      </c>
      <c r="Z641" s="132">
        <f t="shared" si="601"/>
        <v>0.65079365079365081</v>
      </c>
      <c r="AA641" s="131">
        <f t="shared" si="602"/>
        <v>78016.91056910569</v>
      </c>
      <c r="AB641" s="592"/>
      <c r="AC641" s="227" t="s">
        <v>122</v>
      </c>
      <c r="AD641" s="122">
        <v>233</v>
      </c>
      <c r="AE641" s="131">
        <v>155</v>
      </c>
      <c r="AF641" s="131">
        <v>14481330</v>
      </c>
      <c r="AG641" s="132">
        <f t="shared" si="649"/>
        <v>4.516317016317016E-2</v>
      </c>
      <c r="AH641" s="132">
        <f t="shared" si="603"/>
        <v>0.66523605150214593</v>
      </c>
      <c r="AI641" s="126">
        <f t="shared" si="604"/>
        <v>93427.93548387097</v>
      </c>
      <c r="AJ641" s="592"/>
      <c r="AK641" s="227" t="s">
        <v>122</v>
      </c>
      <c r="AL641" s="122">
        <v>175</v>
      </c>
      <c r="AM641" s="131">
        <v>115</v>
      </c>
      <c r="AN641" s="131">
        <v>10854950</v>
      </c>
      <c r="AO641" s="132">
        <f t="shared" si="650"/>
        <v>5.0839964633068079E-2</v>
      </c>
      <c r="AP641" s="132">
        <f t="shared" si="605"/>
        <v>0.65714285714285714</v>
      </c>
      <c r="AQ641" s="126">
        <f t="shared" si="606"/>
        <v>94390.869565217392</v>
      </c>
      <c r="AR641" s="592"/>
      <c r="AS641" s="227" t="s">
        <v>122</v>
      </c>
      <c r="AT641" s="122">
        <v>84</v>
      </c>
      <c r="AU641" s="131">
        <v>53</v>
      </c>
      <c r="AV641" s="131">
        <v>5436720</v>
      </c>
      <c r="AW641" s="132">
        <f t="shared" si="651"/>
        <v>4.6861184792219276E-2</v>
      </c>
      <c r="AX641" s="132">
        <f t="shared" si="607"/>
        <v>0.63095238095238093</v>
      </c>
      <c r="AY641" s="131">
        <f t="shared" si="608"/>
        <v>102579.62264150943</v>
      </c>
      <c r="AZ641" s="592"/>
      <c r="BA641" s="227" t="s">
        <v>122</v>
      </c>
      <c r="BB641" s="122">
        <v>28</v>
      </c>
      <c r="BC641" s="131">
        <v>19</v>
      </c>
      <c r="BD641" s="131">
        <v>2169700</v>
      </c>
      <c r="BE641" s="132">
        <f t="shared" si="652"/>
        <v>4.07725321888412E-2</v>
      </c>
      <c r="BF641" s="132">
        <f t="shared" si="609"/>
        <v>0.6785714285714286</v>
      </c>
      <c r="BG641" s="157">
        <f t="shared" si="610"/>
        <v>114194.73684210527</v>
      </c>
      <c r="BH641" s="592"/>
      <c r="BI641" s="227" t="s">
        <v>122</v>
      </c>
      <c r="BJ641" s="122">
        <f t="shared" si="611"/>
        <v>712</v>
      </c>
      <c r="BK641" s="131">
        <f t="shared" si="595"/>
        <v>466</v>
      </c>
      <c r="BL641" s="131">
        <f t="shared" si="596"/>
        <v>42646450</v>
      </c>
      <c r="BM641" s="132">
        <f t="shared" si="653"/>
        <v>4.152927546564477E-2</v>
      </c>
      <c r="BN641" s="132">
        <f t="shared" si="612"/>
        <v>0.6544943820224719</v>
      </c>
      <c r="BO641" s="131">
        <f t="shared" si="613"/>
        <v>91515.987124463514</v>
      </c>
      <c r="BP641" s="183"/>
    </row>
    <row r="642" spans="2:68" s="75" customFormat="1">
      <c r="B642" s="602"/>
      <c r="C642" s="605"/>
      <c r="D642" s="592"/>
      <c r="E642" s="227" t="s">
        <v>123</v>
      </c>
      <c r="F642" s="122">
        <v>2</v>
      </c>
      <c r="G642" s="131">
        <v>2</v>
      </c>
      <c r="H642" s="131">
        <v>82600</v>
      </c>
      <c r="I642" s="132">
        <f t="shared" si="646"/>
        <v>0.4</v>
      </c>
      <c r="J642" s="132">
        <f t="shared" si="597"/>
        <v>1</v>
      </c>
      <c r="K642" s="157">
        <f t="shared" si="598"/>
        <v>41300</v>
      </c>
      <c r="L642" s="592"/>
      <c r="M642" s="227" t="s">
        <v>123</v>
      </c>
      <c r="N642" s="122">
        <v>22</v>
      </c>
      <c r="O642" s="131">
        <v>17</v>
      </c>
      <c r="P642" s="131">
        <v>2047320</v>
      </c>
      <c r="Q642" s="132">
        <f t="shared" si="647"/>
        <v>0.35416666666666669</v>
      </c>
      <c r="R642" s="132">
        <f t="shared" si="599"/>
        <v>0.77272727272727271</v>
      </c>
      <c r="S642" s="126">
        <f t="shared" si="600"/>
        <v>120430.58823529411</v>
      </c>
      <c r="T642" s="592"/>
      <c r="U642" s="227" t="s">
        <v>123</v>
      </c>
      <c r="V642" s="122">
        <v>1517</v>
      </c>
      <c r="W642" s="131">
        <v>951</v>
      </c>
      <c r="X642" s="131">
        <v>77860240</v>
      </c>
      <c r="Y642" s="132">
        <f t="shared" si="648"/>
        <v>0.24529275212793397</v>
      </c>
      <c r="Z642" s="132">
        <f t="shared" si="601"/>
        <v>0.62689518787079768</v>
      </c>
      <c r="AA642" s="131">
        <f t="shared" si="602"/>
        <v>81871.966351209252</v>
      </c>
      <c r="AB642" s="592"/>
      <c r="AC642" s="227" t="s">
        <v>123</v>
      </c>
      <c r="AD642" s="122">
        <v>1515</v>
      </c>
      <c r="AE642" s="131">
        <v>1001</v>
      </c>
      <c r="AF642" s="131">
        <v>83631670</v>
      </c>
      <c r="AG642" s="132">
        <f t="shared" si="649"/>
        <v>0.29166666666666669</v>
      </c>
      <c r="AH642" s="132">
        <f t="shared" si="603"/>
        <v>0.66072607260726068</v>
      </c>
      <c r="AI642" s="126">
        <f t="shared" si="604"/>
        <v>83548.121878121878</v>
      </c>
      <c r="AJ642" s="592"/>
      <c r="AK642" s="227" t="s">
        <v>123</v>
      </c>
      <c r="AL642" s="122">
        <v>911</v>
      </c>
      <c r="AM642" s="131">
        <v>536</v>
      </c>
      <c r="AN642" s="131">
        <v>46383190</v>
      </c>
      <c r="AO642" s="132">
        <f t="shared" si="650"/>
        <v>0.23695844385499559</v>
      </c>
      <c r="AP642" s="132">
        <f t="shared" si="605"/>
        <v>0.58836443468715693</v>
      </c>
      <c r="AQ642" s="126">
        <f t="shared" si="606"/>
        <v>86535.802238805976</v>
      </c>
      <c r="AR642" s="592"/>
      <c r="AS642" s="227" t="s">
        <v>123</v>
      </c>
      <c r="AT642" s="122">
        <v>388</v>
      </c>
      <c r="AU642" s="131">
        <v>218</v>
      </c>
      <c r="AV642" s="131">
        <v>18149730</v>
      </c>
      <c r="AW642" s="132">
        <f t="shared" si="651"/>
        <v>0.1927497789566755</v>
      </c>
      <c r="AX642" s="132">
        <f t="shared" si="607"/>
        <v>0.56185567010309279</v>
      </c>
      <c r="AY642" s="131">
        <f t="shared" si="608"/>
        <v>83255.642201834868</v>
      </c>
      <c r="AZ642" s="592"/>
      <c r="BA642" s="227" t="s">
        <v>123</v>
      </c>
      <c r="BB642" s="122">
        <v>106</v>
      </c>
      <c r="BC642" s="131">
        <v>48</v>
      </c>
      <c r="BD642" s="131">
        <v>4096780</v>
      </c>
      <c r="BE642" s="132">
        <f t="shared" si="652"/>
        <v>0.10300429184549356</v>
      </c>
      <c r="BF642" s="132">
        <f t="shared" si="609"/>
        <v>0.45283018867924529</v>
      </c>
      <c r="BG642" s="157">
        <f t="shared" si="610"/>
        <v>85349.583333333328</v>
      </c>
      <c r="BH642" s="592"/>
      <c r="BI642" s="227" t="s">
        <v>123</v>
      </c>
      <c r="BJ642" s="122">
        <f t="shared" si="611"/>
        <v>4461</v>
      </c>
      <c r="BK642" s="131">
        <f t="shared" si="595"/>
        <v>2773</v>
      </c>
      <c r="BL642" s="131">
        <f t="shared" si="596"/>
        <v>232251530</v>
      </c>
      <c r="BM642" s="132">
        <f t="shared" si="653"/>
        <v>0.24712592460565011</v>
      </c>
      <c r="BN642" s="132">
        <f t="shared" si="612"/>
        <v>0.62160950459538222</v>
      </c>
      <c r="BO642" s="131">
        <f t="shared" si="613"/>
        <v>83754.608727010462</v>
      </c>
      <c r="BP642" s="183"/>
    </row>
    <row r="643" spans="2:68" s="75" customFormat="1">
      <c r="B643" s="602"/>
      <c r="C643" s="605"/>
      <c r="D643" s="592"/>
      <c r="E643" s="227" t="s">
        <v>124</v>
      </c>
      <c r="F643" s="122">
        <v>1</v>
      </c>
      <c r="G643" s="131">
        <v>1</v>
      </c>
      <c r="H643" s="131">
        <v>56250</v>
      </c>
      <c r="I643" s="132">
        <f t="shared" si="646"/>
        <v>0.2</v>
      </c>
      <c r="J643" s="132">
        <f t="shared" si="597"/>
        <v>1</v>
      </c>
      <c r="K643" s="157">
        <f t="shared" si="598"/>
        <v>56250</v>
      </c>
      <c r="L643" s="592"/>
      <c r="M643" s="227" t="s">
        <v>124</v>
      </c>
      <c r="N643" s="122">
        <v>5</v>
      </c>
      <c r="O643" s="131">
        <v>4</v>
      </c>
      <c r="P643" s="131">
        <v>727730</v>
      </c>
      <c r="Q643" s="132">
        <f t="shared" si="647"/>
        <v>8.3333333333333329E-2</v>
      </c>
      <c r="R643" s="132">
        <f t="shared" si="599"/>
        <v>0.8</v>
      </c>
      <c r="S643" s="126">
        <f t="shared" si="600"/>
        <v>181932.5</v>
      </c>
      <c r="T643" s="592"/>
      <c r="U643" s="227" t="s">
        <v>124</v>
      </c>
      <c r="V643" s="122">
        <v>214</v>
      </c>
      <c r="W643" s="131">
        <v>137</v>
      </c>
      <c r="X643" s="131">
        <v>9732540</v>
      </c>
      <c r="Y643" s="132">
        <f t="shared" si="648"/>
        <v>3.5336600464276502E-2</v>
      </c>
      <c r="Z643" s="132">
        <f t="shared" si="601"/>
        <v>0.64018691588785048</v>
      </c>
      <c r="AA643" s="131">
        <f t="shared" si="602"/>
        <v>71040.437956204376</v>
      </c>
      <c r="AB643" s="592"/>
      <c r="AC643" s="227" t="s">
        <v>124</v>
      </c>
      <c r="AD643" s="122">
        <v>344</v>
      </c>
      <c r="AE643" s="131">
        <v>195</v>
      </c>
      <c r="AF643" s="131">
        <v>17698510</v>
      </c>
      <c r="AG643" s="132">
        <f t="shared" si="649"/>
        <v>5.6818181818181816E-2</v>
      </c>
      <c r="AH643" s="132">
        <f t="shared" si="603"/>
        <v>0.56686046511627908</v>
      </c>
      <c r="AI643" s="126">
        <f t="shared" si="604"/>
        <v>90761.58974358975</v>
      </c>
      <c r="AJ643" s="592"/>
      <c r="AK643" s="227" t="s">
        <v>124</v>
      </c>
      <c r="AL643" s="122">
        <v>281</v>
      </c>
      <c r="AM643" s="131">
        <v>154</v>
      </c>
      <c r="AN643" s="131">
        <v>12981000</v>
      </c>
      <c r="AO643" s="132">
        <f t="shared" si="650"/>
        <v>6.8081343943412906E-2</v>
      </c>
      <c r="AP643" s="132">
        <f t="shared" si="605"/>
        <v>0.54804270462633453</v>
      </c>
      <c r="AQ643" s="126">
        <f t="shared" si="606"/>
        <v>84292.207792207788</v>
      </c>
      <c r="AR643" s="592"/>
      <c r="AS643" s="227" t="s">
        <v>124</v>
      </c>
      <c r="AT643" s="122">
        <v>176</v>
      </c>
      <c r="AU643" s="131">
        <v>105</v>
      </c>
      <c r="AV643" s="131">
        <v>9658420</v>
      </c>
      <c r="AW643" s="132">
        <f t="shared" si="651"/>
        <v>9.2838196286472149E-2</v>
      </c>
      <c r="AX643" s="132">
        <f t="shared" si="607"/>
        <v>0.59659090909090906</v>
      </c>
      <c r="AY643" s="131">
        <f t="shared" si="608"/>
        <v>91984.952380952382</v>
      </c>
      <c r="AZ643" s="592"/>
      <c r="BA643" s="227" t="s">
        <v>124</v>
      </c>
      <c r="BB643" s="122">
        <v>87</v>
      </c>
      <c r="BC643" s="131">
        <v>44</v>
      </c>
      <c r="BD643" s="131">
        <v>3704340</v>
      </c>
      <c r="BE643" s="132">
        <f t="shared" si="652"/>
        <v>9.4420600858369105E-2</v>
      </c>
      <c r="BF643" s="132">
        <f t="shared" si="609"/>
        <v>0.50574712643678166</v>
      </c>
      <c r="BG643" s="157">
        <f t="shared" si="610"/>
        <v>84189.545454545456</v>
      </c>
      <c r="BH643" s="592"/>
      <c r="BI643" s="227" t="s">
        <v>124</v>
      </c>
      <c r="BJ643" s="122">
        <f t="shared" si="611"/>
        <v>1108</v>
      </c>
      <c r="BK643" s="131">
        <f t="shared" si="595"/>
        <v>640</v>
      </c>
      <c r="BL643" s="131">
        <f t="shared" si="596"/>
        <v>54558790</v>
      </c>
      <c r="BM643" s="132">
        <f t="shared" si="653"/>
        <v>5.7035914802602262E-2</v>
      </c>
      <c r="BN643" s="132">
        <f t="shared" si="612"/>
        <v>0.57761732851985559</v>
      </c>
      <c r="BO643" s="131">
        <f t="shared" si="613"/>
        <v>85248.109375</v>
      </c>
      <c r="BP643" s="183"/>
    </row>
    <row r="644" spans="2:68" s="75" customFormat="1">
      <c r="B644" s="602"/>
      <c r="C644" s="605"/>
      <c r="D644" s="592"/>
      <c r="E644" s="224" t="s">
        <v>117</v>
      </c>
      <c r="F644" s="122">
        <v>0</v>
      </c>
      <c r="G644" s="131">
        <v>0</v>
      </c>
      <c r="H644" s="131">
        <v>0</v>
      </c>
      <c r="I644" s="132">
        <f t="shared" si="646"/>
        <v>0</v>
      </c>
      <c r="J644" s="132" t="str">
        <f t="shared" si="597"/>
        <v>-</v>
      </c>
      <c r="K644" s="157" t="str">
        <f t="shared" si="598"/>
        <v>-</v>
      </c>
      <c r="L644" s="592"/>
      <c r="M644" s="228" t="s">
        <v>117</v>
      </c>
      <c r="N644" s="122">
        <v>5</v>
      </c>
      <c r="O644" s="131">
        <v>5</v>
      </c>
      <c r="P644" s="131">
        <v>559180</v>
      </c>
      <c r="Q644" s="132">
        <f t="shared" si="647"/>
        <v>0.10416666666666667</v>
      </c>
      <c r="R644" s="132">
        <f t="shared" si="599"/>
        <v>1</v>
      </c>
      <c r="S644" s="126">
        <f t="shared" si="600"/>
        <v>111836</v>
      </c>
      <c r="T644" s="592"/>
      <c r="U644" s="228" t="s">
        <v>117</v>
      </c>
      <c r="V644" s="122">
        <v>373</v>
      </c>
      <c r="W644" s="131">
        <v>201</v>
      </c>
      <c r="X644" s="131">
        <v>16177760</v>
      </c>
      <c r="Y644" s="132">
        <f t="shared" si="648"/>
        <v>5.1844209440288884E-2</v>
      </c>
      <c r="Z644" s="132">
        <f t="shared" si="601"/>
        <v>0.53887399463806973</v>
      </c>
      <c r="AA644" s="131">
        <f t="shared" si="602"/>
        <v>80486.368159203979</v>
      </c>
      <c r="AB644" s="592"/>
      <c r="AC644" s="228" t="s">
        <v>117</v>
      </c>
      <c r="AD644" s="122">
        <v>196</v>
      </c>
      <c r="AE644" s="131">
        <v>112</v>
      </c>
      <c r="AF644" s="131">
        <v>10197000</v>
      </c>
      <c r="AG644" s="132">
        <f t="shared" si="649"/>
        <v>3.2634032634032632E-2</v>
      </c>
      <c r="AH644" s="132">
        <f t="shared" si="603"/>
        <v>0.5714285714285714</v>
      </c>
      <c r="AI644" s="126">
        <f t="shared" si="604"/>
        <v>91044.642857142855</v>
      </c>
      <c r="AJ644" s="592"/>
      <c r="AK644" s="228" t="s">
        <v>117</v>
      </c>
      <c r="AL644" s="122">
        <v>119</v>
      </c>
      <c r="AM644" s="131">
        <v>68</v>
      </c>
      <c r="AN644" s="131">
        <v>6934220</v>
      </c>
      <c r="AO644" s="132">
        <f t="shared" si="650"/>
        <v>3.0061892130857647E-2</v>
      </c>
      <c r="AP644" s="132">
        <f t="shared" si="605"/>
        <v>0.5714285714285714</v>
      </c>
      <c r="AQ644" s="126">
        <f t="shared" si="606"/>
        <v>101973.82352941176</v>
      </c>
      <c r="AR644" s="592"/>
      <c r="AS644" s="228" t="s">
        <v>117</v>
      </c>
      <c r="AT644" s="122">
        <v>43</v>
      </c>
      <c r="AU644" s="131">
        <v>23</v>
      </c>
      <c r="AV644" s="131">
        <v>2120580</v>
      </c>
      <c r="AW644" s="132">
        <f t="shared" si="651"/>
        <v>2.0335985853227233E-2</v>
      </c>
      <c r="AX644" s="132">
        <f t="shared" si="607"/>
        <v>0.53488372093023251</v>
      </c>
      <c r="AY644" s="131">
        <f t="shared" si="608"/>
        <v>92199.130434782608</v>
      </c>
      <c r="AZ644" s="592"/>
      <c r="BA644" s="228" t="s">
        <v>117</v>
      </c>
      <c r="BB644" s="122">
        <v>36</v>
      </c>
      <c r="BC644" s="131">
        <v>16</v>
      </c>
      <c r="BD644" s="131">
        <v>1895290</v>
      </c>
      <c r="BE644" s="132">
        <f t="shared" si="652"/>
        <v>3.4334763948497854E-2</v>
      </c>
      <c r="BF644" s="132">
        <f t="shared" si="609"/>
        <v>0.44444444444444442</v>
      </c>
      <c r="BG644" s="157">
        <f t="shared" si="610"/>
        <v>118455.625</v>
      </c>
      <c r="BH644" s="592"/>
      <c r="BI644" s="228" t="s">
        <v>117</v>
      </c>
      <c r="BJ644" s="122">
        <f t="shared" si="611"/>
        <v>772</v>
      </c>
      <c r="BK644" s="131">
        <f t="shared" si="595"/>
        <v>425</v>
      </c>
      <c r="BL644" s="131">
        <f t="shared" si="596"/>
        <v>37884030</v>
      </c>
      <c r="BM644" s="132">
        <f t="shared" si="653"/>
        <v>3.7875412173603067E-2</v>
      </c>
      <c r="BN644" s="132">
        <f t="shared" si="612"/>
        <v>0.55051813471502586</v>
      </c>
      <c r="BO644" s="131">
        <f t="shared" si="613"/>
        <v>89138.894117647054</v>
      </c>
      <c r="BP644" s="183"/>
    </row>
    <row r="645" spans="2:68" s="75" customFormat="1">
      <c r="B645" s="602">
        <v>59</v>
      </c>
      <c r="C645" s="604" t="s">
        <v>20</v>
      </c>
      <c r="D645" s="596">
        <f>BS66</f>
        <v>50</v>
      </c>
      <c r="E645" s="225" t="s">
        <v>104</v>
      </c>
      <c r="F645" s="121">
        <v>24</v>
      </c>
      <c r="G645" s="129">
        <v>14</v>
      </c>
      <c r="H645" s="129">
        <v>1783550</v>
      </c>
      <c r="I645" s="130">
        <f>IFERROR(G645/$D$645,"-")</f>
        <v>0.28000000000000003</v>
      </c>
      <c r="J645" s="130">
        <f t="shared" si="597"/>
        <v>0.58333333333333337</v>
      </c>
      <c r="K645" s="156">
        <f t="shared" si="598"/>
        <v>127396.42857142857</v>
      </c>
      <c r="L645" s="596">
        <f>BT66</f>
        <v>138</v>
      </c>
      <c r="M645" s="225" t="s">
        <v>104</v>
      </c>
      <c r="N645" s="121">
        <v>85</v>
      </c>
      <c r="O645" s="129">
        <v>49</v>
      </c>
      <c r="P645" s="129">
        <v>4753910</v>
      </c>
      <c r="Q645" s="130">
        <f>IFERROR(O645/$L$645,"-")</f>
        <v>0.35507246376811596</v>
      </c>
      <c r="R645" s="130">
        <f t="shared" si="599"/>
        <v>0.57647058823529407</v>
      </c>
      <c r="S645" s="125">
        <f t="shared" si="600"/>
        <v>97018.571428571435</v>
      </c>
      <c r="T645" s="596">
        <f>BU66</f>
        <v>29005</v>
      </c>
      <c r="U645" s="225" t="s">
        <v>104</v>
      </c>
      <c r="V645" s="121">
        <v>14777</v>
      </c>
      <c r="W645" s="129">
        <v>8979</v>
      </c>
      <c r="X645" s="129">
        <v>673986900</v>
      </c>
      <c r="Y645" s="130">
        <f>IFERROR(W645/$T$645,"-")</f>
        <v>0.30956731598000342</v>
      </c>
      <c r="Z645" s="130">
        <f t="shared" si="601"/>
        <v>0.60763348446910737</v>
      </c>
      <c r="AA645" s="129">
        <f t="shared" si="602"/>
        <v>75062.57935182091</v>
      </c>
      <c r="AB645" s="596">
        <f>BV66</f>
        <v>25127</v>
      </c>
      <c r="AC645" s="225" t="s">
        <v>104</v>
      </c>
      <c r="AD645" s="121">
        <v>14149</v>
      </c>
      <c r="AE645" s="129">
        <v>8916</v>
      </c>
      <c r="AF645" s="129">
        <v>739951640</v>
      </c>
      <c r="AG645" s="130">
        <f>IFERROR(AE645/$AB$645,"-")</f>
        <v>0.35483742587654715</v>
      </c>
      <c r="AH645" s="130">
        <f t="shared" si="603"/>
        <v>0.63015054067425258</v>
      </c>
      <c r="AI645" s="125">
        <f t="shared" si="604"/>
        <v>82991.435621354874</v>
      </c>
      <c r="AJ645" s="596">
        <f>BW66</f>
        <v>16370</v>
      </c>
      <c r="AK645" s="225" t="s">
        <v>104</v>
      </c>
      <c r="AL645" s="121">
        <v>9162</v>
      </c>
      <c r="AM645" s="129">
        <v>5331</v>
      </c>
      <c r="AN645" s="129">
        <v>468610470</v>
      </c>
      <c r="AO645" s="130">
        <f>IFERROR(AM645/$AJ$645,"-")</f>
        <v>0.32565668906536349</v>
      </c>
      <c r="AP645" s="130">
        <f t="shared" si="605"/>
        <v>0.58185985592665357</v>
      </c>
      <c r="AQ645" s="125">
        <f t="shared" si="606"/>
        <v>87902.9206527856</v>
      </c>
      <c r="AR645" s="596">
        <f>BX66</f>
        <v>7000</v>
      </c>
      <c r="AS645" s="225" t="s">
        <v>104</v>
      </c>
      <c r="AT645" s="121">
        <v>3566</v>
      </c>
      <c r="AU645" s="129">
        <v>1860</v>
      </c>
      <c r="AV645" s="129">
        <v>172290110</v>
      </c>
      <c r="AW645" s="130">
        <f>IFERROR(AU645/$AR$645,"-")</f>
        <v>0.26571428571428574</v>
      </c>
      <c r="AX645" s="130">
        <f t="shared" si="607"/>
        <v>0.52159282108805383</v>
      </c>
      <c r="AY645" s="129">
        <f t="shared" si="608"/>
        <v>92629.091397849465</v>
      </c>
      <c r="AZ645" s="596">
        <f>BY66</f>
        <v>2469</v>
      </c>
      <c r="BA645" s="225" t="s">
        <v>104</v>
      </c>
      <c r="BB645" s="121">
        <v>947</v>
      </c>
      <c r="BC645" s="129">
        <v>452</v>
      </c>
      <c r="BD645" s="129">
        <v>41436790</v>
      </c>
      <c r="BE645" s="130">
        <f>IFERROR(BC645/$AZ$645,"-")</f>
        <v>0.18307006885378696</v>
      </c>
      <c r="BF645" s="130">
        <f t="shared" si="609"/>
        <v>0.47729672650475186</v>
      </c>
      <c r="BG645" s="156">
        <f t="shared" si="610"/>
        <v>91674.314159292029</v>
      </c>
      <c r="BH645" s="596">
        <f>BZ66</f>
        <v>80159</v>
      </c>
      <c r="BI645" s="225" t="s">
        <v>104</v>
      </c>
      <c r="BJ645" s="121">
        <f t="shared" si="611"/>
        <v>42710</v>
      </c>
      <c r="BK645" s="129">
        <f t="shared" si="595"/>
        <v>25601</v>
      </c>
      <c r="BL645" s="129">
        <f t="shared" si="596"/>
        <v>2102813370</v>
      </c>
      <c r="BM645" s="130">
        <f>IFERROR(BK645/$BH$645,"-")</f>
        <v>0.3193777367482129</v>
      </c>
      <c r="BN645" s="130">
        <f t="shared" si="612"/>
        <v>0.59941465698899554</v>
      </c>
      <c r="BO645" s="129">
        <f t="shared" si="613"/>
        <v>82137.938752392482</v>
      </c>
      <c r="BP645" s="183"/>
    </row>
    <row r="646" spans="2:68" s="75" customFormat="1">
      <c r="B646" s="602"/>
      <c r="C646" s="605"/>
      <c r="D646" s="592"/>
      <c r="E646" s="226" t="s">
        <v>136</v>
      </c>
      <c r="F646" s="122">
        <v>21</v>
      </c>
      <c r="G646" s="131">
        <v>10</v>
      </c>
      <c r="H646" s="131">
        <v>1442570</v>
      </c>
      <c r="I646" s="132">
        <f t="shared" ref="I646:I655" si="654">IFERROR(G646/$D$645,"-")</f>
        <v>0.2</v>
      </c>
      <c r="J646" s="132">
        <f t="shared" si="597"/>
        <v>0.47619047619047616</v>
      </c>
      <c r="K646" s="157">
        <f t="shared" si="598"/>
        <v>144257</v>
      </c>
      <c r="L646" s="592"/>
      <c r="M646" s="226" t="s">
        <v>136</v>
      </c>
      <c r="N646" s="122">
        <v>62</v>
      </c>
      <c r="O646" s="131">
        <v>40</v>
      </c>
      <c r="P646" s="131">
        <v>4082750</v>
      </c>
      <c r="Q646" s="132">
        <f t="shared" ref="Q646:Q655" si="655">IFERROR(O646/$L$645,"-")</f>
        <v>0.28985507246376813</v>
      </c>
      <c r="R646" s="132">
        <f t="shared" si="599"/>
        <v>0.64516129032258063</v>
      </c>
      <c r="S646" s="126">
        <f t="shared" si="600"/>
        <v>102068.75</v>
      </c>
      <c r="T646" s="592"/>
      <c r="U646" s="226" t="s">
        <v>136</v>
      </c>
      <c r="V646" s="122">
        <v>13150</v>
      </c>
      <c r="W646" s="131">
        <v>8105</v>
      </c>
      <c r="X646" s="131">
        <v>577757440</v>
      </c>
      <c r="Y646" s="132">
        <f t="shared" ref="Y646:Y655" si="656">IFERROR(W646/$T$645,"-")</f>
        <v>0.2794345802447854</v>
      </c>
      <c r="Z646" s="132">
        <f t="shared" si="601"/>
        <v>0.61634980988593158</v>
      </c>
      <c r="AA646" s="131">
        <f t="shared" si="602"/>
        <v>71284.076495990128</v>
      </c>
      <c r="AB646" s="592"/>
      <c r="AC646" s="226" t="s">
        <v>136</v>
      </c>
      <c r="AD646" s="122">
        <v>11510</v>
      </c>
      <c r="AE646" s="131">
        <v>7357</v>
      </c>
      <c r="AF646" s="131">
        <v>599582420</v>
      </c>
      <c r="AG646" s="132">
        <f t="shared" ref="AG646:AG655" si="657">IFERROR(AE646/$AB$645,"-")</f>
        <v>0.2927926135233016</v>
      </c>
      <c r="AH646" s="132">
        <f t="shared" si="603"/>
        <v>0.63918331885317115</v>
      </c>
      <c r="AI646" s="126">
        <f t="shared" si="604"/>
        <v>81498.222101400024</v>
      </c>
      <c r="AJ646" s="592"/>
      <c r="AK646" s="226" t="s">
        <v>136</v>
      </c>
      <c r="AL646" s="122">
        <v>6906</v>
      </c>
      <c r="AM646" s="131">
        <v>4105</v>
      </c>
      <c r="AN646" s="131">
        <v>353302650</v>
      </c>
      <c r="AO646" s="132">
        <f t="shared" ref="AO646:AO655" si="658">IFERROR(AM646/$AJ$645,"-")</f>
        <v>0.25076359193646913</v>
      </c>
      <c r="AP646" s="132">
        <f t="shared" si="605"/>
        <v>0.59441065739936283</v>
      </c>
      <c r="AQ646" s="126">
        <f t="shared" si="606"/>
        <v>86066.419001218033</v>
      </c>
      <c r="AR646" s="592"/>
      <c r="AS646" s="226" t="s">
        <v>136</v>
      </c>
      <c r="AT646" s="122">
        <v>2331</v>
      </c>
      <c r="AU646" s="131">
        <v>1201</v>
      </c>
      <c r="AV646" s="131">
        <v>104434640</v>
      </c>
      <c r="AW646" s="132">
        <f t="shared" ref="AW646:AW655" si="659">IFERROR(AU646/$AR$645,"-")</f>
        <v>0.17157142857142857</v>
      </c>
      <c r="AX646" s="132">
        <f t="shared" si="607"/>
        <v>0.51522951522951521</v>
      </c>
      <c r="AY646" s="131">
        <f t="shared" si="608"/>
        <v>86956.402997502082</v>
      </c>
      <c r="AZ646" s="592"/>
      <c r="BA646" s="226" t="s">
        <v>136</v>
      </c>
      <c r="BB646" s="122">
        <v>509</v>
      </c>
      <c r="BC646" s="131">
        <v>232</v>
      </c>
      <c r="BD646" s="131">
        <v>21826680</v>
      </c>
      <c r="BE646" s="132">
        <f t="shared" ref="BE646:BE655" si="660">IFERROR(BC646/$AZ$645,"-")</f>
        <v>9.3965168084244627E-2</v>
      </c>
      <c r="BF646" s="132">
        <f t="shared" si="609"/>
        <v>0.45579567779960706</v>
      </c>
      <c r="BG646" s="157">
        <f t="shared" si="610"/>
        <v>94080.517241379304</v>
      </c>
      <c r="BH646" s="592"/>
      <c r="BI646" s="226" t="s">
        <v>136</v>
      </c>
      <c r="BJ646" s="122">
        <f t="shared" si="611"/>
        <v>34489</v>
      </c>
      <c r="BK646" s="131">
        <f t="shared" si="595"/>
        <v>21050</v>
      </c>
      <c r="BL646" s="131">
        <f t="shared" si="596"/>
        <v>1662429150</v>
      </c>
      <c r="BM646" s="132">
        <f t="shared" ref="BM646:BM655" si="661">IFERROR(BK646/$BH$645,"-")</f>
        <v>0.26260307638568348</v>
      </c>
      <c r="BN646" s="132">
        <f t="shared" si="612"/>
        <v>0.61033952854533324</v>
      </c>
      <c r="BO646" s="131">
        <f t="shared" si="613"/>
        <v>78975.256532066502</v>
      </c>
      <c r="BP646" s="183"/>
    </row>
    <row r="647" spans="2:68" s="75" customFormat="1">
      <c r="B647" s="602"/>
      <c r="C647" s="605"/>
      <c r="D647" s="592"/>
      <c r="E647" s="227" t="s">
        <v>103</v>
      </c>
      <c r="F647" s="122">
        <v>32</v>
      </c>
      <c r="G647" s="131">
        <v>20</v>
      </c>
      <c r="H647" s="131">
        <v>2738820</v>
      </c>
      <c r="I647" s="132">
        <f t="shared" si="654"/>
        <v>0.4</v>
      </c>
      <c r="J647" s="132">
        <f t="shared" si="597"/>
        <v>0.625</v>
      </c>
      <c r="K647" s="157">
        <f t="shared" si="598"/>
        <v>136941</v>
      </c>
      <c r="L647" s="592"/>
      <c r="M647" s="227" t="s">
        <v>103</v>
      </c>
      <c r="N647" s="122">
        <v>84</v>
      </c>
      <c r="O647" s="131">
        <v>54</v>
      </c>
      <c r="P647" s="131">
        <v>5736090</v>
      </c>
      <c r="Q647" s="132">
        <f t="shared" si="655"/>
        <v>0.39130434782608697</v>
      </c>
      <c r="R647" s="132">
        <f t="shared" si="599"/>
        <v>0.6428571428571429</v>
      </c>
      <c r="S647" s="126">
        <f t="shared" si="600"/>
        <v>106223.88888888889</v>
      </c>
      <c r="T647" s="592"/>
      <c r="U647" s="227" t="s">
        <v>103</v>
      </c>
      <c r="V647" s="122">
        <v>18044</v>
      </c>
      <c r="W647" s="131">
        <v>10758</v>
      </c>
      <c r="X647" s="131">
        <v>791941900</v>
      </c>
      <c r="Y647" s="132">
        <f t="shared" si="656"/>
        <v>0.37090156869505259</v>
      </c>
      <c r="Z647" s="132">
        <f t="shared" si="601"/>
        <v>0.59620926623808468</v>
      </c>
      <c r="AA647" s="131">
        <f t="shared" si="602"/>
        <v>73614.231269752738</v>
      </c>
      <c r="AB647" s="592"/>
      <c r="AC647" s="227" t="s">
        <v>103</v>
      </c>
      <c r="AD647" s="122">
        <v>17207</v>
      </c>
      <c r="AE647" s="131">
        <v>10672</v>
      </c>
      <c r="AF647" s="131">
        <v>893790040</v>
      </c>
      <c r="AG647" s="132">
        <f t="shared" si="657"/>
        <v>0.42472241015640544</v>
      </c>
      <c r="AH647" s="132">
        <f t="shared" si="603"/>
        <v>0.62021270413203933</v>
      </c>
      <c r="AI647" s="126">
        <f t="shared" si="604"/>
        <v>83750.940779610188</v>
      </c>
      <c r="AJ647" s="592"/>
      <c r="AK647" s="227" t="s">
        <v>103</v>
      </c>
      <c r="AL647" s="122">
        <v>11643</v>
      </c>
      <c r="AM647" s="131">
        <v>6699</v>
      </c>
      <c r="AN647" s="131">
        <v>591135210</v>
      </c>
      <c r="AO647" s="132">
        <f t="shared" si="658"/>
        <v>0.40922419059254733</v>
      </c>
      <c r="AP647" s="132">
        <f t="shared" si="605"/>
        <v>0.57536717340891519</v>
      </c>
      <c r="AQ647" s="126">
        <f t="shared" si="606"/>
        <v>88242.306314375281</v>
      </c>
      <c r="AR647" s="592"/>
      <c r="AS647" s="227" t="s">
        <v>103</v>
      </c>
      <c r="AT647" s="122">
        <v>4898</v>
      </c>
      <c r="AU647" s="131">
        <v>2524</v>
      </c>
      <c r="AV647" s="131">
        <v>232829580</v>
      </c>
      <c r="AW647" s="132">
        <f t="shared" si="659"/>
        <v>0.3605714285714286</v>
      </c>
      <c r="AX647" s="132">
        <f t="shared" si="607"/>
        <v>0.51531237239689665</v>
      </c>
      <c r="AY647" s="131">
        <f t="shared" si="608"/>
        <v>92246.267828843105</v>
      </c>
      <c r="AZ647" s="592"/>
      <c r="BA647" s="227" t="s">
        <v>103</v>
      </c>
      <c r="BB647" s="122">
        <v>1477</v>
      </c>
      <c r="BC647" s="131">
        <v>682</v>
      </c>
      <c r="BD647" s="131">
        <v>66994580</v>
      </c>
      <c r="BE647" s="132">
        <f t="shared" si="660"/>
        <v>0.27622519238558119</v>
      </c>
      <c r="BF647" s="132">
        <f t="shared" si="609"/>
        <v>0.46174678402166552</v>
      </c>
      <c r="BG647" s="157">
        <f t="shared" si="610"/>
        <v>98232.521994134891</v>
      </c>
      <c r="BH647" s="592"/>
      <c r="BI647" s="227" t="s">
        <v>103</v>
      </c>
      <c r="BJ647" s="122">
        <f t="shared" si="611"/>
        <v>53385</v>
      </c>
      <c r="BK647" s="131">
        <f t="shared" ref="BK647:BK710" si="662">SUM(G647,O647,W647,AE647,AM647,AU647,BC647)</f>
        <v>31409</v>
      </c>
      <c r="BL647" s="131">
        <f t="shared" ref="BL647:BL710" si="663">SUM(H647,P647,X647,AF647,AN647,AV647,BD647)</f>
        <v>2585166220</v>
      </c>
      <c r="BM647" s="132">
        <f t="shared" si="661"/>
        <v>0.39183373046070935</v>
      </c>
      <c r="BN647" s="132">
        <f t="shared" si="612"/>
        <v>0.58834878711248473</v>
      </c>
      <c r="BO647" s="131">
        <f t="shared" si="613"/>
        <v>82306.543347448183</v>
      </c>
      <c r="BP647" s="183"/>
    </row>
    <row r="648" spans="2:68" s="75" customFormat="1">
      <c r="B648" s="602"/>
      <c r="C648" s="605"/>
      <c r="D648" s="592"/>
      <c r="E648" s="227" t="s">
        <v>106</v>
      </c>
      <c r="F648" s="122">
        <v>15</v>
      </c>
      <c r="G648" s="131">
        <v>10</v>
      </c>
      <c r="H648" s="131">
        <v>1240320</v>
      </c>
      <c r="I648" s="132">
        <f t="shared" si="654"/>
        <v>0.2</v>
      </c>
      <c r="J648" s="132">
        <f t="shared" ref="J648:J711" si="664">IFERROR(G648/F648,"-")</f>
        <v>0.66666666666666663</v>
      </c>
      <c r="K648" s="157">
        <f t="shared" ref="K648:K711" si="665">IFERROR(H648/G648,"-")</f>
        <v>124032</v>
      </c>
      <c r="L648" s="592"/>
      <c r="M648" s="227" t="s">
        <v>106</v>
      </c>
      <c r="N648" s="122">
        <v>39</v>
      </c>
      <c r="O648" s="131">
        <v>24</v>
      </c>
      <c r="P648" s="131">
        <v>2568390</v>
      </c>
      <c r="Q648" s="132">
        <f t="shared" si="655"/>
        <v>0.17391304347826086</v>
      </c>
      <c r="R648" s="132">
        <f t="shared" ref="R648:R711" si="666">IFERROR(O648/N648,"-")</f>
        <v>0.61538461538461542</v>
      </c>
      <c r="S648" s="126">
        <f t="shared" ref="S648:S711" si="667">IFERROR(P648/O648,"-")</f>
        <v>107016.25</v>
      </c>
      <c r="T648" s="592"/>
      <c r="U648" s="227" t="s">
        <v>106</v>
      </c>
      <c r="V648" s="122">
        <v>5653</v>
      </c>
      <c r="W648" s="131">
        <v>3421</v>
      </c>
      <c r="X648" s="131">
        <v>257803880</v>
      </c>
      <c r="Y648" s="132">
        <f t="shared" si="656"/>
        <v>0.11794518186519566</v>
      </c>
      <c r="Z648" s="132">
        <f t="shared" ref="Z648:Z711" si="668">IFERROR(W648/V648,"-")</f>
        <v>0.60516539890323717</v>
      </c>
      <c r="AA648" s="131">
        <f t="shared" ref="AA648:AA711" si="669">IFERROR(X648/W648,"-")</f>
        <v>75359.216603332359</v>
      </c>
      <c r="AB648" s="592"/>
      <c r="AC648" s="227" t="s">
        <v>106</v>
      </c>
      <c r="AD648" s="122">
        <v>6294</v>
      </c>
      <c r="AE648" s="131">
        <v>3981</v>
      </c>
      <c r="AF648" s="131">
        <v>330469640</v>
      </c>
      <c r="AG648" s="132">
        <f t="shared" si="657"/>
        <v>0.15843514944084053</v>
      </c>
      <c r="AH648" s="132">
        <f t="shared" ref="AH648:AH711" si="670">IFERROR(AE648/AD648,"-")</f>
        <v>0.63250714966634891</v>
      </c>
      <c r="AI648" s="126">
        <f t="shared" ref="AI648:AI711" si="671">IFERROR(AF648/AE648,"-")</f>
        <v>83011.715649334335</v>
      </c>
      <c r="AJ648" s="592"/>
      <c r="AK648" s="227" t="s">
        <v>106</v>
      </c>
      <c r="AL648" s="122">
        <v>4560</v>
      </c>
      <c r="AM648" s="131">
        <v>2680</v>
      </c>
      <c r="AN648" s="131">
        <v>239284020</v>
      </c>
      <c r="AO648" s="132">
        <f t="shared" si="658"/>
        <v>0.16371411117898596</v>
      </c>
      <c r="AP648" s="132">
        <f t="shared" ref="AP648:AP711" si="672">IFERROR(AM648/AL648,"-")</f>
        <v>0.58771929824561409</v>
      </c>
      <c r="AQ648" s="126">
        <f t="shared" ref="AQ648:AQ711" si="673">IFERROR(AN648/AM648,"-")</f>
        <v>89285.082089552234</v>
      </c>
      <c r="AR648" s="592"/>
      <c r="AS648" s="227" t="s">
        <v>106</v>
      </c>
      <c r="AT648" s="122">
        <v>2031</v>
      </c>
      <c r="AU648" s="131">
        <v>1065</v>
      </c>
      <c r="AV648" s="131">
        <v>101978210</v>
      </c>
      <c r="AW648" s="132">
        <f t="shared" si="659"/>
        <v>0.15214285714285714</v>
      </c>
      <c r="AX648" s="132">
        <f t="shared" ref="AX648:AX711" si="674">IFERROR(AU648/AT648,"-")</f>
        <v>0.52437223042836045</v>
      </c>
      <c r="AY648" s="131">
        <f t="shared" ref="AY648:AY711" si="675">IFERROR(AV648/AU648,"-")</f>
        <v>95754.187793427234</v>
      </c>
      <c r="AZ648" s="592"/>
      <c r="BA648" s="227" t="s">
        <v>106</v>
      </c>
      <c r="BB648" s="122">
        <v>623</v>
      </c>
      <c r="BC648" s="131">
        <v>301</v>
      </c>
      <c r="BD648" s="131">
        <v>28128030</v>
      </c>
      <c r="BE648" s="132">
        <f t="shared" si="660"/>
        <v>0.12191170514378291</v>
      </c>
      <c r="BF648" s="132">
        <f t="shared" ref="BF648:BF711" si="676">IFERROR(BC648/BB648,"-")</f>
        <v>0.48314606741573035</v>
      </c>
      <c r="BG648" s="157">
        <f t="shared" ref="BG648:BG711" si="677">IFERROR(BD648/BC648,"-")</f>
        <v>93448.604651162794</v>
      </c>
      <c r="BH648" s="592"/>
      <c r="BI648" s="227" t="s">
        <v>106</v>
      </c>
      <c r="BJ648" s="122">
        <f t="shared" ref="BJ648:BJ711" si="678">SUM(F648,N648,V648,AD648,AL648,AT648,BB648)</f>
        <v>19215</v>
      </c>
      <c r="BK648" s="131">
        <f t="shared" si="662"/>
        <v>11482</v>
      </c>
      <c r="BL648" s="131">
        <f t="shared" si="663"/>
        <v>961472490</v>
      </c>
      <c r="BM648" s="132">
        <f t="shared" si="661"/>
        <v>0.14324030988410533</v>
      </c>
      <c r="BN648" s="132">
        <f t="shared" ref="BN648:BN711" si="679">IFERROR(BK648/BJ648,"-")</f>
        <v>0.59755399427530576</v>
      </c>
      <c r="BO648" s="131">
        <f t="shared" ref="BO648:BO711" si="680">IFERROR(BL648/BK648,"-")</f>
        <v>83737.370667131167</v>
      </c>
      <c r="BP648" s="183"/>
    </row>
    <row r="649" spans="2:68" s="75" customFormat="1">
      <c r="B649" s="602"/>
      <c r="C649" s="605"/>
      <c r="D649" s="592"/>
      <c r="E649" s="227" t="s">
        <v>119</v>
      </c>
      <c r="F649" s="122">
        <v>10</v>
      </c>
      <c r="G649" s="131">
        <v>6</v>
      </c>
      <c r="H649" s="131">
        <v>699720</v>
      </c>
      <c r="I649" s="132">
        <f t="shared" si="654"/>
        <v>0.12</v>
      </c>
      <c r="J649" s="132">
        <f t="shared" si="664"/>
        <v>0.6</v>
      </c>
      <c r="K649" s="157">
        <f t="shared" si="665"/>
        <v>116620</v>
      </c>
      <c r="L649" s="592"/>
      <c r="M649" s="227" t="s">
        <v>119</v>
      </c>
      <c r="N649" s="122">
        <v>48</v>
      </c>
      <c r="O649" s="131">
        <v>26</v>
      </c>
      <c r="P649" s="131">
        <v>2094690</v>
      </c>
      <c r="Q649" s="132">
        <f t="shared" si="655"/>
        <v>0.18840579710144928</v>
      </c>
      <c r="R649" s="132">
        <f t="shared" si="666"/>
        <v>0.54166666666666663</v>
      </c>
      <c r="S649" s="126">
        <f t="shared" si="667"/>
        <v>80565</v>
      </c>
      <c r="T649" s="592"/>
      <c r="U649" s="227" t="s">
        <v>119</v>
      </c>
      <c r="V649" s="122">
        <v>5938</v>
      </c>
      <c r="W649" s="131">
        <v>3671</v>
      </c>
      <c r="X649" s="131">
        <v>287102400</v>
      </c>
      <c r="Y649" s="132">
        <f t="shared" si="656"/>
        <v>0.12656438545078436</v>
      </c>
      <c r="Z649" s="132">
        <f t="shared" si="668"/>
        <v>0.61822162344223641</v>
      </c>
      <c r="AA649" s="131">
        <f t="shared" si="669"/>
        <v>78208.226641242174</v>
      </c>
      <c r="AB649" s="592"/>
      <c r="AC649" s="227" t="s">
        <v>119</v>
      </c>
      <c r="AD649" s="122">
        <v>6731</v>
      </c>
      <c r="AE649" s="131">
        <v>4256</v>
      </c>
      <c r="AF649" s="131">
        <v>364420140</v>
      </c>
      <c r="AG649" s="132">
        <f t="shared" si="657"/>
        <v>0.16937955187646755</v>
      </c>
      <c r="AH649" s="132">
        <f t="shared" si="670"/>
        <v>0.63229832120041596</v>
      </c>
      <c r="AI649" s="126">
        <f t="shared" si="671"/>
        <v>85625.03289473684</v>
      </c>
      <c r="AJ649" s="592"/>
      <c r="AK649" s="227" t="s">
        <v>119</v>
      </c>
      <c r="AL649" s="122">
        <v>4804</v>
      </c>
      <c r="AM649" s="131">
        <v>2824</v>
      </c>
      <c r="AN649" s="131">
        <v>265993020</v>
      </c>
      <c r="AO649" s="132">
        <f t="shared" si="658"/>
        <v>0.17251069028711058</v>
      </c>
      <c r="AP649" s="132">
        <f t="shared" si="672"/>
        <v>0.58784346378018315</v>
      </c>
      <c r="AQ649" s="126">
        <f t="shared" si="673"/>
        <v>94190.162889518411</v>
      </c>
      <c r="AR649" s="592"/>
      <c r="AS649" s="227" t="s">
        <v>119</v>
      </c>
      <c r="AT649" s="122">
        <v>2071</v>
      </c>
      <c r="AU649" s="131">
        <v>1083</v>
      </c>
      <c r="AV649" s="131">
        <v>100532550</v>
      </c>
      <c r="AW649" s="132">
        <f t="shared" si="659"/>
        <v>0.15471428571428572</v>
      </c>
      <c r="AX649" s="132">
        <f t="shared" si="674"/>
        <v>0.52293577981651373</v>
      </c>
      <c r="AY649" s="131">
        <f t="shared" si="675"/>
        <v>92827.839335180062</v>
      </c>
      <c r="AZ649" s="592"/>
      <c r="BA649" s="227" t="s">
        <v>119</v>
      </c>
      <c r="BB649" s="122">
        <v>582</v>
      </c>
      <c r="BC649" s="131">
        <v>286</v>
      </c>
      <c r="BD649" s="131">
        <v>27323160</v>
      </c>
      <c r="BE649" s="132">
        <f t="shared" si="660"/>
        <v>0.11583637100040502</v>
      </c>
      <c r="BF649" s="132">
        <f t="shared" si="676"/>
        <v>0.49140893470790376</v>
      </c>
      <c r="BG649" s="157">
        <f t="shared" si="677"/>
        <v>95535.524475524478</v>
      </c>
      <c r="BH649" s="592"/>
      <c r="BI649" s="227" t="s">
        <v>119</v>
      </c>
      <c r="BJ649" s="122">
        <f t="shared" si="678"/>
        <v>20184</v>
      </c>
      <c r="BK649" s="131">
        <f t="shared" si="662"/>
        <v>12152</v>
      </c>
      <c r="BL649" s="131">
        <f t="shared" si="663"/>
        <v>1048165680</v>
      </c>
      <c r="BM649" s="132">
        <f t="shared" si="661"/>
        <v>0.15159869758854277</v>
      </c>
      <c r="BN649" s="132">
        <f t="shared" si="679"/>
        <v>0.60206103844629411</v>
      </c>
      <c r="BO649" s="131">
        <f t="shared" si="680"/>
        <v>86254.581961816992</v>
      </c>
      <c r="BP649" s="183"/>
    </row>
    <row r="650" spans="2:68" s="75" customFormat="1">
      <c r="B650" s="602"/>
      <c r="C650" s="605"/>
      <c r="D650" s="592"/>
      <c r="E650" s="227" t="s">
        <v>120</v>
      </c>
      <c r="F650" s="122">
        <v>7</v>
      </c>
      <c r="G650" s="131">
        <v>5</v>
      </c>
      <c r="H650" s="131">
        <v>799660</v>
      </c>
      <c r="I650" s="132">
        <f t="shared" si="654"/>
        <v>0.1</v>
      </c>
      <c r="J650" s="132">
        <f t="shared" si="664"/>
        <v>0.7142857142857143</v>
      </c>
      <c r="K650" s="157">
        <f t="shared" si="665"/>
        <v>159932</v>
      </c>
      <c r="L650" s="592"/>
      <c r="M650" s="227" t="s">
        <v>120</v>
      </c>
      <c r="N650" s="122">
        <v>26</v>
      </c>
      <c r="O650" s="131">
        <v>12</v>
      </c>
      <c r="P650" s="131">
        <v>1497070</v>
      </c>
      <c r="Q650" s="132">
        <f t="shared" si="655"/>
        <v>8.6956521739130432E-2</v>
      </c>
      <c r="R650" s="132">
        <f t="shared" si="666"/>
        <v>0.46153846153846156</v>
      </c>
      <c r="S650" s="126">
        <f t="shared" si="667"/>
        <v>124755.83333333333</v>
      </c>
      <c r="T650" s="592"/>
      <c r="U650" s="227" t="s">
        <v>120</v>
      </c>
      <c r="V650" s="122">
        <v>2894</v>
      </c>
      <c r="W650" s="131">
        <v>1847</v>
      </c>
      <c r="X650" s="131">
        <v>141991590</v>
      </c>
      <c r="Y650" s="132">
        <f t="shared" si="656"/>
        <v>6.3678676090329248E-2</v>
      </c>
      <c r="Z650" s="132">
        <f t="shared" si="668"/>
        <v>0.638217000691085</v>
      </c>
      <c r="AA650" s="131">
        <f t="shared" si="669"/>
        <v>76876.876015159723</v>
      </c>
      <c r="AB650" s="592"/>
      <c r="AC650" s="227" t="s">
        <v>120</v>
      </c>
      <c r="AD650" s="122">
        <v>3185</v>
      </c>
      <c r="AE650" s="131">
        <v>2084</v>
      </c>
      <c r="AF650" s="131">
        <v>168052850</v>
      </c>
      <c r="AG650" s="132">
        <f t="shared" si="657"/>
        <v>8.2938671548533446E-2</v>
      </c>
      <c r="AH650" s="132">
        <f t="shared" si="670"/>
        <v>0.65431711145996863</v>
      </c>
      <c r="AI650" s="126">
        <f t="shared" si="671"/>
        <v>80639.563339731292</v>
      </c>
      <c r="AJ650" s="592"/>
      <c r="AK650" s="227" t="s">
        <v>120</v>
      </c>
      <c r="AL650" s="122">
        <v>2013</v>
      </c>
      <c r="AM650" s="131">
        <v>1247</v>
      </c>
      <c r="AN650" s="131">
        <v>106314350</v>
      </c>
      <c r="AO650" s="132">
        <f t="shared" si="658"/>
        <v>7.6175931582162487E-2</v>
      </c>
      <c r="AP650" s="132">
        <f t="shared" si="672"/>
        <v>0.61947342275211126</v>
      </c>
      <c r="AQ650" s="126">
        <f t="shared" si="673"/>
        <v>85256.094627105049</v>
      </c>
      <c r="AR650" s="592"/>
      <c r="AS650" s="227" t="s">
        <v>120</v>
      </c>
      <c r="AT650" s="122">
        <v>729</v>
      </c>
      <c r="AU650" s="131">
        <v>422</v>
      </c>
      <c r="AV650" s="131">
        <v>35744200</v>
      </c>
      <c r="AW650" s="132">
        <f t="shared" si="659"/>
        <v>6.0285714285714283E-2</v>
      </c>
      <c r="AX650" s="132">
        <f t="shared" si="674"/>
        <v>0.57887517146776402</v>
      </c>
      <c r="AY650" s="131">
        <f t="shared" si="675"/>
        <v>84701.895734597158</v>
      </c>
      <c r="AZ650" s="592"/>
      <c r="BA650" s="227" t="s">
        <v>120</v>
      </c>
      <c r="BB650" s="122">
        <v>148</v>
      </c>
      <c r="BC650" s="131">
        <v>86</v>
      </c>
      <c r="BD650" s="131">
        <v>8528920</v>
      </c>
      <c r="BE650" s="132">
        <f t="shared" si="660"/>
        <v>3.4831915755366545E-2</v>
      </c>
      <c r="BF650" s="132">
        <f t="shared" si="676"/>
        <v>0.58108108108108103</v>
      </c>
      <c r="BG650" s="157">
        <f t="shared" si="677"/>
        <v>99173.488372093023</v>
      </c>
      <c r="BH650" s="592"/>
      <c r="BI650" s="227" t="s">
        <v>120</v>
      </c>
      <c r="BJ650" s="122">
        <f t="shared" si="678"/>
        <v>9002</v>
      </c>
      <c r="BK650" s="131">
        <f t="shared" si="662"/>
        <v>5703</v>
      </c>
      <c r="BL650" s="131">
        <f t="shared" si="663"/>
        <v>462928640</v>
      </c>
      <c r="BM650" s="132">
        <f t="shared" si="661"/>
        <v>7.1146097131950248E-2</v>
      </c>
      <c r="BN650" s="132">
        <f t="shared" si="679"/>
        <v>0.63352588313708069</v>
      </c>
      <c r="BO650" s="131">
        <f t="shared" si="680"/>
        <v>81172.828335963524</v>
      </c>
      <c r="BP650" s="183"/>
    </row>
    <row r="651" spans="2:68" s="75" customFormat="1">
      <c r="B651" s="602"/>
      <c r="C651" s="605"/>
      <c r="D651" s="592"/>
      <c r="E651" s="227" t="s">
        <v>121</v>
      </c>
      <c r="F651" s="122">
        <v>9</v>
      </c>
      <c r="G651" s="131">
        <v>6</v>
      </c>
      <c r="H651" s="131">
        <v>678960</v>
      </c>
      <c r="I651" s="132">
        <f t="shared" si="654"/>
        <v>0.12</v>
      </c>
      <c r="J651" s="132">
        <f t="shared" si="664"/>
        <v>0.66666666666666663</v>
      </c>
      <c r="K651" s="157">
        <f t="shared" si="665"/>
        <v>113160</v>
      </c>
      <c r="L651" s="592"/>
      <c r="M651" s="227" t="s">
        <v>121</v>
      </c>
      <c r="N651" s="122">
        <v>21</v>
      </c>
      <c r="O651" s="131">
        <v>10</v>
      </c>
      <c r="P651" s="131">
        <v>617970</v>
      </c>
      <c r="Q651" s="132">
        <f t="shared" si="655"/>
        <v>7.2463768115942032E-2</v>
      </c>
      <c r="R651" s="132">
        <f t="shared" si="666"/>
        <v>0.47619047619047616</v>
      </c>
      <c r="S651" s="126">
        <f t="shared" si="667"/>
        <v>61797</v>
      </c>
      <c r="T651" s="592"/>
      <c r="U651" s="227" t="s">
        <v>121</v>
      </c>
      <c r="V651" s="122">
        <v>1981</v>
      </c>
      <c r="W651" s="131">
        <v>1148</v>
      </c>
      <c r="X651" s="131">
        <v>84304490</v>
      </c>
      <c r="Y651" s="132">
        <f t="shared" si="656"/>
        <v>3.9579382865023272E-2</v>
      </c>
      <c r="Z651" s="132">
        <f t="shared" si="668"/>
        <v>0.5795053003533569</v>
      </c>
      <c r="AA651" s="131">
        <f t="shared" si="669"/>
        <v>73435.966898954706</v>
      </c>
      <c r="AB651" s="592"/>
      <c r="AC651" s="227" t="s">
        <v>121</v>
      </c>
      <c r="AD651" s="122">
        <v>2437</v>
      </c>
      <c r="AE651" s="131">
        <v>1425</v>
      </c>
      <c r="AF651" s="131">
        <v>131416000</v>
      </c>
      <c r="AG651" s="132">
        <f t="shared" si="657"/>
        <v>5.6711903530067255E-2</v>
      </c>
      <c r="AH651" s="132">
        <f t="shared" si="670"/>
        <v>0.58473533032416902</v>
      </c>
      <c r="AI651" s="126">
        <f t="shared" si="671"/>
        <v>92221.754385964916</v>
      </c>
      <c r="AJ651" s="592"/>
      <c r="AK651" s="227" t="s">
        <v>121</v>
      </c>
      <c r="AL651" s="122">
        <v>2147</v>
      </c>
      <c r="AM651" s="131">
        <v>1213</v>
      </c>
      <c r="AN651" s="131">
        <v>99273960</v>
      </c>
      <c r="AO651" s="132">
        <f t="shared" si="658"/>
        <v>7.4098961514966408E-2</v>
      </c>
      <c r="AP651" s="132">
        <f t="shared" si="672"/>
        <v>0.56497438285980439</v>
      </c>
      <c r="AQ651" s="126">
        <f t="shared" si="673"/>
        <v>81841.681780708983</v>
      </c>
      <c r="AR651" s="592"/>
      <c r="AS651" s="227" t="s">
        <v>121</v>
      </c>
      <c r="AT651" s="122">
        <v>1045</v>
      </c>
      <c r="AU651" s="131">
        <v>525</v>
      </c>
      <c r="AV651" s="131">
        <v>46953080</v>
      </c>
      <c r="AW651" s="132">
        <f t="shared" si="659"/>
        <v>7.4999999999999997E-2</v>
      </c>
      <c r="AX651" s="132">
        <f t="shared" si="674"/>
        <v>0.50239234449760761</v>
      </c>
      <c r="AY651" s="131">
        <f t="shared" si="675"/>
        <v>89434.438095238089</v>
      </c>
      <c r="AZ651" s="592"/>
      <c r="BA651" s="227" t="s">
        <v>121</v>
      </c>
      <c r="BB651" s="122">
        <v>362</v>
      </c>
      <c r="BC651" s="131">
        <v>162</v>
      </c>
      <c r="BD651" s="131">
        <v>16757750</v>
      </c>
      <c r="BE651" s="132">
        <f t="shared" si="660"/>
        <v>6.561360874848117E-2</v>
      </c>
      <c r="BF651" s="132">
        <f t="shared" si="676"/>
        <v>0.44751381215469616</v>
      </c>
      <c r="BG651" s="157">
        <f t="shared" si="677"/>
        <v>103442.90123456791</v>
      </c>
      <c r="BH651" s="592"/>
      <c r="BI651" s="227" t="s">
        <v>121</v>
      </c>
      <c r="BJ651" s="122">
        <f t="shared" si="678"/>
        <v>8002</v>
      </c>
      <c r="BK651" s="131">
        <f t="shared" si="662"/>
        <v>4489</v>
      </c>
      <c r="BL651" s="131">
        <f t="shared" si="663"/>
        <v>380002210</v>
      </c>
      <c r="BM651" s="132">
        <f t="shared" si="661"/>
        <v>5.6001197619730783E-2</v>
      </c>
      <c r="BN651" s="132">
        <f t="shared" si="679"/>
        <v>0.56098475381154711</v>
      </c>
      <c r="BO651" s="131">
        <f t="shared" si="680"/>
        <v>84651.862330140342</v>
      </c>
      <c r="BP651" s="183"/>
    </row>
    <row r="652" spans="2:68" s="75" customFormat="1">
      <c r="B652" s="602"/>
      <c r="C652" s="605"/>
      <c r="D652" s="592"/>
      <c r="E652" s="227" t="s">
        <v>122</v>
      </c>
      <c r="F652" s="122">
        <v>8</v>
      </c>
      <c r="G652" s="131">
        <v>5</v>
      </c>
      <c r="H652" s="131">
        <v>592140</v>
      </c>
      <c r="I652" s="132">
        <f t="shared" si="654"/>
        <v>0.1</v>
      </c>
      <c r="J652" s="132">
        <f t="shared" si="664"/>
        <v>0.625</v>
      </c>
      <c r="K652" s="157">
        <f t="shared" si="665"/>
        <v>118428</v>
      </c>
      <c r="L652" s="592"/>
      <c r="M652" s="227" t="s">
        <v>122</v>
      </c>
      <c r="N652" s="122">
        <v>11</v>
      </c>
      <c r="O652" s="131">
        <v>7</v>
      </c>
      <c r="P652" s="131">
        <v>958070</v>
      </c>
      <c r="Q652" s="132">
        <f t="shared" si="655"/>
        <v>5.0724637681159424E-2</v>
      </c>
      <c r="R652" s="132">
        <f t="shared" si="666"/>
        <v>0.63636363636363635</v>
      </c>
      <c r="S652" s="126">
        <f t="shared" si="667"/>
        <v>136867.14285714287</v>
      </c>
      <c r="T652" s="592"/>
      <c r="U652" s="227" t="s">
        <v>122</v>
      </c>
      <c r="V652" s="122">
        <v>1349</v>
      </c>
      <c r="W652" s="131">
        <v>877</v>
      </c>
      <c r="X652" s="131">
        <v>69023060</v>
      </c>
      <c r="Y652" s="132">
        <f t="shared" si="656"/>
        <v>3.0236166178245129E-2</v>
      </c>
      <c r="Z652" s="132">
        <f t="shared" si="668"/>
        <v>0.65011119347664936</v>
      </c>
      <c r="AA652" s="131">
        <f t="shared" si="669"/>
        <v>78703.603192702401</v>
      </c>
      <c r="AB652" s="592"/>
      <c r="AC652" s="227" t="s">
        <v>122</v>
      </c>
      <c r="AD652" s="122">
        <v>1560</v>
      </c>
      <c r="AE652" s="131">
        <v>1026</v>
      </c>
      <c r="AF652" s="131">
        <v>94984240</v>
      </c>
      <c r="AG652" s="132">
        <f t="shared" si="657"/>
        <v>4.0832570541648426E-2</v>
      </c>
      <c r="AH652" s="132">
        <f t="shared" si="670"/>
        <v>0.65769230769230769</v>
      </c>
      <c r="AI652" s="126">
        <f t="shared" si="671"/>
        <v>92577.231968810913</v>
      </c>
      <c r="AJ652" s="592"/>
      <c r="AK652" s="227" t="s">
        <v>122</v>
      </c>
      <c r="AL652" s="122">
        <v>1116</v>
      </c>
      <c r="AM652" s="131">
        <v>693</v>
      </c>
      <c r="AN652" s="131">
        <v>66310540</v>
      </c>
      <c r="AO652" s="132">
        <f t="shared" si="658"/>
        <v>4.2333536957849728E-2</v>
      </c>
      <c r="AP652" s="132">
        <f t="shared" si="672"/>
        <v>0.62096774193548387</v>
      </c>
      <c r="AQ652" s="126">
        <f t="shared" si="673"/>
        <v>95686.204906204905</v>
      </c>
      <c r="AR652" s="592"/>
      <c r="AS652" s="227" t="s">
        <v>122</v>
      </c>
      <c r="AT652" s="122">
        <v>489</v>
      </c>
      <c r="AU652" s="131">
        <v>301</v>
      </c>
      <c r="AV652" s="131">
        <v>29890370</v>
      </c>
      <c r="AW652" s="132">
        <f t="shared" si="659"/>
        <v>4.2999999999999997E-2</v>
      </c>
      <c r="AX652" s="132">
        <f t="shared" si="674"/>
        <v>0.61554192229038851</v>
      </c>
      <c r="AY652" s="131">
        <f t="shared" si="675"/>
        <v>99303.554817275741</v>
      </c>
      <c r="AZ652" s="592"/>
      <c r="BA652" s="227" t="s">
        <v>122</v>
      </c>
      <c r="BB652" s="122">
        <v>108</v>
      </c>
      <c r="BC652" s="131">
        <v>57</v>
      </c>
      <c r="BD652" s="131">
        <v>5916530</v>
      </c>
      <c r="BE652" s="132">
        <f t="shared" si="660"/>
        <v>2.3086269744835967E-2</v>
      </c>
      <c r="BF652" s="132">
        <f t="shared" si="676"/>
        <v>0.52777777777777779</v>
      </c>
      <c r="BG652" s="157">
        <f t="shared" si="677"/>
        <v>103798.77192982456</v>
      </c>
      <c r="BH652" s="592"/>
      <c r="BI652" s="227" t="s">
        <v>122</v>
      </c>
      <c r="BJ652" s="122">
        <f t="shared" si="678"/>
        <v>4641</v>
      </c>
      <c r="BK652" s="131">
        <f t="shared" si="662"/>
        <v>2966</v>
      </c>
      <c r="BL652" s="131">
        <f t="shared" si="663"/>
        <v>267674950</v>
      </c>
      <c r="BM652" s="132">
        <f t="shared" si="661"/>
        <v>3.7001459599046896E-2</v>
      </c>
      <c r="BN652" s="132">
        <f t="shared" si="679"/>
        <v>0.6390864037922861</v>
      </c>
      <c r="BO652" s="131">
        <f t="shared" si="680"/>
        <v>90247.791638570459</v>
      </c>
      <c r="BP652" s="183"/>
    </row>
    <row r="653" spans="2:68" s="75" customFormat="1">
      <c r="B653" s="602"/>
      <c r="C653" s="605"/>
      <c r="D653" s="592"/>
      <c r="E653" s="227" t="s">
        <v>123</v>
      </c>
      <c r="F653" s="122">
        <v>24</v>
      </c>
      <c r="G653" s="131">
        <v>17</v>
      </c>
      <c r="H653" s="131">
        <v>2673010</v>
      </c>
      <c r="I653" s="132">
        <f t="shared" si="654"/>
        <v>0.34</v>
      </c>
      <c r="J653" s="132">
        <f t="shared" si="664"/>
        <v>0.70833333333333337</v>
      </c>
      <c r="K653" s="157">
        <f t="shared" si="665"/>
        <v>157235.88235294117</v>
      </c>
      <c r="L653" s="592"/>
      <c r="M653" s="227" t="s">
        <v>123</v>
      </c>
      <c r="N653" s="122">
        <v>63</v>
      </c>
      <c r="O653" s="131">
        <v>42</v>
      </c>
      <c r="P653" s="131">
        <v>3960650</v>
      </c>
      <c r="Q653" s="132">
        <f t="shared" si="655"/>
        <v>0.30434782608695654</v>
      </c>
      <c r="R653" s="132">
        <f t="shared" si="666"/>
        <v>0.66666666666666663</v>
      </c>
      <c r="S653" s="126">
        <f t="shared" si="667"/>
        <v>94301.190476190473</v>
      </c>
      <c r="T653" s="592"/>
      <c r="U653" s="227" t="s">
        <v>123</v>
      </c>
      <c r="V653" s="122">
        <v>10521</v>
      </c>
      <c r="W653" s="131">
        <v>6865</v>
      </c>
      <c r="X653" s="131">
        <v>521595520</v>
      </c>
      <c r="Y653" s="132">
        <f t="shared" si="656"/>
        <v>0.23668333046026546</v>
      </c>
      <c r="Z653" s="132">
        <f t="shared" si="668"/>
        <v>0.65250451477996385</v>
      </c>
      <c r="AA653" s="131">
        <f t="shared" si="669"/>
        <v>75978.954115076471</v>
      </c>
      <c r="AB653" s="592"/>
      <c r="AC653" s="227" t="s">
        <v>123</v>
      </c>
      <c r="AD653" s="122">
        <v>10099</v>
      </c>
      <c r="AE653" s="131">
        <v>6689</v>
      </c>
      <c r="AF653" s="131">
        <v>562737660</v>
      </c>
      <c r="AG653" s="132">
        <f t="shared" si="657"/>
        <v>0.26620766506148763</v>
      </c>
      <c r="AH653" s="132">
        <f t="shared" si="670"/>
        <v>0.66234280621843744</v>
      </c>
      <c r="AI653" s="126">
        <f t="shared" si="671"/>
        <v>84128.817461503961</v>
      </c>
      <c r="AJ653" s="592"/>
      <c r="AK653" s="227" t="s">
        <v>123</v>
      </c>
      <c r="AL653" s="122">
        <v>6147</v>
      </c>
      <c r="AM653" s="131">
        <v>3719</v>
      </c>
      <c r="AN653" s="131">
        <v>323624850</v>
      </c>
      <c r="AO653" s="132">
        <f t="shared" si="658"/>
        <v>0.22718387293830178</v>
      </c>
      <c r="AP653" s="132">
        <f t="shared" si="672"/>
        <v>0.60501057426386851</v>
      </c>
      <c r="AQ653" s="126">
        <f t="shared" si="673"/>
        <v>87019.319709599353</v>
      </c>
      <c r="AR653" s="592"/>
      <c r="AS653" s="227" t="s">
        <v>123</v>
      </c>
      <c r="AT653" s="122">
        <v>2292</v>
      </c>
      <c r="AU653" s="131">
        <v>1225</v>
      </c>
      <c r="AV653" s="131">
        <v>110591540</v>
      </c>
      <c r="AW653" s="132">
        <f t="shared" si="659"/>
        <v>0.17499999999999999</v>
      </c>
      <c r="AX653" s="132">
        <f t="shared" si="674"/>
        <v>0.53446771378708546</v>
      </c>
      <c r="AY653" s="131">
        <f t="shared" si="675"/>
        <v>90278.808163265305</v>
      </c>
      <c r="AZ653" s="592"/>
      <c r="BA653" s="227" t="s">
        <v>123</v>
      </c>
      <c r="BB653" s="122">
        <v>544</v>
      </c>
      <c r="BC653" s="131">
        <v>264</v>
      </c>
      <c r="BD653" s="131">
        <v>25489670</v>
      </c>
      <c r="BE653" s="132">
        <f t="shared" si="660"/>
        <v>0.10692588092345079</v>
      </c>
      <c r="BF653" s="132">
        <f t="shared" si="676"/>
        <v>0.48529411764705882</v>
      </c>
      <c r="BG653" s="157">
        <f t="shared" si="677"/>
        <v>96551.780303030304</v>
      </c>
      <c r="BH653" s="592"/>
      <c r="BI653" s="227" t="s">
        <v>123</v>
      </c>
      <c r="BJ653" s="122">
        <f t="shared" si="678"/>
        <v>29690</v>
      </c>
      <c r="BK653" s="131">
        <f t="shared" si="662"/>
        <v>18821</v>
      </c>
      <c r="BL653" s="131">
        <f t="shared" si="663"/>
        <v>1550672900</v>
      </c>
      <c r="BM653" s="132">
        <f t="shared" si="661"/>
        <v>0.23479584326151773</v>
      </c>
      <c r="BN653" s="132">
        <f t="shared" si="679"/>
        <v>0.63391714381946784</v>
      </c>
      <c r="BO653" s="131">
        <f t="shared" si="680"/>
        <v>82390.569045215452</v>
      </c>
      <c r="BP653" s="183"/>
    </row>
    <row r="654" spans="2:68" s="75" customFormat="1">
      <c r="B654" s="602"/>
      <c r="C654" s="605"/>
      <c r="D654" s="592"/>
      <c r="E654" s="227" t="s">
        <v>124</v>
      </c>
      <c r="F654" s="122">
        <v>6</v>
      </c>
      <c r="G654" s="131">
        <v>6</v>
      </c>
      <c r="H654" s="131">
        <v>542540</v>
      </c>
      <c r="I654" s="132">
        <f t="shared" si="654"/>
        <v>0.12</v>
      </c>
      <c r="J654" s="132">
        <f t="shared" si="664"/>
        <v>1</v>
      </c>
      <c r="K654" s="157">
        <f t="shared" si="665"/>
        <v>90423.333333333328</v>
      </c>
      <c r="L654" s="592"/>
      <c r="M654" s="227" t="s">
        <v>124</v>
      </c>
      <c r="N654" s="122">
        <v>16</v>
      </c>
      <c r="O654" s="131">
        <v>7</v>
      </c>
      <c r="P654" s="131">
        <v>818000</v>
      </c>
      <c r="Q654" s="132">
        <f t="shared" si="655"/>
        <v>5.0724637681159424E-2</v>
      </c>
      <c r="R654" s="132">
        <f t="shared" si="666"/>
        <v>0.4375</v>
      </c>
      <c r="S654" s="126">
        <f t="shared" si="667"/>
        <v>116857.14285714286</v>
      </c>
      <c r="T654" s="592"/>
      <c r="U654" s="227" t="s">
        <v>124</v>
      </c>
      <c r="V654" s="122">
        <v>1791</v>
      </c>
      <c r="W654" s="131">
        <v>1053</v>
      </c>
      <c r="X654" s="131">
        <v>81230230</v>
      </c>
      <c r="Y654" s="132">
        <f t="shared" si="656"/>
        <v>3.630408550249957E-2</v>
      </c>
      <c r="Z654" s="132">
        <f t="shared" si="668"/>
        <v>0.5879396984924623</v>
      </c>
      <c r="AA654" s="131">
        <f t="shared" si="669"/>
        <v>77141.718898385559</v>
      </c>
      <c r="AB654" s="592"/>
      <c r="AC654" s="227" t="s">
        <v>124</v>
      </c>
      <c r="AD654" s="122">
        <v>2480</v>
      </c>
      <c r="AE654" s="131">
        <v>1475</v>
      </c>
      <c r="AF654" s="131">
        <v>123952770</v>
      </c>
      <c r="AG654" s="132">
        <f t="shared" si="657"/>
        <v>5.870179488199944E-2</v>
      </c>
      <c r="AH654" s="132">
        <f t="shared" si="670"/>
        <v>0.594758064516129</v>
      </c>
      <c r="AI654" s="126">
        <f t="shared" si="671"/>
        <v>84035.776271186434</v>
      </c>
      <c r="AJ654" s="592"/>
      <c r="AK654" s="227" t="s">
        <v>124</v>
      </c>
      <c r="AL654" s="122">
        <v>2126</v>
      </c>
      <c r="AM654" s="131">
        <v>1196</v>
      </c>
      <c r="AN654" s="131">
        <v>121785690</v>
      </c>
      <c r="AO654" s="132">
        <f t="shared" si="658"/>
        <v>7.3060476481368361E-2</v>
      </c>
      <c r="AP654" s="132">
        <f t="shared" si="672"/>
        <v>0.5625587958607714</v>
      </c>
      <c r="AQ654" s="126">
        <f t="shared" si="673"/>
        <v>101827.5</v>
      </c>
      <c r="AR654" s="592"/>
      <c r="AS654" s="227" t="s">
        <v>124</v>
      </c>
      <c r="AT654" s="122">
        <v>1062</v>
      </c>
      <c r="AU654" s="131">
        <v>546</v>
      </c>
      <c r="AV654" s="131">
        <v>51181800</v>
      </c>
      <c r="AW654" s="132">
        <f t="shared" si="659"/>
        <v>7.8E-2</v>
      </c>
      <c r="AX654" s="132">
        <f t="shared" si="674"/>
        <v>0.51412429378531077</v>
      </c>
      <c r="AY654" s="131">
        <f t="shared" si="675"/>
        <v>93739.560439560446</v>
      </c>
      <c r="AZ654" s="592"/>
      <c r="BA654" s="227" t="s">
        <v>124</v>
      </c>
      <c r="BB654" s="122">
        <v>375</v>
      </c>
      <c r="BC654" s="131">
        <v>182</v>
      </c>
      <c r="BD654" s="131">
        <v>16725810</v>
      </c>
      <c r="BE654" s="132">
        <f t="shared" si="660"/>
        <v>7.3714054272985011E-2</v>
      </c>
      <c r="BF654" s="132">
        <f t="shared" si="676"/>
        <v>0.48533333333333334</v>
      </c>
      <c r="BG654" s="157">
        <f t="shared" si="677"/>
        <v>91900.054945054944</v>
      </c>
      <c r="BH654" s="592"/>
      <c r="BI654" s="227" t="s">
        <v>124</v>
      </c>
      <c r="BJ654" s="122">
        <f t="shared" si="678"/>
        <v>7856</v>
      </c>
      <c r="BK654" s="131">
        <f t="shared" si="662"/>
        <v>4465</v>
      </c>
      <c r="BL654" s="131">
        <f t="shared" si="663"/>
        <v>396236840</v>
      </c>
      <c r="BM654" s="132">
        <f t="shared" si="661"/>
        <v>5.570179268703452E-2</v>
      </c>
      <c r="BN654" s="132">
        <f t="shared" si="679"/>
        <v>0.56835539714867622</v>
      </c>
      <c r="BO654" s="131">
        <f t="shared" si="680"/>
        <v>88742.853303471449</v>
      </c>
      <c r="BP654" s="183"/>
    </row>
    <row r="655" spans="2:68" s="75" customFormat="1">
      <c r="B655" s="602"/>
      <c r="C655" s="605"/>
      <c r="D655" s="592"/>
      <c r="E655" s="224" t="s">
        <v>117</v>
      </c>
      <c r="F655" s="122">
        <v>2</v>
      </c>
      <c r="G655" s="131">
        <v>0</v>
      </c>
      <c r="H655" s="131">
        <v>0</v>
      </c>
      <c r="I655" s="132">
        <f t="shared" si="654"/>
        <v>0</v>
      </c>
      <c r="J655" s="132">
        <f t="shared" si="664"/>
        <v>0</v>
      </c>
      <c r="K655" s="157" t="str">
        <f t="shared" si="665"/>
        <v>-</v>
      </c>
      <c r="L655" s="592"/>
      <c r="M655" s="228" t="s">
        <v>117</v>
      </c>
      <c r="N655" s="122">
        <v>8</v>
      </c>
      <c r="O655" s="131">
        <v>5</v>
      </c>
      <c r="P655" s="131">
        <v>1035330</v>
      </c>
      <c r="Q655" s="132">
        <f t="shared" si="655"/>
        <v>3.6231884057971016E-2</v>
      </c>
      <c r="R655" s="132">
        <f t="shared" si="666"/>
        <v>0.625</v>
      </c>
      <c r="S655" s="126">
        <f t="shared" si="667"/>
        <v>207066</v>
      </c>
      <c r="T655" s="592"/>
      <c r="U655" s="228" t="s">
        <v>117</v>
      </c>
      <c r="V655" s="122">
        <v>2568</v>
      </c>
      <c r="W655" s="131">
        <v>1449</v>
      </c>
      <c r="X655" s="131">
        <v>100680740</v>
      </c>
      <c r="Y655" s="132">
        <f t="shared" si="656"/>
        <v>4.995690398207206E-2</v>
      </c>
      <c r="Z655" s="132">
        <f t="shared" si="668"/>
        <v>0.56425233644859818</v>
      </c>
      <c r="AA655" s="131">
        <f t="shared" si="669"/>
        <v>69482.912353347143</v>
      </c>
      <c r="AB655" s="592"/>
      <c r="AC655" s="228" t="s">
        <v>117</v>
      </c>
      <c r="AD655" s="122">
        <v>1529</v>
      </c>
      <c r="AE655" s="131">
        <v>872</v>
      </c>
      <c r="AF655" s="131">
        <v>73554180</v>
      </c>
      <c r="AG655" s="132">
        <f t="shared" si="657"/>
        <v>3.4703705177697296E-2</v>
      </c>
      <c r="AH655" s="132">
        <f t="shared" si="670"/>
        <v>0.57030739045127532</v>
      </c>
      <c r="AI655" s="126">
        <f t="shared" si="671"/>
        <v>84351.123853211015</v>
      </c>
      <c r="AJ655" s="592"/>
      <c r="AK655" s="228" t="s">
        <v>117</v>
      </c>
      <c r="AL655" s="122">
        <v>849</v>
      </c>
      <c r="AM655" s="131">
        <v>410</v>
      </c>
      <c r="AN655" s="131">
        <v>37903610</v>
      </c>
      <c r="AO655" s="132">
        <f t="shared" si="658"/>
        <v>2.504581551618815E-2</v>
      </c>
      <c r="AP655" s="132">
        <f t="shared" si="672"/>
        <v>0.4829210836277974</v>
      </c>
      <c r="AQ655" s="126">
        <f t="shared" si="673"/>
        <v>92447.829268292684</v>
      </c>
      <c r="AR655" s="592"/>
      <c r="AS655" s="228" t="s">
        <v>117</v>
      </c>
      <c r="AT655" s="122">
        <v>367</v>
      </c>
      <c r="AU655" s="131">
        <v>178</v>
      </c>
      <c r="AV655" s="131">
        <v>22524310</v>
      </c>
      <c r="AW655" s="132">
        <f t="shared" si="659"/>
        <v>2.5428571428571429E-2</v>
      </c>
      <c r="AX655" s="132">
        <f t="shared" si="674"/>
        <v>0.48501362397820164</v>
      </c>
      <c r="AY655" s="131">
        <f t="shared" si="675"/>
        <v>126541.06741573034</v>
      </c>
      <c r="AZ655" s="592"/>
      <c r="BA655" s="228" t="s">
        <v>117</v>
      </c>
      <c r="BB655" s="122">
        <v>173</v>
      </c>
      <c r="BC655" s="131">
        <v>69</v>
      </c>
      <c r="BD655" s="131">
        <v>8549410</v>
      </c>
      <c r="BE655" s="132">
        <f t="shared" si="660"/>
        <v>2.7946537059538274E-2</v>
      </c>
      <c r="BF655" s="132">
        <f t="shared" si="676"/>
        <v>0.39884393063583817</v>
      </c>
      <c r="BG655" s="157">
        <f t="shared" si="677"/>
        <v>123904.49275362318</v>
      </c>
      <c r="BH655" s="592"/>
      <c r="BI655" s="228" t="s">
        <v>117</v>
      </c>
      <c r="BJ655" s="122">
        <f t="shared" si="678"/>
        <v>5496</v>
      </c>
      <c r="BK655" s="131">
        <f t="shared" si="662"/>
        <v>2983</v>
      </c>
      <c r="BL655" s="131">
        <f t="shared" si="663"/>
        <v>244247580</v>
      </c>
      <c r="BM655" s="132">
        <f t="shared" si="661"/>
        <v>3.721353809304008E-2</v>
      </c>
      <c r="BN655" s="132">
        <f t="shared" si="679"/>
        <v>0.54275836972343527</v>
      </c>
      <c r="BO655" s="131">
        <f t="shared" si="680"/>
        <v>81879.845792826018</v>
      </c>
      <c r="BP655" s="183"/>
    </row>
    <row r="656" spans="2:68" s="75" customFormat="1">
      <c r="B656" s="602">
        <v>60</v>
      </c>
      <c r="C656" s="603" t="s">
        <v>44</v>
      </c>
      <c r="D656" s="595">
        <f>BS67</f>
        <v>29</v>
      </c>
      <c r="E656" s="225" t="s">
        <v>104</v>
      </c>
      <c r="F656" s="121">
        <v>16</v>
      </c>
      <c r="G656" s="129">
        <v>12</v>
      </c>
      <c r="H656" s="129">
        <v>1357500</v>
      </c>
      <c r="I656" s="130">
        <f>IFERROR(G656/$D$656,"-")</f>
        <v>0.41379310344827586</v>
      </c>
      <c r="J656" s="130">
        <f t="shared" si="664"/>
        <v>0.75</v>
      </c>
      <c r="K656" s="156">
        <f t="shared" si="665"/>
        <v>113125</v>
      </c>
      <c r="L656" s="595">
        <f>BT67</f>
        <v>53</v>
      </c>
      <c r="M656" s="225" t="s">
        <v>104</v>
      </c>
      <c r="N656" s="121">
        <v>26</v>
      </c>
      <c r="O656" s="129">
        <v>13</v>
      </c>
      <c r="P656" s="129">
        <v>1085820</v>
      </c>
      <c r="Q656" s="130">
        <f>IFERROR(O656/$L$656,"-")</f>
        <v>0.24528301886792453</v>
      </c>
      <c r="R656" s="130">
        <f t="shared" si="666"/>
        <v>0.5</v>
      </c>
      <c r="S656" s="125">
        <f t="shared" si="667"/>
        <v>83524.61538461539</v>
      </c>
      <c r="T656" s="595">
        <f>BU67</f>
        <v>3959</v>
      </c>
      <c r="U656" s="225" t="s">
        <v>104</v>
      </c>
      <c r="V656" s="121">
        <v>1781</v>
      </c>
      <c r="W656" s="129">
        <v>1031</v>
      </c>
      <c r="X656" s="129">
        <v>74175590</v>
      </c>
      <c r="Y656" s="130">
        <f>IFERROR(W656/$T$656,"-")</f>
        <v>0.26041929780247536</v>
      </c>
      <c r="Z656" s="130">
        <f t="shared" si="668"/>
        <v>0.57888826501965185</v>
      </c>
      <c r="AA656" s="129">
        <f t="shared" si="669"/>
        <v>71945.286129970904</v>
      </c>
      <c r="AB656" s="595">
        <f>BV67</f>
        <v>3221</v>
      </c>
      <c r="AC656" s="225" t="s">
        <v>104</v>
      </c>
      <c r="AD656" s="121">
        <v>1662</v>
      </c>
      <c r="AE656" s="129">
        <v>992</v>
      </c>
      <c r="AF656" s="129">
        <v>75822310</v>
      </c>
      <c r="AG656" s="130">
        <f>IFERROR(AE656/$AB$656,"-")</f>
        <v>0.30797888854393046</v>
      </c>
      <c r="AH656" s="130">
        <f t="shared" si="670"/>
        <v>0.59687123947051746</v>
      </c>
      <c r="AI656" s="125">
        <f t="shared" si="671"/>
        <v>76433.780241935485</v>
      </c>
      <c r="AJ656" s="595">
        <f>BW67</f>
        <v>1996</v>
      </c>
      <c r="AK656" s="225" t="s">
        <v>104</v>
      </c>
      <c r="AL656" s="121">
        <v>1011</v>
      </c>
      <c r="AM656" s="129">
        <v>531</v>
      </c>
      <c r="AN656" s="129">
        <v>43773440</v>
      </c>
      <c r="AO656" s="130">
        <f>IFERROR(AM656/$AJ$656,"-")</f>
        <v>0.26603206412825653</v>
      </c>
      <c r="AP656" s="130">
        <f t="shared" si="672"/>
        <v>0.52522255192878342</v>
      </c>
      <c r="AQ656" s="125">
        <f t="shared" si="673"/>
        <v>82435.856873822981</v>
      </c>
      <c r="AR656" s="595">
        <f>BX67</f>
        <v>973</v>
      </c>
      <c r="AS656" s="225" t="s">
        <v>104</v>
      </c>
      <c r="AT656" s="121">
        <v>432</v>
      </c>
      <c r="AU656" s="129">
        <v>212</v>
      </c>
      <c r="AV656" s="129">
        <v>14785720</v>
      </c>
      <c r="AW656" s="130">
        <f>IFERROR(AU656/$AR$656,"-")</f>
        <v>0.21788283658787255</v>
      </c>
      <c r="AX656" s="130">
        <f t="shared" si="674"/>
        <v>0.49074074074074076</v>
      </c>
      <c r="AY656" s="129">
        <f t="shared" si="675"/>
        <v>69743.962264150949</v>
      </c>
      <c r="AZ656" s="595">
        <f>BY67</f>
        <v>338</v>
      </c>
      <c r="BA656" s="225" t="s">
        <v>104</v>
      </c>
      <c r="BB656" s="121">
        <v>120</v>
      </c>
      <c r="BC656" s="129">
        <v>41</v>
      </c>
      <c r="BD656" s="129">
        <v>2776500</v>
      </c>
      <c r="BE656" s="130">
        <f>IFERROR(BC656/$AZ$656,"-")</f>
        <v>0.12130177514792899</v>
      </c>
      <c r="BF656" s="130">
        <f t="shared" si="676"/>
        <v>0.34166666666666667</v>
      </c>
      <c r="BG656" s="156">
        <f t="shared" si="677"/>
        <v>67719.512195121948</v>
      </c>
      <c r="BH656" s="595">
        <f>BZ67</f>
        <v>10569</v>
      </c>
      <c r="BI656" s="225" t="s">
        <v>104</v>
      </c>
      <c r="BJ656" s="121">
        <f t="shared" si="678"/>
        <v>5048</v>
      </c>
      <c r="BK656" s="129">
        <f t="shared" si="662"/>
        <v>2832</v>
      </c>
      <c r="BL656" s="129">
        <f t="shared" si="663"/>
        <v>213776880</v>
      </c>
      <c r="BM656" s="130">
        <f>IFERROR(BK656/$BH$656,"-")</f>
        <v>0.2679534487652569</v>
      </c>
      <c r="BN656" s="130">
        <f t="shared" si="679"/>
        <v>0.56101426307448499</v>
      </c>
      <c r="BO656" s="129">
        <f t="shared" si="680"/>
        <v>75486.186440677964</v>
      </c>
      <c r="BP656" s="183"/>
    </row>
    <row r="657" spans="2:68" s="75" customFormat="1">
      <c r="B657" s="602"/>
      <c r="C657" s="603"/>
      <c r="D657" s="595"/>
      <c r="E657" s="226" t="s">
        <v>136</v>
      </c>
      <c r="F657" s="122">
        <v>14</v>
      </c>
      <c r="G657" s="131">
        <v>9</v>
      </c>
      <c r="H657" s="131">
        <v>1425380</v>
      </c>
      <c r="I657" s="132">
        <f t="shared" ref="I657:I666" si="681">IFERROR(G657/$D$656,"-")</f>
        <v>0.31034482758620691</v>
      </c>
      <c r="J657" s="132">
        <f t="shared" si="664"/>
        <v>0.6428571428571429</v>
      </c>
      <c r="K657" s="157">
        <f t="shared" si="665"/>
        <v>158375.55555555556</v>
      </c>
      <c r="L657" s="595"/>
      <c r="M657" s="226" t="s">
        <v>136</v>
      </c>
      <c r="N657" s="122">
        <v>16</v>
      </c>
      <c r="O657" s="131">
        <v>11</v>
      </c>
      <c r="P657" s="131">
        <v>966200</v>
      </c>
      <c r="Q657" s="132">
        <f t="shared" ref="Q657:Q666" si="682">IFERROR(O657/$L$656,"-")</f>
        <v>0.20754716981132076</v>
      </c>
      <c r="R657" s="132">
        <f t="shared" si="666"/>
        <v>0.6875</v>
      </c>
      <c r="S657" s="126">
        <f t="shared" si="667"/>
        <v>87836.363636363632</v>
      </c>
      <c r="T657" s="595"/>
      <c r="U657" s="226" t="s">
        <v>136</v>
      </c>
      <c r="V657" s="122">
        <v>1731</v>
      </c>
      <c r="W657" s="131">
        <v>989</v>
      </c>
      <c r="X657" s="131">
        <v>67751010</v>
      </c>
      <c r="Y657" s="132">
        <f t="shared" ref="Y657:Y666" si="683">IFERROR(W657/$T$656,"-")</f>
        <v>0.24981055822177317</v>
      </c>
      <c r="Z657" s="132">
        <f t="shared" si="668"/>
        <v>0.57134604274985556</v>
      </c>
      <c r="AA657" s="131">
        <f t="shared" si="669"/>
        <v>68504.560161779576</v>
      </c>
      <c r="AB657" s="595"/>
      <c r="AC657" s="226" t="s">
        <v>136</v>
      </c>
      <c r="AD657" s="122">
        <v>1391</v>
      </c>
      <c r="AE657" s="131">
        <v>849</v>
      </c>
      <c r="AF657" s="131">
        <v>59548060</v>
      </c>
      <c r="AG657" s="132">
        <f t="shared" ref="AG657:AG666" si="684">IFERROR(AE657/$AB$656,"-")</f>
        <v>0.26358273828003725</v>
      </c>
      <c r="AH657" s="132">
        <f t="shared" si="670"/>
        <v>0.61035226455787206</v>
      </c>
      <c r="AI657" s="126">
        <f t="shared" si="671"/>
        <v>70139.057714958777</v>
      </c>
      <c r="AJ657" s="595"/>
      <c r="AK657" s="226" t="s">
        <v>136</v>
      </c>
      <c r="AL657" s="122">
        <v>808</v>
      </c>
      <c r="AM657" s="131">
        <v>423</v>
      </c>
      <c r="AN657" s="131">
        <v>31598420</v>
      </c>
      <c r="AO657" s="132">
        <f t="shared" ref="AO657:AO666" si="685">IFERROR(AM657/$AJ$656,"-")</f>
        <v>0.21192384769539077</v>
      </c>
      <c r="AP657" s="132">
        <f t="shared" si="672"/>
        <v>0.52351485148514854</v>
      </c>
      <c r="AQ657" s="126">
        <f t="shared" si="673"/>
        <v>74700.756501182026</v>
      </c>
      <c r="AR657" s="595"/>
      <c r="AS657" s="226" t="s">
        <v>136</v>
      </c>
      <c r="AT657" s="122">
        <v>300</v>
      </c>
      <c r="AU657" s="131">
        <v>135</v>
      </c>
      <c r="AV657" s="131">
        <v>9702690</v>
      </c>
      <c r="AW657" s="132">
        <f t="shared" ref="AW657:AW666" si="686">IFERROR(AU657/$AR$656,"-")</f>
        <v>0.13874614594039056</v>
      </c>
      <c r="AX657" s="132">
        <f t="shared" si="674"/>
        <v>0.45</v>
      </c>
      <c r="AY657" s="131">
        <f t="shared" si="675"/>
        <v>71871.777777777781</v>
      </c>
      <c r="AZ657" s="595"/>
      <c r="BA657" s="226" t="s">
        <v>136</v>
      </c>
      <c r="BB657" s="122">
        <v>72</v>
      </c>
      <c r="BC657" s="131">
        <v>23</v>
      </c>
      <c r="BD657" s="131">
        <v>1706730</v>
      </c>
      <c r="BE657" s="132">
        <f t="shared" ref="BE657:BE666" si="687">IFERROR(BC657/$AZ$656,"-")</f>
        <v>6.8047337278106509E-2</v>
      </c>
      <c r="BF657" s="132">
        <f t="shared" si="676"/>
        <v>0.31944444444444442</v>
      </c>
      <c r="BG657" s="157">
        <f t="shared" si="677"/>
        <v>74205.65217391304</v>
      </c>
      <c r="BH657" s="595"/>
      <c r="BI657" s="226" t="s">
        <v>136</v>
      </c>
      <c r="BJ657" s="122">
        <f t="shared" si="678"/>
        <v>4332</v>
      </c>
      <c r="BK657" s="131">
        <f t="shared" si="662"/>
        <v>2439</v>
      </c>
      <c r="BL657" s="131">
        <f t="shared" si="663"/>
        <v>172698490</v>
      </c>
      <c r="BM657" s="132">
        <f t="shared" ref="BM657:BM666" si="688">IFERROR(BK657/$BH$656,"-")</f>
        <v>0.23076923076923078</v>
      </c>
      <c r="BN657" s="132">
        <f t="shared" si="679"/>
        <v>0.56301939058171746</v>
      </c>
      <c r="BO657" s="131">
        <f t="shared" si="680"/>
        <v>70807.088970889716</v>
      </c>
      <c r="BP657" s="183"/>
    </row>
    <row r="658" spans="2:68" s="75" customFormat="1">
      <c r="B658" s="602"/>
      <c r="C658" s="603"/>
      <c r="D658" s="595"/>
      <c r="E658" s="227" t="s">
        <v>103</v>
      </c>
      <c r="F658" s="122">
        <v>24</v>
      </c>
      <c r="G658" s="131">
        <v>17</v>
      </c>
      <c r="H658" s="131">
        <v>2266740</v>
      </c>
      <c r="I658" s="132">
        <f t="shared" si="681"/>
        <v>0.58620689655172409</v>
      </c>
      <c r="J658" s="132">
        <f t="shared" si="664"/>
        <v>0.70833333333333337</v>
      </c>
      <c r="K658" s="157">
        <f t="shared" si="665"/>
        <v>133337.64705882352</v>
      </c>
      <c r="L658" s="595"/>
      <c r="M658" s="227" t="s">
        <v>103</v>
      </c>
      <c r="N658" s="122">
        <v>35</v>
      </c>
      <c r="O658" s="131">
        <v>22</v>
      </c>
      <c r="P658" s="131">
        <v>1450950</v>
      </c>
      <c r="Q658" s="132">
        <f t="shared" si="682"/>
        <v>0.41509433962264153</v>
      </c>
      <c r="R658" s="132">
        <f t="shared" si="666"/>
        <v>0.62857142857142856</v>
      </c>
      <c r="S658" s="126">
        <f t="shared" si="667"/>
        <v>65952.272727272721</v>
      </c>
      <c r="T658" s="595"/>
      <c r="U658" s="227" t="s">
        <v>103</v>
      </c>
      <c r="V658" s="122">
        <v>2542</v>
      </c>
      <c r="W658" s="131">
        <v>1418</v>
      </c>
      <c r="X658" s="131">
        <v>99594400</v>
      </c>
      <c r="Y658" s="132">
        <f t="shared" si="683"/>
        <v>0.35817125536751704</v>
      </c>
      <c r="Z658" s="132">
        <f t="shared" si="668"/>
        <v>0.55782848151062159</v>
      </c>
      <c r="AA658" s="131">
        <f t="shared" si="669"/>
        <v>70235.825105782787</v>
      </c>
      <c r="AB658" s="595"/>
      <c r="AC658" s="227" t="s">
        <v>103</v>
      </c>
      <c r="AD658" s="122">
        <v>2205</v>
      </c>
      <c r="AE658" s="131">
        <v>1263</v>
      </c>
      <c r="AF658" s="131">
        <v>93052680</v>
      </c>
      <c r="AG658" s="132">
        <f t="shared" si="684"/>
        <v>0.39211425023284696</v>
      </c>
      <c r="AH658" s="132">
        <f t="shared" si="670"/>
        <v>0.57278911564625845</v>
      </c>
      <c r="AI658" s="126">
        <f t="shared" si="671"/>
        <v>73675.914489311166</v>
      </c>
      <c r="AJ658" s="595"/>
      <c r="AK658" s="227" t="s">
        <v>103</v>
      </c>
      <c r="AL658" s="122">
        <v>1448</v>
      </c>
      <c r="AM658" s="131">
        <v>735</v>
      </c>
      <c r="AN658" s="131">
        <v>62498000</v>
      </c>
      <c r="AO658" s="132">
        <f t="shared" si="685"/>
        <v>0.36823647294589179</v>
      </c>
      <c r="AP658" s="132">
        <f t="shared" si="672"/>
        <v>0.50759668508287292</v>
      </c>
      <c r="AQ658" s="126">
        <f t="shared" si="673"/>
        <v>85031.292517006805</v>
      </c>
      <c r="AR658" s="595"/>
      <c r="AS658" s="227" t="s">
        <v>103</v>
      </c>
      <c r="AT658" s="122">
        <v>643</v>
      </c>
      <c r="AU658" s="131">
        <v>299</v>
      </c>
      <c r="AV658" s="131">
        <v>21119490</v>
      </c>
      <c r="AW658" s="132">
        <f t="shared" si="686"/>
        <v>0.30729701952723537</v>
      </c>
      <c r="AX658" s="132">
        <f t="shared" si="674"/>
        <v>0.46500777604976673</v>
      </c>
      <c r="AY658" s="131">
        <f t="shared" si="675"/>
        <v>70633.745819397998</v>
      </c>
      <c r="AZ658" s="595"/>
      <c r="BA658" s="227" t="s">
        <v>103</v>
      </c>
      <c r="BB658" s="122">
        <v>220</v>
      </c>
      <c r="BC658" s="131">
        <v>74</v>
      </c>
      <c r="BD658" s="131">
        <v>5342550</v>
      </c>
      <c r="BE658" s="132">
        <f t="shared" si="687"/>
        <v>0.21893491124260356</v>
      </c>
      <c r="BF658" s="132">
        <f t="shared" si="676"/>
        <v>0.33636363636363636</v>
      </c>
      <c r="BG658" s="157">
        <f t="shared" si="677"/>
        <v>72196.621621621627</v>
      </c>
      <c r="BH658" s="595"/>
      <c r="BI658" s="227" t="s">
        <v>103</v>
      </c>
      <c r="BJ658" s="122">
        <f t="shared" si="678"/>
        <v>7117</v>
      </c>
      <c r="BK658" s="131">
        <f t="shared" si="662"/>
        <v>3828</v>
      </c>
      <c r="BL658" s="131">
        <f t="shared" si="663"/>
        <v>285324810</v>
      </c>
      <c r="BM658" s="132">
        <f t="shared" si="688"/>
        <v>0.3621913142208345</v>
      </c>
      <c r="BN658" s="132">
        <f t="shared" si="679"/>
        <v>0.53786707882534779</v>
      </c>
      <c r="BO658" s="131">
        <f t="shared" si="680"/>
        <v>74536.261755485888</v>
      </c>
      <c r="BP658" s="183"/>
    </row>
    <row r="659" spans="2:68" s="75" customFormat="1">
      <c r="B659" s="602"/>
      <c r="C659" s="603"/>
      <c r="D659" s="595"/>
      <c r="E659" s="227" t="s">
        <v>106</v>
      </c>
      <c r="F659" s="122">
        <v>6</v>
      </c>
      <c r="G659" s="131">
        <v>5</v>
      </c>
      <c r="H659" s="131">
        <v>496510</v>
      </c>
      <c r="I659" s="132">
        <f t="shared" si="681"/>
        <v>0.17241379310344829</v>
      </c>
      <c r="J659" s="132">
        <f t="shared" si="664"/>
        <v>0.83333333333333337</v>
      </c>
      <c r="K659" s="157">
        <f t="shared" si="665"/>
        <v>99302</v>
      </c>
      <c r="L659" s="595"/>
      <c r="M659" s="227" t="s">
        <v>106</v>
      </c>
      <c r="N659" s="122">
        <v>13</v>
      </c>
      <c r="O659" s="131">
        <v>9</v>
      </c>
      <c r="P659" s="131">
        <v>550810</v>
      </c>
      <c r="Q659" s="132">
        <f t="shared" si="682"/>
        <v>0.16981132075471697</v>
      </c>
      <c r="R659" s="132">
        <f t="shared" si="666"/>
        <v>0.69230769230769229</v>
      </c>
      <c r="S659" s="126">
        <f t="shared" si="667"/>
        <v>61201.111111111109</v>
      </c>
      <c r="T659" s="595"/>
      <c r="U659" s="227" t="s">
        <v>106</v>
      </c>
      <c r="V659" s="122">
        <v>701</v>
      </c>
      <c r="W659" s="131">
        <v>403</v>
      </c>
      <c r="X659" s="131">
        <v>27093820</v>
      </c>
      <c r="Y659" s="132">
        <f t="shared" si="683"/>
        <v>0.10179338216721394</v>
      </c>
      <c r="Z659" s="132">
        <f t="shared" si="668"/>
        <v>0.57489300998573467</v>
      </c>
      <c r="AA659" s="131">
        <f t="shared" si="669"/>
        <v>67230.322580645166</v>
      </c>
      <c r="AB659" s="595"/>
      <c r="AC659" s="227" t="s">
        <v>106</v>
      </c>
      <c r="AD659" s="122">
        <v>764</v>
      </c>
      <c r="AE659" s="131">
        <v>450</v>
      </c>
      <c r="AF659" s="131">
        <v>30985300</v>
      </c>
      <c r="AG659" s="132">
        <f t="shared" si="684"/>
        <v>0.13970816516609749</v>
      </c>
      <c r="AH659" s="132">
        <f t="shared" si="670"/>
        <v>0.58900523560209428</v>
      </c>
      <c r="AI659" s="126">
        <f t="shared" si="671"/>
        <v>68856.222222222219</v>
      </c>
      <c r="AJ659" s="595"/>
      <c r="AK659" s="227" t="s">
        <v>106</v>
      </c>
      <c r="AL659" s="122">
        <v>473</v>
      </c>
      <c r="AM659" s="131">
        <v>249</v>
      </c>
      <c r="AN659" s="131">
        <v>21361880</v>
      </c>
      <c r="AO659" s="132">
        <f t="shared" si="685"/>
        <v>0.12474949899799599</v>
      </c>
      <c r="AP659" s="132">
        <f t="shared" si="672"/>
        <v>0.52642706131078221</v>
      </c>
      <c r="AQ659" s="126">
        <f t="shared" si="673"/>
        <v>85790.682730923698</v>
      </c>
      <c r="AR659" s="595"/>
      <c r="AS659" s="227" t="s">
        <v>106</v>
      </c>
      <c r="AT659" s="122">
        <v>276</v>
      </c>
      <c r="AU659" s="131">
        <v>137</v>
      </c>
      <c r="AV659" s="131">
        <v>9402060</v>
      </c>
      <c r="AW659" s="132">
        <f t="shared" si="686"/>
        <v>0.14080164439876669</v>
      </c>
      <c r="AX659" s="132">
        <f t="shared" si="674"/>
        <v>0.49637681159420288</v>
      </c>
      <c r="AY659" s="131">
        <f t="shared" si="675"/>
        <v>68628.175182481747</v>
      </c>
      <c r="AZ659" s="595"/>
      <c r="BA659" s="227" t="s">
        <v>106</v>
      </c>
      <c r="BB659" s="122">
        <v>86</v>
      </c>
      <c r="BC659" s="131">
        <v>32</v>
      </c>
      <c r="BD659" s="131">
        <v>2422890</v>
      </c>
      <c r="BE659" s="132">
        <f t="shared" si="687"/>
        <v>9.4674556213017749E-2</v>
      </c>
      <c r="BF659" s="132">
        <f t="shared" si="676"/>
        <v>0.37209302325581395</v>
      </c>
      <c r="BG659" s="157">
        <f t="shared" si="677"/>
        <v>75715.3125</v>
      </c>
      <c r="BH659" s="595"/>
      <c r="BI659" s="227" t="s">
        <v>106</v>
      </c>
      <c r="BJ659" s="122">
        <f t="shared" si="678"/>
        <v>2319</v>
      </c>
      <c r="BK659" s="131">
        <f t="shared" si="662"/>
        <v>1285</v>
      </c>
      <c r="BL659" s="131">
        <f t="shared" si="663"/>
        <v>92313270</v>
      </c>
      <c r="BM659" s="132">
        <f t="shared" si="688"/>
        <v>0.12158198505061973</v>
      </c>
      <c r="BN659" s="132">
        <f t="shared" si="679"/>
        <v>0.55411815437688661</v>
      </c>
      <c r="BO659" s="131">
        <f t="shared" si="680"/>
        <v>71839.120622568094</v>
      </c>
      <c r="BP659" s="183"/>
    </row>
    <row r="660" spans="2:68" s="75" customFormat="1">
      <c r="B660" s="602"/>
      <c r="C660" s="603"/>
      <c r="D660" s="595"/>
      <c r="E660" s="227" t="s">
        <v>119</v>
      </c>
      <c r="F660" s="122">
        <v>9</v>
      </c>
      <c r="G660" s="131">
        <v>7</v>
      </c>
      <c r="H660" s="131">
        <v>906530</v>
      </c>
      <c r="I660" s="132">
        <f t="shared" si="681"/>
        <v>0.2413793103448276</v>
      </c>
      <c r="J660" s="132">
        <f t="shared" si="664"/>
        <v>0.77777777777777779</v>
      </c>
      <c r="K660" s="157">
        <f t="shared" si="665"/>
        <v>129504.28571428571</v>
      </c>
      <c r="L660" s="595"/>
      <c r="M660" s="227" t="s">
        <v>119</v>
      </c>
      <c r="N660" s="122">
        <v>20</v>
      </c>
      <c r="O660" s="131">
        <v>12</v>
      </c>
      <c r="P660" s="131">
        <v>935180</v>
      </c>
      <c r="Q660" s="132">
        <f t="shared" si="682"/>
        <v>0.22641509433962265</v>
      </c>
      <c r="R660" s="132">
        <f t="shared" si="666"/>
        <v>0.6</v>
      </c>
      <c r="S660" s="126">
        <f t="shared" si="667"/>
        <v>77931.666666666672</v>
      </c>
      <c r="T660" s="595"/>
      <c r="U660" s="227" t="s">
        <v>119</v>
      </c>
      <c r="V660" s="122">
        <v>766</v>
      </c>
      <c r="W660" s="131">
        <v>444</v>
      </c>
      <c r="X660" s="131">
        <v>34469200</v>
      </c>
      <c r="Y660" s="132">
        <f t="shared" si="683"/>
        <v>0.11214953271028037</v>
      </c>
      <c r="Z660" s="132">
        <f t="shared" si="668"/>
        <v>0.57963446475195823</v>
      </c>
      <c r="AA660" s="131">
        <f t="shared" si="669"/>
        <v>77633.333333333328</v>
      </c>
      <c r="AB660" s="595"/>
      <c r="AC660" s="227" t="s">
        <v>119</v>
      </c>
      <c r="AD660" s="122">
        <v>870</v>
      </c>
      <c r="AE660" s="131">
        <v>520</v>
      </c>
      <c r="AF660" s="131">
        <v>38767850</v>
      </c>
      <c r="AG660" s="132">
        <f t="shared" si="684"/>
        <v>0.16144054641415709</v>
      </c>
      <c r="AH660" s="132">
        <f t="shared" si="670"/>
        <v>0.5977011494252874</v>
      </c>
      <c r="AI660" s="126">
        <f t="shared" si="671"/>
        <v>74553.557692307688</v>
      </c>
      <c r="AJ660" s="595"/>
      <c r="AK660" s="227" t="s">
        <v>119</v>
      </c>
      <c r="AL660" s="122">
        <v>636</v>
      </c>
      <c r="AM660" s="131">
        <v>317</v>
      </c>
      <c r="AN660" s="131">
        <v>31875460</v>
      </c>
      <c r="AO660" s="132">
        <f t="shared" si="685"/>
        <v>0.15881763527054107</v>
      </c>
      <c r="AP660" s="132">
        <f t="shared" si="672"/>
        <v>0.49842767295597484</v>
      </c>
      <c r="AQ660" s="126">
        <f t="shared" si="673"/>
        <v>100553.50157728707</v>
      </c>
      <c r="AR660" s="595"/>
      <c r="AS660" s="227" t="s">
        <v>119</v>
      </c>
      <c r="AT660" s="122">
        <v>300</v>
      </c>
      <c r="AU660" s="131">
        <v>136</v>
      </c>
      <c r="AV660" s="131">
        <v>10663660</v>
      </c>
      <c r="AW660" s="132">
        <f t="shared" si="686"/>
        <v>0.13977389516957861</v>
      </c>
      <c r="AX660" s="132">
        <f t="shared" si="674"/>
        <v>0.45333333333333331</v>
      </c>
      <c r="AY660" s="131">
        <f t="shared" si="675"/>
        <v>78409.26470588235</v>
      </c>
      <c r="AZ660" s="595"/>
      <c r="BA660" s="227" t="s">
        <v>119</v>
      </c>
      <c r="BB660" s="122">
        <v>101</v>
      </c>
      <c r="BC660" s="131">
        <v>35</v>
      </c>
      <c r="BD660" s="131">
        <v>2212940</v>
      </c>
      <c r="BE660" s="132">
        <f t="shared" si="687"/>
        <v>0.10355029585798817</v>
      </c>
      <c r="BF660" s="132">
        <f t="shared" si="676"/>
        <v>0.34653465346534651</v>
      </c>
      <c r="BG660" s="157">
        <f t="shared" si="677"/>
        <v>63226.857142857145</v>
      </c>
      <c r="BH660" s="595"/>
      <c r="BI660" s="227" t="s">
        <v>119</v>
      </c>
      <c r="BJ660" s="122">
        <f t="shared" si="678"/>
        <v>2702</v>
      </c>
      <c r="BK660" s="131">
        <f t="shared" si="662"/>
        <v>1471</v>
      </c>
      <c r="BL660" s="131">
        <f t="shared" si="663"/>
        <v>119830820</v>
      </c>
      <c r="BM660" s="132">
        <f t="shared" si="688"/>
        <v>0.13918062257545652</v>
      </c>
      <c r="BN660" s="132">
        <f t="shared" si="679"/>
        <v>0.54441154700222061</v>
      </c>
      <c r="BO660" s="131">
        <f t="shared" si="680"/>
        <v>81462.148198504423</v>
      </c>
      <c r="BP660" s="183"/>
    </row>
    <row r="661" spans="2:68" s="75" customFormat="1">
      <c r="B661" s="602"/>
      <c r="C661" s="603"/>
      <c r="D661" s="595"/>
      <c r="E661" s="227" t="s">
        <v>120</v>
      </c>
      <c r="F661" s="122">
        <v>4</v>
      </c>
      <c r="G661" s="131">
        <v>3</v>
      </c>
      <c r="H661" s="131">
        <v>356710</v>
      </c>
      <c r="I661" s="132">
        <f t="shared" si="681"/>
        <v>0.10344827586206896</v>
      </c>
      <c r="J661" s="132">
        <f t="shared" si="664"/>
        <v>0.75</v>
      </c>
      <c r="K661" s="157">
        <f t="shared" si="665"/>
        <v>118903.33333333333</v>
      </c>
      <c r="L661" s="595"/>
      <c r="M661" s="227" t="s">
        <v>120</v>
      </c>
      <c r="N661" s="122">
        <v>11</v>
      </c>
      <c r="O661" s="131">
        <v>7</v>
      </c>
      <c r="P661" s="131">
        <v>313640</v>
      </c>
      <c r="Q661" s="132">
        <f t="shared" si="682"/>
        <v>0.13207547169811321</v>
      </c>
      <c r="R661" s="132">
        <f t="shared" si="666"/>
        <v>0.63636363636363635</v>
      </c>
      <c r="S661" s="126">
        <f t="shared" si="667"/>
        <v>44805.714285714283</v>
      </c>
      <c r="T661" s="595"/>
      <c r="U661" s="227" t="s">
        <v>120</v>
      </c>
      <c r="V661" s="122">
        <v>355</v>
      </c>
      <c r="W661" s="131">
        <v>231</v>
      </c>
      <c r="X661" s="131">
        <v>15528650</v>
      </c>
      <c r="Y661" s="132">
        <f t="shared" si="683"/>
        <v>5.8348067693862089E-2</v>
      </c>
      <c r="Z661" s="132">
        <f t="shared" si="668"/>
        <v>0.6507042253521127</v>
      </c>
      <c r="AA661" s="131">
        <f t="shared" si="669"/>
        <v>67223.593073593074</v>
      </c>
      <c r="AB661" s="595"/>
      <c r="AC661" s="227" t="s">
        <v>120</v>
      </c>
      <c r="AD661" s="122">
        <v>386</v>
      </c>
      <c r="AE661" s="131">
        <v>229</v>
      </c>
      <c r="AF661" s="131">
        <v>17435030</v>
      </c>
      <c r="AG661" s="132">
        <f t="shared" si="684"/>
        <v>7.1095932940080722E-2</v>
      </c>
      <c r="AH661" s="132">
        <f t="shared" si="670"/>
        <v>0.59326424870466321</v>
      </c>
      <c r="AI661" s="126">
        <f t="shared" si="671"/>
        <v>76135.502183406119</v>
      </c>
      <c r="AJ661" s="595"/>
      <c r="AK661" s="227" t="s">
        <v>120</v>
      </c>
      <c r="AL661" s="122">
        <v>194</v>
      </c>
      <c r="AM661" s="131">
        <v>104</v>
      </c>
      <c r="AN661" s="131">
        <v>9066370</v>
      </c>
      <c r="AO661" s="132">
        <f t="shared" si="685"/>
        <v>5.2104208416833664E-2</v>
      </c>
      <c r="AP661" s="132">
        <f t="shared" si="672"/>
        <v>0.53608247422680411</v>
      </c>
      <c r="AQ661" s="126">
        <f t="shared" si="673"/>
        <v>87176.63461538461</v>
      </c>
      <c r="AR661" s="595"/>
      <c r="AS661" s="227" t="s">
        <v>120</v>
      </c>
      <c r="AT661" s="122">
        <v>67</v>
      </c>
      <c r="AU661" s="131">
        <v>29</v>
      </c>
      <c r="AV661" s="131">
        <v>2589860</v>
      </c>
      <c r="AW661" s="132">
        <f t="shared" si="686"/>
        <v>2.9804727646454265E-2</v>
      </c>
      <c r="AX661" s="132">
        <f t="shared" si="674"/>
        <v>0.43283582089552236</v>
      </c>
      <c r="AY661" s="131">
        <f t="shared" si="675"/>
        <v>89305.517241379304</v>
      </c>
      <c r="AZ661" s="595"/>
      <c r="BA661" s="227" t="s">
        <v>120</v>
      </c>
      <c r="BB661" s="122">
        <v>20</v>
      </c>
      <c r="BC661" s="131">
        <v>10</v>
      </c>
      <c r="BD661" s="131">
        <v>1077010</v>
      </c>
      <c r="BE661" s="132">
        <f t="shared" si="687"/>
        <v>2.9585798816568046E-2</v>
      </c>
      <c r="BF661" s="132">
        <f t="shared" si="676"/>
        <v>0.5</v>
      </c>
      <c r="BG661" s="157">
        <f t="shared" si="677"/>
        <v>107701</v>
      </c>
      <c r="BH661" s="595"/>
      <c r="BI661" s="227" t="s">
        <v>120</v>
      </c>
      <c r="BJ661" s="122">
        <f t="shared" si="678"/>
        <v>1037</v>
      </c>
      <c r="BK661" s="131">
        <f t="shared" si="662"/>
        <v>613</v>
      </c>
      <c r="BL661" s="131">
        <f t="shared" si="663"/>
        <v>46367270</v>
      </c>
      <c r="BM661" s="132">
        <f t="shared" si="688"/>
        <v>5.7999810767338442E-2</v>
      </c>
      <c r="BN661" s="132">
        <f t="shared" si="679"/>
        <v>0.59112825458052076</v>
      </c>
      <c r="BO661" s="131">
        <f t="shared" si="680"/>
        <v>75639.918433931482</v>
      </c>
      <c r="BP661" s="183"/>
    </row>
    <row r="662" spans="2:68" s="75" customFormat="1">
      <c r="B662" s="602"/>
      <c r="C662" s="603"/>
      <c r="D662" s="595"/>
      <c r="E662" s="227" t="s">
        <v>121</v>
      </c>
      <c r="F662" s="122">
        <v>2</v>
      </c>
      <c r="G662" s="131">
        <v>2</v>
      </c>
      <c r="H662" s="131">
        <v>217620</v>
      </c>
      <c r="I662" s="132">
        <f t="shared" si="681"/>
        <v>6.8965517241379309E-2</v>
      </c>
      <c r="J662" s="132">
        <f t="shared" si="664"/>
        <v>1</v>
      </c>
      <c r="K662" s="157">
        <f t="shared" si="665"/>
        <v>108810</v>
      </c>
      <c r="L662" s="595"/>
      <c r="M662" s="227" t="s">
        <v>121</v>
      </c>
      <c r="N662" s="122">
        <v>10</v>
      </c>
      <c r="O662" s="131">
        <v>7</v>
      </c>
      <c r="P662" s="131">
        <v>283280</v>
      </c>
      <c r="Q662" s="132">
        <f t="shared" si="682"/>
        <v>0.13207547169811321</v>
      </c>
      <c r="R662" s="132">
        <f t="shared" si="666"/>
        <v>0.7</v>
      </c>
      <c r="S662" s="126">
        <f t="shared" si="667"/>
        <v>40468.571428571428</v>
      </c>
      <c r="T662" s="595"/>
      <c r="U662" s="227" t="s">
        <v>121</v>
      </c>
      <c r="V662" s="122">
        <v>239</v>
      </c>
      <c r="W662" s="131">
        <v>144</v>
      </c>
      <c r="X662" s="131">
        <v>10602610</v>
      </c>
      <c r="Y662" s="132">
        <f t="shared" si="683"/>
        <v>3.6372821419550394E-2</v>
      </c>
      <c r="Z662" s="132">
        <f t="shared" si="668"/>
        <v>0.60251046025104604</v>
      </c>
      <c r="AA662" s="131">
        <f t="shared" si="669"/>
        <v>73629.236111111109</v>
      </c>
      <c r="AB662" s="595"/>
      <c r="AC662" s="227" t="s">
        <v>121</v>
      </c>
      <c r="AD662" s="122">
        <v>300</v>
      </c>
      <c r="AE662" s="131">
        <v>152</v>
      </c>
      <c r="AF662" s="131">
        <v>11100570</v>
      </c>
      <c r="AG662" s="132">
        <f t="shared" si="684"/>
        <v>4.7190313567215147E-2</v>
      </c>
      <c r="AH662" s="132">
        <f t="shared" si="670"/>
        <v>0.50666666666666671</v>
      </c>
      <c r="AI662" s="126">
        <f t="shared" si="671"/>
        <v>73030.06578947368</v>
      </c>
      <c r="AJ662" s="595"/>
      <c r="AK662" s="227" t="s">
        <v>121</v>
      </c>
      <c r="AL662" s="122">
        <v>261</v>
      </c>
      <c r="AM662" s="131">
        <v>126</v>
      </c>
      <c r="AN662" s="131">
        <v>9744790</v>
      </c>
      <c r="AO662" s="132">
        <f t="shared" si="685"/>
        <v>6.3126252505010014E-2</v>
      </c>
      <c r="AP662" s="132">
        <f t="shared" si="672"/>
        <v>0.48275862068965519</v>
      </c>
      <c r="AQ662" s="126">
        <f t="shared" si="673"/>
        <v>77339.60317460318</v>
      </c>
      <c r="AR662" s="595"/>
      <c r="AS662" s="227" t="s">
        <v>121</v>
      </c>
      <c r="AT662" s="122">
        <v>130</v>
      </c>
      <c r="AU662" s="131">
        <v>62</v>
      </c>
      <c r="AV662" s="131">
        <v>5516640</v>
      </c>
      <c r="AW662" s="132">
        <f t="shared" si="686"/>
        <v>6.3720452209660841E-2</v>
      </c>
      <c r="AX662" s="132">
        <f t="shared" si="674"/>
        <v>0.47692307692307695</v>
      </c>
      <c r="AY662" s="131">
        <f t="shared" si="675"/>
        <v>88978.06451612903</v>
      </c>
      <c r="AZ662" s="595"/>
      <c r="BA662" s="227" t="s">
        <v>121</v>
      </c>
      <c r="BB662" s="122">
        <v>43</v>
      </c>
      <c r="BC662" s="131">
        <v>10</v>
      </c>
      <c r="BD662" s="131">
        <v>433430</v>
      </c>
      <c r="BE662" s="132">
        <f t="shared" si="687"/>
        <v>2.9585798816568046E-2</v>
      </c>
      <c r="BF662" s="132">
        <f t="shared" si="676"/>
        <v>0.23255813953488372</v>
      </c>
      <c r="BG662" s="157">
        <f t="shared" si="677"/>
        <v>43343</v>
      </c>
      <c r="BH662" s="595"/>
      <c r="BI662" s="227" t="s">
        <v>121</v>
      </c>
      <c r="BJ662" s="122">
        <f t="shared" si="678"/>
        <v>985</v>
      </c>
      <c r="BK662" s="131">
        <f t="shared" si="662"/>
        <v>503</v>
      </c>
      <c r="BL662" s="131">
        <f t="shared" si="663"/>
        <v>37898940</v>
      </c>
      <c r="BM662" s="132">
        <f t="shared" si="688"/>
        <v>4.7592014381682278E-2</v>
      </c>
      <c r="BN662" s="132">
        <f t="shared" si="679"/>
        <v>0.51065989847715731</v>
      </c>
      <c r="BO662" s="131">
        <f t="shared" si="680"/>
        <v>75345.805168986088</v>
      </c>
      <c r="BP662" s="183"/>
    </row>
    <row r="663" spans="2:68" s="75" customFormat="1">
      <c r="B663" s="602"/>
      <c r="C663" s="603"/>
      <c r="D663" s="595"/>
      <c r="E663" s="227" t="s">
        <v>122</v>
      </c>
      <c r="F663" s="122">
        <v>3</v>
      </c>
      <c r="G663" s="131">
        <v>2</v>
      </c>
      <c r="H663" s="131">
        <v>581720</v>
      </c>
      <c r="I663" s="132">
        <f t="shared" si="681"/>
        <v>6.8965517241379309E-2</v>
      </c>
      <c r="J663" s="132">
        <f t="shared" si="664"/>
        <v>0.66666666666666663</v>
      </c>
      <c r="K663" s="157">
        <f t="shared" si="665"/>
        <v>290860</v>
      </c>
      <c r="L663" s="595"/>
      <c r="M663" s="227" t="s">
        <v>122</v>
      </c>
      <c r="N663" s="122">
        <v>4</v>
      </c>
      <c r="O663" s="131">
        <v>4</v>
      </c>
      <c r="P663" s="131">
        <v>199150</v>
      </c>
      <c r="Q663" s="132">
        <f t="shared" si="682"/>
        <v>7.5471698113207544E-2</v>
      </c>
      <c r="R663" s="132">
        <f t="shared" si="666"/>
        <v>1</v>
      </c>
      <c r="S663" s="126">
        <f t="shared" si="667"/>
        <v>49787.5</v>
      </c>
      <c r="T663" s="595"/>
      <c r="U663" s="227" t="s">
        <v>122</v>
      </c>
      <c r="V663" s="122">
        <v>189</v>
      </c>
      <c r="W663" s="131">
        <v>112</v>
      </c>
      <c r="X663" s="131">
        <v>10159810</v>
      </c>
      <c r="Y663" s="132">
        <f t="shared" si="683"/>
        <v>2.828997221520586E-2</v>
      </c>
      <c r="Z663" s="132">
        <f t="shared" si="668"/>
        <v>0.59259259259259256</v>
      </c>
      <c r="AA663" s="131">
        <f t="shared" si="669"/>
        <v>90712.58928571429</v>
      </c>
      <c r="AB663" s="595"/>
      <c r="AC663" s="227" t="s">
        <v>122</v>
      </c>
      <c r="AD663" s="122">
        <v>192</v>
      </c>
      <c r="AE663" s="131">
        <v>113</v>
      </c>
      <c r="AF663" s="131">
        <v>12408460</v>
      </c>
      <c r="AG663" s="132">
        <f t="shared" si="684"/>
        <v>3.5082272586153367E-2</v>
      </c>
      <c r="AH663" s="132">
        <f t="shared" si="670"/>
        <v>0.58854166666666663</v>
      </c>
      <c r="AI663" s="126">
        <f t="shared" si="671"/>
        <v>109809.38053097345</v>
      </c>
      <c r="AJ663" s="595"/>
      <c r="AK663" s="227" t="s">
        <v>122</v>
      </c>
      <c r="AL663" s="122">
        <v>156</v>
      </c>
      <c r="AM663" s="131">
        <v>80</v>
      </c>
      <c r="AN663" s="131">
        <v>7015610</v>
      </c>
      <c r="AO663" s="132">
        <f t="shared" si="685"/>
        <v>4.0080160320641281E-2</v>
      </c>
      <c r="AP663" s="132">
        <f t="shared" si="672"/>
        <v>0.51282051282051277</v>
      </c>
      <c r="AQ663" s="126">
        <f t="shared" si="673"/>
        <v>87695.125</v>
      </c>
      <c r="AR663" s="595"/>
      <c r="AS663" s="227" t="s">
        <v>122</v>
      </c>
      <c r="AT663" s="122">
        <v>92</v>
      </c>
      <c r="AU663" s="131">
        <v>45</v>
      </c>
      <c r="AV663" s="131">
        <v>3045920</v>
      </c>
      <c r="AW663" s="132">
        <f t="shared" si="686"/>
        <v>4.6248715313463515E-2</v>
      </c>
      <c r="AX663" s="132">
        <f t="shared" si="674"/>
        <v>0.4891304347826087</v>
      </c>
      <c r="AY663" s="131">
        <f t="shared" si="675"/>
        <v>67687.111111111109</v>
      </c>
      <c r="AZ663" s="595"/>
      <c r="BA663" s="227" t="s">
        <v>122</v>
      </c>
      <c r="BB663" s="122">
        <v>24</v>
      </c>
      <c r="BC663" s="131">
        <v>9</v>
      </c>
      <c r="BD663" s="131">
        <v>493340</v>
      </c>
      <c r="BE663" s="132">
        <f t="shared" si="687"/>
        <v>2.6627218934911243E-2</v>
      </c>
      <c r="BF663" s="132">
        <f t="shared" si="676"/>
        <v>0.375</v>
      </c>
      <c r="BG663" s="157">
        <f t="shared" si="677"/>
        <v>54815.555555555555</v>
      </c>
      <c r="BH663" s="595"/>
      <c r="BI663" s="227" t="s">
        <v>122</v>
      </c>
      <c r="BJ663" s="122">
        <f t="shared" si="678"/>
        <v>660</v>
      </c>
      <c r="BK663" s="131">
        <f t="shared" si="662"/>
        <v>365</v>
      </c>
      <c r="BL663" s="131">
        <f t="shared" si="663"/>
        <v>33904010</v>
      </c>
      <c r="BM663" s="132">
        <f t="shared" si="688"/>
        <v>3.4534960734222728E-2</v>
      </c>
      <c r="BN663" s="132">
        <f t="shared" si="679"/>
        <v>0.55303030303030298</v>
      </c>
      <c r="BO663" s="131">
        <f t="shared" si="680"/>
        <v>92887.698630136991</v>
      </c>
      <c r="BP663" s="183"/>
    </row>
    <row r="664" spans="2:68" s="75" customFormat="1">
      <c r="B664" s="602"/>
      <c r="C664" s="603"/>
      <c r="D664" s="595"/>
      <c r="E664" s="227" t="s">
        <v>123</v>
      </c>
      <c r="F664" s="122">
        <v>12</v>
      </c>
      <c r="G664" s="131">
        <v>8</v>
      </c>
      <c r="H664" s="131">
        <v>958150</v>
      </c>
      <c r="I664" s="132">
        <f t="shared" si="681"/>
        <v>0.27586206896551724</v>
      </c>
      <c r="J664" s="132">
        <f t="shared" si="664"/>
        <v>0.66666666666666663</v>
      </c>
      <c r="K664" s="157">
        <f t="shared" si="665"/>
        <v>119768.75</v>
      </c>
      <c r="L664" s="595"/>
      <c r="M664" s="227" t="s">
        <v>123</v>
      </c>
      <c r="N664" s="122">
        <v>23</v>
      </c>
      <c r="O664" s="131">
        <v>17</v>
      </c>
      <c r="P664" s="131">
        <v>917900</v>
      </c>
      <c r="Q664" s="132">
        <f t="shared" si="682"/>
        <v>0.32075471698113206</v>
      </c>
      <c r="R664" s="132">
        <f t="shared" si="666"/>
        <v>0.73913043478260865</v>
      </c>
      <c r="S664" s="126">
        <f t="shared" si="667"/>
        <v>53994.117647058825</v>
      </c>
      <c r="T664" s="595"/>
      <c r="U664" s="227" t="s">
        <v>123</v>
      </c>
      <c r="V664" s="122">
        <v>1453</v>
      </c>
      <c r="W664" s="131">
        <v>883</v>
      </c>
      <c r="X664" s="131">
        <v>64843230</v>
      </c>
      <c r="Y664" s="132">
        <f t="shared" si="683"/>
        <v>0.22303612023238192</v>
      </c>
      <c r="Z664" s="132">
        <f t="shared" si="668"/>
        <v>0.60770818995182385</v>
      </c>
      <c r="AA664" s="131">
        <f t="shared" si="669"/>
        <v>73435.141562853911</v>
      </c>
      <c r="AB664" s="595"/>
      <c r="AC664" s="227" t="s">
        <v>123</v>
      </c>
      <c r="AD664" s="122">
        <v>1373</v>
      </c>
      <c r="AE664" s="131">
        <v>855</v>
      </c>
      <c r="AF664" s="131">
        <v>66124810</v>
      </c>
      <c r="AG664" s="132">
        <f t="shared" si="684"/>
        <v>0.26544551381558523</v>
      </c>
      <c r="AH664" s="132">
        <f t="shared" si="670"/>
        <v>0.62272396212672976</v>
      </c>
      <c r="AI664" s="126">
        <f t="shared" si="671"/>
        <v>77338.959064327486</v>
      </c>
      <c r="AJ664" s="595"/>
      <c r="AK664" s="227" t="s">
        <v>123</v>
      </c>
      <c r="AL664" s="122">
        <v>807</v>
      </c>
      <c r="AM664" s="131">
        <v>440</v>
      </c>
      <c r="AN664" s="131">
        <v>38706320</v>
      </c>
      <c r="AO664" s="132">
        <f t="shared" si="685"/>
        <v>0.22044088176352705</v>
      </c>
      <c r="AP664" s="132">
        <f t="shared" si="672"/>
        <v>0.54522924411400253</v>
      </c>
      <c r="AQ664" s="126">
        <f t="shared" si="673"/>
        <v>87968.909090909088</v>
      </c>
      <c r="AR664" s="595"/>
      <c r="AS664" s="227" t="s">
        <v>123</v>
      </c>
      <c r="AT664" s="122">
        <v>363</v>
      </c>
      <c r="AU664" s="131">
        <v>183</v>
      </c>
      <c r="AV664" s="131">
        <v>12708980</v>
      </c>
      <c r="AW664" s="132">
        <f t="shared" si="686"/>
        <v>0.1880781089414183</v>
      </c>
      <c r="AX664" s="132">
        <f t="shared" si="674"/>
        <v>0.50413223140495866</v>
      </c>
      <c r="AY664" s="131">
        <f t="shared" si="675"/>
        <v>69447.978142076507</v>
      </c>
      <c r="AZ664" s="595"/>
      <c r="BA664" s="227" t="s">
        <v>123</v>
      </c>
      <c r="BB664" s="122">
        <v>96</v>
      </c>
      <c r="BC664" s="131">
        <v>39</v>
      </c>
      <c r="BD664" s="131">
        <v>2536100</v>
      </c>
      <c r="BE664" s="132">
        <f t="shared" si="687"/>
        <v>0.11538461538461539</v>
      </c>
      <c r="BF664" s="132">
        <f t="shared" si="676"/>
        <v>0.40625</v>
      </c>
      <c r="BG664" s="157">
        <f t="shared" si="677"/>
        <v>65028.205128205125</v>
      </c>
      <c r="BH664" s="595"/>
      <c r="BI664" s="227" t="s">
        <v>123</v>
      </c>
      <c r="BJ664" s="122">
        <f t="shared" si="678"/>
        <v>4127</v>
      </c>
      <c r="BK664" s="131">
        <f t="shared" si="662"/>
        <v>2425</v>
      </c>
      <c r="BL664" s="131">
        <f t="shared" si="663"/>
        <v>186795490</v>
      </c>
      <c r="BM664" s="132">
        <f t="shared" si="688"/>
        <v>0.22944460213832907</v>
      </c>
      <c r="BN664" s="132">
        <f t="shared" si="679"/>
        <v>0.58759389386963901</v>
      </c>
      <c r="BO664" s="131">
        <f t="shared" si="680"/>
        <v>77029.068041237115</v>
      </c>
      <c r="BP664" s="183"/>
    </row>
    <row r="665" spans="2:68" s="75" customFormat="1">
      <c r="B665" s="602"/>
      <c r="C665" s="603"/>
      <c r="D665" s="595"/>
      <c r="E665" s="227" t="s">
        <v>124</v>
      </c>
      <c r="F665" s="122">
        <v>3</v>
      </c>
      <c r="G665" s="131">
        <v>1</v>
      </c>
      <c r="H665" s="131">
        <v>387710</v>
      </c>
      <c r="I665" s="132">
        <f t="shared" si="681"/>
        <v>3.4482758620689655E-2</v>
      </c>
      <c r="J665" s="132">
        <f t="shared" si="664"/>
        <v>0.33333333333333331</v>
      </c>
      <c r="K665" s="157">
        <f t="shared" si="665"/>
        <v>387710</v>
      </c>
      <c r="L665" s="595"/>
      <c r="M665" s="227" t="s">
        <v>124</v>
      </c>
      <c r="N665" s="122">
        <v>4</v>
      </c>
      <c r="O665" s="131">
        <v>3</v>
      </c>
      <c r="P665" s="131">
        <v>128720</v>
      </c>
      <c r="Q665" s="132">
        <f t="shared" si="682"/>
        <v>5.6603773584905662E-2</v>
      </c>
      <c r="R665" s="132">
        <f t="shared" si="666"/>
        <v>0.75</v>
      </c>
      <c r="S665" s="126">
        <f t="shared" si="667"/>
        <v>42906.666666666664</v>
      </c>
      <c r="T665" s="595"/>
      <c r="U665" s="227" t="s">
        <v>124</v>
      </c>
      <c r="V665" s="122">
        <v>216</v>
      </c>
      <c r="W665" s="131">
        <v>122</v>
      </c>
      <c r="X665" s="131">
        <v>10718740</v>
      </c>
      <c r="Y665" s="132">
        <f t="shared" si="683"/>
        <v>3.0815862591563527E-2</v>
      </c>
      <c r="Z665" s="132">
        <f t="shared" si="668"/>
        <v>0.56481481481481477</v>
      </c>
      <c r="AA665" s="131">
        <f t="shared" si="669"/>
        <v>87858.524590163928</v>
      </c>
      <c r="AB665" s="595"/>
      <c r="AC665" s="227" t="s">
        <v>124</v>
      </c>
      <c r="AD665" s="122">
        <v>314</v>
      </c>
      <c r="AE665" s="131">
        <v>164</v>
      </c>
      <c r="AF665" s="131">
        <v>16470270</v>
      </c>
      <c r="AG665" s="132">
        <f t="shared" si="684"/>
        <v>5.0915864638311083E-2</v>
      </c>
      <c r="AH665" s="132">
        <f t="shared" si="670"/>
        <v>0.52229299363057324</v>
      </c>
      <c r="AI665" s="126">
        <f t="shared" si="671"/>
        <v>100428.4756097561</v>
      </c>
      <c r="AJ665" s="595"/>
      <c r="AK665" s="227" t="s">
        <v>124</v>
      </c>
      <c r="AL665" s="122">
        <v>277</v>
      </c>
      <c r="AM665" s="131">
        <v>121</v>
      </c>
      <c r="AN665" s="131">
        <v>14013990</v>
      </c>
      <c r="AO665" s="132">
        <f t="shared" si="685"/>
        <v>6.0621242484969938E-2</v>
      </c>
      <c r="AP665" s="132">
        <f t="shared" si="672"/>
        <v>0.43682310469314078</v>
      </c>
      <c r="AQ665" s="126">
        <f t="shared" si="673"/>
        <v>115818.09917355372</v>
      </c>
      <c r="AR665" s="595"/>
      <c r="AS665" s="227" t="s">
        <v>124</v>
      </c>
      <c r="AT665" s="122">
        <v>167</v>
      </c>
      <c r="AU665" s="131">
        <v>73</v>
      </c>
      <c r="AV665" s="131">
        <v>6059260</v>
      </c>
      <c r="AW665" s="132">
        <f t="shared" si="686"/>
        <v>7.5025693730729703E-2</v>
      </c>
      <c r="AX665" s="132">
        <f t="shared" si="674"/>
        <v>0.43712574850299402</v>
      </c>
      <c r="AY665" s="131">
        <f t="shared" si="675"/>
        <v>83003.561643835623</v>
      </c>
      <c r="AZ665" s="595"/>
      <c r="BA665" s="227" t="s">
        <v>124</v>
      </c>
      <c r="BB665" s="122">
        <v>73</v>
      </c>
      <c r="BC665" s="131">
        <v>28</v>
      </c>
      <c r="BD665" s="131">
        <v>2044490</v>
      </c>
      <c r="BE665" s="132">
        <f t="shared" si="687"/>
        <v>8.2840236686390539E-2</v>
      </c>
      <c r="BF665" s="132">
        <f t="shared" si="676"/>
        <v>0.38356164383561642</v>
      </c>
      <c r="BG665" s="157">
        <f t="shared" si="677"/>
        <v>73017.5</v>
      </c>
      <c r="BH665" s="595"/>
      <c r="BI665" s="227" t="s">
        <v>124</v>
      </c>
      <c r="BJ665" s="122">
        <f t="shared" si="678"/>
        <v>1054</v>
      </c>
      <c r="BK665" s="131">
        <f t="shared" si="662"/>
        <v>512</v>
      </c>
      <c r="BL665" s="131">
        <f t="shared" si="663"/>
        <v>49823180</v>
      </c>
      <c r="BM665" s="132">
        <f t="shared" si="688"/>
        <v>4.8443561358690511E-2</v>
      </c>
      <c r="BN665" s="132">
        <f t="shared" si="679"/>
        <v>0.48576850094876661</v>
      </c>
      <c r="BO665" s="131">
        <f t="shared" si="680"/>
        <v>97310.8984375</v>
      </c>
      <c r="BP665" s="183"/>
    </row>
    <row r="666" spans="2:68" s="75" customFormat="1">
      <c r="B666" s="602"/>
      <c r="C666" s="603"/>
      <c r="D666" s="595"/>
      <c r="E666" s="224" t="s">
        <v>117</v>
      </c>
      <c r="F666" s="124">
        <v>1</v>
      </c>
      <c r="G666" s="135">
        <v>1</v>
      </c>
      <c r="H666" s="135">
        <v>7860</v>
      </c>
      <c r="I666" s="136">
        <f t="shared" si="681"/>
        <v>3.4482758620689655E-2</v>
      </c>
      <c r="J666" s="136">
        <f t="shared" si="664"/>
        <v>1</v>
      </c>
      <c r="K666" s="177">
        <f t="shared" si="665"/>
        <v>7860</v>
      </c>
      <c r="L666" s="595"/>
      <c r="M666" s="224" t="s">
        <v>117</v>
      </c>
      <c r="N666" s="124">
        <v>5</v>
      </c>
      <c r="O666" s="135">
        <v>1</v>
      </c>
      <c r="P666" s="135">
        <v>107490</v>
      </c>
      <c r="Q666" s="136">
        <f t="shared" si="682"/>
        <v>1.8867924528301886E-2</v>
      </c>
      <c r="R666" s="136">
        <f t="shared" si="666"/>
        <v>0.2</v>
      </c>
      <c r="S666" s="128">
        <f t="shared" si="667"/>
        <v>107490</v>
      </c>
      <c r="T666" s="595"/>
      <c r="U666" s="224" t="s">
        <v>117</v>
      </c>
      <c r="V666" s="124">
        <v>368</v>
      </c>
      <c r="W666" s="135">
        <v>197</v>
      </c>
      <c r="X666" s="135">
        <v>11231520</v>
      </c>
      <c r="Y666" s="136">
        <f t="shared" si="683"/>
        <v>4.9760040414246025E-2</v>
      </c>
      <c r="Z666" s="136">
        <f t="shared" si="668"/>
        <v>0.53532608695652173</v>
      </c>
      <c r="AA666" s="135">
        <f t="shared" si="669"/>
        <v>57012.791878172589</v>
      </c>
      <c r="AB666" s="595"/>
      <c r="AC666" s="224" t="s">
        <v>117</v>
      </c>
      <c r="AD666" s="124">
        <v>202</v>
      </c>
      <c r="AE666" s="135">
        <v>105</v>
      </c>
      <c r="AF666" s="135">
        <v>9029570</v>
      </c>
      <c r="AG666" s="136">
        <f t="shared" si="684"/>
        <v>3.2598571872089414E-2</v>
      </c>
      <c r="AH666" s="136">
        <f t="shared" si="670"/>
        <v>0.51980198019801982</v>
      </c>
      <c r="AI666" s="128">
        <f t="shared" si="671"/>
        <v>85995.904761904763</v>
      </c>
      <c r="AJ666" s="595"/>
      <c r="AK666" s="224" t="s">
        <v>117</v>
      </c>
      <c r="AL666" s="124">
        <v>111</v>
      </c>
      <c r="AM666" s="135">
        <v>52</v>
      </c>
      <c r="AN666" s="135">
        <v>4807290</v>
      </c>
      <c r="AO666" s="136">
        <f t="shared" si="685"/>
        <v>2.6052104208416832E-2</v>
      </c>
      <c r="AP666" s="136">
        <f t="shared" si="672"/>
        <v>0.46846846846846846</v>
      </c>
      <c r="AQ666" s="128">
        <f t="shared" si="673"/>
        <v>92447.88461538461</v>
      </c>
      <c r="AR666" s="595"/>
      <c r="AS666" s="224" t="s">
        <v>117</v>
      </c>
      <c r="AT666" s="124">
        <v>53</v>
      </c>
      <c r="AU666" s="135">
        <v>23</v>
      </c>
      <c r="AV666" s="135">
        <v>2323350</v>
      </c>
      <c r="AW666" s="136">
        <f t="shared" si="686"/>
        <v>2.3638232271325797E-2</v>
      </c>
      <c r="AX666" s="136">
        <f t="shared" si="674"/>
        <v>0.43396226415094341</v>
      </c>
      <c r="AY666" s="135">
        <f t="shared" si="675"/>
        <v>101015.21739130435</v>
      </c>
      <c r="AZ666" s="595"/>
      <c r="BA666" s="224" t="s">
        <v>117</v>
      </c>
      <c r="BB666" s="124">
        <v>30</v>
      </c>
      <c r="BC666" s="135">
        <v>4</v>
      </c>
      <c r="BD666" s="135">
        <v>944610</v>
      </c>
      <c r="BE666" s="136">
        <f t="shared" si="687"/>
        <v>1.1834319526627219E-2</v>
      </c>
      <c r="BF666" s="136">
        <f t="shared" si="676"/>
        <v>0.13333333333333333</v>
      </c>
      <c r="BG666" s="177">
        <f t="shared" si="677"/>
        <v>236152.5</v>
      </c>
      <c r="BH666" s="595"/>
      <c r="BI666" s="224" t="s">
        <v>117</v>
      </c>
      <c r="BJ666" s="124">
        <f t="shared" si="678"/>
        <v>770</v>
      </c>
      <c r="BK666" s="135">
        <f t="shared" si="662"/>
        <v>383</v>
      </c>
      <c r="BL666" s="135">
        <f t="shared" si="663"/>
        <v>28451690</v>
      </c>
      <c r="BM666" s="136">
        <f t="shared" si="688"/>
        <v>3.6238054688239194E-2</v>
      </c>
      <c r="BN666" s="136">
        <f t="shared" si="679"/>
        <v>0.4974025974025974</v>
      </c>
      <c r="BO666" s="135">
        <f t="shared" si="680"/>
        <v>74286.396866840732</v>
      </c>
      <c r="BP666" s="183"/>
    </row>
    <row r="667" spans="2:68" s="75" customFormat="1">
      <c r="B667" s="602">
        <v>61</v>
      </c>
      <c r="C667" s="603" t="s">
        <v>16</v>
      </c>
      <c r="D667" s="595">
        <f>BS68</f>
        <v>0</v>
      </c>
      <c r="E667" s="225" t="s">
        <v>104</v>
      </c>
      <c r="F667" s="121">
        <v>0</v>
      </c>
      <c r="G667" s="129">
        <v>0</v>
      </c>
      <c r="H667" s="129">
        <v>0</v>
      </c>
      <c r="I667" s="130" t="str">
        <f>IFERROR(G667/$D$667,"-")</f>
        <v>-</v>
      </c>
      <c r="J667" s="130" t="str">
        <f t="shared" si="664"/>
        <v>-</v>
      </c>
      <c r="K667" s="156" t="str">
        <f t="shared" si="665"/>
        <v>-</v>
      </c>
      <c r="L667" s="595">
        <f>BT68</f>
        <v>12</v>
      </c>
      <c r="M667" s="225" t="s">
        <v>104</v>
      </c>
      <c r="N667" s="121">
        <v>4</v>
      </c>
      <c r="O667" s="129">
        <v>4</v>
      </c>
      <c r="P667" s="129">
        <v>400750</v>
      </c>
      <c r="Q667" s="130">
        <f>IFERROR(O667/$L$667,"-")</f>
        <v>0.33333333333333331</v>
      </c>
      <c r="R667" s="130">
        <f t="shared" si="666"/>
        <v>1</v>
      </c>
      <c r="S667" s="125">
        <f t="shared" si="667"/>
        <v>100187.5</v>
      </c>
      <c r="T667" s="595">
        <f>BU68</f>
        <v>3541</v>
      </c>
      <c r="U667" s="225" t="s">
        <v>104</v>
      </c>
      <c r="V667" s="121">
        <v>1723</v>
      </c>
      <c r="W667" s="129">
        <v>1040</v>
      </c>
      <c r="X667" s="129">
        <v>74112880</v>
      </c>
      <c r="Y667" s="130">
        <f>IFERROR(W667/$T$667,"-")</f>
        <v>0.29370234397062978</v>
      </c>
      <c r="Z667" s="130">
        <f t="shared" si="668"/>
        <v>0.60359837492745216</v>
      </c>
      <c r="AA667" s="129">
        <f t="shared" si="669"/>
        <v>71262.38461538461</v>
      </c>
      <c r="AB667" s="595">
        <f>BV68</f>
        <v>3007</v>
      </c>
      <c r="AC667" s="225" t="s">
        <v>104</v>
      </c>
      <c r="AD667" s="121">
        <v>1729</v>
      </c>
      <c r="AE667" s="129">
        <v>997</v>
      </c>
      <c r="AF667" s="129">
        <v>79585060</v>
      </c>
      <c r="AG667" s="130">
        <f>IFERROR(AE667/$AB$667,"-")</f>
        <v>0.33155969404722313</v>
      </c>
      <c r="AH667" s="130">
        <f t="shared" si="670"/>
        <v>0.57663389242336616</v>
      </c>
      <c r="AI667" s="125">
        <f t="shared" si="671"/>
        <v>79824.533600802402</v>
      </c>
      <c r="AJ667" s="595">
        <f>BW68</f>
        <v>1706</v>
      </c>
      <c r="AK667" s="225" t="s">
        <v>104</v>
      </c>
      <c r="AL667" s="121">
        <v>948</v>
      </c>
      <c r="AM667" s="129">
        <v>512</v>
      </c>
      <c r="AN667" s="129">
        <v>41802170</v>
      </c>
      <c r="AO667" s="130">
        <f>IFERROR(AM667/$AJ$667,"-")</f>
        <v>0.30011723329425555</v>
      </c>
      <c r="AP667" s="130">
        <f t="shared" si="672"/>
        <v>0.54008438818565396</v>
      </c>
      <c r="AQ667" s="125">
        <f t="shared" si="673"/>
        <v>81644.86328125</v>
      </c>
      <c r="AR667" s="595">
        <f>BX68</f>
        <v>743</v>
      </c>
      <c r="AS667" s="225" t="s">
        <v>104</v>
      </c>
      <c r="AT667" s="121">
        <v>357</v>
      </c>
      <c r="AU667" s="129">
        <v>180</v>
      </c>
      <c r="AV667" s="129">
        <v>12739000</v>
      </c>
      <c r="AW667" s="130">
        <f>IFERROR(AU667/$AR$667,"-")</f>
        <v>0.24226110363391656</v>
      </c>
      <c r="AX667" s="130">
        <f t="shared" si="674"/>
        <v>0.50420168067226889</v>
      </c>
      <c r="AY667" s="129">
        <f t="shared" si="675"/>
        <v>70772.222222222219</v>
      </c>
      <c r="AZ667" s="595">
        <f>BY68</f>
        <v>278</v>
      </c>
      <c r="BA667" s="225" t="s">
        <v>104</v>
      </c>
      <c r="BB667" s="121">
        <v>86</v>
      </c>
      <c r="BC667" s="129">
        <v>36</v>
      </c>
      <c r="BD667" s="129">
        <v>3665200</v>
      </c>
      <c r="BE667" s="130">
        <f>IFERROR(BC667/$AZ$667,"-")</f>
        <v>0.12949640287769784</v>
      </c>
      <c r="BF667" s="130">
        <f t="shared" si="676"/>
        <v>0.41860465116279072</v>
      </c>
      <c r="BG667" s="156">
        <f t="shared" si="677"/>
        <v>101811.11111111111</v>
      </c>
      <c r="BH667" s="595">
        <f>BZ68</f>
        <v>9287</v>
      </c>
      <c r="BI667" s="225" t="s">
        <v>104</v>
      </c>
      <c r="BJ667" s="121">
        <f t="shared" si="678"/>
        <v>4847</v>
      </c>
      <c r="BK667" s="129">
        <f t="shared" si="662"/>
        <v>2769</v>
      </c>
      <c r="BL667" s="129">
        <f t="shared" si="663"/>
        <v>212305060</v>
      </c>
      <c r="BM667" s="130">
        <f>IFERROR(BK667/$BH$667,"-")</f>
        <v>0.2981587164854097</v>
      </c>
      <c r="BN667" s="130">
        <f t="shared" si="679"/>
        <v>0.57128120486899114</v>
      </c>
      <c r="BO667" s="129">
        <f t="shared" si="680"/>
        <v>76672.105453232216</v>
      </c>
      <c r="BP667" s="183"/>
    </row>
    <row r="668" spans="2:68" s="75" customFormat="1">
      <c r="B668" s="602"/>
      <c r="C668" s="603"/>
      <c r="D668" s="595"/>
      <c r="E668" s="226" t="s">
        <v>136</v>
      </c>
      <c r="F668" s="122">
        <v>0</v>
      </c>
      <c r="G668" s="131">
        <v>0</v>
      </c>
      <c r="H668" s="131">
        <v>0</v>
      </c>
      <c r="I668" s="132" t="str">
        <f t="shared" ref="I668:I677" si="689">IFERROR(G668/$D$667,"-")</f>
        <v>-</v>
      </c>
      <c r="J668" s="132" t="str">
        <f t="shared" si="664"/>
        <v>-</v>
      </c>
      <c r="K668" s="157" t="str">
        <f t="shared" si="665"/>
        <v>-</v>
      </c>
      <c r="L668" s="595"/>
      <c r="M668" s="226" t="s">
        <v>136</v>
      </c>
      <c r="N668" s="122">
        <v>3</v>
      </c>
      <c r="O668" s="131">
        <v>3</v>
      </c>
      <c r="P668" s="131">
        <v>323430</v>
      </c>
      <c r="Q668" s="132">
        <f t="shared" ref="Q668:Q677" si="690">IFERROR(O668/$L$667,"-")</f>
        <v>0.25</v>
      </c>
      <c r="R668" s="132">
        <f t="shared" si="666"/>
        <v>1</v>
      </c>
      <c r="S668" s="126">
        <f t="shared" si="667"/>
        <v>107810</v>
      </c>
      <c r="T668" s="595"/>
      <c r="U668" s="226" t="s">
        <v>136</v>
      </c>
      <c r="V668" s="122">
        <v>1578</v>
      </c>
      <c r="W668" s="131">
        <v>940</v>
      </c>
      <c r="X668" s="131">
        <v>64773370</v>
      </c>
      <c r="Y668" s="132">
        <f t="shared" ref="Y668:Y677" si="691">IFERROR(W668/$T$667,"-")</f>
        <v>0.26546173397345385</v>
      </c>
      <c r="Z668" s="132">
        <f t="shared" si="668"/>
        <v>0.59569074778200248</v>
      </c>
      <c r="AA668" s="131">
        <f t="shared" si="669"/>
        <v>68907.840425531918</v>
      </c>
      <c r="AB668" s="595"/>
      <c r="AC668" s="226" t="s">
        <v>136</v>
      </c>
      <c r="AD668" s="122">
        <v>1380</v>
      </c>
      <c r="AE668" s="131">
        <v>813</v>
      </c>
      <c r="AF668" s="131">
        <v>60329680</v>
      </c>
      <c r="AG668" s="132">
        <f t="shared" ref="AG668:AG677" si="692">IFERROR(AE668/$AB$667,"-")</f>
        <v>0.27036913867642171</v>
      </c>
      <c r="AH668" s="132">
        <f t="shared" si="670"/>
        <v>0.58913043478260874</v>
      </c>
      <c r="AI668" s="126">
        <f t="shared" si="671"/>
        <v>74206.248462484626</v>
      </c>
      <c r="AJ668" s="595"/>
      <c r="AK668" s="226" t="s">
        <v>136</v>
      </c>
      <c r="AL668" s="122">
        <v>701</v>
      </c>
      <c r="AM668" s="131">
        <v>388</v>
      </c>
      <c r="AN668" s="131">
        <v>29646420</v>
      </c>
      <c r="AO668" s="132">
        <f t="shared" ref="AO668:AO677" si="693">IFERROR(AM668/$AJ$667,"-")</f>
        <v>0.22743259085580306</v>
      </c>
      <c r="AP668" s="132">
        <f t="shared" si="672"/>
        <v>0.55349500713266764</v>
      </c>
      <c r="AQ668" s="126">
        <f t="shared" si="673"/>
        <v>76408.298969072159</v>
      </c>
      <c r="AR668" s="595"/>
      <c r="AS668" s="226" t="s">
        <v>136</v>
      </c>
      <c r="AT668" s="122">
        <v>250</v>
      </c>
      <c r="AU668" s="131">
        <v>122</v>
      </c>
      <c r="AV668" s="131">
        <v>8898730</v>
      </c>
      <c r="AW668" s="132">
        <f t="shared" ref="AW668:AW677" si="694">IFERROR(AU668/$AR$667,"-")</f>
        <v>0.16419919246298789</v>
      </c>
      <c r="AX668" s="132">
        <f t="shared" si="674"/>
        <v>0.48799999999999999</v>
      </c>
      <c r="AY668" s="131">
        <f t="shared" si="675"/>
        <v>72940.409836065577</v>
      </c>
      <c r="AZ668" s="595"/>
      <c r="BA668" s="226" t="s">
        <v>136</v>
      </c>
      <c r="BB668" s="122">
        <v>53</v>
      </c>
      <c r="BC668" s="131">
        <v>14</v>
      </c>
      <c r="BD668" s="131">
        <v>964530</v>
      </c>
      <c r="BE668" s="132">
        <f t="shared" ref="BE668:BE677" si="695">IFERROR(BC668/$AZ$667,"-")</f>
        <v>5.0359712230215826E-2</v>
      </c>
      <c r="BF668" s="132">
        <f t="shared" si="676"/>
        <v>0.26415094339622641</v>
      </c>
      <c r="BG668" s="157">
        <f t="shared" si="677"/>
        <v>68895</v>
      </c>
      <c r="BH668" s="595"/>
      <c r="BI668" s="226" t="s">
        <v>136</v>
      </c>
      <c r="BJ668" s="122">
        <f t="shared" si="678"/>
        <v>3965</v>
      </c>
      <c r="BK668" s="131">
        <f t="shared" si="662"/>
        <v>2280</v>
      </c>
      <c r="BL668" s="131">
        <f t="shared" si="663"/>
        <v>164936160</v>
      </c>
      <c r="BM668" s="132">
        <f t="shared" ref="BM668:BM677" si="696">IFERROR(BK668/$BH$667,"-")</f>
        <v>0.24550446861203834</v>
      </c>
      <c r="BN668" s="132">
        <f t="shared" si="679"/>
        <v>0.57503152585119799</v>
      </c>
      <c r="BO668" s="131">
        <f t="shared" si="680"/>
        <v>72340.421052631573</v>
      </c>
      <c r="BP668" s="183"/>
    </row>
    <row r="669" spans="2:68" s="75" customFormat="1">
      <c r="B669" s="602"/>
      <c r="C669" s="603"/>
      <c r="D669" s="595"/>
      <c r="E669" s="227" t="s">
        <v>103</v>
      </c>
      <c r="F669" s="122">
        <v>0</v>
      </c>
      <c r="G669" s="131">
        <v>0</v>
      </c>
      <c r="H669" s="131">
        <v>0</v>
      </c>
      <c r="I669" s="132" t="str">
        <f t="shared" si="689"/>
        <v>-</v>
      </c>
      <c r="J669" s="132" t="str">
        <f t="shared" si="664"/>
        <v>-</v>
      </c>
      <c r="K669" s="157" t="str">
        <f t="shared" si="665"/>
        <v>-</v>
      </c>
      <c r="L669" s="595"/>
      <c r="M669" s="227" t="s">
        <v>103</v>
      </c>
      <c r="N669" s="122">
        <v>4</v>
      </c>
      <c r="O669" s="131">
        <v>3</v>
      </c>
      <c r="P669" s="131">
        <v>258030</v>
      </c>
      <c r="Q669" s="132">
        <f t="shared" si="690"/>
        <v>0.25</v>
      </c>
      <c r="R669" s="132">
        <f t="shared" si="666"/>
        <v>0.75</v>
      </c>
      <c r="S669" s="126">
        <f t="shared" si="667"/>
        <v>86010</v>
      </c>
      <c r="T669" s="595"/>
      <c r="U669" s="227" t="s">
        <v>103</v>
      </c>
      <c r="V669" s="122">
        <v>2145</v>
      </c>
      <c r="W669" s="131">
        <v>1269</v>
      </c>
      <c r="X669" s="131">
        <v>88912720</v>
      </c>
      <c r="Y669" s="132">
        <f t="shared" si="691"/>
        <v>0.35837334086416267</v>
      </c>
      <c r="Z669" s="132">
        <f t="shared" si="668"/>
        <v>0.59160839160839163</v>
      </c>
      <c r="AA669" s="131">
        <f t="shared" si="669"/>
        <v>70065.185185185182</v>
      </c>
      <c r="AB669" s="595"/>
      <c r="AC669" s="227" t="s">
        <v>103</v>
      </c>
      <c r="AD669" s="122">
        <v>1995</v>
      </c>
      <c r="AE669" s="131">
        <v>1141</v>
      </c>
      <c r="AF669" s="131">
        <v>91704990</v>
      </c>
      <c r="AG669" s="132">
        <f t="shared" si="692"/>
        <v>0.37944795477219823</v>
      </c>
      <c r="AH669" s="132">
        <f t="shared" si="670"/>
        <v>0.57192982456140351</v>
      </c>
      <c r="AI669" s="126">
        <f t="shared" si="671"/>
        <v>80372.471516213845</v>
      </c>
      <c r="AJ669" s="595"/>
      <c r="AK669" s="227" t="s">
        <v>103</v>
      </c>
      <c r="AL669" s="122">
        <v>1168</v>
      </c>
      <c r="AM669" s="131">
        <v>642</v>
      </c>
      <c r="AN669" s="131">
        <v>53586790</v>
      </c>
      <c r="AO669" s="132">
        <f t="shared" si="693"/>
        <v>0.37631887456037516</v>
      </c>
      <c r="AP669" s="132">
        <f t="shared" si="672"/>
        <v>0.54965753424657537</v>
      </c>
      <c r="AQ669" s="126">
        <f t="shared" si="673"/>
        <v>83468.520249221183</v>
      </c>
      <c r="AR669" s="595"/>
      <c r="AS669" s="227" t="s">
        <v>103</v>
      </c>
      <c r="AT669" s="122">
        <v>506</v>
      </c>
      <c r="AU669" s="131">
        <v>253</v>
      </c>
      <c r="AV669" s="131">
        <v>18723720</v>
      </c>
      <c r="AW669" s="132">
        <f t="shared" si="694"/>
        <v>0.34051144010767159</v>
      </c>
      <c r="AX669" s="132">
        <f t="shared" si="674"/>
        <v>0.5</v>
      </c>
      <c r="AY669" s="131">
        <f t="shared" si="675"/>
        <v>74006.798418972336</v>
      </c>
      <c r="AZ669" s="595"/>
      <c r="BA669" s="227" t="s">
        <v>103</v>
      </c>
      <c r="BB669" s="122">
        <v>172</v>
      </c>
      <c r="BC669" s="131">
        <v>69</v>
      </c>
      <c r="BD669" s="131">
        <v>7057550</v>
      </c>
      <c r="BE669" s="132">
        <f t="shared" si="695"/>
        <v>0.24820143884892087</v>
      </c>
      <c r="BF669" s="132">
        <f t="shared" si="676"/>
        <v>0.40116279069767441</v>
      </c>
      <c r="BG669" s="157">
        <f t="shared" si="677"/>
        <v>102283.33333333333</v>
      </c>
      <c r="BH669" s="595"/>
      <c r="BI669" s="227" t="s">
        <v>103</v>
      </c>
      <c r="BJ669" s="122">
        <f t="shared" si="678"/>
        <v>5990</v>
      </c>
      <c r="BK669" s="131">
        <f t="shared" si="662"/>
        <v>3377</v>
      </c>
      <c r="BL669" s="131">
        <f t="shared" si="663"/>
        <v>260243800</v>
      </c>
      <c r="BM669" s="132">
        <f t="shared" si="696"/>
        <v>0.36362657478195326</v>
      </c>
      <c r="BN669" s="132">
        <f t="shared" si="679"/>
        <v>0.56377295492487478</v>
      </c>
      <c r="BO669" s="131">
        <f t="shared" si="680"/>
        <v>77063.606751554631</v>
      </c>
      <c r="BP669" s="183"/>
    </row>
    <row r="670" spans="2:68" s="75" customFormat="1">
      <c r="B670" s="602"/>
      <c r="C670" s="603"/>
      <c r="D670" s="595"/>
      <c r="E670" s="227" t="s">
        <v>106</v>
      </c>
      <c r="F670" s="122">
        <v>0</v>
      </c>
      <c r="G670" s="131">
        <v>0</v>
      </c>
      <c r="H670" s="131">
        <v>0</v>
      </c>
      <c r="I670" s="132" t="str">
        <f t="shared" si="689"/>
        <v>-</v>
      </c>
      <c r="J670" s="132" t="str">
        <f t="shared" si="664"/>
        <v>-</v>
      </c>
      <c r="K670" s="157" t="str">
        <f t="shared" si="665"/>
        <v>-</v>
      </c>
      <c r="L670" s="595"/>
      <c r="M670" s="227" t="s">
        <v>106</v>
      </c>
      <c r="N670" s="122">
        <v>1</v>
      </c>
      <c r="O670" s="131">
        <v>1</v>
      </c>
      <c r="P670" s="131">
        <v>45100</v>
      </c>
      <c r="Q670" s="132">
        <f t="shared" si="690"/>
        <v>8.3333333333333329E-2</v>
      </c>
      <c r="R670" s="132">
        <f t="shared" si="666"/>
        <v>1</v>
      </c>
      <c r="S670" s="126">
        <f t="shared" si="667"/>
        <v>45100</v>
      </c>
      <c r="T670" s="595"/>
      <c r="U670" s="227" t="s">
        <v>106</v>
      </c>
      <c r="V670" s="122">
        <v>745</v>
      </c>
      <c r="W670" s="131">
        <v>437</v>
      </c>
      <c r="X670" s="131">
        <v>31843270</v>
      </c>
      <c r="Y670" s="132">
        <f t="shared" si="691"/>
        <v>0.12341146568765886</v>
      </c>
      <c r="Z670" s="132">
        <f t="shared" si="668"/>
        <v>0.58657718120805369</v>
      </c>
      <c r="AA670" s="131">
        <f t="shared" si="669"/>
        <v>72867.894736842107</v>
      </c>
      <c r="AB670" s="595"/>
      <c r="AC670" s="227" t="s">
        <v>106</v>
      </c>
      <c r="AD670" s="122">
        <v>803</v>
      </c>
      <c r="AE670" s="131">
        <v>476</v>
      </c>
      <c r="AF670" s="131">
        <v>38727920</v>
      </c>
      <c r="AG670" s="132">
        <f t="shared" si="692"/>
        <v>0.15829730628533423</v>
      </c>
      <c r="AH670" s="132">
        <f t="shared" si="670"/>
        <v>0.5927770859277709</v>
      </c>
      <c r="AI670" s="126">
        <f t="shared" si="671"/>
        <v>81361.176470588238</v>
      </c>
      <c r="AJ670" s="595"/>
      <c r="AK670" s="227" t="s">
        <v>106</v>
      </c>
      <c r="AL670" s="122">
        <v>505</v>
      </c>
      <c r="AM670" s="131">
        <v>284</v>
      </c>
      <c r="AN670" s="131">
        <v>22144040</v>
      </c>
      <c r="AO670" s="132">
        <f t="shared" si="693"/>
        <v>0.16647127784290738</v>
      </c>
      <c r="AP670" s="132">
        <f t="shared" si="672"/>
        <v>0.56237623762376243</v>
      </c>
      <c r="AQ670" s="126">
        <f t="shared" si="673"/>
        <v>77971.971830985916</v>
      </c>
      <c r="AR670" s="595"/>
      <c r="AS670" s="227" t="s">
        <v>106</v>
      </c>
      <c r="AT670" s="122">
        <v>241</v>
      </c>
      <c r="AU670" s="131">
        <v>126</v>
      </c>
      <c r="AV670" s="131">
        <v>10939360</v>
      </c>
      <c r="AW670" s="132">
        <f t="shared" si="694"/>
        <v>0.1695827725437416</v>
      </c>
      <c r="AX670" s="132">
        <f t="shared" si="674"/>
        <v>0.52282157676348551</v>
      </c>
      <c r="AY670" s="131">
        <f t="shared" si="675"/>
        <v>86820.317460317456</v>
      </c>
      <c r="AZ670" s="595"/>
      <c r="BA670" s="227" t="s">
        <v>106</v>
      </c>
      <c r="BB670" s="122">
        <v>68</v>
      </c>
      <c r="BC670" s="131">
        <v>28</v>
      </c>
      <c r="BD670" s="131">
        <v>3464900</v>
      </c>
      <c r="BE670" s="132">
        <f t="shared" si="695"/>
        <v>0.10071942446043165</v>
      </c>
      <c r="BF670" s="132">
        <f t="shared" si="676"/>
        <v>0.41176470588235292</v>
      </c>
      <c r="BG670" s="157">
        <f t="shared" si="677"/>
        <v>123746.42857142857</v>
      </c>
      <c r="BH670" s="595"/>
      <c r="BI670" s="227" t="s">
        <v>106</v>
      </c>
      <c r="BJ670" s="122">
        <f t="shared" si="678"/>
        <v>2363</v>
      </c>
      <c r="BK670" s="131">
        <f t="shared" si="662"/>
        <v>1352</v>
      </c>
      <c r="BL670" s="131">
        <f t="shared" si="663"/>
        <v>107164590</v>
      </c>
      <c r="BM670" s="132">
        <f t="shared" si="696"/>
        <v>0.14557984279099817</v>
      </c>
      <c r="BN670" s="132">
        <f t="shared" si="679"/>
        <v>0.57215404147270421</v>
      </c>
      <c r="BO670" s="131">
        <f t="shared" si="680"/>
        <v>79263.75</v>
      </c>
      <c r="BP670" s="183"/>
    </row>
    <row r="671" spans="2:68" s="75" customFormat="1">
      <c r="B671" s="602"/>
      <c r="C671" s="603"/>
      <c r="D671" s="595"/>
      <c r="E671" s="227" t="s">
        <v>119</v>
      </c>
      <c r="F671" s="122">
        <v>0</v>
      </c>
      <c r="G671" s="131">
        <v>0</v>
      </c>
      <c r="H671" s="131">
        <v>0</v>
      </c>
      <c r="I671" s="132" t="str">
        <f t="shared" si="689"/>
        <v>-</v>
      </c>
      <c r="J671" s="132" t="str">
        <f t="shared" si="664"/>
        <v>-</v>
      </c>
      <c r="K671" s="157" t="str">
        <f t="shared" si="665"/>
        <v>-</v>
      </c>
      <c r="L671" s="595"/>
      <c r="M671" s="227" t="s">
        <v>119</v>
      </c>
      <c r="N671" s="122">
        <v>4</v>
      </c>
      <c r="O671" s="131">
        <v>3</v>
      </c>
      <c r="P671" s="131">
        <v>258030</v>
      </c>
      <c r="Q671" s="132">
        <f t="shared" si="690"/>
        <v>0.25</v>
      </c>
      <c r="R671" s="132">
        <f t="shared" si="666"/>
        <v>0.75</v>
      </c>
      <c r="S671" s="126">
        <f t="shared" si="667"/>
        <v>86010</v>
      </c>
      <c r="T671" s="595"/>
      <c r="U671" s="227" t="s">
        <v>119</v>
      </c>
      <c r="V671" s="122">
        <v>737</v>
      </c>
      <c r="W671" s="131">
        <v>453</v>
      </c>
      <c r="X671" s="131">
        <v>33104480</v>
      </c>
      <c r="Y671" s="132">
        <f t="shared" si="691"/>
        <v>0.12792996328720702</v>
      </c>
      <c r="Z671" s="132">
        <f t="shared" si="668"/>
        <v>0.61465400271370418</v>
      </c>
      <c r="AA671" s="131">
        <f t="shared" si="669"/>
        <v>73078.322295805745</v>
      </c>
      <c r="AB671" s="595"/>
      <c r="AC671" s="227" t="s">
        <v>119</v>
      </c>
      <c r="AD671" s="122">
        <v>871</v>
      </c>
      <c r="AE671" s="131">
        <v>529</v>
      </c>
      <c r="AF671" s="131">
        <v>46006870</v>
      </c>
      <c r="AG671" s="132">
        <f t="shared" si="692"/>
        <v>0.17592284669105421</v>
      </c>
      <c r="AH671" s="132">
        <f t="shared" si="670"/>
        <v>0.60734787600459239</v>
      </c>
      <c r="AI671" s="126">
        <f t="shared" si="671"/>
        <v>86969.508506616257</v>
      </c>
      <c r="AJ671" s="595"/>
      <c r="AK671" s="227" t="s">
        <v>119</v>
      </c>
      <c r="AL671" s="122">
        <v>536</v>
      </c>
      <c r="AM671" s="131">
        <v>309</v>
      </c>
      <c r="AN671" s="131">
        <v>27818370</v>
      </c>
      <c r="AO671" s="132">
        <f t="shared" si="693"/>
        <v>0.18112543962485345</v>
      </c>
      <c r="AP671" s="132">
        <f t="shared" si="672"/>
        <v>0.57649253731343286</v>
      </c>
      <c r="AQ671" s="126">
        <f t="shared" si="673"/>
        <v>90027.087378640776</v>
      </c>
      <c r="AR671" s="595"/>
      <c r="AS671" s="227" t="s">
        <v>119</v>
      </c>
      <c r="AT671" s="122">
        <v>235</v>
      </c>
      <c r="AU671" s="131">
        <v>128</v>
      </c>
      <c r="AV671" s="131">
        <v>10488390</v>
      </c>
      <c r="AW671" s="132">
        <f t="shared" si="694"/>
        <v>0.17227456258411844</v>
      </c>
      <c r="AX671" s="132">
        <f t="shared" si="674"/>
        <v>0.5446808510638298</v>
      </c>
      <c r="AY671" s="131">
        <f t="shared" si="675"/>
        <v>81940.546875</v>
      </c>
      <c r="AZ671" s="595"/>
      <c r="BA671" s="227" t="s">
        <v>119</v>
      </c>
      <c r="BB671" s="122">
        <v>73</v>
      </c>
      <c r="BC671" s="131">
        <v>30</v>
      </c>
      <c r="BD671" s="131">
        <v>1666180</v>
      </c>
      <c r="BE671" s="132">
        <f t="shared" si="695"/>
        <v>0.1079136690647482</v>
      </c>
      <c r="BF671" s="132">
        <f t="shared" si="676"/>
        <v>0.41095890410958902</v>
      </c>
      <c r="BG671" s="157">
        <f t="shared" si="677"/>
        <v>55539.333333333336</v>
      </c>
      <c r="BH671" s="595"/>
      <c r="BI671" s="227" t="s">
        <v>119</v>
      </c>
      <c r="BJ671" s="122">
        <f t="shared" si="678"/>
        <v>2456</v>
      </c>
      <c r="BK671" s="131">
        <f t="shared" si="662"/>
        <v>1452</v>
      </c>
      <c r="BL671" s="131">
        <f t="shared" si="663"/>
        <v>119342320</v>
      </c>
      <c r="BM671" s="132">
        <f t="shared" si="696"/>
        <v>0.15634758264240337</v>
      </c>
      <c r="BN671" s="132">
        <f t="shared" si="679"/>
        <v>0.59120521172638441</v>
      </c>
      <c r="BO671" s="131">
        <f t="shared" si="680"/>
        <v>82191.68044077135</v>
      </c>
      <c r="BP671" s="183"/>
    </row>
    <row r="672" spans="2:68" s="75" customFormat="1">
      <c r="B672" s="602"/>
      <c r="C672" s="603"/>
      <c r="D672" s="595"/>
      <c r="E672" s="227" t="s">
        <v>120</v>
      </c>
      <c r="F672" s="122">
        <v>0</v>
      </c>
      <c r="G672" s="131">
        <v>0</v>
      </c>
      <c r="H672" s="131">
        <v>0</v>
      </c>
      <c r="I672" s="132" t="str">
        <f t="shared" si="689"/>
        <v>-</v>
      </c>
      <c r="J672" s="132" t="str">
        <f t="shared" si="664"/>
        <v>-</v>
      </c>
      <c r="K672" s="157" t="str">
        <f t="shared" si="665"/>
        <v>-</v>
      </c>
      <c r="L672" s="595"/>
      <c r="M672" s="227" t="s">
        <v>120</v>
      </c>
      <c r="N672" s="122">
        <v>3</v>
      </c>
      <c r="O672" s="131">
        <v>2</v>
      </c>
      <c r="P672" s="131">
        <v>187820</v>
      </c>
      <c r="Q672" s="132">
        <f t="shared" si="690"/>
        <v>0.16666666666666666</v>
      </c>
      <c r="R672" s="132">
        <f t="shared" si="666"/>
        <v>0.66666666666666663</v>
      </c>
      <c r="S672" s="126">
        <f t="shared" si="667"/>
        <v>93910</v>
      </c>
      <c r="T672" s="595"/>
      <c r="U672" s="227" t="s">
        <v>120</v>
      </c>
      <c r="V672" s="122">
        <v>520</v>
      </c>
      <c r="W672" s="131">
        <v>338</v>
      </c>
      <c r="X672" s="131">
        <v>22104790</v>
      </c>
      <c r="Y672" s="132">
        <f t="shared" si="691"/>
        <v>9.5453261790454672E-2</v>
      </c>
      <c r="Z672" s="132">
        <f t="shared" si="668"/>
        <v>0.65</v>
      </c>
      <c r="AA672" s="131">
        <f t="shared" si="669"/>
        <v>65398.786982248523</v>
      </c>
      <c r="AB672" s="595"/>
      <c r="AC672" s="227" t="s">
        <v>120</v>
      </c>
      <c r="AD672" s="122">
        <v>513</v>
      </c>
      <c r="AE672" s="131">
        <v>325</v>
      </c>
      <c r="AF672" s="131">
        <v>25121320</v>
      </c>
      <c r="AG672" s="132">
        <f t="shared" si="692"/>
        <v>0.10808114399733953</v>
      </c>
      <c r="AH672" s="132">
        <f t="shared" si="670"/>
        <v>0.6335282651072125</v>
      </c>
      <c r="AI672" s="126">
        <f t="shared" si="671"/>
        <v>77296.369230769225</v>
      </c>
      <c r="AJ672" s="595"/>
      <c r="AK672" s="227" t="s">
        <v>120</v>
      </c>
      <c r="AL672" s="122">
        <v>269</v>
      </c>
      <c r="AM672" s="131">
        <v>157</v>
      </c>
      <c r="AN672" s="131">
        <v>13788390</v>
      </c>
      <c r="AO672" s="132">
        <f t="shared" si="693"/>
        <v>9.2028135990621332E-2</v>
      </c>
      <c r="AP672" s="132">
        <f t="shared" si="672"/>
        <v>0.58364312267657992</v>
      </c>
      <c r="AQ672" s="126">
        <f t="shared" si="673"/>
        <v>87824.140127388542</v>
      </c>
      <c r="AR672" s="595"/>
      <c r="AS672" s="227" t="s">
        <v>120</v>
      </c>
      <c r="AT672" s="122">
        <v>90</v>
      </c>
      <c r="AU672" s="131">
        <v>44</v>
      </c>
      <c r="AV672" s="131">
        <v>3121160</v>
      </c>
      <c r="AW672" s="132">
        <f t="shared" si="694"/>
        <v>5.9219380888290714E-2</v>
      </c>
      <c r="AX672" s="132">
        <f t="shared" si="674"/>
        <v>0.48888888888888887</v>
      </c>
      <c r="AY672" s="131">
        <f t="shared" si="675"/>
        <v>70935.454545454544</v>
      </c>
      <c r="AZ672" s="595"/>
      <c r="BA672" s="227" t="s">
        <v>120</v>
      </c>
      <c r="BB672" s="122">
        <v>22</v>
      </c>
      <c r="BC672" s="131">
        <v>9</v>
      </c>
      <c r="BD672" s="131">
        <v>835150</v>
      </c>
      <c r="BE672" s="132">
        <f t="shared" si="695"/>
        <v>3.237410071942446E-2</v>
      </c>
      <c r="BF672" s="132">
        <f t="shared" si="676"/>
        <v>0.40909090909090912</v>
      </c>
      <c r="BG672" s="157">
        <f t="shared" si="677"/>
        <v>92794.444444444438</v>
      </c>
      <c r="BH672" s="595"/>
      <c r="BI672" s="227" t="s">
        <v>120</v>
      </c>
      <c r="BJ672" s="122">
        <f t="shared" si="678"/>
        <v>1417</v>
      </c>
      <c r="BK672" s="131">
        <f t="shared" si="662"/>
        <v>875</v>
      </c>
      <c r="BL672" s="131">
        <f t="shared" si="663"/>
        <v>65158630</v>
      </c>
      <c r="BM672" s="132">
        <f t="shared" si="696"/>
        <v>9.4217723699795419E-2</v>
      </c>
      <c r="BN672" s="132">
        <f t="shared" si="679"/>
        <v>0.6175017642907551</v>
      </c>
      <c r="BO672" s="131">
        <f t="shared" si="680"/>
        <v>74467.005714285711</v>
      </c>
      <c r="BP672" s="183"/>
    </row>
    <row r="673" spans="2:68" s="75" customFormat="1">
      <c r="B673" s="602"/>
      <c r="C673" s="603"/>
      <c r="D673" s="595"/>
      <c r="E673" s="227" t="s">
        <v>121</v>
      </c>
      <c r="F673" s="122">
        <v>0</v>
      </c>
      <c r="G673" s="131">
        <v>0</v>
      </c>
      <c r="H673" s="131">
        <v>0</v>
      </c>
      <c r="I673" s="132" t="str">
        <f t="shared" si="689"/>
        <v>-</v>
      </c>
      <c r="J673" s="132" t="str">
        <f t="shared" si="664"/>
        <v>-</v>
      </c>
      <c r="K673" s="157" t="str">
        <f t="shared" si="665"/>
        <v>-</v>
      </c>
      <c r="L673" s="595"/>
      <c r="M673" s="227" t="s">
        <v>121</v>
      </c>
      <c r="N673" s="122">
        <v>2</v>
      </c>
      <c r="O673" s="131">
        <v>1</v>
      </c>
      <c r="P673" s="131">
        <v>135610</v>
      </c>
      <c r="Q673" s="132">
        <f t="shared" si="690"/>
        <v>8.3333333333333329E-2</v>
      </c>
      <c r="R673" s="132">
        <f t="shared" si="666"/>
        <v>0.5</v>
      </c>
      <c r="S673" s="126">
        <f t="shared" si="667"/>
        <v>135610</v>
      </c>
      <c r="T673" s="595"/>
      <c r="U673" s="227" t="s">
        <v>121</v>
      </c>
      <c r="V673" s="122">
        <v>200</v>
      </c>
      <c r="W673" s="131">
        <v>106</v>
      </c>
      <c r="X673" s="131">
        <v>7254390</v>
      </c>
      <c r="Y673" s="132">
        <f t="shared" si="691"/>
        <v>2.9935046597006496E-2</v>
      </c>
      <c r="Z673" s="132">
        <f t="shared" si="668"/>
        <v>0.53</v>
      </c>
      <c r="AA673" s="131">
        <f t="shared" si="669"/>
        <v>68437.641509433961</v>
      </c>
      <c r="AB673" s="595"/>
      <c r="AC673" s="227" t="s">
        <v>121</v>
      </c>
      <c r="AD673" s="122">
        <v>248</v>
      </c>
      <c r="AE673" s="131">
        <v>132</v>
      </c>
      <c r="AF673" s="131">
        <v>10775280</v>
      </c>
      <c r="AG673" s="132">
        <f t="shared" si="692"/>
        <v>4.3897572331227139E-2</v>
      </c>
      <c r="AH673" s="132">
        <f t="shared" si="670"/>
        <v>0.532258064516129</v>
      </c>
      <c r="AI673" s="126">
        <f t="shared" si="671"/>
        <v>81630.909090909088</v>
      </c>
      <c r="AJ673" s="595"/>
      <c r="AK673" s="227" t="s">
        <v>121</v>
      </c>
      <c r="AL673" s="122">
        <v>180</v>
      </c>
      <c r="AM673" s="131">
        <v>89</v>
      </c>
      <c r="AN673" s="131">
        <v>7616970</v>
      </c>
      <c r="AO673" s="132">
        <f t="shared" si="693"/>
        <v>5.216881594372802E-2</v>
      </c>
      <c r="AP673" s="132">
        <f t="shared" si="672"/>
        <v>0.49444444444444446</v>
      </c>
      <c r="AQ673" s="126">
        <f t="shared" si="673"/>
        <v>85583.932584269656</v>
      </c>
      <c r="AR673" s="595"/>
      <c r="AS673" s="227" t="s">
        <v>121</v>
      </c>
      <c r="AT673" s="122">
        <v>109</v>
      </c>
      <c r="AU673" s="131">
        <v>50</v>
      </c>
      <c r="AV673" s="131">
        <v>3561360</v>
      </c>
      <c r="AW673" s="132">
        <f t="shared" si="694"/>
        <v>6.7294751009421269E-2</v>
      </c>
      <c r="AX673" s="132">
        <f t="shared" si="674"/>
        <v>0.45871559633027525</v>
      </c>
      <c r="AY673" s="131">
        <f t="shared" si="675"/>
        <v>71227.199999999997</v>
      </c>
      <c r="AZ673" s="595"/>
      <c r="BA673" s="227" t="s">
        <v>121</v>
      </c>
      <c r="BB673" s="122">
        <v>36</v>
      </c>
      <c r="BC673" s="131">
        <v>20</v>
      </c>
      <c r="BD673" s="131">
        <v>1601600</v>
      </c>
      <c r="BE673" s="132">
        <f t="shared" si="695"/>
        <v>7.1942446043165464E-2</v>
      </c>
      <c r="BF673" s="132">
        <f t="shared" si="676"/>
        <v>0.55555555555555558</v>
      </c>
      <c r="BG673" s="157">
        <f t="shared" si="677"/>
        <v>80080</v>
      </c>
      <c r="BH673" s="595"/>
      <c r="BI673" s="227" t="s">
        <v>121</v>
      </c>
      <c r="BJ673" s="122">
        <f t="shared" si="678"/>
        <v>775</v>
      </c>
      <c r="BK673" s="131">
        <f t="shared" si="662"/>
        <v>398</v>
      </c>
      <c r="BL673" s="131">
        <f t="shared" si="663"/>
        <v>30945210</v>
      </c>
      <c r="BM673" s="132">
        <f t="shared" si="696"/>
        <v>4.2855604608592654E-2</v>
      </c>
      <c r="BN673" s="132">
        <f t="shared" si="679"/>
        <v>0.51354838709677419</v>
      </c>
      <c r="BO673" s="131">
        <f t="shared" si="680"/>
        <v>77751.78391959799</v>
      </c>
      <c r="BP673" s="183"/>
    </row>
    <row r="674" spans="2:68" s="75" customFormat="1">
      <c r="B674" s="602"/>
      <c r="C674" s="603"/>
      <c r="D674" s="595"/>
      <c r="E674" s="227" t="s">
        <v>122</v>
      </c>
      <c r="F674" s="122">
        <v>0</v>
      </c>
      <c r="G674" s="131">
        <v>0</v>
      </c>
      <c r="H674" s="131">
        <v>0</v>
      </c>
      <c r="I674" s="132" t="str">
        <f t="shared" si="689"/>
        <v>-</v>
      </c>
      <c r="J674" s="132" t="str">
        <f t="shared" si="664"/>
        <v>-</v>
      </c>
      <c r="K674" s="157" t="str">
        <f t="shared" si="665"/>
        <v>-</v>
      </c>
      <c r="L674" s="595"/>
      <c r="M674" s="227" t="s">
        <v>122</v>
      </c>
      <c r="N674" s="122">
        <v>2</v>
      </c>
      <c r="O674" s="131">
        <v>1</v>
      </c>
      <c r="P674" s="131">
        <v>9420</v>
      </c>
      <c r="Q674" s="132">
        <f t="shared" si="690"/>
        <v>8.3333333333333329E-2</v>
      </c>
      <c r="R674" s="132">
        <f t="shared" si="666"/>
        <v>0.5</v>
      </c>
      <c r="S674" s="126">
        <f t="shared" si="667"/>
        <v>9420</v>
      </c>
      <c r="T674" s="595"/>
      <c r="U674" s="227" t="s">
        <v>122</v>
      </c>
      <c r="V674" s="122">
        <v>149</v>
      </c>
      <c r="W674" s="131">
        <v>102</v>
      </c>
      <c r="X674" s="131">
        <v>7226000</v>
      </c>
      <c r="Y674" s="132">
        <f t="shared" si="691"/>
        <v>2.8805422197119457E-2</v>
      </c>
      <c r="Z674" s="132">
        <f t="shared" si="668"/>
        <v>0.68456375838926176</v>
      </c>
      <c r="AA674" s="131">
        <f t="shared" si="669"/>
        <v>70843.137254901958</v>
      </c>
      <c r="AB674" s="595"/>
      <c r="AC674" s="227" t="s">
        <v>122</v>
      </c>
      <c r="AD674" s="122">
        <v>158</v>
      </c>
      <c r="AE674" s="131">
        <v>98</v>
      </c>
      <c r="AF674" s="131">
        <v>7540550</v>
      </c>
      <c r="AG674" s="132">
        <f t="shared" si="692"/>
        <v>3.2590621882274691E-2</v>
      </c>
      <c r="AH674" s="132">
        <f t="shared" si="670"/>
        <v>0.620253164556962</v>
      </c>
      <c r="AI674" s="126">
        <f t="shared" si="671"/>
        <v>76944.387755102041</v>
      </c>
      <c r="AJ674" s="595"/>
      <c r="AK674" s="227" t="s">
        <v>122</v>
      </c>
      <c r="AL674" s="122">
        <v>96</v>
      </c>
      <c r="AM674" s="131">
        <v>52</v>
      </c>
      <c r="AN674" s="131">
        <v>4789030</v>
      </c>
      <c r="AO674" s="132">
        <f t="shared" si="693"/>
        <v>3.048065650644783E-2</v>
      </c>
      <c r="AP674" s="132">
        <f t="shared" si="672"/>
        <v>0.54166666666666663</v>
      </c>
      <c r="AQ674" s="126">
        <f t="shared" si="673"/>
        <v>92096.730769230766</v>
      </c>
      <c r="AR674" s="595"/>
      <c r="AS674" s="227" t="s">
        <v>122</v>
      </c>
      <c r="AT674" s="122">
        <v>43</v>
      </c>
      <c r="AU674" s="131">
        <v>24</v>
      </c>
      <c r="AV674" s="131">
        <v>3072380</v>
      </c>
      <c r="AW674" s="132">
        <f t="shared" si="694"/>
        <v>3.2301480484522208E-2</v>
      </c>
      <c r="AX674" s="132">
        <f t="shared" si="674"/>
        <v>0.55813953488372092</v>
      </c>
      <c r="AY674" s="131">
        <f t="shared" si="675"/>
        <v>128015.83333333333</v>
      </c>
      <c r="AZ674" s="595"/>
      <c r="BA674" s="227" t="s">
        <v>122</v>
      </c>
      <c r="BB674" s="122">
        <v>10</v>
      </c>
      <c r="BC674" s="131">
        <v>6</v>
      </c>
      <c r="BD674" s="131">
        <v>818330</v>
      </c>
      <c r="BE674" s="132">
        <f t="shared" si="695"/>
        <v>2.1582733812949641E-2</v>
      </c>
      <c r="BF674" s="132">
        <f t="shared" si="676"/>
        <v>0.6</v>
      </c>
      <c r="BG674" s="157">
        <f t="shared" si="677"/>
        <v>136388.33333333334</v>
      </c>
      <c r="BH674" s="595"/>
      <c r="BI674" s="227" t="s">
        <v>122</v>
      </c>
      <c r="BJ674" s="122">
        <f t="shared" si="678"/>
        <v>458</v>
      </c>
      <c r="BK674" s="131">
        <f t="shared" si="662"/>
        <v>283</v>
      </c>
      <c r="BL674" s="131">
        <f t="shared" si="663"/>
        <v>23455710</v>
      </c>
      <c r="BM674" s="132">
        <f t="shared" si="696"/>
        <v>3.0472703779476688E-2</v>
      </c>
      <c r="BN674" s="132">
        <f t="shared" si="679"/>
        <v>0.61790393013100442</v>
      </c>
      <c r="BO674" s="131">
        <f t="shared" si="680"/>
        <v>82882.367491166078</v>
      </c>
      <c r="BP674" s="183"/>
    </row>
    <row r="675" spans="2:68" s="75" customFormat="1">
      <c r="B675" s="602"/>
      <c r="C675" s="603"/>
      <c r="D675" s="595"/>
      <c r="E675" s="227" t="s">
        <v>123</v>
      </c>
      <c r="F675" s="122">
        <v>0</v>
      </c>
      <c r="G675" s="131">
        <v>0</v>
      </c>
      <c r="H675" s="131">
        <v>0</v>
      </c>
      <c r="I675" s="132" t="str">
        <f t="shared" si="689"/>
        <v>-</v>
      </c>
      <c r="J675" s="132" t="str">
        <f t="shared" si="664"/>
        <v>-</v>
      </c>
      <c r="K675" s="157" t="str">
        <f t="shared" si="665"/>
        <v>-</v>
      </c>
      <c r="L675" s="595"/>
      <c r="M675" s="227" t="s">
        <v>123</v>
      </c>
      <c r="N675" s="122">
        <v>4</v>
      </c>
      <c r="O675" s="131">
        <v>3</v>
      </c>
      <c r="P675" s="131">
        <v>258030</v>
      </c>
      <c r="Q675" s="132">
        <f t="shared" si="690"/>
        <v>0.25</v>
      </c>
      <c r="R675" s="132">
        <f t="shared" si="666"/>
        <v>0.75</v>
      </c>
      <c r="S675" s="126">
        <f t="shared" si="667"/>
        <v>86010</v>
      </c>
      <c r="T675" s="595"/>
      <c r="U675" s="227" t="s">
        <v>123</v>
      </c>
      <c r="V675" s="122">
        <v>1252</v>
      </c>
      <c r="W675" s="131">
        <v>828</v>
      </c>
      <c r="X675" s="131">
        <v>60373870</v>
      </c>
      <c r="Y675" s="132">
        <f t="shared" si="691"/>
        <v>0.23383225077661676</v>
      </c>
      <c r="Z675" s="132">
        <f t="shared" si="668"/>
        <v>0.66134185303514381</v>
      </c>
      <c r="AA675" s="131">
        <f t="shared" si="669"/>
        <v>72915.301932367147</v>
      </c>
      <c r="AB675" s="595"/>
      <c r="AC675" s="227" t="s">
        <v>123</v>
      </c>
      <c r="AD675" s="122">
        <v>1182</v>
      </c>
      <c r="AE675" s="131">
        <v>718</v>
      </c>
      <c r="AF675" s="131">
        <v>58905430</v>
      </c>
      <c r="AG675" s="132">
        <f t="shared" si="692"/>
        <v>0.23877618889258398</v>
      </c>
      <c r="AH675" s="132">
        <f t="shared" si="670"/>
        <v>0.60744500846023686</v>
      </c>
      <c r="AI675" s="126">
        <f t="shared" si="671"/>
        <v>82040.988857938719</v>
      </c>
      <c r="AJ675" s="595"/>
      <c r="AK675" s="227" t="s">
        <v>123</v>
      </c>
      <c r="AL675" s="122">
        <v>599</v>
      </c>
      <c r="AM675" s="131">
        <v>344</v>
      </c>
      <c r="AN675" s="131">
        <v>28890170</v>
      </c>
      <c r="AO675" s="132">
        <f t="shared" si="693"/>
        <v>0.20164126611957797</v>
      </c>
      <c r="AP675" s="132">
        <f t="shared" si="672"/>
        <v>0.57429048414023376</v>
      </c>
      <c r="AQ675" s="126">
        <f t="shared" si="673"/>
        <v>83983.05232558139</v>
      </c>
      <c r="AR675" s="595"/>
      <c r="AS675" s="227" t="s">
        <v>123</v>
      </c>
      <c r="AT675" s="122">
        <v>215</v>
      </c>
      <c r="AU675" s="131">
        <v>106</v>
      </c>
      <c r="AV675" s="131">
        <v>7158010</v>
      </c>
      <c r="AW675" s="132">
        <f t="shared" si="694"/>
        <v>0.14266487213997309</v>
      </c>
      <c r="AX675" s="132">
        <f t="shared" si="674"/>
        <v>0.49302325581395351</v>
      </c>
      <c r="AY675" s="131">
        <f t="shared" si="675"/>
        <v>67528.39622641509</v>
      </c>
      <c r="AZ675" s="595"/>
      <c r="BA675" s="227" t="s">
        <v>123</v>
      </c>
      <c r="BB675" s="122">
        <v>51</v>
      </c>
      <c r="BC675" s="131">
        <v>22</v>
      </c>
      <c r="BD675" s="131">
        <v>1652360</v>
      </c>
      <c r="BE675" s="132">
        <f t="shared" si="695"/>
        <v>7.9136690647482008E-2</v>
      </c>
      <c r="BF675" s="132">
        <f t="shared" si="676"/>
        <v>0.43137254901960786</v>
      </c>
      <c r="BG675" s="157">
        <f t="shared" si="677"/>
        <v>75107.272727272721</v>
      </c>
      <c r="BH675" s="595"/>
      <c r="BI675" s="227" t="s">
        <v>123</v>
      </c>
      <c r="BJ675" s="122">
        <f t="shared" si="678"/>
        <v>3303</v>
      </c>
      <c r="BK675" s="131">
        <f t="shared" si="662"/>
        <v>2021</v>
      </c>
      <c r="BL675" s="131">
        <f t="shared" si="663"/>
        <v>157237870</v>
      </c>
      <c r="BM675" s="132">
        <f t="shared" si="696"/>
        <v>0.21761602239689889</v>
      </c>
      <c r="BN675" s="132">
        <f t="shared" si="679"/>
        <v>0.61186799878897968</v>
      </c>
      <c r="BO675" s="131">
        <f t="shared" si="680"/>
        <v>77802.013854527468</v>
      </c>
      <c r="BP675" s="183"/>
    </row>
    <row r="676" spans="2:68" s="75" customFormat="1">
      <c r="B676" s="602"/>
      <c r="C676" s="603"/>
      <c r="D676" s="595"/>
      <c r="E676" s="227" t="s">
        <v>124</v>
      </c>
      <c r="F676" s="122">
        <v>0</v>
      </c>
      <c r="G676" s="131">
        <v>0</v>
      </c>
      <c r="H676" s="131">
        <v>0</v>
      </c>
      <c r="I676" s="132" t="str">
        <f t="shared" si="689"/>
        <v>-</v>
      </c>
      <c r="J676" s="132" t="str">
        <f t="shared" si="664"/>
        <v>-</v>
      </c>
      <c r="K676" s="157" t="str">
        <f t="shared" si="665"/>
        <v>-</v>
      </c>
      <c r="L676" s="595"/>
      <c r="M676" s="227" t="s">
        <v>124</v>
      </c>
      <c r="N676" s="122">
        <v>0</v>
      </c>
      <c r="O676" s="131">
        <v>0</v>
      </c>
      <c r="P676" s="131">
        <v>0</v>
      </c>
      <c r="Q676" s="132">
        <f t="shared" si="690"/>
        <v>0</v>
      </c>
      <c r="R676" s="132" t="str">
        <f t="shared" si="666"/>
        <v>-</v>
      </c>
      <c r="S676" s="126" t="str">
        <f t="shared" si="667"/>
        <v>-</v>
      </c>
      <c r="T676" s="595"/>
      <c r="U676" s="227" t="s">
        <v>124</v>
      </c>
      <c r="V676" s="122">
        <v>243</v>
      </c>
      <c r="W676" s="131">
        <v>153</v>
      </c>
      <c r="X676" s="131">
        <v>12203010</v>
      </c>
      <c r="Y676" s="132">
        <f t="shared" si="691"/>
        <v>4.3208133295679185E-2</v>
      </c>
      <c r="Z676" s="132">
        <f t="shared" si="668"/>
        <v>0.62962962962962965</v>
      </c>
      <c r="AA676" s="131">
        <f t="shared" si="669"/>
        <v>79758.23529411765</v>
      </c>
      <c r="AB676" s="595"/>
      <c r="AC676" s="227" t="s">
        <v>124</v>
      </c>
      <c r="AD676" s="122">
        <v>323</v>
      </c>
      <c r="AE676" s="131">
        <v>193</v>
      </c>
      <c r="AF676" s="131">
        <v>16077020</v>
      </c>
      <c r="AG676" s="132">
        <f t="shared" si="692"/>
        <v>6.418357166611241E-2</v>
      </c>
      <c r="AH676" s="132">
        <f t="shared" si="670"/>
        <v>0.5975232198142415</v>
      </c>
      <c r="AI676" s="126">
        <f t="shared" si="671"/>
        <v>83300.621761658025</v>
      </c>
      <c r="AJ676" s="595"/>
      <c r="AK676" s="227" t="s">
        <v>124</v>
      </c>
      <c r="AL676" s="122">
        <v>263</v>
      </c>
      <c r="AM676" s="131">
        <v>145</v>
      </c>
      <c r="AN676" s="131">
        <v>12249770</v>
      </c>
      <c r="AO676" s="132">
        <f t="shared" si="693"/>
        <v>8.4994138335287225E-2</v>
      </c>
      <c r="AP676" s="132">
        <f t="shared" si="672"/>
        <v>0.5513307984790875</v>
      </c>
      <c r="AQ676" s="126">
        <f t="shared" si="673"/>
        <v>84481.172413793101</v>
      </c>
      <c r="AR676" s="595"/>
      <c r="AS676" s="227" t="s">
        <v>124</v>
      </c>
      <c r="AT676" s="122">
        <v>151</v>
      </c>
      <c r="AU676" s="131">
        <v>85</v>
      </c>
      <c r="AV676" s="131">
        <v>5814380</v>
      </c>
      <c r="AW676" s="132">
        <f t="shared" si="694"/>
        <v>0.11440107671601615</v>
      </c>
      <c r="AX676" s="132">
        <f t="shared" si="674"/>
        <v>0.5629139072847682</v>
      </c>
      <c r="AY676" s="131">
        <f t="shared" si="675"/>
        <v>68404.470588235301</v>
      </c>
      <c r="AZ676" s="595"/>
      <c r="BA676" s="227" t="s">
        <v>124</v>
      </c>
      <c r="BB676" s="122">
        <v>54</v>
      </c>
      <c r="BC676" s="131">
        <v>24</v>
      </c>
      <c r="BD676" s="131">
        <v>2168780</v>
      </c>
      <c r="BE676" s="132">
        <f t="shared" si="695"/>
        <v>8.6330935251798566E-2</v>
      </c>
      <c r="BF676" s="132">
        <f t="shared" si="676"/>
        <v>0.44444444444444442</v>
      </c>
      <c r="BG676" s="157">
        <f t="shared" si="677"/>
        <v>90365.833333333328</v>
      </c>
      <c r="BH676" s="595"/>
      <c r="BI676" s="227" t="s">
        <v>124</v>
      </c>
      <c r="BJ676" s="122">
        <f t="shared" si="678"/>
        <v>1034</v>
      </c>
      <c r="BK676" s="131">
        <f t="shared" si="662"/>
        <v>600</v>
      </c>
      <c r="BL676" s="131">
        <f t="shared" si="663"/>
        <v>48512960</v>
      </c>
      <c r="BM676" s="132">
        <f t="shared" si="696"/>
        <v>6.4606439108431141E-2</v>
      </c>
      <c r="BN676" s="132">
        <f t="shared" si="679"/>
        <v>0.58027079303675044</v>
      </c>
      <c r="BO676" s="131">
        <f t="shared" si="680"/>
        <v>80854.933333333334</v>
      </c>
      <c r="BP676" s="183"/>
    </row>
    <row r="677" spans="2:68" s="75" customFormat="1">
      <c r="B677" s="602"/>
      <c r="C677" s="603"/>
      <c r="D677" s="595"/>
      <c r="E677" s="224" t="s">
        <v>117</v>
      </c>
      <c r="F677" s="122">
        <v>0</v>
      </c>
      <c r="G677" s="131">
        <v>0</v>
      </c>
      <c r="H677" s="131">
        <v>0</v>
      </c>
      <c r="I677" s="132" t="str">
        <f t="shared" si="689"/>
        <v>-</v>
      </c>
      <c r="J677" s="132" t="str">
        <f t="shared" si="664"/>
        <v>-</v>
      </c>
      <c r="K677" s="157" t="str">
        <f t="shared" si="665"/>
        <v>-</v>
      </c>
      <c r="L677" s="595"/>
      <c r="M677" s="228" t="s">
        <v>117</v>
      </c>
      <c r="N677" s="122">
        <v>2</v>
      </c>
      <c r="O677" s="131">
        <v>1</v>
      </c>
      <c r="P677" s="131">
        <v>75670</v>
      </c>
      <c r="Q677" s="132">
        <f t="shared" si="690"/>
        <v>8.3333333333333329E-2</v>
      </c>
      <c r="R677" s="132">
        <f t="shared" si="666"/>
        <v>0.5</v>
      </c>
      <c r="S677" s="126">
        <f t="shared" si="667"/>
        <v>75670</v>
      </c>
      <c r="T677" s="595"/>
      <c r="U677" s="228" t="s">
        <v>117</v>
      </c>
      <c r="V677" s="122">
        <v>349</v>
      </c>
      <c r="W677" s="131">
        <v>192</v>
      </c>
      <c r="X677" s="131">
        <v>12445110</v>
      </c>
      <c r="Y677" s="132">
        <f t="shared" si="691"/>
        <v>5.4221971194577806E-2</v>
      </c>
      <c r="Z677" s="132">
        <f t="shared" si="668"/>
        <v>0.55014326647564471</v>
      </c>
      <c r="AA677" s="131">
        <f t="shared" si="669"/>
        <v>64818.28125</v>
      </c>
      <c r="AB677" s="595"/>
      <c r="AC677" s="228" t="s">
        <v>117</v>
      </c>
      <c r="AD677" s="122">
        <v>181</v>
      </c>
      <c r="AE677" s="131">
        <v>98</v>
      </c>
      <c r="AF677" s="131">
        <v>8671540</v>
      </c>
      <c r="AG677" s="132">
        <f t="shared" si="692"/>
        <v>3.2590621882274691E-2</v>
      </c>
      <c r="AH677" s="132">
        <f t="shared" si="670"/>
        <v>0.54143646408839774</v>
      </c>
      <c r="AI677" s="126">
        <f t="shared" si="671"/>
        <v>88485.102040816331</v>
      </c>
      <c r="AJ677" s="595"/>
      <c r="AK677" s="228" t="s">
        <v>117</v>
      </c>
      <c r="AL677" s="122">
        <v>103</v>
      </c>
      <c r="AM677" s="131">
        <v>51</v>
      </c>
      <c r="AN677" s="131">
        <v>4441990</v>
      </c>
      <c r="AO677" s="132">
        <f t="shared" si="693"/>
        <v>2.9894490035169988E-2</v>
      </c>
      <c r="AP677" s="132">
        <f t="shared" si="672"/>
        <v>0.49514563106796117</v>
      </c>
      <c r="AQ677" s="126">
        <f t="shared" si="673"/>
        <v>87097.843137254895</v>
      </c>
      <c r="AR677" s="595"/>
      <c r="AS677" s="228" t="s">
        <v>117</v>
      </c>
      <c r="AT677" s="122">
        <v>43</v>
      </c>
      <c r="AU677" s="131">
        <v>15</v>
      </c>
      <c r="AV677" s="131">
        <v>1311320</v>
      </c>
      <c r="AW677" s="132">
        <f t="shared" si="694"/>
        <v>2.0188425302826378E-2</v>
      </c>
      <c r="AX677" s="132">
        <f t="shared" si="674"/>
        <v>0.34883720930232559</v>
      </c>
      <c r="AY677" s="131">
        <f t="shared" si="675"/>
        <v>87421.333333333328</v>
      </c>
      <c r="AZ677" s="595"/>
      <c r="BA677" s="228" t="s">
        <v>117</v>
      </c>
      <c r="BB677" s="122">
        <v>22</v>
      </c>
      <c r="BC677" s="131">
        <v>7</v>
      </c>
      <c r="BD677" s="131">
        <v>852050</v>
      </c>
      <c r="BE677" s="132">
        <f t="shared" si="695"/>
        <v>2.5179856115107913E-2</v>
      </c>
      <c r="BF677" s="132">
        <f t="shared" si="676"/>
        <v>0.31818181818181818</v>
      </c>
      <c r="BG677" s="157">
        <f t="shared" si="677"/>
        <v>121721.42857142857</v>
      </c>
      <c r="BH677" s="595"/>
      <c r="BI677" s="228" t="s">
        <v>117</v>
      </c>
      <c r="BJ677" s="122">
        <f t="shared" si="678"/>
        <v>700</v>
      </c>
      <c r="BK677" s="131">
        <f t="shared" si="662"/>
        <v>364</v>
      </c>
      <c r="BL677" s="131">
        <f t="shared" si="663"/>
        <v>27797680</v>
      </c>
      <c r="BM677" s="132">
        <f t="shared" si="696"/>
        <v>3.919457305911489E-2</v>
      </c>
      <c r="BN677" s="132">
        <f t="shared" si="679"/>
        <v>0.52</v>
      </c>
      <c r="BO677" s="131">
        <f t="shared" si="680"/>
        <v>76367.252747252744</v>
      </c>
      <c r="BP677" s="183"/>
    </row>
    <row r="678" spans="2:68" s="75" customFormat="1">
      <c r="B678" s="602">
        <v>62</v>
      </c>
      <c r="C678" s="604" t="s">
        <v>17</v>
      </c>
      <c r="D678" s="596">
        <f>BS69</f>
        <v>12</v>
      </c>
      <c r="E678" s="225" t="s">
        <v>104</v>
      </c>
      <c r="F678" s="121">
        <v>4</v>
      </c>
      <c r="G678" s="129">
        <v>2</v>
      </c>
      <c r="H678" s="129">
        <v>54620</v>
      </c>
      <c r="I678" s="130">
        <f>IFERROR(G678/$D$678,"-")</f>
        <v>0.16666666666666666</v>
      </c>
      <c r="J678" s="130">
        <f t="shared" si="664"/>
        <v>0.5</v>
      </c>
      <c r="K678" s="156">
        <f t="shared" si="665"/>
        <v>27310</v>
      </c>
      <c r="L678" s="596">
        <f>BT69</f>
        <v>46</v>
      </c>
      <c r="M678" s="225" t="s">
        <v>104</v>
      </c>
      <c r="N678" s="121">
        <v>28</v>
      </c>
      <c r="O678" s="129">
        <v>19</v>
      </c>
      <c r="P678" s="129">
        <v>1310990</v>
      </c>
      <c r="Q678" s="130">
        <f>IFERROR(O678/$L$678,"-")</f>
        <v>0.41304347826086957</v>
      </c>
      <c r="R678" s="130">
        <f t="shared" si="666"/>
        <v>0.6785714285714286</v>
      </c>
      <c r="S678" s="125">
        <f t="shared" si="667"/>
        <v>68999.473684210519</v>
      </c>
      <c r="T678" s="596">
        <f>BU69</f>
        <v>5083</v>
      </c>
      <c r="U678" s="225" t="s">
        <v>104</v>
      </c>
      <c r="V678" s="121">
        <v>2488</v>
      </c>
      <c r="W678" s="129">
        <v>1692</v>
      </c>
      <c r="X678" s="129">
        <v>117860050</v>
      </c>
      <c r="Y678" s="130">
        <f>IFERROR(W678/$T$678,"-")</f>
        <v>0.33287428683848119</v>
      </c>
      <c r="Z678" s="130">
        <f t="shared" si="668"/>
        <v>0.680064308681672</v>
      </c>
      <c r="AA678" s="129">
        <f t="shared" si="669"/>
        <v>69657.239952718679</v>
      </c>
      <c r="AB678" s="596">
        <f>BV69</f>
        <v>4382</v>
      </c>
      <c r="AC678" s="225" t="s">
        <v>104</v>
      </c>
      <c r="AD678" s="121">
        <v>2327</v>
      </c>
      <c r="AE678" s="129">
        <v>1522</v>
      </c>
      <c r="AF678" s="129">
        <v>107210560</v>
      </c>
      <c r="AG678" s="130">
        <f>IFERROR(AE678/$AB$678,"-")</f>
        <v>0.34732998630762207</v>
      </c>
      <c r="AH678" s="130">
        <f t="shared" si="670"/>
        <v>0.65406102277610656</v>
      </c>
      <c r="AI678" s="125">
        <f t="shared" si="671"/>
        <v>70440.578186596584</v>
      </c>
      <c r="AJ678" s="596">
        <f>BW69</f>
        <v>2600</v>
      </c>
      <c r="AK678" s="225" t="s">
        <v>104</v>
      </c>
      <c r="AL678" s="121">
        <v>1401</v>
      </c>
      <c r="AM678" s="129">
        <v>845</v>
      </c>
      <c r="AN678" s="129">
        <v>64314610</v>
      </c>
      <c r="AO678" s="130">
        <f>IFERROR(AM678/$AJ$678,"-")</f>
        <v>0.32500000000000001</v>
      </c>
      <c r="AP678" s="130">
        <f t="shared" si="672"/>
        <v>0.60314061384725193</v>
      </c>
      <c r="AQ678" s="125">
        <f t="shared" si="673"/>
        <v>76111.964497041423</v>
      </c>
      <c r="AR678" s="596">
        <f>BX69</f>
        <v>1112</v>
      </c>
      <c r="AS678" s="225" t="s">
        <v>104</v>
      </c>
      <c r="AT678" s="121">
        <v>524</v>
      </c>
      <c r="AU678" s="129">
        <v>276</v>
      </c>
      <c r="AV678" s="129">
        <v>22039050</v>
      </c>
      <c r="AW678" s="130">
        <f>IFERROR(AU678/$AR$678,"-")</f>
        <v>0.24820143884892087</v>
      </c>
      <c r="AX678" s="130">
        <f t="shared" si="674"/>
        <v>0.52671755725190839</v>
      </c>
      <c r="AY678" s="129">
        <f t="shared" si="675"/>
        <v>79851.630434782608</v>
      </c>
      <c r="AZ678" s="596">
        <f>BY69</f>
        <v>427</v>
      </c>
      <c r="BA678" s="225" t="s">
        <v>104</v>
      </c>
      <c r="BB678" s="121">
        <v>167</v>
      </c>
      <c r="BC678" s="129">
        <v>77</v>
      </c>
      <c r="BD678" s="129">
        <v>6118580</v>
      </c>
      <c r="BE678" s="130">
        <f>IFERROR(BC678/$AZ$678,"-")</f>
        <v>0.18032786885245902</v>
      </c>
      <c r="BF678" s="130">
        <f t="shared" si="676"/>
        <v>0.46107784431137727</v>
      </c>
      <c r="BG678" s="156">
        <f t="shared" si="677"/>
        <v>79462.077922077922</v>
      </c>
      <c r="BH678" s="596">
        <f>BZ69</f>
        <v>13662</v>
      </c>
      <c r="BI678" s="225" t="s">
        <v>104</v>
      </c>
      <c r="BJ678" s="121">
        <f t="shared" si="678"/>
        <v>6939</v>
      </c>
      <c r="BK678" s="129">
        <f t="shared" si="662"/>
        <v>4433</v>
      </c>
      <c r="BL678" s="129">
        <f t="shared" si="663"/>
        <v>318908460</v>
      </c>
      <c r="BM678" s="130">
        <f>IFERROR(BK678/$BH$678,"-")</f>
        <v>0.32447665056360708</v>
      </c>
      <c r="BN678" s="130">
        <f t="shared" si="679"/>
        <v>0.63885286064274394</v>
      </c>
      <c r="BO678" s="129">
        <f t="shared" si="680"/>
        <v>71939.648093841635</v>
      </c>
      <c r="BP678" s="183"/>
    </row>
    <row r="679" spans="2:68" s="75" customFormat="1">
      <c r="B679" s="602"/>
      <c r="C679" s="605"/>
      <c r="D679" s="592"/>
      <c r="E679" s="226" t="s">
        <v>136</v>
      </c>
      <c r="F679" s="122">
        <v>6</v>
      </c>
      <c r="G679" s="131">
        <v>3</v>
      </c>
      <c r="H679" s="131">
        <v>163900</v>
      </c>
      <c r="I679" s="132">
        <f t="shared" ref="I679:I688" si="697">IFERROR(G679/$D$678,"-")</f>
        <v>0.25</v>
      </c>
      <c r="J679" s="132">
        <f t="shared" si="664"/>
        <v>0.5</v>
      </c>
      <c r="K679" s="157">
        <f t="shared" si="665"/>
        <v>54633.333333333336</v>
      </c>
      <c r="L679" s="592"/>
      <c r="M679" s="226" t="s">
        <v>136</v>
      </c>
      <c r="N679" s="122">
        <v>19</v>
      </c>
      <c r="O679" s="131">
        <v>13</v>
      </c>
      <c r="P679" s="131">
        <v>910300</v>
      </c>
      <c r="Q679" s="132">
        <f t="shared" ref="Q679:Q688" si="698">IFERROR(O679/$L$678,"-")</f>
        <v>0.28260869565217389</v>
      </c>
      <c r="R679" s="132">
        <f t="shared" si="666"/>
        <v>0.68421052631578949</v>
      </c>
      <c r="S679" s="126">
        <f t="shared" si="667"/>
        <v>70023.076923076922</v>
      </c>
      <c r="T679" s="592"/>
      <c r="U679" s="226" t="s">
        <v>136</v>
      </c>
      <c r="V679" s="122">
        <v>2325</v>
      </c>
      <c r="W679" s="131">
        <v>1616</v>
      </c>
      <c r="X679" s="131">
        <v>105047070</v>
      </c>
      <c r="Y679" s="132">
        <f t="shared" ref="Y679:Y688" si="699">IFERROR(W679/$T$678,"-")</f>
        <v>0.31792248672044071</v>
      </c>
      <c r="Z679" s="132">
        <f t="shared" si="668"/>
        <v>0.69505376344086023</v>
      </c>
      <c r="AA679" s="131">
        <f t="shared" si="669"/>
        <v>65004.375</v>
      </c>
      <c r="AB679" s="592"/>
      <c r="AC679" s="226" t="s">
        <v>136</v>
      </c>
      <c r="AD679" s="122">
        <v>1958</v>
      </c>
      <c r="AE679" s="131">
        <v>1322</v>
      </c>
      <c r="AF679" s="131">
        <v>91195670</v>
      </c>
      <c r="AG679" s="132">
        <f t="shared" ref="AG679:AG688" si="700">IFERROR(AE679/$AB$678,"-")</f>
        <v>0.30168872660885443</v>
      </c>
      <c r="AH679" s="132">
        <f t="shared" si="670"/>
        <v>0.67517875383043924</v>
      </c>
      <c r="AI679" s="126">
        <f t="shared" si="671"/>
        <v>68983.108925869892</v>
      </c>
      <c r="AJ679" s="592"/>
      <c r="AK679" s="226" t="s">
        <v>136</v>
      </c>
      <c r="AL679" s="122">
        <v>1058</v>
      </c>
      <c r="AM679" s="131">
        <v>662</v>
      </c>
      <c r="AN679" s="131">
        <v>46186160</v>
      </c>
      <c r="AO679" s="132">
        <f t="shared" ref="AO679:AO688" si="701">IFERROR(AM679/$AJ$678,"-")</f>
        <v>0.25461538461538463</v>
      </c>
      <c r="AP679" s="132">
        <f t="shared" si="672"/>
        <v>0.62570888468809072</v>
      </c>
      <c r="AQ679" s="126">
        <f t="shared" si="673"/>
        <v>69767.613293051356</v>
      </c>
      <c r="AR679" s="592"/>
      <c r="AS679" s="226" t="s">
        <v>136</v>
      </c>
      <c r="AT679" s="122">
        <v>349</v>
      </c>
      <c r="AU679" s="131">
        <v>186</v>
      </c>
      <c r="AV679" s="131">
        <v>12406210</v>
      </c>
      <c r="AW679" s="132">
        <f t="shared" ref="AW679:AW688" si="702">IFERROR(AU679/$AR$678,"-")</f>
        <v>0.1672661870503597</v>
      </c>
      <c r="AX679" s="132">
        <f t="shared" si="674"/>
        <v>0.53295128939828085</v>
      </c>
      <c r="AY679" s="131">
        <f t="shared" si="675"/>
        <v>66700.053763440854</v>
      </c>
      <c r="AZ679" s="592"/>
      <c r="BA679" s="226" t="s">
        <v>136</v>
      </c>
      <c r="BB679" s="122">
        <v>80</v>
      </c>
      <c r="BC679" s="131">
        <v>39</v>
      </c>
      <c r="BD679" s="131">
        <v>2465870</v>
      </c>
      <c r="BE679" s="132">
        <f t="shared" ref="BE679:BE688" si="703">IFERROR(BC679/$AZ$678,"-")</f>
        <v>9.1334894613583142E-2</v>
      </c>
      <c r="BF679" s="132">
        <f t="shared" si="676"/>
        <v>0.48749999999999999</v>
      </c>
      <c r="BG679" s="157">
        <f t="shared" si="677"/>
        <v>63227.435897435898</v>
      </c>
      <c r="BH679" s="592"/>
      <c r="BI679" s="226" t="s">
        <v>136</v>
      </c>
      <c r="BJ679" s="122">
        <f t="shared" si="678"/>
        <v>5795</v>
      </c>
      <c r="BK679" s="131">
        <f t="shared" si="662"/>
        <v>3841</v>
      </c>
      <c r="BL679" s="131">
        <f t="shared" si="663"/>
        <v>258375180</v>
      </c>
      <c r="BM679" s="132">
        <f t="shared" ref="BM679:BM688" si="704">IFERROR(BK679/$BH$678,"-")</f>
        <v>0.28114478114478114</v>
      </c>
      <c r="BN679" s="132">
        <f t="shared" si="679"/>
        <v>0.66281276962899049</v>
      </c>
      <c r="BO679" s="131">
        <f t="shared" si="680"/>
        <v>67267.685498568084</v>
      </c>
      <c r="BP679" s="183"/>
    </row>
    <row r="680" spans="2:68" s="75" customFormat="1">
      <c r="B680" s="602"/>
      <c r="C680" s="605"/>
      <c r="D680" s="592"/>
      <c r="E680" s="227" t="s">
        <v>103</v>
      </c>
      <c r="F680" s="122">
        <v>9</v>
      </c>
      <c r="G680" s="131">
        <v>5</v>
      </c>
      <c r="H680" s="131">
        <v>175530</v>
      </c>
      <c r="I680" s="132">
        <f t="shared" si="697"/>
        <v>0.41666666666666669</v>
      </c>
      <c r="J680" s="132">
        <f t="shared" si="664"/>
        <v>0.55555555555555558</v>
      </c>
      <c r="K680" s="157">
        <f t="shared" si="665"/>
        <v>35106</v>
      </c>
      <c r="L680" s="592"/>
      <c r="M680" s="227" t="s">
        <v>103</v>
      </c>
      <c r="N680" s="122">
        <v>34</v>
      </c>
      <c r="O680" s="131">
        <v>21</v>
      </c>
      <c r="P680" s="131">
        <v>1923200</v>
      </c>
      <c r="Q680" s="132">
        <f t="shared" si="698"/>
        <v>0.45652173913043476</v>
      </c>
      <c r="R680" s="132">
        <f t="shared" si="666"/>
        <v>0.61764705882352944</v>
      </c>
      <c r="S680" s="126">
        <f t="shared" si="667"/>
        <v>91580.952380952382</v>
      </c>
      <c r="T680" s="592"/>
      <c r="U680" s="227" t="s">
        <v>103</v>
      </c>
      <c r="V680" s="122">
        <v>2979</v>
      </c>
      <c r="W680" s="131">
        <v>1971</v>
      </c>
      <c r="X680" s="131">
        <v>133716720</v>
      </c>
      <c r="Y680" s="132">
        <f t="shared" si="699"/>
        <v>0.38776313200865631</v>
      </c>
      <c r="Z680" s="132">
        <f t="shared" si="668"/>
        <v>0.66163141993957708</v>
      </c>
      <c r="AA680" s="131">
        <f t="shared" si="669"/>
        <v>67842.070015220699</v>
      </c>
      <c r="AB680" s="592"/>
      <c r="AC680" s="227" t="s">
        <v>103</v>
      </c>
      <c r="AD680" s="122">
        <v>2872</v>
      </c>
      <c r="AE680" s="131">
        <v>1870</v>
      </c>
      <c r="AF680" s="131">
        <v>132303350</v>
      </c>
      <c r="AG680" s="132">
        <f t="shared" si="700"/>
        <v>0.42674577818347786</v>
      </c>
      <c r="AH680" s="132">
        <f t="shared" si="670"/>
        <v>0.65111420612813375</v>
      </c>
      <c r="AI680" s="126">
        <f t="shared" si="671"/>
        <v>70750.454545454544</v>
      </c>
      <c r="AJ680" s="592"/>
      <c r="AK680" s="227" t="s">
        <v>103</v>
      </c>
      <c r="AL680" s="122">
        <v>1746</v>
      </c>
      <c r="AM680" s="131">
        <v>1025</v>
      </c>
      <c r="AN680" s="131">
        <v>75894140</v>
      </c>
      <c r="AO680" s="132">
        <f t="shared" si="701"/>
        <v>0.39423076923076922</v>
      </c>
      <c r="AP680" s="132">
        <f t="shared" si="672"/>
        <v>0.58705612829324172</v>
      </c>
      <c r="AQ680" s="126">
        <f t="shared" si="673"/>
        <v>74043.063414634147</v>
      </c>
      <c r="AR680" s="592"/>
      <c r="AS680" s="227" t="s">
        <v>103</v>
      </c>
      <c r="AT680" s="122">
        <v>780</v>
      </c>
      <c r="AU680" s="131">
        <v>411</v>
      </c>
      <c r="AV680" s="131">
        <v>34263800</v>
      </c>
      <c r="AW680" s="132">
        <f t="shared" si="702"/>
        <v>0.36960431654676257</v>
      </c>
      <c r="AX680" s="132">
        <f t="shared" si="674"/>
        <v>0.52692307692307694</v>
      </c>
      <c r="AY680" s="131">
        <f t="shared" si="675"/>
        <v>83366.909975669099</v>
      </c>
      <c r="AZ680" s="592"/>
      <c r="BA680" s="227" t="s">
        <v>103</v>
      </c>
      <c r="BB680" s="122">
        <v>275</v>
      </c>
      <c r="BC680" s="131">
        <v>129</v>
      </c>
      <c r="BD680" s="131">
        <v>12041520</v>
      </c>
      <c r="BE680" s="132">
        <f t="shared" si="703"/>
        <v>0.30210772833723654</v>
      </c>
      <c r="BF680" s="132">
        <f t="shared" si="676"/>
        <v>0.46909090909090911</v>
      </c>
      <c r="BG680" s="157">
        <f t="shared" si="677"/>
        <v>93345.116279069771</v>
      </c>
      <c r="BH680" s="592"/>
      <c r="BI680" s="227" t="s">
        <v>103</v>
      </c>
      <c r="BJ680" s="122">
        <f t="shared" si="678"/>
        <v>8695</v>
      </c>
      <c r="BK680" s="131">
        <f t="shared" si="662"/>
        <v>5432</v>
      </c>
      <c r="BL680" s="131">
        <f t="shared" si="663"/>
        <v>390318260</v>
      </c>
      <c r="BM680" s="132">
        <f t="shared" si="704"/>
        <v>0.39759918020787588</v>
      </c>
      <c r="BN680" s="132">
        <f t="shared" si="679"/>
        <v>0.6247268545140886</v>
      </c>
      <c r="BO680" s="131">
        <f t="shared" si="680"/>
        <v>71855.349779086886</v>
      </c>
      <c r="BP680" s="183"/>
    </row>
    <row r="681" spans="2:68" s="75" customFormat="1">
      <c r="B681" s="602"/>
      <c r="C681" s="605"/>
      <c r="D681" s="592"/>
      <c r="E681" s="227" t="s">
        <v>106</v>
      </c>
      <c r="F681" s="122">
        <v>3</v>
      </c>
      <c r="G681" s="131">
        <v>3</v>
      </c>
      <c r="H681" s="131">
        <v>69770</v>
      </c>
      <c r="I681" s="132">
        <f t="shared" si="697"/>
        <v>0.25</v>
      </c>
      <c r="J681" s="132">
        <f t="shared" si="664"/>
        <v>1</v>
      </c>
      <c r="K681" s="157">
        <f t="shared" si="665"/>
        <v>23256.666666666668</v>
      </c>
      <c r="L681" s="592"/>
      <c r="M681" s="227" t="s">
        <v>106</v>
      </c>
      <c r="N681" s="122">
        <v>16</v>
      </c>
      <c r="O681" s="131">
        <v>9</v>
      </c>
      <c r="P681" s="131">
        <v>738580</v>
      </c>
      <c r="Q681" s="132">
        <f t="shared" si="698"/>
        <v>0.19565217391304349</v>
      </c>
      <c r="R681" s="132">
        <f t="shared" si="666"/>
        <v>0.5625</v>
      </c>
      <c r="S681" s="126">
        <f t="shared" si="667"/>
        <v>82064.444444444438</v>
      </c>
      <c r="T681" s="592"/>
      <c r="U681" s="227" t="s">
        <v>106</v>
      </c>
      <c r="V681" s="122">
        <v>947</v>
      </c>
      <c r="W681" s="131">
        <v>633</v>
      </c>
      <c r="X681" s="131">
        <v>42093930</v>
      </c>
      <c r="Y681" s="132">
        <f t="shared" si="699"/>
        <v>0.12453275624631123</v>
      </c>
      <c r="Z681" s="132">
        <f t="shared" si="668"/>
        <v>0.66842661034846884</v>
      </c>
      <c r="AA681" s="131">
        <f t="shared" si="669"/>
        <v>66499.099526066348</v>
      </c>
      <c r="AB681" s="592"/>
      <c r="AC681" s="227" t="s">
        <v>106</v>
      </c>
      <c r="AD681" s="122">
        <v>1044</v>
      </c>
      <c r="AE681" s="131">
        <v>693</v>
      </c>
      <c r="AF681" s="131">
        <v>49386110</v>
      </c>
      <c r="AG681" s="132">
        <f t="shared" si="700"/>
        <v>0.15814696485623003</v>
      </c>
      <c r="AH681" s="132">
        <f t="shared" si="670"/>
        <v>0.66379310344827591</v>
      </c>
      <c r="AI681" s="126">
        <f t="shared" si="671"/>
        <v>71264.227994228</v>
      </c>
      <c r="AJ681" s="592"/>
      <c r="AK681" s="227" t="s">
        <v>106</v>
      </c>
      <c r="AL681" s="122">
        <v>709</v>
      </c>
      <c r="AM681" s="131">
        <v>440</v>
      </c>
      <c r="AN681" s="131">
        <v>31965190</v>
      </c>
      <c r="AO681" s="132">
        <f t="shared" si="701"/>
        <v>0.16923076923076924</v>
      </c>
      <c r="AP681" s="132">
        <f t="shared" si="672"/>
        <v>0.6205923836389281</v>
      </c>
      <c r="AQ681" s="126">
        <f t="shared" si="673"/>
        <v>72648.159090909088</v>
      </c>
      <c r="AR681" s="592"/>
      <c r="AS681" s="227" t="s">
        <v>106</v>
      </c>
      <c r="AT681" s="122">
        <v>315</v>
      </c>
      <c r="AU681" s="131">
        <v>155</v>
      </c>
      <c r="AV681" s="131">
        <v>13226990</v>
      </c>
      <c r="AW681" s="132">
        <f t="shared" si="702"/>
        <v>0.13938848920863309</v>
      </c>
      <c r="AX681" s="132">
        <f t="shared" si="674"/>
        <v>0.49206349206349204</v>
      </c>
      <c r="AY681" s="131">
        <f t="shared" si="675"/>
        <v>85335.419354838712</v>
      </c>
      <c r="AZ681" s="592"/>
      <c r="BA681" s="227" t="s">
        <v>106</v>
      </c>
      <c r="BB681" s="122">
        <v>126</v>
      </c>
      <c r="BC681" s="131">
        <v>60</v>
      </c>
      <c r="BD681" s="131">
        <v>5158330</v>
      </c>
      <c r="BE681" s="132">
        <f t="shared" si="703"/>
        <v>0.14051522248243559</v>
      </c>
      <c r="BF681" s="132">
        <f t="shared" si="676"/>
        <v>0.47619047619047616</v>
      </c>
      <c r="BG681" s="157">
        <f t="shared" si="677"/>
        <v>85972.166666666672</v>
      </c>
      <c r="BH681" s="592"/>
      <c r="BI681" s="227" t="s">
        <v>106</v>
      </c>
      <c r="BJ681" s="122">
        <f t="shared" si="678"/>
        <v>3160</v>
      </c>
      <c r="BK681" s="131">
        <f t="shared" si="662"/>
        <v>1993</v>
      </c>
      <c r="BL681" s="131">
        <f t="shared" si="663"/>
        <v>142638900</v>
      </c>
      <c r="BM681" s="132">
        <f t="shared" si="704"/>
        <v>0.14587908066168936</v>
      </c>
      <c r="BN681" s="132">
        <f t="shared" si="679"/>
        <v>0.6306962025316456</v>
      </c>
      <c r="BO681" s="131">
        <f t="shared" si="680"/>
        <v>71569.944806823885</v>
      </c>
      <c r="BP681" s="183"/>
    </row>
    <row r="682" spans="2:68" s="75" customFormat="1">
      <c r="B682" s="602"/>
      <c r="C682" s="605"/>
      <c r="D682" s="592"/>
      <c r="E682" s="227" t="s">
        <v>119</v>
      </c>
      <c r="F682" s="122">
        <v>3</v>
      </c>
      <c r="G682" s="131">
        <v>2</v>
      </c>
      <c r="H682" s="131">
        <v>266380</v>
      </c>
      <c r="I682" s="132">
        <f t="shared" si="697"/>
        <v>0.16666666666666666</v>
      </c>
      <c r="J682" s="132">
        <f t="shared" si="664"/>
        <v>0.66666666666666663</v>
      </c>
      <c r="K682" s="157">
        <f t="shared" si="665"/>
        <v>133190</v>
      </c>
      <c r="L682" s="592"/>
      <c r="M682" s="227" t="s">
        <v>119</v>
      </c>
      <c r="N682" s="122">
        <v>22</v>
      </c>
      <c r="O682" s="131">
        <v>14</v>
      </c>
      <c r="P682" s="131">
        <v>1673960</v>
      </c>
      <c r="Q682" s="132">
        <f t="shared" si="698"/>
        <v>0.30434782608695654</v>
      </c>
      <c r="R682" s="132">
        <f t="shared" si="666"/>
        <v>0.63636363636363635</v>
      </c>
      <c r="S682" s="126">
        <f t="shared" si="667"/>
        <v>119568.57142857143</v>
      </c>
      <c r="T682" s="592"/>
      <c r="U682" s="227" t="s">
        <v>119</v>
      </c>
      <c r="V682" s="122">
        <v>997</v>
      </c>
      <c r="W682" s="131">
        <v>645</v>
      </c>
      <c r="X682" s="131">
        <v>44651560</v>
      </c>
      <c r="Y682" s="132">
        <f t="shared" si="699"/>
        <v>0.12689356679126501</v>
      </c>
      <c r="Z682" s="132">
        <f t="shared" si="668"/>
        <v>0.64694082246740225</v>
      </c>
      <c r="AA682" s="131">
        <f t="shared" si="669"/>
        <v>69227.224806201557</v>
      </c>
      <c r="AB682" s="592"/>
      <c r="AC682" s="227" t="s">
        <v>119</v>
      </c>
      <c r="AD682" s="122">
        <v>1117</v>
      </c>
      <c r="AE682" s="131">
        <v>708</v>
      </c>
      <c r="AF682" s="131">
        <v>50744770</v>
      </c>
      <c r="AG682" s="132">
        <f t="shared" si="700"/>
        <v>0.16157005933363761</v>
      </c>
      <c r="AH682" s="132">
        <f t="shared" si="670"/>
        <v>0.63384064458370637</v>
      </c>
      <c r="AI682" s="126">
        <f t="shared" si="671"/>
        <v>71673.403954802256</v>
      </c>
      <c r="AJ682" s="592"/>
      <c r="AK682" s="227" t="s">
        <v>119</v>
      </c>
      <c r="AL682" s="122">
        <v>749</v>
      </c>
      <c r="AM682" s="131">
        <v>447</v>
      </c>
      <c r="AN682" s="131">
        <v>34801150</v>
      </c>
      <c r="AO682" s="132">
        <f t="shared" si="701"/>
        <v>0.17192307692307693</v>
      </c>
      <c r="AP682" s="132">
        <f t="shared" si="672"/>
        <v>0.59679572763684918</v>
      </c>
      <c r="AQ682" s="126">
        <f t="shared" si="673"/>
        <v>77854.921700223713</v>
      </c>
      <c r="AR682" s="592"/>
      <c r="AS682" s="227" t="s">
        <v>119</v>
      </c>
      <c r="AT682" s="122">
        <v>313</v>
      </c>
      <c r="AU682" s="131">
        <v>171</v>
      </c>
      <c r="AV682" s="131">
        <v>13643050</v>
      </c>
      <c r="AW682" s="132">
        <f t="shared" si="702"/>
        <v>0.15377697841726617</v>
      </c>
      <c r="AX682" s="132">
        <f t="shared" si="674"/>
        <v>0.54632587859424919</v>
      </c>
      <c r="AY682" s="131">
        <f t="shared" si="675"/>
        <v>79783.918128654972</v>
      </c>
      <c r="AZ682" s="592"/>
      <c r="BA682" s="227" t="s">
        <v>119</v>
      </c>
      <c r="BB682" s="122">
        <v>114</v>
      </c>
      <c r="BC682" s="131">
        <v>53</v>
      </c>
      <c r="BD682" s="131">
        <v>4239940</v>
      </c>
      <c r="BE682" s="132">
        <f t="shared" si="703"/>
        <v>0.12412177985948478</v>
      </c>
      <c r="BF682" s="132">
        <f t="shared" si="676"/>
        <v>0.46491228070175439</v>
      </c>
      <c r="BG682" s="157">
        <f t="shared" si="677"/>
        <v>79998.867924528298</v>
      </c>
      <c r="BH682" s="592"/>
      <c r="BI682" s="227" t="s">
        <v>119</v>
      </c>
      <c r="BJ682" s="122">
        <f t="shared" si="678"/>
        <v>3315</v>
      </c>
      <c r="BK682" s="131">
        <f t="shared" si="662"/>
        <v>2040</v>
      </c>
      <c r="BL682" s="131">
        <f t="shared" si="663"/>
        <v>150020810</v>
      </c>
      <c r="BM682" s="132">
        <f t="shared" si="704"/>
        <v>0.14931927975406237</v>
      </c>
      <c r="BN682" s="132">
        <f t="shared" si="679"/>
        <v>0.61538461538461542</v>
      </c>
      <c r="BO682" s="131">
        <f t="shared" si="680"/>
        <v>73539.612745098042</v>
      </c>
      <c r="BP682" s="183"/>
    </row>
    <row r="683" spans="2:68" s="75" customFormat="1">
      <c r="B683" s="602"/>
      <c r="C683" s="605"/>
      <c r="D683" s="592"/>
      <c r="E683" s="227" t="s">
        <v>120</v>
      </c>
      <c r="F683" s="122">
        <v>2</v>
      </c>
      <c r="G683" s="131">
        <v>1</v>
      </c>
      <c r="H683" s="131">
        <v>8310</v>
      </c>
      <c r="I683" s="132">
        <f t="shared" si="697"/>
        <v>8.3333333333333329E-2</v>
      </c>
      <c r="J683" s="132">
        <f t="shared" si="664"/>
        <v>0.5</v>
      </c>
      <c r="K683" s="157">
        <f t="shared" si="665"/>
        <v>8310</v>
      </c>
      <c r="L683" s="592"/>
      <c r="M683" s="227" t="s">
        <v>120</v>
      </c>
      <c r="N683" s="122">
        <v>10</v>
      </c>
      <c r="O683" s="131">
        <v>4</v>
      </c>
      <c r="P683" s="131">
        <v>168560</v>
      </c>
      <c r="Q683" s="132">
        <f t="shared" si="698"/>
        <v>8.6956521739130432E-2</v>
      </c>
      <c r="R683" s="132">
        <f t="shared" si="666"/>
        <v>0.4</v>
      </c>
      <c r="S683" s="126">
        <f t="shared" si="667"/>
        <v>42140</v>
      </c>
      <c r="T683" s="592"/>
      <c r="U683" s="227" t="s">
        <v>120</v>
      </c>
      <c r="V683" s="122">
        <v>430</v>
      </c>
      <c r="W683" s="131">
        <v>297</v>
      </c>
      <c r="X683" s="131">
        <v>20771950</v>
      </c>
      <c r="Y683" s="132">
        <f t="shared" si="699"/>
        <v>5.8430060987605746E-2</v>
      </c>
      <c r="Z683" s="132">
        <f t="shared" si="668"/>
        <v>0.69069767441860463</v>
      </c>
      <c r="AA683" s="131">
        <f t="shared" si="669"/>
        <v>69939.225589225593</v>
      </c>
      <c r="AB683" s="592"/>
      <c r="AC683" s="227" t="s">
        <v>120</v>
      </c>
      <c r="AD683" s="122">
        <v>412</v>
      </c>
      <c r="AE683" s="131">
        <v>271</v>
      </c>
      <c r="AF683" s="131">
        <v>19511480</v>
      </c>
      <c r="AG683" s="132">
        <f t="shared" si="700"/>
        <v>6.1843906891830218E-2</v>
      </c>
      <c r="AH683" s="132">
        <f t="shared" si="670"/>
        <v>0.65776699029126218</v>
      </c>
      <c r="AI683" s="126">
        <f t="shared" si="671"/>
        <v>71998.081180811801</v>
      </c>
      <c r="AJ683" s="592"/>
      <c r="AK683" s="227" t="s">
        <v>120</v>
      </c>
      <c r="AL683" s="122">
        <v>227</v>
      </c>
      <c r="AM683" s="131">
        <v>150</v>
      </c>
      <c r="AN683" s="131">
        <v>10092760</v>
      </c>
      <c r="AO683" s="132">
        <f t="shared" si="701"/>
        <v>5.7692307692307696E-2</v>
      </c>
      <c r="AP683" s="132">
        <f t="shared" si="672"/>
        <v>0.66079295154185025</v>
      </c>
      <c r="AQ683" s="126">
        <f t="shared" si="673"/>
        <v>67285.066666666666</v>
      </c>
      <c r="AR683" s="592"/>
      <c r="AS683" s="227" t="s">
        <v>120</v>
      </c>
      <c r="AT683" s="122">
        <v>80</v>
      </c>
      <c r="AU683" s="131">
        <v>49</v>
      </c>
      <c r="AV683" s="131">
        <v>3095380</v>
      </c>
      <c r="AW683" s="132">
        <f t="shared" si="702"/>
        <v>4.4064748201438846E-2</v>
      </c>
      <c r="AX683" s="132">
        <f t="shared" si="674"/>
        <v>0.61250000000000004</v>
      </c>
      <c r="AY683" s="131">
        <f t="shared" si="675"/>
        <v>63171.020408163262</v>
      </c>
      <c r="AZ683" s="592"/>
      <c r="BA683" s="227" t="s">
        <v>120</v>
      </c>
      <c r="BB683" s="122">
        <v>21</v>
      </c>
      <c r="BC683" s="131">
        <v>10</v>
      </c>
      <c r="BD683" s="131">
        <v>529730</v>
      </c>
      <c r="BE683" s="132">
        <f t="shared" si="703"/>
        <v>2.3419203747072601E-2</v>
      </c>
      <c r="BF683" s="132">
        <f t="shared" si="676"/>
        <v>0.47619047619047616</v>
      </c>
      <c r="BG683" s="157">
        <f t="shared" si="677"/>
        <v>52973</v>
      </c>
      <c r="BH683" s="592"/>
      <c r="BI683" s="227" t="s">
        <v>120</v>
      </c>
      <c r="BJ683" s="122">
        <f t="shared" si="678"/>
        <v>1182</v>
      </c>
      <c r="BK683" s="131">
        <f t="shared" si="662"/>
        <v>782</v>
      </c>
      <c r="BL683" s="131">
        <f t="shared" si="663"/>
        <v>54178170</v>
      </c>
      <c r="BM683" s="132">
        <f t="shared" si="704"/>
        <v>5.7239057239057242E-2</v>
      </c>
      <c r="BN683" s="132">
        <f t="shared" si="679"/>
        <v>0.66159052453468692</v>
      </c>
      <c r="BO683" s="131">
        <f t="shared" si="680"/>
        <v>69281.547314577998</v>
      </c>
      <c r="BP683" s="183"/>
    </row>
    <row r="684" spans="2:68" s="75" customFormat="1">
      <c r="B684" s="602"/>
      <c r="C684" s="605"/>
      <c r="D684" s="592"/>
      <c r="E684" s="227" t="s">
        <v>121</v>
      </c>
      <c r="F684" s="122">
        <v>4</v>
      </c>
      <c r="G684" s="131">
        <v>3</v>
      </c>
      <c r="H684" s="131">
        <v>69770</v>
      </c>
      <c r="I684" s="132">
        <f t="shared" si="697"/>
        <v>0.25</v>
      </c>
      <c r="J684" s="132">
        <f t="shared" si="664"/>
        <v>0.75</v>
      </c>
      <c r="K684" s="157">
        <f t="shared" si="665"/>
        <v>23256.666666666668</v>
      </c>
      <c r="L684" s="592"/>
      <c r="M684" s="227" t="s">
        <v>121</v>
      </c>
      <c r="N684" s="122">
        <v>13</v>
      </c>
      <c r="O684" s="131">
        <v>6</v>
      </c>
      <c r="P684" s="131">
        <v>318750</v>
      </c>
      <c r="Q684" s="132">
        <f t="shared" si="698"/>
        <v>0.13043478260869565</v>
      </c>
      <c r="R684" s="132">
        <f t="shared" si="666"/>
        <v>0.46153846153846156</v>
      </c>
      <c r="S684" s="126">
        <f t="shared" si="667"/>
        <v>53125</v>
      </c>
      <c r="T684" s="592"/>
      <c r="U684" s="227" t="s">
        <v>121</v>
      </c>
      <c r="V684" s="122">
        <v>304</v>
      </c>
      <c r="W684" s="131">
        <v>190</v>
      </c>
      <c r="X684" s="131">
        <v>13493580</v>
      </c>
      <c r="Y684" s="132">
        <f t="shared" si="699"/>
        <v>3.7379500295101321E-2</v>
      </c>
      <c r="Z684" s="132">
        <f t="shared" si="668"/>
        <v>0.625</v>
      </c>
      <c r="AA684" s="131">
        <f t="shared" si="669"/>
        <v>71018.84210526316</v>
      </c>
      <c r="AB684" s="592"/>
      <c r="AC684" s="227" t="s">
        <v>121</v>
      </c>
      <c r="AD684" s="122">
        <v>368</v>
      </c>
      <c r="AE684" s="131">
        <v>226</v>
      </c>
      <c r="AF684" s="131">
        <v>15080540</v>
      </c>
      <c r="AG684" s="132">
        <f t="shared" si="700"/>
        <v>5.1574623459607484E-2</v>
      </c>
      <c r="AH684" s="132">
        <f t="shared" si="670"/>
        <v>0.61413043478260865</v>
      </c>
      <c r="AI684" s="126">
        <f t="shared" si="671"/>
        <v>66728.053097345139</v>
      </c>
      <c r="AJ684" s="592"/>
      <c r="AK684" s="227" t="s">
        <v>121</v>
      </c>
      <c r="AL684" s="122">
        <v>292</v>
      </c>
      <c r="AM684" s="131">
        <v>167</v>
      </c>
      <c r="AN684" s="131">
        <v>12506150</v>
      </c>
      <c r="AO684" s="132">
        <f t="shared" si="701"/>
        <v>6.423076923076923E-2</v>
      </c>
      <c r="AP684" s="132">
        <f t="shared" si="672"/>
        <v>0.57191780821917804</v>
      </c>
      <c r="AQ684" s="126">
        <f t="shared" si="673"/>
        <v>74887.125748502993</v>
      </c>
      <c r="AR684" s="592"/>
      <c r="AS684" s="227" t="s">
        <v>121</v>
      </c>
      <c r="AT684" s="122">
        <v>139</v>
      </c>
      <c r="AU684" s="131">
        <v>71</v>
      </c>
      <c r="AV684" s="131">
        <v>4282710</v>
      </c>
      <c r="AW684" s="132">
        <f t="shared" si="702"/>
        <v>6.3848920863309358E-2</v>
      </c>
      <c r="AX684" s="132">
        <f t="shared" si="674"/>
        <v>0.51079136690647486</v>
      </c>
      <c r="AY684" s="131">
        <f t="shared" si="675"/>
        <v>60319.859154929574</v>
      </c>
      <c r="AZ684" s="592"/>
      <c r="BA684" s="227" t="s">
        <v>121</v>
      </c>
      <c r="BB684" s="122">
        <v>61</v>
      </c>
      <c r="BC684" s="131">
        <v>30</v>
      </c>
      <c r="BD684" s="131">
        <v>1968100</v>
      </c>
      <c r="BE684" s="132">
        <f t="shared" si="703"/>
        <v>7.0257611241217793E-2</v>
      </c>
      <c r="BF684" s="132">
        <f t="shared" si="676"/>
        <v>0.49180327868852458</v>
      </c>
      <c r="BG684" s="157">
        <f t="shared" si="677"/>
        <v>65603.333333333328</v>
      </c>
      <c r="BH684" s="592"/>
      <c r="BI684" s="227" t="s">
        <v>121</v>
      </c>
      <c r="BJ684" s="122">
        <f t="shared" si="678"/>
        <v>1181</v>
      </c>
      <c r="BK684" s="131">
        <f t="shared" si="662"/>
        <v>693</v>
      </c>
      <c r="BL684" s="131">
        <f t="shared" si="663"/>
        <v>47719600</v>
      </c>
      <c r="BM684" s="132">
        <f t="shared" si="704"/>
        <v>5.0724637681159424E-2</v>
      </c>
      <c r="BN684" s="132">
        <f t="shared" si="679"/>
        <v>0.58679085520745133</v>
      </c>
      <c r="BO684" s="131">
        <f t="shared" si="680"/>
        <v>68859.451659451661</v>
      </c>
      <c r="BP684" s="183"/>
    </row>
    <row r="685" spans="2:68" s="75" customFormat="1">
      <c r="B685" s="602"/>
      <c r="C685" s="605"/>
      <c r="D685" s="592"/>
      <c r="E685" s="227" t="s">
        <v>122</v>
      </c>
      <c r="F685" s="122">
        <v>1</v>
      </c>
      <c r="G685" s="131">
        <v>1</v>
      </c>
      <c r="H685" s="131">
        <v>46310</v>
      </c>
      <c r="I685" s="132">
        <f t="shared" si="697"/>
        <v>8.3333333333333329E-2</v>
      </c>
      <c r="J685" s="132">
        <f t="shared" si="664"/>
        <v>1</v>
      </c>
      <c r="K685" s="157">
        <f t="shared" si="665"/>
        <v>46310</v>
      </c>
      <c r="L685" s="592"/>
      <c r="M685" s="227" t="s">
        <v>122</v>
      </c>
      <c r="N685" s="122">
        <v>3</v>
      </c>
      <c r="O685" s="131">
        <v>1</v>
      </c>
      <c r="P685" s="131">
        <v>495560</v>
      </c>
      <c r="Q685" s="132">
        <f t="shared" si="698"/>
        <v>2.1739130434782608E-2</v>
      </c>
      <c r="R685" s="132">
        <f t="shared" si="666"/>
        <v>0.33333333333333331</v>
      </c>
      <c r="S685" s="126">
        <f t="shared" si="667"/>
        <v>495560</v>
      </c>
      <c r="T685" s="592"/>
      <c r="U685" s="227" t="s">
        <v>122</v>
      </c>
      <c r="V685" s="122">
        <v>207</v>
      </c>
      <c r="W685" s="131">
        <v>153</v>
      </c>
      <c r="X685" s="131">
        <v>10897950</v>
      </c>
      <c r="Y685" s="132">
        <f t="shared" si="699"/>
        <v>3.0100334448160536E-2</v>
      </c>
      <c r="Z685" s="132">
        <f t="shared" si="668"/>
        <v>0.73913043478260865</v>
      </c>
      <c r="AA685" s="131">
        <f t="shared" si="669"/>
        <v>71228.431372549021</v>
      </c>
      <c r="AB685" s="592"/>
      <c r="AC685" s="227" t="s">
        <v>122</v>
      </c>
      <c r="AD685" s="122">
        <v>243</v>
      </c>
      <c r="AE685" s="131">
        <v>148</v>
      </c>
      <c r="AF685" s="131">
        <v>11238420</v>
      </c>
      <c r="AG685" s="132">
        <f t="shared" si="700"/>
        <v>3.377453217708809E-2</v>
      </c>
      <c r="AH685" s="132">
        <f t="shared" si="670"/>
        <v>0.60905349794238683</v>
      </c>
      <c r="AI685" s="126">
        <f t="shared" si="671"/>
        <v>75935.270270270266</v>
      </c>
      <c r="AJ685" s="592"/>
      <c r="AK685" s="227" t="s">
        <v>122</v>
      </c>
      <c r="AL685" s="122">
        <v>159</v>
      </c>
      <c r="AM685" s="131">
        <v>113</v>
      </c>
      <c r="AN685" s="131">
        <v>8083820</v>
      </c>
      <c r="AO685" s="132">
        <f t="shared" si="701"/>
        <v>4.3461538461538461E-2</v>
      </c>
      <c r="AP685" s="132">
        <f t="shared" si="672"/>
        <v>0.71069182389937102</v>
      </c>
      <c r="AQ685" s="126">
        <f t="shared" si="673"/>
        <v>71538.230088495577</v>
      </c>
      <c r="AR685" s="592"/>
      <c r="AS685" s="227" t="s">
        <v>122</v>
      </c>
      <c r="AT685" s="122">
        <v>65</v>
      </c>
      <c r="AU685" s="131">
        <v>46</v>
      </c>
      <c r="AV685" s="131">
        <v>3818200</v>
      </c>
      <c r="AW685" s="132">
        <f t="shared" si="702"/>
        <v>4.1366906474820143E-2</v>
      </c>
      <c r="AX685" s="132">
        <f t="shared" si="674"/>
        <v>0.70769230769230773</v>
      </c>
      <c r="AY685" s="131">
        <f t="shared" si="675"/>
        <v>83004.34782608696</v>
      </c>
      <c r="AZ685" s="592"/>
      <c r="BA685" s="227" t="s">
        <v>122</v>
      </c>
      <c r="BB685" s="122">
        <v>11</v>
      </c>
      <c r="BC685" s="131">
        <v>7</v>
      </c>
      <c r="BD685" s="131">
        <v>1097250</v>
      </c>
      <c r="BE685" s="132">
        <f t="shared" si="703"/>
        <v>1.6393442622950821E-2</v>
      </c>
      <c r="BF685" s="132">
        <f t="shared" si="676"/>
        <v>0.63636363636363635</v>
      </c>
      <c r="BG685" s="157">
        <f t="shared" si="677"/>
        <v>156750</v>
      </c>
      <c r="BH685" s="592"/>
      <c r="BI685" s="227" t="s">
        <v>122</v>
      </c>
      <c r="BJ685" s="122">
        <f t="shared" si="678"/>
        <v>689</v>
      </c>
      <c r="BK685" s="131">
        <f t="shared" si="662"/>
        <v>469</v>
      </c>
      <c r="BL685" s="131">
        <f t="shared" si="663"/>
        <v>35677510</v>
      </c>
      <c r="BM685" s="132">
        <f t="shared" si="704"/>
        <v>3.4328795198360414E-2</v>
      </c>
      <c r="BN685" s="132">
        <f t="shared" si="679"/>
        <v>0.68069666182873734</v>
      </c>
      <c r="BO685" s="131">
        <f t="shared" si="680"/>
        <v>76071.449893390192</v>
      </c>
      <c r="BP685" s="183"/>
    </row>
    <row r="686" spans="2:68" s="75" customFormat="1">
      <c r="B686" s="602"/>
      <c r="C686" s="605"/>
      <c r="D686" s="592"/>
      <c r="E686" s="227" t="s">
        <v>123</v>
      </c>
      <c r="F686" s="122">
        <v>5</v>
      </c>
      <c r="G686" s="131">
        <v>5</v>
      </c>
      <c r="H686" s="131">
        <v>203900</v>
      </c>
      <c r="I686" s="132">
        <f t="shared" si="697"/>
        <v>0.41666666666666669</v>
      </c>
      <c r="J686" s="132">
        <f t="shared" si="664"/>
        <v>1</v>
      </c>
      <c r="K686" s="157">
        <f t="shared" si="665"/>
        <v>40780</v>
      </c>
      <c r="L686" s="592"/>
      <c r="M686" s="227" t="s">
        <v>123</v>
      </c>
      <c r="N686" s="122">
        <v>21</v>
      </c>
      <c r="O686" s="131">
        <v>11</v>
      </c>
      <c r="P686" s="131">
        <v>731920</v>
      </c>
      <c r="Q686" s="132">
        <f t="shared" si="698"/>
        <v>0.2391304347826087</v>
      </c>
      <c r="R686" s="132">
        <f t="shared" si="666"/>
        <v>0.52380952380952384</v>
      </c>
      <c r="S686" s="126">
        <f t="shared" si="667"/>
        <v>66538.181818181823</v>
      </c>
      <c r="T686" s="592"/>
      <c r="U686" s="227" t="s">
        <v>123</v>
      </c>
      <c r="V686" s="122">
        <v>2005</v>
      </c>
      <c r="W686" s="131">
        <v>1451</v>
      </c>
      <c r="X686" s="131">
        <v>100950930</v>
      </c>
      <c r="Y686" s="132">
        <f t="shared" si="699"/>
        <v>0.2854613417273264</v>
      </c>
      <c r="Z686" s="132">
        <f t="shared" si="668"/>
        <v>0.72369077306733165</v>
      </c>
      <c r="AA686" s="131">
        <f t="shared" si="669"/>
        <v>69573.349414197102</v>
      </c>
      <c r="AB686" s="592"/>
      <c r="AC686" s="227" t="s">
        <v>123</v>
      </c>
      <c r="AD686" s="122">
        <v>1995</v>
      </c>
      <c r="AE686" s="131">
        <v>1368</v>
      </c>
      <c r="AF686" s="131">
        <v>93622340</v>
      </c>
      <c r="AG686" s="132">
        <f t="shared" si="700"/>
        <v>0.312186216339571</v>
      </c>
      <c r="AH686" s="132">
        <f t="shared" si="670"/>
        <v>0.68571428571428572</v>
      </c>
      <c r="AI686" s="126">
        <f t="shared" si="671"/>
        <v>68437.383040935674</v>
      </c>
      <c r="AJ686" s="592"/>
      <c r="AK686" s="227" t="s">
        <v>123</v>
      </c>
      <c r="AL686" s="122">
        <v>1075</v>
      </c>
      <c r="AM686" s="131">
        <v>681</v>
      </c>
      <c r="AN686" s="131">
        <v>49089090</v>
      </c>
      <c r="AO686" s="132">
        <f t="shared" si="701"/>
        <v>0.26192307692307693</v>
      </c>
      <c r="AP686" s="132">
        <f t="shared" si="672"/>
        <v>0.63348837209302322</v>
      </c>
      <c r="AQ686" s="126">
        <f t="shared" si="673"/>
        <v>72083.832599118949</v>
      </c>
      <c r="AR686" s="592"/>
      <c r="AS686" s="227" t="s">
        <v>123</v>
      </c>
      <c r="AT686" s="122">
        <v>384</v>
      </c>
      <c r="AU686" s="131">
        <v>204</v>
      </c>
      <c r="AV686" s="131">
        <v>15108500</v>
      </c>
      <c r="AW686" s="132">
        <f t="shared" si="702"/>
        <v>0.18345323741007194</v>
      </c>
      <c r="AX686" s="132">
        <f t="shared" si="674"/>
        <v>0.53125</v>
      </c>
      <c r="AY686" s="131">
        <f t="shared" si="675"/>
        <v>74061.274509803916</v>
      </c>
      <c r="AZ686" s="592"/>
      <c r="BA686" s="227" t="s">
        <v>123</v>
      </c>
      <c r="BB686" s="122">
        <v>119</v>
      </c>
      <c r="BC686" s="131">
        <v>59</v>
      </c>
      <c r="BD686" s="131">
        <v>4505850</v>
      </c>
      <c r="BE686" s="132">
        <f t="shared" si="703"/>
        <v>0.13817330210772832</v>
      </c>
      <c r="BF686" s="132">
        <f t="shared" si="676"/>
        <v>0.49579831932773111</v>
      </c>
      <c r="BG686" s="157">
        <f t="shared" si="677"/>
        <v>76370.338983050853</v>
      </c>
      <c r="BH686" s="592"/>
      <c r="BI686" s="227" t="s">
        <v>123</v>
      </c>
      <c r="BJ686" s="122">
        <f t="shared" si="678"/>
        <v>5604</v>
      </c>
      <c r="BK686" s="131">
        <f t="shared" si="662"/>
        <v>3779</v>
      </c>
      <c r="BL686" s="131">
        <f t="shared" si="663"/>
        <v>264212530</v>
      </c>
      <c r="BM686" s="132">
        <f t="shared" si="704"/>
        <v>0.27660664617186359</v>
      </c>
      <c r="BN686" s="132">
        <f t="shared" si="679"/>
        <v>0.67433975731620266</v>
      </c>
      <c r="BO686" s="131">
        <f t="shared" si="680"/>
        <v>69915.991002910829</v>
      </c>
      <c r="BP686" s="183"/>
    </row>
    <row r="687" spans="2:68" s="75" customFormat="1">
      <c r="B687" s="602"/>
      <c r="C687" s="605"/>
      <c r="D687" s="592"/>
      <c r="E687" s="227" t="s">
        <v>124</v>
      </c>
      <c r="F687" s="122">
        <v>1</v>
      </c>
      <c r="G687" s="131">
        <v>1</v>
      </c>
      <c r="H687" s="131">
        <v>8310</v>
      </c>
      <c r="I687" s="132">
        <f t="shared" si="697"/>
        <v>8.3333333333333329E-2</v>
      </c>
      <c r="J687" s="132">
        <f t="shared" si="664"/>
        <v>1</v>
      </c>
      <c r="K687" s="157">
        <f t="shared" si="665"/>
        <v>8310</v>
      </c>
      <c r="L687" s="592"/>
      <c r="M687" s="227" t="s">
        <v>124</v>
      </c>
      <c r="N687" s="122">
        <v>6</v>
      </c>
      <c r="O687" s="131">
        <v>2</v>
      </c>
      <c r="P687" s="131">
        <v>79500</v>
      </c>
      <c r="Q687" s="132">
        <f t="shared" si="698"/>
        <v>4.3478260869565216E-2</v>
      </c>
      <c r="R687" s="132">
        <f t="shared" si="666"/>
        <v>0.33333333333333331</v>
      </c>
      <c r="S687" s="126">
        <f t="shared" si="667"/>
        <v>39750</v>
      </c>
      <c r="T687" s="592"/>
      <c r="U687" s="227" t="s">
        <v>124</v>
      </c>
      <c r="V687" s="122">
        <v>280</v>
      </c>
      <c r="W687" s="131">
        <v>194</v>
      </c>
      <c r="X687" s="131">
        <v>14007120</v>
      </c>
      <c r="Y687" s="132">
        <f t="shared" si="699"/>
        <v>3.8166437143419239E-2</v>
      </c>
      <c r="Z687" s="132">
        <f t="shared" si="668"/>
        <v>0.69285714285714284</v>
      </c>
      <c r="AA687" s="131">
        <f t="shared" si="669"/>
        <v>72201.649484536087</v>
      </c>
      <c r="AB687" s="592"/>
      <c r="AC687" s="227" t="s">
        <v>124</v>
      </c>
      <c r="AD687" s="122">
        <v>326</v>
      </c>
      <c r="AE687" s="131">
        <v>195</v>
      </c>
      <c r="AF687" s="131">
        <v>16478480</v>
      </c>
      <c r="AG687" s="132">
        <f t="shared" si="700"/>
        <v>4.4500228206298495E-2</v>
      </c>
      <c r="AH687" s="132">
        <f t="shared" si="670"/>
        <v>0.59815950920245398</v>
      </c>
      <c r="AI687" s="126">
        <f t="shared" si="671"/>
        <v>84505.025641025641</v>
      </c>
      <c r="AJ687" s="592"/>
      <c r="AK687" s="227" t="s">
        <v>124</v>
      </c>
      <c r="AL687" s="122">
        <v>326</v>
      </c>
      <c r="AM687" s="131">
        <v>191</v>
      </c>
      <c r="AN687" s="131">
        <v>14807160</v>
      </c>
      <c r="AO687" s="132">
        <f t="shared" si="701"/>
        <v>7.3461538461538467E-2</v>
      </c>
      <c r="AP687" s="132">
        <f t="shared" si="672"/>
        <v>0.58588957055214719</v>
      </c>
      <c r="AQ687" s="126">
        <f t="shared" si="673"/>
        <v>77524.397905759164</v>
      </c>
      <c r="AR687" s="592"/>
      <c r="AS687" s="227" t="s">
        <v>124</v>
      </c>
      <c r="AT687" s="122">
        <v>179</v>
      </c>
      <c r="AU687" s="131">
        <v>92</v>
      </c>
      <c r="AV687" s="131">
        <v>8485150</v>
      </c>
      <c r="AW687" s="132">
        <f t="shared" si="702"/>
        <v>8.2733812949640287E-2</v>
      </c>
      <c r="AX687" s="132">
        <f t="shared" si="674"/>
        <v>0.51396648044692739</v>
      </c>
      <c r="AY687" s="131">
        <f t="shared" si="675"/>
        <v>92229.891304347824</v>
      </c>
      <c r="AZ687" s="592"/>
      <c r="BA687" s="227" t="s">
        <v>124</v>
      </c>
      <c r="BB687" s="122">
        <v>80</v>
      </c>
      <c r="BC687" s="131">
        <v>34</v>
      </c>
      <c r="BD687" s="131">
        <v>3305390</v>
      </c>
      <c r="BE687" s="132">
        <f t="shared" si="703"/>
        <v>7.9625292740046844E-2</v>
      </c>
      <c r="BF687" s="132">
        <f t="shared" si="676"/>
        <v>0.42499999999999999</v>
      </c>
      <c r="BG687" s="157">
        <f t="shared" si="677"/>
        <v>97217.352941176476</v>
      </c>
      <c r="BH687" s="592"/>
      <c r="BI687" s="227" t="s">
        <v>124</v>
      </c>
      <c r="BJ687" s="122">
        <f t="shared" si="678"/>
        <v>1198</v>
      </c>
      <c r="BK687" s="131">
        <f t="shared" si="662"/>
        <v>709</v>
      </c>
      <c r="BL687" s="131">
        <f t="shared" si="663"/>
        <v>57171110</v>
      </c>
      <c r="BM687" s="132">
        <f t="shared" si="704"/>
        <v>5.1895769287073637E-2</v>
      </c>
      <c r="BN687" s="132">
        <f t="shared" si="679"/>
        <v>0.59181969949916524</v>
      </c>
      <c r="BO687" s="131">
        <f t="shared" si="680"/>
        <v>80636.262341325812</v>
      </c>
      <c r="BP687" s="183"/>
    </row>
    <row r="688" spans="2:68" s="75" customFormat="1">
      <c r="B688" s="602"/>
      <c r="C688" s="605"/>
      <c r="D688" s="592"/>
      <c r="E688" s="224" t="s">
        <v>117</v>
      </c>
      <c r="F688" s="122">
        <v>0</v>
      </c>
      <c r="G688" s="131">
        <v>0</v>
      </c>
      <c r="H688" s="131">
        <v>0</v>
      </c>
      <c r="I688" s="132">
        <f t="shared" si="697"/>
        <v>0</v>
      </c>
      <c r="J688" s="132" t="str">
        <f t="shared" si="664"/>
        <v>-</v>
      </c>
      <c r="K688" s="157" t="str">
        <f t="shared" si="665"/>
        <v>-</v>
      </c>
      <c r="L688" s="592"/>
      <c r="M688" s="228" t="s">
        <v>117</v>
      </c>
      <c r="N688" s="122">
        <v>2</v>
      </c>
      <c r="O688" s="131">
        <v>1</v>
      </c>
      <c r="P688" s="131">
        <v>173850</v>
      </c>
      <c r="Q688" s="132">
        <f t="shared" si="698"/>
        <v>2.1739130434782608E-2</v>
      </c>
      <c r="R688" s="132">
        <f t="shared" si="666"/>
        <v>0.5</v>
      </c>
      <c r="S688" s="126">
        <f t="shared" si="667"/>
        <v>173850</v>
      </c>
      <c r="T688" s="592"/>
      <c r="U688" s="228" t="s">
        <v>117</v>
      </c>
      <c r="V688" s="122">
        <v>440</v>
      </c>
      <c r="W688" s="131">
        <v>284</v>
      </c>
      <c r="X688" s="131">
        <v>18026240</v>
      </c>
      <c r="Y688" s="132">
        <f t="shared" si="699"/>
        <v>5.5872516230572496E-2</v>
      </c>
      <c r="Z688" s="132">
        <f t="shared" si="668"/>
        <v>0.6454545454545455</v>
      </c>
      <c r="AA688" s="131">
        <f t="shared" si="669"/>
        <v>63472.67605633803</v>
      </c>
      <c r="AB688" s="592"/>
      <c r="AC688" s="228" t="s">
        <v>117</v>
      </c>
      <c r="AD688" s="122">
        <v>288</v>
      </c>
      <c r="AE688" s="131">
        <v>185</v>
      </c>
      <c r="AF688" s="131">
        <v>12634370</v>
      </c>
      <c r="AG688" s="132">
        <f t="shared" si="700"/>
        <v>4.2218165221360113E-2</v>
      </c>
      <c r="AH688" s="132">
        <f t="shared" si="670"/>
        <v>0.64236111111111116</v>
      </c>
      <c r="AI688" s="126">
        <f t="shared" si="671"/>
        <v>68293.891891891893</v>
      </c>
      <c r="AJ688" s="592"/>
      <c r="AK688" s="228" t="s">
        <v>117</v>
      </c>
      <c r="AL688" s="122">
        <v>144</v>
      </c>
      <c r="AM688" s="131">
        <v>76</v>
      </c>
      <c r="AN688" s="131">
        <v>6285950</v>
      </c>
      <c r="AO688" s="132">
        <f t="shared" si="701"/>
        <v>2.923076923076923E-2</v>
      </c>
      <c r="AP688" s="132">
        <f t="shared" si="672"/>
        <v>0.52777777777777779</v>
      </c>
      <c r="AQ688" s="126">
        <f t="shared" si="673"/>
        <v>82709.868421052626</v>
      </c>
      <c r="AR688" s="592"/>
      <c r="AS688" s="228" t="s">
        <v>117</v>
      </c>
      <c r="AT688" s="122">
        <v>57</v>
      </c>
      <c r="AU688" s="131">
        <v>23</v>
      </c>
      <c r="AV688" s="131">
        <v>3389470</v>
      </c>
      <c r="AW688" s="132">
        <f t="shared" si="702"/>
        <v>2.0683453237410072E-2</v>
      </c>
      <c r="AX688" s="132">
        <f t="shared" si="674"/>
        <v>0.40350877192982454</v>
      </c>
      <c r="AY688" s="131">
        <f t="shared" si="675"/>
        <v>147368.26086956522</v>
      </c>
      <c r="AZ688" s="592"/>
      <c r="BA688" s="228" t="s">
        <v>117</v>
      </c>
      <c r="BB688" s="122">
        <v>37</v>
      </c>
      <c r="BC688" s="131">
        <v>21</v>
      </c>
      <c r="BD688" s="131">
        <v>3965550</v>
      </c>
      <c r="BE688" s="132">
        <f t="shared" si="703"/>
        <v>4.9180327868852458E-2</v>
      </c>
      <c r="BF688" s="132">
        <f t="shared" si="676"/>
        <v>0.56756756756756754</v>
      </c>
      <c r="BG688" s="157">
        <f t="shared" si="677"/>
        <v>188835.71428571429</v>
      </c>
      <c r="BH688" s="592"/>
      <c r="BI688" s="228" t="s">
        <v>117</v>
      </c>
      <c r="BJ688" s="122">
        <f t="shared" si="678"/>
        <v>968</v>
      </c>
      <c r="BK688" s="131">
        <f t="shared" si="662"/>
        <v>590</v>
      </c>
      <c r="BL688" s="131">
        <f t="shared" si="663"/>
        <v>44475430</v>
      </c>
      <c r="BM688" s="132">
        <f t="shared" si="704"/>
        <v>4.3185477968086666E-2</v>
      </c>
      <c r="BN688" s="132">
        <f t="shared" si="679"/>
        <v>0.60950413223140498</v>
      </c>
      <c r="BO688" s="131">
        <f t="shared" si="680"/>
        <v>75382.08474576271</v>
      </c>
      <c r="BP688" s="183"/>
    </row>
    <row r="689" spans="2:68" s="75" customFormat="1">
      <c r="B689" s="602">
        <v>63</v>
      </c>
      <c r="C689" s="604" t="s">
        <v>26</v>
      </c>
      <c r="D689" s="596">
        <f>BS70</f>
        <v>6</v>
      </c>
      <c r="E689" s="225" t="s">
        <v>104</v>
      </c>
      <c r="F689" s="121">
        <v>3</v>
      </c>
      <c r="G689" s="129">
        <v>1</v>
      </c>
      <c r="H689" s="129">
        <v>66260</v>
      </c>
      <c r="I689" s="130">
        <f>IFERROR(G689/$D$689,"-")</f>
        <v>0.16666666666666666</v>
      </c>
      <c r="J689" s="130">
        <f t="shared" si="664"/>
        <v>0.33333333333333331</v>
      </c>
      <c r="K689" s="156">
        <f t="shared" si="665"/>
        <v>66260</v>
      </c>
      <c r="L689" s="596">
        <f>BT70</f>
        <v>18</v>
      </c>
      <c r="M689" s="225" t="s">
        <v>104</v>
      </c>
      <c r="N689" s="121">
        <v>7</v>
      </c>
      <c r="O689" s="129">
        <v>6</v>
      </c>
      <c r="P689" s="129">
        <v>296540</v>
      </c>
      <c r="Q689" s="130">
        <f>IFERROR(O689/$L$689,"-")</f>
        <v>0.33333333333333331</v>
      </c>
      <c r="R689" s="130">
        <f t="shared" si="666"/>
        <v>0.8571428571428571</v>
      </c>
      <c r="S689" s="125">
        <f t="shared" si="667"/>
        <v>49423.333333333336</v>
      </c>
      <c r="T689" s="596">
        <f>BU70</f>
        <v>3599</v>
      </c>
      <c r="U689" s="225" t="s">
        <v>104</v>
      </c>
      <c r="V689" s="121">
        <v>1646</v>
      </c>
      <c r="W689" s="129">
        <v>1042</v>
      </c>
      <c r="X689" s="129">
        <v>74888830</v>
      </c>
      <c r="Y689" s="130">
        <f>IFERROR(W689/$T$689,"-")</f>
        <v>0.28952486801889415</v>
      </c>
      <c r="Z689" s="130">
        <f t="shared" si="668"/>
        <v>0.63304981773997571</v>
      </c>
      <c r="AA689" s="129">
        <f t="shared" si="669"/>
        <v>71870.278310940499</v>
      </c>
      <c r="AB689" s="596">
        <f>BV70</f>
        <v>2972</v>
      </c>
      <c r="AC689" s="225" t="s">
        <v>104</v>
      </c>
      <c r="AD689" s="121">
        <v>1517</v>
      </c>
      <c r="AE689" s="129">
        <v>998</v>
      </c>
      <c r="AF689" s="129">
        <v>80156090</v>
      </c>
      <c r="AG689" s="130">
        <f>IFERROR(AE689/$AB$689,"-")</f>
        <v>0.33580080753701214</v>
      </c>
      <c r="AH689" s="130">
        <f t="shared" si="670"/>
        <v>0.65787738958470665</v>
      </c>
      <c r="AI689" s="125">
        <f t="shared" si="671"/>
        <v>80316.723446893782</v>
      </c>
      <c r="AJ689" s="596">
        <f>BW70</f>
        <v>1952</v>
      </c>
      <c r="AK689" s="225" t="s">
        <v>104</v>
      </c>
      <c r="AL689" s="121">
        <v>937</v>
      </c>
      <c r="AM689" s="129">
        <v>574</v>
      </c>
      <c r="AN689" s="129">
        <v>43365450</v>
      </c>
      <c r="AO689" s="130">
        <f>IFERROR(AM689/$AJ$689,"-")</f>
        <v>0.29405737704918034</v>
      </c>
      <c r="AP689" s="130">
        <f t="shared" si="672"/>
        <v>0.61259338313767342</v>
      </c>
      <c r="AQ689" s="125">
        <f t="shared" si="673"/>
        <v>75549.56445993032</v>
      </c>
      <c r="AR689" s="596">
        <f>BX70</f>
        <v>995</v>
      </c>
      <c r="AS689" s="225" t="s">
        <v>104</v>
      </c>
      <c r="AT689" s="121">
        <v>440</v>
      </c>
      <c r="AU689" s="129">
        <v>256</v>
      </c>
      <c r="AV689" s="129">
        <v>22300680</v>
      </c>
      <c r="AW689" s="130">
        <f>IFERROR(AU689/$AR$689,"-")</f>
        <v>0.25728643216080405</v>
      </c>
      <c r="AX689" s="130">
        <f t="shared" si="674"/>
        <v>0.58181818181818179</v>
      </c>
      <c r="AY689" s="129">
        <f t="shared" si="675"/>
        <v>87112.03125</v>
      </c>
      <c r="AZ689" s="596">
        <f>BY70</f>
        <v>391</v>
      </c>
      <c r="BA689" s="225" t="s">
        <v>104</v>
      </c>
      <c r="BB689" s="121">
        <v>122</v>
      </c>
      <c r="BC689" s="129">
        <v>56</v>
      </c>
      <c r="BD689" s="129">
        <v>6304080</v>
      </c>
      <c r="BE689" s="130">
        <f>IFERROR(BC689/$AZ$689,"-")</f>
        <v>0.14322250639386189</v>
      </c>
      <c r="BF689" s="130">
        <f t="shared" si="676"/>
        <v>0.45901639344262296</v>
      </c>
      <c r="BG689" s="156">
        <f t="shared" si="677"/>
        <v>112572.85714285714</v>
      </c>
      <c r="BH689" s="596">
        <f>BZ70</f>
        <v>9933</v>
      </c>
      <c r="BI689" s="225" t="s">
        <v>104</v>
      </c>
      <c r="BJ689" s="121">
        <f t="shared" si="678"/>
        <v>4672</v>
      </c>
      <c r="BK689" s="129">
        <f t="shared" si="662"/>
        <v>2933</v>
      </c>
      <c r="BL689" s="129">
        <f t="shared" si="663"/>
        <v>227377930</v>
      </c>
      <c r="BM689" s="130">
        <f>IFERROR(BK689/$BH$689,"-")</f>
        <v>0.2952783650458069</v>
      </c>
      <c r="BN689" s="130">
        <f t="shared" si="679"/>
        <v>0.62778253424657537</v>
      </c>
      <c r="BO689" s="129">
        <f t="shared" si="680"/>
        <v>77524.01295601773</v>
      </c>
      <c r="BP689" s="183"/>
    </row>
    <row r="690" spans="2:68" s="75" customFormat="1">
      <c r="B690" s="602"/>
      <c r="C690" s="605"/>
      <c r="D690" s="592"/>
      <c r="E690" s="226" t="s">
        <v>136</v>
      </c>
      <c r="F690" s="122">
        <v>0</v>
      </c>
      <c r="G690" s="131">
        <v>0</v>
      </c>
      <c r="H690" s="131">
        <v>0</v>
      </c>
      <c r="I690" s="132">
        <f t="shared" ref="I690:I699" si="705">IFERROR(G690/$D$689,"-")</f>
        <v>0</v>
      </c>
      <c r="J690" s="132" t="str">
        <f t="shared" si="664"/>
        <v>-</v>
      </c>
      <c r="K690" s="157" t="str">
        <f t="shared" si="665"/>
        <v>-</v>
      </c>
      <c r="L690" s="592"/>
      <c r="M690" s="226" t="s">
        <v>136</v>
      </c>
      <c r="N690" s="122">
        <v>2</v>
      </c>
      <c r="O690" s="131">
        <v>2</v>
      </c>
      <c r="P690" s="131">
        <v>41810</v>
      </c>
      <c r="Q690" s="132">
        <f t="shared" ref="Q690:Q699" si="706">IFERROR(O690/$L$689,"-")</f>
        <v>0.1111111111111111</v>
      </c>
      <c r="R690" s="132">
        <f t="shared" si="666"/>
        <v>1</v>
      </c>
      <c r="S690" s="126">
        <f t="shared" si="667"/>
        <v>20905</v>
      </c>
      <c r="T690" s="592"/>
      <c r="U690" s="226" t="s">
        <v>136</v>
      </c>
      <c r="V690" s="122">
        <v>1626</v>
      </c>
      <c r="W690" s="131">
        <v>1073</v>
      </c>
      <c r="X690" s="131">
        <v>73669760</v>
      </c>
      <c r="Y690" s="132">
        <f t="shared" ref="Y690:Y699" si="707">IFERROR(W690/$T$689,"-")</f>
        <v>0.29813837176993607</v>
      </c>
      <c r="Z690" s="132">
        <f t="shared" si="668"/>
        <v>0.65990159901599021</v>
      </c>
      <c r="AA690" s="131">
        <f t="shared" si="669"/>
        <v>68657.744641192912</v>
      </c>
      <c r="AB690" s="592"/>
      <c r="AC690" s="226" t="s">
        <v>136</v>
      </c>
      <c r="AD690" s="122">
        <v>1348</v>
      </c>
      <c r="AE690" s="131">
        <v>920</v>
      </c>
      <c r="AF690" s="131">
        <v>71018460</v>
      </c>
      <c r="AG690" s="132">
        <f t="shared" ref="AG690:AG699" si="708">IFERROR(AE690/$AB$689,"-")</f>
        <v>0.30955585464333785</v>
      </c>
      <c r="AH690" s="132">
        <f t="shared" si="670"/>
        <v>0.68249258160237392</v>
      </c>
      <c r="AI690" s="126">
        <f t="shared" si="671"/>
        <v>77193.978260869568</v>
      </c>
      <c r="AJ690" s="592"/>
      <c r="AK690" s="226" t="s">
        <v>136</v>
      </c>
      <c r="AL690" s="122">
        <v>797</v>
      </c>
      <c r="AM690" s="131">
        <v>487</v>
      </c>
      <c r="AN690" s="131">
        <v>38034650</v>
      </c>
      <c r="AO690" s="132">
        <f t="shared" ref="AO690:AO699" si="709">IFERROR(AM690/$AJ$689,"-")</f>
        <v>0.24948770491803279</v>
      </c>
      <c r="AP690" s="132">
        <f t="shared" si="672"/>
        <v>0.61104140526976158</v>
      </c>
      <c r="AQ690" s="126">
        <f t="shared" si="673"/>
        <v>78099.897330595486</v>
      </c>
      <c r="AR690" s="592"/>
      <c r="AS690" s="226" t="s">
        <v>136</v>
      </c>
      <c r="AT690" s="122">
        <v>339</v>
      </c>
      <c r="AU690" s="131">
        <v>183</v>
      </c>
      <c r="AV690" s="131">
        <v>15036510</v>
      </c>
      <c r="AW690" s="132">
        <f t="shared" ref="AW690:AW699" si="710">IFERROR(AU690/$AR$689,"-")</f>
        <v>0.18391959798994975</v>
      </c>
      <c r="AX690" s="132">
        <f t="shared" si="674"/>
        <v>0.53982300884955747</v>
      </c>
      <c r="AY690" s="131">
        <f t="shared" si="675"/>
        <v>82166.721311475412</v>
      </c>
      <c r="AZ690" s="592"/>
      <c r="BA690" s="226" t="s">
        <v>136</v>
      </c>
      <c r="BB690" s="122">
        <v>70</v>
      </c>
      <c r="BC690" s="131">
        <v>38</v>
      </c>
      <c r="BD690" s="131">
        <v>4203450</v>
      </c>
      <c r="BE690" s="132">
        <f t="shared" ref="BE690:BE699" si="711">IFERROR(BC690/$AZ$689,"-")</f>
        <v>9.718670076726342E-2</v>
      </c>
      <c r="BF690" s="132">
        <f t="shared" si="676"/>
        <v>0.54285714285714282</v>
      </c>
      <c r="BG690" s="157">
        <f t="shared" si="677"/>
        <v>110617.10526315789</v>
      </c>
      <c r="BH690" s="592"/>
      <c r="BI690" s="226" t="s">
        <v>136</v>
      </c>
      <c r="BJ690" s="122">
        <f t="shared" si="678"/>
        <v>4182</v>
      </c>
      <c r="BK690" s="131">
        <f t="shared" si="662"/>
        <v>2703</v>
      </c>
      <c r="BL690" s="131">
        <f t="shared" si="663"/>
        <v>202004640</v>
      </c>
      <c r="BM690" s="132">
        <f t="shared" ref="BM690:BM699" si="712">IFERROR(BK690/$BH$689,"-")</f>
        <v>0.27212322561159769</v>
      </c>
      <c r="BN690" s="132">
        <f t="shared" si="679"/>
        <v>0.64634146341463417</v>
      </c>
      <c r="BO690" s="131">
        <f t="shared" si="680"/>
        <v>74733.496115427304</v>
      </c>
      <c r="BP690" s="183"/>
    </row>
    <row r="691" spans="2:68" s="75" customFormat="1">
      <c r="B691" s="602"/>
      <c r="C691" s="605"/>
      <c r="D691" s="592"/>
      <c r="E691" s="227" t="s">
        <v>103</v>
      </c>
      <c r="F691" s="122">
        <v>3</v>
      </c>
      <c r="G691" s="131">
        <v>2</v>
      </c>
      <c r="H691" s="131">
        <v>91770</v>
      </c>
      <c r="I691" s="132">
        <f t="shared" si="705"/>
        <v>0.33333333333333331</v>
      </c>
      <c r="J691" s="132">
        <f t="shared" si="664"/>
        <v>0.66666666666666663</v>
      </c>
      <c r="K691" s="157">
        <f t="shared" si="665"/>
        <v>45885</v>
      </c>
      <c r="L691" s="592"/>
      <c r="M691" s="227" t="s">
        <v>103</v>
      </c>
      <c r="N691" s="122">
        <v>9</v>
      </c>
      <c r="O691" s="131">
        <v>7</v>
      </c>
      <c r="P691" s="131">
        <v>345120</v>
      </c>
      <c r="Q691" s="132">
        <f t="shared" si="706"/>
        <v>0.3888888888888889</v>
      </c>
      <c r="R691" s="132">
        <f t="shared" si="666"/>
        <v>0.77777777777777779</v>
      </c>
      <c r="S691" s="126">
        <f t="shared" si="667"/>
        <v>49302.857142857145</v>
      </c>
      <c r="T691" s="592"/>
      <c r="U691" s="227" t="s">
        <v>103</v>
      </c>
      <c r="V691" s="122">
        <v>2147</v>
      </c>
      <c r="W691" s="131">
        <v>1367</v>
      </c>
      <c r="X691" s="131">
        <v>94534270</v>
      </c>
      <c r="Y691" s="132">
        <f t="shared" si="707"/>
        <v>0.37982772992497915</v>
      </c>
      <c r="Z691" s="132">
        <f t="shared" si="668"/>
        <v>0.63670237540754537</v>
      </c>
      <c r="AA691" s="131">
        <f t="shared" si="669"/>
        <v>69154.550109729331</v>
      </c>
      <c r="AB691" s="592"/>
      <c r="AC691" s="227" t="s">
        <v>103</v>
      </c>
      <c r="AD691" s="122">
        <v>1965</v>
      </c>
      <c r="AE691" s="131">
        <v>1280</v>
      </c>
      <c r="AF691" s="131">
        <v>100428510</v>
      </c>
      <c r="AG691" s="132">
        <f t="shared" si="708"/>
        <v>0.4306864064602961</v>
      </c>
      <c r="AH691" s="132">
        <f t="shared" si="670"/>
        <v>0.65139949109414763</v>
      </c>
      <c r="AI691" s="126">
        <f t="shared" si="671"/>
        <v>78459.7734375</v>
      </c>
      <c r="AJ691" s="592"/>
      <c r="AK691" s="227" t="s">
        <v>103</v>
      </c>
      <c r="AL691" s="122">
        <v>1332</v>
      </c>
      <c r="AM691" s="131">
        <v>816</v>
      </c>
      <c r="AN691" s="131">
        <v>63834230</v>
      </c>
      <c r="AO691" s="132">
        <f t="shared" si="709"/>
        <v>0.41803278688524592</v>
      </c>
      <c r="AP691" s="132">
        <f t="shared" si="672"/>
        <v>0.61261261261261257</v>
      </c>
      <c r="AQ691" s="126">
        <f t="shared" si="673"/>
        <v>78228.223039215693</v>
      </c>
      <c r="AR691" s="592"/>
      <c r="AS691" s="227" t="s">
        <v>103</v>
      </c>
      <c r="AT691" s="122">
        <v>685</v>
      </c>
      <c r="AU691" s="131">
        <v>377</v>
      </c>
      <c r="AV691" s="131">
        <v>32984470</v>
      </c>
      <c r="AW691" s="132">
        <f t="shared" si="710"/>
        <v>0.37889447236180906</v>
      </c>
      <c r="AX691" s="132">
        <f t="shared" si="674"/>
        <v>0.55036496350364961</v>
      </c>
      <c r="AY691" s="131">
        <f t="shared" si="675"/>
        <v>87491.962864721485</v>
      </c>
      <c r="AZ691" s="592"/>
      <c r="BA691" s="227" t="s">
        <v>103</v>
      </c>
      <c r="BB691" s="122">
        <v>245</v>
      </c>
      <c r="BC691" s="131">
        <v>129</v>
      </c>
      <c r="BD691" s="131">
        <v>14633760</v>
      </c>
      <c r="BE691" s="132">
        <f t="shared" si="711"/>
        <v>0.32992327365728902</v>
      </c>
      <c r="BF691" s="132">
        <f t="shared" si="676"/>
        <v>0.52653061224489794</v>
      </c>
      <c r="BG691" s="157">
        <f t="shared" si="677"/>
        <v>113440</v>
      </c>
      <c r="BH691" s="592"/>
      <c r="BI691" s="227" t="s">
        <v>103</v>
      </c>
      <c r="BJ691" s="122">
        <f t="shared" si="678"/>
        <v>6386</v>
      </c>
      <c r="BK691" s="131">
        <f t="shared" si="662"/>
        <v>3978</v>
      </c>
      <c r="BL691" s="131">
        <f t="shared" si="663"/>
        <v>306852130</v>
      </c>
      <c r="BM691" s="132">
        <f t="shared" si="712"/>
        <v>0.40048323769254002</v>
      </c>
      <c r="BN691" s="132">
        <f t="shared" si="679"/>
        <v>0.62292514876291893</v>
      </c>
      <c r="BO691" s="131">
        <f t="shared" si="680"/>
        <v>77137.287581699347</v>
      </c>
      <c r="BP691" s="183"/>
    </row>
    <row r="692" spans="2:68" s="75" customFormat="1">
      <c r="B692" s="602"/>
      <c r="C692" s="605"/>
      <c r="D692" s="592"/>
      <c r="E692" s="227" t="s">
        <v>106</v>
      </c>
      <c r="F692" s="122">
        <v>0</v>
      </c>
      <c r="G692" s="131">
        <v>0</v>
      </c>
      <c r="H692" s="131">
        <v>0</v>
      </c>
      <c r="I692" s="132">
        <f t="shared" si="705"/>
        <v>0</v>
      </c>
      <c r="J692" s="132" t="str">
        <f t="shared" si="664"/>
        <v>-</v>
      </c>
      <c r="K692" s="157" t="str">
        <f t="shared" si="665"/>
        <v>-</v>
      </c>
      <c r="L692" s="592"/>
      <c r="M692" s="227" t="s">
        <v>106</v>
      </c>
      <c r="N692" s="122">
        <v>3</v>
      </c>
      <c r="O692" s="131">
        <v>3</v>
      </c>
      <c r="P692" s="131">
        <v>178340</v>
      </c>
      <c r="Q692" s="132">
        <f t="shared" si="706"/>
        <v>0.16666666666666666</v>
      </c>
      <c r="R692" s="132">
        <f t="shared" si="666"/>
        <v>1</v>
      </c>
      <c r="S692" s="126">
        <f t="shared" si="667"/>
        <v>59446.666666666664</v>
      </c>
      <c r="T692" s="592"/>
      <c r="U692" s="227" t="s">
        <v>106</v>
      </c>
      <c r="V692" s="122">
        <v>534</v>
      </c>
      <c r="W692" s="131">
        <v>358</v>
      </c>
      <c r="X692" s="131">
        <v>26460330</v>
      </c>
      <c r="Y692" s="132">
        <f t="shared" si="707"/>
        <v>9.9472075576549038E-2</v>
      </c>
      <c r="Z692" s="132">
        <f t="shared" si="668"/>
        <v>0.67041198501872656</v>
      </c>
      <c r="AA692" s="131">
        <f t="shared" si="669"/>
        <v>73911.536312849159</v>
      </c>
      <c r="AB692" s="592"/>
      <c r="AC692" s="227" t="s">
        <v>106</v>
      </c>
      <c r="AD692" s="122">
        <v>557</v>
      </c>
      <c r="AE692" s="131">
        <v>387</v>
      </c>
      <c r="AF692" s="131">
        <v>31802520</v>
      </c>
      <c r="AG692" s="132">
        <f t="shared" si="708"/>
        <v>0.13021534320323014</v>
      </c>
      <c r="AH692" s="132">
        <f t="shared" si="670"/>
        <v>0.69479353680430878</v>
      </c>
      <c r="AI692" s="126">
        <f t="shared" si="671"/>
        <v>82177.054263565893</v>
      </c>
      <c r="AJ692" s="592"/>
      <c r="AK692" s="227" t="s">
        <v>106</v>
      </c>
      <c r="AL692" s="122">
        <v>403</v>
      </c>
      <c r="AM692" s="131">
        <v>267</v>
      </c>
      <c r="AN692" s="131">
        <v>20510890</v>
      </c>
      <c r="AO692" s="132">
        <f t="shared" si="709"/>
        <v>0.13678278688524589</v>
      </c>
      <c r="AP692" s="132">
        <f t="shared" si="672"/>
        <v>0.66253101736972708</v>
      </c>
      <c r="AQ692" s="126">
        <f t="shared" si="673"/>
        <v>76819.812734082399</v>
      </c>
      <c r="AR692" s="592"/>
      <c r="AS692" s="227" t="s">
        <v>106</v>
      </c>
      <c r="AT692" s="122">
        <v>219</v>
      </c>
      <c r="AU692" s="131">
        <v>129</v>
      </c>
      <c r="AV692" s="131">
        <v>11686000</v>
      </c>
      <c r="AW692" s="132">
        <f t="shared" si="710"/>
        <v>0.12964824120603016</v>
      </c>
      <c r="AX692" s="132">
        <f t="shared" si="674"/>
        <v>0.58904109589041098</v>
      </c>
      <c r="AY692" s="131">
        <f t="shared" si="675"/>
        <v>90589.14728682171</v>
      </c>
      <c r="AZ692" s="592"/>
      <c r="BA692" s="227" t="s">
        <v>106</v>
      </c>
      <c r="BB692" s="122">
        <v>91</v>
      </c>
      <c r="BC692" s="131">
        <v>54</v>
      </c>
      <c r="BD692" s="131">
        <v>5510290</v>
      </c>
      <c r="BE692" s="132">
        <f t="shared" si="711"/>
        <v>0.13810741687979539</v>
      </c>
      <c r="BF692" s="132">
        <f t="shared" si="676"/>
        <v>0.59340659340659341</v>
      </c>
      <c r="BG692" s="157">
        <f t="shared" si="677"/>
        <v>102042.4074074074</v>
      </c>
      <c r="BH692" s="592"/>
      <c r="BI692" s="227" t="s">
        <v>106</v>
      </c>
      <c r="BJ692" s="122">
        <f t="shared" si="678"/>
        <v>1807</v>
      </c>
      <c r="BK692" s="131">
        <f t="shared" si="662"/>
        <v>1198</v>
      </c>
      <c r="BL692" s="131">
        <f t="shared" si="663"/>
        <v>96148370</v>
      </c>
      <c r="BM692" s="132">
        <f t="shared" si="712"/>
        <v>0.12060807409644619</v>
      </c>
      <c r="BN692" s="132">
        <f t="shared" si="679"/>
        <v>0.66297731045932484</v>
      </c>
      <c r="BO692" s="131">
        <f t="shared" si="680"/>
        <v>80257.404006677796</v>
      </c>
      <c r="BP692" s="183"/>
    </row>
    <row r="693" spans="2:68" s="75" customFormat="1">
      <c r="B693" s="602"/>
      <c r="C693" s="605"/>
      <c r="D693" s="592"/>
      <c r="E693" s="227" t="s">
        <v>119</v>
      </c>
      <c r="F693" s="122">
        <v>2</v>
      </c>
      <c r="G693" s="131">
        <v>1</v>
      </c>
      <c r="H693" s="131">
        <v>25510</v>
      </c>
      <c r="I693" s="132">
        <f t="shared" si="705"/>
        <v>0.16666666666666666</v>
      </c>
      <c r="J693" s="132">
        <f t="shared" si="664"/>
        <v>0.5</v>
      </c>
      <c r="K693" s="157">
        <f t="shared" si="665"/>
        <v>25510</v>
      </c>
      <c r="L693" s="592"/>
      <c r="M693" s="227" t="s">
        <v>119</v>
      </c>
      <c r="N693" s="122">
        <v>5</v>
      </c>
      <c r="O693" s="131">
        <v>4</v>
      </c>
      <c r="P693" s="131">
        <v>173830</v>
      </c>
      <c r="Q693" s="132">
        <f t="shared" si="706"/>
        <v>0.22222222222222221</v>
      </c>
      <c r="R693" s="132">
        <f t="shared" si="666"/>
        <v>0.8</v>
      </c>
      <c r="S693" s="126">
        <f t="shared" si="667"/>
        <v>43457.5</v>
      </c>
      <c r="T693" s="592"/>
      <c r="U693" s="227" t="s">
        <v>119</v>
      </c>
      <c r="V693" s="122">
        <v>728</v>
      </c>
      <c r="W693" s="131">
        <v>488</v>
      </c>
      <c r="X693" s="131">
        <v>35752930</v>
      </c>
      <c r="Y693" s="132">
        <f t="shared" si="707"/>
        <v>0.13559322033898305</v>
      </c>
      <c r="Z693" s="132">
        <f t="shared" si="668"/>
        <v>0.67032967032967028</v>
      </c>
      <c r="AA693" s="131">
        <f t="shared" si="669"/>
        <v>73264.200819672129</v>
      </c>
      <c r="AB693" s="592"/>
      <c r="AC693" s="227" t="s">
        <v>119</v>
      </c>
      <c r="AD693" s="122">
        <v>837</v>
      </c>
      <c r="AE693" s="131">
        <v>547</v>
      </c>
      <c r="AF693" s="131">
        <v>45850180</v>
      </c>
      <c r="AG693" s="132">
        <f t="shared" si="708"/>
        <v>0.18405114401076716</v>
      </c>
      <c r="AH693" s="132">
        <f t="shared" si="670"/>
        <v>0.65352449223416964</v>
      </c>
      <c r="AI693" s="126">
        <f t="shared" si="671"/>
        <v>83821.17001828154</v>
      </c>
      <c r="AJ693" s="592"/>
      <c r="AK693" s="227" t="s">
        <v>119</v>
      </c>
      <c r="AL693" s="122">
        <v>645</v>
      </c>
      <c r="AM693" s="131">
        <v>404</v>
      </c>
      <c r="AN693" s="131">
        <v>31879490</v>
      </c>
      <c r="AO693" s="132">
        <f t="shared" si="709"/>
        <v>0.20696721311475411</v>
      </c>
      <c r="AP693" s="132">
        <f t="shared" si="672"/>
        <v>0.62635658914728687</v>
      </c>
      <c r="AQ693" s="126">
        <f t="shared" si="673"/>
        <v>78909.628712871287</v>
      </c>
      <c r="AR693" s="592"/>
      <c r="AS693" s="227" t="s">
        <v>119</v>
      </c>
      <c r="AT693" s="122">
        <v>283</v>
      </c>
      <c r="AU693" s="131">
        <v>166</v>
      </c>
      <c r="AV693" s="131">
        <v>14597020</v>
      </c>
      <c r="AW693" s="132">
        <f t="shared" si="710"/>
        <v>0.16683417085427135</v>
      </c>
      <c r="AX693" s="132">
        <f t="shared" si="674"/>
        <v>0.58657243816254412</v>
      </c>
      <c r="AY693" s="131">
        <f t="shared" si="675"/>
        <v>87933.855421686749</v>
      </c>
      <c r="AZ693" s="592"/>
      <c r="BA693" s="227" t="s">
        <v>119</v>
      </c>
      <c r="BB693" s="122">
        <v>105</v>
      </c>
      <c r="BC693" s="131">
        <v>57</v>
      </c>
      <c r="BD693" s="131">
        <v>6961030</v>
      </c>
      <c r="BE693" s="132">
        <f t="shared" si="711"/>
        <v>0.14578005115089515</v>
      </c>
      <c r="BF693" s="132">
        <f t="shared" si="676"/>
        <v>0.54285714285714282</v>
      </c>
      <c r="BG693" s="157">
        <f t="shared" si="677"/>
        <v>122123.33333333333</v>
      </c>
      <c r="BH693" s="592"/>
      <c r="BI693" s="227" t="s">
        <v>119</v>
      </c>
      <c r="BJ693" s="122">
        <f t="shared" si="678"/>
        <v>2605</v>
      </c>
      <c r="BK693" s="131">
        <f t="shared" si="662"/>
        <v>1667</v>
      </c>
      <c r="BL693" s="131">
        <f t="shared" si="663"/>
        <v>135239990</v>
      </c>
      <c r="BM693" s="132">
        <f t="shared" si="712"/>
        <v>0.16782442363837713</v>
      </c>
      <c r="BN693" s="132">
        <f t="shared" si="679"/>
        <v>0.63992322456813822</v>
      </c>
      <c r="BO693" s="131">
        <f t="shared" si="680"/>
        <v>81127.768446310743</v>
      </c>
      <c r="BP693" s="183"/>
    </row>
    <row r="694" spans="2:68" s="75" customFormat="1">
      <c r="B694" s="602"/>
      <c r="C694" s="605"/>
      <c r="D694" s="592"/>
      <c r="E694" s="227" t="s">
        <v>120</v>
      </c>
      <c r="F694" s="122">
        <v>2</v>
      </c>
      <c r="G694" s="131">
        <v>1</v>
      </c>
      <c r="H694" s="131">
        <v>25510</v>
      </c>
      <c r="I694" s="132">
        <f t="shared" si="705"/>
        <v>0.16666666666666666</v>
      </c>
      <c r="J694" s="132">
        <f t="shared" si="664"/>
        <v>0.5</v>
      </c>
      <c r="K694" s="157">
        <f t="shared" si="665"/>
        <v>25510</v>
      </c>
      <c r="L694" s="592"/>
      <c r="M694" s="227" t="s">
        <v>120</v>
      </c>
      <c r="N694" s="122">
        <v>4</v>
      </c>
      <c r="O694" s="131">
        <v>3</v>
      </c>
      <c r="P694" s="131">
        <v>172500</v>
      </c>
      <c r="Q694" s="132">
        <f t="shared" si="706"/>
        <v>0.16666666666666666</v>
      </c>
      <c r="R694" s="132">
        <f t="shared" si="666"/>
        <v>0.75</v>
      </c>
      <c r="S694" s="126">
        <f t="shared" si="667"/>
        <v>57500</v>
      </c>
      <c r="T694" s="592"/>
      <c r="U694" s="227" t="s">
        <v>120</v>
      </c>
      <c r="V694" s="122">
        <v>532</v>
      </c>
      <c r="W694" s="131">
        <v>386</v>
      </c>
      <c r="X694" s="131">
        <v>27323600</v>
      </c>
      <c r="Y694" s="132">
        <f t="shared" si="707"/>
        <v>0.1072520144484579</v>
      </c>
      <c r="Z694" s="132">
        <f t="shared" si="668"/>
        <v>0.72556390977443608</v>
      </c>
      <c r="AA694" s="131">
        <f t="shared" si="669"/>
        <v>70786.528497409323</v>
      </c>
      <c r="AB694" s="592"/>
      <c r="AC694" s="227" t="s">
        <v>120</v>
      </c>
      <c r="AD694" s="122">
        <v>469</v>
      </c>
      <c r="AE694" s="131">
        <v>325</v>
      </c>
      <c r="AF694" s="131">
        <v>23677870</v>
      </c>
      <c r="AG694" s="132">
        <f t="shared" si="708"/>
        <v>0.10935397039030956</v>
      </c>
      <c r="AH694" s="132">
        <f t="shared" si="670"/>
        <v>0.69296375266524524</v>
      </c>
      <c r="AI694" s="126">
        <f t="shared" si="671"/>
        <v>72854.984615384616</v>
      </c>
      <c r="AJ694" s="592"/>
      <c r="AK694" s="227" t="s">
        <v>120</v>
      </c>
      <c r="AL694" s="122">
        <v>270</v>
      </c>
      <c r="AM694" s="131">
        <v>171</v>
      </c>
      <c r="AN694" s="131">
        <v>13303140</v>
      </c>
      <c r="AO694" s="132">
        <f t="shared" si="709"/>
        <v>8.7602459016393436E-2</v>
      </c>
      <c r="AP694" s="132">
        <f t="shared" si="672"/>
        <v>0.6333333333333333</v>
      </c>
      <c r="AQ694" s="126">
        <f t="shared" si="673"/>
        <v>77796.140350877191</v>
      </c>
      <c r="AR694" s="592"/>
      <c r="AS694" s="227" t="s">
        <v>120</v>
      </c>
      <c r="AT694" s="122">
        <v>112</v>
      </c>
      <c r="AU694" s="131">
        <v>70</v>
      </c>
      <c r="AV694" s="131">
        <v>5773880</v>
      </c>
      <c r="AW694" s="132">
        <f t="shared" si="710"/>
        <v>7.0351758793969849E-2</v>
      </c>
      <c r="AX694" s="132">
        <f t="shared" si="674"/>
        <v>0.625</v>
      </c>
      <c r="AY694" s="131">
        <f t="shared" si="675"/>
        <v>82484</v>
      </c>
      <c r="AZ694" s="592"/>
      <c r="BA694" s="227" t="s">
        <v>120</v>
      </c>
      <c r="BB694" s="122">
        <v>20</v>
      </c>
      <c r="BC694" s="131">
        <v>8</v>
      </c>
      <c r="BD694" s="131">
        <v>738630</v>
      </c>
      <c r="BE694" s="132">
        <f t="shared" si="711"/>
        <v>2.0460358056265986E-2</v>
      </c>
      <c r="BF694" s="132">
        <f t="shared" si="676"/>
        <v>0.4</v>
      </c>
      <c r="BG694" s="157">
        <f t="shared" si="677"/>
        <v>92328.75</v>
      </c>
      <c r="BH694" s="592"/>
      <c r="BI694" s="227" t="s">
        <v>120</v>
      </c>
      <c r="BJ694" s="122">
        <f t="shared" si="678"/>
        <v>1409</v>
      </c>
      <c r="BK694" s="131">
        <f t="shared" si="662"/>
        <v>964</v>
      </c>
      <c r="BL694" s="131">
        <f t="shared" si="663"/>
        <v>71015130</v>
      </c>
      <c r="BM694" s="132">
        <f t="shared" si="712"/>
        <v>9.7050236585120311E-2</v>
      </c>
      <c r="BN694" s="132">
        <f t="shared" si="679"/>
        <v>0.68417317246273956</v>
      </c>
      <c r="BO694" s="131">
        <f t="shared" si="680"/>
        <v>73667.147302904559</v>
      </c>
      <c r="BP694" s="183"/>
    </row>
    <row r="695" spans="2:68" s="75" customFormat="1">
      <c r="B695" s="602"/>
      <c r="C695" s="605"/>
      <c r="D695" s="592"/>
      <c r="E695" s="227" t="s">
        <v>121</v>
      </c>
      <c r="F695" s="122">
        <v>0</v>
      </c>
      <c r="G695" s="131">
        <v>0</v>
      </c>
      <c r="H695" s="131">
        <v>0</v>
      </c>
      <c r="I695" s="132">
        <f t="shared" si="705"/>
        <v>0</v>
      </c>
      <c r="J695" s="132" t="str">
        <f t="shared" si="664"/>
        <v>-</v>
      </c>
      <c r="K695" s="157" t="str">
        <f t="shared" si="665"/>
        <v>-</v>
      </c>
      <c r="L695" s="592"/>
      <c r="M695" s="227" t="s">
        <v>121</v>
      </c>
      <c r="N695" s="122">
        <v>3</v>
      </c>
      <c r="O695" s="131">
        <v>3</v>
      </c>
      <c r="P695" s="131">
        <v>172500</v>
      </c>
      <c r="Q695" s="132">
        <f t="shared" si="706"/>
        <v>0.16666666666666666</v>
      </c>
      <c r="R695" s="132">
        <f t="shared" si="666"/>
        <v>1</v>
      </c>
      <c r="S695" s="126">
        <f t="shared" si="667"/>
        <v>57500</v>
      </c>
      <c r="T695" s="592"/>
      <c r="U695" s="227" t="s">
        <v>121</v>
      </c>
      <c r="V695" s="122">
        <v>172</v>
      </c>
      <c r="W695" s="131">
        <v>118</v>
      </c>
      <c r="X695" s="131">
        <v>8526040</v>
      </c>
      <c r="Y695" s="132">
        <f t="shared" si="707"/>
        <v>3.2786885245901641E-2</v>
      </c>
      <c r="Z695" s="132">
        <f t="shared" si="668"/>
        <v>0.68604651162790697</v>
      </c>
      <c r="AA695" s="131">
        <f t="shared" si="669"/>
        <v>72254.576271186437</v>
      </c>
      <c r="AB695" s="592"/>
      <c r="AC695" s="227" t="s">
        <v>121</v>
      </c>
      <c r="AD695" s="122">
        <v>245</v>
      </c>
      <c r="AE695" s="131">
        <v>146</v>
      </c>
      <c r="AF695" s="131">
        <v>10580710</v>
      </c>
      <c r="AG695" s="132">
        <f t="shared" si="708"/>
        <v>4.9125168236877521E-2</v>
      </c>
      <c r="AH695" s="132">
        <f t="shared" si="670"/>
        <v>0.59591836734693882</v>
      </c>
      <c r="AI695" s="126">
        <f t="shared" si="671"/>
        <v>72470.61643835617</v>
      </c>
      <c r="AJ695" s="592"/>
      <c r="AK695" s="227" t="s">
        <v>121</v>
      </c>
      <c r="AL695" s="122">
        <v>216</v>
      </c>
      <c r="AM695" s="131">
        <v>130</v>
      </c>
      <c r="AN695" s="131">
        <v>9496520</v>
      </c>
      <c r="AO695" s="132">
        <f t="shared" si="709"/>
        <v>6.6598360655737709E-2</v>
      </c>
      <c r="AP695" s="132">
        <f t="shared" si="672"/>
        <v>0.60185185185185186</v>
      </c>
      <c r="AQ695" s="126">
        <f t="shared" si="673"/>
        <v>73050.153846153844</v>
      </c>
      <c r="AR695" s="592"/>
      <c r="AS695" s="227" t="s">
        <v>121</v>
      </c>
      <c r="AT695" s="122">
        <v>120</v>
      </c>
      <c r="AU695" s="131">
        <v>73</v>
      </c>
      <c r="AV695" s="131">
        <v>7369140</v>
      </c>
      <c r="AW695" s="132">
        <f t="shared" si="710"/>
        <v>7.3366834170854267E-2</v>
      </c>
      <c r="AX695" s="132">
        <f t="shared" si="674"/>
        <v>0.60833333333333328</v>
      </c>
      <c r="AY695" s="131">
        <f t="shared" si="675"/>
        <v>100947.12328767123</v>
      </c>
      <c r="AZ695" s="592"/>
      <c r="BA695" s="227" t="s">
        <v>121</v>
      </c>
      <c r="BB695" s="122">
        <v>41</v>
      </c>
      <c r="BC695" s="131">
        <v>18</v>
      </c>
      <c r="BD695" s="131">
        <v>2006200</v>
      </c>
      <c r="BE695" s="132">
        <f t="shared" si="711"/>
        <v>4.6035805626598467E-2</v>
      </c>
      <c r="BF695" s="132">
        <f t="shared" si="676"/>
        <v>0.43902439024390244</v>
      </c>
      <c r="BG695" s="157">
        <f t="shared" si="677"/>
        <v>111455.55555555556</v>
      </c>
      <c r="BH695" s="592"/>
      <c r="BI695" s="227" t="s">
        <v>121</v>
      </c>
      <c r="BJ695" s="122">
        <f t="shared" si="678"/>
        <v>797</v>
      </c>
      <c r="BK695" s="131">
        <f t="shared" si="662"/>
        <v>488</v>
      </c>
      <c r="BL695" s="131">
        <f t="shared" si="663"/>
        <v>38151110</v>
      </c>
      <c r="BM695" s="132">
        <f t="shared" si="712"/>
        <v>4.9129165408235177E-2</v>
      </c>
      <c r="BN695" s="132">
        <f t="shared" si="679"/>
        <v>0.61229611041405274</v>
      </c>
      <c r="BO695" s="131">
        <f t="shared" si="680"/>
        <v>78178.50409836066</v>
      </c>
      <c r="BP695" s="183"/>
    </row>
    <row r="696" spans="2:68" s="75" customFormat="1">
      <c r="B696" s="602"/>
      <c r="C696" s="605"/>
      <c r="D696" s="592"/>
      <c r="E696" s="227" t="s">
        <v>122</v>
      </c>
      <c r="F696" s="122">
        <v>1</v>
      </c>
      <c r="G696" s="131">
        <v>0</v>
      </c>
      <c r="H696" s="131">
        <v>0</v>
      </c>
      <c r="I696" s="132">
        <f t="shared" si="705"/>
        <v>0</v>
      </c>
      <c r="J696" s="132">
        <f t="shared" si="664"/>
        <v>0</v>
      </c>
      <c r="K696" s="157" t="str">
        <f t="shared" si="665"/>
        <v>-</v>
      </c>
      <c r="L696" s="592"/>
      <c r="M696" s="227" t="s">
        <v>122</v>
      </c>
      <c r="N696" s="122">
        <v>1</v>
      </c>
      <c r="O696" s="131">
        <v>1</v>
      </c>
      <c r="P696" s="131">
        <v>30530</v>
      </c>
      <c r="Q696" s="132">
        <f t="shared" si="706"/>
        <v>5.5555555555555552E-2</v>
      </c>
      <c r="R696" s="132">
        <f t="shared" si="666"/>
        <v>1</v>
      </c>
      <c r="S696" s="126">
        <f t="shared" si="667"/>
        <v>30530</v>
      </c>
      <c r="T696" s="592"/>
      <c r="U696" s="227" t="s">
        <v>122</v>
      </c>
      <c r="V696" s="122">
        <v>196</v>
      </c>
      <c r="W696" s="131">
        <v>131</v>
      </c>
      <c r="X696" s="131">
        <v>9293620</v>
      </c>
      <c r="Y696" s="132">
        <f t="shared" si="707"/>
        <v>3.639899972214504E-2</v>
      </c>
      <c r="Z696" s="132">
        <f t="shared" si="668"/>
        <v>0.66836734693877553</v>
      </c>
      <c r="AA696" s="131">
        <f t="shared" si="669"/>
        <v>70943.664122137401</v>
      </c>
      <c r="AB696" s="592"/>
      <c r="AC696" s="227" t="s">
        <v>122</v>
      </c>
      <c r="AD696" s="122">
        <v>195</v>
      </c>
      <c r="AE696" s="131">
        <v>136</v>
      </c>
      <c r="AF696" s="131">
        <v>11545260</v>
      </c>
      <c r="AG696" s="132">
        <f t="shared" si="708"/>
        <v>4.5760430686406457E-2</v>
      </c>
      <c r="AH696" s="132">
        <f t="shared" si="670"/>
        <v>0.6974358974358974</v>
      </c>
      <c r="AI696" s="126">
        <f t="shared" si="671"/>
        <v>84891.617647058825</v>
      </c>
      <c r="AJ696" s="592"/>
      <c r="AK696" s="227" t="s">
        <v>122</v>
      </c>
      <c r="AL696" s="122">
        <v>166</v>
      </c>
      <c r="AM696" s="131">
        <v>109</v>
      </c>
      <c r="AN696" s="131">
        <v>11449340</v>
      </c>
      <c r="AO696" s="132">
        <f t="shared" si="709"/>
        <v>5.5840163934426229E-2</v>
      </c>
      <c r="AP696" s="132">
        <f t="shared" si="672"/>
        <v>0.65662650602409633</v>
      </c>
      <c r="AQ696" s="126">
        <f t="shared" si="673"/>
        <v>105039.81651376147</v>
      </c>
      <c r="AR696" s="592"/>
      <c r="AS696" s="227" t="s">
        <v>122</v>
      </c>
      <c r="AT696" s="122">
        <v>93</v>
      </c>
      <c r="AU696" s="131">
        <v>62</v>
      </c>
      <c r="AV696" s="131">
        <v>6083050</v>
      </c>
      <c r="AW696" s="132">
        <f t="shared" si="710"/>
        <v>6.2311557788944726E-2</v>
      </c>
      <c r="AX696" s="132">
        <f t="shared" si="674"/>
        <v>0.66666666666666663</v>
      </c>
      <c r="AY696" s="131">
        <f t="shared" si="675"/>
        <v>98113.709677419349</v>
      </c>
      <c r="AZ696" s="592"/>
      <c r="BA696" s="227" t="s">
        <v>122</v>
      </c>
      <c r="BB696" s="122">
        <v>32</v>
      </c>
      <c r="BC696" s="131">
        <v>17</v>
      </c>
      <c r="BD696" s="131">
        <v>1814400</v>
      </c>
      <c r="BE696" s="132">
        <f t="shared" si="711"/>
        <v>4.3478260869565216E-2</v>
      </c>
      <c r="BF696" s="132">
        <f t="shared" si="676"/>
        <v>0.53125</v>
      </c>
      <c r="BG696" s="157">
        <f t="shared" si="677"/>
        <v>106729.41176470589</v>
      </c>
      <c r="BH696" s="592"/>
      <c r="BI696" s="227" t="s">
        <v>122</v>
      </c>
      <c r="BJ696" s="122">
        <f t="shared" si="678"/>
        <v>684</v>
      </c>
      <c r="BK696" s="131">
        <f t="shared" si="662"/>
        <v>456</v>
      </c>
      <c r="BL696" s="131">
        <f t="shared" si="663"/>
        <v>40216200</v>
      </c>
      <c r="BM696" s="132">
        <f t="shared" si="712"/>
        <v>4.5907580791301722E-2</v>
      </c>
      <c r="BN696" s="132">
        <f t="shared" si="679"/>
        <v>0.66666666666666663</v>
      </c>
      <c r="BO696" s="131">
        <f t="shared" si="680"/>
        <v>88193.421052631573</v>
      </c>
      <c r="BP696" s="183"/>
    </row>
    <row r="697" spans="2:68" s="75" customFormat="1">
      <c r="B697" s="602"/>
      <c r="C697" s="605"/>
      <c r="D697" s="592"/>
      <c r="E697" s="227" t="s">
        <v>123</v>
      </c>
      <c r="F697" s="122">
        <v>3</v>
      </c>
      <c r="G697" s="131">
        <v>2</v>
      </c>
      <c r="H697" s="131">
        <v>91770</v>
      </c>
      <c r="I697" s="132">
        <f t="shared" si="705"/>
        <v>0.33333333333333331</v>
      </c>
      <c r="J697" s="132">
        <f t="shared" si="664"/>
        <v>0.66666666666666663</v>
      </c>
      <c r="K697" s="157">
        <f t="shared" si="665"/>
        <v>45885</v>
      </c>
      <c r="L697" s="592"/>
      <c r="M697" s="227" t="s">
        <v>123</v>
      </c>
      <c r="N697" s="122">
        <v>6</v>
      </c>
      <c r="O697" s="131">
        <v>5</v>
      </c>
      <c r="P697" s="131">
        <v>316270</v>
      </c>
      <c r="Q697" s="132">
        <f t="shared" si="706"/>
        <v>0.27777777777777779</v>
      </c>
      <c r="R697" s="132">
        <f t="shared" si="666"/>
        <v>0.83333333333333337</v>
      </c>
      <c r="S697" s="126">
        <f t="shared" si="667"/>
        <v>63254</v>
      </c>
      <c r="T697" s="592"/>
      <c r="U697" s="227" t="s">
        <v>123</v>
      </c>
      <c r="V697" s="122">
        <v>1406</v>
      </c>
      <c r="W697" s="131">
        <v>961</v>
      </c>
      <c r="X697" s="131">
        <v>65036130</v>
      </c>
      <c r="Y697" s="132">
        <f t="shared" si="707"/>
        <v>0.26701861628230061</v>
      </c>
      <c r="Z697" s="132">
        <f t="shared" si="668"/>
        <v>0.6834992887624467</v>
      </c>
      <c r="AA697" s="131">
        <f t="shared" si="669"/>
        <v>67675.473465140472</v>
      </c>
      <c r="AB697" s="592"/>
      <c r="AC697" s="227" t="s">
        <v>123</v>
      </c>
      <c r="AD697" s="122">
        <v>1271</v>
      </c>
      <c r="AE697" s="131">
        <v>873</v>
      </c>
      <c r="AF697" s="131">
        <v>65722590</v>
      </c>
      <c r="AG697" s="132">
        <f t="shared" si="708"/>
        <v>0.29374158815612383</v>
      </c>
      <c r="AH697" s="132">
        <f t="shared" si="670"/>
        <v>0.68686073957513771</v>
      </c>
      <c r="AI697" s="126">
        <f t="shared" si="671"/>
        <v>75283.608247422686</v>
      </c>
      <c r="AJ697" s="592"/>
      <c r="AK697" s="227" t="s">
        <v>123</v>
      </c>
      <c r="AL697" s="122">
        <v>786</v>
      </c>
      <c r="AM697" s="131">
        <v>502</v>
      </c>
      <c r="AN697" s="131">
        <v>38290320</v>
      </c>
      <c r="AO697" s="132">
        <f t="shared" si="709"/>
        <v>0.25717213114754101</v>
      </c>
      <c r="AP697" s="132">
        <f t="shared" si="672"/>
        <v>0.638676844783715</v>
      </c>
      <c r="AQ697" s="126">
        <f t="shared" si="673"/>
        <v>76275.537848605571</v>
      </c>
      <c r="AR697" s="592"/>
      <c r="AS697" s="227" t="s">
        <v>123</v>
      </c>
      <c r="AT697" s="122">
        <v>315</v>
      </c>
      <c r="AU697" s="131">
        <v>172</v>
      </c>
      <c r="AV697" s="131">
        <v>15673380</v>
      </c>
      <c r="AW697" s="132">
        <f t="shared" si="710"/>
        <v>0.17286432160804019</v>
      </c>
      <c r="AX697" s="132">
        <f t="shared" si="674"/>
        <v>0.54603174603174598</v>
      </c>
      <c r="AY697" s="131">
        <f t="shared" si="675"/>
        <v>91124.30232558139</v>
      </c>
      <c r="AZ697" s="592"/>
      <c r="BA697" s="227" t="s">
        <v>123</v>
      </c>
      <c r="BB697" s="122">
        <v>76</v>
      </c>
      <c r="BC697" s="131">
        <v>39</v>
      </c>
      <c r="BD697" s="131">
        <v>4665340</v>
      </c>
      <c r="BE697" s="132">
        <f t="shared" si="711"/>
        <v>9.9744245524296671E-2</v>
      </c>
      <c r="BF697" s="132">
        <f t="shared" si="676"/>
        <v>0.51315789473684215</v>
      </c>
      <c r="BG697" s="157">
        <f t="shared" si="677"/>
        <v>119624.10256410256</v>
      </c>
      <c r="BH697" s="592"/>
      <c r="BI697" s="227" t="s">
        <v>123</v>
      </c>
      <c r="BJ697" s="122">
        <f t="shared" si="678"/>
        <v>3863</v>
      </c>
      <c r="BK697" s="131">
        <f t="shared" si="662"/>
        <v>2554</v>
      </c>
      <c r="BL697" s="131">
        <f t="shared" si="663"/>
        <v>189795800</v>
      </c>
      <c r="BM697" s="132">
        <f t="shared" si="712"/>
        <v>0.25712272223900129</v>
      </c>
      <c r="BN697" s="132">
        <f t="shared" si="679"/>
        <v>0.66114418845456902</v>
      </c>
      <c r="BO697" s="131">
        <f t="shared" si="680"/>
        <v>74313.155833985904</v>
      </c>
      <c r="BP697" s="183"/>
    </row>
    <row r="698" spans="2:68" s="75" customFormat="1">
      <c r="B698" s="602"/>
      <c r="C698" s="605"/>
      <c r="D698" s="592"/>
      <c r="E698" s="227" t="s">
        <v>124</v>
      </c>
      <c r="F698" s="122">
        <v>3</v>
      </c>
      <c r="G698" s="131">
        <v>2</v>
      </c>
      <c r="H698" s="131">
        <v>91770</v>
      </c>
      <c r="I698" s="132">
        <f t="shared" si="705"/>
        <v>0.33333333333333331</v>
      </c>
      <c r="J698" s="132">
        <f t="shared" si="664"/>
        <v>0.66666666666666663</v>
      </c>
      <c r="K698" s="157">
        <f t="shared" si="665"/>
        <v>45885</v>
      </c>
      <c r="L698" s="592"/>
      <c r="M698" s="227" t="s">
        <v>124</v>
      </c>
      <c r="N698" s="122">
        <v>2</v>
      </c>
      <c r="O698" s="131">
        <v>1</v>
      </c>
      <c r="P698" s="131">
        <v>30530</v>
      </c>
      <c r="Q698" s="132">
        <f t="shared" si="706"/>
        <v>5.5555555555555552E-2</v>
      </c>
      <c r="R698" s="132">
        <f t="shared" si="666"/>
        <v>0.5</v>
      </c>
      <c r="S698" s="126">
        <f t="shared" si="667"/>
        <v>30530</v>
      </c>
      <c r="T698" s="592"/>
      <c r="U698" s="227" t="s">
        <v>124</v>
      </c>
      <c r="V698" s="122">
        <v>200</v>
      </c>
      <c r="W698" s="131">
        <v>122</v>
      </c>
      <c r="X698" s="131">
        <v>7374720</v>
      </c>
      <c r="Y698" s="132">
        <f t="shared" si="707"/>
        <v>3.3898305084745763E-2</v>
      </c>
      <c r="Z698" s="132">
        <f t="shared" si="668"/>
        <v>0.61</v>
      </c>
      <c r="AA698" s="131">
        <f t="shared" si="669"/>
        <v>60448.524590163935</v>
      </c>
      <c r="AB698" s="592"/>
      <c r="AC698" s="227" t="s">
        <v>124</v>
      </c>
      <c r="AD698" s="122">
        <v>289</v>
      </c>
      <c r="AE698" s="131">
        <v>206</v>
      </c>
      <c r="AF698" s="131">
        <v>16641100</v>
      </c>
      <c r="AG698" s="132">
        <f t="shared" si="708"/>
        <v>6.9313593539703899E-2</v>
      </c>
      <c r="AH698" s="132">
        <f t="shared" si="670"/>
        <v>0.71280276816609001</v>
      </c>
      <c r="AI698" s="126">
        <f t="shared" si="671"/>
        <v>80782.038834951454</v>
      </c>
      <c r="AJ698" s="592"/>
      <c r="AK698" s="227" t="s">
        <v>124</v>
      </c>
      <c r="AL698" s="122">
        <v>240</v>
      </c>
      <c r="AM698" s="131">
        <v>140</v>
      </c>
      <c r="AN698" s="131">
        <v>11418560</v>
      </c>
      <c r="AO698" s="132">
        <f t="shared" si="709"/>
        <v>7.1721311475409832E-2</v>
      </c>
      <c r="AP698" s="132">
        <f t="shared" si="672"/>
        <v>0.58333333333333337</v>
      </c>
      <c r="AQ698" s="126">
        <f t="shared" si="673"/>
        <v>81561.142857142855</v>
      </c>
      <c r="AR698" s="592"/>
      <c r="AS698" s="227" t="s">
        <v>124</v>
      </c>
      <c r="AT698" s="122">
        <v>176</v>
      </c>
      <c r="AU698" s="131">
        <v>98</v>
      </c>
      <c r="AV698" s="131">
        <v>10055770</v>
      </c>
      <c r="AW698" s="132">
        <f t="shared" si="710"/>
        <v>9.8492462311557782E-2</v>
      </c>
      <c r="AX698" s="132">
        <f t="shared" si="674"/>
        <v>0.55681818181818177</v>
      </c>
      <c r="AY698" s="131">
        <f t="shared" si="675"/>
        <v>102609.89795918367</v>
      </c>
      <c r="AZ698" s="592"/>
      <c r="BA698" s="227" t="s">
        <v>124</v>
      </c>
      <c r="BB698" s="122">
        <v>77</v>
      </c>
      <c r="BC698" s="131">
        <v>47</v>
      </c>
      <c r="BD698" s="131">
        <v>5035710</v>
      </c>
      <c r="BE698" s="132">
        <f t="shared" si="711"/>
        <v>0.12020460358056266</v>
      </c>
      <c r="BF698" s="132">
        <f t="shared" si="676"/>
        <v>0.61038961038961037</v>
      </c>
      <c r="BG698" s="157">
        <f t="shared" si="677"/>
        <v>107142.76595744681</v>
      </c>
      <c r="BH698" s="592"/>
      <c r="BI698" s="227" t="s">
        <v>124</v>
      </c>
      <c r="BJ698" s="122">
        <f t="shared" si="678"/>
        <v>987</v>
      </c>
      <c r="BK698" s="131">
        <f t="shared" si="662"/>
        <v>616</v>
      </c>
      <c r="BL698" s="131">
        <f t="shared" si="663"/>
        <v>50648160</v>
      </c>
      <c r="BM698" s="132">
        <f t="shared" si="712"/>
        <v>6.2015503875968991E-2</v>
      </c>
      <c r="BN698" s="132">
        <f t="shared" si="679"/>
        <v>0.62411347517730498</v>
      </c>
      <c r="BO698" s="131">
        <f t="shared" si="680"/>
        <v>82221.038961038954</v>
      </c>
      <c r="BP698" s="183"/>
    </row>
    <row r="699" spans="2:68" s="75" customFormat="1">
      <c r="B699" s="602"/>
      <c r="C699" s="605"/>
      <c r="D699" s="592"/>
      <c r="E699" s="224" t="s">
        <v>117</v>
      </c>
      <c r="F699" s="122">
        <v>1</v>
      </c>
      <c r="G699" s="131">
        <v>1</v>
      </c>
      <c r="H699" s="131">
        <v>373330</v>
      </c>
      <c r="I699" s="132">
        <f t="shared" si="705"/>
        <v>0.16666666666666666</v>
      </c>
      <c r="J699" s="132">
        <f t="shared" si="664"/>
        <v>1</v>
      </c>
      <c r="K699" s="157">
        <f t="shared" si="665"/>
        <v>373330</v>
      </c>
      <c r="L699" s="592"/>
      <c r="M699" s="228" t="s">
        <v>117</v>
      </c>
      <c r="N699" s="122">
        <v>2</v>
      </c>
      <c r="O699" s="131">
        <v>1</v>
      </c>
      <c r="P699" s="131">
        <v>27910</v>
      </c>
      <c r="Q699" s="132">
        <f t="shared" si="706"/>
        <v>5.5555555555555552E-2</v>
      </c>
      <c r="R699" s="132">
        <f t="shared" si="666"/>
        <v>0.5</v>
      </c>
      <c r="S699" s="126">
        <f t="shared" si="667"/>
        <v>27910</v>
      </c>
      <c r="T699" s="592"/>
      <c r="U699" s="228" t="s">
        <v>117</v>
      </c>
      <c r="V699" s="122">
        <v>318</v>
      </c>
      <c r="W699" s="131">
        <v>194</v>
      </c>
      <c r="X699" s="131">
        <v>11871960</v>
      </c>
      <c r="Y699" s="132">
        <f t="shared" si="707"/>
        <v>5.3903862183939985E-2</v>
      </c>
      <c r="Z699" s="132">
        <f t="shared" si="668"/>
        <v>0.61006289308176098</v>
      </c>
      <c r="AA699" s="131">
        <f t="shared" si="669"/>
        <v>61195.670103092787</v>
      </c>
      <c r="AB699" s="592"/>
      <c r="AC699" s="228" t="s">
        <v>117</v>
      </c>
      <c r="AD699" s="122">
        <v>190</v>
      </c>
      <c r="AE699" s="131">
        <v>110</v>
      </c>
      <c r="AF699" s="131">
        <v>8489790</v>
      </c>
      <c r="AG699" s="132">
        <f t="shared" si="708"/>
        <v>3.7012113055181699E-2</v>
      </c>
      <c r="AH699" s="132">
        <f t="shared" si="670"/>
        <v>0.57894736842105265</v>
      </c>
      <c r="AI699" s="126">
        <f t="shared" si="671"/>
        <v>77179.909090909088</v>
      </c>
      <c r="AJ699" s="592"/>
      <c r="AK699" s="228" t="s">
        <v>117</v>
      </c>
      <c r="AL699" s="122">
        <v>120</v>
      </c>
      <c r="AM699" s="131">
        <v>56</v>
      </c>
      <c r="AN699" s="131">
        <v>5613520</v>
      </c>
      <c r="AO699" s="132">
        <f t="shared" si="709"/>
        <v>2.8688524590163935E-2</v>
      </c>
      <c r="AP699" s="132">
        <f t="shared" si="672"/>
        <v>0.46666666666666667</v>
      </c>
      <c r="AQ699" s="126">
        <f t="shared" si="673"/>
        <v>100241.42857142857</v>
      </c>
      <c r="AR699" s="592"/>
      <c r="AS699" s="228" t="s">
        <v>117</v>
      </c>
      <c r="AT699" s="122">
        <v>54</v>
      </c>
      <c r="AU699" s="131">
        <v>26</v>
      </c>
      <c r="AV699" s="131">
        <v>3140030</v>
      </c>
      <c r="AW699" s="132">
        <f t="shared" si="710"/>
        <v>2.6130653266331658E-2</v>
      </c>
      <c r="AX699" s="132">
        <f t="shared" si="674"/>
        <v>0.48148148148148145</v>
      </c>
      <c r="AY699" s="131">
        <f t="shared" si="675"/>
        <v>120770.38461538461</v>
      </c>
      <c r="AZ699" s="592"/>
      <c r="BA699" s="228" t="s">
        <v>117</v>
      </c>
      <c r="BB699" s="122">
        <v>32</v>
      </c>
      <c r="BC699" s="131">
        <v>20</v>
      </c>
      <c r="BD699" s="131">
        <v>2549880</v>
      </c>
      <c r="BE699" s="132">
        <f t="shared" si="711"/>
        <v>5.1150895140664961E-2</v>
      </c>
      <c r="BF699" s="132">
        <f t="shared" si="676"/>
        <v>0.625</v>
      </c>
      <c r="BG699" s="157">
        <f t="shared" si="677"/>
        <v>127494</v>
      </c>
      <c r="BH699" s="592"/>
      <c r="BI699" s="228" t="s">
        <v>117</v>
      </c>
      <c r="BJ699" s="122">
        <f t="shared" si="678"/>
        <v>717</v>
      </c>
      <c r="BK699" s="131">
        <f t="shared" si="662"/>
        <v>408</v>
      </c>
      <c r="BL699" s="131">
        <f t="shared" si="663"/>
        <v>32066420</v>
      </c>
      <c r="BM699" s="132">
        <f t="shared" si="712"/>
        <v>4.1075203865901543E-2</v>
      </c>
      <c r="BN699" s="132">
        <f t="shared" si="679"/>
        <v>0.56903765690376573</v>
      </c>
      <c r="BO699" s="131">
        <f t="shared" si="680"/>
        <v>78594.166666666672</v>
      </c>
      <c r="BP699" s="183"/>
    </row>
    <row r="700" spans="2:68" s="75" customFormat="1">
      <c r="B700" s="602">
        <v>64</v>
      </c>
      <c r="C700" s="604" t="s">
        <v>45</v>
      </c>
      <c r="D700" s="596">
        <f>BS71</f>
        <v>53</v>
      </c>
      <c r="E700" s="225" t="s">
        <v>104</v>
      </c>
      <c r="F700" s="121">
        <v>27</v>
      </c>
      <c r="G700" s="129">
        <v>16</v>
      </c>
      <c r="H700" s="129">
        <v>951940</v>
      </c>
      <c r="I700" s="130">
        <f>IFERROR(G700/$D$700,"-")</f>
        <v>0.30188679245283018</v>
      </c>
      <c r="J700" s="130">
        <f t="shared" si="664"/>
        <v>0.59259259259259256</v>
      </c>
      <c r="K700" s="156">
        <f t="shared" si="665"/>
        <v>59496.25</v>
      </c>
      <c r="L700" s="596">
        <f>BT71</f>
        <v>120</v>
      </c>
      <c r="M700" s="225" t="s">
        <v>104</v>
      </c>
      <c r="N700" s="121">
        <v>71</v>
      </c>
      <c r="O700" s="129">
        <v>40</v>
      </c>
      <c r="P700" s="129">
        <v>3770290</v>
      </c>
      <c r="Q700" s="130">
        <f>IFERROR(O700/$L$700,"-")</f>
        <v>0.33333333333333331</v>
      </c>
      <c r="R700" s="130">
        <f t="shared" si="666"/>
        <v>0.56338028169014087</v>
      </c>
      <c r="S700" s="125">
        <f t="shared" si="667"/>
        <v>94257.25</v>
      </c>
      <c r="T700" s="596">
        <f>BU71</f>
        <v>4016</v>
      </c>
      <c r="U700" s="225" t="s">
        <v>104</v>
      </c>
      <c r="V700" s="121">
        <v>2093</v>
      </c>
      <c r="W700" s="129">
        <v>1330</v>
      </c>
      <c r="X700" s="129">
        <v>87719970</v>
      </c>
      <c r="Y700" s="130">
        <f>IFERROR(W700/$T$700,"-")</f>
        <v>0.33117529880478086</v>
      </c>
      <c r="Z700" s="130">
        <f t="shared" si="668"/>
        <v>0.63545150501672243</v>
      </c>
      <c r="AA700" s="129">
        <f t="shared" si="669"/>
        <v>65954.864661654137</v>
      </c>
      <c r="AB700" s="596">
        <f>BV71</f>
        <v>3161</v>
      </c>
      <c r="AC700" s="225" t="s">
        <v>104</v>
      </c>
      <c r="AD700" s="121">
        <v>1803</v>
      </c>
      <c r="AE700" s="129">
        <v>1115</v>
      </c>
      <c r="AF700" s="129">
        <v>82877860</v>
      </c>
      <c r="AG700" s="130">
        <f>IFERROR(AE700/$AB$700,"-")</f>
        <v>0.35273647579879785</v>
      </c>
      <c r="AH700" s="130">
        <f t="shared" si="670"/>
        <v>0.61841375485302275</v>
      </c>
      <c r="AI700" s="125">
        <f t="shared" si="671"/>
        <v>74329.919282511211</v>
      </c>
      <c r="AJ700" s="596">
        <f>BW71</f>
        <v>1825</v>
      </c>
      <c r="AK700" s="225" t="s">
        <v>104</v>
      </c>
      <c r="AL700" s="121">
        <v>1020</v>
      </c>
      <c r="AM700" s="129">
        <v>555</v>
      </c>
      <c r="AN700" s="129">
        <v>44938940</v>
      </c>
      <c r="AO700" s="130">
        <f>IFERROR(AM700/$AJ$700,"-")</f>
        <v>0.30410958904109592</v>
      </c>
      <c r="AP700" s="130">
        <f t="shared" si="672"/>
        <v>0.54411764705882348</v>
      </c>
      <c r="AQ700" s="125">
        <f t="shared" si="673"/>
        <v>80971.063063063062</v>
      </c>
      <c r="AR700" s="596">
        <f>BX71</f>
        <v>940</v>
      </c>
      <c r="AS700" s="225" t="s">
        <v>104</v>
      </c>
      <c r="AT700" s="121">
        <v>479</v>
      </c>
      <c r="AU700" s="129">
        <v>225</v>
      </c>
      <c r="AV700" s="129">
        <v>19165700</v>
      </c>
      <c r="AW700" s="130">
        <f>IFERROR(AU700/$AR$700,"-")</f>
        <v>0.23936170212765959</v>
      </c>
      <c r="AX700" s="130">
        <f t="shared" si="674"/>
        <v>0.46972860125260962</v>
      </c>
      <c r="AY700" s="129">
        <f t="shared" si="675"/>
        <v>85180.888888888891</v>
      </c>
      <c r="AZ700" s="596">
        <f>BY71</f>
        <v>350</v>
      </c>
      <c r="BA700" s="225" t="s">
        <v>104</v>
      </c>
      <c r="BB700" s="121">
        <v>126</v>
      </c>
      <c r="BC700" s="129">
        <v>57</v>
      </c>
      <c r="BD700" s="129">
        <v>4465970</v>
      </c>
      <c r="BE700" s="130">
        <f>IFERROR(BC700/$AZ$700,"-")</f>
        <v>0.16285714285714287</v>
      </c>
      <c r="BF700" s="130">
        <f t="shared" si="676"/>
        <v>0.45238095238095238</v>
      </c>
      <c r="BG700" s="156">
        <f t="shared" si="677"/>
        <v>78350.350877192977</v>
      </c>
      <c r="BH700" s="596">
        <f>BZ71</f>
        <v>10465</v>
      </c>
      <c r="BI700" s="225" t="s">
        <v>104</v>
      </c>
      <c r="BJ700" s="121">
        <f t="shared" si="678"/>
        <v>5619</v>
      </c>
      <c r="BK700" s="129">
        <f t="shared" si="662"/>
        <v>3338</v>
      </c>
      <c r="BL700" s="129">
        <f t="shared" si="663"/>
        <v>243890670</v>
      </c>
      <c r="BM700" s="130">
        <f>IFERROR(BK700/$BH$700,"-")</f>
        <v>0.3189679885332059</v>
      </c>
      <c r="BN700" s="130">
        <f t="shared" si="679"/>
        <v>0.59405588182950708</v>
      </c>
      <c r="BO700" s="129">
        <f t="shared" si="680"/>
        <v>73064.910125823852</v>
      </c>
      <c r="BP700" s="183"/>
    </row>
    <row r="701" spans="2:68" s="75" customFormat="1">
      <c r="B701" s="602"/>
      <c r="C701" s="605"/>
      <c r="D701" s="592"/>
      <c r="E701" s="226" t="s">
        <v>136</v>
      </c>
      <c r="F701" s="122">
        <v>26</v>
      </c>
      <c r="G701" s="131">
        <v>15</v>
      </c>
      <c r="H701" s="131">
        <v>1468010</v>
      </c>
      <c r="I701" s="132">
        <f t="shared" ref="I701:I710" si="713">IFERROR(G701/$D$700,"-")</f>
        <v>0.28301886792452829</v>
      </c>
      <c r="J701" s="132">
        <f t="shared" si="664"/>
        <v>0.57692307692307687</v>
      </c>
      <c r="K701" s="157">
        <f t="shared" si="665"/>
        <v>97867.333333333328</v>
      </c>
      <c r="L701" s="592"/>
      <c r="M701" s="226" t="s">
        <v>136</v>
      </c>
      <c r="N701" s="122">
        <v>49</v>
      </c>
      <c r="O701" s="131">
        <v>32</v>
      </c>
      <c r="P701" s="131">
        <v>2924770</v>
      </c>
      <c r="Q701" s="132">
        <f t="shared" ref="Q701:Q710" si="714">IFERROR(O701/$L$700,"-")</f>
        <v>0.26666666666666666</v>
      </c>
      <c r="R701" s="132">
        <f t="shared" si="666"/>
        <v>0.65306122448979587</v>
      </c>
      <c r="S701" s="126">
        <f t="shared" si="667"/>
        <v>91399.0625</v>
      </c>
      <c r="T701" s="592"/>
      <c r="U701" s="226" t="s">
        <v>136</v>
      </c>
      <c r="V701" s="122">
        <v>1815</v>
      </c>
      <c r="W701" s="131">
        <v>1167</v>
      </c>
      <c r="X701" s="131">
        <v>74179840</v>
      </c>
      <c r="Y701" s="132">
        <f t="shared" ref="Y701:Y710" si="715">IFERROR(W701/$T$700,"-")</f>
        <v>0.29058764940239046</v>
      </c>
      <c r="Z701" s="132">
        <f t="shared" si="668"/>
        <v>0.64297520661157026</v>
      </c>
      <c r="AA701" s="131">
        <f t="shared" si="669"/>
        <v>63564.558697514993</v>
      </c>
      <c r="AB701" s="592"/>
      <c r="AC701" s="226" t="s">
        <v>136</v>
      </c>
      <c r="AD701" s="122">
        <v>1393</v>
      </c>
      <c r="AE701" s="131">
        <v>884</v>
      </c>
      <c r="AF701" s="131">
        <v>64356470</v>
      </c>
      <c r="AG701" s="132">
        <f t="shared" ref="AG701:AG710" si="716">IFERROR(AE701/$AB$700,"-")</f>
        <v>0.27965833596962986</v>
      </c>
      <c r="AH701" s="132">
        <f t="shared" si="670"/>
        <v>0.63460157932519745</v>
      </c>
      <c r="AI701" s="126">
        <f t="shared" si="671"/>
        <v>72801.436651583717</v>
      </c>
      <c r="AJ701" s="592"/>
      <c r="AK701" s="226" t="s">
        <v>136</v>
      </c>
      <c r="AL701" s="122">
        <v>777</v>
      </c>
      <c r="AM701" s="131">
        <v>413</v>
      </c>
      <c r="AN701" s="131">
        <v>30439070</v>
      </c>
      <c r="AO701" s="132">
        <f t="shared" ref="AO701:AO710" si="717">IFERROR(AM701/$AJ$700,"-")</f>
        <v>0.22630136986301369</v>
      </c>
      <c r="AP701" s="132">
        <f t="shared" si="672"/>
        <v>0.53153153153153154</v>
      </c>
      <c r="AQ701" s="126">
        <f t="shared" si="673"/>
        <v>73702.348668280873</v>
      </c>
      <c r="AR701" s="592"/>
      <c r="AS701" s="226" t="s">
        <v>136</v>
      </c>
      <c r="AT701" s="122">
        <v>293</v>
      </c>
      <c r="AU701" s="131">
        <v>133</v>
      </c>
      <c r="AV701" s="131">
        <v>10676920</v>
      </c>
      <c r="AW701" s="132">
        <f t="shared" ref="AW701:AW710" si="718">IFERROR(AU701/$AR$700,"-")</f>
        <v>0.14148936170212767</v>
      </c>
      <c r="AX701" s="132">
        <f t="shared" si="674"/>
        <v>0.4539249146757679</v>
      </c>
      <c r="AY701" s="131">
        <f t="shared" si="675"/>
        <v>80277.593984962412</v>
      </c>
      <c r="AZ701" s="592"/>
      <c r="BA701" s="226" t="s">
        <v>136</v>
      </c>
      <c r="BB701" s="122">
        <v>70</v>
      </c>
      <c r="BC701" s="131">
        <v>32</v>
      </c>
      <c r="BD701" s="131">
        <v>2822530</v>
      </c>
      <c r="BE701" s="132">
        <f t="shared" ref="BE701:BE710" si="719">IFERROR(BC701/$AZ$700,"-")</f>
        <v>9.1428571428571428E-2</v>
      </c>
      <c r="BF701" s="132">
        <f t="shared" si="676"/>
        <v>0.45714285714285713</v>
      </c>
      <c r="BG701" s="157">
        <f t="shared" si="677"/>
        <v>88204.0625</v>
      </c>
      <c r="BH701" s="592"/>
      <c r="BI701" s="226" t="s">
        <v>136</v>
      </c>
      <c r="BJ701" s="122">
        <f t="shared" si="678"/>
        <v>4423</v>
      </c>
      <c r="BK701" s="131">
        <f t="shared" si="662"/>
        <v>2676</v>
      </c>
      <c r="BL701" s="131">
        <f t="shared" si="663"/>
        <v>186867610</v>
      </c>
      <c r="BM701" s="132">
        <f t="shared" ref="BM701:BM710" si="720">IFERROR(BK701/$BH$700,"-")</f>
        <v>0.25570950788342095</v>
      </c>
      <c r="BN701" s="132">
        <f t="shared" si="679"/>
        <v>0.60501921772552569</v>
      </c>
      <c r="BO701" s="131">
        <f t="shared" si="680"/>
        <v>69830.945440956653</v>
      </c>
      <c r="BP701" s="183"/>
    </row>
    <row r="702" spans="2:68" s="75" customFormat="1">
      <c r="B702" s="602"/>
      <c r="C702" s="605"/>
      <c r="D702" s="592"/>
      <c r="E702" s="227" t="s">
        <v>103</v>
      </c>
      <c r="F702" s="122">
        <v>33</v>
      </c>
      <c r="G702" s="131">
        <v>19</v>
      </c>
      <c r="H702" s="131">
        <v>1488870</v>
      </c>
      <c r="I702" s="132">
        <f t="shared" si="713"/>
        <v>0.35849056603773582</v>
      </c>
      <c r="J702" s="132">
        <f t="shared" si="664"/>
        <v>0.5757575757575758</v>
      </c>
      <c r="K702" s="157">
        <f t="shared" si="665"/>
        <v>78361.578947368427</v>
      </c>
      <c r="L702" s="592"/>
      <c r="M702" s="227" t="s">
        <v>103</v>
      </c>
      <c r="N702" s="122">
        <v>87</v>
      </c>
      <c r="O702" s="131">
        <v>52</v>
      </c>
      <c r="P702" s="131">
        <v>4263690</v>
      </c>
      <c r="Q702" s="132">
        <f t="shared" si="714"/>
        <v>0.43333333333333335</v>
      </c>
      <c r="R702" s="132">
        <f t="shared" si="666"/>
        <v>0.5977011494252874</v>
      </c>
      <c r="S702" s="126">
        <f t="shared" si="667"/>
        <v>81994.038461538468</v>
      </c>
      <c r="T702" s="592"/>
      <c r="U702" s="227" t="s">
        <v>103</v>
      </c>
      <c r="V702" s="122">
        <v>2529</v>
      </c>
      <c r="W702" s="131">
        <v>1567</v>
      </c>
      <c r="X702" s="131">
        <v>103779010</v>
      </c>
      <c r="Y702" s="132">
        <f t="shared" si="715"/>
        <v>0.39018924302788843</v>
      </c>
      <c r="Z702" s="132">
        <f t="shared" si="668"/>
        <v>0.61961249505733496</v>
      </c>
      <c r="AA702" s="131">
        <f t="shared" si="669"/>
        <v>66227.830248883212</v>
      </c>
      <c r="AB702" s="592"/>
      <c r="AC702" s="227" t="s">
        <v>103</v>
      </c>
      <c r="AD702" s="122">
        <v>2164</v>
      </c>
      <c r="AE702" s="131">
        <v>1343</v>
      </c>
      <c r="AF702" s="131">
        <v>100230380</v>
      </c>
      <c r="AG702" s="132">
        <f t="shared" si="716"/>
        <v>0.42486554887693767</v>
      </c>
      <c r="AH702" s="132">
        <f t="shared" si="670"/>
        <v>0.62060998151571167</v>
      </c>
      <c r="AI702" s="126">
        <f t="shared" si="671"/>
        <v>74631.705137751298</v>
      </c>
      <c r="AJ702" s="592"/>
      <c r="AK702" s="227" t="s">
        <v>103</v>
      </c>
      <c r="AL702" s="122">
        <v>1305</v>
      </c>
      <c r="AM702" s="131">
        <v>701</v>
      </c>
      <c r="AN702" s="131">
        <v>58124400</v>
      </c>
      <c r="AO702" s="132">
        <f t="shared" si="717"/>
        <v>0.38410958904109588</v>
      </c>
      <c r="AP702" s="132">
        <f t="shared" si="672"/>
        <v>0.53716475095785443</v>
      </c>
      <c r="AQ702" s="126">
        <f t="shared" si="673"/>
        <v>82916.40513552069</v>
      </c>
      <c r="AR702" s="592"/>
      <c r="AS702" s="227" t="s">
        <v>103</v>
      </c>
      <c r="AT702" s="122">
        <v>644</v>
      </c>
      <c r="AU702" s="131">
        <v>310</v>
      </c>
      <c r="AV702" s="131">
        <v>30883900</v>
      </c>
      <c r="AW702" s="132">
        <f t="shared" si="718"/>
        <v>0.32978723404255317</v>
      </c>
      <c r="AX702" s="132">
        <f t="shared" si="674"/>
        <v>0.48136645962732921</v>
      </c>
      <c r="AY702" s="131">
        <f t="shared" si="675"/>
        <v>99625.483870967742</v>
      </c>
      <c r="AZ702" s="592"/>
      <c r="BA702" s="227" t="s">
        <v>103</v>
      </c>
      <c r="BB702" s="122">
        <v>209</v>
      </c>
      <c r="BC702" s="131">
        <v>82</v>
      </c>
      <c r="BD702" s="131">
        <v>9099620</v>
      </c>
      <c r="BE702" s="132">
        <f t="shared" si="719"/>
        <v>0.23428571428571429</v>
      </c>
      <c r="BF702" s="132">
        <f t="shared" si="676"/>
        <v>0.3923444976076555</v>
      </c>
      <c r="BG702" s="157">
        <f t="shared" si="677"/>
        <v>110970.9756097561</v>
      </c>
      <c r="BH702" s="592"/>
      <c r="BI702" s="227" t="s">
        <v>103</v>
      </c>
      <c r="BJ702" s="122">
        <f t="shared" si="678"/>
        <v>6971</v>
      </c>
      <c r="BK702" s="131">
        <f t="shared" si="662"/>
        <v>4074</v>
      </c>
      <c r="BL702" s="131">
        <f t="shared" si="663"/>
        <v>307869870</v>
      </c>
      <c r="BM702" s="132">
        <f t="shared" si="720"/>
        <v>0.38929765886287626</v>
      </c>
      <c r="BN702" s="132">
        <f t="shared" si="679"/>
        <v>0.58442117343279298</v>
      </c>
      <c r="BO702" s="131">
        <f t="shared" si="680"/>
        <v>75569.432989690715</v>
      </c>
      <c r="BP702" s="183"/>
    </row>
    <row r="703" spans="2:68" s="75" customFormat="1">
      <c r="B703" s="602"/>
      <c r="C703" s="605"/>
      <c r="D703" s="592"/>
      <c r="E703" s="227" t="s">
        <v>106</v>
      </c>
      <c r="F703" s="122">
        <v>14</v>
      </c>
      <c r="G703" s="131">
        <v>7</v>
      </c>
      <c r="H703" s="131">
        <v>474900</v>
      </c>
      <c r="I703" s="132">
        <f t="shared" si="713"/>
        <v>0.13207547169811321</v>
      </c>
      <c r="J703" s="132">
        <f t="shared" si="664"/>
        <v>0.5</v>
      </c>
      <c r="K703" s="157">
        <f t="shared" si="665"/>
        <v>67842.857142857145</v>
      </c>
      <c r="L703" s="592"/>
      <c r="M703" s="227" t="s">
        <v>106</v>
      </c>
      <c r="N703" s="122">
        <v>35</v>
      </c>
      <c r="O703" s="131">
        <v>22</v>
      </c>
      <c r="P703" s="131">
        <v>1806850</v>
      </c>
      <c r="Q703" s="132">
        <f t="shared" si="714"/>
        <v>0.18333333333333332</v>
      </c>
      <c r="R703" s="132">
        <f t="shared" si="666"/>
        <v>0.62857142857142856</v>
      </c>
      <c r="S703" s="126">
        <f t="shared" si="667"/>
        <v>82129.545454545456</v>
      </c>
      <c r="T703" s="592"/>
      <c r="U703" s="227" t="s">
        <v>106</v>
      </c>
      <c r="V703" s="122">
        <v>840</v>
      </c>
      <c r="W703" s="131">
        <v>527</v>
      </c>
      <c r="X703" s="131">
        <v>36041020</v>
      </c>
      <c r="Y703" s="132">
        <f t="shared" si="715"/>
        <v>0.13122509960159362</v>
      </c>
      <c r="Z703" s="132">
        <f t="shared" si="668"/>
        <v>0.62738095238095237</v>
      </c>
      <c r="AA703" s="131">
        <f t="shared" si="669"/>
        <v>68389.032258064515</v>
      </c>
      <c r="AB703" s="592"/>
      <c r="AC703" s="227" t="s">
        <v>106</v>
      </c>
      <c r="AD703" s="122">
        <v>793</v>
      </c>
      <c r="AE703" s="131">
        <v>509</v>
      </c>
      <c r="AF703" s="131">
        <v>38727310</v>
      </c>
      <c r="AG703" s="132">
        <f t="shared" si="716"/>
        <v>0.1610249920911104</v>
      </c>
      <c r="AH703" s="132">
        <f t="shared" si="670"/>
        <v>0.64186633039092056</v>
      </c>
      <c r="AI703" s="126">
        <f t="shared" si="671"/>
        <v>76085.088408644398</v>
      </c>
      <c r="AJ703" s="592"/>
      <c r="AK703" s="227" t="s">
        <v>106</v>
      </c>
      <c r="AL703" s="122">
        <v>490</v>
      </c>
      <c r="AM703" s="131">
        <v>264</v>
      </c>
      <c r="AN703" s="131">
        <v>21223880</v>
      </c>
      <c r="AO703" s="132">
        <f t="shared" si="717"/>
        <v>0.14465753424657535</v>
      </c>
      <c r="AP703" s="132">
        <f t="shared" si="672"/>
        <v>0.53877551020408165</v>
      </c>
      <c r="AQ703" s="126">
        <f t="shared" si="673"/>
        <v>80393.484848484848</v>
      </c>
      <c r="AR703" s="592"/>
      <c r="AS703" s="227" t="s">
        <v>106</v>
      </c>
      <c r="AT703" s="122">
        <v>279</v>
      </c>
      <c r="AU703" s="131">
        <v>143</v>
      </c>
      <c r="AV703" s="131">
        <v>14009480</v>
      </c>
      <c r="AW703" s="132">
        <f t="shared" si="718"/>
        <v>0.15212765957446808</v>
      </c>
      <c r="AX703" s="132">
        <f t="shared" si="674"/>
        <v>0.51254480286738346</v>
      </c>
      <c r="AY703" s="131">
        <f t="shared" si="675"/>
        <v>97968.391608391612</v>
      </c>
      <c r="AZ703" s="592"/>
      <c r="BA703" s="227" t="s">
        <v>106</v>
      </c>
      <c r="BB703" s="122">
        <v>85</v>
      </c>
      <c r="BC703" s="131">
        <v>37</v>
      </c>
      <c r="BD703" s="131">
        <v>3950610</v>
      </c>
      <c r="BE703" s="132">
        <f t="shared" si="719"/>
        <v>0.10571428571428572</v>
      </c>
      <c r="BF703" s="132">
        <f t="shared" si="676"/>
        <v>0.43529411764705883</v>
      </c>
      <c r="BG703" s="157">
        <f t="shared" si="677"/>
        <v>106773.24324324324</v>
      </c>
      <c r="BH703" s="592"/>
      <c r="BI703" s="227" t="s">
        <v>106</v>
      </c>
      <c r="BJ703" s="122">
        <f t="shared" si="678"/>
        <v>2536</v>
      </c>
      <c r="BK703" s="131">
        <f t="shared" si="662"/>
        <v>1509</v>
      </c>
      <c r="BL703" s="131">
        <f t="shared" si="663"/>
        <v>116234050</v>
      </c>
      <c r="BM703" s="132">
        <f t="shared" si="720"/>
        <v>0.14419493549928333</v>
      </c>
      <c r="BN703" s="132">
        <f t="shared" si="679"/>
        <v>0.59503154574132489</v>
      </c>
      <c r="BO703" s="131">
        <f t="shared" si="680"/>
        <v>77027.203445990715</v>
      </c>
      <c r="BP703" s="183"/>
    </row>
    <row r="704" spans="2:68" s="75" customFormat="1">
      <c r="B704" s="602"/>
      <c r="C704" s="605"/>
      <c r="D704" s="592"/>
      <c r="E704" s="227" t="s">
        <v>119</v>
      </c>
      <c r="F704" s="122">
        <v>13</v>
      </c>
      <c r="G704" s="131">
        <v>6</v>
      </c>
      <c r="H704" s="131">
        <v>513970</v>
      </c>
      <c r="I704" s="132">
        <f t="shared" si="713"/>
        <v>0.11320754716981132</v>
      </c>
      <c r="J704" s="132">
        <f t="shared" si="664"/>
        <v>0.46153846153846156</v>
      </c>
      <c r="K704" s="157">
        <f t="shared" si="665"/>
        <v>85661.666666666672</v>
      </c>
      <c r="L704" s="592"/>
      <c r="M704" s="227" t="s">
        <v>119</v>
      </c>
      <c r="N704" s="122">
        <v>55</v>
      </c>
      <c r="O704" s="131">
        <v>33</v>
      </c>
      <c r="P704" s="131">
        <v>3252760</v>
      </c>
      <c r="Q704" s="132">
        <f t="shared" si="714"/>
        <v>0.27500000000000002</v>
      </c>
      <c r="R704" s="132">
        <f t="shared" si="666"/>
        <v>0.6</v>
      </c>
      <c r="S704" s="126">
        <f t="shared" si="667"/>
        <v>98568.484848484848</v>
      </c>
      <c r="T704" s="592"/>
      <c r="U704" s="227" t="s">
        <v>119</v>
      </c>
      <c r="V704" s="122">
        <v>887</v>
      </c>
      <c r="W704" s="131">
        <v>570</v>
      </c>
      <c r="X704" s="131">
        <v>38655320</v>
      </c>
      <c r="Y704" s="132">
        <f t="shared" si="715"/>
        <v>0.14193227091633467</v>
      </c>
      <c r="Z704" s="132">
        <f t="shared" si="668"/>
        <v>0.64261555806087933</v>
      </c>
      <c r="AA704" s="131">
        <f t="shared" si="669"/>
        <v>67816.350877192977</v>
      </c>
      <c r="AB704" s="592"/>
      <c r="AC704" s="227" t="s">
        <v>119</v>
      </c>
      <c r="AD704" s="122">
        <v>900</v>
      </c>
      <c r="AE704" s="131">
        <v>580</v>
      </c>
      <c r="AF704" s="131">
        <v>46947480</v>
      </c>
      <c r="AG704" s="132">
        <f t="shared" si="716"/>
        <v>0.1834862385321101</v>
      </c>
      <c r="AH704" s="132">
        <f t="shared" si="670"/>
        <v>0.64444444444444449</v>
      </c>
      <c r="AI704" s="126">
        <f t="shared" si="671"/>
        <v>80943.931034482754</v>
      </c>
      <c r="AJ704" s="592"/>
      <c r="AK704" s="227" t="s">
        <v>119</v>
      </c>
      <c r="AL704" s="122">
        <v>616</v>
      </c>
      <c r="AM704" s="131">
        <v>347</v>
      </c>
      <c r="AN704" s="131">
        <v>30694820</v>
      </c>
      <c r="AO704" s="132">
        <f t="shared" si="717"/>
        <v>0.19013698630136985</v>
      </c>
      <c r="AP704" s="132">
        <f t="shared" si="672"/>
        <v>0.56331168831168832</v>
      </c>
      <c r="AQ704" s="126">
        <f t="shared" si="673"/>
        <v>88457.694524495673</v>
      </c>
      <c r="AR704" s="592"/>
      <c r="AS704" s="227" t="s">
        <v>119</v>
      </c>
      <c r="AT704" s="122">
        <v>332</v>
      </c>
      <c r="AU704" s="131">
        <v>168</v>
      </c>
      <c r="AV704" s="131">
        <v>19779980</v>
      </c>
      <c r="AW704" s="132">
        <f t="shared" si="718"/>
        <v>0.17872340425531916</v>
      </c>
      <c r="AX704" s="132">
        <f t="shared" si="674"/>
        <v>0.50602409638554213</v>
      </c>
      <c r="AY704" s="131">
        <f t="shared" si="675"/>
        <v>117737.97619047618</v>
      </c>
      <c r="AZ704" s="592"/>
      <c r="BA704" s="227" t="s">
        <v>119</v>
      </c>
      <c r="BB704" s="122">
        <v>99</v>
      </c>
      <c r="BC704" s="131">
        <v>44</v>
      </c>
      <c r="BD704" s="131">
        <v>4483170</v>
      </c>
      <c r="BE704" s="132">
        <f t="shared" si="719"/>
        <v>0.12571428571428572</v>
      </c>
      <c r="BF704" s="132">
        <f t="shared" si="676"/>
        <v>0.44444444444444442</v>
      </c>
      <c r="BG704" s="157">
        <f t="shared" si="677"/>
        <v>101890.22727272728</v>
      </c>
      <c r="BH704" s="592"/>
      <c r="BI704" s="227" t="s">
        <v>119</v>
      </c>
      <c r="BJ704" s="122">
        <f t="shared" si="678"/>
        <v>2902</v>
      </c>
      <c r="BK704" s="131">
        <f t="shared" si="662"/>
        <v>1748</v>
      </c>
      <c r="BL704" s="131">
        <f t="shared" si="663"/>
        <v>144327500</v>
      </c>
      <c r="BM704" s="132">
        <f t="shared" si="720"/>
        <v>0.16703296703296702</v>
      </c>
      <c r="BN704" s="132">
        <f t="shared" si="679"/>
        <v>0.6023432115782219</v>
      </c>
      <c r="BO704" s="131">
        <f t="shared" si="680"/>
        <v>82567.219679633869</v>
      </c>
      <c r="BP704" s="183"/>
    </row>
    <row r="705" spans="2:68" s="75" customFormat="1">
      <c r="B705" s="602"/>
      <c r="C705" s="605"/>
      <c r="D705" s="592"/>
      <c r="E705" s="227" t="s">
        <v>120</v>
      </c>
      <c r="F705" s="122">
        <v>8</v>
      </c>
      <c r="G705" s="131">
        <v>3</v>
      </c>
      <c r="H705" s="131">
        <v>213270</v>
      </c>
      <c r="I705" s="132">
        <f t="shared" si="713"/>
        <v>5.6603773584905662E-2</v>
      </c>
      <c r="J705" s="132">
        <f t="shared" si="664"/>
        <v>0.375</v>
      </c>
      <c r="K705" s="157">
        <f t="shared" si="665"/>
        <v>71090</v>
      </c>
      <c r="L705" s="592"/>
      <c r="M705" s="227" t="s">
        <v>120</v>
      </c>
      <c r="N705" s="122">
        <v>21</v>
      </c>
      <c r="O705" s="131">
        <v>12</v>
      </c>
      <c r="P705" s="131">
        <v>1206920</v>
      </c>
      <c r="Q705" s="132">
        <f t="shared" si="714"/>
        <v>0.1</v>
      </c>
      <c r="R705" s="132">
        <f t="shared" si="666"/>
        <v>0.5714285714285714</v>
      </c>
      <c r="S705" s="126">
        <f t="shared" si="667"/>
        <v>100576.66666666667</v>
      </c>
      <c r="T705" s="592"/>
      <c r="U705" s="227" t="s">
        <v>120</v>
      </c>
      <c r="V705" s="122">
        <v>406</v>
      </c>
      <c r="W705" s="131">
        <v>261</v>
      </c>
      <c r="X705" s="131">
        <v>17272320</v>
      </c>
      <c r="Y705" s="132">
        <f t="shared" si="715"/>
        <v>6.4990039840637448E-2</v>
      </c>
      <c r="Z705" s="132">
        <f t="shared" si="668"/>
        <v>0.6428571428571429</v>
      </c>
      <c r="AA705" s="131">
        <f t="shared" si="669"/>
        <v>66177.471264367821</v>
      </c>
      <c r="AB705" s="592"/>
      <c r="AC705" s="227" t="s">
        <v>120</v>
      </c>
      <c r="AD705" s="122">
        <v>389</v>
      </c>
      <c r="AE705" s="131">
        <v>255</v>
      </c>
      <c r="AF705" s="131">
        <v>20129440</v>
      </c>
      <c r="AG705" s="132">
        <f t="shared" si="716"/>
        <v>8.0670673837393236E-2</v>
      </c>
      <c r="AH705" s="132">
        <f t="shared" si="670"/>
        <v>0.65552699228791778</v>
      </c>
      <c r="AI705" s="126">
        <f t="shared" si="671"/>
        <v>78938.980392156867</v>
      </c>
      <c r="AJ705" s="592"/>
      <c r="AK705" s="227" t="s">
        <v>120</v>
      </c>
      <c r="AL705" s="122">
        <v>228</v>
      </c>
      <c r="AM705" s="131">
        <v>130</v>
      </c>
      <c r="AN705" s="131">
        <v>11799620</v>
      </c>
      <c r="AO705" s="132">
        <f t="shared" si="717"/>
        <v>7.1232876712328766E-2</v>
      </c>
      <c r="AP705" s="132">
        <f t="shared" si="672"/>
        <v>0.57017543859649122</v>
      </c>
      <c r="AQ705" s="126">
        <f t="shared" si="673"/>
        <v>90766.307692307688</v>
      </c>
      <c r="AR705" s="592"/>
      <c r="AS705" s="227" t="s">
        <v>120</v>
      </c>
      <c r="AT705" s="122">
        <v>107</v>
      </c>
      <c r="AU705" s="131">
        <v>57</v>
      </c>
      <c r="AV705" s="131">
        <v>4198700</v>
      </c>
      <c r="AW705" s="132">
        <f t="shared" si="718"/>
        <v>6.0638297872340423E-2</v>
      </c>
      <c r="AX705" s="132">
        <f t="shared" si="674"/>
        <v>0.53271028037383172</v>
      </c>
      <c r="AY705" s="131">
        <f t="shared" si="675"/>
        <v>73661.403508771924</v>
      </c>
      <c r="AZ705" s="592"/>
      <c r="BA705" s="227" t="s">
        <v>120</v>
      </c>
      <c r="BB705" s="122">
        <v>28</v>
      </c>
      <c r="BC705" s="131">
        <v>14</v>
      </c>
      <c r="BD705" s="131">
        <v>1805790</v>
      </c>
      <c r="BE705" s="132">
        <f t="shared" si="719"/>
        <v>0.04</v>
      </c>
      <c r="BF705" s="132">
        <f t="shared" si="676"/>
        <v>0.5</v>
      </c>
      <c r="BG705" s="157">
        <f t="shared" si="677"/>
        <v>128985</v>
      </c>
      <c r="BH705" s="592"/>
      <c r="BI705" s="227" t="s">
        <v>120</v>
      </c>
      <c r="BJ705" s="122">
        <f t="shared" si="678"/>
        <v>1187</v>
      </c>
      <c r="BK705" s="131">
        <f t="shared" si="662"/>
        <v>732</v>
      </c>
      <c r="BL705" s="131">
        <f t="shared" si="663"/>
        <v>56626060</v>
      </c>
      <c r="BM705" s="132">
        <f t="shared" si="720"/>
        <v>6.9947443860487332E-2</v>
      </c>
      <c r="BN705" s="132">
        <f t="shared" si="679"/>
        <v>0.61668070766638583</v>
      </c>
      <c r="BO705" s="131">
        <f t="shared" si="680"/>
        <v>77358.00546448087</v>
      </c>
      <c r="BP705" s="183"/>
    </row>
    <row r="706" spans="2:68" s="75" customFormat="1">
      <c r="B706" s="602"/>
      <c r="C706" s="605"/>
      <c r="D706" s="592"/>
      <c r="E706" s="227" t="s">
        <v>121</v>
      </c>
      <c r="F706" s="122">
        <v>7</v>
      </c>
      <c r="G706" s="131">
        <v>2</v>
      </c>
      <c r="H706" s="131">
        <v>40260</v>
      </c>
      <c r="I706" s="132">
        <f t="shared" si="713"/>
        <v>3.7735849056603772E-2</v>
      </c>
      <c r="J706" s="132">
        <f t="shared" si="664"/>
        <v>0.2857142857142857</v>
      </c>
      <c r="K706" s="157">
        <f t="shared" si="665"/>
        <v>20130</v>
      </c>
      <c r="L706" s="592"/>
      <c r="M706" s="227" t="s">
        <v>121</v>
      </c>
      <c r="N706" s="122">
        <v>24</v>
      </c>
      <c r="O706" s="131">
        <v>13</v>
      </c>
      <c r="P706" s="131">
        <v>844820</v>
      </c>
      <c r="Q706" s="132">
        <f t="shared" si="714"/>
        <v>0.10833333333333334</v>
      </c>
      <c r="R706" s="132">
        <f t="shared" si="666"/>
        <v>0.54166666666666663</v>
      </c>
      <c r="S706" s="126">
        <f t="shared" si="667"/>
        <v>64986.153846153844</v>
      </c>
      <c r="T706" s="592"/>
      <c r="U706" s="227" t="s">
        <v>121</v>
      </c>
      <c r="V706" s="122">
        <v>240</v>
      </c>
      <c r="W706" s="131">
        <v>141</v>
      </c>
      <c r="X706" s="131">
        <v>8490670</v>
      </c>
      <c r="Y706" s="132">
        <f t="shared" si="715"/>
        <v>3.5109561752988044E-2</v>
      </c>
      <c r="Z706" s="132">
        <f t="shared" si="668"/>
        <v>0.58750000000000002</v>
      </c>
      <c r="AA706" s="131">
        <f t="shared" si="669"/>
        <v>60217.517730496453</v>
      </c>
      <c r="AB706" s="592"/>
      <c r="AC706" s="227" t="s">
        <v>121</v>
      </c>
      <c r="AD706" s="122">
        <v>295</v>
      </c>
      <c r="AE706" s="131">
        <v>171</v>
      </c>
      <c r="AF706" s="131">
        <v>11686990</v>
      </c>
      <c r="AG706" s="132">
        <f t="shared" si="716"/>
        <v>5.4096804808604869E-2</v>
      </c>
      <c r="AH706" s="132">
        <f t="shared" si="670"/>
        <v>0.57966101694915251</v>
      </c>
      <c r="AI706" s="126">
        <f t="shared" si="671"/>
        <v>68344.970760233919</v>
      </c>
      <c r="AJ706" s="592"/>
      <c r="AK706" s="227" t="s">
        <v>121</v>
      </c>
      <c r="AL706" s="122">
        <v>208</v>
      </c>
      <c r="AM706" s="131">
        <v>103</v>
      </c>
      <c r="AN706" s="131">
        <v>8078140</v>
      </c>
      <c r="AO706" s="132">
        <f t="shared" si="717"/>
        <v>5.6438356164383564E-2</v>
      </c>
      <c r="AP706" s="132">
        <f t="shared" si="672"/>
        <v>0.49519230769230771</v>
      </c>
      <c r="AQ706" s="126">
        <f t="shared" si="673"/>
        <v>78428.543689320388</v>
      </c>
      <c r="AR706" s="592"/>
      <c r="AS706" s="227" t="s">
        <v>121</v>
      </c>
      <c r="AT706" s="122">
        <v>152</v>
      </c>
      <c r="AU706" s="131">
        <v>66</v>
      </c>
      <c r="AV706" s="131">
        <v>7227220</v>
      </c>
      <c r="AW706" s="132">
        <f t="shared" si="718"/>
        <v>7.0212765957446813E-2</v>
      </c>
      <c r="AX706" s="132">
        <f t="shared" si="674"/>
        <v>0.43421052631578949</v>
      </c>
      <c r="AY706" s="131">
        <f t="shared" si="675"/>
        <v>109503.33333333333</v>
      </c>
      <c r="AZ706" s="592"/>
      <c r="BA706" s="227" t="s">
        <v>121</v>
      </c>
      <c r="BB706" s="122">
        <v>50</v>
      </c>
      <c r="BC706" s="131">
        <v>19</v>
      </c>
      <c r="BD706" s="131">
        <v>2139360</v>
      </c>
      <c r="BE706" s="132">
        <f t="shared" si="719"/>
        <v>5.4285714285714284E-2</v>
      </c>
      <c r="BF706" s="132">
        <f t="shared" si="676"/>
        <v>0.38</v>
      </c>
      <c r="BG706" s="157">
        <f t="shared" si="677"/>
        <v>112597.89473684211</v>
      </c>
      <c r="BH706" s="592"/>
      <c r="BI706" s="227" t="s">
        <v>121</v>
      </c>
      <c r="BJ706" s="122">
        <f t="shared" si="678"/>
        <v>976</v>
      </c>
      <c r="BK706" s="131">
        <f t="shared" si="662"/>
        <v>515</v>
      </c>
      <c r="BL706" s="131">
        <f t="shared" si="663"/>
        <v>38507460</v>
      </c>
      <c r="BM706" s="132">
        <f t="shared" si="720"/>
        <v>4.921165790731008E-2</v>
      </c>
      <c r="BN706" s="132">
        <f t="shared" si="679"/>
        <v>0.5276639344262295</v>
      </c>
      <c r="BO706" s="131">
        <f t="shared" si="680"/>
        <v>74771.76699029126</v>
      </c>
      <c r="BP706" s="183"/>
    </row>
    <row r="707" spans="2:68" s="75" customFormat="1">
      <c r="B707" s="602"/>
      <c r="C707" s="605"/>
      <c r="D707" s="592"/>
      <c r="E707" s="227" t="s">
        <v>122</v>
      </c>
      <c r="F707" s="122">
        <v>2</v>
      </c>
      <c r="G707" s="131">
        <v>1</v>
      </c>
      <c r="H707" s="131">
        <v>40320</v>
      </c>
      <c r="I707" s="132">
        <f t="shared" si="713"/>
        <v>1.8867924528301886E-2</v>
      </c>
      <c r="J707" s="132">
        <f t="shared" si="664"/>
        <v>0.5</v>
      </c>
      <c r="K707" s="157">
        <f t="shared" si="665"/>
        <v>40320</v>
      </c>
      <c r="L707" s="592"/>
      <c r="M707" s="227" t="s">
        <v>122</v>
      </c>
      <c r="N707" s="122">
        <v>7</v>
      </c>
      <c r="O707" s="131">
        <v>3</v>
      </c>
      <c r="P707" s="131">
        <v>73630</v>
      </c>
      <c r="Q707" s="132">
        <f t="shared" si="714"/>
        <v>2.5000000000000001E-2</v>
      </c>
      <c r="R707" s="132">
        <f t="shared" si="666"/>
        <v>0.42857142857142855</v>
      </c>
      <c r="S707" s="126">
        <f t="shared" si="667"/>
        <v>24543.333333333332</v>
      </c>
      <c r="T707" s="592"/>
      <c r="U707" s="227" t="s">
        <v>122</v>
      </c>
      <c r="V707" s="122">
        <v>180</v>
      </c>
      <c r="W707" s="131">
        <v>117</v>
      </c>
      <c r="X707" s="131">
        <v>9783330</v>
      </c>
      <c r="Y707" s="132">
        <f t="shared" si="715"/>
        <v>2.9133466135458166E-2</v>
      </c>
      <c r="Z707" s="132">
        <f t="shared" si="668"/>
        <v>0.65</v>
      </c>
      <c r="AA707" s="131">
        <f t="shared" si="669"/>
        <v>83618.205128205125</v>
      </c>
      <c r="AB707" s="592"/>
      <c r="AC707" s="227" t="s">
        <v>122</v>
      </c>
      <c r="AD707" s="122">
        <v>193</v>
      </c>
      <c r="AE707" s="131">
        <v>118</v>
      </c>
      <c r="AF707" s="131">
        <v>9212300</v>
      </c>
      <c r="AG707" s="132">
        <f t="shared" si="716"/>
        <v>3.7329958873774119E-2</v>
      </c>
      <c r="AH707" s="132">
        <f t="shared" si="670"/>
        <v>0.6113989637305699</v>
      </c>
      <c r="AI707" s="126">
        <f t="shared" si="671"/>
        <v>78070.338983050853</v>
      </c>
      <c r="AJ707" s="592"/>
      <c r="AK707" s="227" t="s">
        <v>122</v>
      </c>
      <c r="AL707" s="122">
        <v>139</v>
      </c>
      <c r="AM707" s="131">
        <v>72</v>
      </c>
      <c r="AN707" s="131">
        <v>7260050</v>
      </c>
      <c r="AO707" s="132">
        <f t="shared" si="717"/>
        <v>3.9452054794520547E-2</v>
      </c>
      <c r="AP707" s="132">
        <f t="shared" si="672"/>
        <v>0.51798561151079137</v>
      </c>
      <c r="AQ707" s="126">
        <f t="shared" si="673"/>
        <v>100834.02777777778</v>
      </c>
      <c r="AR707" s="592"/>
      <c r="AS707" s="227" t="s">
        <v>122</v>
      </c>
      <c r="AT707" s="122">
        <v>85</v>
      </c>
      <c r="AU707" s="131">
        <v>43</v>
      </c>
      <c r="AV707" s="131">
        <v>4995800</v>
      </c>
      <c r="AW707" s="132">
        <f t="shared" si="718"/>
        <v>4.5744680851063826E-2</v>
      </c>
      <c r="AX707" s="132">
        <f t="shared" si="674"/>
        <v>0.50588235294117645</v>
      </c>
      <c r="AY707" s="131">
        <f t="shared" si="675"/>
        <v>116181.39534883721</v>
      </c>
      <c r="AZ707" s="592"/>
      <c r="BA707" s="227" t="s">
        <v>122</v>
      </c>
      <c r="BB707" s="122">
        <v>21</v>
      </c>
      <c r="BC707" s="131">
        <v>6</v>
      </c>
      <c r="BD707" s="131">
        <v>747000</v>
      </c>
      <c r="BE707" s="132">
        <f t="shared" si="719"/>
        <v>1.7142857142857144E-2</v>
      </c>
      <c r="BF707" s="132">
        <f t="shared" si="676"/>
        <v>0.2857142857142857</v>
      </c>
      <c r="BG707" s="157">
        <f t="shared" si="677"/>
        <v>124500</v>
      </c>
      <c r="BH707" s="592"/>
      <c r="BI707" s="227" t="s">
        <v>122</v>
      </c>
      <c r="BJ707" s="122">
        <f t="shared" si="678"/>
        <v>627</v>
      </c>
      <c r="BK707" s="131">
        <f t="shared" si="662"/>
        <v>360</v>
      </c>
      <c r="BL707" s="131">
        <f t="shared" si="663"/>
        <v>32112430</v>
      </c>
      <c r="BM707" s="132">
        <f t="shared" si="720"/>
        <v>3.4400382226469184E-2</v>
      </c>
      <c r="BN707" s="132">
        <f t="shared" si="679"/>
        <v>0.57416267942583732</v>
      </c>
      <c r="BO707" s="131">
        <f t="shared" si="680"/>
        <v>89201.194444444438</v>
      </c>
      <c r="BP707" s="183"/>
    </row>
    <row r="708" spans="2:68" s="75" customFormat="1">
      <c r="B708" s="602"/>
      <c r="C708" s="605"/>
      <c r="D708" s="592"/>
      <c r="E708" s="227" t="s">
        <v>123</v>
      </c>
      <c r="F708" s="122">
        <v>18</v>
      </c>
      <c r="G708" s="131">
        <v>8</v>
      </c>
      <c r="H708" s="131">
        <v>379320</v>
      </c>
      <c r="I708" s="132">
        <f t="shared" si="713"/>
        <v>0.15094339622641509</v>
      </c>
      <c r="J708" s="132">
        <f t="shared" si="664"/>
        <v>0.44444444444444442</v>
      </c>
      <c r="K708" s="157">
        <f t="shared" si="665"/>
        <v>47415</v>
      </c>
      <c r="L708" s="592"/>
      <c r="M708" s="227" t="s">
        <v>123</v>
      </c>
      <c r="N708" s="122">
        <v>53</v>
      </c>
      <c r="O708" s="131">
        <v>33</v>
      </c>
      <c r="P708" s="131">
        <v>2654750</v>
      </c>
      <c r="Q708" s="132">
        <f t="shared" si="714"/>
        <v>0.27500000000000002</v>
      </c>
      <c r="R708" s="132">
        <f t="shared" si="666"/>
        <v>0.62264150943396224</v>
      </c>
      <c r="S708" s="126">
        <f t="shared" si="667"/>
        <v>80446.969696969696</v>
      </c>
      <c r="T708" s="592"/>
      <c r="U708" s="227" t="s">
        <v>123</v>
      </c>
      <c r="V708" s="122">
        <v>1827</v>
      </c>
      <c r="W708" s="131">
        <v>1242</v>
      </c>
      <c r="X708" s="131">
        <v>83718200</v>
      </c>
      <c r="Y708" s="132">
        <f t="shared" si="715"/>
        <v>0.30926294820717132</v>
      </c>
      <c r="Z708" s="132">
        <f t="shared" si="668"/>
        <v>0.67980295566502458</v>
      </c>
      <c r="AA708" s="131">
        <f t="shared" si="669"/>
        <v>67405.958132045082</v>
      </c>
      <c r="AB708" s="592"/>
      <c r="AC708" s="227" t="s">
        <v>123</v>
      </c>
      <c r="AD708" s="122">
        <v>1533</v>
      </c>
      <c r="AE708" s="131">
        <v>1021</v>
      </c>
      <c r="AF708" s="131">
        <v>76010140</v>
      </c>
      <c r="AG708" s="132">
        <f t="shared" si="716"/>
        <v>0.32299905093324899</v>
      </c>
      <c r="AH708" s="132">
        <f t="shared" si="670"/>
        <v>0.66601435094585781</v>
      </c>
      <c r="AI708" s="126">
        <f t="shared" si="671"/>
        <v>74446.758080313419</v>
      </c>
      <c r="AJ708" s="592"/>
      <c r="AK708" s="227" t="s">
        <v>123</v>
      </c>
      <c r="AL708" s="122">
        <v>826</v>
      </c>
      <c r="AM708" s="131">
        <v>488</v>
      </c>
      <c r="AN708" s="131">
        <v>38946490</v>
      </c>
      <c r="AO708" s="132">
        <f t="shared" si="717"/>
        <v>0.26739726027397259</v>
      </c>
      <c r="AP708" s="132">
        <f t="shared" si="672"/>
        <v>0.59079903147699753</v>
      </c>
      <c r="AQ708" s="126">
        <f t="shared" si="673"/>
        <v>79808.381147540989</v>
      </c>
      <c r="AR708" s="592"/>
      <c r="AS708" s="227" t="s">
        <v>123</v>
      </c>
      <c r="AT708" s="122">
        <v>360</v>
      </c>
      <c r="AU708" s="131">
        <v>184</v>
      </c>
      <c r="AV708" s="131">
        <v>16972390</v>
      </c>
      <c r="AW708" s="132">
        <f t="shared" si="718"/>
        <v>0.19574468085106383</v>
      </c>
      <c r="AX708" s="132">
        <f t="shared" si="674"/>
        <v>0.51111111111111107</v>
      </c>
      <c r="AY708" s="131">
        <f t="shared" si="675"/>
        <v>92241.25</v>
      </c>
      <c r="AZ708" s="592"/>
      <c r="BA708" s="227" t="s">
        <v>123</v>
      </c>
      <c r="BB708" s="122">
        <v>82</v>
      </c>
      <c r="BC708" s="131">
        <v>33</v>
      </c>
      <c r="BD708" s="131">
        <v>2285200</v>
      </c>
      <c r="BE708" s="132">
        <f t="shared" si="719"/>
        <v>9.4285714285714292E-2</v>
      </c>
      <c r="BF708" s="132">
        <f t="shared" si="676"/>
        <v>0.40243902439024393</v>
      </c>
      <c r="BG708" s="157">
        <f t="shared" si="677"/>
        <v>69248.484848484848</v>
      </c>
      <c r="BH708" s="592"/>
      <c r="BI708" s="227" t="s">
        <v>123</v>
      </c>
      <c r="BJ708" s="122">
        <f t="shared" si="678"/>
        <v>4699</v>
      </c>
      <c r="BK708" s="131">
        <f t="shared" si="662"/>
        <v>3009</v>
      </c>
      <c r="BL708" s="131">
        <f t="shared" si="663"/>
        <v>220966490</v>
      </c>
      <c r="BM708" s="132">
        <f t="shared" si="720"/>
        <v>0.28752986144290493</v>
      </c>
      <c r="BN708" s="132">
        <f t="shared" si="679"/>
        <v>0.64034901042775061</v>
      </c>
      <c r="BO708" s="131">
        <f t="shared" si="680"/>
        <v>73435.1910933865</v>
      </c>
      <c r="BP708" s="183"/>
    </row>
    <row r="709" spans="2:68" s="75" customFormat="1">
      <c r="B709" s="602"/>
      <c r="C709" s="605"/>
      <c r="D709" s="592"/>
      <c r="E709" s="227" t="s">
        <v>124</v>
      </c>
      <c r="F709" s="122">
        <v>2</v>
      </c>
      <c r="G709" s="131">
        <v>1</v>
      </c>
      <c r="H709" s="131">
        <v>50610</v>
      </c>
      <c r="I709" s="132">
        <f t="shared" si="713"/>
        <v>1.8867924528301886E-2</v>
      </c>
      <c r="J709" s="132">
        <f t="shared" si="664"/>
        <v>0.5</v>
      </c>
      <c r="K709" s="157">
        <f t="shared" si="665"/>
        <v>50610</v>
      </c>
      <c r="L709" s="592"/>
      <c r="M709" s="227" t="s">
        <v>124</v>
      </c>
      <c r="N709" s="122">
        <v>17</v>
      </c>
      <c r="O709" s="131">
        <v>12</v>
      </c>
      <c r="P709" s="131">
        <v>1203260</v>
      </c>
      <c r="Q709" s="132">
        <f t="shared" si="714"/>
        <v>0.1</v>
      </c>
      <c r="R709" s="132">
        <f t="shared" si="666"/>
        <v>0.70588235294117652</v>
      </c>
      <c r="S709" s="126">
        <f t="shared" si="667"/>
        <v>100271.66666666667</v>
      </c>
      <c r="T709" s="592"/>
      <c r="U709" s="227" t="s">
        <v>124</v>
      </c>
      <c r="V709" s="122">
        <v>219</v>
      </c>
      <c r="W709" s="131">
        <v>141</v>
      </c>
      <c r="X709" s="131">
        <v>11414590</v>
      </c>
      <c r="Y709" s="132">
        <f t="shared" si="715"/>
        <v>3.5109561752988044E-2</v>
      </c>
      <c r="Z709" s="132">
        <f t="shared" si="668"/>
        <v>0.64383561643835618</v>
      </c>
      <c r="AA709" s="131">
        <f t="shared" si="669"/>
        <v>80954.5390070922</v>
      </c>
      <c r="AB709" s="592"/>
      <c r="AC709" s="227" t="s">
        <v>124</v>
      </c>
      <c r="AD709" s="122">
        <v>290</v>
      </c>
      <c r="AE709" s="131">
        <v>160</v>
      </c>
      <c r="AF709" s="131">
        <v>11754510</v>
      </c>
      <c r="AG709" s="132">
        <f t="shared" si="716"/>
        <v>5.0616893388168299E-2</v>
      </c>
      <c r="AH709" s="132">
        <f t="shared" si="670"/>
        <v>0.55172413793103448</v>
      </c>
      <c r="AI709" s="126">
        <f t="shared" si="671"/>
        <v>73465.6875</v>
      </c>
      <c r="AJ709" s="592"/>
      <c r="AK709" s="227" t="s">
        <v>124</v>
      </c>
      <c r="AL709" s="122">
        <v>209</v>
      </c>
      <c r="AM709" s="131">
        <v>107</v>
      </c>
      <c r="AN709" s="131">
        <v>9606440</v>
      </c>
      <c r="AO709" s="132">
        <f t="shared" si="717"/>
        <v>5.8630136986301373E-2</v>
      </c>
      <c r="AP709" s="132">
        <f t="shared" si="672"/>
        <v>0.51196172248803828</v>
      </c>
      <c r="AQ709" s="126">
        <f t="shared" si="673"/>
        <v>89779.813084112146</v>
      </c>
      <c r="AR709" s="592"/>
      <c r="AS709" s="227" t="s">
        <v>124</v>
      </c>
      <c r="AT709" s="122">
        <v>148</v>
      </c>
      <c r="AU709" s="131">
        <v>71</v>
      </c>
      <c r="AV709" s="131">
        <v>9085440</v>
      </c>
      <c r="AW709" s="132">
        <f t="shared" si="718"/>
        <v>7.5531914893617019E-2</v>
      </c>
      <c r="AX709" s="132">
        <f t="shared" si="674"/>
        <v>0.47972972972972971</v>
      </c>
      <c r="AY709" s="131">
        <f t="shared" si="675"/>
        <v>127963.94366197183</v>
      </c>
      <c r="AZ709" s="592"/>
      <c r="BA709" s="227" t="s">
        <v>124</v>
      </c>
      <c r="BB709" s="122">
        <v>52</v>
      </c>
      <c r="BC709" s="131">
        <v>25</v>
      </c>
      <c r="BD709" s="131">
        <v>2869000</v>
      </c>
      <c r="BE709" s="132">
        <f t="shared" si="719"/>
        <v>7.1428571428571425E-2</v>
      </c>
      <c r="BF709" s="132">
        <f t="shared" si="676"/>
        <v>0.48076923076923078</v>
      </c>
      <c r="BG709" s="157">
        <f t="shared" si="677"/>
        <v>114760</v>
      </c>
      <c r="BH709" s="592"/>
      <c r="BI709" s="227" t="s">
        <v>124</v>
      </c>
      <c r="BJ709" s="122">
        <f t="shared" si="678"/>
        <v>937</v>
      </c>
      <c r="BK709" s="131">
        <f t="shared" si="662"/>
        <v>517</v>
      </c>
      <c r="BL709" s="131">
        <f t="shared" si="663"/>
        <v>45983850</v>
      </c>
      <c r="BM709" s="132">
        <f t="shared" si="720"/>
        <v>4.9402771141901579E-2</v>
      </c>
      <c r="BN709" s="132">
        <f t="shared" si="679"/>
        <v>0.55176093916755597</v>
      </c>
      <c r="BO709" s="131">
        <f t="shared" si="680"/>
        <v>88943.617021276601</v>
      </c>
      <c r="BP709" s="183"/>
    </row>
    <row r="710" spans="2:68" s="75" customFormat="1">
      <c r="B710" s="602"/>
      <c r="C710" s="605"/>
      <c r="D710" s="592"/>
      <c r="E710" s="224" t="s">
        <v>117</v>
      </c>
      <c r="F710" s="122">
        <v>5</v>
      </c>
      <c r="G710" s="131">
        <v>3</v>
      </c>
      <c r="H710" s="131">
        <v>158810</v>
      </c>
      <c r="I710" s="132">
        <f t="shared" si="713"/>
        <v>5.6603773584905662E-2</v>
      </c>
      <c r="J710" s="132">
        <f t="shared" si="664"/>
        <v>0.6</v>
      </c>
      <c r="K710" s="157">
        <f t="shared" si="665"/>
        <v>52936.666666666664</v>
      </c>
      <c r="L710" s="592"/>
      <c r="M710" s="228" t="s">
        <v>117</v>
      </c>
      <c r="N710" s="122">
        <v>4</v>
      </c>
      <c r="O710" s="131">
        <v>0</v>
      </c>
      <c r="P710" s="131">
        <v>0</v>
      </c>
      <c r="Q710" s="132">
        <f t="shared" si="714"/>
        <v>0</v>
      </c>
      <c r="R710" s="132">
        <f t="shared" si="666"/>
        <v>0</v>
      </c>
      <c r="S710" s="126" t="str">
        <f t="shared" si="667"/>
        <v>-</v>
      </c>
      <c r="T710" s="592"/>
      <c r="U710" s="228" t="s">
        <v>117</v>
      </c>
      <c r="V710" s="122">
        <v>326</v>
      </c>
      <c r="W710" s="131">
        <v>186</v>
      </c>
      <c r="X710" s="131">
        <v>11093020</v>
      </c>
      <c r="Y710" s="132">
        <f t="shared" si="715"/>
        <v>4.6314741035856574E-2</v>
      </c>
      <c r="Z710" s="132">
        <f t="shared" si="668"/>
        <v>0.57055214723926384</v>
      </c>
      <c r="AA710" s="131">
        <f t="shared" si="669"/>
        <v>59639.892473118278</v>
      </c>
      <c r="AB710" s="592"/>
      <c r="AC710" s="228" t="s">
        <v>117</v>
      </c>
      <c r="AD710" s="122">
        <v>186</v>
      </c>
      <c r="AE710" s="131">
        <v>112</v>
      </c>
      <c r="AF710" s="131">
        <v>9320400</v>
      </c>
      <c r="AG710" s="132">
        <f t="shared" si="716"/>
        <v>3.5431825371717809E-2</v>
      </c>
      <c r="AH710" s="132">
        <f t="shared" si="670"/>
        <v>0.60215053763440862</v>
      </c>
      <c r="AI710" s="126">
        <f t="shared" si="671"/>
        <v>83217.857142857145</v>
      </c>
      <c r="AJ710" s="592"/>
      <c r="AK710" s="228" t="s">
        <v>117</v>
      </c>
      <c r="AL710" s="122">
        <v>84</v>
      </c>
      <c r="AM710" s="131">
        <v>30</v>
      </c>
      <c r="AN710" s="131">
        <v>3506230</v>
      </c>
      <c r="AO710" s="132">
        <f t="shared" si="717"/>
        <v>1.643835616438356E-2</v>
      </c>
      <c r="AP710" s="132">
        <f t="shared" si="672"/>
        <v>0.35714285714285715</v>
      </c>
      <c r="AQ710" s="126">
        <f t="shared" si="673"/>
        <v>116874.33333333333</v>
      </c>
      <c r="AR710" s="592"/>
      <c r="AS710" s="228" t="s">
        <v>117</v>
      </c>
      <c r="AT710" s="122">
        <v>46</v>
      </c>
      <c r="AU710" s="131">
        <v>22</v>
      </c>
      <c r="AV710" s="131">
        <v>2558290</v>
      </c>
      <c r="AW710" s="132">
        <f t="shared" si="718"/>
        <v>2.3404255319148935E-2</v>
      </c>
      <c r="AX710" s="132">
        <f t="shared" si="674"/>
        <v>0.47826086956521741</v>
      </c>
      <c r="AY710" s="131">
        <f t="shared" si="675"/>
        <v>116285.90909090909</v>
      </c>
      <c r="AZ710" s="592"/>
      <c r="BA710" s="228" t="s">
        <v>117</v>
      </c>
      <c r="BB710" s="122">
        <v>23</v>
      </c>
      <c r="BC710" s="131">
        <v>10</v>
      </c>
      <c r="BD710" s="131">
        <v>1540500</v>
      </c>
      <c r="BE710" s="132">
        <f t="shared" si="719"/>
        <v>2.8571428571428571E-2</v>
      </c>
      <c r="BF710" s="132">
        <f t="shared" si="676"/>
        <v>0.43478260869565216</v>
      </c>
      <c r="BG710" s="157">
        <f t="shared" si="677"/>
        <v>154050</v>
      </c>
      <c r="BH710" s="592"/>
      <c r="BI710" s="228" t="s">
        <v>117</v>
      </c>
      <c r="BJ710" s="122">
        <f t="shared" si="678"/>
        <v>674</v>
      </c>
      <c r="BK710" s="131">
        <f t="shared" si="662"/>
        <v>363</v>
      </c>
      <c r="BL710" s="131">
        <f t="shared" si="663"/>
        <v>28177250</v>
      </c>
      <c r="BM710" s="132">
        <f t="shared" si="720"/>
        <v>3.4687052078356428E-2</v>
      </c>
      <c r="BN710" s="132">
        <f t="shared" si="679"/>
        <v>0.53857566765578635</v>
      </c>
      <c r="BO710" s="131">
        <f t="shared" si="680"/>
        <v>77623.278236914601</v>
      </c>
      <c r="BP710" s="183"/>
    </row>
    <row r="711" spans="2:68" s="75" customFormat="1">
      <c r="B711" s="602">
        <v>65</v>
      </c>
      <c r="C711" s="604" t="s">
        <v>10</v>
      </c>
      <c r="D711" s="596">
        <f>BS72</f>
        <v>7</v>
      </c>
      <c r="E711" s="225" t="s">
        <v>104</v>
      </c>
      <c r="F711" s="121">
        <v>3</v>
      </c>
      <c r="G711" s="129">
        <v>2</v>
      </c>
      <c r="H711" s="129">
        <v>308860</v>
      </c>
      <c r="I711" s="130">
        <f>IFERROR(G711/$D$711,"-")</f>
        <v>0.2857142857142857</v>
      </c>
      <c r="J711" s="130">
        <f t="shared" si="664"/>
        <v>0.66666666666666663</v>
      </c>
      <c r="K711" s="156">
        <f t="shared" si="665"/>
        <v>154430</v>
      </c>
      <c r="L711" s="596">
        <f>BT72</f>
        <v>23</v>
      </c>
      <c r="M711" s="225" t="s">
        <v>104</v>
      </c>
      <c r="N711" s="121">
        <v>12</v>
      </c>
      <c r="O711" s="129">
        <v>9</v>
      </c>
      <c r="P711" s="129">
        <v>830070</v>
      </c>
      <c r="Q711" s="130">
        <f>IFERROR(O711/$L$711,"-")</f>
        <v>0.39130434782608697</v>
      </c>
      <c r="R711" s="130">
        <f t="shared" si="666"/>
        <v>0.75</v>
      </c>
      <c r="S711" s="125">
        <f t="shared" si="667"/>
        <v>92230</v>
      </c>
      <c r="T711" s="596">
        <f>BU72</f>
        <v>2009</v>
      </c>
      <c r="U711" s="225" t="s">
        <v>104</v>
      </c>
      <c r="V711" s="121">
        <v>904</v>
      </c>
      <c r="W711" s="129">
        <v>567</v>
      </c>
      <c r="X711" s="129">
        <v>37208520</v>
      </c>
      <c r="Y711" s="130">
        <f>IFERROR(W711/$T$711,"-")</f>
        <v>0.28222996515679444</v>
      </c>
      <c r="Z711" s="130">
        <f t="shared" si="668"/>
        <v>0.62721238938053092</v>
      </c>
      <c r="AA711" s="129">
        <f t="shared" si="669"/>
        <v>65623.492063492056</v>
      </c>
      <c r="AB711" s="596">
        <f>BV72</f>
        <v>1499</v>
      </c>
      <c r="AC711" s="225" t="s">
        <v>104</v>
      </c>
      <c r="AD711" s="121">
        <v>796</v>
      </c>
      <c r="AE711" s="129">
        <v>493</v>
      </c>
      <c r="AF711" s="129">
        <v>35038060</v>
      </c>
      <c r="AG711" s="130">
        <f>IFERROR(AE711/$AB$711,"-")</f>
        <v>0.32888592394929955</v>
      </c>
      <c r="AH711" s="130">
        <f t="shared" si="670"/>
        <v>0.6193467336683417</v>
      </c>
      <c r="AI711" s="125">
        <f t="shared" si="671"/>
        <v>71071.115618661264</v>
      </c>
      <c r="AJ711" s="596">
        <f>BW72</f>
        <v>967</v>
      </c>
      <c r="AK711" s="225" t="s">
        <v>104</v>
      </c>
      <c r="AL711" s="121">
        <v>532</v>
      </c>
      <c r="AM711" s="129">
        <v>306</v>
      </c>
      <c r="AN711" s="129">
        <v>22031680</v>
      </c>
      <c r="AO711" s="130">
        <f>IFERROR(AM711/$AJ$711,"-")</f>
        <v>0.31644260599793173</v>
      </c>
      <c r="AP711" s="130">
        <f t="shared" si="672"/>
        <v>0.57518796992481203</v>
      </c>
      <c r="AQ711" s="125">
        <f t="shared" si="673"/>
        <v>71998.954248366019</v>
      </c>
      <c r="AR711" s="596">
        <f>BX72</f>
        <v>496</v>
      </c>
      <c r="AS711" s="225" t="s">
        <v>104</v>
      </c>
      <c r="AT711" s="121">
        <v>239</v>
      </c>
      <c r="AU711" s="129">
        <v>132</v>
      </c>
      <c r="AV711" s="129">
        <v>10224960</v>
      </c>
      <c r="AW711" s="130">
        <f>IFERROR(AU711/$AR$711,"-")</f>
        <v>0.2661290322580645</v>
      </c>
      <c r="AX711" s="130">
        <f t="shared" si="674"/>
        <v>0.55230125523012552</v>
      </c>
      <c r="AY711" s="129">
        <f t="shared" si="675"/>
        <v>77461.818181818177</v>
      </c>
      <c r="AZ711" s="596">
        <f>BY72</f>
        <v>212</v>
      </c>
      <c r="BA711" s="225" t="s">
        <v>104</v>
      </c>
      <c r="BB711" s="121">
        <v>88</v>
      </c>
      <c r="BC711" s="129">
        <v>47</v>
      </c>
      <c r="BD711" s="129">
        <v>3811010</v>
      </c>
      <c r="BE711" s="130">
        <f>IFERROR(BC711/$AZ$711,"-")</f>
        <v>0.22169811320754718</v>
      </c>
      <c r="BF711" s="130">
        <f t="shared" si="676"/>
        <v>0.53409090909090906</v>
      </c>
      <c r="BG711" s="156">
        <f t="shared" si="677"/>
        <v>81085.319148936163</v>
      </c>
      <c r="BH711" s="596">
        <f>BZ72</f>
        <v>5213</v>
      </c>
      <c r="BI711" s="225" t="s">
        <v>104</v>
      </c>
      <c r="BJ711" s="121">
        <f t="shared" si="678"/>
        <v>2574</v>
      </c>
      <c r="BK711" s="129">
        <f t="shared" ref="BK711:BK774" si="721">SUM(G711,O711,W711,AE711,AM711,AU711,BC711)</f>
        <v>1556</v>
      </c>
      <c r="BL711" s="129">
        <f t="shared" ref="BL711:BL774" si="722">SUM(H711,P711,X711,AF711,AN711,AV711,BD711)</f>
        <v>109453160</v>
      </c>
      <c r="BM711" s="130">
        <f>IFERROR(BK711/$BH$711,"-")</f>
        <v>0.29848455783617878</v>
      </c>
      <c r="BN711" s="130">
        <f t="shared" si="679"/>
        <v>0.60450660450660454</v>
      </c>
      <c r="BO711" s="129">
        <f t="shared" si="680"/>
        <v>70342.647814910029</v>
      </c>
      <c r="BP711" s="183"/>
    </row>
    <row r="712" spans="2:68" s="75" customFormat="1">
      <c r="B712" s="602"/>
      <c r="C712" s="605"/>
      <c r="D712" s="592"/>
      <c r="E712" s="226" t="s">
        <v>136</v>
      </c>
      <c r="F712" s="122">
        <v>2</v>
      </c>
      <c r="G712" s="131">
        <v>2</v>
      </c>
      <c r="H712" s="131">
        <v>308860</v>
      </c>
      <c r="I712" s="132">
        <f t="shared" ref="I712:I721" si="723">IFERROR(G712/$D$711,"-")</f>
        <v>0.2857142857142857</v>
      </c>
      <c r="J712" s="132">
        <f t="shared" ref="J712:J775" si="724">IFERROR(G712/F712,"-")</f>
        <v>1</v>
      </c>
      <c r="K712" s="157">
        <f t="shared" ref="K712:K775" si="725">IFERROR(H712/G712,"-")</f>
        <v>154430</v>
      </c>
      <c r="L712" s="592"/>
      <c r="M712" s="226" t="s">
        <v>136</v>
      </c>
      <c r="N712" s="122">
        <v>5</v>
      </c>
      <c r="O712" s="131">
        <v>3</v>
      </c>
      <c r="P712" s="131">
        <v>484810</v>
      </c>
      <c r="Q712" s="132">
        <f t="shared" ref="Q712:Q721" si="726">IFERROR(O712/$L$711,"-")</f>
        <v>0.13043478260869565</v>
      </c>
      <c r="R712" s="132">
        <f t="shared" ref="R712:R775" si="727">IFERROR(O712/N712,"-")</f>
        <v>0.6</v>
      </c>
      <c r="S712" s="126">
        <f t="shared" ref="S712:S775" si="728">IFERROR(P712/O712,"-")</f>
        <v>161603.33333333334</v>
      </c>
      <c r="T712" s="592"/>
      <c r="U712" s="226" t="s">
        <v>136</v>
      </c>
      <c r="V712" s="122">
        <v>847</v>
      </c>
      <c r="W712" s="131">
        <v>528</v>
      </c>
      <c r="X712" s="131">
        <v>32424850</v>
      </c>
      <c r="Y712" s="132">
        <f t="shared" ref="Y712:Y721" si="729">IFERROR(W712/$T$711,"-")</f>
        <v>0.26281732205077152</v>
      </c>
      <c r="Z712" s="132">
        <f t="shared" ref="Z712:Z775" si="730">IFERROR(W712/V712,"-")</f>
        <v>0.62337662337662336</v>
      </c>
      <c r="AA712" s="131">
        <f t="shared" ref="AA712:AA775" si="731">IFERROR(X712/W712,"-")</f>
        <v>61410.70075757576</v>
      </c>
      <c r="AB712" s="592"/>
      <c r="AC712" s="226" t="s">
        <v>136</v>
      </c>
      <c r="AD712" s="122">
        <v>634</v>
      </c>
      <c r="AE712" s="131">
        <v>400</v>
      </c>
      <c r="AF712" s="131">
        <v>27410240</v>
      </c>
      <c r="AG712" s="132">
        <f t="shared" ref="AG712:AG721" si="732">IFERROR(AE712/$AB$711,"-")</f>
        <v>0.26684456304202803</v>
      </c>
      <c r="AH712" s="132">
        <f t="shared" ref="AH712:AH775" si="733">IFERROR(AE712/AD712,"-")</f>
        <v>0.63091482649842268</v>
      </c>
      <c r="AI712" s="126">
        <f t="shared" ref="AI712:AI775" si="734">IFERROR(AF712/AE712,"-")</f>
        <v>68525.600000000006</v>
      </c>
      <c r="AJ712" s="592"/>
      <c r="AK712" s="226" t="s">
        <v>136</v>
      </c>
      <c r="AL712" s="122">
        <v>368</v>
      </c>
      <c r="AM712" s="131">
        <v>212</v>
      </c>
      <c r="AN712" s="131">
        <v>15347000</v>
      </c>
      <c r="AO712" s="132">
        <f t="shared" ref="AO712:AO721" si="735">IFERROR(AM712/$AJ$711,"-")</f>
        <v>0.21923474663908996</v>
      </c>
      <c r="AP712" s="132">
        <f t="shared" ref="AP712:AP775" si="736">IFERROR(AM712/AL712,"-")</f>
        <v>0.57608695652173914</v>
      </c>
      <c r="AQ712" s="126">
        <f t="shared" ref="AQ712:AQ775" si="737">IFERROR(AN712/AM712,"-")</f>
        <v>72391.509433962259</v>
      </c>
      <c r="AR712" s="592"/>
      <c r="AS712" s="226" t="s">
        <v>136</v>
      </c>
      <c r="AT712" s="122">
        <v>142</v>
      </c>
      <c r="AU712" s="131">
        <v>71</v>
      </c>
      <c r="AV712" s="131">
        <v>4475290</v>
      </c>
      <c r="AW712" s="132">
        <f t="shared" ref="AW712:AW721" si="738">IFERROR(AU712/$AR$711,"-")</f>
        <v>0.14314516129032259</v>
      </c>
      <c r="AX712" s="132">
        <f t="shared" ref="AX712:AX775" si="739">IFERROR(AU712/AT712,"-")</f>
        <v>0.5</v>
      </c>
      <c r="AY712" s="131">
        <f t="shared" ref="AY712:AY775" si="740">IFERROR(AV712/AU712,"-")</f>
        <v>63032.25352112676</v>
      </c>
      <c r="AZ712" s="592"/>
      <c r="BA712" s="226" t="s">
        <v>136</v>
      </c>
      <c r="BB712" s="122">
        <v>44</v>
      </c>
      <c r="BC712" s="131">
        <v>26</v>
      </c>
      <c r="BD712" s="131">
        <v>1835460</v>
      </c>
      <c r="BE712" s="132">
        <f t="shared" ref="BE712:BE721" si="741">IFERROR(BC712/$AZ$711,"-")</f>
        <v>0.12264150943396226</v>
      </c>
      <c r="BF712" s="132">
        <f t="shared" ref="BF712:BF775" si="742">IFERROR(BC712/BB712,"-")</f>
        <v>0.59090909090909094</v>
      </c>
      <c r="BG712" s="157">
        <f t="shared" ref="BG712:BG775" si="743">IFERROR(BD712/BC712,"-")</f>
        <v>70594.61538461539</v>
      </c>
      <c r="BH712" s="592"/>
      <c r="BI712" s="226" t="s">
        <v>136</v>
      </c>
      <c r="BJ712" s="122">
        <f t="shared" ref="BJ712:BJ775" si="744">SUM(F712,N712,V712,AD712,AL712,AT712,BB712)</f>
        <v>2042</v>
      </c>
      <c r="BK712" s="131">
        <f t="shared" si="721"/>
        <v>1242</v>
      </c>
      <c r="BL712" s="131">
        <f t="shared" si="722"/>
        <v>82286510</v>
      </c>
      <c r="BM712" s="132">
        <f t="shared" ref="BM712:BM721" si="745">IFERROR(BK712/$BH$711,"-")</f>
        <v>0.2382505275273355</v>
      </c>
      <c r="BN712" s="132">
        <f t="shared" ref="BN712:BN775" si="746">IFERROR(BK712/BJ712,"-")</f>
        <v>0.60822722820763953</v>
      </c>
      <c r="BO712" s="131">
        <f t="shared" ref="BO712:BO775" si="747">IFERROR(BL712/BK712,"-")</f>
        <v>66253.228663446062</v>
      </c>
      <c r="BP712" s="183"/>
    </row>
    <row r="713" spans="2:68" s="75" customFormat="1">
      <c r="B713" s="602"/>
      <c r="C713" s="605"/>
      <c r="D713" s="592"/>
      <c r="E713" s="227" t="s">
        <v>103</v>
      </c>
      <c r="F713" s="122">
        <v>3</v>
      </c>
      <c r="G713" s="131">
        <v>1</v>
      </c>
      <c r="H713" s="131">
        <v>92430</v>
      </c>
      <c r="I713" s="132">
        <f t="shared" si="723"/>
        <v>0.14285714285714285</v>
      </c>
      <c r="J713" s="132">
        <f t="shared" si="724"/>
        <v>0.33333333333333331</v>
      </c>
      <c r="K713" s="157">
        <f t="shared" si="725"/>
        <v>92430</v>
      </c>
      <c r="L713" s="592"/>
      <c r="M713" s="227" t="s">
        <v>103</v>
      </c>
      <c r="N713" s="122">
        <v>9</v>
      </c>
      <c r="O713" s="131">
        <v>6</v>
      </c>
      <c r="P713" s="131">
        <v>560970</v>
      </c>
      <c r="Q713" s="132">
        <f t="shared" si="726"/>
        <v>0.2608695652173913</v>
      </c>
      <c r="R713" s="132">
        <f t="shared" si="727"/>
        <v>0.66666666666666663</v>
      </c>
      <c r="S713" s="126">
        <f t="shared" si="728"/>
        <v>93495</v>
      </c>
      <c r="T713" s="592"/>
      <c r="U713" s="227" t="s">
        <v>103</v>
      </c>
      <c r="V713" s="122">
        <v>1116</v>
      </c>
      <c r="W713" s="131">
        <v>667</v>
      </c>
      <c r="X713" s="131">
        <v>41009970</v>
      </c>
      <c r="Y713" s="132">
        <f t="shared" si="729"/>
        <v>0.3320059731209557</v>
      </c>
      <c r="Z713" s="132">
        <f t="shared" si="730"/>
        <v>0.5976702508960573</v>
      </c>
      <c r="AA713" s="131">
        <f t="shared" si="731"/>
        <v>61484.212893553224</v>
      </c>
      <c r="AB713" s="592"/>
      <c r="AC713" s="227" t="s">
        <v>103</v>
      </c>
      <c r="AD713" s="122">
        <v>979</v>
      </c>
      <c r="AE713" s="131">
        <v>605</v>
      </c>
      <c r="AF713" s="131">
        <v>40713800</v>
      </c>
      <c r="AG713" s="132">
        <f t="shared" si="732"/>
        <v>0.40360240160106736</v>
      </c>
      <c r="AH713" s="132">
        <f t="shared" si="733"/>
        <v>0.6179775280898876</v>
      </c>
      <c r="AI713" s="126">
        <f t="shared" si="734"/>
        <v>67295.537190082643</v>
      </c>
      <c r="AJ713" s="592"/>
      <c r="AK713" s="227" t="s">
        <v>103</v>
      </c>
      <c r="AL713" s="122">
        <v>657</v>
      </c>
      <c r="AM713" s="131">
        <v>371</v>
      </c>
      <c r="AN713" s="131">
        <v>27398240</v>
      </c>
      <c r="AO713" s="132">
        <f t="shared" si="735"/>
        <v>0.38366080661840746</v>
      </c>
      <c r="AP713" s="132">
        <f t="shared" si="736"/>
        <v>0.56468797564687978</v>
      </c>
      <c r="AQ713" s="126">
        <f t="shared" si="737"/>
        <v>73849.703504043122</v>
      </c>
      <c r="AR713" s="592"/>
      <c r="AS713" s="227" t="s">
        <v>103</v>
      </c>
      <c r="AT713" s="122">
        <v>342</v>
      </c>
      <c r="AU713" s="131">
        <v>187</v>
      </c>
      <c r="AV713" s="131">
        <v>14801610</v>
      </c>
      <c r="AW713" s="132">
        <f t="shared" si="738"/>
        <v>0.37701612903225806</v>
      </c>
      <c r="AX713" s="132">
        <f t="shared" si="739"/>
        <v>0.54678362573099415</v>
      </c>
      <c r="AY713" s="131">
        <f t="shared" si="740"/>
        <v>79152.994652406414</v>
      </c>
      <c r="AZ713" s="592"/>
      <c r="BA713" s="227" t="s">
        <v>103</v>
      </c>
      <c r="BB713" s="122">
        <v>138</v>
      </c>
      <c r="BC713" s="131">
        <v>71</v>
      </c>
      <c r="BD713" s="131">
        <v>6015000</v>
      </c>
      <c r="BE713" s="132">
        <f t="shared" si="741"/>
        <v>0.33490566037735847</v>
      </c>
      <c r="BF713" s="132">
        <f t="shared" si="742"/>
        <v>0.51449275362318836</v>
      </c>
      <c r="BG713" s="157">
        <f t="shared" si="743"/>
        <v>84718.309859154935</v>
      </c>
      <c r="BH713" s="592"/>
      <c r="BI713" s="227" t="s">
        <v>103</v>
      </c>
      <c r="BJ713" s="122">
        <f t="shared" si="744"/>
        <v>3244</v>
      </c>
      <c r="BK713" s="131">
        <f t="shared" si="721"/>
        <v>1908</v>
      </c>
      <c r="BL713" s="131">
        <f t="shared" si="722"/>
        <v>130592020</v>
      </c>
      <c r="BM713" s="132">
        <f t="shared" si="745"/>
        <v>0.36600805678112414</v>
      </c>
      <c r="BN713" s="132">
        <f t="shared" si="746"/>
        <v>0.58816276202219486</v>
      </c>
      <c r="BO713" s="131">
        <f t="shared" si="747"/>
        <v>68444.454926624734</v>
      </c>
      <c r="BP713" s="183"/>
    </row>
    <row r="714" spans="2:68" s="75" customFormat="1">
      <c r="B714" s="602"/>
      <c r="C714" s="605"/>
      <c r="D714" s="592"/>
      <c r="E714" s="227" t="s">
        <v>106</v>
      </c>
      <c r="F714" s="122">
        <v>2</v>
      </c>
      <c r="G714" s="131">
        <v>1</v>
      </c>
      <c r="H714" s="131">
        <v>92430</v>
      </c>
      <c r="I714" s="132">
        <f t="shared" si="723"/>
        <v>0.14285714285714285</v>
      </c>
      <c r="J714" s="132">
        <f t="shared" si="724"/>
        <v>0.5</v>
      </c>
      <c r="K714" s="157">
        <f t="shared" si="725"/>
        <v>92430</v>
      </c>
      <c r="L714" s="592"/>
      <c r="M714" s="227" t="s">
        <v>106</v>
      </c>
      <c r="N714" s="122">
        <v>4</v>
      </c>
      <c r="O714" s="131">
        <v>3</v>
      </c>
      <c r="P714" s="131">
        <v>325070</v>
      </c>
      <c r="Q714" s="132">
        <f t="shared" si="726"/>
        <v>0.13043478260869565</v>
      </c>
      <c r="R714" s="132">
        <f t="shared" si="727"/>
        <v>0.75</v>
      </c>
      <c r="S714" s="126">
        <f t="shared" si="728"/>
        <v>108356.66666666667</v>
      </c>
      <c r="T714" s="592"/>
      <c r="U714" s="227" t="s">
        <v>106</v>
      </c>
      <c r="V714" s="122">
        <v>351</v>
      </c>
      <c r="W714" s="131">
        <v>225</v>
      </c>
      <c r="X714" s="131">
        <v>14102650</v>
      </c>
      <c r="Y714" s="132">
        <f t="shared" si="729"/>
        <v>0.11199601791936287</v>
      </c>
      <c r="Z714" s="132">
        <f t="shared" si="730"/>
        <v>0.64102564102564108</v>
      </c>
      <c r="AA714" s="131">
        <f t="shared" si="731"/>
        <v>62678.444444444445</v>
      </c>
      <c r="AB714" s="592"/>
      <c r="AC714" s="227" t="s">
        <v>106</v>
      </c>
      <c r="AD714" s="122">
        <v>383</v>
      </c>
      <c r="AE714" s="131">
        <v>247</v>
      </c>
      <c r="AF714" s="131">
        <v>17239120</v>
      </c>
      <c r="AG714" s="132">
        <f t="shared" si="732"/>
        <v>0.16477651767845231</v>
      </c>
      <c r="AH714" s="132">
        <f t="shared" si="733"/>
        <v>0.64490861618798956</v>
      </c>
      <c r="AI714" s="126">
        <f t="shared" si="734"/>
        <v>69794.008097165992</v>
      </c>
      <c r="AJ714" s="592"/>
      <c r="AK714" s="227" t="s">
        <v>106</v>
      </c>
      <c r="AL714" s="122">
        <v>282</v>
      </c>
      <c r="AM714" s="131">
        <v>168</v>
      </c>
      <c r="AN714" s="131">
        <v>11584110</v>
      </c>
      <c r="AO714" s="132">
        <f t="shared" si="735"/>
        <v>0.17373319544984489</v>
      </c>
      <c r="AP714" s="132">
        <f t="shared" si="736"/>
        <v>0.5957446808510638</v>
      </c>
      <c r="AQ714" s="126">
        <f t="shared" si="737"/>
        <v>68953.03571428571</v>
      </c>
      <c r="AR714" s="592"/>
      <c r="AS714" s="227" t="s">
        <v>106</v>
      </c>
      <c r="AT714" s="122">
        <v>125</v>
      </c>
      <c r="AU714" s="131">
        <v>74</v>
      </c>
      <c r="AV714" s="131">
        <v>5156300</v>
      </c>
      <c r="AW714" s="132">
        <f t="shared" si="738"/>
        <v>0.14919354838709678</v>
      </c>
      <c r="AX714" s="132">
        <f t="shared" si="739"/>
        <v>0.59199999999999997</v>
      </c>
      <c r="AY714" s="131">
        <f t="shared" si="740"/>
        <v>69679.729729729734</v>
      </c>
      <c r="AZ714" s="592"/>
      <c r="BA714" s="227" t="s">
        <v>106</v>
      </c>
      <c r="BB714" s="122">
        <v>45</v>
      </c>
      <c r="BC714" s="131">
        <v>28</v>
      </c>
      <c r="BD714" s="131">
        <v>2260970</v>
      </c>
      <c r="BE714" s="132">
        <f t="shared" si="741"/>
        <v>0.13207547169811321</v>
      </c>
      <c r="BF714" s="132">
        <f t="shared" si="742"/>
        <v>0.62222222222222223</v>
      </c>
      <c r="BG714" s="157">
        <f t="shared" si="743"/>
        <v>80748.928571428565</v>
      </c>
      <c r="BH714" s="592"/>
      <c r="BI714" s="227" t="s">
        <v>106</v>
      </c>
      <c r="BJ714" s="122">
        <f t="shared" si="744"/>
        <v>1192</v>
      </c>
      <c r="BK714" s="131">
        <f t="shared" si="721"/>
        <v>746</v>
      </c>
      <c r="BL714" s="131">
        <f t="shared" si="722"/>
        <v>50760650</v>
      </c>
      <c r="BM714" s="132">
        <f t="shared" si="745"/>
        <v>0.14310377901400345</v>
      </c>
      <c r="BN714" s="132">
        <f t="shared" si="746"/>
        <v>0.62583892617449666</v>
      </c>
      <c r="BO714" s="131">
        <f t="shared" si="747"/>
        <v>68043.766756032172</v>
      </c>
      <c r="BP714" s="183"/>
    </row>
    <row r="715" spans="2:68" s="75" customFormat="1">
      <c r="B715" s="602"/>
      <c r="C715" s="605"/>
      <c r="D715" s="592"/>
      <c r="E715" s="227" t="s">
        <v>119</v>
      </c>
      <c r="F715" s="122">
        <v>2</v>
      </c>
      <c r="G715" s="131">
        <v>1</v>
      </c>
      <c r="H715" s="131">
        <v>92430</v>
      </c>
      <c r="I715" s="132">
        <f t="shared" si="723"/>
        <v>0.14285714285714285</v>
      </c>
      <c r="J715" s="132">
        <f t="shared" si="724"/>
        <v>0.5</v>
      </c>
      <c r="K715" s="157">
        <f t="shared" si="725"/>
        <v>92430</v>
      </c>
      <c r="L715" s="592"/>
      <c r="M715" s="227" t="s">
        <v>119</v>
      </c>
      <c r="N715" s="122">
        <v>8</v>
      </c>
      <c r="O715" s="131">
        <v>4</v>
      </c>
      <c r="P715" s="131">
        <v>220920</v>
      </c>
      <c r="Q715" s="132">
        <f t="shared" si="726"/>
        <v>0.17391304347826086</v>
      </c>
      <c r="R715" s="132">
        <f t="shared" si="727"/>
        <v>0.5</v>
      </c>
      <c r="S715" s="126">
        <f t="shared" si="728"/>
        <v>55230</v>
      </c>
      <c r="T715" s="592"/>
      <c r="U715" s="227" t="s">
        <v>119</v>
      </c>
      <c r="V715" s="122">
        <v>378</v>
      </c>
      <c r="W715" s="131">
        <v>237</v>
      </c>
      <c r="X715" s="131">
        <v>15879910</v>
      </c>
      <c r="Y715" s="132">
        <f t="shared" si="729"/>
        <v>0.11796913887506222</v>
      </c>
      <c r="Z715" s="132">
        <f t="shared" si="730"/>
        <v>0.62698412698412698</v>
      </c>
      <c r="AA715" s="131">
        <f t="shared" si="731"/>
        <v>67003.839662447252</v>
      </c>
      <c r="AB715" s="592"/>
      <c r="AC715" s="227" t="s">
        <v>119</v>
      </c>
      <c r="AD715" s="122">
        <v>322</v>
      </c>
      <c r="AE715" s="131">
        <v>196</v>
      </c>
      <c r="AF715" s="131">
        <v>15399000</v>
      </c>
      <c r="AG715" s="132">
        <f t="shared" si="732"/>
        <v>0.13075383589059372</v>
      </c>
      <c r="AH715" s="132">
        <f t="shared" si="733"/>
        <v>0.60869565217391308</v>
      </c>
      <c r="AI715" s="126">
        <f t="shared" si="734"/>
        <v>78566.326530612248</v>
      </c>
      <c r="AJ715" s="592"/>
      <c r="AK715" s="227" t="s">
        <v>119</v>
      </c>
      <c r="AL715" s="122">
        <v>271</v>
      </c>
      <c r="AM715" s="131">
        <v>166</v>
      </c>
      <c r="AN715" s="131">
        <v>11920200</v>
      </c>
      <c r="AO715" s="132">
        <f t="shared" si="735"/>
        <v>0.17166494312306102</v>
      </c>
      <c r="AP715" s="132">
        <f t="shared" si="736"/>
        <v>0.61254612546125464</v>
      </c>
      <c r="AQ715" s="126">
        <f t="shared" si="737"/>
        <v>71808.433734939754</v>
      </c>
      <c r="AR715" s="592"/>
      <c r="AS715" s="227" t="s">
        <v>119</v>
      </c>
      <c r="AT715" s="122">
        <v>151</v>
      </c>
      <c r="AU715" s="131">
        <v>82</v>
      </c>
      <c r="AV715" s="131">
        <v>6921410</v>
      </c>
      <c r="AW715" s="132">
        <f t="shared" si="738"/>
        <v>0.16532258064516128</v>
      </c>
      <c r="AX715" s="132">
        <f t="shared" si="739"/>
        <v>0.54304635761589404</v>
      </c>
      <c r="AY715" s="131">
        <f t="shared" si="740"/>
        <v>84407.439024390245</v>
      </c>
      <c r="AZ715" s="592"/>
      <c r="BA715" s="227" t="s">
        <v>119</v>
      </c>
      <c r="BB715" s="122">
        <v>57</v>
      </c>
      <c r="BC715" s="131">
        <v>30</v>
      </c>
      <c r="BD715" s="131">
        <v>3009500</v>
      </c>
      <c r="BE715" s="132">
        <f t="shared" si="741"/>
        <v>0.14150943396226415</v>
      </c>
      <c r="BF715" s="132">
        <f t="shared" si="742"/>
        <v>0.52631578947368418</v>
      </c>
      <c r="BG715" s="157">
        <f t="shared" si="743"/>
        <v>100316.66666666667</v>
      </c>
      <c r="BH715" s="592"/>
      <c r="BI715" s="227" t="s">
        <v>119</v>
      </c>
      <c r="BJ715" s="122">
        <f t="shared" si="744"/>
        <v>1189</v>
      </c>
      <c r="BK715" s="131">
        <f t="shared" si="721"/>
        <v>716</v>
      </c>
      <c r="BL715" s="131">
        <f t="shared" si="722"/>
        <v>53443370</v>
      </c>
      <c r="BM715" s="132">
        <f t="shared" si="745"/>
        <v>0.1373489353539229</v>
      </c>
      <c r="BN715" s="132">
        <f t="shared" si="746"/>
        <v>0.60218671152228764</v>
      </c>
      <c r="BO715" s="131">
        <f t="shared" si="747"/>
        <v>74641.578212290508</v>
      </c>
      <c r="BP715" s="183"/>
    </row>
    <row r="716" spans="2:68" s="75" customFormat="1">
      <c r="B716" s="602"/>
      <c r="C716" s="605"/>
      <c r="D716" s="592"/>
      <c r="E716" s="227" t="s">
        <v>120</v>
      </c>
      <c r="F716" s="122">
        <v>1</v>
      </c>
      <c r="G716" s="131">
        <v>1</v>
      </c>
      <c r="H716" s="131">
        <v>92430</v>
      </c>
      <c r="I716" s="132">
        <f t="shared" si="723"/>
        <v>0.14285714285714285</v>
      </c>
      <c r="J716" s="132">
        <f t="shared" si="724"/>
        <v>1</v>
      </c>
      <c r="K716" s="157">
        <f t="shared" si="725"/>
        <v>92430</v>
      </c>
      <c r="L716" s="592"/>
      <c r="M716" s="227" t="s">
        <v>120</v>
      </c>
      <c r="N716" s="122">
        <v>0</v>
      </c>
      <c r="O716" s="131">
        <v>0</v>
      </c>
      <c r="P716" s="131">
        <v>0</v>
      </c>
      <c r="Q716" s="132">
        <f t="shared" si="726"/>
        <v>0</v>
      </c>
      <c r="R716" s="132" t="str">
        <f t="shared" si="727"/>
        <v>-</v>
      </c>
      <c r="S716" s="126" t="str">
        <f t="shared" si="728"/>
        <v>-</v>
      </c>
      <c r="T716" s="592"/>
      <c r="U716" s="227" t="s">
        <v>120</v>
      </c>
      <c r="V716" s="122">
        <v>108</v>
      </c>
      <c r="W716" s="131">
        <v>71</v>
      </c>
      <c r="X716" s="131">
        <v>3956260</v>
      </c>
      <c r="Y716" s="132">
        <f t="shared" si="729"/>
        <v>3.5340965654554503E-2</v>
      </c>
      <c r="Z716" s="132">
        <f t="shared" si="730"/>
        <v>0.65740740740740744</v>
      </c>
      <c r="AA716" s="131">
        <f t="shared" si="731"/>
        <v>55721.971830985916</v>
      </c>
      <c r="AB716" s="592"/>
      <c r="AC716" s="227" t="s">
        <v>120</v>
      </c>
      <c r="AD716" s="122">
        <v>111</v>
      </c>
      <c r="AE716" s="131">
        <v>69</v>
      </c>
      <c r="AF716" s="131">
        <v>5670750</v>
      </c>
      <c r="AG716" s="132">
        <f t="shared" si="732"/>
        <v>4.6030687124749836E-2</v>
      </c>
      <c r="AH716" s="132">
        <f t="shared" si="733"/>
        <v>0.6216216216216216</v>
      </c>
      <c r="AI716" s="126">
        <f t="shared" si="734"/>
        <v>82184.782608695648</v>
      </c>
      <c r="AJ716" s="592"/>
      <c r="AK716" s="227" t="s">
        <v>120</v>
      </c>
      <c r="AL716" s="122">
        <v>72</v>
      </c>
      <c r="AM716" s="131">
        <v>41</v>
      </c>
      <c r="AN716" s="131">
        <v>2675180</v>
      </c>
      <c r="AO716" s="132">
        <f t="shared" si="735"/>
        <v>4.2399172699069287E-2</v>
      </c>
      <c r="AP716" s="132">
        <f t="shared" si="736"/>
        <v>0.56944444444444442</v>
      </c>
      <c r="AQ716" s="126">
        <f t="shared" si="737"/>
        <v>65248.292682926833</v>
      </c>
      <c r="AR716" s="592"/>
      <c r="AS716" s="227" t="s">
        <v>120</v>
      </c>
      <c r="AT716" s="122">
        <v>30</v>
      </c>
      <c r="AU716" s="131">
        <v>17</v>
      </c>
      <c r="AV716" s="131">
        <v>1246870</v>
      </c>
      <c r="AW716" s="132">
        <f t="shared" si="738"/>
        <v>3.4274193548387094E-2</v>
      </c>
      <c r="AX716" s="132">
        <f t="shared" si="739"/>
        <v>0.56666666666666665</v>
      </c>
      <c r="AY716" s="131">
        <f t="shared" si="740"/>
        <v>73345.294117647063</v>
      </c>
      <c r="AZ716" s="592"/>
      <c r="BA716" s="227" t="s">
        <v>120</v>
      </c>
      <c r="BB716" s="122">
        <v>13</v>
      </c>
      <c r="BC716" s="131">
        <v>8</v>
      </c>
      <c r="BD716" s="131">
        <v>707480</v>
      </c>
      <c r="BE716" s="132">
        <f t="shared" si="741"/>
        <v>3.7735849056603772E-2</v>
      </c>
      <c r="BF716" s="132">
        <f t="shared" si="742"/>
        <v>0.61538461538461542</v>
      </c>
      <c r="BG716" s="157">
        <f t="shared" si="743"/>
        <v>88435</v>
      </c>
      <c r="BH716" s="592"/>
      <c r="BI716" s="227" t="s">
        <v>120</v>
      </c>
      <c r="BJ716" s="122">
        <f t="shared" si="744"/>
        <v>335</v>
      </c>
      <c r="BK716" s="131">
        <f t="shared" si="721"/>
        <v>207</v>
      </c>
      <c r="BL716" s="131">
        <f t="shared" si="722"/>
        <v>14348970</v>
      </c>
      <c r="BM716" s="132">
        <f t="shared" si="745"/>
        <v>3.9708421254555919E-2</v>
      </c>
      <c r="BN716" s="132">
        <f t="shared" si="746"/>
        <v>0.61791044776119408</v>
      </c>
      <c r="BO716" s="131">
        <f t="shared" si="747"/>
        <v>69318.695652173919</v>
      </c>
      <c r="BP716" s="183"/>
    </row>
    <row r="717" spans="2:68" s="75" customFormat="1">
      <c r="B717" s="602"/>
      <c r="C717" s="605"/>
      <c r="D717" s="592"/>
      <c r="E717" s="227" t="s">
        <v>121</v>
      </c>
      <c r="F717" s="122">
        <v>3</v>
      </c>
      <c r="G717" s="131">
        <v>1</v>
      </c>
      <c r="H717" s="131">
        <v>92430</v>
      </c>
      <c r="I717" s="132">
        <f t="shared" si="723"/>
        <v>0.14285714285714285</v>
      </c>
      <c r="J717" s="132">
        <f t="shared" si="724"/>
        <v>0.33333333333333331</v>
      </c>
      <c r="K717" s="157">
        <f t="shared" si="725"/>
        <v>92430</v>
      </c>
      <c r="L717" s="592"/>
      <c r="M717" s="227" t="s">
        <v>121</v>
      </c>
      <c r="N717" s="122">
        <v>4</v>
      </c>
      <c r="O717" s="131">
        <v>2</v>
      </c>
      <c r="P717" s="131">
        <v>121790</v>
      </c>
      <c r="Q717" s="132">
        <f t="shared" si="726"/>
        <v>8.6956521739130432E-2</v>
      </c>
      <c r="R717" s="132">
        <f t="shared" si="727"/>
        <v>0.5</v>
      </c>
      <c r="S717" s="126">
        <f t="shared" si="728"/>
        <v>60895</v>
      </c>
      <c r="T717" s="592"/>
      <c r="U717" s="227" t="s">
        <v>121</v>
      </c>
      <c r="V717" s="122">
        <v>71</v>
      </c>
      <c r="W717" s="131">
        <v>36</v>
      </c>
      <c r="X717" s="131">
        <v>1631010</v>
      </c>
      <c r="Y717" s="132">
        <f t="shared" si="729"/>
        <v>1.7919362867098058E-2</v>
      </c>
      <c r="Z717" s="132">
        <f t="shared" si="730"/>
        <v>0.50704225352112675</v>
      </c>
      <c r="AA717" s="131">
        <f t="shared" si="731"/>
        <v>45305.833333333336</v>
      </c>
      <c r="AB717" s="592"/>
      <c r="AC717" s="227" t="s">
        <v>121</v>
      </c>
      <c r="AD717" s="122">
        <v>94</v>
      </c>
      <c r="AE717" s="131">
        <v>62</v>
      </c>
      <c r="AF717" s="131">
        <v>3688040</v>
      </c>
      <c r="AG717" s="132">
        <f t="shared" si="732"/>
        <v>4.1360907271514341E-2</v>
      </c>
      <c r="AH717" s="132">
        <f t="shared" si="733"/>
        <v>0.65957446808510634</v>
      </c>
      <c r="AI717" s="126">
        <f t="shared" si="734"/>
        <v>59484.516129032258</v>
      </c>
      <c r="AJ717" s="592"/>
      <c r="AK717" s="227" t="s">
        <v>121</v>
      </c>
      <c r="AL717" s="122">
        <v>79</v>
      </c>
      <c r="AM717" s="131">
        <v>38</v>
      </c>
      <c r="AN717" s="131">
        <v>3021260</v>
      </c>
      <c r="AO717" s="132">
        <f t="shared" si="735"/>
        <v>3.9296794208893482E-2</v>
      </c>
      <c r="AP717" s="132">
        <f t="shared" si="736"/>
        <v>0.48101265822784811</v>
      </c>
      <c r="AQ717" s="126">
        <f t="shared" si="737"/>
        <v>79506.84210526316</v>
      </c>
      <c r="AR717" s="592"/>
      <c r="AS717" s="227" t="s">
        <v>121</v>
      </c>
      <c r="AT717" s="122">
        <v>56</v>
      </c>
      <c r="AU717" s="131">
        <v>21</v>
      </c>
      <c r="AV717" s="131">
        <v>1696630</v>
      </c>
      <c r="AW717" s="132">
        <f t="shared" si="738"/>
        <v>4.2338709677419352E-2</v>
      </c>
      <c r="AX717" s="132">
        <f t="shared" si="739"/>
        <v>0.375</v>
      </c>
      <c r="AY717" s="131">
        <f t="shared" si="740"/>
        <v>80791.904761904763</v>
      </c>
      <c r="AZ717" s="592"/>
      <c r="BA717" s="227" t="s">
        <v>121</v>
      </c>
      <c r="BB717" s="122">
        <v>23</v>
      </c>
      <c r="BC717" s="131">
        <v>12</v>
      </c>
      <c r="BD717" s="131">
        <v>1160920</v>
      </c>
      <c r="BE717" s="132">
        <f t="shared" si="741"/>
        <v>5.6603773584905662E-2</v>
      </c>
      <c r="BF717" s="132">
        <f t="shared" si="742"/>
        <v>0.52173913043478259</v>
      </c>
      <c r="BG717" s="157">
        <f t="shared" si="743"/>
        <v>96743.333333333328</v>
      </c>
      <c r="BH717" s="592"/>
      <c r="BI717" s="227" t="s">
        <v>121</v>
      </c>
      <c r="BJ717" s="122">
        <f t="shared" si="744"/>
        <v>330</v>
      </c>
      <c r="BK717" s="131">
        <f t="shared" si="721"/>
        <v>172</v>
      </c>
      <c r="BL717" s="131">
        <f t="shared" si="722"/>
        <v>11412080</v>
      </c>
      <c r="BM717" s="132">
        <f t="shared" si="745"/>
        <v>3.2994436984461924E-2</v>
      </c>
      <c r="BN717" s="132">
        <f t="shared" si="746"/>
        <v>0.52121212121212124</v>
      </c>
      <c r="BO717" s="131">
        <f t="shared" si="747"/>
        <v>66349.30232558139</v>
      </c>
      <c r="BP717" s="183"/>
    </row>
    <row r="718" spans="2:68" s="75" customFormat="1">
      <c r="B718" s="602"/>
      <c r="C718" s="605"/>
      <c r="D718" s="592"/>
      <c r="E718" s="227" t="s">
        <v>122</v>
      </c>
      <c r="F718" s="122">
        <v>1</v>
      </c>
      <c r="G718" s="131">
        <v>1</v>
      </c>
      <c r="H718" s="131">
        <v>216430</v>
      </c>
      <c r="I718" s="132">
        <f t="shared" si="723"/>
        <v>0.14285714285714285</v>
      </c>
      <c r="J718" s="132">
        <f t="shared" si="724"/>
        <v>1</v>
      </c>
      <c r="K718" s="157">
        <f t="shared" si="725"/>
        <v>216430</v>
      </c>
      <c r="L718" s="592"/>
      <c r="M718" s="227" t="s">
        <v>122</v>
      </c>
      <c r="N718" s="122">
        <v>0</v>
      </c>
      <c r="O718" s="131">
        <v>0</v>
      </c>
      <c r="P718" s="131">
        <v>0</v>
      </c>
      <c r="Q718" s="132">
        <f t="shared" si="726"/>
        <v>0</v>
      </c>
      <c r="R718" s="132" t="str">
        <f t="shared" si="727"/>
        <v>-</v>
      </c>
      <c r="S718" s="126" t="str">
        <f t="shared" si="728"/>
        <v>-</v>
      </c>
      <c r="T718" s="592"/>
      <c r="U718" s="227" t="s">
        <v>122</v>
      </c>
      <c r="V718" s="122">
        <v>128</v>
      </c>
      <c r="W718" s="131">
        <v>84</v>
      </c>
      <c r="X718" s="131">
        <v>5870690</v>
      </c>
      <c r="Y718" s="132">
        <f t="shared" si="729"/>
        <v>4.1811846689895474E-2</v>
      </c>
      <c r="Z718" s="132">
        <f t="shared" si="730"/>
        <v>0.65625</v>
      </c>
      <c r="AA718" s="131">
        <f t="shared" si="731"/>
        <v>69889.166666666672</v>
      </c>
      <c r="AB718" s="592"/>
      <c r="AC718" s="227" t="s">
        <v>122</v>
      </c>
      <c r="AD718" s="122">
        <v>86</v>
      </c>
      <c r="AE718" s="131">
        <v>54</v>
      </c>
      <c r="AF718" s="131">
        <v>4152920</v>
      </c>
      <c r="AG718" s="132">
        <f t="shared" si="732"/>
        <v>3.602401601067378E-2</v>
      </c>
      <c r="AH718" s="132">
        <f t="shared" si="733"/>
        <v>0.62790697674418605</v>
      </c>
      <c r="AI718" s="126">
        <f t="shared" si="734"/>
        <v>76905.925925925927</v>
      </c>
      <c r="AJ718" s="592"/>
      <c r="AK718" s="227" t="s">
        <v>122</v>
      </c>
      <c r="AL718" s="122">
        <v>78</v>
      </c>
      <c r="AM718" s="131">
        <v>49</v>
      </c>
      <c r="AN718" s="131">
        <v>3815650</v>
      </c>
      <c r="AO718" s="132">
        <f t="shared" si="735"/>
        <v>5.0672182006204755E-2</v>
      </c>
      <c r="AP718" s="132">
        <f t="shared" si="736"/>
        <v>0.62820512820512819</v>
      </c>
      <c r="AQ718" s="126">
        <f t="shared" si="737"/>
        <v>77870.408163265311</v>
      </c>
      <c r="AR718" s="592"/>
      <c r="AS718" s="227" t="s">
        <v>122</v>
      </c>
      <c r="AT718" s="122">
        <v>39</v>
      </c>
      <c r="AU718" s="131">
        <v>26</v>
      </c>
      <c r="AV718" s="131">
        <v>2569630</v>
      </c>
      <c r="AW718" s="132">
        <f t="shared" si="738"/>
        <v>5.2419354838709679E-2</v>
      </c>
      <c r="AX718" s="132">
        <f t="shared" si="739"/>
        <v>0.66666666666666663</v>
      </c>
      <c r="AY718" s="131">
        <f t="shared" si="740"/>
        <v>98831.923076923078</v>
      </c>
      <c r="AZ718" s="592"/>
      <c r="BA718" s="227" t="s">
        <v>122</v>
      </c>
      <c r="BB718" s="122">
        <v>19</v>
      </c>
      <c r="BC718" s="131">
        <v>14</v>
      </c>
      <c r="BD718" s="131">
        <v>1441250</v>
      </c>
      <c r="BE718" s="132">
        <f t="shared" si="741"/>
        <v>6.6037735849056603E-2</v>
      </c>
      <c r="BF718" s="132">
        <f t="shared" si="742"/>
        <v>0.73684210526315785</v>
      </c>
      <c r="BG718" s="157">
        <f t="shared" si="743"/>
        <v>102946.42857142857</v>
      </c>
      <c r="BH718" s="592"/>
      <c r="BI718" s="227" t="s">
        <v>122</v>
      </c>
      <c r="BJ718" s="122">
        <f t="shared" si="744"/>
        <v>351</v>
      </c>
      <c r="BK718" s="131">
        <f t="shared" si="721"/>
        <v>228</v>
      </c>
      <c r="BL718" s="131">
        <f t="shared" si="722"/>
        <v>18066570</v>
      </c>
      <c r="BM718" s="132">
        <f t="shared" si="745"/>
        <v>4.3736811816612313E-2</v>
      </c>
      <c r="BN718" s="132">
        <f t="shared" si="746"/>
        <v>0.6495726495726496</v>
      </c>
      <c r="BO718" s="131">
        <f t="shared" si="747"/>
        <v>79239.34210526316</v>
      </c>
      <c r="BP718" s="183"/>
    </row>
    <row r="719" spans="2:68" s="75" customFormat="1">
      <c r="B719" s="602"/>
      <c r="C719" s="605"/>
      <c r="D719" s="592"/>
      <c r="E719" s="227" t="s">
        <v>123</v>
      </c>
      <c r="F719" s="122">
        <v>2</v>
      </c>
      <c r="G719" s="131">
        <v>1</v>
      </c>
      <c r="H719" s="131">
        <v>92430</v>
      </c>
      <c r="I719" s="132">
        <f t="shared" si="723"/>
        <v>0.14285714285714285</v>
      </c>
      <c r="J719" s="132">
        <f t="shared" si="724"/>
        <v>0.5</v>
      </c>
      <c r="K719" s="157">
        <f t="shared" si="725"/>
        <v>92430</v>
      </c>
      <c r="L719" s="592"/>
      <c r="M719" s="227" t="s">
        <v>123</v>
      </c>
      <c r="N719" s="122">
        <v>11</v>
      </c>
      <c r="O719" s="131">
        <v>8</v>
      </c>
      <c r="P719" s="131">
        <v>671400</v>
      </c>
      <c r="Q719" s="132">
        <f t="shared" si="726"/>
        <v>0.34782608695652173</v>
      </c>
      <c r="R719" s="132">
        <f t="shared" si="727"/>
        <v>0.72727272727272729</v>
      </c>
      <c r="S719" s="126">
        <f t="shared" si="728"/>
        <v>83925</v>
      </c>
      <c r="T719" s="592"/>
      <c r="U719" s="227" t="s">
        <v>123</v>
      </c>
      <c r="V719" s="122">
        <v>841</v>
      </c>
      <c r="W719" s="131">
        <v>568</v>
      </c>
      <c r="X719" s="131">
        <v>35563740</v>
      </c>
      <c r="Y719" s="132">
        <f t="shared" si="729"/>
        <v>0.28272772523643602</v>
      </c>
      <c r="Z719" s="132">
        <f t="shared" si="730"/>
        <v>0.67538644470868014</v>
      </c>
      <c r="AA719" s="131">
        <f t="shared" si="731"/>
        <v>62612.218309859156</v>
      </c>
      <c r="AB719" s="592"/>
      <c r="AC719" s="227" t="s">
        <v>123</v>
      </c>
      <c r="AD719" s="122">
        <v>654</v>
      </c>
      <c r="AE719" s="131">
        <v>444</v>
      </c>
      <c r="AF719" s="131">
        <v>30988180</v>
      </c>
      <c r="AG719" s="132">
        <f t="shared" si="732"/>
        <v>0.29619746497665111</v>
      </c>
      <c r="AH719" s="132">
        <f t="shared" si="733"/>
        <v>0.67889908256880738</v>
      </c>
      <c r="AI719" s="126">
        <f t="shared" si="734"/>
        <v>69793.198198198195</v>
      </c>
      <c r="AJ719" s="592"/>
      <c r="AK719" s="227" t="s">
        <v>123</v>
      </c>
      <c r="AL719" s="122">
        <v>417</v>
      </c>
      <c r="AM719" s="131">
        <v>256</v>
      </c>
      <c r="AN719" s="131">
        <v>18707890</v>
      </c>
      <c r="AO719" s="132">
        <f t="shared" si="735"/>
        <v>0.26473629782833508</v>
      </c>
      <c r="AP719" s="132">
        <f t="shared" si="736"/>
        <v>0.61390887290167862</v>
      </c>
      <c r="AQ719" s="126">
        <f t="shared" si="737"/>
        <v>73077.6953125</v>
      </c>
      <c r="AR719" s="592"/>
      <c r="AS719" s="227" t="s">
        <v>123</v>
      </c>
      <c r="AT719" s="122">
        <v>157</v>
      </c>
      <c r="AU719" s="131">
        <v>87</v>
      </c>
      <c r="AV719" s="131">
        <v>6076100</v>
      </c>
      <c r="AW719" s="132">
        <f t="shared" si="738"/>
        <v>0.17540322580645162</v>
      </c>
      <c r="AX719" s="132">
        <f t="shared" si="739"/>
        <v>0.55414012738853502</v>
      </c>
      <c r="AY719" s="131">
        <f t="shared" si="740"/>
        <v>69840.229885057473</v>
      </c>
      <c r="AZ719" s="592"/>
      <c r="BA719" s="227" t="s">
        <v>123</v>
      </c>
      <c r="BB719" s="122">
        <v>51</v>
      </c>
      <c r="BC719" s="131">
        <v>30</v>
      </c>
      <c r="BD719" s="131">
        <v>1973320</v>
      </c>
      <c r="BE719" s="132">
        <f t="shared" si="741"/>
        <v>0.14150943396226415</v>
      </c>
      <c r="BF719" s="132">
        <f t="shared" si="742"/>
        <v>0.58823529411764708</v>
      </c>
      <c r="BG719" s="157">
        <f t="shared" si="743"/>
        <v>65777.333333333328</v>
      </c>
      <c r="BH719" s="592"/>
      <c r="BI719" s="227" t="s">
        <v>123</v>
      </c>
      <c r="BJ719" s="122">
        <f t="shared" si="744"/>
        <v>2133</v>
      </c>
      <c r="BK719" s="131">
        <f t="shared" si="721"/>
        <v>1394</v>
      </c>
      <c r="BL719" s="131">
        <f t="shared" si="722"/>
        <v>94073060</v>
      </c>
      <c r="BM719" s="132">
        <f t="shared" si="745"/>
        <v>0.26740840207174371</v>
      </c>
      <c r="BN719" s="132">
        <f t="shared" si="746"/>
        <v>0.65353961556493201</v>
      </c>
      <c r="BO719" s="131">
        <f t="shared" si="747"/>
        <v>67484.261119081784</v>
      </c>
      <c r="BP719" s="183"/>
    </row>
    <row r="720" spans="2:68" s="75" customFormat="1">
      <c r="B720" s="602"/>
      <c r="C720" s="605"/>
      <c r="D720" s="592"/>
      <c r="E720" s="227" t="s">
        <v>124</v>
      </c>
      <c r="F720" s="122">
        <v>0</v>
      </c>
      <c r="G720" s="131">
        <v>0</v>
      </c>
      <c r="H720" s="131">
        <v>0</v>
      </c>
      <c r="I720" s="132">
        <f t="shared" si="723"/>
        <v>0</v>
      </c>
      <c r="J720" s="132" t="str">
        <f t="shared" si="724"/>
        <v>-</v>
      </c>
      <c r="K720" s="157" t="str">
        <f t="shared" si="725"/>
        <v>-</v>
      </c>
      <c r="L720" s="592"/>
      <c r="M720" s="227" t="s">
        <v>124</v>
      </c>
      <c r="N720" s="122">
        <v>3</v>
      </c>
      <c r="O720" s="131">
        <v>3</v>
      </c>
      <c r="P720" s="131">
        <v>350020</v>
      </c>
      <c r="Q720" s="132">
        <f t="shared" si="726"/>
        <v>0.13043478260869565</v>
      </c>
      <c r="R720" s="132">
        <f t="shared" si="727"/>
        <v>1</v>
      </c>
      <c r="S720" s="126">
        <f t="shared" si="728"/>
        <v>116673.33333333333</v>
      </c>
      <c r="T720" s="592"/>
      <c r="U720" s="227" t="s">
        <v>124</v>
      </c>
      <c r="V720" s="122">
        <v>102</v>
      </c>
      <c r="W720" s="131">
        <v>62</v>
      </c>
      <c r="X720" s="131">
        <v>4186230</v>
      </c>
      <c r="Y720" s="132">
        <f t="shared" si="729"/>
        <v>3.0861124937779989E-2</v>
      </c>
      <c r="Z720" s="132">
        <f t="shared" si="730"/>
        <v>0.60784313725490191</v>
      </c>
      <c r="AA720" s="131">
        <f t="shared" si="731"/>
        <v>67519.838709677424</v>
      </c>
      <c r="AB720" s="592"/>
      <c r="AC720" s="227" t="s">
        <v>124</v>
      </c>
      <c r="AD720" s="122">
        <v>125</v>
      </c>
      <c r="AE720" s="131">
        <v>81</v>
      </c>
      <c r="AF720" s="131">
        <v>5580790</v>
      </c>
      <c r="AG720" s="132">
        <f t="shared" si="732"/>
        <v>5.4036024016010674E-2</v>
      </c>
      <c r="AH720" s="132">
        <f t="shared" si="733"/>
        <v>0.64800000000000002</v>
      </c>
      <c r="AI720" s="126">
        <f t="shared" si="734"/>
        <v>68898.641975308637</v>
      </c>
      <c r="AJ720" s="592"/>
      <c r="AK720" s="227" t="s">
        <v>124</v>
      </c>
      <c r="AL720" s="122">
        <v>97</v>
      </c>
      <c r="AM720" s="131">
        <v>56</v>
      </c>
      <c r="AN720" s="131">
        <v>4301310</v>
      </c>
      <c r="AO720" s="132">
        <f t="shared" si="735"/>
        <v>5.7911065149948295E-2</v>
      </c>
      <c r="AP720" s="132">
        <f t="shared" si="736"/>
        <v>0.57731958762886593</v>
      </c>
      <c r="AQ720" s="126">
        <f t="shared" si="737"/>
        <v>76809.107142857145</v>
      </c>
      <c r="AR720" s="592"/>
      <c r="AS720" s="227" t="s">
        <v>124</v>
      </c>
      <c r="AT720" s="122">
        <v>83</v>
      </c>
      <c r="AU720" s="131">
        <v>52</v>
      </c>
      <c r="AV720" s="131">
        <v>4352930</v>
      </c>
      <c r="AW720" s="132">
        <f t="shared" si="738"/>
        <v>0.10483870967741936</v>
      </c>
      <c r="AX720" s="132">
        <f t="shared" si="739"/>
        <v>0.62650602409638556</v>
      </c>
      <c r="AY720" s="131">
        <f t="shared" si="740"/>
        <v>83710.192307692312</v>
      </c>
      <c r="AZ720" s="592"/>
      <c r="BA720" s="227" t="s">
        <v>124</v>
      </c>
      <c r="BB720" s="122">
        <v>46</v>
      </c>
      <c r="BC720" s="131">
        <v>27</v>
      </c>
      <c r="BD720" s="131">
        <v>2621180</v>
      </c>
      <c r="BE720" s="132">
        <f t="shared" si="741"/>
        <v>0.12735849056603774</v>
      </c>
      <c r="BF720" s="132">
        <f t="shared" si="742"/>
        <v>0.58695652173913049</v>
      </c>
      <c r="BG720" s="157">
        <f t="shared" si="743"/>
        <v>97080.740740740745</v>
      </c>
      <c r="BH720" s="592"/>
      <c r="BI720" s="227" t="s">
        <v>124</v>
      </c>
      <c r="BJ720" s="122">
        <f t="shared" si="744"/>
        <v>456</v>
      </c>
      <c r="BK720" s="131">
        <f t="shared" si="721"/>
        <v>281</v>
      </c>
      <c r="BL720" s="131">
        <f t="shared" si="722"/>
        <v>21392460</v>
      </c>
      <c r="BM720" s="132">
        <f t="shared" si="745"/>
        <v>5.3903702282754651E-2</v>
      </c>
      <c r="BN720" s="132">
        <f t="shared" si="746"/>
        <v>0.61622807017543857</v>
      </c>
      <c r="BO720" s="131">
        <f t="shared" si="747"/>
        <v>76129.750889679708</v>
      </c>
      <c r="BP720" s="183"/>
    </row>
    <row r="721" spans="2:68" s="75" customFormat="1">
      <c r="B721" s="602"/>
      <c r="C721" s="605"/>
      <c r="D721" s="592"/>
      <c r="E721" s="224" t="s">
        <v>117</v>
      </c>
      <c r="F721" s="122">
        <v>2</v>
      </c>
      <c r="G721" s="131">
        <v>1</v>
      </c>
      <c r="H721" s="131">
        <v>72350</v>
      </c>
      <c r="I721" s="132">
        <f t="shared" si="723"/>
        <v>0.14285714285714285</v>
      </c>
      <c r="J721" s="132">
        <f t="shared" si="724"/>
        <v>0.5</v>
      </c>
      <c r="K721" s="157">
        <f t="shared" si="725"/>
        <v>72350</v>
      </c>
      <c r="L721" s="592"/>
      <c r="M721" s="228" t="s">
        <v>117</v>
      </c>
      <c r="N721" s="122">
        <v>2</v>
      </c>
      <c r="O721" s="131">
        <v>1</v>
      </c>
      <c r="P721" s="131">
        <v>34070</v>
      </c>
      <c r="Q721" s="132">
        <f t="shared" si="726"/>
        <v>4.3478260869565216E-2</v>
      </c>
      <c r="R721" s="132">
        <f t="shared" si="727"/>
        <v>0.5</v>
      </c>
      <c r="S721" s="126">
        <f t="shared" si="728"/>
        <v>34070</v>
      </c>
      <c r="T721" s="592"/>
      <c r="U721" s="228" t="s">
        <v>117</v>
      </c>
      <c r="V721" s="122">
        <v>202</v>
      </c>
      <c r="W721" s="131">
        <v>105</v>
      </c>
      <c r="X721" s="131">
        <v>5457070</v>
      </c>
      <c r="Y721" s="132">
        <f t="shared" si="729"/>
        <v>5.2264808362369339E-2</v>
      </c>
      <c r="Z721" s="132">
        <f t="shared" si="730"/>
        <v>0.51980198019801982</v>
      </c>
      <c r="AA721" s="131">
        <f t="shared" si="731"/>
        <v>51972.095238095237</v>
      </c>
      <c r="AB721" s="592"/>
      <c r="AC721" s="228" t="s">
        <v>117</v>
      </c>
      <c r="AD721" s="122">
        <v>126</v>
      </c>
      <c r="AE721" s="131">
        <v>72</v>
      </c>
      <c r="AF721" s="131">
        <v>4783250</v>
      </c>
      <c r="AG721" s="132">
        <f t="shared" si="732"/>
        <v>4.803202134756504E-2</v>
      </c>
      <c r="AH721" s="132">
        <f t="shared" si="733"/>
        <v>0.5714285714285714</v>
      </c>
      <c r="AI721" s="126">
        <f t="shared" si="734"/>
        <v>66434.027777777781</v>
      </c>
      <c r="AJ721" s="592"/>
      <c r="AK721" s="228" t="s">
        <v>117</v>
      </c>
      <c r="AL721" s="122">
        <v>53</v>
      </c>
      <c r="AM721" s="131">
        <v>25</v>
      </c>
      <c r="AN721" s="131">
        <v>1921890</v>
      </c>
      <c r="AO721" s="132">
        <f t="shared" si="735"/>
        <v>2.5853154084798345E-2</v>
      </c>
      <c r="AP721" s="132">
        <f t="shared" si="736"/>
        <v>0.47169811320754718</v>
      </c>
      <c r="AQ721" s="126">
        <f t="shared" si="737"/>
        <v>76875.600000000006</v>
      </c>
      <c r="AR721" s="592"/>
      <c r="AS721" s="228" t="s">
        <v>117</v>
      </c>
      <c r="AT721" s="122">
        <v>33</v>
      </c>
      <c r="AU721" s="131">
        <v>12</v>
      </c>
      <c r="AV721" s="131">
        <v>1357970</v>
      </c>
      <c r="AW721" s="132">
        <f t="shared" si="738"/>
        <v>2.4193548387096774E-2</v>
      </c>
      <c r="AX721" s="132">
        <f t="shared" si="739"/>
        <v>0.36363636363636365</v>
      </c>
      <c r="AY721" s="131">
        <f t="shared" si="740"/>
        <v>113164.16666666667</v>
      </c>
      <c r="AZ721" s="592"/>
      <c r="BA721" s="228" t="s">
        <v>117</v>
      </c>
      <c r="BB721" s="122">
        <v>13</v>
      </c>
      <c r="BC721" s="131">
        <v>9</v>
      </c>
      <c r="BD721" s="131">
        <v>1245450</v>
      </c>
      <c r="BE721" s="132">
        <f t="shared" si="741"/>
        <v>4.2452830188679243E-2</v>
      </c>
      <c r="BF721" s="132">
        <f t="shared" si="742"/>
        <v>0.69230769230769229</v>
      </c>
      <c r="BG721" s="157">
        <f t="shared" si="743"/>
        <v>138383.33333333334</v>
      </c>
      <c r="BH721" s="592"/>
      <c r="BI721" s="228" t="s">
        <v>117</v>
      </c>
      <c r="BJ721" s="122">
        <f t="shared" si="744"/>
        <v>431</v>
      </c>
      <c r="BK721" s="131">
        <f t="shared" si="721"/>
        <v>225</v>
      </c>
      <c r="BL721" s="131">
        <f t="shared" si="722"/>
        <v>14872050</v>
      </c>
      <c r="BM721" s="132">
        <f t="shared" si="745"/>
        <v>4.3161327450604262E-2</v>
      </c>
      <c r="BN721" s="132">
        <f t="shared" si="746"/>
        <v>0.52204176334106733</v>
      </c>
      <c r="BO721" s="131">
        <f t="shared" si="747"/>
        <v>66098</v>
      </c>
      <c r="BP721" s="183"/>
    </row>
    <row r="722" spans="2:68" s="75" customFormat="1">
      <c r="B722" s="602">
        <v>66</v>
      </c>
      <c r="C722" s="603" t="s">
        <v>5</v>
      </c>
      <c r="D722" s="595">
        <f>BS73</f>
        <v>7</v>
      </c>
      <c r="E722" s="225" t="s">
        <v>104</v>
      </c>
      <c r="F722" s="121">
        <v>2</v>
      </c>
      <c r="G722" s="129">
        <v>2</v>
      </c>
      <c r="H722" s="129">
        <v>166900</v>
      </c>
      <c r="I722" s="130">
        <f>IFERROR(G722/$D$722,"-")</f>
        <v>0.2857142857142857</v>
      </c>
      <c r="J722" s="130">
        <f t="shared" si="724"/>
        <v>1</v>
      </c>
      <c r="K722" s="156">
        <f t="shared" si="725"/>
        <v>83450</v>
      </c>
      <c r="L722" s="595">
        <f>BT73</f>
        <v>11</v>
      </c>
      <c r="M722" s="225" t="s">
        <v>104</v>
      </c>
      <c r="N722" s="121">
        <v>3</v>
      </c>
      <c r="O722" s="129">
        <v>2</v>
      </c>
      <c r="P722" s="129">
        <v>254820</v>
      </c>
      <c r="Q722" s="130">
        <f>IFERROR(O722/$L$722,"-")</f>
        <v>0.18181818181818182</v>
      </c>
      <c r="R722" s="130">
        <f t="shared" si="727"/>
        <v>0.66666666666666663</v>
      </c>
      <c r="S722" s="125">
        <f t="shared" si="728"/>
        <v>127410</v>
      </c>
      <c r="T722" s="595">
        <f>BU73</f>
        <v>2105</v>
      </c>
      <c r="U722" s="225" t="s">
        <v>104</v>
      </c>
      <c r="V722" s="121">
        <v>904</v>
      </c>
      <c r="W722" s="129">
        <v>637</v>
      </c>
      <c r="X722" s="129">
        <v>41767960</v>
      </c>
      <c r="Y722" s="130">
        <f>IFERROR(W722/$T$722,"-")</f>
        <v>0.30261282660332539</v>
      </c>
      <c r="Z722" s="130">
        <f t="shared" si="730"/>
        <v>0.70464601769911506</v>
      </c>
      <c r="AA722" s="129">
        <f t="shared" si="731"/>
        <v>65569.795918367352</v>
      </c>
      <c r="AB722" s="595">
        <f>BV73</f>
        <v>1559</v>
      </c>
      <c r="AC722" s="225" t="s">
        <v>104</v>
      </c>
      <c r="AD722" s="121">
        <v>746</v>
      </c>
      <c r="AE722" s="129">
        <v>546</v>
      </c>
      <c r="AF722" s="129">
        <v>45539300</v>
      </c>
      <c r="AG722" s="130">
        <f>IFERROR(AE722/$AB$722,"-")</f>
        <v>0.35022450288646567</v>
      </c>
      <c r="AH722" s="130">
        <f t="shared" si="733"/>
        <v>0.73190348525469173</v>
      </c>
      <c r="AI722" s="125">
        <f t="shared" si="734"/>
        <v>83405.311355311351</v>
      </c>
      <c r="AJ722" s="595">
        <f>BW73</f>
        <v>984</v>
      </c>
      <c r="AK722" s="225" t="s">
        <v>104</v>
      </c>
      <c r="AL722" s="121">
        <v>431</v>
      </c>
      <c r="AM722" s="129">
        <v>271</v>
      </c>
      <c r="AN722" s="129">
        <v>19989420</v>
      </c>
      <c r="AO722" s="130">
        <f>IFERROR(AM722/$AJ$722,"-")</f>
        <v>0.27540650406504064</v>
      </c>
      <c r="AP722" s="130">
        <f t="shared" si="736"/>
        <v>0.62877030162412995</v>
      </c>
      <c r="AQ722" s="125">
        <f t="shared" si="737"/>
        <v>73761.697416974173</v>
      </c>
      <c r="AR722" s="595">
        <f>BX73</f>
        <v>467</v>
      </c>
      <c r="AS722" s="225" t="s">
        <v>104</v>
      </c>
      <c r="AT722" s="121">
        <v>188</v>
      </c>
      <c r="AU722" s="129">
        <v>108</v>
      </c>
      <c r="AV722" s="129">
        <v>8918230</v>
      </c>
      <c r="AW722" s="130">
        <f>IFERROR(AU722/$AR$722,"-")</f>
        <v>0.23126338329764454</v>
      </c>
      <c r="AX722" s="130">
        <f t="shared" si="739"/>
        <v>0.57446808510638303</v>
      </c>
      <c r="AY722" s="129">
        <f t="shared" si="740"/>
        <v>82576.203703703708</v>
      </c>
      <c r="AZ722" s="595">
        <f>BY73</f>
        <v>221</v>
      </c>
      <c r="BA722" s="225" t="s">
        <v>104</v>
      </c>
      <c r="BB722" s="121">
        <v>63</v>
      </c>
      <c r="BC722" s="129">
        <v>40</v>
      </c>
      <c r="BD722" s="129">
        <v>3563760</v>
      </c>
      <c r="BE722" s="130">
        <f>IFERROR(BC722/$AZ$722,"-")</f>
        <v>0.18099547511312217</v>
      </c>
      <c r="BF722" s="130">
        <f t="shared" si="742"/>
        <v>0.63492063492063489</v>
      </c>
      <c r="BG722" s="156">
        <f t="shared" si="743"/>
        <v>89094</v>
      </c>
      <c r="BH722" s="595">
        <f>BZ73</f>
        <v>5354</v>
      </c>
      <c r="BI722" s="225" t="s">
        <v>104</v>
      </c>
      <c r="BJ722" s="121">
        <f t="shared" si="744"/>
        <v>2337</v>
      </c>
      <c r="BK722" s="129">
        <f t="shared" si="721"/>
        <v>1606</v>
      </c>
      <c r="BL722" s="129">
        <f t="shared" si="722"/>
        <v>120200390</v>
      </c>
      <c r="BM722" s="130">
        <f>IFERROR(BK722/$BH$722,"-")</f>
        <v>0.29996264475158757</v>
      </c>
      <c r="BN722" s="130">
        <f t="shared" si="746"/>
        <v>0.68720581942661529</v>
      </c>
      <c r="BO722" s="129">
        <f t="shared" si="747"/>
        <v>74844.57658779576</v>
      </c>
      <c r="BP722" s="183"/>
    </row>
    <row r="723" spans="2:68" s="75" customFormat="1">
      <c r="B723" s="602"/>
      <c r="C723" s="603"/>
      <c r="D723" s="595"/>
      <c r="E723" s="226" t="s">
        <v>136</v>
      </c>
      <c r="F723" s="122">
        <v>1</v>
      </c>
      <c r="G723" s="131">
        <v>1</v>
      </c>
      <c r="H723" s="131">
        <v>19330</v>
      </c>
      <c r="I723" s="132">
        <f t="shared" ref="I723:I732" si="748">IFERROR(G723/$D$722,"-")</f>
        <v>0.14285714285714285</v>
      </c>
      <c r="J723" s="132">
        <f t="shared" si="724"/>
        <v>1</v>
      </c>
      <c r="K723" s="157">
        <f t="shared" si="725"/>
        <v>19330</v>
      </c>
      <c r="L723" s="595"/>
      <c r="M723" s="226" t="s">
        <v>136</v>
      </c>
      <c r="N723" s="122">
        <v>3</v>
      </c>
      <c r="O723" s="131">
        <v>2</v>
      </c>
      <c r="P723" s="131">
        <v>292500</v>
      </c>
      <c r="Q723" s="132">
        <f t="shared" ref="Q723:Q732" si="749">IFERROR(O723/$L$722,"-")</f>
        <v>0.18181818181818182</v>
      </c>
      <c r="R723" s="132">
        <f t="shared" si="727"/>
        <v>0.66666666666666663</v>
      </c>
      <c r="S723" s="126">
        <f t="shared" si="728"/>
        <v>146250</v>
      </c>
      <c r="T723" s="595"/>
      <c r="U723" s="226" t="s">
        <v>136</v>
      </c>
      <c r="V723" s="122">
        <v>922</v>
      </c>
      <c r="W723" s="131">
        <v>656</v>
      </c>
      <c r="X723" s="131">
        <v>40127710</v>
      </c>
      <c r="Y723" s="132">
        <f t="shared" ref="Y723:Y732" si="750">IFERROR(W723/$T$722,"-")</f>
        <v>0.31163895486935866</v>
      </c>
      <c r="Z723" s="132">
        <f t="shared" si="730"/>
        <v>0.71149674620390457</v>
      </c>
      <c r="AA723" s="131">
        <f t="shared" si="731"/>
        <v>61170.289634146342</v>
      </c>
      <c r="AB723" s="595"/>
      <c r="AC723" s="226" t="s">
        <v>136</v>
      </c>
      <c r="AD723" s="122">
        <v>659</v>
      </c>
      <c r="AE723" s="131">
        <v>483</v>
      </c>
      <c r="AF723" s="131">
        <v>34998880</v>
      </c>
      <c r="AG723" s="132">
        <f t="shared" ref="AG723:AG732" si="751">IFERROR(AE723/$AB$722,"-")</f>
        <v>0.30981398332264271</v>
      </c>
      <c r="AH723" s="132">
        <f t="shared" si="733"/>
        <v>0.73292867981790588</v>
      </c>
      <c r="AI723" s="126">
        <f t="shared" si="734"/>
        <v>72461.44927536232</v>
      </c>
      <c r="AJ723" s="595"/>
      <c r="AK723" s="226" t="s">
        <v>136</v>
      </c>
      <c r="AL723" s="122">
        <v>391</v>
      </c>
      <c r="AM723" s="131">
        <v>258</v>
      </c>
      <c r="AN723" s="131">
        <v>19548740</v>
      </c>
      <c r="AO723" s="132">
        <f t="shared" ref="AO723:AO732" si="752">IFERROR(AM723/$AJ$722,"-")</f>
        <v>0.26219512195121952</v>
      </c>
      <c r="AP723" s="132">
        <f t="shared" si="736"/>
        <v>0.65984654731457804</v>
      </c>
      <c r="AQ723" s="126">
        <f t="shared" si="737"/>
        <v>75770.310077519374</v>
      </c>
      <c r="AR723" s="595"/>
      <c r="AS723" s="226" t="s">
        <v>136</v>
      </c>
      <c r="AT723" s="122">
        <v>143</v>
      </c>
      <c r="AU723" s="131">
        <v>86</v>
      </c>
      <c r="AV723" s="131">
        <v>5628620</v>
      </c>
      <c r="AW723" s="132">
        <f t="shared" ref="AW723:AW732" si="753">IFERROR(AU723/$AR$722,"-")</f>
        <v>0.1841541755888651</v>
      </c>
      <c r="AX723" s="132">
        <f t="shared" si="739"/>
        <v>0.60139860139860135</v>
      </c>
      <c r="AY723" s="131">
        <f t="shared" si="740"/>
        <v>65449.069767441862</v>
      </c>
      <c r="AZ723" s="595"/>
      <c r="BA723" s="226" t="s">
        <v>136</v>
      </c>
      <c r="BB723" s="122">
        <v>35</v>
      </c>
      <c r="BC723" s="131">
        <v>18</v>
      </c>
      <c r="BD723" s="131">
        <v>1418820</v>
      </c>
      <c r="BE723" s="132">
        <f t="shared" ref="BE723:BE732" si="754">IFERROR(BC723/$AZ$722,"-")</f>
        <v>8.1447963800904979E-2</v>
      </c>
      <c r="BF723" s="132">
        <f t="shared" si="742"/>
        <v>0.51428571428571423</v>
      </c>
      <c r="BG723" s="157">
        <f t="shared" si="743"/>
        <v>78823.333333333328</v>
      </c>
      <c r="BH723" s="595"/>
      <c r="BI723" s="226" t="s">
        <v>136</v>
      </c>
      <c r="BJ723" s="122">
        <f t="shared" si="744"/>
        <v>2154</v>
      </c>
      <c r="BK723" s="131">
        <f t="shared" si="721"/>
        <v>1504</v>
      </c>
      <c r="BL723" s="131">
        <f t="shared" si="722"/>
        <v>102034600</v>
      </c>
      <c r="BM723" s="132">
        <f t="shared" ref="BM723:BM732" si="755">IFERROR(BK723/$BH$722,"-")</f>
        <v>0.2809114680612626</v>
      </c>
      <c r="BN723" s="132">
        <f t="shared" si="746"/>
        <v>0.6982358402971216</v>
      </c>
      <c r="BO723" s="131">
        <f t="shared" si="747"/>
        <v>67842.154255319154</v>
      </c>
      <c r="BP723" s="183"/>
    </row>
    <row r="724" spans="2:68" s="75" customFormat="1">
      <c r="B724" s="602"/>
      <c r="C724" s="603"/>
      <c r="D724" s="595"/>
      <c r="E724" s="227" t="s">
        <v>103</v>
      </c>
      <c r="F724" s="122">
        <v>3</v>
      </c>
      <c r="G724" s="131">
        <v>2</v>
      </c>
      <c r="H724" s="131">
        <v>166900</v>
      </c>
      <c r="I724" s="132">
        <f t="shared" si="748"/>
        <v>0.2857142857142857</v>
      </c>
      <c r="J724" s="132">
        <f t="shared" si="724"/>
        <v>0.66666666666666663</v>
      </c>
      <c r="K724" s="157">
        <f t="shared" si="725"/>
        <v>83450</v>
      </c>
      <c r="L724" s="595"/>
      <c r="M724" s="227" t="s">
        <v>103</v>
      </c>
      <c r="N724" s="122">
        <v>6</v>
      </c>
      <c r="O724" s="131">
        <v>4</v>
      </c>
      <c r="P724" s="131">
        <v>389930</v>
      </c>
      <c r="Q724" s="132">
        <f t="shared" si="749"/>
        <v>0.36363636363636365</v>
      </c>
      <c r="R724" s="132">
        <f t="shared" si="727"/>
        <v>0.66666666666666663</v>
      </c>
      <c r="S724" s="126">
        <f t="shared" si="728"/>
        <v>97482.5</v>
      </c>
      <c r="T724" s="595"/>
      <c r="U724" s="227" t="s">
        <v>103</v>
      </c>
      <c r="V724" s="122">
        <v>1176</v>
      </c>
      <c r="W724" s="131">
        <v>828</v>
      </c>
      <c r="X724" s="131">
        <v>52607910</v>
      </c>
      <c r="Y724" s="132">
        <f t="shared" si="750"/>
        <v>0.39334916864608077</v>
      </c>
      <c r="Z724" s="132">
        <f t="shared" si="730"/>
        <v>0.70408163265306123</v>
      </c>
      <c r="AA724" s="131">
        <f t="shared" si="731"/>
        <v>63536.1231884058</v>
      </c>
      <c r="AB724" s="595"/>
      <c r="AC724" s="227" t="s">
        <v>103</v>
      </c>
      <c r="AD724" s="122">
        <v>940</v>
      </c>
      <c r="AE724" s="131">
        <v>668</v>
      </c>
      <c r="AF724" s="131">
        <v>46411980</v>
      </c>
      <c r="AG724" s="132">
        <f t="shared" si="751"/>
        <v>0.42847979474021808</v>
      </c>
      <c r="AH724" s="132">
        <f t="shared" si="733"/>
        <v>0.71063829787234045</v>
      </c>
      <c r="AI724" s="126">
        <f t="shared" si="734"/>
        <v>69479.011976047899</v>
      </c>
      <c r="AJ724" s="595"/>
      <c r="AK724" s="227" t="s">
        <v>103</v>
      </c>
      <c r="AL724" s="122">
        <v>668</v>
      </c>
      <c r="AM724" s="131">
        <v>420</v>
      </c>
      <c r="AN724" s="131">
        <v>31119580</v>
      </c>
      <c r="AO724" s="132">
        <f t="shared" si="752"/>
        <v>0.42682926829268292</v>
      </c>
      <c r="AP724" s="132">
        <f t="shared" si="736"/>
        <v>0.62874251497005984</v>
      </c>
      <c r="AQ724" s="126">
        <f t="shared" si="737"/>
        <v>74094.238095238092</v>
      </c>
      <c r="AR724" s="595"/>
      <c r="AS724" s="227" t="s">
        <v>103</v>
      </c>
      <c r="AT724" s="122">
        <v>325</v>
      </c>
      <c r="AU724" s="131">
        <v>186</v>
      </c>
      <c r="AV724" s="131">
        <v>14721950</v>
      </c>
      <c r="AW724" s="132">
        <f t="shared" si="753"/>
        <v>0.39828693790149894</v>
      </c>
      <c r="AX724" s="132">
        <f t="shared" si="739"/>
        <v>0.5723076923076923</v>
      </c>
      <c r="AY724" s="131">
        <f t="shared" si="740"/>
        <v>79150.268817204298</v>
      </c>
      <c r="AZ724" s="595"/>
      <c r="BA724" s="227" t="s">
        <v>103</v>
      </c>
      <c r="BB724" s="122">
        <v>138</v>
      </c>
      <c r="BC724" s="131">
        <v>76</v>
      </c>
      <c r="BD724" s="131">
        <v>6579770</v>
      </c>
      <c r="BE724" s="132">
        <f t="shared" si="754"/>
        <v>0.34389140271493213</v>
      </c>
      <c r="BF724" s="132">
        <f t="shared" si="742"/>
        <v>0.55072463768115942</v>
      </c>
      <c r="BG724" s="157">
        <f t="shared" si="743"/>
        <v>86575.921052631573</v>
      </c>
      <c r="BH724" s="595"/>
      <c r="BI724" s="227" t="s">
        <v>103</v>
      </c>
      <c r="BJ724" s="122">
        <f t="shared" si="744"/>
        <v>3256</v>
      </c>
      <c r="BK724" s="131">
        <f t="shared" si="721"/>
        <v>2184</v>
      </c>
      <c r="BL724" s="131">
        <f t="shared" si="722"/>
        <v>151998020</v>
      </c>
      <c r="BM724" s="132">
        <f t="shared" si="755"/>
        <v>0.40791931266342923</v>
      </c>
      <c r="BN724" s="132">
        <f t="shared" si="746"/>
        <v>0.67076167076167081</v>
      </c>
      <c r="BO724" s="131">
        <f t="shared" si="747"/>
        <v>69596.163003663009</v>
      </c>
      <c r="BP724" s="183"/>
    </row>
    <row r="725" spans="2:68" s="75" customFormat="1">
      <c r="B725" s="602"/>
      <c r="C725" s="603"/>
      <c r="D725" s="595"/>
      <c r="E725" s="227" t="s">
        <v>106</v>
      </c>
      <c r="F725" s="122">
        <v>2</v>
      </c>
      <c r="G725" s="131">
        <v>1</v>
      </c>
      <c r="H725" s="131">
        <v>137700</v>
      </c>
      <c r="I725" s="132">
        <f t="shared" si="748"/>
        <v>0.14285714285714285</v>
      </c>
      <c r="J725" s="132">
        <f t="shared" si="724"/>
        <v>0.5</v>
      </c>
      <c r="K725" s="157">
        <f t="shared" si="725"/>
        <v>137700</v>
      </c>
      <c r="L725" s="595"/>
      <c r="M725" s="227" t="s">
        <v>106</v>
      </c>
      <c r="N725" s="122">
        <v>2</v>
      </c>
      <c r="O725" s="131">
        <v>0</v>
      </c>
      <c r="P725" s="131">
        <v>0</v>
      </c>
      <c r="Q725" s="132">
        <f t="shared" si="749"/>
        <v>0</v>
      </c>
      <c r="R725" s="132">
        <f t="shared" si="727"/>
        <v>0</v>
      </c>
      <c r="S725" s="126" t="str">
        <f t="shared" si="728"/>
        <v>-</v>
      </c>
      <c r="T725" s="595"/>
      <c r="U725" s="227" t="s">
        <v>106</v>
      </c>
      <c r="V725" s="122">
        <v>351</v>
      </c>
      <c r="W725" s="131">
        <v>250</v>
      </c>
      <c r="X725" s="131">
        <v>14905710</v>
      </c>
      <c r="Y725" s="132">
        <f t="shared" si="750"/>
        <v>0.11876484560570071</v>
      </c>
      <c r="Z725" s="132">
        <f t="shared" si="730"/>
        <v>0.71225071225071224</v>
      </c>
      <c r="AA725" s="131">
        <f t="shared" si="731"/>
        <v>59622.84</v>
      </c>
      <c r="AB725" s="595"/>
      <c r="AC725" s="227" t="s">
        <v>106</v>
      </c>
      <c r="AD725" s="122">
        <v>345</v>
      </c>
      <c r="AE725" s="131">
        <v>249</v>
      </c>
      <c r="AF725" s="131">
        <v>17115730</v>
      </c>
      <c r="AG725" s="132">
        <f t="shared" si="751"/>
        <v>0.15971776779987171</v>
      </c>
      <c r="AH725" s="132">
        <f t="shared" si="733"/>
        <v>0.72173913043478266</v>
      </c>
      <c r="AI725" s="126">
        <f t="shared" si="734"/>
        <v>68737.871485943775</v>
      </c>
      <c r="AJ725" s="595"/>
      <c r="AK725" s="227" t="s">
        <v>106</v>
      </c>
      <c r="AL725" s="122">
        <v>256</v>
      </c>
      <c r="AM725" s="131">
        <v>159</v>
      </c>
      <c r="AN725" s="131">
        <v>12445950</v>
      </c>
      <c r="AO725" s="132">
        <f t="shared" si="752"/>
        <v>0.16158536585365854</v>
      </c>
      <c r="AP725" s="132">
        <f t="shared" si="736"/>
        <v>0.62109375</v>
      </c>
      <c r="AQ725" s="126">
        <f t="shared" si="737"/>
        <v>78276.415094339623</v>
      </c>
      <c r="AR725" s="595"/>
      <c r="AS725" s="227" t="s">
        <v>106</v>
      </c>
      <c r="AT725" s="122">
        <v>129</v>
      </c>
      <c r="AU725" s="131">
        <v>77</v>
      </c>
      <c r="AV725" s="131">
        <v>5323620</v>
      </c>
      <c r="AW725" s="132">
        <f t="shared" si="753"/>
        <v>0.16488222698072805</v>
      </c>
      <c r="AX725" s="132">
        <f t="shared" si="739"/>
        <v>0.5968992248062015</v>
      </c>
      <c r="AY725" s="131">
        <f t="shared" si="740"/>
        <v>69137.922077922078</v>
      </c>
      <c r="AZ725" s="595"/>
      <c r="BA725" s="227" t="s">
        <v>106</v>
      </c>
      <c r="BB725" s="122">
        <v>51</v>
      </c>
      <c r="BC725" s="131">
        <v>30</v>
      </c>
      <c r="BD725" s="131">
        <v>2627210</v>
      </c>
      <c r="BE725" s="132">
        <f t="shared" si="754"/>
        <v>0.13574660633484162</v>
      </c>
      <c r="BF725" s="132">
        <f t="shared" si="742"/>
        <v>0.58823529411764708</v>
      </c>
      <c r="BG725" s="157">
        <f t="shared" si="743"/>
        <v>87573.666666666672</v>
      </c>
      <c r="BH725" s="595"/>
      <c r="BI725" s="227" t="s">
        <v>106</v>
      </c>
      <c r="BJ725" s="122">
        <f t="shared" si="744"/>
        <v>1136</v>
      </c>
      <c r="BK725" s="131">
        <f t="shared" si="721"/>
        <v>766</v>
      </c>
      <c r="BL725" s="131">
        <f t="shared" si="722"/>
        <v>52555920</v>
      </c>
      <c r="BM725" s="132">
        <f t="shared" si="755"/>
        <v>0.14307060141949943</v>
      </c>
      <c r="BN725" s="132">
        <f t="shared" si="746"/>
        <v>0.67429577464788737</v>
      </c>
      <c r="BO725" s="131">
        <f t="shared" si="747"/>
        <v>68610.861618798954</v>
      </c>
      <c r="BP725" s="183"/>
    </row>
    <row r="726" spans="2:68" s="75" customFormat="1">
      <c r="B726" s="602"/>
      <c r="C726" s="603"/>
      <c r="D726" s="595"/>
      <c r="E726" s="227" t="s">
        <v>119</v>
      </c>
      <c r="F726" s="122">
        <v>1</v>
      </c>
      <c r="G726" s="131">
        <v>1</v>
      </c>
      <c r="H726" s="131">
        <v>19330</v>
      </c>
      <c r="I726" s="132">
        <f t="shared" si="748"/>
        <v>0.14285714285714285</v>
      </c>
      <c r="J726" s="132">
        <f t="shared" si="724"/>
        <v>1</v>
      </c>
      <c r="K726" s="157">
        <f t="shared" si="725"/>
        <v>19330</v>
      </c>
      <c r="L726" s="595"/>
      <c r="M726" s="227" t="s">
        <v>119</v>
      </c>
      <c r="N726" s="122">
        <v>2</v>
      </c>
      <c r="O726" s="131">
        <v>1</v>
      </c>
      <c r="P726" s="131">
        <v>238100</v>
      </c>
      <c r="Q726" s="132">
        <f t="shared" si="749"/>
        <v>9.0909090909090912E-2</v>
      </c>
      <c r="R726" s="132">
        <f t="shared" si="727"/>
        <v>0.5</v>
      </c>
      <c r="S726" s="126">
        <f t="shared" si="728"/>
        <v>238100</v>
      </c>
      <c r="T726" s="595"/>
      <c r="U726" s="227" t="s">
        <v>119</v>
      </c>
      <c r="V726" s="122">
        <v>355</v>
      </c>
      <c r="W726" s="131">
        <v>265</v>
      </c>
      <c r="X726" s="131">
        <v>17322630</v>
      </c>
      <c r="Y726" s="132">
        <f t="shared" si="750"/>
        <v>0.12589073634204276</v>
      </c>
      <c r="Z726" s="132">
        <f t="shared" si="730"/>
        <v>0.74647887323943662</v>
      </c>
      <c r="AA726" s="131">
        <f t="shared" si="731"/>
        <v>65368.415094339623</v>
      </c>
      <c r="AB726" s="595"/>
      <c r="AC726" s="227" t="s">
        <v>119</v>
      </c>
      <c r="AD726" s="122">
        <v>344</v>
      </c>
      <c r="AE726" s="131">
        <v>250</v>
      </c>
      <c r="AF726" s="131">
        <v>19052410</v>
      </c>
      <c r="AG726" s="132">
        <f t="shared" si="751"/>
        <v>0.1603592046183451</v>
      </c>
      <c r="AH726" s="132">
        <f t="shared" si="733"/>
        <v>0.72674418604651159</v>
      </c>
      <c r="AI726" s="126">
        <f t="shared" si="734"/>
        <v>76209.64</v>
      </c>
      <c r="AJ726" s="595"/>
      <c r="AK726" s="227" t="s">
        <v>119</v>
      </c>
      <c r="AL726" s="122">
        <v>244</v>
      </c>
      <c r="AM726" s="131">
        <v>166</v>
      </c>
      <c r="AN726" s="131">
        <v>12869910</v>
      </c>
      <c r="AO726" s="132">
        <f t="shared" si="752"/>
        <v>0.16869918699186992</v>
      </c>
      <c r="AP726" s="132">
        <f t="shared" si="736"/>
        <v>0.68032786885245899</v>
      </c>
      <c r="AQ726" s="126">
        <f t="shared" si="737"/>
        <v>77529.578313253005</v>
      </c>
      <c r="AR726" s="595"/>
      <c r="AS726" s="227" t="s">
        <v>119</v>
      </c>
      <c r="AT726" s="122">
        <v>107</v>
      </c>
      <c r="AU726" s="131">
        <v>61</v>
      </c>
      <c r="AV726" s="131">
        <v>4280920</v>
      </c>
      <c r="AW726" s="132">
        <f t="shared" si="753"/>
        <v>0.13062098501070663</v>
      </c>
      <c r="AX726" s="132">
        <f t="shared" si="739"/>
        <v>0.57009345794392519</v>
      </c>
      <c r="AY726" s="131">
        <f t="shared" si="740"/>
        <v>70179.016393442624</v>
      </c>
      <c r="AZ726" s="595"/>
      <c r="BA726" s="227" t="s">
        <v>119</v>
      </c>
      <c r="BB726" s="122">
        <v>41</v>
      </c>
      <c r="BC726" s="131">
        <v>22</v>
      </c>
      <c r="BD726" s="131">
        <v>1554890</v>
      </c>
      <c r="BE726" s="132">
        <f t="shared" si="754"/>
        <v>9.9547511312217188E-2</v>
      </c>
      <c r="BF726" s="132">
        <f t="shared" si="742"/>
        <v>0.53658536585365857</v>
      </c>
      <c r="BG726" s="157">
        <f t="shared" si="743"/>
        <v>70676.818181818177</v>
      </c>
      <c r="BH726" s="595"/>
      <c r="BI726" s="227" t="s">
        <v>119</v>
      </c>
      <c r="BJ726" s="122">
        <f t="shared" si="744"/>
        <v>1094</v>
      </c>
      <c r="BK726" s="131">
        <f t="shared" si="721"/>
        <v>766</v>
      </c>
      <c r="BL726" s="131">
        <f t="shared" si="722"/>
        <v>55338190</v>
      </c>
      <c r="BM726" s="132">
        <f t="shared" si="755"/>
        <v>0.14307060141949943</v>
      </c>
      <c r="BN726" s="132">
        <f t="shared" si="746"/>
        <v>0.70018281535648996</v>
      </c>
      <c r="BO726" s="131">
        <f t="shared" si="747"/>
        <v>72243.067885117489</v>
      </c>
      <c r="BP726" s="183"/>
    </row>
    <row r="727" spans="2:68" s="75" customFormat="1">
      <c r="B727" s="602"/>
      <c r="C727" s="603"/>
      <c r="D727" s="595"/>
      <c r="E727" s="227" t="s">
        <v>120</v>
      </c>
      <c r="F727" s="122">
        <v>1</v>
      </c>
      <c r="G727" s="131">
        <v>1</v>
      </c>
      <c r="H727" s="131">
        <v>19330</v>
      </c>
      <c r="I727" s="132">
        <f t="shared" si="748"/>
        <v>0.14285714285714285</v>
      </c>
      <c r="J727" s="132">
        <f t="shared" si="724"/>
        <v>1</v>
      </c>
      <c r="K727" s="157">
        <f t="shared" si="725"/>
        <v>19330</v>
      </c>
      <c r="L727" s="595"/>
      <c r="M727" s="227" t="s">
        <v>120</v>
      </c>
      <c r="N727" s="122">
        <v>0</v>
      </c>
      <c r="O727" s="131">
        <v>0</v>
      </c>
      <c r="P727" s="131">
        <v>0</v>
      </c>
      <c r="Q727" s="132">
        <f t="shared" si="749"/>
        <v>0</v>
      </c>
      <c r="R727" s="132" t="str">
        <f t="shared" si="727"/>
        <v>-</v>
      </c>
      <c r="S727" s="126" t="str">
        <f t="shared" si="728"/>
        <v>-</v>
      </c>
      <c r="T727" s="595"/>
      <c r="U727" s="227" t="s">
        <v>120</v>
      </c>
      <c r="V727" s="122">
        <v>217</v>
      </c>
      <c r="W727" s="131">
        <v>166</v>
      </c>
      <c r="X727" s="131">
        <v>9955920</v>
      </c>
      <c r="Y727" s="132">
        <f t="shared" si="750"/>
        <v>7.8859857482185269E-2</v>
      </c>
      <c r="Z727" s="132">
        <f t="shared" si="730"/>
        <v>0.76497695852534564</v>
      </c>
      <c r="AA727" s="131">
        <f t="shared" si="731"/>
        <v>59975.421686746988</v>
      </c>
      <c r="AB727" s="595"/>
      <c r="AC727" s="227" t="s">
        <v>120</v>
      </c>
      <c r="AD727" s="122">
        <v>184</v>
      </c>
      <c r="AE727" s="131">
        <v>140</v>
      </c>
      <c r="AF727" s="131">
        <v>9636890</v>
      </c>
      <c r="AG727" s="132">
        <f t="shared" si="751"/>
        <v>8.9801154586273246E-2</v>
      </c>
      <c r="AH727" s="132">
        <f t="shared" si="733"/>
        <v>0.76086956521739135</v>
      </c>
      <c r="AI727" s="126">
        <f t="shared" si="734"/>
        <v>68834.928571428565</v>
      </c>
      <c r="AJ727" s="595"/>
      <c r="AK727" s="227" t="s">
        <v>120</v>
      </c>
      <c r="AL727" s="122">
        <v>109</v>
      </c>
      <c r="AM727" s="131">
        <v>79</v>
      </c>
      <c r="AN727" s="131">
        <v>5203940</v>
      </c>
      <c r="AO727" s="132">
        <f t="shared" si="752"/>
        <v>8.0284552845528462E-2</v>
      </c>
      <c r="AP727" s="132">
        <f t="shared" si="736"/>
        <v>0.72477064220183485</v>
      </c>
      <c r="AQ727" s="126">
        <f t="shared" si="737"/>
        <v>65872.658227848107</v>
      </c>
      <c r="AR727" s="595"/>
      <c r="AS727" s="227" t="s">
        <v>120</v>
      </c>
      <c r="AT727" s="122">
        <v>37</v>
      </c>
      <c r="AU727" s="131">
        <v>27</v>
      </c>
      <c r="AV727" s="131">
        <v>2144000</v>
      </c>
      <c r="AW727" s="132">
        <f t="shared" si="753"/>
        <v>5.7815845824411134E-2</v>
      </c>
      <c r="AX727" s="132">
        <f t="shared" si="739"/>
        <v>0.72972972972972971</v>
      </c>
      <c r="AY727" s="131">
        <f t="shared" si="740"/>
        <v>79407.407407407401</v>
      </c>
      <c r="AZ727" s="595"/>
      <c r="BA727" s="227" t="s">
        <v>120</v>
      </c>
      <c r="BB727" s="122">
        <v>7</v>
      </c>
      <c r="BC727" s="131">
        <v>3</v>
      </c>
      <c r="BD727" s="131">
        <v>267140</v>
      </c>
      <c r="BE727" s="132">
        <f t="shared" si="754"/>
        <v>1.3574660633484163E-2</v>
      </c>
      <c r="BF727" s="132">
        <f t="shared" si="742"/>
        <v>0.42857142857142855</v>
      </c>
      <c r="BG727" s="157">
        <f t="shared" si="743"/>
        <v>89046.666666666672</v>
      </c>
      <c r="BH727" s="595"/>
      <c r="BI727" s="227" t="s">
        <v>120</v>
      </c>
      <c r="BJ727" s="122">
        <f t="shared" si="744"/>
        <v>555</v>
      </c>
      <c r="BK727" s="131">
        <f t="shared" si="721"/>
        <v>416</v>
      </c>
      <c r="BL727" s="131">
        <f t="shared" si="722"/>
        <v>27227220</v>
      </c>
      <c r="BM727" s="132">
        <f t="shared" si="755"/>
        <v>7.7698916697796036E-2</v>
      </c>
      <c r="BN727" s="132">
        <f t="shared" si="746"/>
        <v>0.74954954954954955</v>
      </c>
      <c r="BO727" s="131">
        <f t="shared" si="747"/>
        <v>65450.048076923078</v>
      </c>
      <c r="BP727" s="183"/>
    </row>
    <row r="728" spans="2:68" s="75" customFormat="1">
      <c r="B728" s="602"/>
      <c r="C728" s="603"/>
      <c r="D728" s="595"/>
      <c r="E728" s="227" t="s">
        <v>121</v>
      </c>
      <c r="F728" s="122">
        <v>0</v>
      </c>
      <c r="G728" s="131">
        <v>0</v>
      </c>
      <c r="H728" s="131">
        <v>0</v>
      </c>
      <c r="I728" s="132">
        <f t="shared" si="748"/>
        <v>0</v>
      </c>
      <c r="J728" s="132" t="str">
        <f t="shared" si="724"/>
        <v>-</v>
      </c>
      <c r="K728" s="157" t="str">
        <f t="shared" si="725"/>
        <v>-</v>
      </c>
      <c r="L728" s="595"/>
      <c r="M728" s="227" t="s">
        <v>121</v>
      </c>
      <c r="N728" s="122">
        <v>3</v>
      </c>
      <c r="O728" s="131">
        <v>1</v>
      </c>
      <c r="P728" s="131">
        <v>238100</v>
      </c>
      <c r="Q728" s="132">
        <f t="shared" si="749"/>
        <v>9.0909090909090912E-2</v>
      </c>
      <c r="R728" s="132">
        <f t="shared" si="727"/>
        <v>0.33333333333333331</v>
      </c>
      <c r="S728" s="126">
        <f t="shared" si="728"/>
        <v>238100</v>
      </c>
      <c r="T728" s="595"/>
      <c r="U728" s="227" t="s">
        <v>121</v>
      </c>
      <c r="V728" s="122">
        <v>126</v>
      </c>
      <c r="W728" s="131">
        <v>93</v>
      </c>
      <c r="X728" s="131">
        <v>6017560</v>
      </c>
      <c r="Y728" s="132">
        <f t="shared" si="750"/>
        <v>4.4180522565320665E-2</v>
      </c>
      <c r="Z728" s="132">
        <f t="shared" si="730"/>
        <v>0.73809523809523814</v>
      </c>
      <c r="AA728" s="131">
        <f t="shared" si="731"/>
        <v>64704.946236559139</v>
      </c>
      <c r="AB728" s="595"/>
      <c r="AC728" s="227" t="s">
        <v>121</v>
      </c>
      <c r="AD728" s="122">
        <v>119</v>
      </c>
      <c r="AE728" s="131">
        <v>85</v>
      </c>
      <c r="AF728" s="131">
        <v>5075920</v>
      </c>
      <c r="AG728" s="132">
        <f t="shared" si="751"/>
        <v>5.4522129570237332E-2</v>
      </c>
      <c r="AH728" s="132">
        <f t="shared" si="733"/>
        <v>0.7142857142857143</v>
      </c>
      <c r="AI728" s="126">
        <f t="shared" si="734"/>
        <v>59716.705882352944</v>
      </c>
      <c r="AJ728" s="595"/>
      <c r="AK728" s="227" t="s">
        <v>121</v>
      </c>
      <c r="AL728" s="122">
        <v>96</v>
      </c>
      <c r="AM728" s="131">
        <v>58</v>
      </c>
      <c r="AN728" s="131">
        <v>4445900</v>
      </c>
      <c r="AO728" s="132">
        <f t="shared" si="752"/>
        <v>5.894308943089431E-2</v>
      </c>
      <c r="AP728" s="132">
        <f t="shared" si="736"/>
        <v>0.60416666666666663</v>
      </c>
      <c r="AQ728" s="126">
        <f t="shared" si="737"/>
        <v>76653.448275862072</v>
      </c>
      <c r="AR728" s="595"/>
      <c r="AS728" s="227" t="s">
        <v>121</v>
      </c>
      <c r="AT728" s="122">
        <v>63</v>
      </c>
      <c r="AU728" s="131">
        <v>41</v>
      </c>
      <c r="AV728" s="131">
        <v>3677190</v>
      </c>
      <c r="AW728" s="132">
        <f t="shared" si="753"/>
        <v>8.7794432548179868E-2</v>
      </c>
      <c r="AX728" s="132">
        <f t="shared" si="739"/>
        <v>0.65079365079365081</v>
      </c>
      <c r="AY728" s="131">
        <f t="shared" si="740"/>
        <v>89687.560975609755</v>
      </c>
      <c r="AZ728" s="595"/>
      <c r="BA728" s="227" t="s">
        <v>121</v>
      </c>
      <c r="BB728" s="122">
        <v>28</v>
      </c>
      <c r="BC728" s="131">
        <v>13</v>
      </c>
      <c r="BD728" s="131">
        <v>1070100</v>
      </c>
      <c r="BE728" s="132">
        <f t="shared" si="754"/>
        <v>5.8823529411764705E-2</v>
      </c>
      <c r="BF728" s="132">
        <f t="shared" si="742"/>
        <v>0.4642857142857143</v>
      </c>
      <c r="BG728" s="157">
        <f t="shared" si="743"/>
        <v>82315.38461538461</v>
      </c>
      <c r="BH728" s="595"/>
      <c r="BI728" s="227" t="s">
        <v>121</v>
      </c>
      <c r="BJ728" s="122">
        <f t="shared" si="744"/>
        <v>435</v>
      </c>
      <c r="BK728" s="131">
        <f t="shared" si="721"/>
        <v>291</v>
      </c>
      <c r="BL728" s="131">
        <f t="shared" si="722"/>
        <v>20524770</v>
      </c>
      <c r="BM728" s="132">
        <f t="shared" si="755"/>
        <v>5.4351886440044829E-2</v>
      </c>
      <c r="BN728" s="132">
        <f t="shared" si="746"/>
        <v>0.66896551724137931</v>
      </c>
      <c r="BO728" s="131">
        <f t="shared" si="747"/>
        <v>70531.85567010309</v>
      </c>
      <c r="BP728" s="183"/>
    </row>
    <row r="729" spans="2:68" s="75" customFormat="1">
      <c r="B729" s="602"/>
      <c r="C729" s="603"/>
      <c r="D729" s="595"/>
      <c r="E729" s="227" t="s">
        <v>122</v>
      </c>
      <c r="F729" s="122">
        <v>1</v>
      </c>
      <c r="G729" s="131">
        <v>0</v>
      </c>
      <c r="H729" s="131">
        <v>0</v>
      </c>
      <c r="I729" s="132">
        <f t="shared" si="748"/>
        <v>0</v>
      </c>
      <c r="J729" s="132">
        <f t="shared" si="724"/>
        <v>0</v>
      </c>
      <c r="K729" s="157" t="str">
        <f t="shared" si="725"/>
        <v>-</v>
      </c>
      <c r="L729" s="595"/>
      <c r="M729" s="227" t="s">
        <v>122</v>
      </c>
      <c r="N729" s="122">
        <v>1</v>
      </c>
      <c r="O729" s="131">
        <v>0</v>
      </c>
      <c r="P729" s="131">
        <v>0</v>
      </c>
      <c r="Q729" s="132">
        <f t="shared" si="749"/>
        <v>0</v>
      </c>
      <c r="R729" s="132">
        <f t="shared" si="727"/>
        <v>0</v>
      </c>
      <c r="S729" s="126" t="str">
        <f t="shared" si="728"/>
        <v>-</v>
      </c>
      <c r="T729" s="595"/>
      <c r="U729" s="227" t="s">
        <v>122</v>
      </c>
      <c r="V729" s="122">
        <v>93</v>
      </c>
      <c r="W729" s="131">
        <v>68</v>
      </c>
      <c r="X729" s="131">
        <v>4859120</v>
      </c>
      <c r="Y729" s="132">
        <f t="shared" si="750"/>
        <v>3.2304038004750596E-2</v>
      </c>
      <c r="Z729" s="132">
        <f t="shared" si="730"/>
        <v>0.73118279569892475</v>
      </c>
      <c r="AA729" s="131">
        <f t="shared" si="731"/>
        <v>71457.647058823524</v>
      </c>
      <c r="AB729" s="595"/>
      <c r="AC729" s="227" t="s">
        <v>122</v>
      </c>
      <c r="AD729" s="122">
        <v>85</v>
      </c>
      <c r="AE729" s="131">
        <v>62</v>
      </c>
      <c r="AF729" s="131">
        <v>4766500</v>
      </c>
      <c r="AG729" s="132">
        <f t="shared" si="751"/>
        <v>3.9769082745349585E-2</v>
      </c>
      <c r="AH729" s="132">
        <f t="shared" si="733"/>
        <v>0.72941176470588232</v>
      </c>
      <c r="AI729" s="126">
        <f t="shared" si="734"/>
        <v>76879.032258064515</v>
      </c>
      <c r="AJ729" s="595"/>
      <c r="AK729" s="227" t="s">
        <v>122</v>
      </c>
      <c r="AL729" s="122">
        <v>63</v>
      </c>
      <c r="AM729" s="131">
        <v>42</v>
      </c>
      <c r="AN729" s="131">
        <v>3378760</v>
      </c>
      <c r="AO729" s="132">
        <f t="shared" si="752"/>
        <v>4.2682926829268296E-2</v>
      </c>
      <c r="AP729" s="132">
        <f t="shared" si="736"/>
        <v>0.66666666666666663</v>
      </c>
      <c r="AQ729" s="126">
        <f t="shared" si="737"/>
        <v>80446.666666666672</v>
      </c>
      <c r="AR729" s="595"/>
      <c r="AS729" s="227" t="s">
        <v>122</v>
      </c>
      <c r="AT729" s="122">
        <v>38</v>
      </c>
      <c r="AU729" s="131">
        <v>27</v>
      </c>
      <c r="AV729" s="131">
        <v>2156860</v>
      </c>
      <c r="AW729" s="132">
        <f t="shared" si="753"/>
        <v>5.7815845824411134E-2</v>
      </c>
      <c r="AX729" s="132">
        <f t="shared" si="739"/>
        <v>0.71052631578947367</v>
      </c>
      <c r="AY729" s="131">
        <f t="shared" si="740"/>
        <v>79883.703703703708</v>
      </c>
      <c r="AZ729" s="595"/>
      <c r="BA729" s="227" t="s">
        <v>122</v>
      </c>
      <c r="BB729" s="122">
        <v>13</v>
      </c>
      <c r="BC729" s="131">
        <v>10</v>
      </c>
      <c r="BD729" s="131">
        <v>918110</v>
      </c>
      <c r="BE729" s="132">
        <f t="shared" si="754"/>
        <v>4.5248868778280542E-2</v>
      </c>
      <c r="BF729" s="132">
        <f t="shared" si="742"/>
        <v>0.76923076923076927</v>
      </c>
      <c r="BG729" s="157">
        <f t="shared" si="743"/>
        <v>91811</v>
      </c>
      <c r="BH729" s="595"/>
      <c r="BI729" s="227" t="s">
        <v>122</v>
      </c>
      <c r="BJ729" s="122">
        <f t="shared" si="744"/>
        <v>294</v>
      </c>
      <c r="BK729" s="131">
        <f t="shared" si="721"/>
        <v>209</v>
      </c>
      <c r="BL729" s="131">
        <f t="shared" si="722"/>
        <v>16079350</v>
      </c>
      <c r="BM729" s="132">
        <f t="shared" si="755"/>
        <v>3.9036234590960027E-2</v>
      </c>
      <c r="BN729" s="132">
        <f t="shared" si="746"/>
        <v>0.71088435374149661</v>
      </c>
      <c r="BO729" s="131">
        <f t="shared" si="747"/>
        <v>76934.688995215314</v>
      </c>
      <c r="BP729" s="183"/>
    </row>
    <row r="730" spans="2:68" s="75" customFormat="1">
      <c r="B730" s="602"/>
      <c r="C730" s="603"/>
      <c r="D730" s="595"/>
      <c r="E730" s="227" t="s">
        <v>123</v>
      </c>
      <c r="F730" s="122">
        <v>1</v>
      </c>
      <c r="G730" s="131">
        <v>1</v>
      </c>
      <c r="H730" s="131">
        <v>147570</v>
      </c>
      <c r="I730" s="132">
        <f t="shared" si="748"/>
        <v>0.14285714285714285</v>
      </c>
      <c r="J730" s="132">
        <f t="shared" si="724"/>
        <v>1</v>
      </c>
      <c r="K730" s="157">
        <f t="shared" si="725"/>
        <v>147570</v>
      </c>
      <c r="L730" s="595"/>
      <c r="M730" s="227" t="s">
        <v>123</v>
      </c>
      <c r="N730" s="122">
        <v>2</v>
      </c>
      <c r="O730" s="131">
        <v>1</v>
      </c>
      <c r="P730" s="131">
        <v>200420</v>
      </c>
      <c r="Q730" s="132">
        <f t="shared" si="749"/>
        <v>9.0909090909090912E-2</v>
      </c>
      <c r="R730" s="132">
        <f t="shared" si="727"/>
        <v>0.5</v>
      </c>
      <c r="S730" s="126">
        <f t="shared" si="728"/>
        <v>200420</v>
      </c>
      <c r="T730" s="595"/>
      <c r="U730" s="227" t="s">
        <v>123</v>
      </c>
      <c r="V730" s="122">
        <v>858</v>
      </c>
      <c r="W730" s="131">
        <v>650</v>
      </c>
      <c r="X730" s="131">
        <v>41796220</v>
      </c>
      <c r="Y730" s="132">
        <f t="shared" si="750"/>
        <v>0.30878859857482183</v>
      </c>
      <c r="Z730" s="132">
        <f t="shared" si="730"/>
        <v>0.75757575757575757</v>
      </c>
      <c r="AA730" s="131">
        <f t="shared" si="731"/>
        <v>64301.876923076925</v>
      </c>
      <c r="AB730" s="595"/>
      <c r="AC730" s="227" t="s">
        <v>123</v>
      </c>
      <c r="AD730" s="122">
        <v>679</v>
      </c>
      <c r="AE730" s="131">
        <v>505</v>
      </c>
      <c r="AF730" s="131">
        <v>34011700</v>
      </c>
      <c r="AG730" s="132">
        <f t="shared" si="751"/>
        <v>0.32392559332905707</v>
      </c>
      <c r="AH730" s="132">
        <f t="shared" si="733"/>
        <v>0.74374079528718706</v>
      </c>
      <c r="AI730" s="126">
        <f t="shared" si="734"/>
        <v>67349.900990099006</v>
      </c>
      <c r="AJ730" s="595"/>
      <c r="AK730" s="227" t="s">
        <v>123</v>
      </c>
      <c r="AL730" s="122">
        <v>378</v>
      </c>
      <c r="AM730" s="131">
        <v>265</v>
      </c>
      <c r="AN730" s="131">
        <v>20011840</v>
      </c>
      <c r="AO730" s="132">
        <f t="shared" si="752"/>
        <v>0.26930894308943087</v>
      </c>
      <c r="AP730" s="132">
        <f t="shared" si="736"/>
        <v>0.70105820105820105</v>
      </c>
      <c r="AQ730" s="126">
        <f t="shared" si="737"/>
        <v>75516.377358490572</v>
      </c>
      <c r="AR730" s="595"/>
      <c r="AS730" s="227" t="s">
        <v>123</v>
      </c>
      <c r="AT730" s="122">
        <v>155</v>
      </c>
      <c r="AU730" s="131">
        <v>97</v>
      </c>
      <c r="AV730" s="131">
        <v>8010350</v>
      </c>
      <c r="AW730" s="132">
        <f t="shared" si="753"/>
        <v>0.20770877944325483</v>
      </c>
      <c r="AX730" s="132">
        <f t="shared" si="739"/>
        <v>0.62580645161290327</v>
      </c>
      <c r="AY730" s="131">
        <f t="shared" si="740"/>
        <v>82580.927835051552</v>
      </c>
      <c r="AZ730" s="595"/>
      <c r="BA730" s="227" t="s">
        <v>123</v>
      </c>
      <c r="BB730" s="122">
        <v>57</v>
      </c>
      <c r="BC730" s="131">
        <v>37</v>
      </c>
      <c r="BD730" s="131">
        <v>3428350</v>
      </c>
      <c r="BE730" s="132">
        <f t="shared" si="754"/>
        <v>0.167420814479638</v>
      </c>
      <c r="BF730" s="132">
        <f t="shared" si="742"/>
        <v>0.64912280701754388</v>
      </c>
      <c r="BG730" s="157">
        <f t="shared" si="743"/>
        <v>92658.108108108107</v>
      </c>
      <c r="BH730" s="595"/>
      <c r="BI730" s="227" t="s">
        <v>123</v>
      </c>
      <c r="BJ730" s="122">
        <f t="shared" si="744"/>
        <v>2130</v>
      </c>
      <c r="BK730" s="131">
        <f t="shared" si="721"/>
        <v>1556</v>
      </c>
      <c r="BL730" s="131">
        <f t="shared" si="722"/>
        <v>107606450</v>
      </c>
      <c r="BM730" s="132">
        <f t="shared" si="755"/>
        <v>0.29062383264848712</v>
      </c>
      <c r="BN730" s="132">
        <f t="shared" si="746"/>
        <v>0.73051643192488258</v>
      </c>
      <c r="BO730" s="131">
        <f t="shared" si="747"/>
        <v>69155.816195372754</v>
      </c>
      <c r="BP730" s="183"/>
    </row>
    <row r="731" spans="2:68" s="75" customFormat="1">
      <c r="B731" s="602"/>
      <c r="C731" s="603"/>
      <c r="D731" s="595"/>
      <c r="E731" s="227" t="s">
        <v>124</v>
      </c>
      <c r="F731" s="122">
        <v>0</v>
      </c>
      <c r="G731" s="131">
        <v>0</v>
      </c>
      <c r="H731" s="131">
        <v>0</v>
      </c>
      <c r="I731" s="132">
        <f t="shared" si="748"/>
        <v>0</v>
      </c>
      <c r="J731" s="132" t="str">
        <f t="shared" si="724"/>
        <v>-</v>
      </c>
      <c r="K731" s="157" t="str">
        <f t="shared" si="725"/>
        <v>-</v>
      </c>
      <c r="L731" s="595"/>
      <c r="M731" s="227" t="s">
        <v>124</v>
      </c>
      <c r="N731" s="122">
        <v>1</v>
      </c>
      <c r="O731" s="131">
        <v>1</v>
      </c>
      <c r="P731" s="131">
        <v>238100</v>
      </c>
      <c r="Q731" s="132">
        <f t="shared" si="749"/>
        <v>9.0909090909090912E-2</v>
      </c>
      <c r="R731" s="132">
        <f t="shared" si="727"/>
        <v>1</v>
      </c>
      <c r="S731" s="126">
        <f t="shared" si="728"/>
        <v>238100</v>
      </c>
      <c r="T731" s="595"/>
      <c r="U731" s="227" t="s">
        <v>124</v>
      </c>
      <c r="V731" s="122">
        <v>89</v>
      </c>
      <c r="W731" s="131">
        <v>63</v>
      </c>
      <c r="X731" s="131">
        <v>4807650</v>
      </c>
      <c r="Y731" s="132">
        <f t="shared" si="750"/>
        <v>2.9928741092636581E-2</v>
      </c>
      <c r="Z731" s="132">
        <f t="shared" si="730"/>
        <v>0.7078651685393258</v>
      </c>
      <c r="AA731" s="131">
        <f t="shared" si="731"/>
        <v>76311.904761904763</v>
      </c>
      <c r="AB731" s="595"/>
      <c r="AC731" s="227" t="s">
        <v>124</v>
      </c>
      <c r="AD731" s="122">
        <v>97</v>
      </c>
      <c r="AE731" s="131">
        <v>66</v>
      </c>
      <c r="AF731" s="131">
        <v>4814670</v>
      </c>
      <c r="AG731" s="132">
        <f t="shared" si="751"/>
        <v>4.2334830019243104E-2</v>
      </c>
      <c r="AH731" s="132">
        <f t="shared" si="733"/>
        <v>0.68041237113402064</v>
      </c>
      <c r="AI731" s="126">
        <f t="shared" si="734"/>
        <v>72949.545454545456</v>
      </c>
      <c r="AJ731" s="595"/>
      <c r="AK731" s="227" t="s">
        <v>124</v>
      </c>
      <c r="AL731" s="122">
        <v>105</v>
      </c>
      <c r="AM731" s="131">
        <v>55</v>
      </c>
      <c r="AN731" s="131">
        <v>4477370</v>
      </c>
      <c r="AO731" s="132">
        <f t="shared" si="752"/>
        <v>5.589430894308943E-2</v>
      </c>
      <c r="AP731" s="132">
        <f t="shared" si="736"/>
        <v>0.52380952380952384</v>
      </c>
      <c r="AQ731" s="126">
        <f t="shared" si="737"/>
        <v>81406.727272727279</v>
      </c>
      <c r="AR731" s="595"/>
      <c r="AS731" s="227" t="s">
        <v>124</v>
      </c>
      <c r="AT731" s="122">
        <v>72</v>
      </c>
      <c r="AU731" s="131">
        <v>40</v>
      </c>
      <c r="AV731" s="131">
        <v>3049940</v>
      </c>
      <c r="AW731" s="132">
        <f t="shared" si="753"/>
        <v>8.5653104925053528E-2</v>
      </c>
      <c r="AX731" s="132">
        <f t="shared" si="739"/>
        <v>0.55555555555555558</v>
      </c>
      <c r="AY731" s="131">
        <f t="shared" si="740"/>
        <v>76248.5</v>
      </c>
      <c r="AZ731" s="595"/>
      <c r="BA731" s="227" t="s">
        <v>124</v>
      </c>
      <c r="BB731" s="122">
        <v>42</v>
      </c>
      <c r="BC731" s="131">
        <v>27</v>
      </c>
      <c r="BD731" s="131">
        <v>1815660</v>
      </c>
      <c r="BE731" s="132">
        <f t="shared" si="754"/>
        <v>0.12217194570135746</v>
      </c>
      <c r="BF731" s="132">
        <f t="shared" si="742"/>
        <v>0.6428571428571429</v>
      </c>
      <c r="BG731" s="157">
        <f t="shared" si="743"/>
        <v>67246.666666666672</v>
      </c>
      <c r="BH731" s="595"/>
      <c r="BI731" s="227" t="s">
        <v>124</v>
      </c>
      <c r="BJ731" s="122">
        <f t="shared" si="744"/>
        <v>406</v>
      </c>
      <c r="BK731" s="131">
        <f t="shared" si="721"/>
        <v>252</v>
      </c>
      <c r="BL731" s="131">
        <f t="shared" si="722"/>
        <v>19203390</v>
      </c>
      <c r="BM731" s="132">
        <f t="shared" si="755"/>
        <v>4.7067612999626446E-2</v>
      </c>
      <c r="BN731" s="132">
        <f t="shared" si="746"/>
        <v>0.62068965517241381</v>
      </c>
      <c r="BO731" s="131">
        <f t="shared" si="747"/>
        <v>76203.928571428565</v>
      </c>
      <c r="BP731" s="183"/>
    </row>
    <row r="732" spans="2:68" s="75" customFormat="1">
      <c r="B732" s="602"/>
      <c r="C732" s="603"/>
      <c r="D732" s="595"/>
      <c r="E732" s="224" t="s">
        <v>117</v>
      </c>
      <c r="F732" s="124">
        <v>3</v>
      </c>
      <c r="G732" s="135">
        <v>3</v>
      </c>
      <c r="H732" s="135">
        <v>383700</v>
      </c>
      <c r="I732" s="136">
        <f t="shared" si="748"/>
        <v>0.42857142857142855</v>
      </c>
      <c r="J732" s="136">
        <f t="shared" si="724"/>
        <v>1</v>
      </c>
      <c r="K732" s="177">
        <f t="shared" si="725"/>
        <v>127900</v>
      </c>
      <c r="L732" s="595"/>
      <c r="M732" s="224" t="s">
        <v>117</v>
      </c>
      <c r="N732" s="124">
        <v>2</v>
      </c>
      <c r="O732" s="135">
        <v>0</v>
      </c>
      <c r="P732" s="135">
        <v>0</v>
      </c>
      <c r="Q732" s="136">
        <f t="shared" si="749"/>
        <v>0</v>
      </c>
      <c r="R732" s="136">
        <f t="shared" si="727"/>
        <v>0</v>
      </c>
      <c r="S732" s="128" t="str">
        <f t="shared" si="728"/>
        <v>-</v>
      </c>
      <c r="T732" s="595"/>
      <c r="U732" s="224" t="s">
        <v>117</v>
      </c>
      <c r="V732" s="124">
        <v>211</v>
      </c>
      <c r="W732" s="135">
        <v>152</v>
      </c>
      <c r="X732" s="135">
        <v>9481890</v>
      </c>
      <c r="Y732" s="136">
        <f t="shared" si="750"/>
        <v>7.2209026128266032E-2</v>
      </c>
      <c r="Z732" s="136">
        <f t="shared" si="730"/>
        <v>0.72037914691943128</v>
      </c>
      <c r="AA732" s="135">
        <f t="shared" si="731"/>
        <v>62380.855263157893</v>
      </c>
      <c r="AB732" s="595"/>
      <c r="AC732" s="224" t="s">
        <v>117</v>
      </c>
      <c r="AD732" s="124">
        <v>147</v>
      </c>
      <c r="AE732" s="135">
        <v>96</v>
      </c>
      <c r="AF732" s="135">
        <v>6588540</v>
      </c>
      <c r="AG732" s="136">
        <f t="shared" si="751"/>
        <v>6.1577934573444515E-2</v>
      </c>
      <c r="AH732" s="136">
        <f t="shared" si="733"/>
        <v>0.65306122448979587</v>
      </c>
      <c r="AI732" s="128">
        <f t="shared" si="734"/>
        <v>68630.625</v>
      </c>
      <c r="AJ732" s="595"/>
      <c r="AK732" s="224" t="s">
        <v>117</v>
      </c>
      <c r="AL732" s="124">
        <v>61</v>
      </c>
      <c r="AM732" s="135">
        <v>30</v>
      </c>
      <c r="AN732" s="135">
        <v>2486150</v>
      </c>
      <c r="AO732" s="136">
        <f t="shared" si="752"/>
        <v>3.048780487804878E-2</v>
      </c>
      <c r="AP732" s="136">
        <f t="shared" si="736"/>
        <v>0.49180327868852458</v>
      </c>
      <c r="AQ732" s="128">
        <f t="shared" si="737"/>
        <v>82871.666666666672</v>
      </c>
      <c r="AR732" s="595"/>
      <c r="AS732" s="224" t="s">
        <v>117</v>
      </c>
      <c r="AT732" s="124">
        <v>24</v>
      </c>
      <c r="AU732" s="135">
        <v>14</v>
      </c>
      <c r="AV732" s="135">
        <v>1080440</v>
      </c>
      <c r="AW732" s="136">
        <f t="shared" si="753"/>
        <v>2.9978586723768737E-2</v>
      </c>
      <c r="AX732" s="136">
        <f t="shared" si="739"/>
        <v>0.58333333333333337</v>
      </c>
      <c r="AY732" s="135">
        <f t="shared" si="740"/>
        <v>77174.28571428571</v>
      </c>
      <c r="AZ732" s="595"/>
      <c r="BA732" s="224" t="s">
        <v>117</v>
      </c>
      <c r="BB732" s="124">
        <v>25</v>
      </c>
      <c r="BC732" s="135">
        <v>15</v>
      </c>
      <c r="BD732" s="135">
        <v>1383790</v>
      </c>
      <c r="BE732" s="136">
        <f t="shared" si="754"/>
        <v>6.7873303167420809E-2</v>
      </c>
      <c r="BF732" s="136">
        <f t="shared" si="742"/>
        <v>0.6</v>
      </c>
      <c r="BG732" s="177">
        <f t="shared" si="743"/>
        <v>92252.666666666672</v>
      </c>
      <c r="BH732" s="595"/>
      <c r="BI732" s="224" t="s">
        <v>117</v>
      </c>
      <c r="BJ732" s="124">
        <f t="shared" si="744"/>
        <v>473</v>
      </c>
      <c r="BK732" s="135">
        <f t="shared" si="721"/>
        <v>310</v>
      </c>
      <c r="BL732" s="135">
        <f t="shared" si="722"/>
        <v>21404510</v>
      </c>
      <c r="BM732" s="136">
        <f t="shared" si="755"/>
        <v>5.7900635039223013E-2</v>
      </c>
      <c r="BN732" s="136">
        <f t="shared" si="746"/>
        <v>0.65539112050739956</v>
      </c>
      <c r="BO732" s="135">
        <f t="shared" si="747"/>
        <v>69046.806451612909</v>
      </c>
      <c r="BP732" s="183"/>
    </row>
    <row r="733" spans="2:68" s="75" customFormat="1">
      <c r="B733" s="602">
        <v>67</v>
      </c>
      <c r="C733" s="603" t="s">
        <v>6</v>
      </c>
      <c r="D733" s="595">
        <f>BS74</f>
        <v>15</v>
      </c>
      <c r="E733" s="225" t="s">
        <v>104</v>
      </c>
      <c r="F733" s="121">
        <v>7</v>
      </c>
      <c r="G733" s="129">
        <v>5</v>
      </c>
      <c r="H733" s="129">
        <v>316450</v>
      </c>
      <c r="I733" s="130">
        <f>IFERROR(G733/$D$733,"-")</f>
        <v>0.33333333333333331</v>
      </c>
      <c r="J733" s="130">
        <f t="shared" si="724"/>
        <v>0.7142857142857143</v>
      </c>
      <c r="K733" s="156">
        <f t="shared" si="725"/>
        <v>63290</v>
      </c>
      <c r="L733" s="595">
        <f>BT74</f>
        <v>28</v>
      </c>
      <c r="M733" s="225" t="s">
        <v>104</v>
      </c>
      <c r="N733" s="121">
        <v>14</v>
      </c>
      <c r="O733" s="129">
        <v>12</v>
      </c>
      <c r="P733" s="129">
        <v>961180</v>
      </c>
      <c r="Q733" s="130">
        <f>IFERROR(O733/$L$733,"-")</f>
        <v>0.42857142857142855</v>
      </c>
      <c r="R733" s="130">
        <f t="shared" si="727"/>
        <v>0.8571428571428571</v>
      </c>
      <c r="S733" s="125">
        <f t="shared" si="728"/>
        <v>80098.333333333328</v>
      </c>
      <c r="T733" s="595">
        <f>BU74</f>
        <v>856</v>
      </c>
      <c r="U733" s="225" t="s">
        <v>104</v>
      </c>
      <c r="V733" s="121">
        <v>434</v>
      </c>
      <c r="W733" s="129">
        <v>260</v>
      </c>
      <c r="X733" s="129">
        <v>18252580</v>
      </c>
      <c r="Y733" s="130">
        <f>IFERROR(W733/$T$733,"-")</f>
        <v>0.30373831775700932</v>
      </c>
      <c r="Z733" s="130">
        <f t="shared" si="730"/>
        <v>0.59907834101382484</v>
      </c>
      <c r="AA733" s="129">
        <f t="shared" si="731"/>
        <v>70202.230769230766</v>
      </c>
      <c r="AB733" s="595">
        <f>BV74</f>
        <v>590</v>
      </c>
      <c r="AC733" s="225" t="s">
        <v>104</v>
      </c>
      <c r="AD733" s="121">
        <v>339</v>
      </c>
      <c r="AE733" s="129">
        <v>202</v>
      </c>
      <c r="AF733" s="129">
        <v>15568240</v>
      </c>
      <c r="AG733" s="130">
        <f>IFERROR(AE733/$AB$733,"-")</f>
        <v>0.34237288135593219</v>
      </c>
      <c r="AH733" s="130">
        <f t="shared" si="733"/>
        <v>0.59587020648967548</v>
      </c>
      <c r="AI733" s="125">
        <f t="shared" si="734"/>
        <v>77070.495049504956</v>
      </c>
      <c r="AJ733" s="595">
        <f>BW74</f>
        <v>397</v>
      </c>
      <c r="AK733" s="225" t="s">
        <v>104</v>
      </c>
      <c r="AL733" s="121">
        <v>220</v>
      </c>
      <c r="AM733" s="129">
        <v>105</v>
      </c>
      <c r="AN733" s="129">
        <v>7852040</v>
      </c>
      <c r="AO733" s="130">
        <f>IFERROR(AM733/$AJ$733,"-")</f>
        <v>0.26448362720403024</v>
      </c>
      <c r="AP733" s="130">
        <f t="shared" si="736"/>
        <v>0.47727272727272729</v>
      </c>
      <c r="AQ733" s="125">
        <f t="shared" si="737"/>
        <v>74781.333333333328</v>
      </c>
      <c r="AR733" s="595">
        <f>BX74</f>
        <v>265</v>
      </c>
      <c r="AS733" s="225" t="s">
        <v>104</v>
      </c>
      <c r="AT733" s="121">
        <v>106</v>
      </c>
      <c r="AU733" s="129">
        <v>47</v>
      </c>
      <c r="AV733" s="129">
        <v>3787200</v>
      </c>
      <c r="AW733" s="130">
        <f>IFERROR(AU733/$AR$733,"-")</f>
        <v>0.17735849056603772</v>
      </c>
      <c r="AX733" s="130">
        <f t="shared" si="739"/>
        <v>0.44339622641509435</v>
      </c>
      <c r="AY733" s="129">
        <f t="shared" si="740"/>
        <v>80578.723404255317</v>
      </c>
      <c r="AZ733" s="595">
        <f>BY74</f>
        <v>130</v>
      </c>
      <c r="BA733" s="225" t="s">
        <v>104</v>
      </c>
      <c r="BB733" s="121">
        <v>40</v>
      </c>
      <c r="BC733" s="129">
        <v>15</v>
      </c>
      <c r="BD733" s="129">
        <v>610580</v>
      </c>
      <c r="BE733" s="130">
        <f>IFERROR(BC733/$AZ$733,"-")</f>
        <v>0.11538461538461539</v>
      </c>
      <c r="BF733" s="130">
        <f t="shared" si="742"/>
        <v>0.375</v>
      </c>
      <c r="BG733" s="156">
        <f t="shared" si="743"/>
        <v>40705.333333333336</v>
      </c>
      <c r="BH733" s="595">
        <f>BZ74</f>
        <v>2281</v>
      </c>
      <c r="BI733" s="225" t="s">
        <v>104</v>
      </c>
      <c r="BJ733" s="121">
        <f t="shared" si="744"/>
        <v>1160</v>
      </c>
      <c r="BK733" s="129">
        <f t="shared" si="721"/>
        <v>646</v>
      </c>
      <c r="BL733" s="129">
        <f t="shared" si="722"/>
        <v>47348270</v>
      </c>
      <c r="BM733" s="130">
        <f>IFERROR(BK733/$BH$733,"-")</f>
        <v>0.28320911880754057</v>
      </c>
      <c r="BN733" s="130">
        <f t="shared" si="746"/>
        <v>0.55689655172413788</v>
      </c>
      <c r="BO733" s="129">
        <f t="shared" si="747"/>
        <v>73294.535603715165</v>
      </c>
      <c r="BP733" s="183"/>
    </row>
    <row r="734" spans="2:68" s="75" customFormat="1">
      <c r="B734" s="602"/>
      <c r="C734" s="603"/>
      <c r="D734" s="595"/>
      <c r="E734" s="226" t="s">
        <v>136</v>
      </c>
      <c r="F734" s="122">
        <v>7</v>
      </c>
      <c r="G734" s="131">
        <v>5</v>
      </c>
      <c r="H734" s="131">
        <v>578910</v>
      </c>
      <c r="I734" s="132">
        <f t="shared" ref="I734:I743" si="756">IFERROR(G734/$D$733,"-")</f>
        <v>0.33333333333333331</v>
      </c>
      <c r="J734" s="132">
        <f t="shared" si="724"/>
        <v>0.7142857142857143</v>
      </c>
      <c r="K734" s="157">
        <f t="shared" si="725"/>
        <v>115782</v>
      </c>
      <c r="L734" s="595"/>
      <c r="M734" s="226" t="s">
        <v>136</v>
      </c>
      <c r="N734" s="122">
        <v>10</v>
      </c>
      <c r="O734" s="131">
        <v>8</v>
      </c>
      <c r="P734" s="131">
        <v>551190</v>
      </c>
      <c r="Q734" s="132">
        <f t="shared" ref="Q734:Q743" si="757">IFERROR(O734/$L$733,"-")</f>
        <v>0.2857142857142857</v>
      </c>
      <c r="R734" s="132">
        <f t="shared" si="727"/>
        <v>0.8</v>
      </c>
      <c r="S734" s="126">
        <f t="shared" si="728"/>
        <v>68898.75</v>
      </c>
      <c r="T734" s="595"/>
      <c r="U734" s="226" t="s">
        <v>136</v>
      </c>
      <c r="V734" s="122">
        <v>389</v>
      </c>
      <c r="W734" s="131">
        <v>248</v>
      </c>
      <c r="X734" s="131">
        <v>17910380</v>
      </c>
      <c r="Y734" s="132">
        <f t="shared" ref="Y734:Y743" si="758">IFERROR(W734/$T$733,"-")</f>
        <v>0.28971962616822428</v>
      </c>
      <c r="Z734" s="132">
        <f t="shared" si="730"/>
        <v>0.63753213367609252</v>
      </c>
      <c r="AA734" s="131">
        <f t="shared" si="731"/>
        <v>72219.274193548394</v>
      </c>
      <c r="AB734" s="595"/>
      <c r="AC734" s="226" t="s">
        <v>136</v>
      </c>
      <c r="AD734" s="122">
        <v>252</v>
      </c>
      <c r="AE734" s="131">
        <v>153</v>
      </c>
      <c r="AF734" s="131">
        <v>11257400</v>
      </c>
      <c r="AG734" s="132">
        <f t="shared" ref="AG734:AG743" si="759">IFERROR(AE734/$AB$733,"-")</f>
        <v>0.2593220338983051</v>
      </c>
      <c r="AH734" s="132">
        <f t="shared" si="733"/>
        <v>0.6071428571428571</v>
      </c>
      <c r="AI734" s="126">
        <f t="shared" si="734"/>
        <v>73577.777777777781</v>
      </c>
      <c r="AJ734" s="595"/>
      <c r="AK734" s="226" t="s">
        <v>136</v>
      </c>
      <c r="AL734" s="122">
        <v>160</v>
      </c>
      <c r="AM734" s="131">
        <v>79</v>
      </c>
      <c r="AN734" s="131">
        <v>6352090</v>
      </c>
      <c r="AO734" s="132">
        <f t="shared" ref="AO734:AO743" si="760">IFERROR(AM734/$AJ$733,"-")</f>
        <v>0.19899244332493704</v>
      </c>
      <c r="AP734" s="132">
        <f t="shared" si="736"/>
        <v>0.49375000000000002</v>
      </c>
      <c r="AQ734" s="126">
        <f t="shared" si="737"/>
        <v>80406.202531645569</v>
      </c>
      <c r="AR734" s="595"/>
      <c r="AS734" s="226" t="s">
        <v>136</v>
      </c>
      <c r="AT734" s="122">
        <v>77</v>
      </c>
      <c r="AU734" s="131">
        <v>33</v>
      </c>
      <c r="AV734" s="131">
        <v>2173870</v>
      </c>
      <c r="AW734" s="132">
        <f t="shared" ref="AW734:AW743" si="761">IFERROR(AU734/$AR$733,"-")</f>
        <v>0.12452830188679245</v>
      </c>
      <c r="AX734" s="132">
        <f t="shared" si="739"/>
        <v>0.42857142857142855</v>
      </c>
      <c r="AY734" s="131">
        <f t="shared" si="740"/>
        <v>65874.84848484848</v>
      </c>
      <c r="AZ734" s="595"/>
      <c r="BA734" s="226" t="s">
        <v>136</v>
      </c>
      <c r="BB734" s="122">
        <v>30</v>
      </c>
      <c r="BC734" s="131">
        <v>12</v>
      </c>
      <c r="BD734" s="131">
        <v>718660</v>
      </c>
      <c r="BE734" s="132">
        <f t="shared" ref="BE734:BE743" si="762">IFERROR(BC734/$AZ$733,"-")</f>
        <v>9.2307692307692313E-2</v>
      </c>
      <c r="BF734" s="132">
        <f t="shared" si="742"/>
        <v>0.4</v>
      </c>
      <c r="BG734" s="157">
        <f t="shared" si="743"/>
        <v>59888.333333333336</v>
      </c>
      <c r="BH734" s="595"/>
      <c r="BI734" s="226" t="s">
        <v>136</v>
      </c>
      <c r="BJ734" s="122">
        <f t="shared" si="744"/>
        <v>925</v>
      </c>
      <c r="BK734" s="131">
        <f t="shared" si="721"/>
        <v>538</v>
      </c>
      <c r="BL734" s="131">
        <f t="shared" si="722"/>
        <v>39542500</v>
      </c>
      <c r="BM734" s="132">
        <f t="shared" ref="BM734:BM743" si="763">IFERROR(BK734/$BH$733,"-")</f>
        <v>0.235861464270057</v>
      </c>
      <c r="BN734" s="132">
        <f t="shared" si="746"/>
        <v>0.58162162162162168</v>
      </c>
      <c r="BO734" s="131">
        <f t="shared" si="747"/>
        <v>73499.070631970259</v>
      </c>
      <c r="BP734" s="183"/>
    </row>
    <row r="735" spans="2:68" s="75" customFormat="1">
      <c r="B735" s="602"/>
      <c r="C735" s="603"/>
      <c r="D735" s="595"/>
      <c r="E735" s="227" t="s">
        <v>103</v>
      </c>
      <c r="F735" s="122">
        <v>9</v>
      </c>
      <c r="G735" s="131">
        <v>6</v>
      </c>
      <c r="H735" s="131">
        <v>404530</v>
      </c>
      <c r="I735" s="132">
        <f t="shared" si="756"/>
        <v>0.4</v>
      </c>
      <c r="J735" s="132">
        <f t="shared" si="724"/>
        <v>0.66666666666666663</v>
      </c>
      <c r="K735" s="157">
        <f t="shared" si="725"/>
        <v>67421.666666666672</v>
      </c>
      <c r="L735" s="595"/>
      <c r="M735" s="227" t="s">
        <v>103</v>
      </c>
      <c r="N735" s="122">
        <v>11</v>
      </c>
      <c r="O735" s="131">
        <v>9</v>
      </c>
      <c r="P735" s="131">
        <v>750980</v>
      </c>
      <c r="Q735" s="132">
        <f t="shared" si="757"/>
        <v>0.32142857142857145</v>
      </c>
      <c r="R735" s="132">
        <f t="shared" si="727"/>
        <v>0.81818181818181823</v>
      </c>
      <c r="S735" s="126">
        <f t="shared" si="728"/>
        <v>83442.222222222219</v>
      </c>
      <c r="T735" s="595"/>
      <c r="U735" s="227" t="s">
        <v>103</v>
      </c>
      <c r="V735" s="122">
        <v>529</v>
      </c>
      <c r="W735" s="131">
        <v>321</v>
      </c>
      <c r="X735" s="131">
        <v>23862690</v>
      </c>
      <c r="Y735" s="132">
        <f t="shared" si="758"/>
        <v>0.375</v>
      </c>
      <c r="Z735" s="132">
        <f t="shared" si="730"/>
        <v>0.6068052930056711</v>
      </c>
      <c r="AA735" s="131">
        <f t="shared" si="731"/>
        <v>74338.598130841128</v>
      </c>
      <c r="AB735" s="595"/>
      <c r="AC735" s="227" t="s">
        <v>103</v>
      </c>
      <c r="AD735" s="122">
        <v>380</v>
      </c>
      <c r="AE735" s="131">
        <v>228</v>
      </c>
      <c r="AF735" s="131">
        <v>18696910</v>
      </c>
      <c r="AG735" s="132">
        <f t="shared" si="759"/>
        <v>0.38644067796610171</v>
      </c>
      <c r="AH735" s="132">
        <f t="shared" si="733"/>
        <v>0.6</v>
      </c>
      <c r="AI735" s="126">
        <f t="shared" si="734"/>
        <v>82003.991228070168</v>
      </c>
      <c r="AJ735" s="595"/>
      <c r="AK735" s="227" t="s">
        <v>103</v>
      </c>
      <c r="AL735" s="122">
        <v>264</v>
      </c>
      <c r="AM735" s="131">
        <v>134</v>
      </c>
      <c r="AN735" s="131">
        <v>10490790</v>
      </c>
      <c r="AO735" s="132">
        <f t="shared" si="760"/>
        <v>0.33753148614609574</v>
      </c>
      <c r="AP735" s="132">
        <f t="shared" si="736"/>
        <v>0.50757575757575757</v>
      </c>
      <c r="AQ735" s="126">
        <f t="shared" si="737"/>
        <v>78289.477611940296</v>
      </c>
      <c r="AR735" s="595"/>
      <c r="AS735" s="227" t="s">
        <v>103</v>
      </c>
      <c r="AT735" s="122">
        <v>169</v>
      </c>
      <c r="AU735" s="131">
        <v>60</v>
      </c>
      <c r="AV735" s="131">
        <v>4718730</v>
      </c>
      <c r="AW735" s="132">
        <f t="shared" si="761"/>
        <v>0.22641509433962265</v>
      </c>
      <c r="AX735" s="132">
        <f t="shared" si="739"/>
        <v>0.35502958579881655</v>
      </c>
      <c r="AY735" s="131">
        <f t="shared" si="740"/>
        <v>78645.5</v>
      </c>
      <c r="AZ735" s="595"/>
      <c r="BA735" s="227" t="s">
        <v>103</v>
      </c>
      <c r="BB735" s="122">
        <v>58</v>
      </c>
      <c r="BC735" s="131">
        <v>22</v>
      </c>
      <c r="BD735" s="131">
        <v>1245990</v>
      </c>
      <c r="BE735" s="132">
        <f t="shared" si="762"/>
        <v>0.16923076923076924</v>
      </c>
      <c r="BF735" s="132">
        <f t="shared" si="742"/>
        <v>0.37931034482758619</v>
      </c>
      <c r="BG735" s="157">
        <f t="shared" si="743"/>
        <v>56635.909090909088</v>
      </c>
      <c r="BH735" s="595"/>
      <c r="BI735" s="227" t="s">
        <v>103</v>
      </c>
      <c r="BJ735" s="122">
        <f t="shared" si="744"/>
        <v>1420</v>
      </c>
      <c r="BK735" s="131">
        <f t="shared" si="721"/>
        <v>780</v>
      </c>
      <c r="BL735" s="131">
        <f t="shared" si="722"/>
        <v>60170620</v>
      </c>
      <c r="BM735" s="132">
        <f t="shared" si="763"/>
        <v>0.34195528277071457</v>
      </c>
      <c r="BN735" s="132">
        <f t="shared" si="746"/>
        <v>0.54929577464788737</v>
      </c>
      <c r="BO735" s="131">
        <f t="shared" si="747"/>
        <v>77141.820512820515</v>
      </c>
      <c r="BP735" s="183"/>
    </row>
    <row r="736" spans="2:68" s="75" customFormat="1">
      <c r="B736" s="602"/>
      <c r="C736" s="603"/>
      <c r="D736" s="595"/>
      <c r="E736" s="227" t="s">
        <v>106</v>
      </c>
      <c r="F736" s="122">
        <v>4</v>
      </c>
      <c r="G736" s="131">
        <v>3</v>
      </c>
      <c r="H736" s="131">
        <v>324290</v>
      </c>
      <c r="I736" s="132">
        <f t="shared" si="756"/>
        <v>0.2</v>
      </c>
      <c r="J736" s="132">
        <f t="shared" si="724"/>
        <v>0.75</v>
      </c>
      <c r="K736" s="157">
        <f t="shared" si="725"/>
        <v>108096.66666666667</v>
      </c>
      <c r="L736" s="595"/>
      <c r="M736" s="227" t="s">
        <v>106</v>
      </c>
      <c r="N736" s="122">
        <v>4</v>
      </c>
      <c r="O736" s="131">
        <v>4</v>
      </c>
      <c r="P736" s="131">
        <v>455770</v>
      </c>
      <c r="Q736" s="132">
        <f t="shared" si="757"/>
        <v>0.14285714285714285</v>
      </c>
      <c r="R736" s="132">
        <f t="shared" si="727"/>
        <v>1</v>
      </c>
      <c r="S736" s="126">
        <f t="shared" si="728"/>
        <v>113942.5</v>
      </c>
      <c r="T736" s="595"/>
      <c r="U736" s="227" t="s">
        <v>106</v>
      </c>
      <c r="V736" s="122">
        <v>177</v>
      </c>
      <c r="W736" s="131">
        <v>105</v>
      </c>
      <c r="X736" s="131">
        <v>8189740</v>
      </c>
      <c r="Y736" s="132">
        <f t="shared" si="758"/>
        <v>0.12266355140186916</v>
      </c>
      <c r="Z736" s="132">
        <f t="shared" si="730"/>
        <v>0.59322033898305082</v>
      </c>
      <c r="AA736" s="131">
        <f t="shared" si="731"/>
        <v>77997.523809523816</v>
      </c>
      <c r="AB736" s="595"/>
      <c r="AC736" s="227" t="s">
        <v>106</v>
      </c>
      <c r="AD736" s="122">
        <v>141</v>
      </c>
      <c r="AE736" s="131">
        <v>83</v>
      </c>
      <c r="AF736" s="131">
        <v>6924680</v>
      </c>
      <c r="AG736" s="132">
        <f t="shared" si="759"/>
        <v>0.14067796610169492</v>
      </c>
      <c r="AH736" s="132">
        <f t="shared" si="733"/>
        <v>0.58865248226950351</v>
      </c>
      <c r="AI736" s="126">
        <f t="shared" si="734"/>
        <v>83429.879518072295</v>
      </c>
      <c r="AJ736" s="595"/>
      <c r="AK736" s="227" t="s">
        <v>106</v>
      </c>
      <c r="AL736" s="122">
        <v>109</v>
      </c>
      <c r="AM736" s="131">
        <v>65</v>
      </c>
      <c r="AN736" s="131">
        <v>4960560</v>
      </c>
      <c r="AO736" s="132">
        <f t="shared" si="760"/>
        <v>0.16372795969773299</v>
      </c>
      <c r="AP736" s="132">
        <f t="shared" si="736"/>
        <v>0.59633027522935778</v>
      </c>
      <c r="AQ736" s="126">
        <f t="shared" si="737"/>
        <v>76316.307692307688</v>
      </c>
      <c r="AR736" s="595"/>
      <c r="AS736" s="227" t="s">
        <v>106</v>
      </c>
      <c r="AT736" s="122">
        <v>61</v>
      </c>
      <c r="AU736" s="131">
        <v>28</v>
      </c>
      <c r="AV736" s="131">
        <v>1909340</v>
      </c>
      <c r="AW736" s="132">
        <f t="shared" si="761"/>
        <v>0.10566037735849057</v>
      </c>
      <c r="AX736" s="132">
        <f t="shared" si="739"/>
        <v>0.45901639344262296</v>
      </c>
      <c r="AY736" s="131">
        <f t="shared" si="740"/>
        <v>68190.71428571429</v>
      </c>
      <c r="AZ736" s="595"/>
      <c r="BA736" s="227" t="s">
        <v>106</v>
      </c>
      <c r="BB736" s="122">
        <v>28</v>
      </c>
      <c r="BC736" s="131">
        <v>10</v>
      </c>
      <c r="BD736" s="131">
        <v>219260</v>
      </c>
      <c r="BE736" s="132">
        <f t="shared" si="762"/>
        <v>7.6923076923076927E-2</v>
      </c>
      <c r="BF736" s="132">
        <f t="shared" si="742"/>
        <v>0.35714285714285715</v>
      </c>
      <c r="BG736" s="157">
        <f t="shared" si="743"/>
        <v>21926</v>
      </c>
      <c r="BH736" s="595"/>
      <c r="BI736" s="227" t="s">
        <v>106</v>
      </c>
      <c r="BJ736" s="122">
        <f t="shared" si="744"/>
        <v>524</v>
      </c>
      <c r="BK736" s="131">
        <f t="shared" si="721"/>
        <v>298</v>
      </c>
      <c r="BL736" s="131">
        <f t="shared" si="722"/>
        <v>22983640</v>
      </c>
      <c r="BM736" s="132">
        <f t="shared" si="763"/>
        <v>0.13064445418676018</v>
      </c>
      <c r="BN736" s="132">
        <f t="shared" si="746"/>
        <v>0.56870229007633588</v>
      </c>
      <c r="BO736" s="131">
        <f t="shared" si="747"/>
        <v>77126.308724832212</v>
      </c>
      <c r="BP736" s="183"/>
    </row>
    <row r="737" spans="2:68" s="75" customFormat="1">
      <c r="B737" s="602"/>
      <c r="C737" s="603"/>
      <c r="D737" s="595"/>
      <c r="E737" s="227" t="s">
        <v>119</v>
      </c>
      <c r="F737" s="122">
        <v>3</v>
      </c>
      <c r="G737" s="131">
        <v>2</v>
      </c>
      <c r="H737" s="131">
        <v>87410</v>
      </c>
      <c r="I737" s="132">
        <f t="shared" si="756"/>
        <v>0.13333333333333333</v>
      </c>
      <c r="J737" s="132">
        <f t="shared" si="724"/>
        <v>0.66666666666666663</v>
      </c>
      <c r="K737" s="157">
        <f t="shared" si="725"/>
        <v>43705</v>
      </c>
      <c r="L737" s="595"/>
      <c r="M737" s="227" t="s">
        <v>119</v>
      </c>
      <c r="N737" s="122">
        <v>6</v>
      </c>
      <c r="O737" s="131">
        <v>5</v>
      </c>
      <c r="P737" s="131">
        <v>407460</v>
      </c>
      <c r="Q737" s="132">
        <f t="shared" si="757"/>
        <v>0.17857142857142858</v>
      </c>
      <c r="R737" s="132">
        <f t="shared" si="727"/>
        <v>0.83333333333333337</v>
      </c>
      <c r="S737" s="126">
        <f t="shared" si="728"/>
        <v>81492</v>
      </c>
      <c r="T737" s="595"/>
      <c r="U737" s="227" t="s">
        <v>119</v>
      </c>
      <c r="V737" s="122">
        <v>178</v>
      </c>
      <c r="W737" s="131">
        <v>108</v>
      </c>
      <c r="X737" s="131">
        <v>8513850</v>
      </c>
      <c r="Y737" s="132">
        <f t="shared" si="758"/>
        <v>0.12616822429906541</v>
      </c>
      <c r="Z737" s="132">
        <f t="shared" si="730"/>
        <v>0.6067415730337079</v>
      </c>
      <c r="AA737" s="131">
        <f t="shared" si="731"/>
        <v>78831.944444444438</v>
      </c>
      <c r="AB737" s="595"/>
      <c r="AC737" s="227" t="s">
        <v>119</v>
      </c>
      <c r="AD737" s="122">
        <v>167</v>
      </c>
      <c r="AE737" s="131">
        <v>95</v>
      </c>
      <c r="AF737" s="131">
        <v>9066970</v>
      </c>
      <c r="AG737" s="132">
        <f t="shared" si="759"/>
        <v>0.16101694915254236</v>
      </c>
      <c r="AH737" s="132">
        <f t="shared" si="733"/>
        <v>0.56886227544910184</v>
      </c>
      <c r="AI737" s="126">
        <f t="shared" si="734"/>
        <v>95441.789473684214</v>
      </c>
      <c r="AJ737" s="595"/>
      <c r="AK737" s="227" t="s">
        <v>119</v>
      </c>
      <c r="AL737" s="122">
        <v>121</v>
      </c>
      <c r="AM737" s="131">
        <v>63</v>
      </c>
      <c r="AN737" s="131">
        <v>5100090</v>
      </c>
      <c r="AO737" s="132">
        <f t="shared" si="760"/>
        <v>0.15869017632241814</v>
      </c>
      <c r="AP737" s="132">
        <f t="shared" si="736"/>
        <v>0.52066115702479343</v>
      </c>
      <c r="AQ737" s="126">
        <f t="shared" si="737"/>
        <v>80953.809523809527</v>
      </c>
      <c r="AR737" s="595"/>
      <c r="AS737" s="227" t="s">
        <v>119</v>
      </c>
      <c r="AT737" s="122">
        <v>76</v>
      </c>
      <c r="AU737" s="131">
        <v>33</v>
      </c>
      <c r="AV737" s="131">
        <v>2779580</v>
      </c>
      <c r="AW737" s="132">
        <f t="shared" si="761"/>
        <v>0.12452830188679245</v>
      </c>
      <c r="AX737" s="132">
        <f t="shared" si="739"/>
        <v>0.43421052631578949</v>
      </c>
      <c r="AY737" s="131">
        <f t="shared" si="740"/>
        <v>84229.696969696975</v>
      </c>
      <c r="AZ737" s="595"/>
      <c r="BA737" s="227" t="s">
        <v>119</v>
      </c>
      <c r="BB737" s="122">
        <v>25</v>
      </c>
      <c r="BC737" s="131">
        <v>10</v>
      </c>
      <c r="BD737" s="131">
        <v>357240</v>
      </c>
      <c r="BE737" s="132">
        <f t="shared" si="762"/>
        <v>7.6923076923076927E-2</v>
      </c>
      <c r="BF737" s="132">
        <f t="shared" si="742"/>
        <v>0.4</v>
      </c>
      <c r="BG737" s="157">
        <f t="shared" si="743"/>
        <v>35724</v>
      </c>
      <c r="BH737" s="595"/>
      <c r="BI737" s="227" t="s">
        <v>119</v>
      </c>
      <c r="BJ737" s="122">
        <f t="shared" si="744"/>
        <v>576</v>
      </c>
      <c r="BK737" s="131">
        <f t="shared" si="721"/>
        <v>316</v>
      </c>
      <c r="BL737" s="131">
        <f t="shared" si="722"/>
        <v>26312600</v>
      </c>
      <c r="BM737" s="132">
        <f t="shared" si="763"/>
        <v>0.13853572994300745</v>
      </c>
      <c r="BN737" s="132">
        <f t="shared" si="746"/>
        <v>0.54861111111111116</v>
      </c>
      <c r="BO737" s="131">
        <f t="shared" si="747"/>
        <v>83267.721518987339</v>
      </c>
      <c r="BP737" s="183"/>
    </row>
    <row r="738" spans="2:68" s="75" customFormat="1">
      <c r="B738" s="602"/>
      <c r="C738" s="603"/>
      <c r="D738" s="595"/>
      <c r="E738" s="227" t="s">
        <v>120</v>
      </c>
      <c r="F738" s="122">
        <v>1</v>
      </c>
      <c r="G738" s="131">
        <v>1</v>
      </c>
      <c r="H738" s="131">
        <v>80560</v>
      </c>
      <c r="I738" s="132">
        <f t="shared" si="756"/>
        <v>6.6666666666666666E-2</v>
      </c>
      <c r="J738" s="132">
        <f t="shared" si="724"/>
        <v>1</v>
      </c>
      <c r="K738" s="157">
        <f t="shared" si="725"/>
        <v>80560</v>
      </c>
      <c r="L738" s="595"/>
      <c r="M738" s="227" t="s">
        <v>120</v>
      </c>
      <c r="N738" s="122">
        <v>2</v>
      </c>
      <c r="O738" s="131">
        <v>2</v>
      </c>
      <c r="P738" s="131">
        <v>55920</v>
      </c>
      <c r="Q738" s="132">
        <f t="shared" si="757"/>
        <v>7.1428571428571425E-2</v>
      </c>
      <c r="R738" s="132">
        <f t="shared" si="727"/>
        <v>1</v>
      </c>
      <c r="S738" s="126">
        <f t="shared" si="728"/>
        <v>27960</v>
      </c>
      <c r="T738" s="595"/>
      <c r="U738" s="227" t="s">
        <v>120</v>
      </c>
      <c r="V738" s="122">
        <v>69</v>
      </c>
      <c r="W738" s="131">
        <v>45</v>
      </c>
      <c r="X738" s="131">
        <v>3478770</v>
      </c>
      <c r="Y738" s="132">
        <f t="shared" si="758"/>
        <v>5.2570093457943924E-2</v>
      </c>
      <c r="Z738" s="132">
        <f t="shared" si="730"/>
        <v>0.65217391304347827</v>
      </c>
      <c r="AA738" s="131">
        <f t="shared" si="731"/>
        <v>77306</v>
      </c>
      <c r="AB738" s="595"/>
      <c r="AC738" s="227" t="s">
        <v>120</v>
      </c>
      <c r="AD738" s="122">
        <v>59</v>
      </c>
      <c r="AE738" s="131">
        <v>35</v>
      </c>
      <c r="AF738" s="131">
        <v>2781940</v>
      </c>
      <c r="AG738" s="132">
        <f t="shared" si="759"/>
        <v>5.9322033898305086E-2</v>
      </c>
      <c r="AH738" s="132">
        <f t="shared" si="733"/>
        <v>0.59322033898305082</v>
      </c>
      <c r="AI738" s="126">
        <f t="shared" si="734"/>
        <v>79484</v>
      </c>
      <c r="AJ738" s="595"/>
      <c r="AK738" s="227" t="s">
        <v>120</v>
      </c>
      <c r="AL738" s="122">
        <v>35</v>
      </c>
      <c r="AM738" s="131">
        <v>18</v>
      </c>
      <c r="AN738" s="131">
        <v>1160610</v>
      </c>
      <c r="AO738" s="132">
        <f t="shared" si="760"/>
        <v>4.534005037783375E-2</v>
      </c>
      <c r="AP738" s="132">
        <f t="shared" si="736"/>
        <v>0.51428571428571423</v>
      </c>
      <c r="AQ738" s="126">
        <f t="shared" si="737"/>
        <v>64478.333333333336</v>
      </c>
      <c r="AR738" s="595"/>
      <c r="AS738" s="227" t="s">
        <v>120</v>
      </c>
      <c r="AT738" s="122">
        <v>10</v>
      </c>
      <c r="AU738" s="131">
        <v>5</v>
      </c>
      <c r="AV738" s="131">
        <v>535820</v>
      </c>
      <c r="AW738" s="132">
        <f t="shared" si="761"/>
        <v>1.8867924528301886E-2</v>
      </c>
      <c r="AX738" s="132">
        <f t="shared" si="739"/>
        <v>0.5</v>
      </c>
      <c r="AY738" s="131">
        <f t="shared" si="740"/>
        <v>107164</v>
      </c>
      <c r="AZ738" s="595"/>
      <c r="BA738" s="227" t="s">
        <v>120</v>
      </c>
      <c r="BB738" s="122">
        <v>5</v>
      </c>
      <c r="BC738" s="131">
        <v>3</v>
      </c>
      <c r="BD738" s="131">
        <v>167210</v>
      </c>
      <c r="BE738" s="132">
        <f t="shared" si="762"/>
        <v>2.3076923076923078E-2</v>
      </c>
      <c r="BF738" s="132">
        <f t="shared" si="742"/>
        <v>0.6</v>
      </c>
      <c r="BG738" s="157">
        <f t="shared" si="743"/>
        <v>55736.666666666664</v>
      </c>
      <c r="BH738" s="595"/>
      <c r="BI738" s="227" t="s">
        <v>120</v>
      </c>
      <c r="BJ738" s="122">
        <f t="shared" si="744"/>
        <v>181</v>
      </c>
      <c r="BK738" s="131">
        <f t="shared" si="721"/>
        <v>109</v>
      </c>
      <c r="BL738" s="131">
        <f t="shared" si="722"/>
        <v>8260830</v>
      </c>
      <c r="BM738" s="132">
        <f t="shared" si="763"/>
        <v>4.7786058746163963E-2</v>
      </c>
      <c r="BN738" s="132">
        <f t="shared" si="746"/>
        <v>0.60220994475138123</v>
      </c>
      <c r="BO738" s="131">
        <f t="shared" si="747"/>
        <v>75787.431192660544</v>
      </c>
      <c r="BP738" s="183"/>
    </row>
    <row r="739" spans="2:68" s="75" customFormat="1">
      <c r="B739" s="602"/>
      <c r="C739" s="603"/>
      <c r="D739" s="595"/>
      <c r="E739" s="227" t="s">
        <v>121</v>
      </c>
      <c r="F739" s="122">
        <v>4</v>
      </c>
      <c r="G739" s="131">
        <v>3</v>
      </c>
      <c r="H739" s="131">
        <v>138140</v>
      </c>
      <c r="I739" s="132">
        <f t="shared" si="756"/>
        <v>0.2</v>
      </c>
      <c r="J739" s="132">
        <f t="shared" si="724"/>
        <v>0.75</v>
      </c>
      <c r="K739" s="157">
        <f t="shared" si="725"/>
        <v>46046.666666666664</v>
      </c>
      <c r="L739" s="595"/>
      <c r="M739" s="227" t="s">
        <v>121</v>
      </c>
      <c r="N739" s="122">
        <v>3</v>
      </c>
      <c r="O739" s="131">
        <v>3</v>
      </c>
      <c r="P739" s="131">
        <v>310000</v>
      </c>
      <c r="Q739" s="132">
        <f t="shared" si="757"/>
        <v>0.10714285714285714</v>
      </c>
      <c r="R739" s="132">
        <f t="shared" si="727"/>
        <v>1</v>
      </c>
      <c r="S739" s="126">
        <f t="shared" si="728"/>
        <v>103333.33333333333</v>
      </c>
      <c r="T739" s="595"/>
      <c r="U739" s="227" t="s">
        <v>121</v>
      </c>
      <c r="V739" s="122">
        <v>55</v>
      </c>
      <c r="W739" s="131">
        <v>31</v>
      </c>
      <c r="X739" s="131">
        <v>2499010</v>
      </c>
      <c r="Y739" s="132">
        <f t="shared" si="758"/>
        <v>3.6214953271028034E-2</v>
      </c>
      <c r="Z739" s="132">
        <f t="shared" si="730"/>
        <v>0.5636363636363636</v>
      </c>
      <c r="AA739" s="131">
        <f t="shared" si="731"/>
        <v>80613.225806451606</v>
      </c>
      <c r="AB739" s="595"/>
      <c r="AC739" s="227" t="s">
        <v>121</v>
      </c>
      <c r="AD739" s="122">
        <v>48</v>
      </c>
      <c r="AE739" s="131">
        <v>22</v>
      </c>
      <c r="AF739" s="131">
        <v>1659680</v>
      </c>
      <c r="AG739" s="132">
        <f t="shared" si="759"/>
        <v>3.7288135593220341E-2</v>
      </c>
      <c r="AH739" s="132">
        <f t="shared" si="733"/>
        <v>0.45833333333333331</v>
      </c>
      <c r="AI739" s="126">
        <f t="shared" si="734"/>
        <v>75440</v>
      </c>
      <c r="AJ739" s="595"/>
      <c r="AK739" s="227" t="s">
        <v>121</v>
      </c>
      <c r="AL739" s="122">
        <v>52</v>
      </c>
      <c r="AM739" s="131">
        <v>26</v>
      </c>
      <c r="AN739" s="131">
        <v>2170210</v>
      </c>
      <c r="AO739" s="132">
        <f t="shared" si="760"/>
        <v>6.5491183879093195E-2</v>
      </c>
      <c r="AP739" s="132">
        <f t="shared" si="736"/>
        <v>0.5</v>
      </c>
      <c r="AQ739" s="126">
        <f t="shared" si="737"/>
        <v>83469.61538461539</v>
      </c>
      <c r="AR739" s="595"/>
      <c r="AS739" s="227" t="s">
        <v>121</v>
      </c>
      <c r="AT739" s="122">
        <v>38</v>
      </c>
      <c r="AU739" s="131">
        <v>16</v>
      </c>
      <c r="AV739" s="131">
        <v>1238660</v>
      </c>
      <c r="AW739" s="132">
        <f t="shared" si="761"/>
        <v>6.0377358490566038E-2</v>
      </c>
      <c r="AX739" s="132">
        <f t="shared" si="739"/>
        <v>0.42105263157894735</v>
      </c>
      <c r="AY739" s="131">
        <f t="shared" si="740"/>
        <v>77416.25</v>
      </c>
      <c r="AZ739" s="595"/>
      <c r="BA739" s="227" t="s">
        <v>121</v>
      </c>
      <c r="BB739" s="122">
        <v>12</v>
      </c>
      <c r="BC739" s="131">
        <v>3</v>
      </c>
      <c r="BD739" s="131">
        <v>55470</v>
      </c>
      <c r="BE739" s="132">
        <f t="shared" si="762"/>
        <v>2.3076923076923078E-2</v>
      </c>
      <c r="BF739" s="132">
        <f t="shared" si="742"/>
        <v>0.25</v>
      </c>
      <c r="BG739" s="157">
        <f t="shared" si="743"/>
        <v>18490</v>
      </c>
      <c r="BH739" s="595"/>
      <c r="BI739" s="227" t="s">
        <v>121</v>
      </c>
      <c r="BJ739" s="122">
        <f t="shared" si="744"/>
        <v>212</v>
      </c>
      <c r="BK739" s="131">
        <f t="shared" si="721"/>
        <v>104</v>
      </c>
      <c r="BL739" s="131">
        <f t="shared" si="722"/>
        <v>8071170</v>
      </c>
      <c r="BM739" s="132">
        <f t="shared" si="763"/>
        <v>4.559403770276195E-2</v>
      </c>
      <c r="BN739" s="132">
        <f t="shared" si="746"/>
        <v>0.49056603773584906</v>
      </c>
      <c r="BO739" s="131">
        <f t="shared" si="747"/>
        <v>77607.403846153844</v>
      </c>
      <c r="BP739" s="183"/>
    </row>
    <row r="740" spans="2:68" s="75" customFormat="1">
      <c r="B740" s="602"/>
      <c r="C740" s="603"/>
      <c r="D740" s="595"/>
      <c r="E740" s="227" t="s">
        <v>122</v>
      </c>
      <c r="F740" s="122">
        <v>1</v>
      </c>
      <c r="G740" s="131">
        <v>1</v>
      </c>
      <c r="H740" s="131">
        <v>231960</v>
      </c>
      <c r="I740" s="132">
        <f t="shared" si="756"/>
        <v>6.6666666666666666E-2</v>
      </c>
      <c r="J740" s="132">
        <f t="shared" si="724"/>
        <v>1</v>
      </c>
      <c r="K740" s="157">
        <f t="shared" si="725"/>
        <v>231960</v>
      </c>
      <c r="L740" s="595"/>
      <c r="M740" s="227" t="s">
        <v>122</v>
      </c>
      <c r="N740" s="122">
        <v>5</v>
      </c>
      <c r="O740" s="131">
        <v>4</v>
      </c>
      <c r="P740" s="131">
        <v>466480</v>
      </c>
      <c r="Q740" s="132">
        <f t="shared" si="757"/>
        <v>0.14285714285714285</v>
      </c>
      <c r="R740" s="132">
        <f t="shared" si="727"/>
        <v>0.8</v>
      </c>
      <c r="S740" s="126">
        <f t="shared" si="728"/>
        <v>116620</v>
      </c>
      <c r="T740" s="595"/>
      <c r="U740" s="227" t="s">
        <v>122</v>
      </c>
      <c r="V740" s="122">
        <v>45</v>
      </c>
      <c r="W740" s="131">
        <v>26</v>
      </c>
      <c r="X740" s="131">
        <v>1984570</v>
      </c>
      <c r="Y740" s="132">
        <f t="shared" si="758"/>
        <v>3.0373831775700934E-2</v>
      </c>
      <c r="Z740" s="132">
        <f t="shared" si="730"/>
        <v>0.57777777777777772</v>
      </c>
      <c r="AA740" s="131">
        <f t="shared" si="731"/>
        <v>76329.61538461539</v>
      </c>
      <c r="AB740" s="595"/>
      <c r="AC740" s="227" t="s">
        <v>122</v>
      </c>
      <c r="AD740" s="122">
        <v>32</v>
      </c>
      <c r="AE740" s="131">
        <v>18</v>
      </c>
      <c r="AF740" s="131">
        <v>1367530</v>
      </c>
      <c r="AG740" s="132">
        <f t="shared" si="759"/>
        <v>3.0508474576271188E-2</v>
      </c>
      <c r="AH740" s="132">
        <f t="shared" si="733"/>
        <v>0.5625</v>
      </c>
      <c r="AI740" s="126">
        <f t="shared" si="734"/>
        <v>75973.888888888891</v>
      </c>
      <c r="AJ740" s="595"/>
      <c r="AK740" s="227" t="s">
        <v>122</v>
      </c>
      <c r="AL740" s="122">
        <v>22</v>
      </c>
      <c r="AM740" s="131">
        <v>15</v>
      </c>
      <c r="AN740" s="131">
        <v>1123450</v>
      </c>
      <c r="AO740" s="132">
        <f t="shared" si="760"/>
        <v>3.7783375314861464E-2</v>
      </c>
      <c r="AP740" s="132">
        <f t="shared" si="736"/>
        <v>0.68181818181818177</v>
      </c>
      <c r="AQ740" s="126">
        <f t="shared" si="737"/>
        <v>74896.666666666672</v>
      </c>
      <c r="AR740" s="595"/>
      <c r="AS740" s="227" t="s">
        <v>122</v>
      </c>
      <c r="AT740" s="122">
        <v>13</v>
      </c>
      <c r="AU740" s="131">
        <v>9</v>
      </c>
      <c r="AV740" s="131">
        <v>1107440</v>
      </c>
      <c r="AW740" s="132">
        <f t="shared" si="761"/>
        <v>3.3962264150943396E-2</v>
      </c>
      <c r="AX740" s="132">
        <f t="shared" si="739"/>
        <v>0.69230769230769229</v>
      </c>
      <c r="AY740" s="131">
        <f t="shared" si="740"/>
        <v>123048.88888888889</v>
      </c>
      <c r="AZ740" s="595"/>
      <c r="BA740" s="227" t="s">
        <v>122</v>
      </c>
      <c r="BB740" s="122">
        <v>9</v>
      </c>
      <c r="BC740" s="131">
        <v>6</v>
      </c>
      <c r="BD740" s="131">
        <v>439170</v>
      </c>
      <c r="BE740" s="132">
        <f t="shared" si="762"/>
        <v>4.6153846153846156E-2</v>
      </c>
      <c r="BF740" s="132">
        <f t="shared" si="742"/>
        <v>0.66666666666666663</v>
      </c>
      <c r="BG740" s="157">
        <f t="shared" si="743"/>
        <v>73195</v>
      </c>
      <c r="BH740" s="595"/>
      <c r="BI740" s="227" t="s">
        <v>122</v>
      </c>
      <c r="BJ740" s="122">
        <f t="shared" si="744"/>
        <v>127</v>
      </c>
      <c r="BK740" s="131">
        <f t="shared" si="721"/>
        <v>79</v>
      </c>
      <c r="BL740" s="131">
        <f t="shared" si="722"/>
        <v>6720600</v>
      </c>
      <c r="BM740" s="132">
        <f t="shared" si="763"/>
        <v>3.4633932485751862E-2</v>
      </c>
      <c r="BN740" s="132">
        <f t="shared" si="746"/>
        <v>0.62204724409448819</v>
      </c>
      <c r="BO740" s="131">
        <f t="shared" si="747"/>
        <v>85070.886075949369</v>
      </c>
      <c r="BP740" s="183"/>
    </row>
    <row r="741" spans="2:68" s="75" customFormat="1">
      <c r="B741" s="602"/>
      <c r="C741" s="603"/>
      <c r="D741" s="595"/>
      <c r="E741" s="227" t="s">
        <v>123</v>
      </c>
      <c r="F741" s="122">
        <v>4</v>
      </c>
      <c r="G741" s="131">
        <v>4</v>
      </c>
      <c r="H741" s="131">
        <v>482540</v>
      </c>
      <c r="I741" s="132">
        <f t="shared" si="756"/>
        <v>0.26666666666666666</v>
      </c>
      <c r="J741" s="132">
        <f t="shared" si="724"/>
        <v>1</v>
      </c>
      <c r="K741" s="157">
        <f t="shared" si="725"/>
        <v>120635</v>
      </c>
      <c r="L741" s="595"/>
      <c r="M741" s="227" t="s">
        <v>123</v>
      </c>
      <c r="N741" s="122">
        <v>12</v>
      </c>
      <c r="O741" s="131">
        <v>9</v>
      </c>
      <c r="P741" s="131">
        <v>957450</v>
      </c>
      <c r="Q741" s="132">
        <f t="shared" si="757"/>
        <v>0.32142857142857145</v>
      </c>
      <c r="R741" s="132">
        <f t="shared" si="727"/>
        <v>0.75</v>
      </c>
      <c r="S741" s="126">
        <f t="shared" si="728"/>
        <v>106383.33333333333</v>
      </c>
      <c r="T741" s="595"/>
      <c r="U741" s="227" t="s">
        <v>123</v>
      </c>
      <c r="V741" s="122">
        <v>354</v>
      </c>
      <c r="W741" s="131">
        <v>230</v>
      </c>
      <c r="X741" s="131">
        <v>16908320</v>
      </c>
      <c r="Y741" s="132">
        <f t="shared" si="758"/>
        <v>0.26869158878504673</v>
      </c>
      <c r="Z741" s="132">
        <f t="shared" si="730"/>
        <v>0.64971751412429379</v>
      </c>
      <c r="AA741" s="131">
        <f t="shared" si="731"/>
        <v>73514.434782608689</v>
      </c>
      <c r="AB741" s="595"/>
      <c r="AC741" s="227" t="s">
        <v>123</v>
      </c>
      <c r="AD741" s="122">
        <v>261</v>
      </c>
      <c r="AE741" s="131">
        <v>163</v>
      </c>
      <c r="AF741" s="131">
        <v>13334900</v>
      </c>
      <c r="AG741" s="132">
        <f t="shared" si="759"/>
        <v>0.27627118644067794</v>
      </c>
      <c r="AH741" s="132">
        <f t="shared" si="733"/>
        <v>0.62452107279693492</v>
      </c>
      <c r="AI741" s="126">
        <f t="shared" si="734"/>
        <v>81809.202453987731</v>
      </c>
      <c r="AJ741" s="595"/>
      <c r="AK741" s="227" t="s">
        <v>123</v>
      </c>
      <c r="AL741" s="122">
        <v>176</v>
      </c>
      <c r="AM741" s="131">
        <v>92</v>
      </c>
      <c r="AN741" s="131">
        <v>6676250</v>
      </c>
      <c r="AO741" s="132">
        <f t="shared" si="760"/>
        <v>0.23173803526448364</v>
      </c>
      <c r="AP741" s="132">
        <f t="shared" si="736"/>
        <v>0.52272727272727271</v>
      </c>
      <c r="AQ741" s="126">
        <f t="shared" si="737"/>
        <v>72567.934782608689</v>
      </c>
      <c r="AR741" s="595"/>
      <c r="AS741" s="227" t="s">
        <v>123</v>
      </c>
      <c r="AT741" s="122">
        <v>92</v>
      </c>
      <c r="AU741" s="131">
        <v>45</v>
      </c>
      <c r="AV741" s="131">
        <v>3910110</v>
      </c>
      <c r="AW741" s="132">
        <f t="shared" si="761"/>
        <v>0.16981132075471697</v>
      </c>
      <c r="AX741" s="132">
        <f t="shared" si="739"/>
        <v>0.4891304347826087</v>
      </c>
      <c r="AY741" s="131">
        <f t="shared" si="740"/>
        <v>86891.333333333328</v>
      </c>
      <c r="AZ741" s="595"/>
      <c r="BA741" s="227" t="s">
        <v>123</v>
      </c>
      <c r="BB741" s="122">
        <v>34</v>
      </c>
      <c r="BC741" s="131">
        <v>17</v>
      </c>
      <c r="BD741" s="131">
        <v>1309460</v>
      </c>
      <c r="BE741" s="132">
        <f t="shared" si="762"/>
        <v>0.13076923076923078</v>
      </c>
      <c r="BF741" s="132">
        <f t="shared" si="742"/>
        <v>0.5</v>
      </c>
      <c r="BG741" s="157">
        <f t="shared" si="743"/>
        <v>77027.058823529413</v>
      </c>
      <c r="BH741" s="595"/>
      <c r="BI741" s="227" t="s">
        <v>123</v>
      </c>
      <c r="BJ741" s="122">
        <f t="shared" si="744"/>
        <v>933</v>
      </c>
      <c r="BK741" s="131">
        <f t="shared" si="721"/>
        <v>560</v>
      </c>
      <c r="BL741" s="131">
        <f t="shared" si="722"/>
        <v>43579030</v>
      </c>
      <c r="BM741" s="132">
        <f t="shared" si="763"/>
        <v>0.24550635686102587</v>
      </c>
      <c r="BN741" s="132">
        <f t="shared" si="746"/>
        <v>0.60021436227224012</v>
      </c>
      <c r="BO741" s="131">
        <f t="shared" si="747"/>
        <v>77819.696428571435</v>
      </c>
      <c r="BP741" s="183"/>
    </row>
    <row r="742" spans="2:68" s="75" customFormat="1">
      <c r="B742" s="602"/>
      <c r="C742" s="603"/>
      <c r="D742" s="595"/>
      <c r="E742" s="227" t="s">
        <v>124</v>
      </c>
      <c r="F742" s="122">
        <v>2</v>
      </c>
      <c r="G742" s="131">
        <v>1</v>
      </c>
      <c r="H742" s="131">
        <v>231960</v>
      </c>
      <c r="I742" s="132">
        <f t="shared" si="756"/>
        <v>6.6666666666666666E-2</v>
      </c>
      <c r="J742" s="132">
        <f t="shared" si="724"/>
        <v>0.5</v>
      </c>
      <c r="K742" s="157">
        <f t="shared" si="725"/>
        <v>231960</v>
      </c>
      <c r="L742" s="595"/>
      <c r="M742" s="227" t="s">
        <v>124</v>
      </c>
      <c r="N742" s="122">
        <v>5</v>
      </c>
      <c r="O742" s="131">
        <v>4</v>
      </c>
      <c r="P742" s="131">
        <v>345470</v>
      </c>
      <c r="Q742" s="132">
        <f t="shared" si="757"/>
        <v>0.14285714285714285</v>
      </c>
      <c r="R742" s="132">
        <f t="shared" si="727"/>
        <v>0.8</v>
      </c>
      <c r="S742" s="126">
        <f t="shared" si="728"/>
        <v>86367.5</v>
      </c>
      <c r="T742" s="595"/>
      <c r="U742" s="227" t="s">
        <v>124</v>
      </c>
      <c r="V742" s="122">
        <v>66</v>
      </c>
      <c r="W742" s="131">
        <v>42</v>
      </c>
      <c r="X742" s="131">
        <v>4339150</v>
      </c>
      <c r="Y742" s="132">
        <f t="shared" si="758"/>
        <v>4.9065420560747662E-2</v>
      </c>
      <c r="Z742" s="132">
        <f t="shared" si="730"/>
        <v>0.63636363636363635</v>
      </c>
      <c r="AA742" s="131">
        <f t="shared" si="731"/>
        <v>103313.09523809524</v>
      </c>
      <c r="AB742" s="595"/>
      <c r="AC742" s="227" t="s">
        <v>124</v>
      </c>
      <c r="AD742" s="122">
        <v>64</v>
      </c>
      <c r="AE742" s="131">
        <v>35</v>
      </c>
      <c r="AF742" s="131">
        <v>2735150</v>
      </c>
      <c r="AG742" s="132">
        <f t="shared" si="759"/>
        <v>5.9322033898305086E-2</v>
      </c>
      <c r="AH742" s="132">
        <f t="shared" si="733"/>
        <v>0.546875</v>
      </c>
      <c r="AI742" s="126">
        <f t="shared" si="734"/>
        <v>78147.142857142855</v>
      </c>
      <c r="AJ742" s="595"/>
      <c r="AK742" s="227" t="s">
        <v>124</v>
      </c>
      <c r="AL742" s="122">
        <v>54</v>
      </c>
      <c r="AM742" s="131">
        <v>29</v>
      </c>
      <c r="AN742" s="131">
        <v>2554590</v>
      </c>
      <c r="AO742" s="132">
        <f t="shared" si="760"/>
        <v>7.3047858942065488E-2</v>
      </c>
      <c r="AP742" s="132">
        <f t="shared" si="736"/>
        <v>0.53703703703703709</v>
      </c>
      <c r="AQ742" s="126">
        <f t="shared" si="737"/>
        <v>88089.31034482758</v>
      </c>
      <c r="AR742" s="595"/>
      <c r="AS742" s="227" t="s">
        <v>124</v>
      </c>
      <c r="AT742" s="122">
        <v>29</v>
      </c>
      <c r="AU742" s="131">
        <v>16</v>
      </c>
      <c r="AV742" s="131">
        <v>1655060</v>
      </c>
      <c r="AW742" s="132">
        <f t="shared" si="761"/>
        <v>6.0377358490566038E-2</v>
      </c>
      <c r="AX742" s="132">
        <f t="shared" si="739"/>
        <v>0.55172413793103448</v>
      </c>
      <c r="AY742" s="131">
        <f t="shared" si="740"/>
        <v>103441.25</v>
      </c>
      <c r="AZ742" s="595"/>
      <c r="BA742" s="227" t="s">
        <v>124</v>
      </c>
      <c r="BB742" s="122">
        <v>16</v>
      </c>
      <c r="BC742" s="131">
        <v>5</v>
      </c>
      <c r="BD742" s="131">
        <v>127170</v>
      </c>
      <c r="BE742" s="132">
        <f t="shared" si="762"/>
        <v>3.8461538461538464E-2</v>
      </c>
      <c r="BF742" s="132">
        <f t="shared" si="742"/>
        <v>0.3125</v>
      </c>
      <c r="BG742" s="157">
        <f t="shared" si="743"/>
        <v>25434</v>
      </c>
      <c r="BH742" s="595"/>
      <c r="BI742" s="227" t="s">
        <v>124</v>
      </c>
      <c r="BJ742" s="122">
        <f t="shared" si="744"/>
        <v>236</v>
      </c>
      <c r="BK742" s="131">
        <f t="shared" si="721"/>
        <v>132</v>
      </c>
      <c r="BL742" s="131">
        <f t="shared" si="722"/>
        <v>11988550</v>
      </c>
      <c r="BM742" s="132">
        <f t="shared" si="763"/>
        <v>5.7869355545813239E-2</v>
      </c>
      <c r="BN742" s="132">
        <f t="shared" si="746"/>
        <v>0.55932203389830504</v>
      </c>
      <c r="BO742" s="131">
        <f t="shared" si="747"/>
        <v>90822.34848484848</v>
      </c>
      <c r="BP742" s="183"/>
    </row>
    <row r="743" spans="2:68" s="75" customFormat="1">
      <c r="B743" s="602"/>
      <c r="C743" s="603"/>
      <c r="D743" s="595"/>
      <c r="E743" s="224" t="s">
        <v>117</v>
      </c>
      <c r="F743" s="122">
        <v>3</v>
      </c>
      <c r="G743" s="131">
        <v>1</v>
      </c>
      <c r="H743" s="131">
        <v>46780</v>
      </c>
      <c r="I743" s="132">
        <f t="shared" si="756"/>
        <v>6.6666666666666666E-2</v>
      </c>
      <c r="J743" s="132">
        <f t="shared" si="724"/>
        <v>0.33333333333333331</v>
      </c>
      <c r="K743" s="157">
        <f t="shared" si="725"/>
        <v>46780</v>
      </c>
      <c r="L743" s="595"/>
      <c r="M743" s="228" t="s">
        <v>117</v>
      </c>
      <c r="N743" s="122">
        <v>3</v>
      </c>
      <c r="O743" s="131">
        <v>2</v>
      </c>
      <c r="P743" s="131">
        <v>121290</v>
      </c>
      <c r="Q743" s="132">
        <f t="shared" si="757"/>
        <v>7.1428571428571425E-2</v>
      </c>
      <c r="R743" s="132">
        <f t="shared" si="727"/>
        <v>0.66666666666666663</v>
      </c>
      <c r="S743" s="126">
        <f t="shared" si="728"/>
        <v>60645</v>
      </c>
      <c r="T743" s="595"/>
      <c r="U743" s="228" t="s">
        <v>117</v>
      </c>
      <c r="V743" s="122">
        <v>55</v>
      </c>
      <c r="W743" s="131">
        <v>25</v>
      </c>
      <c r="X743" s="131">
        <v>2061740</v>
      </c>
      <c r="Y743" s="132">
        <f t="shared" si="758"/>
        <v>2.9205607476635514E-2</v>
      </c>
      <c r="Z743" s="132">
        <f t="shared" si="730"/>
        <v>0.45454545454545453</v>
      </c>
      <c r="AA743" s="131">
        <f t="shared" si="731"/>
        <v>82469.600000000006</v>
      </c>
      <c r="AB743" s="595"/>
      <c r="AC743" s="228" t="s">
        <v>117</v>
      </c>
      <c r="AD743" s="122">
        <v>34</v>
      </c>
      <c r="AE743" s="131">
        <v>14</v>
      </c>
      <c r="AF743" s="131">
        <v>1380850</v>
      </c>
      <c r="AG743" s="132">
        <f t="shared" si="759"/>
        <v>2.3728813559322035E-2</v>
      </c>
      <c r="AH743" s="132">
        <f t="shared" si="733"/>
        <v>0.41176470588235292</v>
      </c>
      <c r="AI743" s="126">
        <f t="shared" si="734"/>
        <v>98632.142857142855</v>
      </c>
      <c r="AJ743" s="595"/>
      <c r="AK743" s="228" t="s">
        <v>117</v>
      </c>
      <c r="AL743" s="122">
        <v>28</v>
      </c>
      <c r="AM743" s="131">
        <v>15</v>
      </c>
      <c r="AN743" s="131">
        <v>1130510</v>
      </c>
      <c r="AO743" s="132">
        <f t="shared" si="760"/>
        <v>3.7783375314861464E-2</v>
      </c>
      <c r="AP743" s="132">
        <f t="shared" si="736"/>
        <v>0.5357142857142857</v>
      </c>
      <c r="AQ743" s="126">
        <f t="shared" si="737"/>
        <v>75367.333333333328</v>
      </c>
      <c r="AR743" s="595"/>
      <c r="AS743" s="228" t="s">
        <v>117</v>
      </c>
      <c r="AT743" s="122">
        <v>16</v>
      </c>
      <c r="AU743" s="131">
        <v>3</v>
      </c>
      <c r="AV743" s="131">
        <v>423410</v>
      </c>
      <c r="AW743" s="132">
        <f t="shared" si="761"/>
        <v>1.1320754716981131E-2</v>
      </c>
      <c r="AX743" s="132">
        <f t="shared" si="739"/>
        <v>0.1875</v>
      </c>
      <c r="AY743" s="131">
        <f t="shared" si="740"/>
        <v>141136.66666666666</v>
      </c>
      <c r="AZ743" s="595"/>
      <c r="BA743" s="228" t="s">
        <v>117</v>
      </c>
      <c r="BB743" s="122">
        <v>12</v>
      </c>
      <c r="BC743" s="131">
        <v>2</v>
      </c>
      <c r="BD743" s="131">
        <v>129890</v>
      </c>
      <c r="BE743" s="132">
        <f t="shared" si="762"/>
        <v>1.5384615384615385E-2</v>
      </c>
      <c r="BF743" s="132">
        <f t="shared" si="742"/>
        <v>0.16666666666666666</v>
      </c>
      <c r="BG743" s="157">
        <f t="shared" si="743"/>
        <v>64945</v>
      </c>
      <c r="BH743" s="595"/>
      <c r="BI743" s="228" t="s">
        <v>117</v>
      </c>
      <c r="BJ743" s="122">
        <f t="shared" si="744"/>
        <v>151</v>
      </c>
      <c r="BK743" s="131">
        <f t="shared" si="721"/>
        <v>62</v>
      </c>
      <c r="BL743" s="131">
        <f t="shared" si="722"/>
        <v>5294470</v>
      </c>
      <c r="BM743" s="132">
        <f t="shared" si="763"/>
        <v>2.7181060938185005E-2</v>
      </c>
      <c r="BN743" s="132">
        <f t="shared" si="746"/>
        <v>0.41059602649006621</v>
      </c>
      <c r="BO743" s="131">
        <f t="shared" si="747"/>
        <v>85394.677419354834</v>
      </c>
      <c r="BP743" s="183"/>
    </row>
    <row r="744" spans="2:68" s="75" customFormat="1">
      <c r="B744" s="602">
        <v>68</v>
      </c>
      <c r="C744" s="604" t="s">
        <v>46</v>
      </c>
      <c r="D744" s="596">
        <f>BS75</f>
        <v>18</v>
      </c>
      <c r="E744" s="225" t="s">
        <v>104</v>
      </c>
      <c r="F744" s="121">
        <v>10</v>
      </c>
      <c r="G744" s="129">
        <v>7</v>
      </c>
      <c r="H744" s="129">
        <v>355000</v>
      </c>
      <c r="I744" s="130">
        <f>IFERROR(G744/$D$744,"-")</f>
        <v>0.3888888888888889</v>
      </c>
      <c r="J744" s="130">
        <f t="shared" si="724"/>
        <v>0.7</v>
      </c>
      <c r="K744" s="156">
        <f t="shared" si="725"/>
        <v>50714.285714285717</v>
      </c>
      <c r="L744" s="596">
        <f>BT75</f>
        <v>28</v>
      </c>
      <c r="M744" s="225" t="s">
        <v>104</v>
      </c>
      <c r="N744" s="121">
        <v>12</v>
      </c>
      <c r="O744" s="129">
        <v>7</v>
      </c>
      <c r="P744" s="129">
        <v>574240</v>
      </c>
      <c r="Q744" s="130">
        <f>IFERROR(O744/$L$744,"-")</f>
        <v>0.25</v>
      </c>
      <c r="R744" s="130">
        <f t="shared" si="727"/>
        <v>0.58333333333333337</v>
      </c>
      <c r="S744" s="125">
        <f t="shared" si="728"/>
        <v>82034.28571428571</v>
      </c>
      <c r="T744" s="596">
        <f>BU75</f>
        <v>1035</v>
      </c>
      <c r="U744" s="225" t="s">
        <v>104</v>
      </c>
      <c r="V744" s="121">
        <v>471</v>
      </c>
      <c r="W744" s="129">
        <v>273</v>
      </c>
      <c r="X744" s="129">
        <v>20169450</v>
      </c>
      <c r="Y744" s="130">
        <f>IFERROR(W744/$T$744,"-")</f>
        <v>0.26376811594202898</v>
      </c>
      <c r="Z744" s="130">
        <f t="shared" si="730"/>
        <v>0.57961783439490444</v>
      </c>
      <c r="AA744" s="129">
        <f t="shared" si="731"/>
        <v>73880.769230769234</v>
      </c>
      <c r="AB744" s="596">
        <f>BV75</f>
        <v>876</v>
      </c>
      <c r="AC744" s="225" t="s">
        <v>104</v>
      </c>
      <c r="AD744" s="121">
        <v>485</v>
      </c>
      <c r="AE744" s="129">
        <v>281</v>
      </c>
      <c r="AF744" s="129">
        <v>21237100</v>
      </c>
      <c r="AG744" s="130">
        <f>IFERROR(AE744/$AB$744,"-")</f>
        <v>0.32077625570776258</v>
      </c>
      <c r="AH744" s="130">
        <f t="shared" si="733"/>
        <v>0.57938144329896912</v>
      </c>
      <c r="AI744" s="125">
        <f t="shared" si="734"/>
        <v>75576.868327402131</v>
      </c>
      <c r="AJ744" s="596">
        <f>BW75</f>
        <v>643</v>
      </c>
      <c r="AK744" s="225" t="s">
        <v>104</v>
      </c>
      <c r="AL744" s="121">
        <v>347</v>
      </c>
      <c r="AM744" s="129">
        <v>176</v>
      </c>
      <c r="AN744" s="129">
        <v>14531330</v>
      </c>
      <c r="AO744" s="130">
        <f>IFERROR(AM744/$AJ$744,"-")</f>
        <v>0.27371695178849142</v>
      </c>
      <c r="AP744" s="130">
        <f t="shared" si="736"/>
        <v>0.50720461095100866</v>
      </c>
      <c r="AQ744" s="125">
        <f t="shared" si="737"/>
        <v>82564.375</v>
      </c>
      <c r="AR744" s="596">
        <f>BX75</f>
        <v>314</v>
      </c>
      <c r="AS744" s="225" t="s">
        <v>104</v>
      </c>
      <c r="AT744" s="121">
        <v>134</v>
      </c>
      <c r="AU744" s="129">
        <v>75</v>
      </c>
      <c r="AV744" s="129">
        <v>7415270</v>
      </c>
      <c r="AW744" s="130">
        <f>IFERROR(AU744/$AR$744,"-")</f>
        <v>0.23885350318471338</v>
      </c>
      <c r="AX744" s="130">
        <f t="shared" si="739"/>
        <v>0.55970149253731338</v>
      </c>
      <c r="AY744" s="129">
        <f t="shared" si="740"/>
        <v>98870.266666666663</v>
      </c>
      <c r="AZ744" s="596">
        <f>BY75</f>
        <v>150</v>
      </c>
      <c r="BA744" s="225" t="s">
        <v>104</v>
      </c>
      <c r="BB744" s="121">
        <v>48</v>
      </c>
      <c r="BC744" s="129">
        <v>19</v>
      </c>
      <c r="BD744" s="129">
        <v>1999010</v>
      </c>
      <c r="BE744" s="130">
        <f>IFERROR(BC744/$AZ$744,"-")</f>
        <v>0.12666666666666668</v>
      </c>
      <c r="BF744" s="130">
        <f t="shared" si="742"/>
        <v>0.39583333333333331</v>
      </c>
      <c r="BG744" s="156">
        <f t="shared" si="743"/>
        <v>105211.05263157895</v>
      </c>
      <c r="BH744" s="596">
        <f>BZ75</f>
        <v>3064</v>
      </c>
      <c r="BI744" s="225" t="s">
        <v>104</v>
      </c>
      <c r="BJ744" s="121">
        <f t="shared" si="744"/>
        <v>1507</v>
      </c>
      <c r="BK744" s="129">
        <f t="shared" si="721"/>
        <v>838</v>
      </c>
      <c r="BL744" s="129">
        <f t="shared" si="722"/>
        <v>66281400</v>
      </c>
      <c r="BM744" s="130">
        <f>IFERROR(BK744/$BH$744,"-")</f>
        <v>0.27349869451697129</v>
      </c>
      <c r="BN744" s="130">
        <f t="shared" si="746"/>
        <v>0.55607166556071663</v>
      </c>
      <c r="BO744" s="129">
        <f t="shared" si="747"/>
        <v>79094.749403341295</v>
      </c>
      <c r="BP744" s="183"/>
    </row>
    <row r="745" spans="2:68" s="75" customFormat="1">
      <c r="B745" s="602"/>
      <c r="C745" s="605"/>
      <c r="D745" s="592"/>
      <c r="E745" s="226" t="s">
        <v>136</v>
      </c>
      <c r="F745" s="122">
        <v>10</v>
      </c>
      <c r="G745" s="131">
        <v>7</v>
      </c>
      <c r="H745" s="131">
        <v>554570</v>
      </c>
      <c r="I745" s="132">
        <f t="shared" ref="I745:I754" si="764">IFERROR(G745/$D$744,"-")</f>
        <v>0.3888888888888889</v>
      </c>
      <c r="J745" s="132">
        <f t="shared" si="724"/>
        <v>0.7</v>
      </c>
      <c r="K745" s="157">
        <f t="shared" si="725"/>
        <v>79224.28571428571</v>
      </c>
      <c r="L745" s="592"/>
      <c r="M745" s="226" t="s">
        <v>136</v>
      </c>
      <c r="N745" s="122">
        <v>15</v>
      </c>
      <c r="O745" s="131">
        <v>11</v>
      </c>
      <c r="P745" s="131">
        <v>972340</v>
      </c>
      <c r="Q745" s="132">
        <f t="shared" ref="Q745:Q754" si="765">IFERROR(O745/$L$744,"-")</f>
        <v>0.39285714285714285</v>
      </c>
      <c r="R745" s="132">
        <f t="shared" si="727"/>
        <v>0.73333333333333328</v>
      </c>
      <c r="S745" s="126">
        <f t="shared" si="728"/>
        <v>88394.545454545456</v>
      </c>
      <c r="T745" s="592"/>
      <c r="U745" s="226" t="s">
        <v>136</v>
      </c>
      <c r="V745" s="122">
        <v>420</v>
      </c>
      <c r="W745" s="131">
        <v>261</v>
      </c>
      <c r="X745" s="131">
        <v>18566170</v>
      </c>
      <c r="Y745" s="132">
        <f t="shared" ref="Y745:Y754" si="766">IFERROR(W745/$T$744,"-")</f>
        <v>0.25217391304347825</v>
      </c>
      <c r="Z745" s="132">
        <f t="shared" si="730"/>
        <v>0.62142857142857144</v>
      </c>
      <c r="AA745" s="131">
        <f t="shared" si="731"/>
        <v>71134.750957854412</v>
      </c>
      <c r="AB745" s="592"/>
      <c r="AC745" s="226" t="s">
        <v>136</v>
      </c>
      <c r="AD745" s="122">
        <v>368</v>
      </c>
      <c r="AE745" s="131">
        <v>225</v>
      </c>
      <c r="AF745" s="131">
        <v>16484740</v>
      </c>
      <c r="AG745" s="132">
        <f t="shared" ref="AG745:AG754" si="767">IFERROR(AE745/$AB$744,"-")</f>
        <v>0.25684931506849318</v>
      </c>
      <c r="AH745" s="132">
        <f t="shared" si="733"/>
        <v>0.61141304347826086</v>
      </c>
      <c r="AI745" s="126">
        <f t="shared" si="734"/>
        <v>73265.511111111118</v>
      </c>
      <c r="AJ745" s="592"/>
      <c r="AK745" s="226" t="s">
        <v>136</v>
      </c>
      <c r="AL745" s="122">
        <v>235</v>
      </c>
      <c r="AM745" s="131">
        <v>120</v>
      </c>
      <c r="AN745" s="131">
        <v>9817070</v>
      </c>
      <c r="AO745" s="132">
        <f t="shared" ref="AO745:AO754" si="768">IFERROR(AM745/$AJ$744,"-")</f>
        <v>0.18662519440124417</v>
      </c>
      <c r="AP745" s="132">
        <f t="shared" si="736"/>
        <v>0.51063829787234039</v>
      </c>
      <c r="AQ745" s="126">
        <f t="shared" si="737"/>
        <v>81808.916666666672</v>
      </c>
      <c r="AR745" s="592"/>
      <c r="AS745" s="226" t="s">
        <v>136</v>
      </c>
      <c r="AT745" s="122">
        <v>93</v>
      </c>
      <c r="AU745" s="131">
        <v>50</v>
      </c>
      <c r="AV745" s="131">
        <v>4271300</v>
      </c>
      <c r="AW745" s="132">
        <f t="shared" ref="AW745:AW754" si="769">IFERROR(AU745/$AR$744,"-")</f>
        <v>0.15923566878980891</v>
      </c>
      <c r="AX745" s="132">
        <f t="shared" si="739"/>
        <v>0.5376344086021505</v>
      </c>
      <c r="AY745" s="131">
        <f t="shared" si="740"/>
        <v>85426</v>
      </c>
      <c r="AZ745" s="592"/>
      <c r="BA745" s="226" t="s">
        <v>136</v>
      </c>
      <c r="BB745" s="122">
        <v>25</v>
      </c>
      <c r="BC745" s="131">
        <v>8</v>
      </c>
      <c r="BD745" s="131">
        <v>642760</v>
      </c>
      <c r="BE745" s="132">
        <f t="shared" ref="BE745:BE754" si="770">IFERROR(BC745/$AZ$744,"-")</f>
        <v>5.3333333333333337E-2</v>
      </c>
      <c r="BF745" s="132">
        <f t="shared" si="742"/>
        <v>0.32</v>
      </c>
      <c r="BG745" s="157">
        <f t="shared" si="743"/>
        <v>80345</v>
      </c>
      <c r="BH745" s="592"/>
      <c r="BI745" s="226" t="s">
        <v>136</v>
      </c>
      <c r="BJ745" s="122">
        <f t="shared" si="744"/>
        <v>1166</v>
      </c>
      <c r="BK745" s="131">
        <f t="shared" si="721"/>
        <v>682</v>
      </c>
      <c r="BL745" s="131">
        <f t="shared" si="722"/>
        <v>51308950</v>
      </c>
      <c r="BM745" s="132">
        <f t="shared" ref="BM745:BM754" si="771">IFERROR(BK745/$BH$744,"-")</f>
        <v>0.22258485639686684</v>
      </c>
      <c r="BN745" s="132">
        <f t="shared" si="746"/>
        <v>0.58490566037735847</v>
      </c>
      <c r="BO745" s="131">
        <f t="shared" si="747"/>
        <v>75233.06451612903</v>
      </c>
      <c r="BP745" s="183"/>
    </row>
    <row r="746" spans="2:68" s="75" customFormat="1">
      <c r="B746" s="602"/>
      <c r="C746" s="605"/>
      <c r="D746" s="592"/>
      <c r="E746" s="227" t="s">
        <v>103</v>
      </c>
      <c r="F746" s="122">
        <v>10</v>
      </c>
      <c r="G746" s="131">
        <v>5</v>
      </c>
      <c r="H746" s="131">
        <v>431090</v>
      </c>
      <c r="I746" s="132">
        <f t="shared" si="764"/>
        <v>0.27777777777777779</v>
      </c>
      <c r="J746" s="132">
        <f t="shared" si="724"/>
        <v>0.5</v>
      </c>
      <c r="K746" s="157">
        <f t="shared" si="725"/>
        <v>86218</v>
      </c>
      <c r="L746" s="592"/>
      <c r="M746" s="227" t="s">
        <v>103</v>
      </c>
      <c r="N746" s="122">
        <v>19</v>
      </c>
      <c r="O746" s="131">
        <v>12</v>
      </c>
      <c r="P746" s="131">
        <v>1030170</v>
      </c>
      <c r="Q746" s="132">
        <f t="shared" si="765"/>
        <v>0.42857142857142855</v>
      </c>
      <c r="R746" s="132">
        <f t="shared" si="727"/>
        <v>0.63157894736842102</v>
      </c>
      <c r="S746" s="126">
        <f t="shared" si="728"/>
        <v>85847.5</v>
      </c>
      <c r="T746" s="592"/>
      <c r="U746" s="227" t="s">
        <v>103</v>
      </c>
      <c r="V746" s="122">
        <v>675</v>
      </c>
      <c r="W746" s="131">
        <v>394</v>
      </c>
      <c r="X746" s="131">
        <v>27234500</v>
      </c>
      <c r="Y746" s="132">
        <f t="shared" si="766"/>
        <v>0.38067632850241545</v>
      </c>
      <c r="Z746" s="132">
        <f t="shared" si="730"/>
        <v>0.58370370370370372</v>
      </c>
      <c r="AA746" s="131">
        <f t="shared" si="731"/>
        <v>69123.096446700511</v>
      </c>
      <c r="AB746" s="592"/>
      <c r="AC746" s="227" t="s">
        <v>103</v>
      </c>
      <c r="AD746" s="122">
        <v>610</v>
      </c>
      <c r="AE746" s="131">
        <v>363</v>
      </c>
      <c r="AF746" s="131">
        <v>26891510</v>
      </c>
      <c r="AG746" s="132">
        <f t="shared" si="767"/>
        <v>0.41438356164383561</v>
      </c>
      <c r="AH746" s="132">
        <f t="shared" si="733"/>
        <v>0.59508196721311479</v>
      </c>
      <c r="AI746" s="126">
        <f t="shared" si="734"/>
        <v>74081.294765840226</v>
      </c>
      <c r="AJ746" s="592"/>
      <c r="AK746" s="227" t="s">
        <v>103</v>
      </c>
      <c r="AL746" s="122">
        <v>462</v>
      </c>
      <c r="AM746" s="131">
        <v>239</v>
      </c>
      <c r="AN746" s="131">
        <v>21281970</v>
      </c>
      <c r="AO746" s="132">
        <f t="shared" si="768"/>
        <v>0.37169517884914466</v>
      </c>
      <c r="AP746" s="132">
        <f t="shared" si="736"/>
        <v>0.51731601731601728</v>
      </c>
      <c r="AQ746" s="126">
        <f t="shared" si="737"/>
        <v>89045.899581589954</v>
      </c>
      <c r="AR746" s="592"/>
      <c r="AS746" s="227" t="s">
        <v>103</v>
      </c>
      <c r="AT746" s="122">
        <v>199</v>
      </c>
      <c r="AU746" s="131">
        <v>104</v>
      </c>
      <c r="AV746" s="131">
        <v>11271440</v>
      </c>
      <c r="AW746" s="132">
        <f t="shared" si="769"/>
        <v>0.33121019108280253</v>
      </c>
      <c r="AX746" s="132">
        <f t="shared" si="739"/>
        <v>0.52261306532663321</v>
      </c>
      <c r="AY746" s="131">
        <f t="shared" si="740"/>
        <v>108379.23076923077</v>
      </c>
      <c r="AZ746" s="592"/>
      <c r="BA746" s="227" t="s">
        <v>103</v>
      </c>
      <c r="BB746" s="122">
        <v>81</v>
      </c>
      <c r="BC746" s="131">
        <v>38</v>
      </c>
      <c r="BD746" s="131">
        <v>3314020</v>
      </c>
      <c r="BE746" s="132">
        <f t="shared" si="770"/>
        <v>0.25333333333333335</v>
      </c>
      <c r="BF746" s="132">
        <f t="shared" si="742"/>
        <v>0.46913580246913578</v>
      </c>
      <c r="BG746" s="157">
        <f t="shared" si="743"/>
        <v>87211.052631578947</v>
      </c>
      <c r="BH746" s="592"/>
      <c r="BI746" s="227" t="s">
        <v>103</v>
      </c>
      <c r="BJ746" s="122">
        <f t="shared" si="744"/>
        <v>2056</v>
      </c>
      <c r="BK746" s="131">
        <f t="shared" si="721"/>
        <v>1155</v>
      </c>
      <c r="BL746" s="131">
        <f t="shared" si="722"/>
        <v>91454700</v>
      </c>
      <c r="BM746" s="132">
        <f t="shared" si="771"/>
        <v>0.37695822454308092</v>
      </c>
      <c r="BN746" s="132">
        <f t="shared" si="746"/>
        <v>0.5617704280155642</v>
      </c>
      <c r="BO746" s="131">
        <f t="shared" si="747"/>
        <v>79181.558441558445</v>
      </c>
      <c r="BP746" s="183"/>
    </row>
    <row r="747" spans="2:68" s="75" customFormat="1">
      <c r="B747" s="602"/>
      <c r="C747" s="605"/>
      <c r="D747" s="592"/>
      <c r="E747" s="227" t="s">
        <v>106</v>
      </c>
      <c r="F747" s="122">
        <v>6</v>
      </c>
      <c r="G747" s="131">
        <v>2</v>
      </c>
      <c r="H747" s="131">
        <v>66850</v>
      </c>
      <c r="I747" s="132">
        <f t="shared" si="764"/>
        <v>0.1111111111111111</v>
      </c>
      <c r="J747" s="132">
        <f t="shared" si="724"/>
        <v>0.33333333333333331</v>
      </c>
      <c r="K747" s="157">
        <f t="shared" si="725"/>
        <v>33425</v>
      </c>
      <c r="L747" s="592"/>
      <c r="M747" s="227" t="s">
        <v>106</v>
      </c>
      <c r="N747" s="122">
        <v>7</v>
      </c>
      <c r="O747" s="131">
        <v>5</v>
      </c>
      <c r="P747" s="131">
        <v>636630</v>
      </c>
      <c r="Q747" s="132">
        <f t="shared" si="765"/>
        <v>0.17857142857142858</v>
      </c>
      <c r="R747" s="132">
        <f t="shared" si="727"/>
        <v>0.7142857142857143</v>
      </c>
      <c r="S747" s="126">
        <f t="shared" si="728"/>
        <v>127326</v>
      </c>
      <c r="T747" s="592"/>
      <c r="U747" s="227" t="s">
        <v>106</v>
      </c>
      <c r="V747" s="122">
        <v>186</v>
      </c>
      <c r="W747" s="131">
        <v>111</v>
      </c>
      <c r="X747" s="131">
        <v>7843380</v>
      </c>
      <c r="Y747" s="132">
        <f t="shared" si="766"/>
        <v>0.1072463768115942</v>
      </c>
      <c r="Z747" s="132">
        <f t="shared" si="730"/>
        <v>0.59677419354838712</v>
      </c>
      <c r="AA747" s="131">
        <f t="shared" si="731"/>
        <v>70661.08108108108</v>
      </c>
      <c r="AB747" s="592"/>
      <c r="AC747" s="227" t="s">
        <v>106</v>
      </c>
      <c r="AD747" s="122">
        <v>201</v>
      </c>
      <c r="AE747" s="131">
        <v>127</v>
      </c>
      <c r="AF747" s="131">
        <v>9603350</v>
      </c>
      <c r="AG747" s="132">
        <f t="shared" si="767"/>
        <v>0.1449771689497717</v>
      </c>
      <c r="AH747" s="132">
        <f t="shared" si="733"/>
        <v>0.63184079601990051</v>
      </c>
      <c r="AI747" s="126">
        <f t="shared" si="734"/>
        <v>75616.92913385827</v>
      </c>
      <c r="AJ747" s="592"/>
      <c r="AK747" s="227" t="s">
        <v>106</v>
      </c>
      <c r="AL747" s="122">
        <v>179</v>
      </c>
      <c r="AM747" s="131">
        <v>92</v>
      </c>
      <c r="AN747" s="131">
        <v>9083490</v>
      </c>
      <c r="AO747" s="132">
        <f t="shared" si="768"/>
        <v>0.14307931570762053</v>
      </c>
      <c r="AP747" s="132">
        <f t="shared" si="736"/>
        <v>0.51396648044692739</v>
      </c>
      <c r="AQ747" s="126">
        <f t="shared" si="737"/>
        <v>98733.586956521744</v>
      </c>
      <c r="AR747" s="592"/>
      <c r="AS747" s="227" t="s">
        <v>106</v>
      </c>
      <c r="AT747" s="122">
        <v>83</v>
      </c>
      <c r="AU747" s="131">
        <v>49</v>
      </c>
      <c r="AV747" s="131">
        <v>5326770</v>
      </c>
      <c r="AW747" s="132">
        <f t="shared" si="769"/>
        <v>0.15605095541401273</v>
      </c>
      <c r="AX747" s="132">
        <f t="shared" si="739"/>
        <v>0.59036144578313254</v>
      </c>
      <c r="AY747" s="131">
        <f t="shared" si="740"/>
        <v>108709.59183673469</v>
      </c>
      <c r="AZ747" s="592"/>
      <c r="BA747" s="227" t="s">
        <v>106</v>
      </c>
      <c r="BB747" s="122">
        <v>32</v>
      </c>
      <c r="BC747" s="131">
        <v>11</v>
      </c>
      <c r="BD747" s="131">
        <v>625580</v>
      </c>
      <c r="BE747" s="132">
        <f t="shared" si="770"/>
        <v>7.3333333333333334E-2</v>
      </c>
      <c r="BF747" s="132">
        <f t="shared" si="742"/>
        <v>0.34375</v>
      </c>
      <c r="BG747" s="157">
        <f t="shared" si="743"/>
        <v>56870.909090909088</v>
      </c>
      <c r="BH747" s="592"/>
      <c r="BI747" s="227" t="s">
        <v>106</v>
      </c>
      <c r="BJ747" s="122">
        <f t="shared" si="744"/>
        <v>694</v>
      </c>
      <c r="BK747" s="131">
        <f t="shared" si="721"/>
        <v>397</v>
      </c>
      <c r="BL747" s="131">
        <f t="shared" si="722"/>
        <v>33186050</v>
      </c>
      <c r="BM747" s="132">
        <f t="shared" si="771"/>
        <v>0.12956919060052219</v>
      </c>
      <c r="BN747" s="132">
        <f t="shared" si="746"/>
        <v>0.5720461095100865</v>
      </c>
      <c r="BO747" s="131">
        <f t="shared" si="747"/>
        <v>83592.065491183879</v>
      </c>
      <c r="BP747" s="183"/>
    </row>
    <row r="748" spans="2:68" s="75" customFormat="1">
      <c r="B748" s="602"/>
      <c r="C748" s="605"/>
      <c r="D748" s="592"/>
      <c r="E748" s="227" t="s">
        <v>119</v>
      </c>
      <c r="F748" s="122">
        <v>6</v>
      </c>
      <c r="G748" s="131">
        <v>6</v>
      </c>
      <c r="H748" s="131">
        <v>502960</v>
      </c>
      <c r="I748" s="132">
        <f t="shared" si="764"/>
        <v>0.33333333333333331</v>
      </c>
      <c r="J748" s="132">
        <f t="shared" si="724"/>
        <v>1</v>
      </c>
      <c r="K748" s="157">
        <f t="shared" si="725"/>
        <v>83826.666666666672</v>
      </c>
      <c r="L748" s="592"/>
      <c r="M748" s="227" t="s">
        <v>119</v>
      </c>
      <c r="N748" s="122">
        <v>10</v>
      </c>
      <c r="O748" s="131">
        <v>5</v>
      </c>
      <c r="P748" s="131">
        <v>791870</v>
      </c>
      <c r="Q748" s="132">
        <f t="shared" si="765"/>
        <v>0.17857142857142858</v>
      </c>
      <c r="R748" s="132">
        <f t="shared" si="727"/>
        <v>0.5</v>
      </c>
      <c r="S748" s="126">
        <f t="shared" si="728"/>
        <v>158374</v>
      </c>
      <c r="T748" s="592"/>
      <c r="U748" s="227" t="s">
        <v>119</v>
      </c>
      <c r="V748" s="122">
        <v>241</v>
      </c>
      <c r="W748" s="131">
        <v>150</v>
      </c>
      <c r="X748" s="131">
        <v>12414790</v>
      </c>
      <c r="Y748" s="132">
        <f t="shared" si="766"/>
        <v>0.14492753623188406</v>
      </c>
      <c r="Z748" s="132">
        <f t="shared" si="730"/>
        <v>0.62240663900414939</v>
      </c>
      <c r="AA748" s="131">
        <f t="shared" si="731"/>
        <v>82765.266666666663</v>
      </c>
      <c r="AB748" s="592"/>
      <c r="AC748" s="227" t="s">
        <v>119</v>
      </c>
      <c r="AD748" s="122">
        <v>227</v>
      </c>
      <c r="AE748" s="131">
        <v>133</v>
      </c>
      <c r="AF748" s="131">
        <v>10861860</v>
      </c>
      <c r="AG748" s="132">
        <f t="shared" si="767"/>
        <v>0.15182648401826485</v>
      </c>
      <c r="AH748" s="132">
        <f t="shared" si="733"/>
        <v>0.58590308370044053</v>
      </c>
      <c r="AI748" s="126">
        <f t="shared" si="734"/>
        <v>81668.120300751878</v>
      </c>
      <c r="AJ748" s="592"/>
      <c r="AK748" s="227" t="s">
        <v>119</v>
      </c>
      <c r="AL748" s="122">
        <v>207</v>
      </c>
      <c r="AM748" s="131">
        <v>111</v>
      </c>
      <c r="AN748" s="131">
        <v>10786600</v>
      </c>
      <c r="AO748" s="132">
        <f t="shared" si="768"/>
        <v>0.17262830482115085</v>
      </c>
      <c r="AP748" s="132">
        <f t="shared" si="736"/>
        <v>0.53623188405797106</v>
      </c>
      <c r="AQ748" s="126">
        <f t="shared" si="737"/>
        <v>97176.576576576583</v>
      </c>
      <c r="AR748" s="592"/>
      <c r="AS748" s="227" t="s">
        <v>119</v>
      </c>
      <c r="AT748" s="122">
        <v>93</v>
      </c>
      <c r="AU748" s="131">
        <v>48</v>
      </c>
      <c r="AV748" s="131">
        <v>5553650</v>
      </c>
      <c r="AW748" s="132">
        <f t="shared" si="769"/>
        <v>0.15286624203821655</v>
      </c>
      <c r="AX748" s="132">
        <f t="shared" si="739"/>
        <v>0.5161290322580645</v>
      </c>
      <c r="AY748" s="131">
        <f t="shared" si="740"/>
        <v>115701.04166666667</v>
      </c>
      <c r="AZ748" s="592"/>
      <c r="BA748" s="227" t="s">
        <v>119</v>
      </c>
      <c r="BB748" s="122">
        <v>37</v>
      </c>
      <c r="BC748" s="131">
        <v>19</v>
      </c>
      <c r="BD748" s="131">
        <v>1504470</v>
      </c>
      <c r="BE748" s="132">
        <f t="shared" si="770"/>
        <v>0.12666666666666668</v>
      </c>
      <c r="BF748" s="132">
        <f t="shared" si="742"/>
        <v>0.51351351351351349</v>
      </c>
      <c r="BG748" s="157">
        <f t="shared" si="743"/>
        <v>79182.631578947374</v>
      </c>
      <c r="BH748" s="592"/>
      <c r="BI748" s="227" t="s">
        <v>119</v>
      </c>
      <c r="BJ748" s="122">
        <f t="shared" si="744"/>
        <v>821</v>
      </c>
      <c r="BK748" s="131">
        <f t="shared" si="721"/>
        <v>472</v>
      </c>
      <c r="BL748" s="131">
        <f t="shared" si="722"/>
        <v>42416200</v>
      </c>
      <c r="BM748" s="132">
        <f t="shared" si="771"/>
        <v>0.15404699738903394</v>
      </c>
      <c r="BN748" s="132">
        <f t="shared" si="746"/>
        <v>0.57490864799025576</v>
      </c>
      <c r="BO748" s="131">
        <f t="shared" si="747"/>
        <v>89864.830508474581</v>
      </c>
      <c r="BP748" s="183"/>
    </row>
    <row r="749" spans="2:68" s="75" customFormat="1">
      <c r="B749" s="602"/>
      <c r="C749" s="605"/>
      <c r="D749" s="592"/>
      <c r="E749" s="227" t="s">
        <v>120</v>
      </c>
      <c r="F749" s="122">
        <v>4</v>
      </c>
      <c r="G749" s="131">
        <v>3</v>
      </c>
      <c r="H749" s="131">
        <v>235010</v>
      </c>
      <c r="I749" s="132">
        <f t="shared" si="764"/>
        <v>0.16666666666666666</v>
      </c>
      <c r="J749" s="132">
        <f t="shared" si="724"/>
        <v>0.75</v>
      </c>
      <c r="K749" s="157">
        <f t="shared" si="725"/>
        <v>78336.666666666672</v>
      </c>
      <c r="L749" s="592"/>
      <c r="M749" s="227" t="s">
        <v>120</v>
      </c>
      <c r="N749" s="122">
        <v>4</v>
      </c>
      <c r="O749" s="131">
        <v>2</v>
      </c>
      <c r="P749" s="131">
        <v>192970</v>
      </c>
      <c r="Q749" s="132">
        <f t="shared" si="765"/>
        <v>7.1428571428571425E-2</v>
      </c>
      <c r="R749" s="132">
        <f t="shared" si="727"/>
        <v>0.5</v>
      </c>
      <c r="S749" s="126">
        <f t="shared" si="728"/>
        <v>96485</v>
      </c>
      <c r="T749" s="592"/>
      <c r="U749" s="227" t="s">
        <v>120</v>
      </c>
      <c r="V749" s="122">
        <v>112</v>
      </c>
      <c r="W749" s="131">
        <v>71</v>
      </c>
      <c r="X749" s="131">
        <v>4418690</v>
      </c>
      <c r="Y749" s="132">
        <f t="shared" si="766"/>
        <v>6.8599033816425126E-2</v>
      </c>
      <c r="Z749" s="132">
        <f t="shared" si="730"/>
        <v>0.6339285714285714</v>
      </c>
      <c r="AA749" s="131">
        <f t="shared" si="731"/>
        <v>62235.070422535209</v>
      </c>
      <c r="AB749" s="592"/>
      <c r="AC749" s="227" t="s">
        <v>120</v>
      </c>
      <c r="AD749" s="122">
        <v>124</v>
      </c>
      <c r="AE749" s="131">
        <v>77</v>
      </c>
      <c r="AF749" s="131">
        <v>5095080</v>
      </c>
      <c r="AG749" s="132">
        <f t="shared" si="767"/>
        <v>8.7899543378995429E-2</v>
      </c>
      <c r="AH749" s="132">
        <f t="shared" si="733"/>
        <v>0.62096774193548387</v>
      </c>
      <c r="AI749" s="126">
        <f t="shared" si="734"/>
        <v>66169.870129870134</v>
      </c>
      <c r="AJ749" s="592"/>
      <c r="AK749" s="227" t="s">
        <v>120</v>
      </c>
      <c r="AL749" s="122">
        <v>85</v>
      </c>
      <c r="AM749" s="131">
        <v>43</v>
      </c>
      <c r="AN749" s="131">
        <v>4364130</v>
      </c>
      <c r="AO749" s="132">
        <f t="shared" si="768"/>
        <v>6.6874027993779159E-2</v>
      </c>
      <c r="AP749" s="132">
        <f t="shared" si="736"/>
        <v>0.50588235294117645</v>
      </c>
      <c r="AQ749" s="126">
        <f t="shared" si="737"/>
        <v>101491.39534883721</v>
      </c>
      <c r="AR749" s="592"/>
      <c r="AS749" s="227" t="s">
        <v>120</v>
      </c>
      <c r="AT749" s="122">
        <v>35</v>
      </c>
      <c r="AU749" s="131">
        <v>16</v>
      </c>
      <c r="AV749" s="131">
        <v>1101700</v>
      </c>
      <c r="AW749" s="132">
        <f t="shared" si="769"/>
        <v>5.0955414012738856E-2</v>
      </c>
      <c r="AX749" s="132">
        <f t="shared" si="739"/>
        <v>0.45714285714285713</v>
      </c>
      <c r="AY749" s="131">
        <f t="shared" si="740"/>
        <v>68856.25</v>
      </c>
      <c r="AZ749" s="592"/>
      <c r="BA749" s="227" t="s">
        <v>120</v>
      </c>
      <c r="BB749" s="122">
        <v>8</v>
      </c>
      <c r="BC749" s="131">
        <v>4</v>
      </c>
      <c r="BD749" s="131">
        <v>406950</v>
      </c>
      <c r="BE749" s="132">
        <f t="shared" si="770"/>
        <v>2.6666666666666668E-2</v>
      </c>
      <c r="BF749" s="132">
        <f t="shared" si="742"/>
        <v>0.5</v>
      </c>
      <c r="BG749" s="157">
        <f t="shared" si="743"/>
        <v>101737.5</v>
      </c>
      <c r="BH749" s="592"/>
      <c r="BI749" s="227" t="s">
        <v>120</v>
      </c>
      <c r="BJ749" s="122">
        <f t="shared" si="744"/>
        <v>372</v>
      </c>
      <c r="BK749" s="131">
        <f t="shared" si="721"/>
        <v>216</v>
      </c>
      <c r="BL749" s="131">
        <f t="shared" si="722"/>
        <v>15814530</v>
      </c>
      <c r="BM749" s="132">
        <f t="shared" si="771"/>
        <v>7.0496083550913843E-2</v>
      </c>
      <c r="BN749" s="132">
        <f t="shared" si="746"/>
        <v>0.58064516129032262</v>
      </c>
      <c r="BO749" s="131">
        <f t="shared" si="747"/>
        <v>73215.416666666672</v>
      </c>
      <c r="BP749" s="183"/>
    </row>
    <row r="750" spans="2:68" s="75" customFormat="1">
      <c r="B750" s="602"/>
      <c r="C750" s="605"/>
      <c r="D750" s="592"/>
      <c r="E750" s="227" t="s">
        <v>121</v>
      </c>
      <c r="F750" s="122">
        <v>4</v>
      </c>
      <c r="G750" s="131">
        <v>2</v>
      </c>
      <c r="H750" s="131">
        <v>117120</v>
      </c>
      <c r="I750" s="132">
        <f t="shared" si="764"/>
        <v>0.1111111111111111</v>
      </c>
      <c r="J750" s="132">
        <f t="shared" si="724"/>
        <v>0.5</v>
      </c>
      <c r="K750" s="157">
        <f t="shared" si="725"/>
        <v>58560</v>
      </c>
      <c r="L750" s="592"/>
      <c r="M750" s="227" t="s">
        <v>121</v>
      </c>
      <c r="N750" s="122">
        <v>5</v>
      </c>
      <c r="O750" s="131">
        <v>2</v>
      </c>
      <c r="P750" s="131">
        <v>200780</v>
      </c>
      <c r="Q750" s="132">
        <f t="shared" si="765"/>
        <v>7.1428571428571425E-2</v>
      </c>
      <c r="R750" s="132">
        <f t="shared" si="727"/>
        <v>0.4</v>
      </c>
      <c r="S750" s="126">
        <f t="shared" si="728"/>
        <v>100390</v>
      </c>
      <c r="T750" s="592"/>
      <c r="U750" s="227" t="s">
        <v>121</v>
      </c>
      <c r="V750" s="122">
        <v>55</v>
      </c>
      <c r="W750" s="131">
        <v>27</v>
      </c>
      <c r="X750" s="131">
        <v>3146300</v>
      </c>
      <c r="Y750" s="132">
        <f t="shared" si="766"/>
        <v>2.6086956521739129E-2</v>
      </c>
      <c r="Z750" s="132">
        <f t="shared" si="730"/>
        <v>0.49090909090909091</v>
      </c>
      <c r="AA750" s="131">
        <f t="shared" si="731"/>
        <v>116529.62962962964</v>
      </c>
      <c r="AB750" s="592"/>
      <c r="AC750" s="227" t="s">
        <v>121</v>
      </c>
      <c r="AD750" s="122">
        <v>74</v>
      </c>
      <c r="AE750" s="131">
        <v>33</v>
      </c>
      <c r="AF750" s="131">
        <v>2828620</v>
      </c>
      <c r="AG750" s="132">
        <f t="shared" si="767"/>
        <v>3.7671232876712327E-2</v>
      </c>
      <c r="AH750" s="132">
        <f t="shared" si="733"/>
        <v>0.44594594594594594</v>
      </c>
      <c r="AI750" s="126">
        <f t="shared" si="734"/>
        <v>85715.757575757569</v>
      </c>
      <c r="AJ750" s="592"/>
      <c r="AK750" s="227" t="s">
        <v>121</v>
      </c>
      <c r="AL750" s="122">
        <v>81</v>
      </c>
      <c r="AM750" s="131">
        <v>46</v>
      </c>
      <c r="AN750" s="131">
        <v>3870740</v>
      </c>
      <c r="AO750" s="132">
        <f t="shared" si="768"/>
        <v>7.1539657853810265E-2</v>
      </c>
      <c r="AP750" s="132">
        <f t="shared" si="736"/>
        <v>0.5679012345679012</v>
      </c>
      <c r="AQ750" s="126">
        <f t="shared" si="737"/>
        <v>84146.521739130432</v>
      </c>
      <c r="AR750" s="592"/>
      <c r="AS750" s="227" t="s">
        <v>121</v>
      </c>
      <c r="AT750" s="122">
        <v>43</v>
      </c>
      <c r="AU750" s="131">
        <v>21</v>
      </c>
      <c r="AV750" s="131">
        <v>3261760</v>
      </c>
      <c r="AW750" s="132">
        <f t="shared" si="769"/>
        <v>6.6878980891719744E-2</v>
      </c>
      <c r="AX750" s="132">
        <f t="shared" si="739"/>
        <v>0.48837209302325579</v>
      </c>
      <c r="AY750" s="131">
        <f t="shared" si="740"/>
        <v>155321.90476190476</v>
      </c>
      <c r="AZ750" s="592"/>
      <c r="BA750" s="227" t="s">
        <v>121</v>
      </c>
      <c r="BB750" s="122">
        <v>17</v>
      </c>
      <c r="BC750" s="131">
        <v>6</v>
      </c>
      <c r="BD750" s="131">
        <v>279840</v>
      </c>
      <c r="BE750" s="132">
        <f t="shared" si="770"/>
        <v>0.04</v>
      </c>
      <c r="BF750" s="132">
        <f t="shared" si="742"/>
        <v>0.35294117647058826</v>
      </c>
      <c r="BG750" s="157">
        <f t="shared" si="743"/>
        <v>46640</v>
      </c>
      <c r="BH750" s="592"/>
      <c r="BI750" s="227" t="s">
        <v>121</v>
      </c>
      <c r="BJ750" s="122">
        <f t="shared" si="744"/>
        <v>279</v>
      </c>
      <c r="BK750" s="131">
        <f t="shared" si="721"/>
        <v>137</v>
      </c>
      <c r="BL750" s="131">
        <f t="shared" si="722"/>
        <v>13705160</v>
      </c>
      <c r="BM750" s="132">
        <f t="shared" si="771"/>
        <v>4.4712793733681463E-2</v>
      </c>
      <c r="BN750" s="132">
        <f t="shared" si="746"/>
        <v>0.49103942652329752</v>
      </c>
      <c r="BO750" s="131">
        <f t="shared" si="747"/>
        <v>100037.66423357664</v>
      </c>
      <c r="BP750" s="183"/>
    </row>
    <row r="751" spans="2:68" s="75" customFormat="1">
      <c r="B751" s="602"/>
      <c r="C751" s="605"/>
      <c r="D751" s="592"/>
      <c r="E751" s="227" t="s">
        <v>122</v>
      </c>
      <c r="F751" s="122">
        <v>2</v>
      </c>
      <c r="G751" s="131">
        <v>1</v>
      </c>
      <c r="H751" s="131">
        <v>21960</v>
      </c>
      <c r="I751" s="132">
        <f t="shared" si="764"/>
        <v>5.5555555555555552E-2</v>
      </c>
      <c r="J751" s="132">
        <f t="shared" si="724"/>
        <v>0.5</v>
      </c>
      <c r="K751" s="157">
        <f t="shared" si="725"/>
        <v>21960</v>
      </c>
      <c r="L751" s="592"/>
      <c r="M751" s="227" t="s">
        <v>122</v>
      </c>
      <c r="N751" s="122">
        <v>2</v>
      </c>
      <c r="O751" s="131">
        <v>1</v>
      </c>
      <c r="P751" s="131">
        <v>46320</v>
      </c>
      <c r="Q751" s="132">
        <f t="shared" si="765"/>
        <v>3.5714285714285712E-2</v>
      </c>
      <c r="R751" s="132">
        <f t="shared" si="727"/>
        <v>0.5</v>
      </c>
      <c r="S751" s="126">
        <f t="shared" si="728"/>
        <v>46320</v>
      </c>
      <c r="T751" s="592"/>
      <c r="U751" s="227" t="s">
        <v>122</v>
      </c>
      <c r="V751" s="122">
        <v>65</v>
      </c>
      <c r="W751" s="131">
        <v>33</v>
      </c>
      <c r="X751" s="131">
        <v>3736420</v>
      </c>
      <c r="Y751" s="132">
        <f t="shared" si="766"/>
        <v>3.1884057971014491E-2</v>
      </c>
      <c r="Z751" s="132">
        <f t="shared" si="730"/>
        <v>0.50769230769230766</v>
      </c>
      <c r="AA751" s="131">
        <f t="shared" si="731"/>
        <v>113224.84848484848</v>
      </c>
      <c r="AB751" s="592"/>
      <c r="AC751" s="227" t="s">
        <v>122</v>
      </c>
      <c r="AD751" s="122">
        <v>64</v>
      </c>
      <c r="AE751" s="131">
        <v>38</v>
      </c>
      <c r="AF751" s="131">
        <v>2514810</v>
      </c>
      <c r="AG751" s="132">
        <f t="shared" si="767"/>
        <v>4.3378995433789952E-2</v>
      </c>
      <c r="AH751" s="132">
        <f t="shared" si="733"/>
        <v>0.59375</v>
      </c>
      <c r="AI751" s="126">
        <f t="shared" si="734"/>
        <v>66179.210526315786</v>
      </c>
      <c r="AJ751" s="592"/>
      <c r="AK751" s="227" t="s">
        <v>122</v>
      </c>
      <c r="AL751" s="122">
        <v>57</v>
      </c>
      <c r="AM751" s="131">
        <v>35</v>
      </c>
      <c r="AN751" s="131">
        <v>3925180</v>
      </c>
      <c r="AO751" s="132">
        <f t="shared" si="768"/>
        <v>5.4432348367029551E-2</v>
      </c>
      <c r="AP751" s="132">
        <f t="shared" si="736"/>
        <v>0.61403508771929827</v>
      </c>
      <c r="AQ751" s="126">
        <f t="shared" si="737"/>
        <v>112148</v>
      </c>
      <c r="AR751" s="592"/>
      <c r="AS751" s="227" t="s">
        <v>122</v>
      </c>
      <c r="AT751" s="122">
        <v>21</v>
      </c>
      <c r="AU751" s="131">
        <v>12</v>
      </c>
      <c r="AV751" s="131">
        <v>1317420</v>
      </c>
      <c r="AW751" s="132">
        <f t="shared" si="769"/>
        <v>3.8216560509554139E-2</v>
      </c>
      <c r="AX751" s="132">
        <f t="shared" si="739"/>
        <v>0.5714285714285714</v>
      </c>
      <c r="AY751" s="131">
        <f t="shared" si="740"/>
        <v>109785</v>
      </c>
      <c r="AZ751" s="592"/>
      <c r="BA751" s="227" t="s">
        <v>122</v>
      </c>
      <c r="BB751" s="122">
        <v>10</v>
      </c>
      <c r="BC751" s="131">
        <v>5</v>
      </c>
      <c r="BD751" s="131">
        <v>639210</v>
      </c>
      <c r="BE751" s="132">
        <f t="shared" si="770"/>
        <v>3.3333333333333333E-2</v>
      </c>
      <c r="BF751" s="132">
        <f t="shared" si="742"/>
        <v>0.5</v>
      </c>
      <c r="BG751" s="157">
        <f t="shared" si="743"/>
        <v>127842</v>
      </c>
      <c r="BH751" s="592"/>
      <c r="BI751" s="227" t="s">
        <v>122</v>
      </c>
      <c r="BJ751" s="122">
        <f t="shared" si="744"/>
        <v>221</v>
      </c>
      <c r="BK751" s="131">
        <f t="shared" si="721"/>
        <v>125</v>
      </c>
      <c r="BL751" s="131">
        <f t="shared" si="722"/>
        <v>12201320</v>
      </c>
      <c r="BM751" s="132">
        <f t="shared" si="771"/>
        <v>4.0796344647519585E-2</v>
      </c>
      <c r="BN751" s="132">
        <f t="shared" si="746"/>
        <v>0.56561085972850678</v>
      </c>
      <c r="BO751" s="131">
        <f t="shared" si="747"/>
        <v>97610.559999999998</v>
      </c>
      <c r="BP751" s="183"/>
    </row>
    <row r="752" spans="2:68" s="75" customFormat="1">
      <c r="B752" s="602"/>
      <c r="C752" s="605"/>
      <c r="D752" s="592"/>
      <c r="E752" s="227" t="s">
        <v>123</v>
      </c>
      <c r="F752" s="122">
        <v>7</v>
      </c>
      <c r="G752" s="131">
        <v>6</v>
      </c>
      <c r="H752" s="131">
        <v>281080</v>
      </c>
      <c r="I752" s="132">
        <f t="shared" si="764"/>
        <v>0.33333333333333331</v>
      </c>
      <c r="J752" s="132">
        <f t="shared" si="724"/>
        <v>0.8571428571428571</v>
      </c>
      <c r="K752" s="157">
        <f t="shared" si="725"/>
        <v>46846.666666666664</v>
      </c>
      <c r="L752" s="592"/>
      <c r="M752" s="227" t="s">
        <v>123</v>
      </c>
      <c r="N752" s="122">
        <v>15</v>
      </c>
      <c r="O752" s="131">
        <v>8</v>
      </c>
      <c r="P752" s="131">
        <v>513610</v>
      </c>
      <c r="Q752" s="132">
        <f t="shared" si="765"/>
        <v>0.2857142857142857</v>
      </c>
      <c r="R752" s="132">
        <f t="shared" si="727"/>
        <v>0.53333333333333333</v>
      </c>
      <c r="S752" s="126">
        <f t="shared" si="728"/>
        <v>64201.25</v>
      </c>
      <c r="T752" s="592"/>
      <c r="U752" s="227" t="s">
        <v>123</v>
      </c>
      <c r="V752" s="122">
        <v>367</v>
      </c>
      <c r="W752" s="131">
        <v>234</v>
      </c>
      <c r="X752" s="131">
        <v>17161710</v>
      </c>
      <c r="Y752" s="132">
        <f t="shared" si="766"/>
        <v>0.22608695652173913</v>
      </c>
      <c r="Z752" s="132">
        <f t="shared" si="730"/>
        <v>0.63760217983651224</v>
      </c>
      <c r="AA752" s="131">
        <f t="shared" si="731"/>
        <v>73340.641025641031</v>
      </c>
      <c r="AB752" s="592"/>
      <c r="AC752" s="227" t="s">
        <v>123</v>
      </c>
      <c r="AD752" s="122">
        <v>350</v>
      </c>
      <c r="AE752" s="131">
        <v>225</v>
      </c>
      <c r="AF752" s="131">
        <v>18336590</v>
      </c>
      <c r="AG752" s="132">
        <f t="shared" si="767"/>
        <v>0.25684931506849318</v>
      </c>
      <c r="AH752" s="132">
        <f t="shared" si="733"/>
        <v>0.6428571428571429</v>
      </c>
      <c r="AI752" s="126">
        <f t="shared" si="734"/>
        <v>81495.955555555556</v>
      </c>
      <c r="AJ752" s="592"/>
      <c r="AK752" s="227" t="s">
        <v>123</v>
      </c>
      <c r="AL752" s="122">
        <v>223</v>
      </c>
      <c r="AM752" s="131">
        <v>121</v>
      </c>
      <c r="AN752" s="131">
        <v>9597850</v>
      </c>
      <c r="AO752" s="132">
        <f t="shared" si="768"/>
        <v>0.18818040435458788</v>
      </c>
      <c r="AP752" s="132">
        <f t="shared" si="736"/>
        <v>0.54260089686098656</v>
      </c>
      <c r="AQ752" s="126">
        <f t="shared" si="737"/>
        <v>79321.074380165286</v>
      </c>
      <c r="AR752" s="592"/>
      <c r="AS752" s="227" t="s">
        <v>123</v>
      </c>
      <c r="AT752" s="122">
        <v>83</v>
      </c>
      <c r="AU752" s="131">
        <v>43</v>
      </c>
      <c r="AV752" s="131">
        <v>4980620</v>
      </c>
      <c r="AW752" s="132">
        <f t="shared" si="769"/>
        <v>0.13694267515923567</v>
      </c>
      <c r="AX752" s="132">
        <f t="shared" si="739"/>
        <v>0.51807228915662651</v>
      </c>
      <c r="AY752" s="131">
        <f t="shared" si="740"/>
        <v>115828.37209302325</v>
      </c>
      <c r="AZ752" s="592"/>
      <c r="BA752" s="227" t="s">
        <v>123</v>
      </c>
      <c r="BB752" s="122">
        <v>27</v>
      </c>
      <c r="BC752" s="131">
        <v>14</v>
      </c>
      <c r="BD752" s="131">
        <v>1465940</v>
      </c>
      <c r="BE752" s="132">
        <f t="shared" si="770"/>
        <v>9.3333333333333338E-2</v>
      </c>
      <c r="BF752" s="132">
        <f t="shared" si="742"/>
        <v>0.51851851851851849</v>
      </c>
      <c r="BG752" s="157">
        <f t="shared" si="743"/>
        <v>104710</v>
      </c>
      <c r="BH752" s="592"/>
      <c r="BI752" s="227" t="s">
        <v>123</v>
      </c>
      <c r="BJ752" s="122">
        <f t="shared" si="744"/>
        <v>1072</v>
      </c>
      <c r="BK752" s="131">
        <f t="shared" si="721"/>
        <v>651</v>
      </c>
      <c r="BL752" s="131">
        <f t="shared" si="722"/>
        <v>52337400</v>
      </c>
      <c r="BM752" s="132">
        <f t="shared" si="771"/>
        <v>0.21246736292428198</v>
      </c>
      <c r="BN752" s="132">
        <f t="shared" si="746"/>
        <v>0.60727611940298509</v>
      </c>
      <c r="BO752" s="131">
        <f t="shared" si="747"/>
        <v>80395.391705069123</v>
      </c>
      <c r="BP752" s="183"/>
    </row>
    <row r="753" spans="2:68" s="75" customFormat="1">
      <c r="B753" s="602"/>
      <c r="C753" s="605"/>
      <c r="D753" s="592"/>
      <c r="E753" s="227" t="s">
        <v>124</v>
      </c>
      <c r="F753" s="122">
        <v>2</v>
      </c>
      <c r="G753" s="131">
        <v>1</v>
      </c>
      <c r="H753" s="131">
        <v>44890</v>
      </c>
      <c r="I753" s="132">
        <f t="shared" si="764"/>
        <v>5.5555555555555552E-2</v>
      </c>
      <c r="J753" s="132">
        <f t="shared" si="724"/>
        <v>0.5</v>
      </c>
      <c r="K753" s="157">
        <f t="shared" si="725"/>
        <v>44890</v>
      </c>
      <c r="L753" s="592"/>
      <c r="M753" s="227" t="s">
        <v>124</v>
      </c>
      <c r="N753" s="122">
        <v>3</v>
      </c>
      <c r="O753" s="131">
        <v>1</v>
      </c>
      <c r="P753" s="131">
        <v>254450</v>
      </c>
      <c r="Q753" s="132">
        <f t="shared" si="765"/>
        <v>3.5714285714285712E-2</v>
      </c>
      <c r="R753" s="132">
        <f t="shared" si="727"/>
        <v>0.33333333333333331</v>
      </c>
      <c r="S753" s="126">
        <f t="shared" si="728"/>
        <v>254450</v>
      </c>
      <c r="T753" s="592"/>
      <c r="U753" s="227" t="s">
        <v>124</v>
      </c>
      <c r="V753" s="122">
        <v>85</v>
      </c>
      <c r="W753" s="131">
        <v>48</v>
      </c>
      <c r="X753" s="131">
        <v>2742090</v>
      </c>
      <c r="Y753" s="132">
        <f t="shared" si="766"/>
        <v>4.6376811594202899E-2</v>
      </c>
      <c r="Z753" s="132">
        <f t="shared" si="730"/>
        <v>0.56470588235294117</v>
      </c>
      <c r="AA753" s="131">
        <f t="shared" si="731"/>
        <v>57126.875</v>
      </c>
      <c r="AB753" s="592"/>
      <c r="AC753" s="227" t="s">
        <v>124</v>
      </c>
      <c r="AD753" s="122">
        <v>88</v>
      </c>
      <c r="AE753" s="131">
        <v>57</v>
      </c>
      <c r="AF753" s="131">
        <v>5570720</v>
      </c>
      <c r="AG753" s="132">
        <f t="shared" si="767"/>
        <v>6.5068493150684928E-2</v>
      </c>
      <c r="AH753" s="132">
        <f t="shared" si="733"/>
        <v>0.64772727272727271</v>
      </c>
      <c r="AI753" s="126">
        <f t="shared" si="734"/>
        <v>97731.929824561405</v>
      </c>
      <c r="AJ753" s="592"/>
      <c r="AK753" s="227" t="s">
        <v>124</v>
      </c>
      <c r="AL753" s="122">
        <v>104</v>
      </c>
      <c r="AM753" s="131">
        <v>63</v>
      </c>
      <c r="AN753" s="131">
        <v>5551330</v>
      </c>
      <c r="AO753" s="132">
        <f t="shared" si="768"/>
        <v>9.7978227060653192E-2</v>
      </c>
      <c r="AP753" s="132">
        <f t="shared" si="736"/>
        <v>0.60576923076923073</v>
      </c>
      <c r="AQ753" s="126">
        <f t="shared" si="737"/>
        <v>88116.349206349201</v>
      </c>
      <c r="AR753" s="592"/>
      <c r="AS753" s="227" t="s">
        <v>124</v>
      </c>
      <c r="AT753" s="122">
        <v>56</v>
      </c>
      <c r="AU753" s="131">
        <v>30</v>
      </c>
      <c r="AV753" s="131">
        <v>3551670</v>
      </c>
      <c r="AW753" s="132">
        <f t="shared" si="769"/>
        <v>9.5541401273885357E-2</v>
      </c>
      <c r="AX753" s="132">
        <f t="shared" si="739"/>
        <v>0.5357142857142857</v>
      </c>
      <c r="AY753" s="131">
        <f t="shared" si="740"/>
        <v>118389</v>
      </c>
      <c r="AZ753" s="592"/>
      <c r="BA753" s="227" t="s">
        <v>124</v>
      </c>
      <c r="BB753" s="122">
        <v>24</v>
      </c>
      <c r="BC753" s="131">
        <v>12</v>
      </c>
      <c r="BD753" s="131">
        <v>1478880</v>
      </c>
      <c r="BE753" s="132">
        <f t="shared" si="770"/>
        <v>0.08</v>
      </c>
      <c r="BF753" s="132">
        <f t="shared" si="742"/>
        <v>0.5</v>
      </c>
      <c r="BG753" s="157">
        <f t="shared" si="743"/>
        <v>123240</v>
      </c>
      <c r="BH753" s="592"/>
      <c r="BI753" s="227" t="s">
        <v>124</v>
      </c>
      <c r="BJ753" s="122">
        <f t="shared" si="744"/>
        <v>362</v>
      </c>
      <c r="BK753" s="131">
        <f t="shared" si="721"/>
        <v>212</v>
      </c>
      <c r="BL753" s="131">
        <f t="shared" si="722"/>
        <v>19194030</v>
      </c>
      <c r="BM753" s="132">
        <f t="shared" si="771"/>
        <v>6.919060052219321E-2</v>
      </c>
      <c r="BN753" s="132">
        <f t="shared" si="746"/>
        <v>0.58563535911602205</v>
      </c>
      <c r="BO753" s="131">
        <f t="shared" si="747"/>
        <v>90537.877358490572</v>
      </c>
      <c r="BP753" s="183"/>
    </row>
    <row r="754" spans="2:68" s="75" customFormat="1">
      <c r="B754" s="602"/>
      <c r="C754" s="605"/>
      <c r="D754" s="592"/>
      <c r="E754" s="224" t="s">
        <v>117</v>
      </c>
      <c r="F754" s="122">
        <v>1</v>
      </c>
      <c r="G754" s="131">
        <v>0</v>
      </c>
      <c r="H754" s="131">
        <v>0</v>
      </c>
      <c r="I754" s="132">
        <f t="shared" si="764"/>
        <v>0</v>
      </c>
      <c r="J754" s="132">
        <f t="shared" si="724"/>
        <v>0</v>
      </c>
      <c r="K754" s="157" t="str">
        <f t="shared" si="725"/>
        <v>-</v>
      </c>
      <c r="L754" s="592"/>
      <c r="M754" s="228" t="s">
        <v>117</v>
      </c>
      <c r="N754" s="122">
        <v>1</v>
      </c>
      <c r="O754" s="131">
        <v>0</v>
      </c>
      <c r="P754" s="131">
        <v>0</v>
      </c>
      <c r="Q754" s="132">
        <f t="shared" si="765"/>
        <v>0</v>
      </c>
      <c r="R754" s="132">
        <f t="shared" si="727"/>
        <v>0</v>
      </c>
      <c r="S754" s="126" t="str">
        <f t="shared" si="728"/>
        <v>-</v>
      </c>
      <c r="T754" s="592"/>
      <c r="U754" s="228" t="s">
        <v>117</v>
      </c>
      <c r="V754" s="122">
        <v>82</v>
      </c>
      <c r="W754" s="131">
        <v>49</v>
      </c>
      <c r="X754" s="131">
        <v>3560940</v>
      </c>
      <c r="Y754" s="132">
        <f t="shared" si="766"/>
        <v>4.7342995169082129E-2</v>
      </c>
      <c r="Z754" s="132">
        <f t="shared" si="730"/>
        <v>0.59756097560975607</v>
      </c>
      <c r="AA754" s="131">
        <f t="shared" si="731"/>
        <v>72672.244897959186</v>
      </c>
      <c r="AB754" s="592"/>
      <c r="AC754" s="228" t="s">
        <v>117</v>
      </c>
      <c r="AD754" s="122">
        <v>47</v>
      </c>
      <c r="AE754" s="131">
        <v>25</v>
      </c>
      <c r="AF754" s="131">
        <v>1604900</v>
      </c>
      <c r="AG754" s="132">
        <f t="shared" si="767"/>
        <v>2.8538812785388126E-2</v>
      </c>
      <c r="AH754" s="132">
        <f t="shared" si="733"/>
        <v>0.53191489361702127</v>
      </c>
      <c r="AI754" s="126">
        <f t="shared" si="734"/>
        <v>64196</v>
      </c>
      <c r="AJ754" s="592"/>
      <c r="AK754" s="228" t="s">
        <v>117</v>
      </c>
      <c r="AL754" s="122">
        <v>38</v>
      </c>
      <c r="AM754" s="131">
        <v>11</v>
      </c>
      <c r="AN754" s="131">
        <v>2133610</v>
      </c>
      <c r="AO754" s="132">
        <f t="shared" si="768"/>
        <v>1.7107309486780714E-2</v>
      </c>
      <c r="AP754" s="132">
        <f t="shared" si="736"/>
        <v>0.28947368421052633</v>
      </c>
      <c r="AQ754" s="126">
        <f t="shared" si="737"/>
        <v>193964.54545454544</v>
      </c>
      <c r="AR754" s="592"/>
      <c r="AS754" s="228" t="s">
        <v>117</v>
      </c>
      <c r="AT754" s="122">
        <v>13</v>
      </c>
      <c r="AU754" s="131">
        <v>10</v>
      </c>
      <c r="AV754" s="131">
        <v>1565830</v>
      </c>
      <c r="AW754" s="132">
        <f t="shared" si="769"/>
        <v>3.1847133757961783E-2</v>
      </c>
      <c r="AX754" s="132">
        <f t="shared" si="739"/>
        <v>0.76923076923076927</v>
      </c>
      <c r="AY754" s="131">
        <f t="shared" si="740"/>
        <v>156583</v>
      </c>
      <c r="AZ754" s="592"/>
      <c r="BA754" s="228" t="s">
        <v>117</v>
      </c>
      <c r="BB754" s="122">
        <v>7</v>
      </c>
      <c r="BC754" s="131">
        <v>3</v>
      </c>
      <c r="BD754" s="131">
        <v>63760</v>
      </c>
      <c r="BE754" s="132">
        <f t="shared" si="770"/>
        <v>0.02</v>
      </c>
      <c r="BF754" s="132">
        <f t="shared" si="742"/>
        <v>0.42857142857142855</v>
      </c>
      <c r="BG754" s="157">
        <f t="shared" si="743"/>
        <v>21253.333333333332</v>
      </c>
      <c r="BH754" s="592"/>
      <c r="BI754" s="228" t="s">
        <v>117</v>
      </c>
      <c r="BJ754" s="122">
        <f t="shared" si="744"/>
        <v>189</v>
      </c>
      <c r="BK754" s="131">
        <f t="shared" si="721"/>
        <v>98</v>
      </c>
      <c r="BL754" s="131">
        <f t="shared" si="722"/>
        <v>8929040</v>
      </c>
      <c r="BM754" s="132">
        <f t="shared" si="771"/>
        <v>3.1984334203655353E-2</v>
      </c>
      <c r="BN754" s="132">
        <f t="shared" si="746"/>
        <v>0.51851851851851849</v>
      </c>
      <c r="BO754" s="131">
        <f t="shared" si="747"/>
        <v>91112.653061224497</v>
      </c>
      <c r="BP754" s="183"/>
    </row>
    <row r="755" spans="2:68" s="75" customFormat="1">
      <c r="B755" s="602">
        <v>69</v>
      </c>
      <c r="C755" s="604" t="s">
        <v>47</v>
      </c>
      <c r="D755" s="596">
        <f>BS76</f>
        <v>18</v>
      </c>
      <c r="E755" s="225" t="s">
        <v>104</v>
      </c>
      <c r="F755" s="121">
        <v>12</v>
      </c>
      <c r="G755" s="129">
        <v>9</v>
      </c>
      <c r="H755" s="129">
        <v>445690</v>
      </c>
      <c r="I755" s="130">
        <f>IFERROR(G755/$D$755,"-")</f>
        <v>0.5</v>
      </c>
      <c r="J755" s="130">
        <f t="shared" si="724"/>
        <v>0.75</v>
      </c>
      <c r="K755" s="156">
        <f t="shared" si="725"/>
        <v>49521.111111111109</v>
      </c>
      <c r="L755" s="596">
        <f>BT76</f>
        <v>58</v>
      </c>
      <c r="M755" s="225" t="s">
        <v>104</v>
      </c>
      <c r="N755" s="121">
        <v>26</v>
      </c>
      <c r="O755" s="129">
        <v>22</v>
      </c>
      <c r="P755" s="129">
        <v>1686450</v>
      </c>
      <c r="Q755" s="130">
        <f>IFERROR(O755/$L$755,"-")</f>
        <v>0.37931034482758619</v>
      </c>
      <c r="R755" s="130">
        <f t="shared" si="727"/>
        <v>0.84615384615384615</v>
      </c>
      <c r="S755" s="125">
        <f t="shared" si="728"/>
        <v>76656.818181818177</v>
      </c>
      <c r="T755" s="596">
        <f>BU76</f>
        <v>2975</v>
      </c>
      <c r="U755" s="225" t="s">
        <v>104</v>
      </c>
      <c r="V755" s="121">
        <v>1524</v>
      </c>
      <c r="W755" s="129">
        <v>887</v>
      </c>
      <c r="X755" s="129">
        <v>54468310</v>
      </c>
      <c r="Y755" s="130">
        <f>IFERROR(W755/$T$755,"-")</f>
        <v>0.29815126050420165</v>
      </c>
      <c r="Z755" s="130">
        <f t="shared" si="730"/>
        <v>0.58202099737532809</v>
      </c>
      <c r="AA755" s="129">
        <f t="shared" si="731"/>
        <v>61407.339346110486</v>
      </c>
      <c r="AB755" s="596">
        <f>BV76</f>
        <v>2174</v>
      </c>
      <c r="AC755" s="225" t="s">
        <v>104</v>
      </c>
      <c r="AD755" s="121">
        <v>1240</v>
      </c>
      <c r="AE755" s="129">
        <v>708</v>
      </c>
      <c r="AF755" s="129">
        <v>50704740</v>
      </c>
      <c r="AG755" s="130">
        <f>IFERROR(AE755/$AB$755,"-")</f>
        <v>0.32566697332106714</v>
      </c>
      <c r="AH755" s="130">
        <f t="shared" si="733"/>
        <v>0.57096774193548383</v>
      </c>
      <c r="AI755" s="125">
        <f t="shared" si="734"/>
        <v>71616.864406779656</v>
      </c>
      <c r="AJ755" s="596">
        <f>BW76</f>
        <v>1198</v>
      </c>
      <c r="AK755" s="225" t="s">
        <v>104</v>
      </c>
      <c r="AL755" s="121">
        <v>665</v>
      </c>
      <c r="AM755" s="129">
        <v>353</v>
      </c>
      <c r="AN755" s="129">
        <v>24037690</v>
      </c>
      <c r="AO755" s="130">
        <f>IFERROR(AM755/$AJ$755,"-")</f>
        <v>0.29465776293823037</v>
      </c>
      <c r="AP755" s="130">
        <f t="shared" si="736"/>
        <v>0.53082706766917298</v>
      </c>
      <c r="AQ755" s="125">
        <f t="shared" si="737"/>
        <v>68095.439093484412</v>
      </c>
      <c r="AR755" s="596">
        <f>BX76</f>
        <v>661</v>
      </c>
      <c r="AS755" s="225" t="s">
        <v>104</v>
      </c>
      <c r="AT755" s="121">
        <v>316</v>
      </c>
      <c r="AU755" s="129">
        <v>150</v>
      </c>
      <c r="AV755" s="129">
        <v>14347550</v>
      </c>
      <c r="AW755" s="130">
        <f>IFERROR(AU755/$AR$755,"-")</f>
        <v>0.22692889561270801</v>
      </c>
      <c r="AX755" s="130">
        <f t="shared" si="739"/>
        <v>0.47468354430379744</v>
      </c>
      <c r="AY755" s="129">
        <f t="shared" si="740"/>
        <v>95650.333333333328</v>
      </c>
      <c r="AZ755" s="596">
        <f>BY76</f>
        <v>261</v>
      </c>
      <c r="BA755" s="225" t="s">
        <v>104</v>
      </c>
      <c r="BB755" s="121">
        <v>90</v>
      </c>
      <c r="BC755" s="129">
        <v>39</v>
      </c>
      <c r="BD755" s="129">
        <v>4934200</v>
      </c>
      <c r="BE755" s="130">
        <f>IFERROR(BC755/$AZ$755,"-")</f>
        <v>0.14942528735632185</v>
      </c>
      <c r="BF755" s="130">
        <f t="shared" si="742"/>
        <v>0.43333333333333335</v>
      </c>
      <c r="BG755" s="156">
        <f t="shared" si="743"/>
        <v>126517.94871794872</v>
      </c>
      <c r="BH755" s="596">
        <f>BZ76</f>
        <v>7345</v>
      </c>
      <c r="BI755" s="225" t="s">
        <v>104</v>
      </c>
      <c r="BJ755" s="121">
        <f t="shared" si="744"/>
        <v>3873</v>
      </c>
      <c r="BK755" s="129">
        <f t="shared" si="721"/>
        <v>2168</v>
      </c>
      <c r="BL755" s="129">
        <f t="shared" si="722"/>
        <v>150624630</v>
      </c>
      <c r="BM755" s="130">
        <f>IFERROR(BK755/$BH$755,"-")</f>
        <v>0.29516678012253234</v>
      </c>
      <c r="BN755" s="130">
        <f t="shared" si="746"/>
        <v>0.55977278595404079</v>
      </c>
      <c r="BO755" s="129">
        <f t="shared" si="747"/>
        <v>69476.305350553506</v>
      </c>
      <c r="BP755" s="183"/>
    </row>
    <row r="756" spans="2:68" s="75" customFormat="1">
      <c r="B756" s="602"/>
      <c r="C756" s="605"/>
      <c r="D756" s="592"/>
      <c r="E756" s="226" t="s">
        <v>136</v>
      </c>
      <c r="F756" s="122">
        <v>8</v>
      </c>
      <c r="G756" s="131">
        <v>5</v>
      </c>
      <c r="H756" s="131">
        <v>220980</v>
      </c>
      <c r="I756" s="132">
        <f t="shared" ref="I756:I765" si="772">IFERROR(G756/$D$755,"-")</f>
        <v>0.27777777777777779</v>
      </c>
      <c r="J756" s="132">
        <f t="shared" si="724"/>
        <v>0.625</v>
      </c>
      <c r="K756" s="157">
        <f t="shared" si="725"/>
        <v>44196</v>
      </c>
      <c r="L756" s="592"/>
      <c r="M756" s="226" t="s">
        <v>136</v>
      </c>
      <c r="N756" s="122">
        <v>19</v>
      </c>
      <c r="O756" s="131">
        <v>15</v>
      </c>
      <c r="P756" s="131">
        <v>885830</v>
      </c>
      <c r="Q756" s="132">
        <f t="shared" ref="Q756:Q765" si="773">IFERROR(O756/$L$755,"-")</f>
        <v>0.25862068965517243</v>
      </c>
      <c r="R756" s="132">
        <f t="shared" si="727"/>
        <v>0.78947368421052633</v>
      </c>
      <c r="S756" s="126">
        <f t="shared" si="728"/>
        <v>59055.333333333336</v>
      </c>
      <c r="T756" s="592"/>
      <c r="U756" s="226" t="s">
        <v>136</v>
      </c>
      <c r="V756" s="122">
        <v>1333</v>
      </c>
      <c r="W756" s="131">
        <v>775</v>
      </c>
      <c r="X756" s="131">
        <v>45873140</v>
      </c>
      <c r="Y756" s="132">
        <f t="shared" ref="Y756:Y765" si="774">IFERROR(W756/$T$755,"-")</f>
        <v>0.26050420168067229</v>
      </c>
      <c r="Z756" s="132">
        <f t="shared" si="730"/>
        <v>0.58139534883720934</v>
      </c>
      <c r="AA756" s="131">
        <f t="shared" si="731"/>
        <v>59191.148387096771</v>
      </c>
      <c r="AB756" s="592"/>
      <c r="AC756" s="226" t="s">
        <v>136</v>
      </c>
      <c r="AD756" s="122">
        <v>968</v>
      </c>
      <c r="AE756" s="131">
        <v>555</v>
      </c>
      <c r="AF756" s="131">
        <v>36371240</v>
      </c>
      <c r="AG756" s="132">
        <f t="shared" ref="AG756:AG765" si="775">IFERROR(AE756/$AB$755,"-")</f>
        <v>0.25528978840846367</v>
      </c>
      <c r="AH756" s="132">
        <f t="shared" si="733"/>
        <v>0.57334710743801653</v>
      </c>
      <c r="AI756" s="126">
        <f t="shared" si="734"/>
        <v>65533.765765765769</v>
      </c>
      <c r="AJ756" s="592"/>
      <c r="AK756" s="226" t="s">
        <v>136</v>
      </c>
      <c r="AL756" s="122">
        <v>465</v>
      </c>
      <c r="AM756" s="131">
        <v>235</v>
      </c>
      <c r="AN756" s="131">
        <v>15336040</v>
      </c>
      <c r="AO756" s="132">
        <f t="shared" ref="AO756:AO765" si="776">IFERROR(AM756/$AJ$755,"-")</f>
        <v>0.19616026711185308</v>
      </c>
      <c r="AP756" s="132">
        <f t="shared" si="736"/>
        <v>0.5053763440860215</v>
      </c>
      <c r="AQ756" s="126">
        <f t="shared" si="737"/>
        <v>65259.744680851065</v>
      </c>
      <c r="AR756" s="592"/>
      <c r="AS756" s="226" t="s">
        <v>136</v>
      </c>
      <c r="AT756" s="122">
        <v>189</v>
      </c>
      <c r="AU756" s="131">
        <v>78</v>
      </c>
      <c r="AV756" s="131">
        <v>5779960</v>
      </c>
      <c r="AW756" s="132">
        <f t="shared" ref="AW756:AW765" si="777">IFERROR(AU756/$AR$755,"-")</f>
        <v>0.11800302571860817</v>
      </c>
      <c r="AX756" s="132">
        <f t="shared" si="739"/>
        <v>0.41269841269841268</v>
      </c>
      <c r="AY756" s="131">
        <f t="shared" si="740"/>
        <v>74102.051282051281</v>
      </c>
      <c r="AZ756" s="592"/>
      <c r="BA756" s="226" t="s">
        <v>136</v>
      </c>
      <c r="BB756" s="122">
        <v>38</v>
      </c>
      <c r="BC756" s="131">
        <v>11</v>
      </c>
      <c r="BD756" s="131">
        <v>1218460</v>
      </c>
      <c r="BE756" s="132">
        <f t="shared" ref="BE756:BE765" si="778">IFERROR(BC756/$AZ$755,"-")</f>
        <v>4.2145593869731802E-2</v>
      </c>
      <c r="BF756" s="132">
        <f t="shared" si="742"/>
        <v>0.28947368421052633</v>
      </c>
      <c r="BG756" s="157">
        <f t="shared" si="743"/>
        <v>110769.09090909091</v>
      </c>
      <c r="BH756" s="592"/>
      <c r="BI756" s="226" t="s">
        <v>136</v>
      </c>
      <c r="BJ756" s="122">
        <f t="shared" si="744"/>
        <v>3020</v>
      </c>
      <c r="BK756" s="131">
        <f t="shared" si="721"/>
        <v>1674</v>
      </c>
      <c r="BL756" s="131">
        <f t="shared" si="722"/>
        <v>105685650</v>
      </c>
      <c r="BM756" s="132">
        <f t="shared" ref="BM756:BM765" si="779">IFERROR(BK756/$BH$755,"-")</f>
        <v>0.22791014295439074</v>
      </c>
      <c r="BN756" s="132">
        <f t="shared" si="746"/>
        <v>0.55430463576158939</v>
      </c>
      <c r="BO756" s="131">
        <f t="shared" si="747"/>
        <v>63133.602150537634</v>
      </c>
      <c r="BP756" s="183"/>
    </row>
    <row r="757" spans="2:68" s="75" customFormat="1">
      <c r="B757" s="602"/>
      <c r="C757" s="605"/>
      <c r="D757" s="592"/>
      <c r="E757" s="227" t="s">
        <v>103</v>
      </c>
      <c r="F757" s="122">
        <v>8</v>
      </c>
      <c r="G757" s="131">
        <v>4</v>
      </c>
      <c r="H757" s="131">
        <v>84080</v>
      </c>
      <c r="I757" s="132">
        <f t="shared" si="772"/>
        <v>0.22222222222222221</v>
      </c>
      <c r="J757" s="132">
        <f t="shared" si="724"/>
        <v>0.5</v>
      </c>
      <c r="K757" s="157">
        <f t="shared" si="725"/>
        <v>21020</v>
      </c>
      <c r="L757" s="592"/>
      <c r="M757" s="227" t="s">
        <v>103</v>
      </c>
      <c r="N757" s="122">
        <v>30</v>
      </c>
      <c r="O757" s="131">
        <v>25</v>
      </c>
      <c r="P757" s="131">
        <v>1837070</v>
      </c>
      <c r="Q757" s="132">
        <f t="shared" si="773"/>
        <v>0.43103448275862066</v>
      </c>
      <c r="R757" s="132">
        <f t="shared" si="727"/>
        <v>0.83333333333333337</v>
      </c>
      <c r="S757" s="126">
        <f t="shared" si="728"/>
        <v>73482.8</v>
      </c>
      <c r="T757" s="592"/>
      <c r="U757" s="227" t="s">
        <v>103</v>
      </c>
      <c r="V757" s="122">
        <v>1761</v>
      </c>
      <c r="W757" s="131">
        <v>976</v>
      </c>
      <c r="X757" s="131">
        <v>58729290</v>
      </c>
      <c r="Y757" s="132">
        <f t="shared" si="774"/>
        <v>0.32806722689075629</v>
      </c>
      <c r="Z757" s="132">
        <f t="shared" si="730"/>
        <v>0.55423055082339578</v>
      </c>
      <c r="AA757" s="131">
        <f t="shared" si="731"/>
        <v>60173.452868852459</v>
      </c>
      <c r="AB757" s="592"/>
      <c r="AC757" s="227" t="s">
        <v>103</v>
      </c>
      <c r="AD757" s="122">
        <v>1430</v>
      </c>
      <c r="AE757" s="131">
        <v>815</v>
      </c>
      <c r="AF757" s="131">
        <v>59477040</v>
      </c>
      <c r="AG757" s="132">
        <f t="shared" si="775"/>
        <v>0.374885004599816</v>
      </c>
      <c r="AH757" s="132">
        <f t="shared" si="733"/>
        <v>0.56993006993006989</v>
      </c>
      <c r="AI757" s="126">
        <f t="shared" si="734"/>
        <v>72977.963190184048</v>
      </c>
      <c r="AJ757" s="592"/>
      <c r="AK757" s="227" t="s">
        <v>103</v>
      </c>
      <c r="AL757" s="122">
        <v>826</v>
      </c>
      <c r="AM757" s="131">
        <v>435</v>
      </c>
      <c r="AN757" s="131">
        <v>33948120</v>
      </c>
      <c r="AO757" s="132">
        <f t="shared" si="776"/>
        <v>0.36310517529215358</v>
      </c>
      <c r="AP757" s="132">
        <f t="shared" si="736"/>
        <v>0.5266343825665859</v>
      </c>
      <c r="AQ757" s="126">
        <f t="shared" si="737"/>
        <v>78041.655172413797</v>
      </c>
      <c r="AR757" s="592"/>
      <c r="AS757" s="227" t="s">
        <v>103</v>
      </c>
      <c r="AT757" s="122">
        <v>438</v>
      </c>
      <c r="AU757" s="131">
        <v>194</v>
      </c>
      <c r="AV757" s="131">
        <v>17738080</v>
      </c>
      <c r="AW757" s="132">
        <f t="shared" si="777"/>
        <v>0.29349470499243568</v>
      </c>
      <c r="AX757" s="132">
        <f t="shared" si="739"/>
        <v>0.44292237442922372</v>
      </c>
      <c r="AY757" s="131">
        <f t="shared" si="740"/>
        <v>91433.402061855668</v>
      </c>
      <c r="AZ757" s="592"/>
      <c r="BA757" s="227" t="s">
        <v>103</v>
      </c>
      <c r="BB757" s="122">
        <v>162</v>
      </c>
      <c r="BC757" s="131">
        <v>72</v>
      </c>
      <c r="BD757" s="131">
        <v>8050600</v>
      </c>
      <c r="BE757" s="132">
        <f t="shared" si="778"/>
        <v>0.27586206896551724</v>
      </c>
      <c r="BF757" s="132">
        <f t="shared" si="742"/>
        <v>0.44444444444444442</v>
      </c>
      <c r="BG757" s="157">
        <f t="shared" si="743"/>
        <v>111813.88888888889</v>
      </c>
      <c r="BH757" s="592"/>
      <c r="BI757" s="227" t="s">
        <v>103</v>
      </c>
      <c r="BJ757" s="122">
        <f t="shared" si="744"/>
        <v>4655</v>
      </c>
      <c r="BK757" s="131">
        <f t="shared" si="721"/>
        <v>2521</v>
      </c>
      <c r="BL757" s="131">
        <f t="shared" si="722"/>
        <v>179864280</v>
      </c>
      <c r="BM757" s="132">
        <f t="shared" si="779"/>
        <v>0.34322668481960517</v>
      </c>
      <c r="BN757" s="132">
        <f t="shared" si="746"/>
        <v>0.54156820622986035</v>
      </c>
      <c r="BO757" s="131">
        <f t="shared" si="747"/>
        <v>71346.402221340744</v>
      </c>
      <c r="BP757" s="183"/>
    </row>
    <row r="758" spans="2:68" s="75" customFormat="1">
      <c r="B758" s="602"/>
      <c r="C758" s="605"/>
      <c r="D758" s="592"/>
      <c r="E758" s="227" t="s">
        <v>106</v>
      </c>
      <c r="F758" s="122">
        <v>4</v>
      </c>
      <c r="G758" s="131">
        <v>2</v>
      </c>
      <c r="H758" s="131">
        <v>129350</v>
      </c>
      <c r="I758" s="132">
        <f t="shared" si="772"/>
        <v>0.1111111111111111</v>
      </c>
      <c r="J758" s="132">
        <f t="shared" si="724"/>
        <v>0.5</v>
      </c>
      <c r="K758" s="157">
        <f t="shared" si="725"/>
        <v>64675</v>
      </c>
      <c r="L758" s="592"/>
      <c r="M758" s="227" t="s">
        <v>106</v>
      </c>
      <c r="N758" s="122">
        <v>9</v>
      </c>
      <c r="O758" s="131">
        <v>6</v>
      </c>
      <c r="P758" s="131">
        <v>339670</v>
      </c>
      <c r="Q758" s="132">
        <f t="shared" si="773"/>
        <v>0.10344827586206896</v>
      </c>
      <c r="R758" s="132">
        <f t="shared" si="727"/>
        <v>0.66666666666666663</v>
      </c>
      <c r="S758" s="126">
        <f t="shared" si="728"/>
        <v>56611.666666666664</v>
      </c>
      <c r="T758" s="592"/>
      <c r="U758" s="227" t="s">
        <v>106</v>
      </c>
      <c r="V758" s="122">
        <v>548</v>
      </c>
      <c r="W758" s="131">
        <v>327</v>
      </c>
      <c r="X758" s="131">
        <v>21021370</v>
      </c>
      <c r="Y758" s="132">
        <f t="shared" si="774"/>
        <v>0.10991596638655463</v>
      </c>
      <c r="Z758" s="132">
        <f t="shared" si="730"/>
        <v>0.59671532846715325</v>
      </c>
      <c r="AA758" s="131">
        <f t="shared" si="731"/>
        <v>64285.535168195718</v>
      </c>
      <c r="AB758" s="592"/>
      <c r="AC758" s="227" t="s">
        <v>106</v>
      </c>
      <c r="AD758" s="122">
        <v>534</v>
      </c>
      <c r="AE758" s="131">
        <v>299</v>
      </c>
      <c r="AF758" s="131">
        <v>19514840</v>
      </c>
      <c r="AG758" s="132">
        <f t="shared" si="775"/>
        <v>0.13753449862005521</v>
      </c>
      <c r="AH758" s="132">
        <f t="shared" si="733"/>
        <v>0.55992509363295884</v>
      </c>
      <c r="AI758" s="126">
        <f t="shared" si="734"/>
        <v>65267.023411371236</v>
      </c>
      <c r="AJ758" s="592"/>
      <c r="AK758" s="227" t="s">
        <v>106</v>
      </c>
      <c r="AL758" s="122">
        <v>321</v>
      </c>
      <c r="AM758" s="131">
        <v>172</v>
      </c>
      <c r="AN758" s="131">
        <v>12360110</v>
      </c>
      <c r="AO758" s="132">
        <f t="shared" si="776"/>
        <v>0.14357262103505844</v>
      </c>
      <c r="AP758" s="132">
        <f t="shared" si="736"/>
        <v>0.53582554517133951</v>
      </c>
      <c r="AQ758" s="126">
        <f t="shared" si="737"/>
        <v>71861.104651162794</v>
      </c>
      <c r="AR758" s="592"/>
      <c r="AS758" s="227" t="s">
        <v>106</v>
      </c>
      <c r="AT758" s="122">
        <v>166</v>
      </c>
      <c r="AU758" s="131">
        <v>75</v>
      </c>
      <c r="AV758" s="131">
        <v>7055810</v>
      </c>
      <c r="AW758" s="132">
        <f t="shared" si="777"/>
        <v>0.11346444780635401</v>
      </c>
      <c r="AX758" s="132">
        <f t="shared" si="739"/>
        <v>0.45180722891566266</v>
      </c>
      <c r="AY758" s="131">
        <f t="shared" si="740"/>
        <v>94077.46666666666</v>
      </c>
      <c r="AZ758" s="592"/>
      <c r="BA758" s="227" t="s">
        <v>106</v>
      </c>
      <c r="BB758" s="122">
        <v>67</v>
      </c>
      <c r="BC758" s="131">
        <v>29</v>
      </c>
      <c r="BD758" s="131">
        <v>2839260</v>
      </c>
      <c r="BE758" s="132">
        <f t="shared" si="778"/>
        <v>0.1111111111111111</v>
      </c>
      <c r="BF758" s="132">
        <f t="shared" si="742"/>
        <v>0.43283582089552236</v>
      </c>
      <c r="BG758" s="157">
        <f t="shared" si="743"/>
        <v>97905.517241379304</v>
      </c>
      <c r="BH758" s="592"/>
      <c r="BI758" s="227" t="s">
        <v>106</v>
      </c>
      <c r="BJ758" s="122">
        <f t="shared" si="744"/>
        <v>1649</v>
      </c>
      <c r="BK758" s="131">
        <f t="shared" si="721"/>
        <v>910</v>
      </c>
      <c r="BL758" s="131">
        <f t="shared" si="722"/>
        <v>63260410</v>
      </c>
      <c r="BM758" s="132">
        <f t="shared" si="779"/>
        <v>0.12389380530973451</v>
      </c>
      <c r="BN758" s="132">
        <f t="shared" si="746"/>
        <v>0.55184960582171017</v>
      </c>
      <c r="BO758" s="131">
        <f t="shared" si="747"/>
        <v>69516.934065934067</v>
      </c>
      <c r="BP758" s="183"/>
    </row>
    <row r="759" spans="2:68" s="75" customFormat="1">
      <c r="B759" s="602"/>
      <c r="C759" s="605"/>
      <c r="D759" s="592"/>
      <c r="E759" s="227" t="s">
        <v>119</v>
      </c>
      <c r="F759" s="122">
        <v>8</v>
      </c>
      <c r="G759" s="131">
        <v>7</v>
      </c>
      <c r="H759" s="131">
        <v>226100</v>
      </c>
      <c r="I759" s="132">
        <f t="shared" si="772"/>
        <v>0.3888888888888889</v>
      </c>
      <c r="J759" s="132">
        <f t="shared" si="724"/>
        <v>0.875</v>
      </c>
      <c r="K759" s="157">
        <f t="shared" si="725"/>
        <v>32300</v>
      </c>
      <c r="L759" s="592"/>
      <c r="M759" s="227" t="s">
        <v>119</v>
      </c>
      <c r="N759" s="122">
        <v>12</v>
      </c>
      <c r="O759" s="131">
        <v>9</v>
      </c>
      <c r="P759" s="131">
        <v>340980</v>
      </c>
      <c r="Q759" s="132">
        <f t="shared" si="773"/>
        <v>0.15517241379310345</v>
      </c>
      <c r="R759" s="132">
        <f t="shared" si="727"/>
        <v>0.75</v>
      </c>
      <c r="S759" s="126">
        <f t="shared" si="728"/>
        <v>37886.666666666664</v>
      </c>
      <c r="T759" s="592"/>
      <c r="U759" s="227" t="s">
        <v>119</v>
      </c>
      <c r="V759" s="122">
        <v>577</v>
      </c>
      <c r="W759" s="131">
        <v>329</v>
      </c>
      <c r="X759" s="131">
        <v>20981710</v>
      </c>
      <c r="Y759" s="132">
        <f t="shared" si="774"/>
        <v>0.11058823529411765</v>
      </c>
      <c r="Z759" s="132">
        <f t="shared" si="730"/>
        <v>0.57019064124783359</v>
      </c>
      <c r="AA759" s="131">
        <f t="shared" si="731"/>
        <v>63774.194528875378</v>
      </c>
      <c r="AB759" s="592"/>
      <c r="AC759" s="227" t="s">
        <v>119</v>
      </c>
      <c r="AD759" s="122">
        <v>608</v>
      </c>
      <c r="AE759" s="131">
        <v>365</v>
      </c>
      <c r="AF759" s="131">
        <v>26511600</v>
      </c>
      <c r="AG759" s="132">
        <f t="shared" si="775"/>
        <v>0.16789328426862926</v>
      </c>
      <c r="AH759" s="132">
        <f t="shared" si="733"/>
        <v>0.60032894736842102</v>
      </c>
      <c r="AI759" s="126">
        <f t="shared" si="734"/>
        <v>72634.520547945212</v>
      </c>
      <c r="AJ759" s="592"/>
      <c r="AK759" s="227" t="s">
        <v>119</v>
      </c>
      <c r="AL759" s="122">
        <v>332</v>
      </c>
      <c r="AM759" s="131">
        <v>175</v>
      </c>
      <c r="AN759" s="131">
        <v>13963240</v>
      </c>
      <c r="AO759" s="132">
        <f t="shared" si="776"/>
        <v>0.14607679465776294</v>
      </c>
      <c r="AP759" s="132">
        <f t="shared" si="736"/>
        <v>0.52710843373493976</v>
      </c>
      <c r="AQ759" s="126">
        <f t="shared" si="737"/>
        <v>79789.942857142858</v>
      </c>
      <c r="AR759" s="592"/>
      <c r="AS759" s="227" t="s">
        <v>119</v>
      </c>
      <c r="AT759" s="122">
        <v>172</v>
      </c>
      <c r="AU759" s="131">
        <v>74</v>
      </c>
      <c r="AV759" s="131">
        <v>6287720</v>
      </c>
      <c r="AW759" s="132">
        <f t="shared" si="777"/>
        <v>0.11195158850226929</v>
      </c>
      <c r="AX759" s="132">
        <f t="shared" si="739"/>
        <v>0.43023255813953487</v>
      </c>
      <c r="AY759" s="131">
        <f t="shared" si="740"/>
        <v>84969.189189189186</v>
      </c>
      <c r="AZ759" s="592"/>
      <c r="BA759" s="227" t="s">
        <v>119</v>
      </c>
      <c r="BB759" s="122">
        <v>72</v>
      </c>
      <c r="BC759" s="131">
        <v>30</v>
      </c>
      <c r="BD759" s="131">
        <v>3134870</v>
      </c>
      <c r="BE759" s="132">
        <f t="shared" si="778"/>
        <v>0.11494252873563218</v>
      </c>
      <c r="BF759" s="132">
        <f t="shared" si="742"/>
        <v>0.41666666666666669</v>
      </c>
      <c r="BG759" s="157">
        <f t="shared" si="743"/>
        <v>104495.66666666667</v>
      </c>
      <c r="BH759" s="592"/>
      <c r="BI759" s="227" t="s">
        <v>119</v>
      </c>
      <c r="BJ759" s="122">
        <f t="shared" si="744"/>
        <v>1781</v>
      </c>
      <c r="BK759" s="131">
        <f t="shared" si="721"/>
        <v>989</v>
      </c>
      <c r="BL759" s="131">
        <f t="shared" si="722"/>
        <v>71446220</v>
      </c>
      <c r="BM759" s="132">
        <f t="shared" si="779"/>
        <v>0.13464942137508509</v>
      </c>
      <c r="BN759" s="132">
        <f t="shared" si="746"/>
        <v>0.55530600786075235</v>
      </c>
      <c r="BO759" s="131">
        <f t="shared" si="747"/>
        <v>72240.869565217392</v>
      </c>
      <c r="BP759" s="183"/>
    </row>
    <row r="760" spans="2:68" s="75" customFormat="1">
      <c r="B760" s="602"/>
      <c r="C760" s="605"/>
      <c r="D760" s="592"/>
      <c r="E760" s="227" t="s">
        <v>120</v>
      </c>
      <c r="F760" s="122">
        <v>4</v>
      </c>
      <c r="G760" s="131">
        <v>4</v>
      </c>
      <c r="H760" s="131">
        <v>126820</v>
      </c>
      <c r="I760" s="132">
        <f t="shared" si="772"/>
        <v>0.22222222222222221</v>
      </c>
      <c r="J760" s="132">
        <f t="shared" si="724"/>
        <v>1</v>
      </c>
      <c r="K760" s="157">
        <f t="shared" si="725"/>
        <v>31705</v>
      </c>
      <c r="L760" s="592"/>
      <c r="M760" s="227" t="s">
        <v>120</v>
      </c>
      <c r="N760" s="122">
        <v>5</v>
      </c>
      <c r="O760" s="131">
        <v>4</v>
      </c>
      <c r="P760" s="131">
        <v>219860</v>
      </c>
      <c r="Q760" s="132">
        <f t="shared" si="773"/>
        <v>6.8965517241379309E-2</v>
      </c>
      <c r="R760" s="132">
        <f t="shared" si="727"/>
        <v>0.8</v>
      </c>
      <c r="S760" s="126">
        <f t="shared" si="728"/>
        <v>54965</v>
      </c>
      <c r="T760" s="592"/>
      <c r="U760" s="227" t="s">
        <v>120</v>
      </c>
      <c r="V760" s="122">
        <v>368</v>
      </c>
      <c r="W760" s="131">
        <v>229</v>
      </c>
      <c r="X760" s="131">
        <v>12930420</v>
      </c>
      <c r="Y760" s="132">
        <f t="shared" si="774"/>
        <v>7.6974789915966388E-2</v>
      </c>
      <c r="Z760" s="132">
        <f t="shared" si="730"/>
        <v>0.62228260869565222</v>
      </c>
      <c r="AA760" s="131">
        <f t="shared" si="731"/>
        <v>56464.716157205243</v>
      </c>
      <c r="AB760" s="592"/>
      <c r="AC760" s="227" t="s">
        <v>120</v>
      </c>
      <c r="AD760" s="122">
        <v>326</v>
      </c>
      <c r="AE760" s="131">
        <v>197</v>
      </c>
      <c r="AF760" s="131">
        <v>13601330</v>
      </c>
      <c r="AG760" s="132">
        <f t="shared" si="775"/>
        <v>9.0616375344986205E-2</v>
      </c>
      <c r="AH760" s="132">
        <f t="shared" si="733"/>
        <v>0.60429447852760731</v>
      </c>
      <c r="AI760" s="126">
        <f t="shared" si="734"/>
        <v>69042.284263959387</v>
      </c>
      <c r="AJ760" s="592"/>
      <c r="AK760" s="227" t="s">
        <v>120</v>
      </c>
      <c r="AL760" s="122">
        <v>142</v>
      </c>
      <c r="AM760" s="131">
        <v>77</v>
      </c>
      <c r="AN760" s="131">
        <v>5682980</v>
      </c>
      <c r="AO760" s="132">
        <f t="shared" si="776"/>
        <v>6.42737896494157E-2</v>
      </c>
      <c r="AP760" s="132">
        <f t="shared" si="736"/>
        <v>0.54225352112676062</v>
      </c>
      <c r="AQ760" s="126">
        <f t="shared" si="737"/>
        <v>73804.935064935067</v>
      </c>
      <c r="AR760" s="592"/>
      <c r="AS760" s="227" t="s">
        <v>120</v>
      </c>
      <c r="AT760" s="122">
        <v>61</v>
      </c>
      <c r="AU760" s="131">
        <v>32</v>
      </c>
      <c r="AV760" s="131">
        <v>2386120</v>
      </c>
      <c r="AW760" s="132">
        <f t="shared" si="777"/>
        <v>4.8411497730711045E-2</v>
      </c>
      <c r="AX760" s="132">
        <f t="shared" si="739"/>
        <v>0.52459016393442626</v>
      </c>
      <c r="AY760" s="131">
        <f t="shared" si="740"/>
        <v>74566.25</v>
      </c>
      <c r="AZ760" s="592"/>
      <c r="BA760" s="227" t="s">
        <v>120</v>
      </c>
      <c r="BB760" s="122">
        <v>16</v>
      </c>
      <c r="BC760" s="131">
        <v>6</v>
      </c>
      <c r="BD760" s="131">
        <v>262060</v>
      </c>
      <c r="BE760" s="132">
        <f t="shared" si="778"/>
        <v>2.2988505747126436E-2</v>
      </c>
      <c r="BF760" s="132">
        <f t="shared" si="742"/>
        <v>0.375</v>
      </c>
      <c r="BG760" s="157">
        <f t="shared" si="743"/>
        <v>43676.666666666664</v>
      </c>
      <c r="BH760" s="592"/>
      <c r="BI760" s="227" t="s">
        <v>120</v>
      </c>
      <c r="BJ760" s="122">
        <f t="shared" si="744"/>
        <v>922</v>
      </c>
      <c r="BK760" s="131">
        <f t="shared" si="721"/>
        <v>549</v>
      </c>
      <c r="BL760" s="131">
        <f t="shared" si="722"/>
        <v>35209590</v>
      </c>
      <c r="BM760" s="132">
        <f t="shared" si="779"/>
        <v>7.4744724302246421E-2</v>
      </c>
      <c r="BN760" s="132">
        <f t="shared" si="746"/>
        <v>0.59544468546637741</v>
      </c>
      <c r="BO760" s="131">
        <f t="shared" si="747"/>
        <v>64134.043715846994</v>
      </c>
      <c r="BP760" s="183"/>
    </row>
    <row r="761" spans="2:68" s="75" customFormat="1">
      <c r="B761" s="602"/>
      <c r="C761" s="605"/>
      <c r="D761" s="592"/>
      <c r="E761" s="227" t="s">
        <v>121</v>
      </c>
      <c r="F761" s="122">
        <v>3</v>
      </c>
      <c r="G761" s="131">
        <v>2</v>
      </c>
      <c r="H761" s="131">
        <v>111600</v>
      </c>
      <c r="I761" s="132">
        <f t="shared" si="772"/>
        <v>0.1111111111111111</v>
      </c>
      <c r="J761" s="132">
        <f t="shared" si="724"/>
        <v>0.66666666666666663</v>
      </c>
      <c r="K761" s="157">
        <f t="shared" si="725"/>
        <v>55800</v>
      </c>
      <c r="L761" s="592"/>
      <c r="M761" s="227" t="s">
        <v>121</v>
      </c>
      <c r="N761" s="122">
        <v>7</v>
      </c>
      <c r="O761" s="131">
        <v>4</v>
      </c>
      <c r="P761" s="131">
        <v>284690</v>
      </c>
      <c r="Q761" s="132">
        <f t="shared" si="773"/>
        <v>6.8965517241379309E-2</v>
      </c>
      <c r="R761" s="132">
        <f t="shared" si="727"/>
        <v>0.5714285714285714</v>
      </c>
      <c r="S761" s="126">
        <f t="shared" si="728"/>
        <v>71172.5</v>
      </c>
      <c r="T761" s="592"/>
      <c r="U761" s="227" t="s">
        <v>121</v>
      </c>
      <c r="V761" s="122">
        <v>238</v>
      </c>
      <c r="W761" s="131">
        <v>128</v>
      </c>
      <c r="X761" s="131">
        <v>8170410</v>
      </c>
      <c r="Y761" s="132">
        <f t="shared" si="774"/>
        <v>4.3025210084033615E-2</v>
      </c>
      <c r="Z761" s="132">
        <f t="shared" si="730"/>
        <v>0.53781512605042014</v>
      </c>
      <c r="AA761" s="131">
        <f t="shared" si="731"/>
        <v>63831.328125</v>
      </c>
      <c r="AB761" s="592"/>
      <c r="AC761" s="227" t="s">
        <v>121</v>
      </c>
      <c r="AD761" s="122">
        <v>250</v>
      </c>
      <c r="AE761" s="131">
        <v>145</v>
      </c>
      <c r="AF761" s="131">
        <v>10915150</v>
      </c>
      <c r="AG761" s="132">
        <f t="shared" si="775"/>
        <v>6.6697332106715732E-2</v>
      </c>
      <c r="AH761" s="132">
        <f t="shared" si="733"/>
        <v>0.57999999999999996</v>
      </c>
      <c r="AI761" s="126">
        <f t="shared" si="734"/>
        <v>75276.896551724145</v>
      </c>
      <c r="AJ761" s="592"/>
      <c r="AK761" s="227" t="s">
        <v>121</v>
      </c>
      <c r="AL761" s="122">
        <v>159</v>
      </c>
      <c r="AM761" s="131">
        <v>91</v>
      </c>
      <c r="AN761" s="131">
        <v>5983940</v>
      </c>
      <c r="AO761" s="132">
        <f t="shared" si="776"/>
        <v>7.595993322203673E-2</v>
      </c>
      <c r="AP761" s="132">
        <f t="shared" si="736"/>
        <v>0.57232704402515722</v>
      </c>
      <c r="AQ761" s="126">
        <f t="shared" si="737"/>
        <v>65757.582417582424</v>
      </c>
      <c r="AR761" s="592"/>
      <c r="AS761" s="227" t="s">
        <v>121</v>
      </c>
      <c r="AT761" s="122">
        <v>101</v>
      </c>
      <c r="AU761" s="131">
        <v>41</v>
      </c>
      <c r="AV761" s="131">
        <v>4188690</v>
      </c>
      <c r="AW761" s="132">
        <f t="shared" si="777"/>
        <v>6.2027231467473527E-2</v>
      </c>
      <c r="AX761" s="132">
        <f t="shared" si="739"/>
        <v>0.40594059405940597</v>
      </c>
      <c r="AY761" s="131">
        <f t="shared" si="740"/>
        <v>102163.17073170732</v>
      </c>
      <c r="AZ761" s="592"/>
      <c r="BA761" s="227" t="s">
        <v>121</v>
      </c>
      <c r="BB761" s="122">
        <v>32</v>
      </c>
      <c r="BC761" s="131">
        <v>12</v>
      </c>
      <c r="BD761" s="131">
        <v>996590</v>
      </c>
      <c r="BE761" s="132">
        <f t="shared" si="778"/>
        <v>4.5977011494252873E-2</v>
      </c>
      <c r="BF761" s="132">
        <f t="shared" si="742"/>
        <v>0.375</v>
      </c>
      <c r="BG761" s="157">
        <f t="shared" si="743"/>
        <v>83049.166666666672</v>
      </c>
      <c r="BH761" s="592"/>
      <c r="BI761" s="227" t="s">
        <v>121</v>
      </c>
      <c r="BJ761" s="122">
        <f t="shared" si="744"/>
        <v>790</v>
      </c>
      <c r="BK761" s="131">
        <f t="shared" si="721"/>
        <v>423</v>
      </c>
      <c r="BL761" s="131">
        <f t="shared" si="722"/>
        <v>30651070</v>
      </c>
      <c r="BM761" s="132">
        <f t="shared" si="779"/>
        <v>5.7590197413206264E-2</v>
      </c>
      <c r="BN761" s="132">
        <f t="shared" si="746"/>
        <v>0.53544303797468351</v>
      </c>
      <c r="BO761" s="131">
        <f t="shared" si="747"/>
        <v>72461.158392434983</v>
      </c>
      <c r="BP761" s="183"/>
    </row>
    <row r="762" spans="2:68" s="75" customFormat="1">
      <c r="B762" s="602"/>
      <c r="C762" s="605"/>
      <c r="D762" s="592"/>
      <c r="E762" s="227" t="s">
        <v>122</v>
      </c>
      <c r="F762" s="122">
        <v>2</v>
      </c>
      <c r="G762" s="131">
        <v>2</v>
      </c>
      <c r="H762" s="131">
        <v>100790</v>
      </c>
      <c r="I762" s="132">
        <f t="shared" si="772"/>
        <v>0.1111111111111111</v>
      </c>
      <c r="J762" s="132">
        <f t="shared" si="724"/>
        <v>1</v>
      </c>
      <c r="K762" s="157">
        <f t="shared" si="725"/>
        <v>50395</v>
      </c>
      <c r="L762" s="592"/>
      <c r="M762" s="227" t="s">
        <v>122</v>
      </c>
      <c r="N762" s="122">
        <v>10</v>
      </c>
      <c r="O762" s="131">
        <v>8</v>
      </c>
      <c r="P762" s="131">
        <v>599500</v>
      </c>
      <c r="Q762" s="132">
        <f t="shared" si="773"/>
        <v>0.13793103448275862</v>
      </c>
      <c r="R762" s="132">
        <f t="shared" si="727"/>
        <v>0.8</v>
      </c>
      <c r="S762" s="126">
        <f t="shared" si="728"/>
        <v>74937.5</v>
      </c>
      <c r="T762" s="592"/>
      <c r="U762" s="227" t="s">
        <v>122</v>
      </c>
      <c r="V762" s="122">
        <v>174</v>
      </c>
      <c r="W762" s="131">
        <v>104</v>
      </c>
      <c r="X762" s="131">
        <v>8180620</v>
      </c>
      <c r="Y762" s="132">
        <f t="shared" si="774"/>
        <v>3.4957983193277309E-2</v>
      </c>
      <c r="Z762" s="132">
        <f t="shared" si="730"/>
        <v>0.5977011494252874</v>
      </c>
      <c r="AA762" s="131">
        <f t="shared" si="731"/>
        <v>78659.807692307688</v>
      </c>
      <c r="AB762" s="592"/>
      <c r="AC762" s="227" t="s">
        <v>122</v>
      </c>
      <c r="AD762" s="122">
        <v>121</v>
      </c>
      <c r="AE762" s="131">
        <v>71</v>
      </c>
      <c r="AF762" s="131">
        <v>6515040</v>
      </c>
      <c r="AG762" s="132">
        <f t="shared" si="775"/>
        <v>3.2658693652253913E-2</v>
      </c>
      <c r="AH762" s="132">
        <f t="shared" si="733"/>
        <v>0.58677685950413228</v>
      </c>
      <c r="AI762" s="126">
        <f t="shared" si="734"/>
        <v>91761.126760563377</v>
      </c>
      <c r="AJ762" s="592"/>
      <c r="AK762" s="227" t="s">
        <v>122</v>
      </c>
      <c r="AL762" s="122">
        <v>101</v>
      </c>
      <c r="AM762" s="131">
        <v>54</v>
      </c>
      <c r="AN762" s="131">
        <v>6124180</v>
      </c>
      <c r="AO762" s="132">
        <f t="shared" si="776"/>
        <v>4.5075125208681135E-2</v>
      </c>
      <c r="AP762" s="132">
        <f t="shared" si="736"/>
        <v>0.53465346534653468</v>
      </c>
      <c r="AQ762" s="126">
        <f t="shared" si="737"/>
        <v>113410.74074074074</v>
      </c>
      <c r="AR762" s="592"/>
      <c r="AS762" s="227" t="s">
        <v>122</v>
      </c>
      <c r="AT762" s="122">
        <v>65</v>
      </c>
      <c r="AU762" s="131">
        <v>36</v>
      </c>
      <c r="AV762" s="131">
        <v>5047930</v>
      </c>
      <c r="AW762" s="132">
        <f t="shared" si="777"/>
        <v>5.4462934947049922E-2</v>
      </c>
      <c r="AX762" s="132">
        <f t="shared" si="739"/>
        <v>0.55384615384615388</v>
      </c>
      <c r="AY762" s="131">
        <f t="shared" si="740"/>
        <v>140220.27777777778</v>
      </c>
      <c r="AZ762" s="592"/>
      <c r="BA762" s="227" t="s">
        <v>122</v>
      </c>
      <c r="BB762" s="122">
        <v>22</v>
      </c>
      <c r="BC762" s="131">
        <v>6</v>
      </c>
      <c r="BD762" s="131">
        <v>1028690</v>
      </c>
      <c r="BE762" s="132">
        <f t="shared" si="778"/>
        <v>2.2988505747126436E-2</v>
      </c>
      <c r="BF762" s="132">
        <f t="shared" si="742"/>
        <v>0.27272727272727271</v>
      </c>
      <c r="BG762" s="157">
        <f t="shared" si="743"/>
        <v>171448.33333333334</v>
      </c>
      <c r="BH762" s="592"/>
      <c r="BI762" s="227" t="s">
        <v>122</v>
      </c>
      <c r="BJ762" s="122">
        <f t="shared" si="744"/>
        <v>495</v>
      </c>
      <c r="BK762" s="131">
        <f t="shared" si="721"/>
        <v>281</v>
      </c>
      <c r="BL762" s="131">
        <f t="shared" si="722"/>
        <v>27596750</v>
      </c>
      <c r="BM762" s="132">
        <f t="shared" si="779"/>
        <v>3.82573179033356E-2</v>
      </c>
      <c r="BN762" s="132">
        <f t="shared" si="746"/>
        <v>0.56767676767676767</v>
      </c>
      <c r="BO762" s="131">
        <f t="shared" si="747"/>
        <v>98209.074733096088</v>
      </c>
      <c r="BP762" s="183"/>
    </row>
    <row r="763" spans="2:68" s="75" customFormat="1">
      <c r="B763" s="602"/>
      <c r="C763" s="605"/>
      <c r="D763" s="592"/>
      <c r="E763" s="227" t="s">
        <v>123</v>
      </c>
      <c r="F763" s="122">
        <v>9</v>
      </c>
      <c r="G763" s="131">
        <v>7</v>
      </c>
      <c r="H763" s="131">
        <v>371480</v>
      </c>
      <c r="I763" s="132">
        <f t="shared" si="772"/>
        <v>0.3888888888888889</v>
      </c>
      <c r="J763" s="132">
        <f t="shared" si="724"/>
        <v>0.77777777777777779</v>
      </c>
      <c r="K763" s="157">
        <f t="shared" si="725"/>
        <v>53068.571428571428</v>
      </c>
      <c r="L763" s="592"/>
      <c r="M763" s="227" t="s">
        <v>123</v>
      </c>
      <c r="N763" s="122">
        <v>17</v>
      </c>
      <c r="O763" s="131">
        <v>14</v>
      </c>
      <c r="P763" s="131">
        <v>1190430</v>
      </c>
      <c r="Q763" s="132">
        <f t="shared" si="773"/>
        <v>0.2413793103448276</v>
      </c>
      <c r="R763" s="132">
        <f t="shared" si="727"/>
        <v>0.82352941176470584</v>
      </c>
      <c r="S763" s="126">
        <f t="shared" si="728"/>
        <v>85030.71428571429</v>
      </c>
      <c r="T763" s="592"/>
      <c r="U763" s="227" t="s">
        <v>123</v>
      </c>
      <c r="V763" s="122">
        <v>1225</v>
      </c>
      <c r="W763" s="131">
        <v>761</v>
      </c>
      <c r="X763" s="131">
        <v>45433160</v>
      </c>
      <c r="Y763" s="132">
        <f t="shared" si="774"/>
        <v>0.25579831932773112</v>
      </c>
      <c r="Z763" s="132">
        <f t="shared" si="730"/>
        <v>0.62122448979591838</v>
      </c>
      <c r="AA763" s="131">
        <f t="shared" si="731"/>
        <v>59701.918528252303</v>
      </c>
      <c r="AB763" s="592"/>
      <c r="AC763" s="227" t="s">
        <v>123</v>
      </c>
      <c r="AD763" s="122">
        <v>893</v>
      </c>
      <c r="AE763" s="131">
        <v>536</v>
      </c>
      <c r="AF763" s="131">
        <v>38171440</v>
      </c>
      <c r="AG763" s="132">
        <f t="shared" si="775"/>
        <v>0.24655013799448022</v>
      </c>
      <c r="AH763" s="132">
        <f t="shared" si="733"/>
        <v>0.60022396416573354</v>
      </c>
      <c r="AI763" s="126">
        <f t="shared" si="734"/>
        <v>71215.373134328358</v>
      </c>
      <c r="AJ763" s="592"/>
      <c r="AK763" s="227" t="s">
        <v>123</v>
      </c>
      <c r="AL763" s="122">
        <v>441</v>
      </c>
      <c r="AM763" s="131">
        <v>229</v>
      </c>
      <c r="AN763" s="131">
        <v>15103800</v>
      </c>
      <c r="AO763" s="132">
        <f t="shared" si="776"/>
        <v>0.19115191986644409</v>
      </c>
      <c r="AP763" s="132">
        <f t="shared" si="736"/>
        <v>0.51927437641723351</v>
      </c>
      <c r="AQ763" s="126">
        <f t="shared" si="737"/>
        <v>65955.458515283841</v>
      </c>
      <c r="AR763" s="592"/>
      <c r="AS763" s="227" t="s">
        <v>123</v>
      </c>
      <c r="AT763" s="122">
        <v>211</v>
      </c>
      <c r="AU763" s="131">
        <v>96</v>
      </c>
      <c r="AV763" s="131">
        <v>8930440</v>
      </c>
      <c r="AW763" s="132">
        <f t="shared" si="777"/>
        <v>0.14523449319213314</v>
      </c>
      <c r="AX763" s="132">
        <f t="shared" si="739"/>
        <v>0.45497630331753552</v>
      </c>
      <c r="AY763" s="131">
        <f t="shared" si="740"/>
        <v>93025.416666666672</v>
      </c>
      <c r="AZ763" s="592"/>
      <c r="BA763" s="227" t="s">
        <v>123</v>
      </c>
      <c r="BB763" s="122">
        <v>62</v>
      </c>
      <c r="BC763" s="131">
        <v>23</v>
      </c>
      <c r="BD763" s="131">
        <v>2365960</v>
      </c>
      <c r="BE763" s="132">
        <f t="shared" si="778"/>
        <v>8.8122605363984668E-2</v>
      </c>
      <c r="BF763" s="132">
        <f t="shared" si="742"/>
        <v>0.37096774193548387</v>
      </c>
      <c r="BG763" s="157">
        <f t="shared" si="743"/>
        <v>102867.82608695653</v>
      </c>
      <c r="BH763" s="592"/>
      <c r="BI763" s="227" t="s">
        <v>123</v>
      </c>
      <c r="BJ763" s="122">
        <f t="shared" si="744"/>
        <v>2858</v>
      </c>
      <c r="BK763" s="131">
        <f t="shared" si="721"/>
        <v>1666</v>
      </c>
      <c r="BL763" s="131">
        <f t="shared" si="722"/>
        <v>111566710</v>
      </c>
      <c r="BM763" s="132">
        <f t="shared" si="779"/>
        <v>0.2268209666439755</v>
      </c>
      <c r="BN763" s="132">
        <f t="shared" si="746"/>
        <v>0.582925122463261</v>
      </c>
      <c r="BO763" s="131">
        <f t="shared" si="747"/>
        <v>66966.812725090029</v>
      </c>
      <c r="BP763" s="183"/>
    </row>
    <row r="764" spans="2:68" s="75" customFormat="1">
      <c r="B764" s="602"/>
      <c r="C764" s="605"/>
      <c r="D764" s="592"/>
      <c r="E764" s="227" t="s">
        <v>124</v>
      </c>
      <c r="F764" s="122">
        <v>1</v>
      </c>
      <c r="G764" s="131">
        <v>0</v>
      </c>
      <c r="H764" s="131">
        <v>0</v>
      </c>
      <c r="I764" s="132">
        <f t="shared" si="772"/>
        <v>0</v>
      </c>
      <c r="J764" s="132">
        <f t="shared" si="724"/>
        <v>0</v>
      </c>
      <c r="K764" s="157" t="str">
        <f t="shared" si="725"/>
        <v>-</v>
      </c>
      <c r="L764" s="592"/>
      <c r="M764" s="227" t="s">
        <v>124</v>
      </c>
      <c r="N764" s="122">
        <v>6</v>
      </c>
      <c r="O764" s="131">
        <v>5</v>
      </c>
      <c r="P764" s="131">
        <v>500190</v>
      </c>
      <c r="Q764" s="132">
        <f t="shared" si="773"/>
        <v>8.6206896551724144E-2</v>
      </c>
      <c r="R764" s="132">
        <f t="shared" si="727"/>
        <v>0.83333333333333337</v>
      </c>
      <c r="S764" s="126">
        <f t="shared" si="728"/>
        <v>100038</v>
      </c>
      <c r="T764" s="592"/>
      <c r="U764" s="227" t="s">
        <v>124</v>
      </c>
      <c r="V764" s="122">
        <v>210</v>
      </c>
      <c r="W764" s="131">
        <v>110</v>
      </c>
      <c r="X764" s="131">
        <v>7483560</v>
      </c>
      <c r="Y764" s="132">
        <f t="shared" si="774"/>
        <v>3.6974789915966387E-2</v>
      </c>
      <c r="Z764" s="132">
        <f t="shared" si="730"/>
        <v>0.52380952380952384</v>
      </c>
      <c r="AA764" s="131">
        <f t="shared" si="731"/>
        <v>68032.363636363632</v>
      </c>
      <c r="AB764" s="592"/>
      <c r="AC764" s="227" t="s">
        <v>124</v>
      </c>
      <c r="AD764" s="122">
        <v>218</v>
      </c>
      <c r="AE764" s="131">
        <v>114</v>
      </c>
      <c r="AF764" s="131">
        <v>10375980</v>
      </c>
      <c r="AG764" s="132">
        <f t="shared" si="775"/>
        <v>5.2437902483900643E-2</v>
      </c>
      <c r="AH764" s="132">
        <f t="shared" si="733"/>
        <v>0.52293577981651373</v>
      </c>
      <c r="AI764" s="126">
        <f t="shared" si="734"/>
        <v>91017.368421052626</v>
      </c>
      <c r="AJ764" s="592"/>
      <c r="AK764" s="227" t="s">
        <v>124</v>
      </c>
      <c r="AL764" s="122">
        <v>176</v>
      </c>
      <c r="AM764" s="131">
        <v>87</v>
      </c>
      <c r="AN764" s="131">
        <v>6529920</v>
      </c>
      <c r="AO764" s="132">
        <f t="shared" si="776"/>
        <v>7.2621035058430719E-2</v>
      </c>
      <c r="AP764" s="132">
        <f t="shared" si="736"/>
        <v>0.49431818181818182</v>
      </c>
      <c r="AQ764" s="126">
        <f t="shared" si="737"/>
        <v>75056.551724137928</v>
      </c>
      <c r="AR764" s="592"/>
      <c r="AS764" s="227" t="s">
        <v>124</v>
      </c>
      <c r="AT764" s="122">
        <v>93</v>
      </c>
      <c r="AU764" s="131">
        <v>44</v>
      </c>
      <c r="AV764" s="131">
        <v>4325530</v>
      </c>
      <c r="AW764" s="132">
        <f t="shared" si="777"/>
        <v>6.6565809379727683E-2</v>
      </c>
      <c r="AX764" s="132">
        <f t="shared" si="739"/>
        <v>0.4731182795698925</v>
      </c>
      <c r="AY764" s="131">
        <f t="shared" si="740"/>
        <v>98307.5</v>
      </c>
      <c r="AZ764" s="592"/>
      <c r="BA764" s="227" t="s">
        <v>124</v>
      </c>
      <c r="BB764" s="122">
        <v>56</v>
      </c>
      <c r="BC764" s="131">
        <v>24</v>
      </c>
      <c r="BD764" s="131">
        <v>2308910</v>
      </c>
      <c r="BE764" s="132">
        <f t="shared" si="778"/>
        <v>9.1954022988505746E-2</v>
      </c>
      <c r="BF764" s="132">
        <f t="shared" si="742"/>
        <v>0.42857142857142855</v>
      </c>
      <c r="BG764" s="157">
        <f t="shared" si="743"/>
        <v>96204.583333333328</v>
      </c>
      <c r="BH764" s="592"/>
      <c r="BI764" s="227" t="s">
        <v>124</v>
      </c>
      <c r="BJ764" s="122">
        <f t="shared" si="744"/>
        <v>760</v>
      </c>
      <c r="BK764" s="131">
        <f t="shared" si="721"/>
        <v>384</v>
      </c>
      <c r="BL764" s="131">
        <f t="shared" si="722"/>
        <v>31524090</v>
      </c>
      <c r="BM764" s="132">
        <f t="shared" si="779"/>
        <v>5.2280462899931927E-2</v>
      </c>
      <c r="BN764" s="132">
        <f t="shared" si="746"/>
        <v>0.50526315789473686</v>
      </c>
      <c r="BO764" s="131">
        <f t="shared" si="747"/>
        <v>82093.984375</v>
      </c>
      <c r="BP764" s="183"/>
    </row>
    <row r="765" spans="2:68" s="75" customFormat="1">
      <c r="B765" s="602"/>
      <c r="C765" s="605"/>
      <c r="D765" s="592"/>
      <c r="E765" s="224" t="s">
        <v>117</v>
      </c>
      <c r="F765" s="122">
        <v>3</v>
      </c>
      <c r="G765" s="131">
        <v>1</v>
      </c>
      <c r="H765" s="131">
        <v>158250</v>
      </c>
      <c r="I765" s="132">
        <f t="shared" si="772"/>
        <v>5.5555555555555552E-2</v>
      </c>
      <c r="J765" s="132">
        <f t="shared" si="724"/>
        <v>0.33333333333333331</v>
      </c>
      <c r="K765" s="157">
        <f t="shared" si="725"/>
        <v>158250</v>
      </c>
      <c r="L765" s="592"/>
      <c r="M765" s="228" t="s">
        <v>117</v>
      </c>
      <c r="N765" s="122">
        <v>4</v>
      </c>
      <c r="O765" s="131">
        <v>0</v>
      </c>
      <c r="P765" s="131">
        <v>0</v>
      </c>
      <c r="Q765" s="132">
        <f t="shared" si="773"/>
        <v>0</v>
      </c>
      <c r="R765" s="132">
        <f t="shared" si="727"/>
        <v>0</v>
      </c>
      <c r="S765" s="126" t="str">
        <f t="shared" si="728"/>
        <v>-</v>
      </c>
      <c r="T765" s="592"/>
      <c r="U765" s="228" t="s">
        <v>117</v>
      </c>
      <c r="V765" s="122">
        <v>258</v>
      </c>
      <c r="W765" s="131">
        <v>138</v>
      </c>
      <c r="X765" s="131">
        <v>7873420</v>
      </c>
      <c r="Y765" s="132">
        <f t="shared" si="774"/>
        <v>4.6386554621848743E-2</v>
      </c>
      <c r="Z765" s="132">
        <f t="shared" si="730"/>
        <v>0.53488372093023251</v>
      </c>
      <c r="AA765" s="131">
        <f t="shared" si="731"/>
        <v>57053.768115942032</v>
      </c>
      <c r="AB765" s="592"/>
      <c r="AC765" s="228" t="s">
        <v>117</v>
      </c>
      <c r="AD765" s="122">
        <v>152</v>
      </c>
      <c r="AE765" s="131">
        <v>73</v>
      </c>
      <c r="AF765" s="131">
        <v>5551640</v>
      </c>
      <c r="AG765" s="132">
        <f t="shared" si="775"/>
        <v>3.3578656853725852E-2</v>
      </c>
      <c r="AH765" s="132">
        <f t="shared" si="733"/>
        <v>0.48026315789473684</v>
      </c>
      <c r="AI765" s="126">
        <f t="shared" si="734"/>
        <v>76049.863013698632</v>
      </c>
      <c r="AJ765" s="592"/>
      <c r="AK765" s="228" t="s">
        <v>117</v>
      </c>
      <c r="AL765" s="122">
        <v>70</v>
      </c>
      <c r="AM765" s="131">
        <v>38</v>
      </c>
      <c r="AN765" s="131">
        <v>3475430</v>
      </c>
      <c r="AO765" s="132">
        <f t="shared" si="776"/>
        <v>3.1719532554257093E-2</v>
      </c>
      <c r="AP765" s="132">
        <f t="shared" si="736"/>
        <v>0.54285714285714282</v>
      </c>
      <c r="AQ765" s="126">
        <f t="shared" si="737"/>
        <v>91458.68421052632</v>
      </c>
      <c r="AR765" s="592"/>
      <c r="AS765" s="228" t="s">
        <v>117</v>
      </c>
      <c r="AT765" s="122">
        <v>41</v>
      </c>
      <c r="AU765" s="131">
        <v>15</v>
      </c>
      <c r="AV765" s="131">
        <v>1199370</v>
      </c>
      <c r="AW765" s="132">
        <f t="shared" si="777"/>
        <v>2.2692889561270801E-2</v>
      </c>
      <c r="AX765" s="132">
        <f t="shared" si="739"/>
        <v>0.36585365853658536</v>
      </c>
      <c r="AY765" s="131">
        <f t="shared" si="740"/>
        <v>79958</v>
      </c>
      <c r="AZ765" s="592"/>
      <c r="BA765" s="228" t="s">
        <v>117</v>
      </c>
      <c r="BB765" s="122">
        <v>17</v>
      </c>
      <c r="BC765" s="131">
        <v>5</v>
      </c>
      <c r="BD765" s="131">
        <v>719730</v>
      </c>
      <c r="BE765" s="132">
        <f t="shared" si="778"/>
        <v>1.9157088122605363E-2</v>
      </c>
      <c r="BF765" s="132">
        <f t="shared" si="742"/>
        <v>0.29411764705882354</v>
      </c>
      <c r="BG765" s="157">
        <f t="shared" si="743"/>
        <v>143946</v>
      </c>
      <c r="BH765" s="592"/>
      <c r="BI765" s="228" t="s">
        <v>117</v>
      </c>
      <c r="BJ765" s="122">
        <f t="shared" si="744"/>
        <v>545</v>
      </c>
      <c r="BK765" s="131">
        <f t="shared" si="721"/>
        <v>270</v>
      </c>
      <c r="BL765" s="131">
        <f t="shared" si="722"/>
        <v>18977840</v>
      </c>
      <c r="BM765" s="132">
        <f t="shared" si="779"/>
        <v>3.6759700476514633E-2</v>
      </c>
      <c r="BN765" s="132">
        <f t="shared" si="746"/>
        <v>0.49541284403669728</v>
      </c>
      <c r="BO765" s="131">
        <f t="shared" si="747"/>
        <v>70288.296296296292</v>
      </c>
      <c r="BP765" s="183"/>
    </row>
    <row r="766" spans="2:68" s="75" customFormat="1">
      <c r="B766" s="602">
        <v>70</v>
      </c>
      <c r="C766" s="604" t="s">
        <v>48</v>
      </c>
      <c r="D766" s="596">
        <f>BS77</f>
        <v>1</v>
      </c>
      <c r="E766" s="225" t="s">
        <v>104</v>
      </c>
      <c r="F766" s="121">
        <v>0</v>
      </c>
      <c r="G766" s="129">
        <v>0</v>
      </c>
      <c r="H766" s="129">
        <v>0</v>
      </c>
      <c r="I766" s="130">
        <f>IFERROR(G766/$D$766,"-")</f>
        <v>0</v>
      </c>
      <c r="J766" s="130" t="str">
        <f t="shared" si="724"/>
        <v>-</v>
      </c>
      <c r="K766" s="156" t="str">
        <f t="shared" si="725"/>
        <v>-</v>
      </c>
      <c r="L766" s="596">
        <f>BT77</f>
        <v>7</v>
      </c>
      <c r="M766" s="225" t="s">
        <v>104</v>
      </c>
      <c r="N766" s="121">
        <v>4</v>
      </c>
      <c r="O766" s="129">
        <v>2</v>
      </c>
      <c r="P766" s="129">
        <v>413030</v>
      </c>
      <c r="Q766" s="130">
        <f>IFERROR(O766/$L$766,"-")</f>
        <v>0.2857142857142857</v>
      </c>
      <c r="R766" s="130">
        <f t="shared" si="727"/>
        <v>0.5</v>
      </c>
      <c r="S766" s="125">
        <f t="shared" si="728"/>
        <v>206515</v>
      </c>
      <c r="T766" s="596">
        <f>BU77</f>
        <v>415</v>
      </c>
      <c r="U766" s="225" t="s">
        <v>104</v>
      </c>
      <c r="V766" s="121">
        <v>194</v>
      </c>
      <c r="W766" s="129">
        <v>110</v>
      </c>
      <c r="X766" s="129">
        <v>7930400</v>
      </c>
      <c r="Y766" s="130">
        <f>IFERROR(W766/$T$766,"-")</f>
        <v>0.26506024096385544</v>
      </c>
      <c r="Z766" s="130">
        <f t="shared" si="730"/>
        <v>0.5670103092783505</v>
      </c>
      <c r="AA766" s="129">
        <f t="shared" si="731"/>
        <v>72094.545454545456</v>
      </c>
      <c r="AB766" s="596">
        <f>BV77</f>
        <v>364</v>
      </c>
      <c r="AC766" s="225" t="s">
        <v>104</v>
      </c>
      <c r="AD766" s="121">
        <v>193</v>
      </c>
      <c r="AE766" s="129">
        <v>122</v>
      </c>
      <c r="AF766" s="129">
        <v>8442220</v>
      </c>
      <c r="AG766" s="130">
        <f>IFERROR(AE766/$AB$766,"-")</f>
        <v>0.33516483516483514</v>
      </c>
      <c r="AH766" s="130">
        <f t="shared" si="733"/>
        <v>0.63212435233160624</v>
      </c>
      <c r="AI766" s="125">
        <f t="shared" si="734"/>
        <v>69198.524590163928</v>
      </c>
      <c r="AJ766" s="596">
        <f>BW77</f>
        <v>251</v>
      </c>
      <c r="AK766" s="225" t="s">
        <v>104</v>
      </c>
      <c r="AL766" s="121">
        <v>134</v>
      </c>
      <c r="AM766" s="129">
        <v>67</v>
      </c>
      <c r="AN766" s="129">
        <v>4246070</v>
      </c>
      <c r="AO766" s="130">
        <f>IFERROR(AM766/$AJ$766,"-")</f>
        <v>0.26693227091633465</v>
      </c>
      <c r="AP766" s="130">
        <f t="shared" si="736"/>
        <v>0.5</v>
      </c>
      <c r="AQ766" s="125">
        <f t="shared" si="737"/>
        <v>63374.179104477611</v>
      </c>
      <c r="AR766" s="596">
        <f>BX77</f>
        <v>143</v>
      </c>
      <c r="AS766" s="225" t="s">
        <v>104</v>
      </c>
      <c r="AT766" s="121">
        <v>76</v>
      </c>
      <c r="AU766" s="129">
        <v>43</v>
      </c>
      <c r="AV766" s="129">
        <v>5253490</v>
      </c>
      <c r="AW766" s="130">
        <f>IFERROR(AU766/$AR$766,"-")</f>
        <v>0.30069930069930068</v>
      </c>
      <c r="AX766" s="130">
        <f t="shared" si="739"/>
        <v>0.56578947368421051</v>
      </c>
      <c r="AY766" s="129">
        <f t="shared" si="740"/>
        <v>122174.18604651163</v>
      </c>
      <c r="AZ766" s="596">
        <f>BY77</f>
        <v>53</v>
      </c>
      <c r="BA766" s="225" t="s">
        <v>104</v>
      </c>
      <c r="BB766" s="121">
        <v>19</v>
      </c>
      <c r="BC766" s="129">
        <v>7</v>
      </c>
      <c r="BD766" s="129">
        <v>1129180</v>
      </c>
      <c r="BE766" s="130">
        <f>IFERROR(BC766/$AZ$766,"-")</f>
        <v>0.13207547169811321</v>
      </c>
      <c r="BF766" s="130">
        <f t="shared" si="742"/>
        <v>0.36842105263157893</v>
      </c>
      <c r="BG766" s="156">
        <f t="shared" si="743"/>
        <v>161311.42857142858</v>
      </c>
      <c r="BH766" s="596">
        <f>BZ77</f>
        <v>1234</v>
      </c>
      <c r="BI766" s="225" t="s">
        <v>104</v>
      </c>
      <c r="BJ766" s="121">
        <f t="shared" si="744"/>
        <v>620</v>
      </c>
      <c r="BK766" s="129">
        <f t="shared" si="721"/>
        <v>351</v>
      </c>
      <c r="BL766" s="129">
        <f t="shared" si="722"/>
        <v>27414390</v>
      </c>
      <c r="BM766" s="130">
        <f>IFERROR(BK766/$BH$766,"-")</f>
        <v>0.28444084278768234</v>
      </c>
      <c r="BN766" s="130">
        <f t="shared" si="746"/>
        <v>0.56612903225806455</v>
      </c>
      <c r="BO766" s="129">
        <f t="shared" si="747"/>
        <v>78103.675213675218</v>
      </c>
      <c r="BP766" s="183"/>
    </row>
    <row r="767" spans="2:68" s="75" customFormat="1">
      <c r="B767" s="602"/>
      <c r="C767" s="605"/>
      <c r="D767" s="592"/>
      <c r="E767" s="226" t="s">
        <v>136</v>
      </c>
      <c r="F767" s="122">
        <v>0</v>
      </c>
      <c r="G767" s="131">
        <v>0</v>
      </c>
      <c r="H767" s="131">
        <v>0</v>
      </c>
      <c r="I767" s="132">
        <f t="shared" ref="I767:I776" si="780">IFERROR(G767/$D$766,"-")</f>
        <v>0</v>
      </c>
      <c r="J767" s="132" t="str">
        <f t="shared" si="724"/>
        <v>-</v>
      </c>
      <c r="K767" s="157" t="str">
        <f t="shared" si="725"/>
        <v>-</v>
      </c>
      <c r="L767" s="592"/>
      <c r="M767" s="226" t="s">
        <v>136</v>
      </c>
      <c r="N767" s="122">
        <v>2</v>
      </c>
      <c r="O767" s="131">
        <v>1</v>
      </c>
      <c r="P767" s="131">
        <v>356120</v>
      </c>
      <c r="Q767" s="132">
        <f t="shared" ref="Q767:Q776" si="781">IFERROR(O767/$L$766,"-")</f>
        <v>0.14285714285714285</v>
      </c>
      <c r="R767" s="132">
        <f t="shared" si="727"/>
        <v>0.5</v>
      </c>
      <c r="S767" s="126">
        <f t="shared" si="728"/>
        <v>356120</v>
      </c>
      <c r="T767" s="592"/>
      <c r="U767" s="226" t="s">
        <v>136</v>
      </c>
      <c r="V767" s="122">
        <v>229</v>
      </c>
      <c r="W767" s="131">
        <v>136</v>
      </c>
      <c r="X767" s="131">
        <v>8240520</v>
      </c>
      <c r="Y767" s="132">
        <f t="shared" ref="Y767:Y776" si="782">IFERROR(W767/$T$766,"-")</f>
        <v>0.32771084337349399</v>
      </c>
      <c r="Z767" s="132">
        <f t="shared" si="730"/>
        <v>0.59388646288209612</v>
      </c>
      <c r="AA767" s="131">
        <f t="shared" si="731"/>
        <v>60592.058823529413</v>
      </c>
      <c r="AB767" s="592"/>
      <c r="AC767" s="226" t="s">
        <v>136</v>
      </c>
      <c r="AD767" s="122">
        <v>196</v>
      </c>
      <c r="AE767" s="131">
        <v>126</v>
      </c>
      <c r="AF767" s="131">
        <v>8229120</v>
      </c>
      <c r="AG767" s="132">
        <f t="shared" ref="AG767:AG776" si="783">IFERROR(AE767/$AB$766,"-")</f>
        <v>0.34615384615384615</v>
      </c>
      <c r="AH767" s="132">
        <f t="shared" si="733"/>
        <v>0.6428571428571429</v>
      </c>
      <c r="AI767" s="126">
        <f t="shared" si="734"/>
        <v>65310.476190476191</v>
      </c>
      <c r="AJ767" s="592"/>
      <c r="AK767" s="226" t="s">
        <v>136</v>
      </c>
      <c r="AL767" s="122">
        <v>113</v>
      </c>
      <c r="AM767" s="131">
        <v>60</v>
      </c>
      <c r="AN767" s="131">
        <v>4475910</v>
      </c>
      <c r="AO767" s="132">
        <f t="shared" ref="AO767:AO776" si="784">IFERROR(AM767/$AJ$766,"-")</f>
        <v>0.23904382470119523</v>
      </c>
      <c r="AP767" s="132">
        <f t="shared" si="736"/>
        <v>0.53097345132743368</v>
      </c>
      <c r="AQ767" s="126">
        <f t="shared" si="737"/>
        <v>74598.5</v>
      </c>
      <c r="AR767" s="592"/>
      <c r="AS767" s="226" t="s">
        <v>136</v>
      </c>
      <c r="AT767" s="122">
        <v>50</v>
      </c>
      <c r="AU767" s="131">
        <v>27</v>
      </c>
      <c r="AV767" s="131">
        <v>2586140</v>
      </c>
      <c r="AW767" s="132">
        <f t="shared" ref="AW767:AW776" si="785">IFERROR(AU767/$AR$766,"-")</f>
        <v>0.1888111888111888</v>
      </c>
      <c r="AX767" s="132">
        <f t="shared" si="739"/>
        <v>0.54</v>
      </c>
      <c r="AY767" s="131">
        <f t="shared" si="740"/>
        <v>95782.962962962964</v>
      </c>
      <c r="AZ767" s="592"/>
      <c r="BA767" s="226" t="s">
        <v>136</v>
      </c>
      <c r="BB767" s="122">
        <v>15</v>
      </c>
      <c r="BC767" s="131">
        <v>6</v>
      </c>
      <c r="BD767" s="131">
        <v>989960</v>
      </c>
      <c r="BE767" s="132">
        <f t="shared" ref="BE767:BE776" si="786">IFERROR(BC767/$AZ$766,"-")</f>
        <v>0.11320754716981132</v>
      </c>
      <c r="BF767" s="132">
        <f t="shared" si="742"/>
        <v>0.4</v>
      </c>
      <c r="BG767" s="157">
        <f t="shared" si="743"/>
        <v>164993.33333333334</v>
      </c>
      <c r="BH767" s="592"/>
      <c r="BI767" s="226" t="s">
        <v>136</v>
      </c>
      <c r="BJ767" s="122">
        <f t="shared" si="744"/>
        <v>605</v>
      </c>
      <c r="BK767" s="131">
        <f t="shared" si="721"/>
        <v>356</v>
      </c>
      <c r="BL767" s="131">
        <f t="shared" si="722"/>
        <v>24877770</v>
      </c>
      <c r="BM767" s="132">
        <f t="shared" ref="BM767:BM776" si="787">IFERROR(BK767/$BH$766,"-")</f>
        <v>0.28849270664505672</v>
      </c>
      <c r="BN767" s="132">
        <f t="shared" si="746"/>
        <v>0.5884297520661157</v>
      </c>
      <c r="BO767" s="131">
        <f t="shared" si="747"/>
        <v>69881.376404494382</v>
      </c>
      <c r="BP767" s="183"/>
    </row>
    <row r="768" spans="2:68" s="75" customFormat="1">
      <c r="B768" s="602"/>
      <c r="C768" s="605"/>
      <c r="D768" s="592"/>
      <c r="E768" s="227" t="s">
        <v>103</v>
      </c>
      <c r="F768" s="122">
        <v>0</v>
      </c>
      <c r="G768" s="131">
        <v>0</v>
      </c>
      <c r="H768" s="131">
        <v>0</v>
      </c>
      <c r="I768" s="132">
        <f t="shared" si="780"/>
        <v>0</v>
      </c>
      <c r="J768" s="132" t="str">
        <f t="shared" si="724"/>
        <v>-</v>
      </c>
      <c r="K768" s="157" t="str">
        <f t="shared" si="725"/>
        <v>-</v>
      </c>
      <c r="L768" s="592"/>
      <c r="M768" s="227" t="s">
        <v>103</v>
      </c>
      <c r="N768" s="122">
        <v>5</v>
      </c>
      <c r="O768" s="131">
        <v>3</v>
      </c>
      <c r="P768" s="131">
        <v>542240</v>
      </c>
      <c r="Q768" s="132">
        <f t="shared" si="781"/>
        <v>0.42857142857142855</v>
      </c>
      <c r="R768" s="132">
        <f t="shared" si="727"/>
        <v>0.6</v>
      </c>
      <c r="S768" s="126">
        <f t="shared" si="728"/>
        <v>180746.66666666666</v>
      </c>
      <c r="T768" s="592"/>
      <c r="U768" s="227" t="s">
        <v>103</v>
      </c>
      <c r="V768" s="122">
        <v>269</v>
      </c>
      <c r="W768" s="131">
        <v>154</v>
      </c>
      <c r="X768" s="131">
        <v>10046430</v>
      </c>
      <c r="Y768" s="132">
        <f t="shared" si="782"/>
        <v>0.37108433734939761</v>
      </c>
      <c r="Z768" s="132">
        <f t="shared" si="730"/>
        <v>0.57249070631970256</v>
      </c>
      <c r="AA768" s="131">
        <f t="shared" si="731"/>
        <v>65236.558441558438</v>
      </c>
      <c r="AB768" s="592"/>
      <c r="AC768" s="227" t="s">
        <v>103</v>
      </c>
      <c r="AD768" s="122">
        <v>255</v>
      </c>
      <c r="AE768" s="131">
        <v>155</v>
      </c>
      <c r="AF768" s="131">
        <v>10347280</v>
      </c>
      <c r="AG768" s="132">
        <f t="shared" si="783"/>
        <v>0.42582417582417581</v>
      </c>
      <c r="AH768" s="132">
        <f t="shared" si="733"/>
        <v>0.60784313725490191</v>
      </c>
      <c r="AI768" s="126">
        <f t="shared" si="734"/>
        <v>66756.645161290318</v>
      </c>
      <c r="AJ768" s="592"/>
      <c r="AK768" s="227" t="s">
        <v>103</v>
      </c>
      <c r="AL768" s="122">
        <v>191</v>
      </c>
      <c r="AM768" s="131">
        <v>103</v>
      </c>
      <c r="AN768" s="131">
        <v>7517420</v>
      </c>
      <c r="AO768" s="132">
        <f t="shared" si="784"/>
        <v>0.41035856573705182</v>
      </c>
      <c r="AP768" s="132">
        <f t="shared" si="736"/>
        <v>0.53926701570680624</v>
      </c>
      <c r="AQ768" s="126">
        <f t="shared" si="737"/>
        <v>72984.66019417475</v>
      </c>
      <c r="AR768" s="592"/>
      <c r="AS768" s="227" t="s">
        <v>103</v>
      </c>
      <c r="AT768" s="122">
        <v>107</v>
      </c>
      <c r="AU768" s="131">
        <v>62</v>
      </c>
      <c r="AV768" s="131">
        <v>6422920</v>
      </c>
      <c r="AW768" s="132">
        <f t="shared" si="785"/>
        <v>0.43356643356643354</v>
      </c>
      <c r="AX768" s="132">
        <f t="shared" si="739"/>
        <v>0.57943925233644855</v>
      </c>
      <c r="AY768" s="131">
        <f t="shared" si="740"/>
        <v>103595.48387096774</v>
      </c>
      <c r="AZ768" s="592"/>
      <c r="BA768" s="227" t="s">
        <v>103</v>
      </c>
      <c r="BB768" s="122">
        <v>27</v>
      </c>
      <c r="BC768" s="131">
        <v>13</v>
      </c>
      <c r="BD768" s="131">
        <v>1750230</v>
      </c>
      <c r="BE768" s="132">
        <f t="shared" si="786"/>
        <v>0.24528301886792453</v>
      </c>
      <c r="BF768" s="132">
        <f t="shared" si="742"/>
        <v>0.48148148148148145</v>
      </c>
      <c r="BG768" s="157">
        <f t="shared" si="743"/>
        <v>134633.07692307694</v>
      </c>
      <c r="BH768" s="592"/>
      <c r="BI768" s="227" t="s">
        <v>103</v>
      </c>
      <c r="BJ768" s="122">
        <f t="shared" si="744"/>
        <v>854</v>
      </c>
      <c r="BK768" s="131">
        <f t="shared" si="721"/>
        <v>490</v>
      </c>
      <c r="BL768" s="131">
        <f t="shared" si="722"/>
        <v>36626520</v>
      </c>
      <c r="BM768" s="132">
        <f t="shared" si="787"/>
        <v>0.39708265802269044</v>
      </c>
      <c r="BN768" s="132">
        <f t="shared" si="746"/>
        <v>0.57377049180327866</v>
      </c>
      <c r="BO768" s="131">
        <f t="shared" si="747"/>
        <v>74748</v>
      </c>
      <c r="BP768" s="183"/>
    </row>
    <row r="769" spans="2:68" s="75" customFormat="1">
      <c r="B769" s="602"/>
      <c r="C769" s="605"/>
      <c r="D769" s="592"/>
      <c r="E769" s="227" t="s">
        <v>106</v>
      </c>
      <c r="F769" s="122">
        <v>0</v>
      </c>
      <c r="G769" s="131">
        <v>0</v>
      </c>
      <c r="H769" s="131">
        <v>0</v>
      </c>
      <c r="I769" s="132">
        <f t="shared" si="780"/>
        <v>0</v>
      </c>
      <c r="J769" s="132" t="str">
        <f t="shared" si="724"/>
        <v>-</v>
      </c>
      <c r="K769" s="157" t="str">
        <f t="shared" si="725"/>
        <v>-</v>
      </c>
      <c r="L769" s="592"/>
      <c r="M769" s="227" t="s">
        <v>106</v>
      </c>
      <c r="N769" s="122">
        <v>3</v>
      </c>
      <c r="O769" s="131">
        <v>2</v>
      </c>
      <c r="P769" s="131">
        <v>413030</v>
      </c>
      <c r="Q769" s="132">
        <f t="shared" si="781"/>
        <v>0.2857142857142857</v>
      </c>
      <c r="R769" s="132">
        <f t="shared" si="727"/>
        <v>0.66666666666666663</v>
      </c>
      <c r="S769" s="126">
        <f t="shared" si="728"/>
        <v>206515</v>
      </c>
      <c r="T769" s="592"/>
      <c r="U769" s="227" t="s">
        <v>106</v>
      </c>
      <c r="V769" s="122">
        <v>89</v>
      </c>
      <c r="W769" s="131">
        <v>52</v>
      </c>
      <c r="X769" s="131">
        <v>3225890</v>
      </c>
      <c r="Y769" s="132">
        <f t="shared" si="782"/>
        <v>0.12530120481927712</v>
      </c>
      <c r="Z769" s="132">
        <f t="shared" si="730"/>
        <v>0.5842696629213483</v>
      </c>
      <c r="AA769" s="131">
        <f t="shared" si="731"/>
        <v>62036.346153846156</v>
      </c>
      <c r="AB769" s="592"/>
      <c r="AC769" s="227" t="s">
        <v>106</v>
      </c>
      <c r="AD769" s="122">
        <v>84</v>
      </c>
      <c r="AE769" s="131">
        <v>50</v>
      </c>
      <c r="AF769" s="131">
        <v>3714220</v>
      </c>
      <c r="AG769" s="132">
        <f t="shared" si="783"/>
        <v>0.13736263736263737</v>
      </c>
      <c r="AH769" s="132">
        <f t="shared" si="733"/>
        <v>0.59523809523809523</v>
      </c>
      <c r="AI769" s="126">
        <f t="shared" si="734"/>
        <v>74284.399999999994</v>
      </c>
      <c r="AJ769" s="592"/>
      <c r="AK769" s="227" t="s">
        <v>106</v>
      </c>
      <c r="AL769" s="122">
        <v>79</v>
      </c>
      <c r="AM769" s="131">
        <v>39</v>
      </c>
      <c r="AN769" s="131">
        <v>3004560</v>
      </c>
      <c r="AO769" s="132">
        <f t="shared" si="784"/>
        <v>0.15537848605577689</v>
      </c>
      <c r="AP769" s="132">
        <f t="shared" si="736"/>
        <v>0.49367088607594939</v>
      </c>
      <c r="AQ769" s="126">
        <f t="shared" si="737"/>
        <v>77040</v>
      </c>
      <c r="AR769" s="592"/>
      <c r="AS769" s="227" t="s">
        <v>106</v>
      </c>
      <c r="AT769" s="122">
        <v>46</v>
      </c>
      <c r="AU769" s="131">
        <v>26</v>
      </c>
      <c r="AV769" s="131">
        <v>3008700</v>
      </c>
      <c r="AW769" s="132">
        <f t="shared" si="785"/>
        <v>0.18181818181818182</v>
      </c>
      <c r="AX769" s="132">
        <f t="shared" si="739"/>
        <v>0.56521739130434778</v>
      </c>
      <c r="AY769" s="131">
        <f t="shared" si="740"/>
        <v>115719.23076923077</v>
      </c>
      <c r="AZ769" s="592"/>
      <c r="BA769" s="227" t="s">
        <v>106</v>
      </c>
      <c r="BB769" s="122">
        <v>13</v>
      </c>
      <c r="BC769" s="131">
        <v>5</v>
      </c>
      <c r="BD769" s="131">
        <v>1004450</v>
      </c>
      <c r="BE769" s="132">
        <f t="shared" si="786"/>
        <v>9.4339622641509441E-2</v>
      </c>
      <c r="BF769" s="132">
        <f t="shared" si="742"/>
        <v>0.38461538461538464</v>
      </c>
      <c r="BG769" s="157">
        <f t="shared" si="743"/>
        <v>200890</v>
      </c>
      <c r="BH769" s="592"/>
      <c r="BI769" s="227" t="s">
        <v>106</v>
      </c>
      <c r="BJ769" s="122">
        <f t="shared" si="744"/>
        <v>314</v>
      </c>
      <c r="BK769" s="131">
        <f t="shared" si="721"/>
        <v>174</v>
      </c>
      <c r="BL769" s="131">
        <f t="shared" si="722"/>
        <v>14370850</v>
      </c>
      <c r="BM769" s="132">
        <f t="shared" si="787"/>
        <v>0.14100486223662884</v>
      </c>
      <c r="BN769" s="132">
        <f t="shared" si="746"/>
        <v>0.55414012738853502</v>
      </c>
      <c r="BO769" s="131">
        <f t="shared" si="747"/>
        <v>82591.091954022995</v>
      </c>
      <c r="BP769" s="183"/>
    </row>
    <row r="770" spans="2:68" s="75" customFormat="1">
      <c r="B770" s="602"/>
      <c r="C770" s="605"/>
      <c r="D770" s="592"/>
      <c r="E770" s="227" t="s">
        <v>119</v>
      </c>
      <c r="F770" s="122">
        <v>0</v>
      </c>
      <c r="G770" s="131">
        <v>0</v>
      </c>
      <c r="H770" s="131">
        <v>0</v>
      </c>
      <c r="I770" s="132">
        <f t="shared" si="780"/>
        <v>0</v>
      </c>
      <c r="J770" s="132" t="str">
        <f t="shared" si="724"/>
        <v>-</v>
      </c>
      <c r="K770" s="157" t="str">
        <f t="shared" si="725"/>
        <v>-</v>
      </c>
      <c r="L770" s="592"/>
      <c r="M770" s="227" t="s">
        <v>119</v>
      </c>
      <c r="N770" s="122">
        <v>3</v>
      </c>
      <c r="O770" s="131">
        <v>1</v>
      </c>
      <c r="P770" s="131">
        <v>129210</v>
      </c>
      <c r="Q770" s="132">
        <f t="shared" si="781"/>
        <v>0.14285714285714285</v>
      </c>
      <c r="R770" s="132">
        <f t="shared" si="727"/>
        <v>0.33333333333333331</v>
      </c>
      <c r="S770" s="126">
        <f t="shared" si="728"/>
        <v>129210</v>
      </c>
      <c r="T770" s="592"/>
      <c r="U770" s="227" t="s">
        <v>119</v>
      </c>
      <c r="V770" s="122">
        <v>97</v>
      </c>
      <c r="W770" s="131">
        <v>58</v>
      </c>
      <c r="X770" s="131">
        <v>3788880</v>
      </c>
      <c r="Y770" s="132">
        <f t="shared" si="782"/>
        <v>0.13975903614457832</v>
      </c>
      <c r="Z770" s="132">
        <f t="shared" si="730"/>
        <v>0.59793814432989689</v>
      </c>
      <c r="AA770" s="131">
        <f t="shared" si="731"/>
        <v>65325.517241379312</v>
      </c>
      <c r="AB770" s="592"/>
      <c r="AC770" s="227" t="s">
        <v>119</v>
      </c>
      <c r="AD770" s="122">
        <v>103</v>
      </c>
      <c r="AE770" s="131">
        <v>63</v>
      </c>
      <c r="AF770" s="131">
        <v>4277000</v>
      </c>
      <c r="AG770" s="132">
        <f t="shared" si="783"/>
        <v>0.17307692307692307</v>
      </c>
      <c r="AH770" s="132">
        <f t="shared" si="733"/>
        <v>0.61165048543689315</v>
      </c>
      <c r="AI770" s="126">
        <f t="shared" si="734"/>
        <v>67888.888888888891</v>
      </c>
      <c r="AJ770" s="592"/>
      <c r="AK770" s="227" t="s">
        <v>119</v>
      </c>
      <c r="AL770" s="122">
        <v>81</v>
      </c>
      <c r="AM770" s="131">
        <v>45</v>
      </c>
      <c r="AN770" s="131">
        <v>3347730</v>
      </c>
      <c r="AO770" s="132">
        <f t="shared" si="784"/>
        <v>0.17928286852589642</v>
      </c>
      <c r="AP770" s="132">
        <f t="shared" si="736"/>
        <v>0.55555555555555558</v>
      </c>
      <c r="AQ770" s="126">
        <f t="shared" si="737"/>
        <v>74394</v>
      </c>
      <c r="AR770" s="592"/>
      <c r="AS770" s="227" t="s">
        <v>119</v>
      </c>
      <c r="AT770" s="122">
        <v>42</v>
      </c>
      <c r="AU770" s="131">
        <v>25</v>
      </c>
      <c r="AV770" s="131">
        <v>2804590</v>
      </c>
      <c r="AW770" s="132">
        <f t="shared" si="785"/>
        <v>0.17482517482517482</v>
      </c>
      <c r="AX770" s="132">
        <f t="shared" si="739"/>
        <v>0.59523809523809523</v>
      </c>
      <c r="AY770" s="131">
        <f t="shared" si="740"/>
        <v>112183.6</v>
      </c>
      <c r="AZ770" s="592"/>
      <c r="BA770" s="227" t="s">
        <v>119</v>
      </c>
      <c r="BB770" s="122">
        <v>11</v>
      </c>
      <c r="BC770" s="131">
        <v>10</v>
      </c>
      <c r="BD770" s="131">
        <v>1327510</v>
      </c>
      <c r="BE770" s="132">
        <f t="shared" si="786"/>
        <v>0.18867924528301888</v>
      </c>
      <c r="BF770" s="132">
        <f t="shared" si="742"/>
        <v>0.90909090909090906</v>
      </c>
      <c r="BG770" s="157">
        <f t="shared" si="743"/>
        <v>132751</v>
      </c>
      <c r="BH770" s="592"/>
      <c r="BI770" s="227" t="s">
        <v>119</v>
      </c>
      <c r="BJ770" s="122">
        <f t="shared" si="744"/>
        <v>337</v>
      </c>
      <c r="BK770" s="131">
        <f t="shared" si="721"/>
        <v>202</v>
      </c>
      <c r="BL770" s="131">
        <f t="shared" si="722"/>
        <v>15674920</v>
      </c>
      <c r="BM770" s="132">
        <f t="shared" si="787"/>
        <v>0.16369529983792544</v>
      </c>
      <c r="BN770" s="132">
        <f t="shared" si="746"/>
        <v>0.59940652818991103</v>
      </c>
      <c r="BO770" s="131">
        <f t="shared" si="747"/>
        <v>77598.61386138614</v>
      </c>
      <c r="BP770" s="183"/>
    </row>
    <row r="771" spans="2:68" s="75" customFormat="1">
      <c r="B771" s="602"/>
      <c r="C771" s="605"/>
      <c r="D771" s="592"/>
      <c r="E771" s="227" t="s">
        <v>120</v>
      </c>
      <c r="F771" s="122">
        <v>0</v>
      </c>
      <c r="G771" s="131">
        <v>0</v>
      </c>
      <c r="H771" s="131">
        <v>0</v>
      </c>
      <c r="I771" s="132">
        <f t="shared" si="780"/>
        <v>0</v>
      </c>
      <c r="J771" s="132" t="str">
        <f t="shared" si="724"/>
        <v>-</v>
      </c>
      <c r="K771" s="157" t="str">
        <f t="shared" si="725"/>
        <v>-</v>
      </c>
      <c r="L771" s="592"/>
      <c r="M771" s="227" t="s">
        <v>120</v>
      </c>
      <c r="N771" s="122">
        <v>2</v>
      </c>
      <c r="O771" s="131">
        <v>2</v>
      </c>
      <c r="P771" s="131">
        <v>186120</v>
      </c>
      <c r="Q771" s="132">
        <f t="shared" si="781"/>
        <v>0.2857142857142857</v>
      </c>
      <c r="R771" s="132">
        <f t="shared" si="727"/>
        <v>1</v>
      </c>
      <c r="S771" s="126">
        <f t="shared" si="728"/>
        <v>93060</v>
      </c>
      <c r="T771" s="592"/>
      <c r="U771" s="227" t="s">
        <v>120</v>
      </c>
      <c r="V771" s="122">
        <v>38</v>
      </c>
      <c r="W771" s="131">
        <v>24</v>
      </c>
      <c r="X771" s="131">
        <v>1580680</v>
      </c>
      <c r="Y771" s="132">
        <f t="shared" si="782"/>
        <v>5.7831325301204821E-2</v>
      </c>
      <c r="Z771" s="132">
        <f t="shared" si="730"/>
        <v>0.63157894736842102</v>
      </c>
      <c r="AA771" s="131">
        <f t="shared" si="731"/>
        <v>65861.666666666672</v>
      </c>
      <c r="AB771" s="592"/>
      <c r="AC771" s="227" t="s">
        <v>120</v>
      </c>
      <c r="AD771" s="122">
        <v>41</v>
      </c>
      <c r="AE771" s="131">
        <v>22</v>
      </c>
      <c r="AF771" s="131">
        <v>1461580</v>
      </c>
      <c r="AG771" s="132">
        <f t="shared" si="783"/>
        <v>6.043956043956044E-2</v>
      </c>
      <c r="AH771" s="132">
        <f t="shared" si="733"/>
        <v>0.53658536585365857</v>
      </c>
      <c r="AI771" s="126">
        <f t="shared" si="734"/>
        <v>66435.454545454544</v>
      </c>
      <c r="AJ771" s="592"/>
      <c r="AK771" s="227" t="s">
        <v>120</v>
      </c>
      <c r="AL771" s="122">
        <v>24</v>
      </c>
      <c r="AM771" s="131">
        <v>15</v>
      </c>
      <c r="AN771" s="131">
        <v>1542350</v>
      </c>
      <c r="AO771" s="132">
        <f t="shared" si="784"/>
        <v>5.9760956175298807E-2</v>
      </c>
      <c r="AP771" s="132">
        <f t="shared" si="736"/>
        <v>0.625</v>
      </c>
      <c r="AQ771" s="126">
        <f t="shared" si="737"/>
        <v>102823.33333333333</v>
      </c>
      <c r="AR771" s="592"/>
      <c r="AS771" s="227" t="s">
        <v>120</v>
      </c>
      <c r="AT771" s="122">
        <v>12</v>
      </c>
      <c r="AU771" s="131">
        <v>10</v>
      </c>
      <c r="AV771" s="131">
        <v>683720</v>
      </c>
      <c r="AW771" s="132">
        <f t="shared" si="785"/>
        <v>6.9930069930069935E-2</v>
      </c>
      <c r="AX771" s="132">
        <f t="shared" si="739"/>
        <v>0.83333333333333337</v>
      </c>
      <c r="AY771" s="131">
        <f t="shared" si="740"/>
        <v>68372</v>
      </c>
      <c r="AZ771" s="592"/>
      <c r="BA771" s="227" t="s">
        <v>120</v>
      </c>
      <c r="BB771" s="122">
        <v>3</v>
      </c>
      <c r="BC771" s="131">
        <v>1</v>
      </c>
      <c r="BD771" s="131">
        <v>212340</v>
      </c>
      <c r="BE771" s="132">
        <f t="shared" si="786"/>
        <v>1.8867924528301886E-2</v>
      </c>
      <c r="BF771" s="132">
        <f t="shared" si="742"/>
        <v>0.33333333333333331</v>
      </c>
      <c r="BG771" s="157">
        <f t="shared" si="743"/>
        <v>212340</v>
      </c>
      <c r="BH771" s="592"/>
      <c r="BI771" s="227" t="s">
        <v>120</v>
      </c>
      <c r="BJ771" s="122">
        <f t="shared" si="744"/>
        <v>120</v>
      </c>
      <c r="BK771" s="131">
        <f t="shared" si="721"/>
        <v>74</v>
      </c>
      <c r="BL771" s="131">
        <f t="shared" si="722"/>
        <v>5666790</v>
      </c>
      <c r="BM771" s="132">
        <f t="shared" si="787"/>
        <v>5.9967585089141004E-2</v>
      </c>
      <c r="BN771" s="132">
        <f t="shared" si="746"/>
        <v>0.6166666666666667</v>
      </c>
      <c r="BO771" s="131">
        <f t="shared" si="747"/>
        <v>76578.24324324324</v>
      </c>
      <c r="BP771" s="183"/>
    </row>
    <row r="772" spans="2:68" s="75" customFormat="1">
      <c r="B772" s="602"/>
      <c r="C772" s="605"/>
      <c r="D772" s="592"/>
      <c r="E772" s="227" t="s">
        <v>121</v>
      </c>
      <c r="F772" s="122">
        <v>0</v>
      </c>
      <c r="G772" s="131">
        <v>0</v>
      </c>
      <c r="H772" s="131">
        <v>0</v>
      </c>
      <c r="I772" s="132">
        <f t="shared" si="780"/>
        <v>0</v>
      </c>
      <c r="J772" s="132" t="str">
        <f t="shared" si="724"/>
        <v>-</v>
      </c>
      <c r="K772" s="157" t="str">
        <f t="shared" si="725"/>
        <v>-</v>
      </c>
      <c r="L772" s="592"/>
      <c r="M772" s="227" t="s">
        <v>121</v>
      </c>
      <c r="N772" s="122">
        <v>1</v>
      </c>
      <c r="O772" s="131">
        <v>1</v>
      </c>
      <c r="P772" s="131">
        <v>129210</v>
      </c>
      <c r="Q772" s="132">
        <f t="shared" si="781"/>
        <v>0.14285714285714285</v>
      </c>
      <c r="R772" s="132">
        <f t="shared" si="727"/>
        <v>1</v>
      </c>
      <c r="S772" s="126">
        <f t="shared" si="728"/>
        <v>129210</v>
      </c>
      <c r="T772" s="592"/>
      <c r="U772" s="227" t="s">
        <v>121</v>
      </c>
      <c r="V772" s="122">
        <v>25</v>
      </c>
      <c r="W772" s="131">
        <v>15</v>
      </c>
      <c r="X772" s="131">
        <v>826850</v>
      </c>
      <c r="Y772" s="132">
        <f t="shared" si="782"/>
        <v>3.614457831325301E-2</v>
      </c>
      <c r="Z772" s="132">
        <f t="shared" si="730"/>
        <v>0.6</v>
      </c>
      <c r="AA772" s="131">
        <f t="shared" si="731"/>
        <v>55123.333333333336</v>
      </c>
      <c r="AB772" s="592"/>
      <c r="AC772" s="227" t="s">
        <v>121</v>
      </c>
      <c r="AD772" s="122">
        <v>27</v>
      </c>
      <c r="AE772" s="131">
        <v>11</v>
      </c>
      <c r="AF772" s="131">
        <v>614970</v>
      </c>
      <c r="AG772" s="132">
        <f t="shared" si="783"/>
        <v>3.021978021978022E-2</v>
      </c>
      <c r="AH772" s="132">
        <f t="shared" si="733"/>
        <v>0.40740740740740738</v>
      </c>
      <c r="AI772" s="126">
        <f t="shared" si="734"/>
        <v>55906.36363636364</v>
      </c>
      <c r="AJ772" s="592"/>
      <c r="AK772" s="227" t="s">
        <v>121</v>
      </c>
      <c r="AL772" s="122">
        <v>33</v>
      </c>
      <c r="AM772" s="131">
        <v>16</v>
      </c>
      <c r="AN772" s="131">
        <v>1188230</v>
      </c>
      <c r="AO772" s="132">
        <f t="shared" si="784"/>
        <v>6.3745019920318724E-2</v>
      </c>
      <c r="AP772" s="132">
        <f t="shared" si="736"/>
        <v>0.48484848484848486</v>
      </c>
      <c r="AQ772" s="126">
        <f t="shared" si="737"/>
        <v>74264.375</v>
      </c>
      <c r="AR772" s="592"/>
      <c r="AS772" s="227" t="s">
        <v>121</v>
      </c>
      <c r="AT772" s="122">
        <v>20</v>
      </c>
      <c r="AU772" s="131">
        <v>13</v>
      </c>
      <c r="AV772" s="131">
        <v>2143020</v>
      </c>
      <c r="AW772" s="132">
        <f t="shared" si="785"/>
        <v>9.0909090909090912E-2</v>
      </c>
      <c r="AX772" s="132">
        <f t="shared" si="739"/>
        <v>0.65</v>
      </c>
      <c r="AY772" s="131">
        <f t="shared" si="740"/>
        <v>164847.69230769231</v>
      </c>
      <c r="AZ772" s="592"/>
      <c r="BA772" s="227" t="s">
        <v>121</v>
      </c>
      <c r="BB772" s="122">
        <v>6</v>
      </c>
      <c r="BC772" s="131">
        <v>3</v>
      </c>
      <c r="BD772" s="131">
        <v>437840</v>
      </c>
      <c r="BE772" s="132">
        <f t="shared" si="786"/>
        <v>5.6603773584905662E-2</v>
      </c>
      <c r="BF772" s="132">
        <f t="shared" si="742"/>
        <v>0.5</v>
      </c>
      <c r="BG772" s="157">
        <f t="shared" si="743"/>
        <v>145946.66666666666</v>
      </c>
      <c r="BH772" s="592"/>
      <c r="BI772" s="227" t="s">
        <v>121</v>
      </c>
      <c r="BJ772" s="122">
        <f t="shared" si="744"/>
        <v>112</v>
      </c>
      <c r="BK772" s="131">
        <f t="shared" si="721"/>
        <v>59</v>
      </c>
      <c r="BL772" s="131">
        <f t="shared" si="722"/>
        <v>5340120</v>
      </c>
      <c r="BM772" s="132">
        <f t="shared" si="787"/>
        <v>4.7811993517017828E-2</v>
      </c>
      <c r="BN772" s="132">
        <f t="shared" si="746"/>
        <v>0.5267857142857143</v>
      </c>
      <c r="BO772" s="131">
        <f t="shared" si="747"/>
        <v>90510.508474576272</v>
      </c>
      <c r="BP772" s="183"/>
    </row>
    <row r="773" spans="2:68" s="75" customFormat="1">
      <c r="B773" s="602"/>
      <c r="C773" s="605"/>
      <c r="D773" s="592"/>
      <c r="E773" s="227" t="s">
        <v>122</v>
      </c>
      <c r="F773" s="122">
        <v>1</v>
      </c>
      <c r="G773" s="131">
        <v>1</v>
      </c>
      <c r="H773" s="131">
        <v>289060</v>
      </c>
      <c r="I773" s="132">
        <f t="shared" si="780"/>
        <v>1</v>
      </c>
      <c r="J773" s="132">
        <f t="shared" si="724"/>
        <v>1</v>
      </c>
      <c r="K773" s="157">
        <f t="shared" si="725"/>
        <v>289060</v>
      </c>
      <c r="L773" s="592"/>
      <c r="M773" s="227" t="s">
        <v>122</v>
      </c>
      <c r="N773" s="122">
        <v>1</v>
      </c>
      <c r="O773" s="131">
        <v>0</v>
      </c>
      <c r="P773" s="131">
        <v>0</v>
      </c>
      <c r="Q773" s="132">
        <f t="shared" si="781"/>
        <v>0</v>
      </c>
      <c r="R773" s="132">
        <f t="shared" si="727"/>
        <v>0</v>
      </c>
      <c r="S773" s="126" t="str">
        <f t="shared" si="728"/>
        <v>-</v>
      </c>
      <c r="T773" s="592"/>
      <c r="U773" s="227" t="s">
        <v>122</v>
      </c>
      <c r="V773" s="122">
        <v>23</v>
      </c>
      <c r="W773" s="131">
        <v>13</v>
      </c>
      <c r="X773" s="131">
        <v>742280</v>
      </c>
      <c r="Y773" s="132">
        <f t="shared" si="782"/>
        <v>3.1325301204819279E-2</v>
      </c>
      <c r="Z773" s="132">
        <f t="shared" si="730"/>
        <v>0.56521739130434778</v>
      </c>
      <c r="AA773" s="131">
        <f t="shared" si="731"/>
        <v>57098.461538461539</v>
      </c>
      <c r="AB773" s="592"/>
      <c r="AC773" s="227" t="s">
        <v>122</v>
      </c>
      <c r="AD773" s="122">
        <v>22</v>
      </c>
      <c r="AE773" s="131">
        <v>16</v>
      </c>
      <c r="AF773" s="131">
        <v>1265220</v>
      </c>
      <c r="AG773" s="132">
        <f t="shared" si="783"/>
        <v>4.3956043956043959E-2</v>
      </c>
      <c r="AH773" s="132">
        <f t="shared" si="733"/>
        <v>0.72727272727272729</v>
      </c>
      <c r="AI773" s="126">
        <f t="shared" si="734"/>
        <v>79076.25</v>
      </c>
      <c r="AJ773" s="592"/>
      <c r="AK773" s="227" t="s">
        <v>122</v>
      </c>
      <c r="AL773" s="122">
        <v>19</v>
      </c>
      <c r="AM773" s="131">
        <v>9</v>
      </c>
      <c r="AN773" s="131">
        <v>556310</v>
      </c>
      <c r="AO773" s="132">
        <f t="shared" si="784"/>
        <v>3.5856573705179286E-2</v>
      </c>
      <c r="AP773" s="132">
        <f t="shared" si="736"/>
        <v>0.47368421052631576</v>
      </c>
      <c r="AQ773" s="126">
        <f t="shared" si="737"/>
        <v>61812.222222222219</v>
      </c>
      <c r="AR773" s="592"/>
      <c r="AS773" s="227" t="s">
        <v>122</v>
      </c>
      <c r="AT773" s="122">
        <v>7</v>
      </c>
      <c r="AU773" s="131">
        <v>3</v>
      </c>
      <c r="AV773" s="131">
        <v>1127320</v>
      </c>
      <c r="AW773" s="132">
        <f t="shared" si="785"/>
        <v>2.097902097902098E-2</v>
      </c>
      <c r="AX773" s="132">
        <f t="shared" si="739"/>
        <v>0.42857142857142855</v>
      </c>
      <c r="AY773" s="131">
        <f t="shared" si="740"/>
        <v>375773.33333333331</v>
      </c>
      <c r="AZ773" s="592"/>
      <c r="BA773" s="227" t="s">
        <v>122</v>
      </c>
      <c r="BB773" s="122">
        <v>1</v>
      </c>
      <c r="BC773" s="131">
        <v>1</v>
      </c>
      <c r="BD773" s="131">
        <v>354000</v>
      </c>
      <c r="BE773" s="132">
        <f t="shared" si="786"/>
        <v>1.8867924528301886E-2</v>
      </c>
      <c r="BF773" s="132">
        <f t="shared" si="742"/>
        <v>1</v>
      </c>
      <c r="BG773" s="157">
        <f t="shared" si="743"/>
        <v>354000</v>
      </c>
      <c r="BH773" s="592"/>
      <c r="BI773" s="227" t="s">
        <v>122</v>
      </c>
      <c r="BJ773" s="122">
        <f t="shared" si="744"/>
        <v>74</v>
      </c>
      <c r="BK773" s="131">
        <f t="shared" si="721"/>
        <v>43</v>
      </c>
      <c r="BL773" s="131">
        <f t="shared" si="722"/>
        <v>4334190</v>
      </c>
      <c r="BM773" s="132">
        <f t="shared" si="787"/>
        <v>3.4846029173419772E-2</v>
      </c>
      <c r="BN773" s="132">
        <f t="shared" si="746"/>
        <v>0.58108108108108103</v>
      </c>
      <c r="BO773" s="131">
        <f t="shared" si="747"/>
        <v>100795.11627906977</v>
      </c>
      <c r="BP773" s="183"/>
    </row>
    <row r="774" spans="2:68" s="75" customFormat="1">
      <c r="B774" s="602"/>
      <c r="C774" s="605"/>
      <c r="D774" s="592"/>
      <c r="E774" s="227" t="s">
        <v>123</v>
      </c>
      <c r="F774" s="122">
        <v>0</v>
      </c>
      <c r="G774" s="131">
        <v>0</v>
      </c>
      <c r="H774" s="131">
        <v>0</v>
      </c>
      <c r="I774" s="132">
        <f t="shared" si="780"/>
        <v>0</v>
      </c>
      <c r="J774" s="132" t="str">
        <f t="shared" si="724"/>
        <v>-</v>
      </c>
      <c r="K774" s="157" t="str">
        <f t="shared" si="725"/>
        <v>-</v>
      </c>
      <c r="L774" s="592"/>
      <c r="M774" s="227" t="s">
        <v>123</v>
      </c>
      <c r="N774" s="122">
        <v>3</v>
      </c>
      <c r="O774" s="131">
        <v>1</v>
      </c>
      <c r="P774" s="131">
        <v>129210</v>
      </c>
      <c r="Q774" s="132">
        <f t="shared" si="781"/>
        <v>0.14285714285714285</v>
      </c>
      <c r="R774" s="132">
        <f t="shared" si="727"/>
        <v>0.33333333333333331</v>
      </c>
      <c r="S774" s="126">
        <f t="shared" si="728"/>
        <v>129210</v>
      </c>
      <c r="T774" s="592"/>
      <c r="U774" s="227" t="s">
        <v>123</v>
      </c>
      <c r="V774" s="122">
        <v>193</v>
      </c>
      <c r="W774" s="131">
        <v>128</v>
      </c>
      <c r="X774" s="131">
        <v>9234810</v>
      </c>
      <c r="Y774" s="132">
        <f t="shared" si="782"/>
        <v>0.30843373493975906</v>
      </c>
      <c r="Z774" s="132">
        <f t="shared" si="730"/>
        <v>0.66321243523316065</v>
      </c>
      <c r="AA774" s="131">
        <f t="shared" si="731"/>
        <v>72146.953125</v>
      </c>
      <c r="AB774" s="592"/>
      <c r="AC774" s="227" t="s">
        <v>123</v>
      </c>
      <c r="AD774" s="122">
        <v>173</v>
      </c>
      <c r="AE774" s="131">
        <v>117</v>
      </c>
      <c r="AF774" s="131">
        <v>8116510</v>
      </c>
      <c r="AG774" s="132">
        <f t="shared" si="783"/>
        <v>0.32142857142857145</v>
      </c>
      <c r="AH774" s="132">
        <f t="shared" si="733"/>
        <v>0.67630057803468213</v>
      </c>
      <c r="AI774" s="126">
        <f t="shared" si="734"/>
        <v>69371.880341880344</v>
      </c>
      <c r="AJ774" s="592"/>
      <c r="AK774" s="227" t="s">
        <v>123</v>
      </c>
      <c r="AL774" s="122">
        <v>102</v>
      </c>
      <c r="AM774" s="131">
        <v>54</v>
      </c>
      <c r="AN774" s="131">
        <v>4042440</v>
      </c>
      <c r="AO774" s="132">
        <f t="shared" si="784"/>
        <v>0.2151394422310757</v>
      </c>
      <c r="AP774" s="132">
        <f t="shared" si="736"/>
        <v>0.52941176470588236</v>
      </c>
      <c r="AQ774" s="126">
        <f t="shared" si="737"/>
        <v>74860</v>
      </c>
      <c r="AR774" s="592"/>
      <c r="AS774" s="227" t="s">
        <v>123</v>
      </c>
      <c r="AT774" s="122">
        <v>40</v>
      </c>
      <c r="AU774" s="131">
        <v>24</v>
      </c>
      <c r="AV774" s="131">
        <v>2994610</v>
      </c>
      <c r="AW774" s="132">
        <f t="shared" si="785"/>
        <v>0.16783216783216784</v>
      </c>
      <c r="AX774" s="132">
        <f t="shared" si="739"/>
        <v>0.6</v>
      </c>
      <c r="AY774" s="131">
        <f t="shared" si="740"/>
        <v>124775.41666666667</v>
      </c>
      <c r="AZ774" s="592"/>
      <c r="BA774" s="227" t="s">
        <v>123</v>
      </c>
      <c r="BB774" s="122">
        <v>16</v>
      </c>
      <c r="BC774" s="131">
        <v>8</v>
      </c>
      <c r="BD774" s="131">
        <v>1292080</v>
      </c>
      <c r="BE774" s="132">
        <f t="shared" si="786"/>
        <v>0.15094339622641509</v>
      </c>
      <c r="BF774" s="132">
        <f t="shared" si="742"/>
        <v>0.5</v>
      </c>
      <c r="BG774" s="157">
        <f t="shared" si="743"/>
        <v>161510</v>
      </c>
      <c r="BH774" s="592"/>
      <c r="BI774" s="227" t="s">
        <v>123</v>
      </c>
      <c r="BJ774" s="122">
        <f t="shared" si="744"/>
        <v>527</v>
      </c>
      <c r="BK774" s="131">
        <f t="shared" si="721"/>
        <v>332</v>
      </c>
      <c r="BL774" s="131">
        <f t="shared" si="722"/>
        <v>25809660</v>
      </c>
      <c r="BM774" s="132">
        <f t="shared" si="787"/>
        <v>0.26904376012965964</v>
      </c>
      <c r="BN774" s="132">
        <f t="shared" si="746"/>
        <v>0.62998102466793171</v>
      </c>
      <c r="BO774" s="131">
        <f t="shared" si="747"/>
        <v>77739.939759036148</v>
      </c>
      <c r="BP774" s="183"/>
    </row>
    <row r="775" spans="2:68" s="75" customFormat="1">
      <c r="B775" s="602"/>
      <c r="C775" s="605"/>
      <c r="D775" s="592"/>
      <c r="E775" s="227" t="s">
        <v>124</v>
      </c>
      <c r="F775" s="122">
        <v>0</v>
      </c>
      <c r="G775" s="131">
        <v>0</v>
      </c>
      <c r="H775" s="131">
        <v>0</v>
      </c>
      <c r="I775" s="132">
        <f t="shared" si="780"/>
        <v>0</v>
      </c>
      <c r="J775" s="132" t="str">
        <f t="shared" si="724"/>
        <v>-</v>
      </c>
      <c r="K775" s="157" t="str">
        <f t="shared" si="725"/>
        <v>-</v>
      </c>
      <c r="L775" s="592"/>
      <c r="M775" s="227" t="s">
        <v>124</v>
      </c>
      <c r="N775" s="122">
        <v>2</v>
      </c>
      <c r="O775" s="131">
        <v>2</v>
      </c>
      <c r="P775" s="131">
        <v>485330</v>
      </c>
      <c r="Q775" s="132">
        <f t="shared" si="781"/>
        <v>0.2857142857142857</v>
      </c>
      <c r="R775" s="132">
        <f t="shared" si="727"/>
        <v>1</v>
      </c>
      <c r="S775" s="126">
        <f t="shared" si="728"/>
        <v>242665</v>
      </c>
      <c r="T775" s="592"/>
      <c r="U775" s="227" t="s">
        <v>124</v>
      </c>
      <c r="V775" s="122">
        <v>19</v>
      </c>
      <c r="W775" s="131">
        <v>9</v>
      </c>
      <c r="X775" s="131">
        <v>596370</v>
      </c>
      <c r="Y775" s="132">
        <f t="shared" si="782"/>
        <v>2.1686746987951807E-2</v>
      </c>
      <c r="Z775" s="132">
        <f t="shared" si="730"/>
        <v>0.47368421052631576</v>
      </c>
      <c r="AA775" s="131">
        <f t="shared" si="731"/>
        <v>66263.333333333328</v>
      </c>
      <c r="AB775" s="592"/>
      <c r="AC775" s="227" t="s">
        <v>124</v>
      </c>
      <c r="AD775" s="122">
        <v>31</v>
      </c>
      <c r="AE775" s="131">
        <v>15</v>
      </c>
      <c r="AF775" s="131">
        <v>768950</v>
      </c>
      <c r="AG775" s="132">
        <f t="shared" si="783"/>
        <v>4.1208791208791208E-2</v>
      </c>
      <c r="AH775" s="132">
        <f t="shared" si="733"/>
        <v>0.4838709677419355</v>
      </c>
      <c r="AI775" s="126">
        <f t="shared" si="734"/>
        <v>51263.333333333336</v>
      </c>
      <c r="AJ775" s="592"/>
      <c r="AK775" s="227" t="s">
        <v>124</v>
      </c>
      <c r="AL775" s="122">
        <v>44</v>
      </c>
      <c r="AM775" s="131">
        <v>21</v>
      </c>
      <c r="AN775" s="131">
        <v>1554170</v>
      </c>
      <c r="AO775" s="132">
        <f t="shared" si="784"/>
        <v>8.3665338645418322E-2</v>
      </c>
      <c r="AP775" s="132">
        <f t="shared" si="736"/>
        <v>0.47727272727272729</v>
      </c>
      <c r="AQ775" s="126">
        <f t="shared" si="737"/>
        <v>74008.095238095237</v>
      </c>
      <c r="AR775" s="592"/>
      <c r="AS775" s="227" t="s">
        <v>124</v>
      </c>
      <c r="AT775" s="122">
        <v>23</v>
      </c>
      <c r="AU775" s="131">
        <v>14</v>
      </c>
      <c r="AV775" s="131">
        <v>1253870</v>
      </c>
      <c r="AW775" s="132">
        <f t="shared" si="785"/>
        <v>9.7902097902097904E-2</v>
      </c>
      <c r="AX775" s="132">
        <f t="shared" si="739"/>
        <v>0.60869565217391308</v>
      </c>
      <c r="AY775" s="131">
        <f t="shared" si="740"/>
        <v>89562.142857142855</v>
      </c>
      <c r="AZ775" s="592"/>
      <c r="BA775" s="227" t="s">
        <v>124</v>
      </c>
      <c r="BB775" s="122">
        <v>11</v>
      </c>
      <c r="BC775" s="131">
        <v>3</v>
      </c>
      <c r="BD775" s="131">
        <v>660630</v>
      </c>
      <c r="BE775" s="132">
        <f t="shared" si="786"/>
        <v>5.6603773584905662E-2</v>
      </c>
      <c r="BF775" s="132">
        <f t="shared" si="742"/>
        <v>0.27272727272727271</v>
      </c>
      <c r="BG775" s="157">
        <f t="shared" si="743"/>
        <v>220210</v>
      </c>
      <c r="BH775" s="592"/>
      <c r="BI775" s="227" t="s">
        <v>124</v>
      </c>
      <c r="BJ775" s="122">
        <f t="shared" si="744"/>
        <v>130</v>
      </c>
      <c r="BK775" s="131">
        <f t="shared" ref="BK775:BK831" si="788">SUM(G775,O775,W775,AE775,AM775,AU775,BC775)</f>
        <v>64</v>
      </c>
      <c r="BL775" s="131">
        <f t="shared" ref="BL775:BL831" si="789">SUM(H775,P775,X775,AF775,AN775,AV775,BD775)</f>
        <v>5319320</v>
      </c>
      <c r="BM775" s="132">
        <f t="shared" si="787"/>
        <v>5.1863857374392218E-2</v>
      </c>
      <c r="BN775" s="132">
        <f t="shared" si="746"/>
        <v>0.49230769230769234</v>
      </c>
      <c r="BO775" s="131">
        <f t="shared" si="747"/>
        <v>83114.375</v>
      </c>
      <c r="BP775" s="183"/>
    </row>
    <row r="776" spans="2:68" s="75" customFormat="1">
      <c r="B776" s="602"/>
      <c r="C776" s="605"/>
      <c r="D776" s="592"/>
      <c r="E776" s="224" t="s">
        <v>117</v>
      </c>
      <c r="F776" s="122">
        <v>0</v>
      </c>
      <c r="G776" s="131">
        <v>0</v>
      </c>
      <c r="H776" s="131">
        <v>0</v>
      </c>
      <c r="I776" s="132">
        <f t="shared" si="780"/>
        <v>0</v>
      </c>
      <c r="J776" s="132" t="str">
        <f t="shared" ref="J776:J817" si="790">IFERROR(G776/F776,"-")</f>
        <v>-</v>
      </c>
      <c r="K776" s="157" t="str">
        <f t="shared" ref="K776:K818" si="791">IFERROR(H776/G776,"-")</f>
        <v>-</v>
      </c>
      <c r="L776" s="592"/>
      <c r="M776" s="228" t="s">
        <v>117</v>
      </c>
      <c r="N776" s="122">
        <v>2</v>
      </c>
      <c r="O776" s="131">
        <v>1</v>
      </c>
      <c r="P776" s="131">
        <v>205400</v>
      </c>
      <c r="Q776" s="132">
        <f t="shared" si="781"/>
        <v>0.14285714285714285</v>
      </c>
      <c r="R776" s="132">
        <f t="shared" ref="R776:R820" si="792">IFERROR(O776/N776,"-")</f>
        <v>0.5</v>
      </c>
      <c r="S776" s="126">
        <f t="shared" ref="S776:S820" si="793">IFERROR(P776/O776,"-")</f>
        <v>205400</v>
      </c>
      <c r="T776" s="592"/>
      <c r="U776" s="228" t="s">
        <v>117</v>
      </c>
      <c r="V776" s="122">
        <v>30</v>
      </c>
      <c r="W776" s="131">
        <v>14</v>
      </c>
      <c r="X776" s="131">
        <v>1052910</v>
      </c>
      <c r="Y776" s="132">
        <f t="shared" si="782"/>
        <v>3.3734939759036145E-2</v>
      </c>
      <c r="Z776" s="132">
        <f t="shared" ref="Z776:Z815" si="794">IFERROR(W776/V776,"-")</f>
        <v>0.46666666666666667</v>
      </c>
      <c r="AA776" s="131">
        <f t="shared" ref="AA776:AA820" si="795">IFERROR(X776/W776,"-")</f>
        <v>75207.857142857145</v>
      </c>
      <c r="AB776" s="592"/>
      <c r="AC776" s="228" t="s">
        <v>117</v>
      </c>
      <c r="AD776" s="122">
        <v>16</v>
      </c>
      <c r="AE776" s="131">
        <v>5</v>
      </c>
      <c r="AF776" s="131">
        <v>362860</v>
      </c>
      <c r="AG776" s="132">
        <f t="shared" si="783"/>
        <v>1.3736263736263736E-2</v>
      </c>
      <c r="AH776" s="132">
        <f t="shared" ref="AH776:AH820" si="796">IFERROR(AE776/AD776,"-")</f>
        <v>0.3125</v>
      </c>
      <c r="AI776" s="126">
        <f t="shared" ref="AI776:AI820" si="797">IFERROR(AF776/AE776,"-")</f>
        <v>72572</v>
      </c>
      <c r="AJ776" s="592"/>
      <c r="AK776" s="228" t="s">
        <v>117</v>
      </c>
      <c r="AL776" s="122">
        <v>10</v>
      </c>
      <c r="AM776" s="131">
        <v>4</v>
      </c>
      <c r="AN776" s="131">
        <v>798140</v>
      </c>
      <c r="AO776" s="132">
        <f t="shared" si="784"/>
        <v>1.5936254980079681E-2</v>
      </c>
      <c r="AP776" s="132">
        <f t="shared" ref="AP776:AP820" si="798">IFERROR(AM776/AL776,"-")</f>
        <v>0.4</v>
      </c>
      <c r="AQ776" s="126">
        <f t="shared" ref="AQ776:AQ820" si="799">IFERROR(AN776/AM776,"-")</f>
        <v>199535</v>
      </c>
      <c r="AR776" s="592"/>
      <c r="AS776" s="228" t="s">
        <v>117</v>
      </c>
      <c r="AT776" s="122">
        <v>3</v>
      </c>
      <c r="AU776" s="131">
        <v>0</v>
      </c>
      <c r="AV776" s="131">
        <v>0</v>
      </c>
      <c r="AW776" s="132">
        <f t="shared" si="785"/>
        <v>0</v>
      </c>
      <c r="AX776" s="132">
        <f t="shared" ref="AX776:AX820" si="800">IFERROR(AU776/AT776,"-")</f>
        <v>0</v>
      </c>
      <c r="AY776" s="131" t="str">
        <f t="shared" ref="AY776:AY820" si="801">IFERROR(AV776/AU776,"-")</f>
        <v>-</v>
      </c>
      <c r="AZ776" s="592"/>
      <c r="BA776" s="228" t="s">
        <v>117</v>
      </c>
      <c r="BB776" s="122">
        <v>6</v>
      </c>
      <c r="BC776" s="131">
        <v>5</v>
      </c>
      <c r="BD776" s="131">
        <v>531900</v>
      </c>
      <c r="BE776" s="132">
        <f t="shared" si="786"/>
        <v>9.4339622641509441E-2</v>
      </c>
      <c r="BF776" s="132">
        <f t="shared" ref="BF776:BF820" si="802">IFERROR(BC776/BB776,"-")</f>
        <v>0.83333333333333337</v>
      </c>
      <c r="BG776" s="157">
        <f t="shared" ref="BG776:BG820" si="803">IFERROR(BD776/BC776,"-")</f>
        <v>106380</v>
      </c>
      <c r="BH776" s="592"/>
      <c r="BI776" s="228" t="s">
        <v>117</v>
      </c>
      <c r="BJ776" s="122">
        <f t="shared" ref="BJ776:BJ820" si="804">SUM(F776,N776,V776,AD776,AL776,AT776,BB776)</f>
        <v>67</v>
      </c>
      <c r="BK776" s="131">
        <f t="shared" si="788"/>
        <v>29</v>
      </c>
      <c r="BL776" s="131">
        <f t="shared" si="789"/>
        <v>2951210</v>
      </c>
      <c r="BM776" s="132">
        <f t="shared" si="787"/>
        <v>2.3500810372771474E-2</v>
      </c>
      <c r="BN776" s="132">
        <f t="shared" ref="BN776:BN820" si="805">IFERROR(BK776/BJ776,"-")</f>
        <v>0.43283582089552236</v>
      </c>
      <c r="BO776" s="131">
        <f t="shared" ref="BO776:BO820" si="806">IFERROR(BL776/BK776,"-")</f>
        <v>101765.86206896552</v>
      </c>
      <c r="BP776" s="183"/>
    </row>
    <row r="777" spans="2:68" s="75" customFormat="1">
      <c r="B777" s="602">
        <v>71</v>
      </c>
      <c r="C777" s="604" t="s">
        <v>49</v>
      </c>
      <c r="D777" s="596">
        <f>BS78</f>
        <v>5</v>
      </c>
      <c r="E777" s="225" t="s">
        <v>104</v>
      </c>
      <c r="F777" s="121">
        <v>2</v>
      </c>
      <c r="G777" s="129">
        <v>1</v>
      </c>
      <c r="H777" s="129">
        <v>21780</v>
      </c>
      <c r="I777" s="130">
        <f>IFERROR(G777/$D$777,"-")</f>
        <v>0.2</v>
      </c>
      <c r="J777" s="130">
        <f t="shared" si="790"/>
        <v>0.5</v>
      </c>
      <c r="K777" s="156">
        <f t="shared" si="791"/>
        <v>21780</v>
      </c>
      <c r="L777" s="596">
        <f>BT78</f>
        <v>8</v>
      </c>
      <c r="M777" s="225" t="s">
        <v>104</v>
      </c>
      <c r="N777" s="121">
        <v>3</v>
      </c>
      <c r="O777" s="129">
        <v>1</v>
      </c>
      <c r="P777" s="129">
        <v>45780</v>
      </c>
      <c r="Q777" s="130">
        <f>IFERROR(O777/$L$777,"-")</f>
        <v>0.125</v>
      </c>
      <c r="R777" s="130">
        <f t="shared" si="792"/>
        <v>0.33333333333333331</v>
      </c>
      <c r="S777" s="125">
        <f t="shared" si="793"/>
        <v>45780</v>
      </c>
      <c r="T777" s="596">
        <f>BU78</f>
        <v>1289</v>
      </c>
      <c r="U777" s="225" t="s">
        <v>104</v>
      </c>
      <c r="V777" s="121">
        <v>630</v>
      </c>
      <c r="W777" s="129">
        <v>383</v>
      </c>
      <c r="X777" s="129">
        <v>24120850</v>
      </c>
      <c r="Y777" s="130">
        <f>IFERROR(W777/$T$777,"-")</f>
        <v>0.29712955779674166</v>
      </c>
      <c r="Z777" s="130">
        <f t="shared" si="794"/>
        <v>0.60793650793650789</v>
      </c>
      <c r="AA777" s="129">
        <f t="shared" si="795"/>
        <v>62978.720626631854</v>
      </c>
      <c r="AB777" s="596">
        <f>BV78</f>
        <v>1127</v>
      </c>
      <c r="AC777" s="225" t="s">
        <v>104</v>
      </c>
      <c r="AD777" s="121">
        <v>593</v>
      </c>
      <c r="AE777" s="129">
        <v>360</v>
      </c>
      <c r="AF777" s="129">
        <v>27600800</v>
      </c>
      <c r="AG777" s="130">
        <f>IFERROR(AE777/$AB$777,"-")</f>
        <v>0.31943212067435672</v>
      </c>
      <c r="AH777" s="130">
        <f t="shared" si="796"/>
        <v>0.60708263069139967</v>
      </c>
      <c r="AI777" s="125">
        <f t="shared" si="797"/>
        <v>76668.888888888891</v>
      </c>
      <c r="AJ777" s="596">
        <f>BW78</f>
        <v>744</v>
      </c>
      <c r="AK777" s="225" t="s">
        <v>104</v>
      </c>
      <c r="AL777" s="121">
        <v>351</v>
      </c>
      <c r="AM777" s="129">
        <v>192</v>
      </c>
      <c r="AN777" s="129">
        <v>15181390</v>
      </c>
      <c r="AO777" s="130">
        <f>IFERROR(AM777/$AJ$777,"-")</f>
        <v>0.25806451612903225</v>
      </c>
      <c r="AP777" s="130">
        <f t="shared" si="798"/>
        <v>0.54700854700854706</v>
      </c>
      <c r="AQ777" s="125">
        <f t="shared" si="799"/>
        <v>79069.739583333328</v>
      </c>
      <c r="AR777" s="596">
        <f>BX78</f>
        <v>403</v>
      </c>
      <c r="AS777" s="225" t="s">
        <v>104</v>
      </c>
      <c r="AT777" s="121">
        <v>177</v>
      </c>
      <c r="AU777" s="129">
        <v>73</v>
      </c>
      <c r="AV777" s="129">
        <v>5060780</v>
      </c>
      <c r="AW777" s="130">
        <f>IFERROR(AU777/$AR$777,"-")</f>
        <v>0.18114143920595532</v>
      </c>
      <c r="AX777" s="130">
        <f t="shared" si="800"/>
        <v>0.41242937853107342</v>
      </c>
      <c r="AY777" s="129">
        <f t="shared" si="801"/>
        <v>69325.753424657538</v>
      </c>
      <c r="AZ777" s="596">
        <f>BY78</f>
        <v>168</v>
      </c>
      <c r="BA777" s="225" t="s">
        <v>104</v>
      </c>
      <c r="BB777" s="121">
        <v>50</v>
      </c>
      <c r="BC777" s="129">
        <v>22</v>
      </c>
      <c r="BD777" s="129">
        <v>1637310</v>
      </c>
      <c r="BE777" s="130">
        <f>IFERROR(BC777/$AZ$777,"-")</f>
        <v>0.13095238095238096</v>
      </c>
      <c r="BF777" s="130">
        <f t="shared" si="802"/>
        <v>0.44</v>
      </c>
      <c r="BG777" s="156">
        <f t="shared" si="803"/>
        <v>74423.181818181823</v>
      </c>
      <c r="BH777" s="596">
        <f>BZ78</f>
        <v>3744</v>
      </c>
      <c r="BI777" s="225" t="s">
        <v>104</v>
      </c>
      <c r="BJ777" s="121">
        <f t="shared" si="804"/>
        <v>1806</v>
      </c>
      <c r="BK777" s="129">
        <f t="shared" si="788"/>
        <v>1032</v>
      </c>
      <c r="BL777" s="129">
        <f t="shared" si="789"/>
        <v>73668690</v>
      </c>
      <c r="BM777" s="130">
        <f>IFERROR(BK777/$BH$777,"-")</f>
        <v>0.27564102564102566</v>
      </c>
      <c r="BN777" s="130">
        <f t="shared" si="805"/>
        <v>0.5714285714285714</v>
      </c>
      <c r="BO777" s="129">
        <f t="shared" si="806"/>
        <v>71384.389534883725</v>
      </c>
      <c r="BP777" s="183"/>
    </row>
    <row r="778" spans="2:68" s="75" customFormat="1">
      <c r="B778" s="602"/>
      <c r="C778" s="605"/>
      <c r="D778" s="592"/>
      <c r="E778" s="226" t="s">
        <v>136</v>
      </c>
      <c r="F778" s="122">
        <v>2</v>
      </c>
      <c r="G778" s="131">
        <v>1</v>
      </c>
      <c r="H778" s="131">
        <v>21780</v>
      </c>
      <c r="I778" s="132">
        <f t="shared" ref="I778:I787" si="807">IFERROR(G778/$D$777,"-")</f>
        <v>0.2</v>
      </c>
      <c r="J778" s="132">
        <f t="shared" si="790"/>
        <v>0.5</v>
      </c>
      <c r="K778" s="157">
        <f t="shared" si="791"/>
        <v>21780</v>
      </c>
      <c r="L778" s="592"/>
      <c r="M778" s="226" t="s">
        <v>136</v>
      </c>
      <c r="N778" s="122">
        <v>4</v>
      </c>
      <c r="O778" s="131">
        <v>2</v>
      </c>
      <c r="P778" s="131">
        <v>62750</v>
      </c>
      <c r="Q778" s="132">
        <f t="shared" ref="Q778:Q787" si="808">IFERROR(O778/$L$777,"-")</f>
        <v>0.25</v>
      </c>
      <c r="R778" s="132">
        <f t="shared" si="792"/>
        <v>0.5</v>
      </c>
      <c r="S778" s="126">
        <f t="shared" si="793"/>
        <v>31375</v>
      </c>
      <c r="T778" s="592"/>
      <c r="U778" s="226" t="s">
        <v>136</v>
      </c>
      <c r="V778" s="122">
        <v>577</v>
      </c>
      <c r="W778" s="131">
        <v>359</v>
      </c>
      <c r="X778" s="131">
        <v>21215220</v>
      </c>
      <c r="Y778" s="132">
        <f t="shared" ref="Y778:Y787" si="809">IFERROR(W778/$T$777,"-")</f>
        <v>0.27851047323506595</v>
      </c>
      <c r="Z778" s="132">
        <f t="shared" si="794"/>
        <v>0.62218370883882146</v>
      </c>
      <c r="AA778" s="131">
        <f t="shared" si="795"/>
        <v>59095.320334261836</v>
      </c>
      <c r="AB778" s="592"/>
      <c r="AC778" s="226" t="s">
        <v>136</v>
      </c>
      <c r="AD778" s="122">
        <v>526</v>
      </c>
      <c r="AE778" s="131">
        <v>313</v>
      </c>
      <c r="AF778" s="131">
        <v>22732110</v>
      </c>
      <c r="AG778" s="132">
        <f t="shared" ref="AG778:AG787" si="810">IFERROR(AE778/$AB$777,"-")</f>
        <v>0.27772848269742678</v>
      </c>
      <c r="AH778" s="132">
        <f t="shared" si="796"/>
        <v>0.59505703422053235</v>
      </c>
      <c r="AI778" s="126">
        <f t="shared" si="797"/>
        <v>72626.54952076677</v>
      </c>
      <c r="AJ778" s="592"/>
      <c r="AK778" s="226" t="s">
        <v>136</v>
      </c>
      <c r="AL778" s="122">
        <v>298</v>
      </c>
      <c r="AM778" s="131">
        <v>166</v>
      </c>
      <c r="AN778" s="131">
        <v>12787750</v>
      </c>
      <c r="AO778" s="132">
        <f t="shared" ref="AO778:AO787" si="811">IFERROR(AM778/$AJ$777,"-")</f>
        <v>0.22311827956989247</v>
      </c>
      <c r="AP778" s="132">
        <f t="shared" si="798"/>
        <v>0.55704697986577179</v>
      </c>
      <c r="AQ778" s="126">
        <f t="shared" si="799"/>
        <v>77034.638554216872</v>
      </c>
      <c r="AR778" s="592"/>
      <c r="AS778" s="226" t="s">
        <v>136</v>
      </c>
      <c r="AT778" s="122">
        <v>133</v>
      </c>
      <c r="AU778" s="131">
        <v>57</v>
      </c>
      <c r="AV778" s="131">
        <v>3969200</v>
      </c>
      <c r="AW778" s="132">
        <f t="shared" ref="AW778:AW787" si="812">IFERROR(AU778/$AR$777,"-")</f>
        <v>0.14143920595533499</v>
      </c>
      <c r="AX778" s="132">
        <f t="shared" si="800"/>
        <v>0.42857142857142855</v>
      </c>
      <c r="AY778" s="131">
        <f t="shared" si="801"/>
        <v>69635.087719298244</v>
      </c>
      <c r="AZ778" s="592"/>
      <c r="BA778" s="226" t="s">
        <v>136</v>
      </c>
      <c r="BB778" s="122">
        <v>33</v>
      </c>
      <c r="BC778" s="131">
        <v>10</v>
      </c>
      <c r="BD778" s="131">
        <v>509120</v>
      </c>
      <c r="BE778" s="132">
        <f t="shared" ref="BE778:BE787" si="813">IFERROR(BC778/$AZ$777,"-")</f>
        <v>5.9523809523809521E-2</v>
      </c>
      <c r="BF778" s="132">
        <f t="shared" si="802"/>
        <v>0.30303030303030304</v>
      </c>
      <c r="BG778" s="157">
        <f t="shared" si="803"/>
        <v>50912</v>
      </c>
      <c r="BH778" s="592"/>
      <c r="BI778" s="226" t="s">
        <v>136</v>
      </c>
      <c r="BJ778" s="122">
        <f t="shared" si="804"/>
        <v>1573</v>
      </c>
      <c r="BK778" s="131">
        <f t="shared" si="788"/>
        <v>908</v>
      </c>
      <c r="BL778" s="131">
        <f t="shared" si="789"/>
        <v>61297930</v>
      </c>
      <c r="BM778" s="132">
        <f t="shared" ref="BM778:BM787" si="814">IFERROR(BK778/$BH$777,"-")</f>
        <v>0.24252136752136752</v>
      </c>
      <c r="BN778" s="132">
        <f t="shared" si="805"/>
        <v>0.57724094087730449</v>
      </c>
      <c r="BO778" s="131">
        <f t="shared" si="806"/>
        <v>67508.733480176204</v>
      </c>
      <c r="BP778" s="183"/>
    </row>
    <row r="779" spans="2:68" s="75" customFormat="1">
      <c r="B779" s="602"/>
      <c r="C779" s="605"/>
      <c r="D779" s="592"/>
      <c r="E779" s="227" t="s">
        <v>103</v>
      </c>
      <c r="F779" s="122">
        <v>3</v>
      </c>
      <c r="G779" s="131">
        <v>1</v>
      </c>
      <c r="H779" s="131">
        <v>21780</v>
      </c>
      <c r="I779" s="132">
        <f t="shared" si="807"/>
        <v>0.2</v>
      </c>
      <c r="J779" s="132">
        <f t="shared" si="790"/>
        <v>0.33333333333333331</v>
      </c>
      <c r="K779" s="157">
        <f t="shared" si="791"/>
        <v>21780</v>
      </c>
      <c r="L779" s="592"/>
      <c r="M779" s="227" t="s">
        <v>103</v>
      </c>
      <c r="N779" s="122">
        <v>4</v>
      </c>
      <c r="O779" s="131">
        <v>2</v>
      </c>
      <c r="P779" s="131">
        <v>62750</v>
      </c>
      <c r="Q779" s="132">
        <f t="shared" si="808"/>
        <v>0.25</v>
      </c>
      <c r="R779" s="132">
        <f t="shared" si="792"/>
        <v>0.5</v>
      </c>
      <c r="S779" s="126">
        <f t="shared" si="793"/>
        <v>31375</v>
      </c>
      <c r="T779" s="592"/>
      <c r="U779" s="227" t="s">
        <v>103</v>
      </c>
      <c r="V779" s="122">
        <v>799</v>
      </c>
      <c r="W779" s="131">
        <v>460</v>
      </c>
      <c r="X779" s="131">
        <v>30804990</v>
      </c>
      <c r="Y779" s="132">
        <f t="shared" si="809"/>
        <v>0.35686578743211794</v>
      </c>
      <c r="Z779" s="132">
        <f t="shared" si="794"/>
        <v>0.57571964956195243</v>
      </c>
      <c r="AA779" s="131">
        <f t="shared" si="795"/>
        <v>66967.369565217392</v>
      </c>
      <c r="AB779" s="592"/>
      <c r="AC779" s="227" t="s">
        <v>103</v>
      </c>
      <c r="AD779" s="122">
        <v>747</v>
      </c>
      <c r="AE779" s="131">
        <v>435</v>
      </c>
      <c r="AF779" s="131">
        <v>31829080</v>
      </c>
      <c r="AG779" s="132">
        <f t="shared" si="810"/>
        <v>0.38598047914818101</v>
      </c>
      <c r="AH779" s="132">
        <f t="shared" si="796"/>
        <v>0.58232931726907633</v>
      </c>
      <c r="AI779" s="126">
        <f t="shared" si="797"/>
        <v>73170.29885057472</v>
      </c>
      <c r="AJ779" s="592"/>
      <c r="AK779" s="227" t="s">
        <v>103</v>
      </c>
      <c r="AL779" s="122">
        <v>514</v>
      </c>
      <c r="AM779" s="131">
        <v>258</v>
      </c>
      <c r="AN779" s="131">
        <v>20727440</v>
      </c>
      <c r="AO779" s="132">
        <f t="shared" si="811"/>
        <v>0.34677419354838712</v>
      </c>
      <c r="AP779" s="132">
        <f t="shared" si="798"/>
        <v>0.50194552529182879</v>
      </c>
      <c r="AQ779" s="126">
        <f t="shared" si="799"/>
        <v>80338.914728682168</v>
      </c>
      <c r="AR779" s="592"/>
      <c r="AS779" s="227" t="s">
        <v>103</v>
      </c>
      <c r="AT779" s="122">
        <v>262</v>
      </c>
      <c r="AU779" s="131">
        <v>100</v>
      </c>
      <c r="AV779" s="131">
        <v>7057780</v>
      </c>
      <c r="AW779" s="132">
        <f t="shared" si="812"/>
        <v>0.24813895781637718</v>
      </c>
      <c r="AX779" s="132">
        <f t="shared" si="800"/>
        <v>0.38167938931297712</v>
      </c>
      <c r="AY779" s="131">
        <f t="shared" si="801"/>
        <v>70577.8</v>
      </c>
      <c r="AZ779" s="592"/>
      <c r="BA779" s="227" t="s">
        <v>103</v>
      </c>
      <c r="BB779" s="122">
        <v>92</v>
      </c>
      <c r="BC779" s="131">
        <v>29</v>
      </c>
      <c r="BD779" s="131">
        <v>1897110</v>
      </c>
      <c r="BE779" s="132">
        <f t="shared" si="813"/>
        <v>0.17261904761904762</v>
      </c>
      <c r="BF779" s="132">
        <f t="shared" si="802"/>
        <v>0.31521739130434784</v>
      </c>
      <c r="BG779" s="157">
        <f t="shared" si="803"/>
        <v>65417.586206896551</v>
      </c>
      <c r="BH779" s="592"/>
      <c r="BI779" s="227" t="s">
        <v>103</v>
      </c>
      <c r="BJ779" s="122">
        <f t="shared" si="804"/>
        <v>2421</v>
      </c>
      <c r="BK779" s="131">
        <f t="shared" si="788"/>
        <v>1285</v>
      </c>
      <c r="BL779" s="131">
        <f t="shared" si="789"/>
        <v>92400930</v>
      </c>
      <c r="BM779" s="132">
        <f t="shared" si="814"/>
        <v>0.34321581196581197</v>
      </c>
      <c r="BN779" s="132">
        <f t="shared" si="805"/>
        <v>0.53077240809582815</v>
      </c>
      <c r="BO779" s="131">
        <f t="shared" si="806"/>
        <v>71907.338521400772</v>
      </c>
      <c r="BP779" s="183"/>
    </row>
    <row r="780" spans="2:68" s="75" customFormat="1">
      <c r="B780" s="602"/>
      <c r="C780" s="605"/>
      <c r="D780" s="592"/>
      <c r="E780" s="227" t="s">
        <v>106</v>
      </c>
      <c r="F780" s="122">
        <v>0</v>
      </c>
      <c r="G780" s="131">
        <v>0</v>
      </c>
      <c r="H780" s="131">
        <v>0</v>
      </c>
      <c r="I780" s="132">
        <f t="shared" si="807"/>
        <v>0</v>
      </c>
      <c r="J780" s="132" t="str">
        <f t="shared" si="790"/>
        <v>-</v>
      </c>
      <c r="K780" s="157" t="str">
        <f t="shared" si="791"/>
        <v>-</v>
      </c>
      <c r="L780" s="592"/>
      <c r="M780" s="227" t="s">
        <v>106</v>
      </c>
      <c r="N780" s="122">
        <v>2</v>
      </c>
      <c r="O780" s="131">
        <v>1</v>
      </c>
      <c r="P780" s="131">
        <v>16970</v>
      </c>
      <c r="Q780" s="132">
        <f t="shared" si="808"/>
        <v>0.125</v>
      </c>
      <c r="R780" s="132">
        <f t="shared" si="792"/>
        <v>0.5</v>
      </c>
      <c r="S780" s="126">
        <f t="shared" si="793"/>
        <v>16970</v>
      </c>
      <c r="T780" s="592"/>
      <c r="U780" s="227" t="s">
        <v>106</v>
      </c>
      <c r="V780" s="122">
        <v>226</v>
      </c>
      <c r="W780" s="131">
        <v>145</v>
      </c>
      <c r="X780" s="131">
        <v>7918980</v>
      </c>
      <c r="Y780" s="132">
        <f t="shared" si="809"/>
        <v>0.11249030256012413</v>
      </c>
      <c r="Z780" s="132">
        <f t="shared" si="794"/>
        <v>0.6415929203539823</v>
      </c>
      <c r="AA780" s="131">
        <f t="shared" si="795"/>
        <v>54613.65517241379</v>
      </c>
      <c r="AB780" s="592"/>
      <c r="AC780" s="227" t="s">
        <v>106</v>
      </c>
      <c r="AD780" s="122">
        <v>236</v>
      </c>
      <c r="AE780" s="131">
        <v>146</v>
      </c>
      <c r="AF780" s="131">
        <v>12073680</v>
      </c>
      <c r="AG780" s="132">
        <f t="shared" si="810"/>
        <v>0.129547471162378</v>
      </c>
      <c r="AH780" s="132">
        <f t="shared" si="796"/>
        <v>0.61864406779661019</v>
      </c>
      <c r="AI780" s="126">
        <f t="shared" si="797"/>
        <v>82696.438356164377</v>
      </c>
      <c r="AJ780" s="592"/>
      <c r="AK780" s="227" t="s">
        <v>106</v>
      </c>
      <c r="AL780" s="122">
        <v>208</v>
      </c>
      <c r="AM780" s="131">
        <v>110</v>
      </c>
      <c r="AN780" s="131">
        <v>9319830</v>
      </c>
      <c r="AO780" s="132">
        <f t="shared" si="811"/>
        <v>0.14784946236559141</v>
      </c>
      <c r="AP780" s="132">
        <f t="shared" si="798"/>
        <v>0.52884615384615385</v>
      </c>
      <c r="AQ780" s="126">
        <f t="shared" si="799"/>
        <v>84725.727272727279</v>
      </c>
      <c r="AR780" s="592"/>
      <c r="AS780" s="227" t="s">
        <v>106</v>
      </c>
      <c r="AT780" s="122">
        <v>106</v>
      </c>
      <c r="AU780" s="131">
        <v>44</v>
      </c>
      <c r="AV780" s="131">
        <v>3133110</v>
      </c>
      <c r="AW780" s="132">
        <f t="shared" si="812"/>
        <v>0.10918114143920596</v>
      </c>
      <c r="AX780" s="132">
        <f t="shared" si="800"/>
        <v>0.41509433962264153</v>
      </c>
      <c r="AY780" s="131">
        <f t="shared" si="801"/>
        <v>71207.045454545456</v>
      </c>
      <c r="AZ780" s="592"/>
      <c r="BA780" s="227" t="s">
        <v>106</v>
      </c>
      <c r="BB780" s="122">
        <v>34</v>
      </c>
      <c r="BC780" s="131">
        <v>14</v>
      </c>
      <c r="BD780" s="131">
        <v>1449230</v>
      </c>
      <c r="BE780" s="132">
        <f t="shared" si="813"/>
        <v>8.3333333333333329E-2</v>
      </c>
      <c r="BF780" s="132">
        <f t="shared" si="802"/>
        <v>0.41176470588235292</v>
      </c>
      <c r="BG780" s="157">
        <f t="shared" si="803"/>
        <v>103516.42857142857</v>
      </c>
      <c r="BH780" s="592"/>
      <c r="BI780" s="227" t="s">
        <v>106</v>
      </c>
      <c r="BJ780" s="122">
        <f t="shared" si="804"/>
        <v>812</v>
      </c>
      <c r="BK780" s="131">
        <f t="shared" si="788"/>
        <v>460</v>
      </c>
      <c r="BL780" s="131">
        <f t="shared" si="789"/>
        <v>33911800</v>
      </c>
      <c r="BM780" s="132">
        <f t="shared" si="814"/>
        <v>0.12286324786324786</v>
      </c>
      <c r="BN780" s="132">
        <f t="shared" si="805"/>
        <v>0.56650246305418717</v>
      </c>
      <c r="BO780" s="131">
        <f t="shared" si="806"/>
        <v>73721.304347826081</v>
      </c>
      <c r="BP780" s="183"/>
    </row>
    <row r="781" spans="2:68" s="75" customFormat="1">
      <c r="B781" s="602"/>
      <c r="C781" s="605"/>
      <c r="D781" s="592"/>
      <c r="E781" s="227" t="s">
        <v>119</v>
      </c>
      <c r="F781" s="122">
        <v>2</v>
      </c>
      <c r="G781" s="131">
        <v>1</v>
      </c>
      <c r="H781" s="131">
        <v>21780</v>
      </c>
      <c r="I781" s="132">
        <f t="shared" si="807"/>
        <v>0.2</v>
      </c>
      <c r="J781" s="132">
        <f t="shared" si="790"/>
        <v>0.5</v>
      </c>
      <c r="K781" s="157">
        <f t="shared" si="791"/>
        <v>21780</v>
      </c>
      <c r="L781" s="592"/>
      <c r="M781" s="227" t="s">
        <v>119</v>
      </c>
      <c r="N781" s="122">
        <v>2</v>
      </c>
      <c r="O781" s="131">
        <v>0</v>
      </c>
      <c r="P781" s="131">
        <v>0</v>
      </c>
      <c r="Q781" s="132">
        <f t="shared" si="808"/>
        <v>0</v>
      </c>
      <c r="R781" s="132">
        <f t="shared" si="792"/>
        <v>0</v>
      </c>
      <c r="S781" s="126" t="str">
        <f t="shared" si="793"/>
        <v>-</v>
      </c>
      <c r="T781" s="592"/>
      <c r="U781" s="227" t="s">
        <v>119</v>
      </c>
      <c r="V781" s="122">
        <v>261</v>
      </c>
      <c r="W781" s="131">
        <v>154</v>
      </c>
      <c r="X781" s="131">
        <v>8930610</v>
      </c>
      <c r="Y781" s="132">
        <f t="shared" si="809"/>
        <v>0.11947245927075252</v>
      </c>
      <c r="Z781" s="132">
        <f t="shared" si="794"/>
        <v>0.59003831417624519</v>
      </c>
      <c r="AA781" s="131">
        <f t="shared" si="795"/>
        <v>57990.974025974028</v>
      </c>
      <c r="AB781" s="592"/>
      <c r="AC781" s="227" t="s">
        <v>119</v>
      </c>
      <c r="AD781" s="122">
        <v>261</v>
      </c>
      <c r="AE781" s="131">
        <v>160</v>
      </c>
      <c r="AF781" s="131">
        <v>11378460</v>
      </c>
      <c r="AG781" s="132">
        <f t="shared" si="810"/>
        <v>0.1419698314108252</v>
      </c>
      <c r="AH781" s="132">
        <f t="shared" si="796"/>
        <v>0.6130268199233716</v>
      </c>
      <c r="AI781" s="126">
        <f t="shared" si="797"/>
        <v>71115.375</v>
      </c>
      <c r="AJ781" s="592"/>
      <c r="AK781" s="227" t="s">
        <v>119</v>
      </c>
      <c r="AL781" s="122">
        <v>215</v>
      </c>
      <c r="AM781" s="131">
        <v>110</v>
      </c>
      <c r="AN781" s="131">
        <v>9106170</v>
      </c>
      <c r="AO781" s="132">
        <f t="shared" si="811"/>
        <v>0.14784946236559141</v>
      </c>
      <c r="AP781" s="132">
        <f t="shared" si="798"/>
        <v>0.51162790697674421</v>
      </c>
      <c r="AQ781" s="126">
        <f t="shared" si="799"/>
        <v>82783.363636363632</v>
      </c>
      <c r="AR781" s="592"/>
      <c r="AS781" s="227" t="s">
        <v>119</v>
      </c>
      <c r="AT781" s="122">
        <v>100</v>
      </c>
      <c r="AU781" s="131">
        <v>49</v>
      </c>
      <c r="AV781" s="131">
        <v>3859210</v>
      </c>
      <c r="AW781" s="132">
        <f t="shared" si="812"/>
        <v>0.12158808933002481</v>
      </c>
      <c r="AX781" s="132">
        <f t="shared" si="800"/>
        <v>0.49</v>
      </c>
      <c r="AY781" s="131">
        <f t="shared" si="801"/>
        <v>78759.387755102041</v>
      </c>
      <c r="AZ781" s="592"/>
      <c r="BA781" s="227" t="s">
        <v>119</v>
      </c>
      <c r="BB781" s="122">
        <v>45</v>
      </c>
      <c r="BC781" s="131">
        <v>12</v>
      </c>
      <c r="BD781" s="131">
        <v>1524120</v>
      </c>
      <c r="BE781" s="132">
        <f t="shared" si="813"/>
        <v>7.1428571428571425E-2</v>
      </c>
      <c r="BF781" s="132">
        <f t="shared" si="802"/>
        <v>0.26666666666666666</v>
      </c>
      <c r="BG781" s="157">
        <f t="shared" si="803"/>
        <v>127010</v>
      </c>
      <c r="BH781" s="592"/>
      <c r="BI781" s="227" t="s">
        <v>119</v>
      </c>
      <c r="BJ781" s="122">
        <f t="shared" si="804"/>
        <v>886</v>
      </c>
      <c r="BK781" s="131">
        <f t="shared" si="788"/>
        <v>486</v>
      </c>
      <c r="BL781" s="131">
        <f t="shared" si="789"/>
        <v>34820350</v>
      </c>
      <c r="BM781" s="132">
        <f t="shared" si="814"/>
        <v>0.12980769230769232</v>
      </c>
      <c r="BN781" s="132">
        <f t="shared" si="805"/>
        <v>0.54853273137697522</v>
      </c>
      <c r="BO781" s="131">
        <f t="shared" si="806"/>
        <v>71646.810699588474</v>
      </c>
      <c r="BP781" s="183"/>
    </row>
    <row r="782" spans="2:68" s="75" customFormat="1">
      <c r="B782" s="602"/>
      <c r="C782" s="605"/>
      <c r="D782" s="592"/>
      <c r="E782" s="227" t="s">
        <v>120</v>
      </c>
      <c r="F782" s="122">
        <v>1</v>
      </c>
      <c r="G782" s="131">
        <v>1</v>
      </c>
      <c r="H782" s="131">
        <v>21780</v>
      </c>
      <c r="I782" s="132">
        <f t="shared" si="807"/>
        <v>0.2</v>
      </c>
      <c r="J782" s="132">
        <f t="shared" si="790"/>
        <v>1</v>
      </c>
      <c r="K782" s="157">
        <f t="shared" si="791"/>
        <v>21780</v>
      </c>
      <c r="L782" s="592"/>
      <c r="M782" s="227" t="s">
        <v>120</v>
      </c>
      <c r="N782" s="122">
        <v>0</v>
      </c>
      <c r="O782" s="131">
        <v>0</v>
      </c>
      <c r="P782" s="131">
        <v>0</v>
      </c>
      <c r="Q782" s="132">
        <f t="shared" si="808"/>
        <v>0</v>
      </c>
      <c r="R782" s="132" t="str">
        <f t="shared" si="792"/>
        <v>-</v>
      </c>
      <c r="S782" s="126" t="str">
        <f t="shared" si="793"/>
        <v>-</v>
      </c>
      <c r="T782" s="592"/>
      <c r="U782" s="227" t="s">
        <v>120</v>
      </c>
      <c r="V782" s="122">
        <v>69</v>
      </c>
      <c r="W782" s="131">
        <v>48</v>
      </c>
      <c r="X782" s="131">
        <v>3273860</v>
      </c>
      <c r="Y782" s="132">
        <f t="shared" si="809"/>
        <v>3.7238169123351435E-2</v>
      </c>
      <c r="Z782" s="132">
        <f t="shared" si="794"/>
        <v>0.69565217391304346</v>
      </c>
      <c r="AA782" s="131">
        <f t="shared" si="795"/>
        <v>68205.416666666672</v>
      </c>
      <c r="AB782" s="592"/>
      <c r="AC782" s="227" t="s">
        <v>120</v>
      </c>
      <c r="AD782" s="122">
        <v>91</v>
      </c>
      <c r="AE782" s="131">
        <v>60</v>
      </c>
      <c r="AF782" s="131">
        <v>4827200</v>
      </c>
      <c r="AG782" s="132">
        <f t="shared" si="810"/>
        <v>5.3238686779059449E-2</v>
      </c>
      <c r="AH782" s="132">
        <f t="shared" si="796"/>
        <v>0.65934065934065933</v>
      </c>
      <c r="AI782" s="126">
        <f t="shared" si="797"/>
        <v>80453.333333333328</v>
      </c>
      <c r="AJ782" s="592"/>
      <c r="AK782" s="227" t="s">
        <v>120</v>
      </c>
      <c r="AL782" s="122">
        <v>67</v>
      </c>
      <c r="AM782" s="131">
        <v>40</v>
      </c>
      <c r="AN782" s="131">
        <v>3738830</v>
      </c>
      <c r="AO782" s="132">
        <f t="shared" si="811"/>
        <v>5.3763440860215055E-2</v>
      </c>
      <c r="AP782" s="132">
        <f t="shared" si="798"/>
        <v>0.59701492537313428</v>
      </c>
      <c r="AQ782" s="126">
        <f t="shared" si="799"/>
        <v>93470.75</v>
      </c>
      <c r="AR782" s="592"/>
      <c r="AS782" s="227" t="s">
        <v>120</v>
      </c>
      <c r="AT782" s="122">
        <v>26</v>
      </c>
      <c r="AU782" s="131">
        <v>16</v>
      </c>
      <c r="AV782" s="131">
        <v>725840</v>
      </c>
      <c r="AW782" s="132">
        <f t="shared" si="812"/>
        <v>3.9702233250620347E-2</v>
      </c>
      <c r="AX782" s="132">
        <f t="shared" si="800"/>
        <v>0.61538461538461542</v>
      </c>
      <c r="AY782" s="131">
        <f t="shared" si="801"/>
        <v>45365</v>
      </c>
      <c r="AZ782" s="592"/>
      <c r="BA782" s="227" t="s">
        <v>120</v>
      </c>
      <c r="BB782" s="122">
        <v>3</v>
      </c>
      <c r="BC782" s="131">
        <v>1</v>
      </c>
      <c r="BD782" s="131">
        <v>162400</v>
      </c>
      <c r="BE782" s="132">
        <f t="shared" si="813"/>
        <v>5.9523809523809521E-3</v>
      </c>
      <c r="BF782" s="132">
        <f t="shared" si="802"/>
        <v>0.33333333333333331</v>
      </c>
      <c r="BG782" s="157">
        <f t="shared" si="803"/>
        <v>162400</v>
      </c>
      <c r="BH782" s="592"/>
      <c r="BI782" s="227" t="s">
        <v>120</v>
      </c>
      <c r="BJ782" s="122">
        <f t="shared" si="804"/>
        <v>257</v>
      </c>
      <c r="BK782" s="131">
        <f t="shared" si="788"/>
        <v>166</v>
      </c>
      <c r="BL782" s="131">
        <f t="shared" si="789"/>
        <v>12749910</v>
      </c>
      <c r="BM782" s="132">
        <f t="shared" si="814"/>
        <v>4.433760683760684E-2</v>
      </c>
      <c r="BN782" s="132">
        <f t="shared" si="805"/>
        <v>0.64591439688715957</v>
      </c>
      <c r="BO782" s="131">
        <f t="shared" si="806"/>
        <v>76806.686746987951</v>
      </c>
      <c r="BP782" s="183"/>
    </row>
    <row r="783" spans="2:68" s="75" customFormat="1">
      <c r="B783" s="602"/>
      <c r="C783" s="605"/>
      <c r="D783" s="592"/>
      <c r="E783" s="227" t="s">
        <v>121</v>
      </c>
      <c r="F783" s="122">
        <v>0</v>
      </c>
      <c r="G783" s="131">
        <v>0</v>
      </c>
      <c r="H783" s="131">
        <v>0</v>
      </c>
      <c r="I783" s="132">
        <f t="shared" si="807"/>
        <v>0</v>
      </c>
      <c r="J783" s="132" t="str">
        <f t="shared" si="790"/>
        <v>-</v>
      </c>
      <c r="K783" s="157" t="str">
        <f t="shared" si="791"/>
        <v>-</v>
      </c>
      <c r="L783" s="592"/>
      <c r="M783" s="227" t="s">
        <v>121</v>
      </c>
      <c r="N783" s="122">
        <v>2</v>
      </c>
      <c r="O783" s="131">
        <v>1</v>
      </c>
      <c r="P783" s="131">
        <v>16970</v>
      </c>
      <c r="Q783" s="132">
        <f t="shared" si="808"/>
        <v>0.125</v>
      </c>
      <c r="R783" s="132">
        <f t="shared" si="792"/>
        <v>0.5</v>
      </c>
      <c r="S783" s="126">
        <f t="shared" si="793"/>
        <v>16970</v>
      </c>
      <c r="T783" s="592"/>
      <c r="U783" s="227" t="s">
        <v>121</v>
      </c>
      <c r="V783" s="122">
        <v>77</v>
      </c>
      <c r="W783" s="131">
        <v>45</v>
      </c>
      <c r="X783" s="131">
        <v>2368410</v>
      </c>
      <c r="Y783" s="132">
        <f t="shared" si="809"/>
        <v>3.4910783553141971E-2</v>
      </c>
      <c r="Z783" s="132">
        <f t="shared" si="794"/>
        <v>0.58441558441558439</v>
      </c>
      <c r="AA783" s="131">
        <f t="shared" si="795"/>
        <v>52631.333333333336</v>
      </c>
      <c r="AB783" s="592"/>
      <c r="AC783" s="227" t="s">
        <v>121</v>
      </c>
      <c r="AD783" s="122">
        <v>95</v>
      </c>
      <c r="AE783" s="131">
        <v>60</v>
      </c>
      <c r="AF783" s="131">
        <v>5227230</v>
      </c>
      <c r="AG783" s="132">
        <f t="shared" si="810"/>
        <v>5.3238686779059449E-2</v>
      </c>
      <c r="AH783" s="132">
        <f t="shared" si="796"/>
        <v>0.63157894736842102</v>
      </c>
      <c r="AI783" s="126">
        <f t="shared" si="797"/>
        <v>87120.5</v>
      </c>
      <c r="AJ783" s="592"/>
      <c r="AK783" s="227" t="s">
        <v>121</v>
      </c>
      <c r="AL783" s="122">
        <v>82</v>
      </c>
      <c r="AM783" s="131">
        <v>47</v>
      </c>
      <c r="AN783" s="131">
        <v>3817580</v>
      </c>
      <c r="AO783" s="132">
        <f t="shared" si="811"/>
        <v>6.3172043010752688E-2</v>
      </c>
      <c r="AP783" s="132">
        <f t="shared" si="798"/>
        <v>0.57317073170731703</v>
      </c>
      <c r="AQ783" s="126">
        <f t="shared" si="799"/>
        <v>81225.106382978716</v>
      </c>
      <c r="AR783" s="592"/>
      <c r="AS783" s="227" t="s">
        <v>121</v>
      </c>
      <c r="AT783" s="122">
        <v>54</v>
      </c>
      <c r="AU783" s="131">
        <v>12</v>
      </c>
      <c r="AV783" s="131">
        <v>655810</v>
      </c>
      <c r="AW783" s="132">
        <f t="shared" si="812"/>
        <v>2.9776674937965261E-2</v>
      </c>
      <c r="AX783" s="132">
        <f t="shared" si="800"/>
        <v>0.22222222222222221</v>
      </c>
      <c r="AY783" s="131">
        <f t="shared" si="801"/>
        <v>54650.833333333336</v>
      </c>
      <c r="AZ783" s="592"/>
      <c r="BA783" s="227" t="s">
        <v>121</v>
      </c>
      <c r="BB783" s="122">
        <v>24</v>
      </c>
      <c r="BC783" s="131">
        <v>8</v>
      </c>
      <c r="BD783" s="131">
        <v>694240</v>
      </c>
      <c r="BE783" s="132">
        <f t="shared" si="813"/>
        <v>4.7619047619047616E-2</v>
      </c>
      <c r="BF783" s="132">
        <f t="shared" si="802"/>
        <v>0.33333333333333331</v>
      </c>
      <c r="BG783" s="157">
        <f t="shared" si="803"/>
        <v>86780</v>
      </c>
      <c r="BH783" s="592"/>
      <c r="BI783" s="227" t="s">
        <v>121</v>
      </c>
      <c r="BJ783" s="122">
        <f t="shared" si="804"/>
        <v>334</v>
      </c>
      <c r="BK783" s="131">
        <f t="shared" si="788"/>
        <v>173</v>
      </c>
      <c r="BL783" s="131">
        <f t="shared" si="789"/>
        <v>12780240</v>
      </c>
      <c r="BM783" s="132">
        <f t="shared" si="814"/>
        <v>4.620726495726496E-2</v>
      </c>
      <c r="BN783" s="132">
        <f t="shared" si="805"/>
        <v>0.51796407185628746</v>
      </c>
      <c r="BO783" s="131">
        <f t="shared" si="806"/>
        <v>73874.219653179185</v>
      </c>
      <c r="BP783" s="183"/>
    </row>
    <row r="784" spans="2:68" s="75" customFormat="1">
      <c r="B784" s="602"/>
      <c r="C784" s="605"/>
      <c r="D784" s="592"/>
      <c r="E784" s="227" t="s">
        <v>122</v>
      </c>
      <c r="F784" s="122">
        <v>3</v>
      </c>
      <c r="G784" s="131">
        <v>1</v>
      </c>
      <c r="H784" s="131">
        <v>21780</v>
      </c>
      <c r="I784" s="132">
        <f t="shared" si="807"/>
        <v>0.2</v>
      </c>
      <c r="J784" s="132">
        <f t="shared" si="790"/>
        <v>0.33333333333333331</v>
      </c>
      <c r="K784" s="157">
        <f t="shared" si="791"/>
        <v>21780</v>
      </c>
      <c r="L784" s="592"/>
      <c r="M784" s="227" t="s">
        <v>122</v>
      </c>
      <c r="N784" s="122">
        <v>1</v>
      </c>
      <c r="O784" s="131">
        <v>0</v>
      </c>
      <c r="P784" s="131">
        <v>0</v>
      </c>
      <c r="Q784" s="132">
        <f t="shared" si="808"/>
        <v>0</v>
      </c>
      <c r="R784" s="132">
        <f t="shared" si="792"/>
        <v>0</v>
      </c>
      <c r="S784" s="126" t="str">
        <f t="shared" si="793"/>
        <v>-</v>
      </c>
      <c r="T784" s="592"/>
      <c r="U784" s="227" t="s">
        <v>122</v>
      </c>
      <c r="V784" s="122">
        <v>59</v>
      </c>
      <c r="W784" s="131">
        <v>36</v>
      </c>
      <c r="X784" s="131">
        <v>2446830</v>
      </c>
      <c r="Y784" s="132">
        <f t="shared" si="809"/>
        <v>2.7928626842513578E-2</v>
      </c>
      <c r="Z784" s="132">
        <f t="shared" si="794"/>
        <v>0.61016949152542377</v>
      </c>
      <c r="AA784" s="131">
        <f t="shared" si="795"/>
        <v>67967.5</v>
      </c>
      <c r="AB784" s="592"/>
      <c r="AC784" s="227" t="s">
        <v>122</v>
      </c>
      <c r="AD784" s="122">
        <v>76</v>
      </c>
      <c r="AE784" s="131">
        <v>33</v>
      </c>
      <c r="AF784" s="131">
        <v>3951440</v>
      </c>
      <c r="AG784" s="132">
        <f t="shared" si="810"/>
        <v>2.9281277728482696E-2</v>
      </c>
      <c r="AH784" s="132">
        <f t="shared" si="796"/>
        <v>0.43421052631578949</v>
      </c>
      <c r="AI784" s="126">
        <f t="shared" si="797"/>
        <v>119740.60606060606</v>
      </c>
      <c r="AJ784" s="592"/>
      <c r="AK784" s="227" t="s">
        <v>122</v>
      </c>
      <c r="AL784" s="122">
        <v>71</v>
      </c>
      <c r="AM784" s="131">
        <v>32</v>
      </c>
      <c r="AN784" s="131">
        <v>2096690</v>
      </c>
      <c r="AO784" s="132">
        <f t="shared" si="811"/>
        <v>4.3010752688172046E-2</v>
      </c>
      <c r="AP784" s="132">
        <f t="shared" si="798"/>
        <v>0.45070422535211269</v>
      </c>
      <c r="AQ784" s="126">
        <f t="shared" si="799"/>
        <v>65521.5625</v>
      </c>
      <c r="AR784" s="592"/>
      <c r="AS784" s="227" t="s">
        <v>122</v>
      </c>
      <c r="AT784" s="122">
        <v>42</v>
      </c>
      <c r="AU784" s="131">
        <v>16</v>
      </c>
      <c r="AV784" s="131">
        <v>1418160</v>
      </c>
      <c r="AW784" s="132">
        <f t="shared" si="812"/>
        <v>3.9702233250620347E-2</v>
      </c>
      <c r="AX784" s="132">
        <f t="shared" si="800"/>
        <v>0.38095238095238093</v>
      </c>
      <c r="AY784" s="131">
        <f t="shared" si="801"/>
        <v>88635</v>
      </c>
      <c r="AZ784" s="592"/>
      <c r="BA784" s="227" t="s">
        <v>122</v>
      </c>
      <c r="BB784" s="122">
        <v>22</v>
      </c>
      <c r="BC784" s="131">
        <v>4</v>
      </c>
      <c r="BD784" s="131">
        <v>303850</v>
      </c>
      <c r="BE784" s="132">
        <f t="shared" si="813"/>
        <v>2.3809523809523808E-2</v>
      </c>
      <c r="BF784" s="132">
        <f t="shared" si="802"/>
        <v>0.18181818181818182</v>
      </c>
      <c r="BG784" s="157">
        <f t="shared" si="803"/>
        <v>75962.5</v>
      </c>
      <c r="BH784" s="592"/>
      <c r="BI784" s="227" t="s">
        <v>122</v>
      </c>
      <c r="BJ784" s="122">
        <f t="shared" si="804"/>
        <v>274</v>
      </c>
      <c r="BK784" s="131">
        <f t="shared" si="788"/>
        <v>122</v>
      </c>
      <c r="BL784" s="131">
        <f t="shared" si="789"/>
        <v>10238750</v>
      </c>
      <c r="BM784" s="132">
        <f t="shared" si="814"/>
        <v>3.2585470085470088E-2</v>
      </c>
      <c r="BN784" s="132">
        <f t="shared" si="805"/>
        <v>0.44525547445255476</v>
      </c>
      <c r="BO784" s="131">
        <f t="shared" si="806"/>
        <v>83924.180327868846</v>
      </c>
      <c r="BP784" s="183"/>
    </row>
    <row r="785" spans="2:68" s="75" customFormat="1">
      <c r="B785" s="602"/>
      <c r="C785" s="605"/>
      <c r="D785" s="592"/>
      <c r="E785" s="227" t="s">
        <v>123</v>
      </c>
      <c r="F785" s="122">
        <v>1</v>
      </c>
      <c r="G785" s="131">
        <v>1</v>
      </c>
      <c r="H785" s="131">
        <v>21780</v>
      </c>
      <c r="I785" s="132">
        <f t="shared" si="807"/>
        <v>0.2</v>
      </c>
      <c r="J785" s="132">
        <f t="shared" si="790"/>
        <v>1</v>
      </c>
      <c r="K785" s="157">
        <f t="shared" si="791"/>
        <v>21780</v>
      </c>
      <c r="L785" s="592"/>
      <c r="M785" s="227" t="s">
        <v>123</v>
      </c>
      <c r="N785" s="122">
        <v>4</v>
      </c>
      <c r="O785" s="131">
        <v>1</v>
      </c>
      <c r="P785" s="131">
        <v>45780</v>
      </c>
      <c r="Q785" s="132">
        <f t="shared" si="808"/>
        <v>0.125</v>
      </c>
      <c r="R785" s="132">
        <f t="shared" si="792"/>
        <v>0.25</v>
      </c>
      <c r="S785" s="126">
        <f t="shared" si="793"/>
        <v>45780</v>
      </c>
      <c r="T785" s="592"/>
      <c r="U785" s="227" t="s">
        <v>123</v>
      </c>
      <c r="V785" s="122">
        <v>595</v>
      </c>
      <c r="W785" s="131">
        <v>373</v>
      </c>
      <c r="X785" s="131">
        <v>24308960</v>
      </c>
      <c r="Y785" s="132">
        <f t="shared" si="809"/>
        <v>0.28937160589604344</v>
      </c>
      <c r="Z785" s="132">
        <f t="shared" si="794"/>
        <v>0.626890756302521</v>
      </c>
      <c r="AA785" s="131">
        <f t="shared" si="795"/>
        <v>65171.474530831096</v>
      </c>
      <c r="AB785" s="592"/>
      <c r="AC785" s="227" t="s">
        <v>123</v>
      </c>
      <c r="AD785" s="122">
        <v>575</v>
      </c>
      <c r="AE785" s="131">
        <v>357</v>
      </c>
      <c r="AF785" s="131">
        <v>33954240</v>
      </c>
      <c r="AG785" s="132">
        <f t="shared" si="810"/>
        <v>0.31677018633540371</v>
      </c>
      <c r="AH785" s="132">
        <f t="shared" si="796"/>
        <v>0.62086956521739134</v>
      </c>
      <c r="AI785" s="126">
        <f t="shared" si="797"/>
        <v>95109.915966386558</v>
      </c>
      <c r="AJ785" s="592"/>
      <c r="AK785" s="227" t="s">
        <v>123</v>
      </c>
      <c r="AL785" s="122">
        <v>328</v>
      </c>
      <c r="AM785" s="131">
        <v>182</v>
      </c>
      <c r="AN785" s="131">
        <v>12575590</v>
      </c>
      <c r="AO785" s="132">
        <f t="shared" si="811"/>
        <v>0.2446236559139785</v>
      </c>
      <c r="AP785" s="132">
        <f t="shared" si="798"/>
        <v>0.55487804878048785</v>
      </c>
      <c r="AQ785" s="126">
        <f t="shared" si="799"/>
        <v>69096.648351648357</v>
      </c>
      <c r="AR785" s="592"/>
      <c r="AS785" s="227" t="s">
        <v>123</v>
      </c>
      <c r="AT785" s="122">
        <v>139</v>
      </c>
      <c r="AU785" s="131">
        <v>49</v>
      </c>
      <c r="AV785" s="131">
        <v>3058870</v>
      </c>
      <c r="AW785" s="132">
        <f t="shared" si="812"/>
        <v>0.12158808933002481</v>
      </c>
      <c r="AX785" s="132">
        <f t="shared" si="800"/>
        <v>0.35251798561151076</v>
      </c>
      <c r="AY785" s="131">
        <f t="shared" si="801"/>
        <v>62425.918367346938</v>
      </c>
      <c r="AZ785" s="592"/>
      <c r="BA785" s="227" t="s">
        <v>123</v>
      </c>
      <c r="BB785" s="122">
        <v>42</v>
      </c>
      <c r="BC785" s="131">
        <v>17</v>
      </c>
      <c r="BD785" s="131">
        <v>926830</v>
      </c>
      <c r="BE785" s="132">
        <f t="shared" si="813"/>
        <v>0.10119047619047619</v>
      </c>
      <c r="BF785" s="132">
        <f t="shared" si="802"/>
        <v>0.40476190476190477</v>
      </c>
      <c r="BG785" s="157">
        <f t="shared" si="803"/>
        <v>54519.411764705881</v>
      </c>
      <c r="BH785" s="592"/>
      <c r="BI785" s="227" t="s">
        <v>123</v>
      </c>
      <c r="BJ785" s="122">
        <f t="shared" si="804"/>
        <v>1684</v>
      </c>
      <c r="BK785" s="131">
        <f t="shared" si="788"/>
        <v>980</v>
      </c>
      <c r="BL785" s="131">
        <f t="shared" si="789"/>
        <v>74892050</v>
      </c>
      <c r="BM785" s="132">
        <f t="shared" si="814"/>
        <v>0.26175213675213677</v>
      </c>
      <c r="BN785" s="132">
        <f t="shared" si="805"/>
        <v>0.58194774346793354</v>
      </c>
      <c r="BO785" s="131">
        <f t="shared" si="806"/>
        <v>76420.459183673476</v>
      </c>
      <c r="BP785" s="183"/>
    </row>
    <row r="786" spans="2:68" s="75" customFormat="1">
      <c r="B786" s="602"/>
      <c r="C786" s="605"/>
      <c r="D786" s="592"/>
      <c r="E786" s="227" t="s">
        <v>124</v>
      </c>
      <c r="F786" s="122">
        <v>1</v>
      </c>
      <c r="G786" s="131">
        <v>0</v>
      </c>
      <c r="H786" s="131">
        <v>0</v>
      </c>
      <c r="I786" s="132">
        <f t="shared" si="807"/>
        <v>0</v>
      </c>
      <c r="J786" s="132">
        <f t="shared" si="790"/>
        <v>0</v>
      </c>
      <c r="K786" s="157" t="str">
        <f t="shared" si="791"/>
        <v>-</v>
      </c>
      <c r="L786" s="592"/>
      <c r="M786" s="227" t="s">
        <v>124</v>
      </c>
      <c r="N786" s="122">
        <v>2</v>
      </c>
      <c r="O786" s="131">
        <v>1</v>
      </c>
      <c r="P786" s="131">
        <v>16970</v>
      </c>
      <c r="Q786" s="132">
        <f t="shared" si="808"/>
        <v>0.125</v>
      </c>
      <c r="R786" s="132">
        <f t="shared" si="792"/>
        <v>0.5</v>
      </c>
      <c r="S786" s="126">
        <f t="shared" si="793"/>
        <v>16970</v>
      </c>
      <c r="T786" s="592"/>
      <c r="U786" s="227" t="s">
        <v>124</v>
      </c>
      <c r="V786" s="122">
        <v>63</v>
      </c>
      <c r="W786" s="131">
        <v>30</v>
      </c>
      <c r="X786" s="131">
        <v>1901290</v>
      </c>
      <c r="Y786" s="132">
        <f t="shared" si="809"/>
        <v>2.3273855702094646E-2</v>
      </c>
      <c r="Z786" s="132">
        <f t="shared" si="794"/>
        <v>0.47619047619047616</v>
      </c>
      <c r="AA786" s="131">
        <f t="shared" si="795"/>
        <v>63376.333333333336</v>
      </c>
      <c r="AB786" s="592"/>
      <c r="AC786" s="227" t="s">
        <v>124</v>
      </c>
      <c r="AD786" s="122">
        <v>98</v>
      </c>
      <c r="AE786" s="131">
        <v>57</v>
      </c>
      <c r="AF786" s="131">
        <v>4133080</v>
      </c>
      <c r="AG786" s="132">
        <f t="shared" si="810"/>
        <v>5.0576752440106475E-2</v>
      </c>
      <c r="AH786" s="132">
        <f t="shared" si="796"/>
        <v>0.58163265306122447</v>
      </c>
      <c r="AI786" s="126">
        <f t="shared" si="797"/>
        <v>72510.175438596489</v>
      </c>
      <c r="AJ786" s="592"/>
      <c r="AK786" s="227" t="s">
        <v>124</v>
      </c>
      <c r="AL786" s="122">
        <v>75</v>
      </c>
      <c r="AM786" s="131">
        <v>38</v>
      </c>
      <c r="AN786" s="131">
        <v>2814120</v>
      </c>
      <c r="AO786" s="132">
        <f t="shared" si="811"/>
        <v>5.1075268817204304E-2</v>
      </c>
      <c r="AP786" s="132">
        <f t="shared" si="798"/>
        <v>0.50666666666666671</v>
      </c>
      <c r="AQ786" s="126">
        <f t="shared" si="799"/>
        <v>74055.789473684214</v>
      </c>
      <c r="AR786" s="592"/>
      <c r="AS786" s="227" t="s">
        <v>124</v>
      </c>
      <c r="AT786" s="122">
        <v>61</v>
      </c>
      <c r="AU786" s="131">
        <v>19</v>
      </c>
      <c r="AV786" s="131">
        <v>1011440</v>
      </c>
      <c r="AW786" s="132">
        <f t="shared" si="812"/>
        <v>4.7146401985111663E-2</v>
      </c>
      <c r="AX786" s="132">
        <f t="shared" si="800"/>
        <v>0.31147540983606559</v>
      </c>
      <c r="AY786" s="131">
        <f t="shared" si="801"/>
        <v>53233.684210526313</v>
      </c>
      <c r="AZ786" s="592"/>
      <c r="BA786" s="227" t="s">
        <v>124</v>
      </c>
      <c r="BB786" s="122">
        <v>28</v>
      </c>
      <c r="BC786" s="131">
        <v>6</v>
      </c>
      <c r="BD786" s="131">
        <v>378250</v>
      </c>
      <c r="BE786" s="132">
        <f t="shared" si="813"/>
        <v>3.5714285714285712E-2</v>
      </c>
      <c r="BF786" s="132">
        <f t="shared" si="802"/>
        <v>0.21428571428571427</v>
      </c>
      <c r="BG786" s="157">
        <f t="shared" si="803"/>
        <v>63041.666666666664</v>
      </c>
      <c r="BH786" s="592"/>
      <c r="BI786" s="227" t="s">
        <v>124</v>
      </c>
      <c r="BJ786" s="122">
        <f t="shared" si="804"/>
        <v>328</v>
      </c>
      <c r="BK786" s="131">
        <f t="shared" si="788"/>
        <v>151</v>
      </c>
      <c r="BL786" s="131">
        <f t="shared" si="789"/>
        <v>10255150</v>
      </c>
      <c r="BM786" s="132">
        <f t="shared" si="814"/>
        <v>4.0331196581196584E-2</v>
      </c>
      <c r="BN786" s="132">
        <f t="shared" si="805"/>
        <v>0.46036585365853661</v>
      </c>
      <c r="BO786" s="131">
        <f t="shared" si="806"/>
        <v>67914.900662251661</v>
      </c>
      <c r="BP786" s="183"/>
    </row>
    <row r="787" spans="2:68" s="75" customFormat="1">
      <c r="B787" s="602"/>
      <c r="C787" s="605"/>
      <c r="D787" s="592"/>
      <c r="E787" s="224" t="s">
        <v>117</v>
      </c>
      <c r="F787" s="122">
        <v>0</v>
      </c>
      <c r="G787" s="131">
        <v>0</v>
      </c>
      <c r="H787" s="131">
        <v>0</v>
      </c>
      <c r="I787" s="132">
        <f t="shared" si="807"/>
        <v>0</v>
      </c>
      <c r="J787" s="132" t="str">
        <f t="shared" si="790"/>
        <v>-</v>
      </c>
      <c r="K787" s="157" t="str">
        <f t="shared" si="791"/>
        <v>-</v>
      </c>
      <c r="L787" s="592"/>
      <c r="M787" s="228" t="s">
        <v>117</v>
      </c>
      <c r="N787" s="122">
        <v>1</v>
      </c>
      <c r="O787" s="131">
        <v>0</v>
      </c>
      <c r="P787" s="131">
        <v>0</v>
      </c>
      <c r="Q787" s="132">
        <f t="shared" si="808"/>
        <v>0</v>
      </c>
      <c r="R787" s="132">
        <f t="shared" si="792"/>
        <v>0</v>
      </c>
      <c r="S787" s="126" t="str">
        <f t="shared" si="793"/>
        <v>-</v>
      </c>
      <c r="T787" s="592"/>
      <c r="U787" s="228" t="s">
        <v>117</v>
      </c>
      <c r="V787" s="122">
        <v>124</v>
      </c>
      <c r="W787" s="131">
        <v>64</v>
      </c>
      <c r="X787" s="131">
        <v>3025840</v>
      </c>
      <c r="Y787" s="132">
        <f t="shared" si="809"/>
        <v>4.965089216446858E-2</v>
      </c>
      <c r="Z787" s="132">
        <f t="shared" si="794"/>
        <v>0.5161290322580645</v>
      </c>
      <c r="AA787" s="131">
        <f t="shared" si="795"/>
        <v>47278.75</v>
      </c>
      <c r="AB787" s="592"/>
      <c r="AC787" s="228" t="s">
        <v>117</v>
      </c>
      <c r="AD787" s="122">
        <v>70</v>
      </c>
      <c r="AE787" s="131">
        <v>32</v>
      </c>
      <c r="AF787" s="131">
        <v>2445640</v>
      </c>
      <c r="AG787" s="132">
        <f t="shared" si="810"/>
        <v>2.8393966282165041E-2</v>
      </c>
      <c r="AH787" s="132">
        <f t="shared" si="796"/>
        <v>0.45714285714285713</v>
      </c>
      <c r="AI787" s="126">
        <f t="shared" si="797"/>
        <v>76426.25</v>
      </c>
      <c r="AJ787" s="592"/>
      <c r="AK787" s="228" t="s">
        <v>117</v>
      </c>
      <c r="AL787" s="122">
        <v>42</v>
      </c>
      <c r="AM787" s="131">
        <v>18</v>
      </c>
      <c r="AN787" s="131">
        <v>1439390</v>
      </c>
      <c r="AO787" s="132">
        <f t="shared" si="811"/>
        <v>2.4193548387096774E-2</v>
      </c>
      <c r="AP787" s="132">
        <f t="shared" si="798"/>
        <v>0.42857142857142855</v>
      </c>
      <c r="AQ787" s="126">
        <f t="shared" si="799"/>
        <v>79966.111111111109</v>
      </c>
      <c r="AR787" s="592"/>
      <c r="AS787" s="228" t="s">
        <v>117</v>
      </c>
      <c r="AT787" s="122">
        <v>27</v>
      </c>
      <c r="AU787" s="131">
        <v>7</v>
      </c>
      <c r="AV787" s="131">
        <v>575480</v>
      </c>
      <c r="AW787" s="132">
        <f t="shared" si="812"/>
        <v>1.7369727047146403E-2</v>
      </c>
      <c r="AX787" s="132">
        <f t="shared" si="800"/>
        <v>0.25925925925925924</v>
      </c>
      <c r="AY787" s="131">
        <f t="shared" si="801"/>
        <v>82211.428571428565</v>
      </c>
      <c r="AZ787" s="592"/>
      <c r="BA787" s="228" t="s">
        <v>117</v>
      </c>
      <c r="BB787" s="122">
        <v>17</v>
      </c>
      <c r="BC787" s="131">
        <v>8</v>
      </c>
      <c r="BD787" s="131">
        <v>713640</v>
      </c>
      <c r="BE787" s="132">
        <f t="shared" si="813"/>
        <v>4.7619047619047616E-2</v>
      </c>
      <c r="BF787" s="132">
        <f t="shared" si="802"/>
        <v>0.47058823529411764</v>
      </c>
      <c r="BG787" s="157">
        <f t="shared" si="803"/>
        <v>89205</v>
      </c>
      <c r="BH787" s="592"/>
      <c r="BI787" s="228" t="s">
        <v>117</v>
      </c>
      <c r="BJ787" s="122">
        <f t="shared" si="804"/>
        <v>281</v>
      </c>
      <c r="BK787" s="131">
        <f t="shared" si="788"/>
        <v>129</v>
      </c>
      <c r="BL787" s="131">
        <f t="shared" si="789"/>
        <v>8199990</v>
      </c>
      <c r="BM787" s="132">
        <f t="shared" si="814"/>
        <v>3.4455128205128208E-2</v>
      </c>
      <c r="BN787" s="132">
        <f t="shared" si="805"/>
        <v>0.45907473309608543</v>
      </c>
      <c r="BO787" s="131">
        <f t="shared" si="806"/>
        <v>63565.813953488374</v>
      </c>
      <c r="BP787" s="183"/>
    </row>
    <row r="788" spans="2:68" s="75" customFormat="1">
      <c r="B788" s="602">
        <v>72</v>
      </c>
      <c r="C788" s="603" t="s">
        <v>27</v>
      </c>
      <c r="D788" s="595">
        <f>BS79</f>
        <v>4</v>
      </c>
      <c r="E788" s="225" t="s">
        <v>104</v>
      </c>
      <c r="F788" s="121">
        <v>1</v>
      </c>
      <c r="G788" s="129">
        <v>1</v>
      </c>
      <c r="H788" s="129">
        <v>92990</v>
      </c>
      <c r="I788" s="130">
        <f>IFERROR(G788/$D$788,"-")</f>
        <v>0.25</v>
      </c>
      <c r="J788" s="130">
        <f t="shared" si="790"/>
        <v>1</v>
      </c>
      <c r="K788" s="156">
        <f t="shared" si="791"/>
        <v>92990</v>
      </c>
      <c r="L788" s="595">
        <f>BT79</f>
        <v>11</v>
      </c>
      <c r="M788" s="225" t="s">
        <v>104</v>
      </c>
      <c r="N788" s="121">
        <v>7</v>
      </c>
      <c r="O788" s="129">
        <v>3</v>
      </c>
      <c r="P788" s="129">
        <v>149740</v>
      </c>
      <c r="Q788" s="130">
        <f>IFERROR(O788/$L$788,"-")</f>
        <v>0.27272727272727271</v>
      </c>
      <c r="R788" s="130">
        <f t="shared" si="792"/>
        <v>0.42857142857142855</v>
      </c>
      <c r="S788" s="125">
        <f t="shared" si="793"/>
        <v>49913.333333333336</v>
      </c>
      <c r="T788" s="595">
        <f>BU79</f>
        <v>877</v>
      </c>
      <c r="U788" s="225" t="s">
        <v>104</v>
      </c>
      <c r="V788" s="121">
        <v>417</v>
      </c>
      <c r="W788" s="129">
        <v>250</v>
      </c>
      <c r="X788" s="129">
        <v>19273700</v>
      </c>
      <c r="Y788" s="130">
        <f>IFERROR(W788/$T$788,"-")</f>
        <v>0.28506271379703535</v>
      </c>
      <c r="Z788" s="130">
        <f t="shared" si="794"/>
        <v>0.59952038369304561</v>
      </c>
      <c r="AA788" s="129">
        <f t="shared" si="795"/>
        <v>77094.8</v>
      </c>
      <c r="AB788" s="595">
        <f>BV79</f>
        <v>700</v>
      </c>
      <c r="AC788" s="225" t="s">
        <v>104</v>
      </c>
      <c r="AD788" s="121">
        <v>368</v>
      </c>
      <c r="AE788" s="129">
        <v>220</v>
      </c>
      <c r="AF788" s="129">
        <v>17398190</v>
      </c>
      <c r="AG788" s="130">
        <f>IFERROR(AE788/$AB$788,"-")</f>
        <v>0.31428571428571428</v>
      </c>
      <c r="AH788" s="130">
        <f t="shared" si="796"/>
        <v>0.59782608695652173</v>
      </c>
      <c r="AI788" s="125">
        <f t="shared" si="797"/>
        <v>79082.681818181823</v>
      </c>
      <c r="AJ788" s="595">
        <f>BW79</f>
        <v>392</v>
      </c>
      <c r="AK788" s="225" t="s">
        <v>104</v>
      </c>
      <c r="AL788" s="121">
        <v>190</v>
      </c>
      <c r="AM788" s="129">
        <v>97</v>
      </c>
      <c r="AN788" s="129">
        <v>8933190</v>
      </c>
      <c r="AO788" s="130">
        <f>IFERROR(AM788/$AJ$788,"-")</f>
        <v>0.24744897959183673</v>
      </c>
      <c r="AP788" s="130">
        <f t="shared" si="798"/>
        <v>0.51052631578947372</v>
      </c>
      <c r="AQ788" s="125">
        <f t="shared" si="799"/>
        <v>92094.742268041242</v>
      </c>
      <c r="AR788" s="595">
        <f>BX79</f>
        <v>253</v>
      </c>
      <c r="AS788" s="225" t="s">
        <v>104</v>
      </c>
      <c r="AT788" s="121">
        <v>118</v>
      </c>
      <c r="AU788" s="129">
        <v>49</v>
      </c>
      <c r="AV788" s="129">
        <v>4864940</v>
      </c>
      <c r="AW788" s="130">
        <f>IFERROR(AU788/$AR$788,"-")</f>
        <v>0.19367588932806323</v>
      </c>
      <c r="AX788" s="130">
        <f t="shared" si="800"/>
        <v>0.4152542372881356</v>
      </c>
      <c r="AY788" s="129">
        <f t="shared" si="801"/>
        <v>99284.489795918373</v>
      </c>
      <c r="AZ788" s="595">
        <f>BY79</f>
        <v>94</v>
      </c>
      <c r="BA788" s="225" t="s">
        <v>104</v>
      </c>
      <c r="BB788" s="121">
        <v>34</v>
      </c>
      <c r="BC788" s="129">
        <v>17</v>
      </c>
      <c r="BD788" s="129">
        <v>1145280</v>
      </c>
      <c r="BE788" s="130">
        <f>IFERROR(BC788/$AZ$788,"-")</f>
        <v>0.18085106382978725</v>
      </c>
      <c r="BF788" s="130">
        <f t="shared" si="802"/>
        <v>0.5</v>
      </c>
      <c r="BG788" s="156">
        <f t="shared" si="803"/>
        <v>67369.411764705888</v>
      </c>
      <c r="BH788" s="595">
        <f>BZ79</f>
        <v>2331</v>
      </c>
      <c r="BI788" s="225" t="s">
        <v>104</v>
      </c>
      <c r="BJ788" s="121">
        <f t="shared" si="804"/>
        <v>1135</v>
      </c>
      <c r="BK788" s="129">
        <f t="shared" si="788"/>
        <v>637</v>
      </c>
      <c r="BL788" s="129">
        <f t="shared" si="789"/>
        <v>51858030</v>
      </c>
      <c r="BM788" s="130">
        <f>IFERROR(BK788/$BH$788,"-")</f>
        <v>0.27327327327327328</v>
      </c>
      <c r="BN788" s="130">
        <f t="shared" si="805"/>
        <v>0.56123348017621144</v>
      </c>
      <c r="BO788" s="129">
        <f t="shared" si="806"/>
        <v>81409.780219780223</v>
      </c>
      <c r="BP788" s="183"/>
    </row>
    <row r="789" spans="2:68" s="75" customFormat="1">
      <c r="B789" s="602"/>
      <c r="C789" s="603"/>
      <c r="D789" s="595"/>
      <c r="E789" s="226" t="s">
        <v>136</v>
      </c>
      <c r="F789" s="122">
        <v>0</v>
      </c>
      <c r="G789" s="131">
        <v>0</v>
      </c>
      <c r="H789" s="131">
        <v>0</v>
      </c>
      <c r="I789" s="132">
        <f t="shared" ref="I789:I798" si="815">IFERROR(G789/$D$788,"-")</f>
        <v>0</v>
      </c>
      <c r="J789" s="132" t="str">
        <f t="shared" si="790"/>
        <v>-</v>
      </c>
      <c r="K789" s="157" t="str">
        <f t="shared" si="791"/>
        <v>-</v>
      </c>
      <c r="L789" s="595"/>
      <c r="M789" s="226" t="s">
        <v>136</v>
      </c>
      <c r="N789" s="122">
        <v>8</v>
      </c>
      <c r="O789" s="131">
        <v>3</v>
      </c>
      <c r="P789" s="131">
        <v>297090</v>
      </c>
      <c r="Q789" s="132">
        <f t="shared" ref="Q789:Q798" si="816">IFERROR(O789/$L$788,"-")</f>
        <v>0.27272727272727271</v>
      </c>
      <c r="R789" s="132">
        <f t="shared" si="792"/>
        <v>0.375</v>
      </c>
      <c r="S789" s="126">
        <f t="shared" si="793"/>
        <v>99030</v>
      </c>
      <c r="T789" s="595"/>
      <c r="U789" s="226" t="s">
        <v>136</v>
      </c>
      <c r="V789" s="122">
        <v>392</v>
      </c>
      <c r="W789" s="131">
        <v>241</v>
      </c>
      <c r="X789" s="131">
        <v>19065980</v>
      </c>
      <c r="Y789" s="132">
        <f t="shared" ref="Y789:Y798" si="817">IFERROR(W789/$T$788,"-")</f>
        <v>0.27480045610034209</v>
      </c>
      <c r="Z789" s="132">
        <f t="shared" si="794"/>
        <v>0.61479591836734693</v>
      </c>
      <c r="AA789" s="131">
        <f t="shared" si="795"/>
        <v>79111.950207468879</v>
      </c>
      <c r="AB789" s="595"/>
      <c r="AC789" s="226" t="s">
        <v>136</v>
      </c>
      <c r="AD789" s="122">
        <v>336</v>
      </c>
      <c r="AE789" s="131">
        <v>194</v>
      </c>
      <c r="AF789" s="131">
        <v>16007670</v>
      </c>
      <c r="AG789" s="132">
        <f t="shared" ref="AG789:AG798" si="818">IFERROR(AE789/$AB$788,"-")</f>
        <v>0.27714285714285714</v>
      </c>
      <c r="AH789" s="132">
        <f t="shared" si="796"/>
        <v>0.57738095238095233</v>
      </c>
      <c r="AI789" s="126">
        <f t="shared" si="797"/>
        <v>82513.762886597935</v>
      </c>
      <c r="AJ789" s="595"/>
      <c r="AK789" s="226" t="s">
        <v>136</v>
      </c>
      <c r="AL789" s="122">
        <v>168</v>
      </c>
      <c r="AM789" s="131">
        <v>95</v>
      </c>
      <c r="AN789" s="131">
        <v>7998630</v>
      </c>
      <c r="AO789" s="132">
        <f t="shared" ref="AO789:AO798" si="819">IFERROR(AM789/$AJ$788,"-")</f>
        <v>0.2423469387755102</v>
      </c>
      <c r="AP789" s="132">
        <f t="shared" si="798"/>
        <v>0.56547619047619047</v>
      </c>
      <c r="AQ789" s="126">
        <f t="shared" si="799"/>
        <v>84196.105263157893</v>
      </c>
      <c r="AR789" s="595"/>
      <c r="AS789" s="226" t="s">
        <v>136</v>
      </c>
      <c r="AT789" s="122">
        <v>78</v>
      </c>
      <c r="AU789" s="131">
        <v>32</v>
      </c>
      <c r="AV789" s="131">
        <v>3326810</v>
      </c>
      <c r="AW789" s="132">
        <f t="shared" ref="AW789:AW798" si="820">IFERROR(AU789/$AR$788,"-")</f>
        <v>0.12648221343873517</v>
      </c>
      <c r="AX789" s="132">
        <f t="shared" si="800"/>
        <v>0.41025641025641024</v>
      </c>
      <c r="AY789" s="131">
        <f t="shared" si="801"/>
        <v>103962.8125</v>
      </c>
      <c r="AZ789" s="595"/>
      <c r="BA789" s="226" t="s">
        <v>136</v>
      </c>
      <c r="BB789" s="122">
        <v>19</v>
      </c>
      <c r="BC789" s="131">
        <v>11</v>
      </c>
      <c r="BD789" s="131">
        <v>897920</v>
      </c>
      <c r="BE789" s="132">
        <f t="shared" ref="BE789:BE798" si="821">IFERROR(BC789/$AZ$788,"-")</f>
        <v>0.11702127659574468</v>
      </c>
      <c r="BF789" s="132">
        <f t="shared" si="802"/>
        <v>0.57894736842105265</v>
      </c>
      <c r="BG789" s="157">
        <f t="shared" si="803"/>
        <v>81629.090909090912</v>
      </c>
      <c r="BH789" s="595"/>
      <c r="BI789" s="226" t="s">
        <v>136</v>
      </c>
      <c r="BJ789" s="122">
        <f t="shared" si="804"/>
        <v>1001</v>
      </c>
      <c r="BK789" s="131">
        <f t="shared" si="788"/>
        <v>576</v>
      </c>
      <c r="BL789" s="131">
        <f t="shared" si="789"/>
        <v>47594100</v>
      </c>
      <c r="BM789" s="132">
        <f t="shared" ref="BM789:BM798" si="822">IFERROR(BK789/$BH$788,"-")</f>
        <v>0.24710424710424711</v>
      </c>
      <c r="BN789" s="132">
        <f t="shared" si="805"/>
        <v>0.57542457542457548</v>
      </c>
      <c r="BO789" s="131">
        <f t="shared" si="806"/>
        <v>82628.645833333328</v>
      </c>
      <c r="BP789" s="183"/>
    </row>
    <row r="790" spans="2:68" s="75" customFormat="1">
      <c r="B790" s="602"/>
      <c r="C790" s="603"/>
      <c r="D790" s="595"/>
      <c r="E790" s="227" t="s">
        <v>103</v>
      </c>
      <c r="F790" s="122">
        <v>1</v>
      </c>
      <c r="G790" s="131">
        <v>0</v>
      </c>
      <c r="H790" s="131">
        <v>0</v>
      </c>
      <c r="I790" s="132">
        <f t="shared" si="815"/>
        <v>0</v>
      </c>
      <c r="J790" s="132">
        <f t="shared" si="790"/>
        <v>0</v>
      </c>
      <c r="K790" s="157" t="str">
        <f t="shared" si="791"/>
        <v>-</v>
      </c>
      <c r="L790" s="595"/>
      <c r="M790" s="227" t="s">
        <v>103</v>
      </c>
      <c r="N790" s="122">
        <v>7</v>
      </c>
      <c r="O790" s="131">
        <v>4</v>
      </c>
      <c r="P790" s="131">
        <v>236000</v>
      </c>
      <c r="Q790" s="132">
        <f t="shared" si="816"/>
        <v>0.36363636363636365</v>
      </c>
      <c r="R790" s="132">
        <f t="shared" si="792"/>
        <v>0.5714285714285714</v>
      </c>
      <c r="S790" s="126">
        <f t="shared" si="793"/>
        <v>59000</v>
      </c>
      <c r="T790" s="595"/>
      <c r="U790" s="227" t="s">
        <v>103</v>
      </c>
      <c r="V790" s="122">
        <v>556</v>
      </c>
      <c r="W790" s="131">
        <v>329</v>
      </c>
      <c r="X790" s="131">
        <v>26516160</v>
      </c>
      <c r="Y790" s="132">
        <f t="shared" si="817"/>
        <v>0.37514253135689851</v>
      </c>
      <c r="Z790" s="132">
        <f t="shared" si="794"/>
        <v>0.59172661870503596</v>
      </c>
      <c r="AA790" s="131">
        <f t="shared" si="795"/>
        <v>80596.231003039517</v>
      </c>
      <c r="AB790" s="595"/>
      <c r="AC790" s="227" t="s">
        <v>103</v>
      </c>
      <c r="AD790" s="122">
        <v>472</v>
      </c>
      <c r="AE790" s="131">
        <v>276</v>
      </c>
      <c r="AF790" s="131">
        <v>22879160</v>
      </c>
      <c r="AG790" s="132">
        <f t="shared" si="818"/>
        <v>0.39428571428571429</v>
      </c>
      <c r="AH790" s="132">
        <f t="shared" si="796"/>
        <v>0.5847457627118644</v>
      </c>
      <c r="AI790" s="126">
        <f t="shared" si="797"/>
        <v>82895.507246376816</v>
      </c>
      <c r="AJ790" s="595"/>
      <c r="AK790" s="227" t="s">
        <v>103</v>
      </c>
      <c r="AL790" s="122">
        <v>290</v>
      </c>
      <c r="AM790" s="131">
        <v>152</v>
      </c>
      <c r="AN790" s="131">
        <v>14748370</v>
      </c>
      <c r="AO790" s="132">
        <f t="shared" si="819"/>
        <v>0.38775510204081631</v>
      </c>
      <c r="AP790" s="132">
        <f t="shared" si="798"/>
        <v>0.52413793103448281</v>
      </c>
      <c r="AQ790" s="126">
        <f t="shared" si="799"/>
        <v>97028.75</v>
      </c>
      <c r="AR790" s="595"/>
      <c r="AS790" s="227" t="s">
        <v>103</v>
      </c>
      <c r="AT790" s="122">
        <v>186</v>
      </c>
      <c r="AU790" s="131">
        <v>85</v>
      </c>
      <c r="AV790" s="131">
        <v>8401210</v>
      </c>
      <c r="AW790" s="132">
        <f t="shared" si="820"/>
        <v>0.33596837944664032</v>
      </c>
      <c r="AX790" s="132">
        <f t="shared" si="800"/>
        <v>0.45698924731182794</v>
      </c>
      <c r="AY790" s="131">
        <f t="shared" si="801"/>
        <v>98837.76470588235</v>
      </c>
      <c r="AZ790" s="595"/>
      <c r="BA790" s="227" t="s">
        <v>103</v>
      </c>
      <c r="BB790" s="122">
        <v>50</v>
      </c>
      <c r="BC790" s="131">
        <v>30</v>
      </c>
      <c r="BD790" s="131">
        <v>2793440</v>
      </c>
      <c r="BE790" s="132">
        <f t="shared" si="821"/>
        <v>0.31914893617021278</v>
      </c>
      <c r="BF790" s="132">
        <f t="shared" si="802"/>
        <v>0.6</v>
      </c>
      <c r="BG790" s="157">
        <f t="shared" si="803"/>
        <v>93114.666666666672</v>
      </c>
      <c r="BH790" s="595"/>
      <c r="BI790" s="227" t="s">
        <v>103</v>
      </c>
      <c r="BJ790" s="122">
        <f t="shared" si="804"/>
        <v>1562</v>
      </c>
      <c r="BK790" s="131">
        <f t="shared" si="788"/>
        <v>876</v>
      </c>
      <c r="BL790" s="131">
        <f t="shared" si="789"/>
        <v>75574340</v>
      </c>
      <c r="BM790" s="132">
        <f>IFERROR(BK790/$BH$788,"-")</f>
        <v>0.37580437580437581</v>
      </c>
      <c r="BN790" s="132">
        <f>IFERROR(BK790/BJ790,"-")</f>
        <v>0.5608194622279129</v>
      </c>
      <c r="BO790" s="131">
        <f>IFERROR(BL790/BK790,"-")</f>
        <v>86272.077625570775</v>
      </c>
      <c r="BP790" s="183"/>
    </row>
    <row r="791" spans="2:68" s="75" customFormat="1">
      <c r="B791" s="602"/>
      <c r="C791" s="603"/>
      <c r="D791" s="595"/>
      <c r="E791" s="227" t="s">
        <v>106</v>
      </c>
      <c r="F791" s="122">
        <v>0</v>
      </c>
      <c r="G791" s="131">
        <v>0</v>
      </c>
      <c r="H791" s="131">
        <v>0</v>
      </c>
      <c r="I791" s="132">
        <f t="shared" si="815"/>
        <v>0</v>
      </c>
      <c r="J791" s="132" t="str">
        <f t="shared" si="790"/>
        <v>-</v>
      </c>
      <c r="K791" s="157" t="str">
        <f t="shared" si="791"/>
        <v>-</v>
      </c>
      <c r="L791" s="595"/>
      <c r="M791" s="227" t="s">
        <v>106</v>
      </c>
      <c r="N791" s="122">
        <v>2</v>
      </c>
      <c r="O791" s="131">
        <v>1</v>
      </c>
      <c r="P791" s="131">
        <v>122030</v>
      </c>
      <c r="Q791" s="132">
        <f t="shared" si="816"/>
        <v>9.0909090909090912E-2</v>
      </c>
      <c r="R791" s="132">
        <f t="shared" si="792"/>
        <v>0.5</v>
      </c>
      <c r="S791" s="126">
        <f t="shared" si="793"/>
        <v>122030</v>
      </c>
      <c r="T791" s="595"/>
      <c r="U791" s="227" t="s">
        <v>106</v>
      </c>
      <c r="V791" s="122">
        <v>166</v>
      </c>
      <c r="W791" s="131">
        <v>97</v>
      </c>
      <c r="X791" s="131">
        <v>7396470</v>
      </c>
      <c r="Y791" s="132">
        <f t="shared" si="817"/>
        <v>0.11060433295324971</v>
      </c>
      <c r="Z791" s="132">
        <f t="shared" si="794"/>
        <v>0.58433734939759041</v>
      </c>
      <c r="AA791" s="131">
        <f t="shared" si="795"/>
        <v>76252.268041237112</v>
      </c>
      <c r="AB791" s="595"/>
      <c r="AC791" s="227" t="s">
        <v>106</v>
      </c>
      <c r="AD791" s="122">
        <v>152</v>
      </c>
      <c r="AE791" s="131">
        <v>98</v>
      </c>
      <c r="AF791" s="131">
        <v>7043210</v>
      </c>
      <c r="AG791" s="132">
        <f t="shared" si="818"/>
        <v>0.14000000000000001</v>
      </c>
      <c r="AH791" s="132">
        <f t="shared" si="796"/>
        <v>0.64473684210526316</v>
      </c>
      <c r="AI791" s="126">
        <f t="shared" si="797"/>
        <v>71869.489795918373</v>
      </c>
      <c r="AJ791" s="595"/>
      <c r="AK791" s="227" t="s">
        <v>106</v>
      </c>
      <c r="AL791" s="122">
        <v>92</v>
      </c>
      <c r="AM791" s="131">
        <v>56</v>
      </c>
      <c r="AN791" s="131">
        <v>5562250</v>
      </c>
      <c r="AO791" s="132">
        <f t="shared" si="819"/>
        <v>0.14285714285714285</v>
      </c>
      <c r="AP791" s="132">
        <f t="shared" si="798"/>
        <v>0.60869565217391308</v>
      </c>
      <c r="AQ791" s="126">
        <f t="shared" si="799"/>
        <v>99325.892857142855</v>
      </c>
      <c r="AR791" s="595"/>
      <c r="AS791" s="227" t="s">
        <v>106</v>
      </c>
      <c r="AT791" s="122">
        <v>84</v>
      </c>
      <c r="AU791" s="131">
        <v>36</v>
      </c>
      <c r="AV791" s="131">
        <v>3424320</v>
      </c>
      <c r="AW791" s="132">
        <f t="shared" si="820"/>
        <v>0.14229249011857709</v>
      </c>
      <c r="AX791" s="132">
        <f t="shared" si="800"/>
        <v>0.42857142857142855</v>
      </c>
      <c r="AY791" s="131">
        <f t="shared" si="801"/>
        <v>95120</v>
      </c>
      <c r="AZ791" s="595"/>
      <c r="BA791" s="227" t="s">
        <v>106</v>
      </c>
      <c r="BB791" s="122">
        <v>23</v>
      </c>
      <c r="BC791" s="131">
        <v>8</v>
      </c>
      <c r="BD791" s="131">
        <v>892180</v>
      </c>
      <c r="BE791" s="132">
        <f t="shared" si="821"/>
        <v>8.5106382978723402E-2</v>
      </c>
      <c r="BF791" s="132">
        <f t="shared" si="802"/>
        <v>0.34782608695652173</v>
      </c>
      <c r="BG791" s="157">
        <f t="shared" si="803"/>
        <v>111522.5</v>
      </c>
      <c r="BH791" s="595"/>
      <c r="BI791" s="227" t="s">
        <v>106</v>
      </c>
      <c r="BJ791" s="122">
        <f t="shared" si="804"/>
        <v>519</v>
      </c>
      <c r="BK791" s="131">
        <f t="shared" si="788"/>
        <v>296</v>
      </c>
      <c r="BL791" s="131">
        <f t="shared" si="789"/>
        <v>24440460</v>
      </c>
      <c r="BM791" s="132">
        <f t="shared" si="822"/>
        <v>0.12698412698412698</v>
      </c>
      <c r="BN791" s="132">
        <f t="shared" si="805"/>
        <v>0.5703275529865125</v>
      </c>
      <c r="BO791" s="131">
        <f t="shared" si="806"/>
        <v>82569.121621621627</v>
      </c>
      <c r="BP791" s="183"/>
    </row>
    <row r="792" spans="2:68" s="75" customFormat="1">
      <c r="B792" s="602"/>
      <c r="C792" s="603"/>
      <c r="D792" s="595"/>
      <c r="E792" s="227" t="s">
        <v>119</v>
      </c>
      <c r="F792" s="122">
        <v>2</v>
      </c>
      <c r="G792" s="131">
        <v>1</v>
      </c>
      <c r="H792" s="131">
        <v>316310</v>
      </c>
      <c r="I792" s="132">
        <f t="shared" si="815"/>
        <v>0.25</v>
      </c>
      <c r="J792" s="132">
        <f t="shared" si="790"/>
        <v>0.5</v>
      </c>
      <c r="K792" s="157">
        <f t="shared" si="791"/>
        <v>316310</v>
      </c>
      <c r="L792" s="595"/>
      <c r="M792" s="227" t="s">
        <v>119</v>
      </c>
      <c r="N792" s="122">
        <v>2</v>
      </c>
      <c r="O792" s="131">
        <v>1</v>
      </c>
      <c r="P792" s="131">
        <v>13400</v>
      </c>
      <c r="Q792" s="132">
        <f t="shared" si="816"/>
        <v>9.0909090909090912E-2</v>
      </c>
      <c r="R792" s="132">
        <f t="shared" si="792"/>
        <v>0.5</v>
      </c>
      <c r="S792" s="126">
        <f t="shared" si="793"/>
        <v>13400</v>
      </c>
      <c r="T792" s="595"/>
      <c r="U792" s="227" t="s">
        <v>119</v>
      </c>
      <c r="V792" s="122">
        <v>177</v>
      </c>
      <c r="W792" s="131">
        <v>108</v>
      </c>
      <c r="X792" s="131">
        <v>9314500</v>
      </c>
      <c r="Y792" s="132">
        <f t="shared" si="817"/>
        <v>0.12314709236031927</v>
      </c>
      <c r="Z792" s="132">
        <f t="shared" si="794"/>
        <v>0.61016949152542377</v>
      </c>
      <c r="AA792" s="131">
        <f t="shared" si="795"/>
        <v>86245.370370370365</v>
      </c>
      <c r="AB792" s="595"/>
      <c r="AC792" s="227" t="s">
        <v>119</v>
      </c>
      <c r="AD792" s="122">
        <v>161</v>
      </c>
      <c r="AE792" s="131">
        <v>98</v>
      </c>
      <c r="AF792" s="131">
        <v>8360450</v>
      </c>
      <c r="AG792" s="132">
        <f t="shared" si="818"/>
        <v>0.14000000000000001</v>
      </c>
      <c r="AH792" s="132">
        <f t="shared" si="796"/>
        <v>0.60869565217391308</v>
      </c>
      <c r="AI792" s="126">
        <f t="shared" si="797"/>
        <v>85310.71428571429</v>
      </c>
      <c r="AJ792" s="595"/>
      <c r="AK792" s="227" t="s">
        <v>119</v>
      </c>
      <c r="AL792" s="122">
        <v>97</v>
      </c>
      <c r="AM792" s="131">
        <v>54</v>
      </c>
      <c r="AN792" s="131">
        <v>5016020</v>
      </c>
      <c r="AO792" s="132">
        <f t="shared" si="819"/>
        <v>0.13775510204081631</v>
      </c>
      <c r="AP792" s="132">
        <f t="shared" si="798"/>
        <v>0.55670103092783507</v>
      </c>
      <c r="AQ792" s="126">
        <f t="shared" si="799"/>
        <v>92889.259259259255</v>
      </c>
      <c r="AR792" s="595"/>
      <c r="AS792" s="227" t="s">
        <v>119</v>
      </c>
      <c r="AT792" s="122">
        <v>76</v>
      </c>
      <c r="AU792" s="131">
        <v>35</v>
      </c>
      <c r="AV792" s="131">
        <v>4527970</v>
      </c>
      <c r="AW792" s="132">
        <f t="shared" si="820"/>
        <v>0.13833992094861661</v>
      </c>
      <c r="AX792" s="132">
        <f t="shared" si="800"/>
        <v>0.46052631578947367</v>
      </c>
      <c r="AY792" s="131">
        <f t="shared" si="801"/>
        <v>129370.57142857143</v>
      </c>
      <c r="AZ792" s="595"/>
      <c r="BA792" s="227" t="s">
        <v>119</v>
      </c>
      <c r="BB792" s="122">
        <v>27</v>
      </c>
      <c r="BC792" s="131">
        <v>18</v>
      </c>
      <c r="BD792" s="131">
        <v>1448180</v>
      </c>
      <c r="BE792" s="132">
        <f t="shared" si="821"/>
        <v>0.19148936170212766</v>
      </c>
      <c r="BF792" s="132">
        <f t="shared" si="802"/>
        <v>0.66666666666666663</v>
      </c>
      <c r="BG792" s="157">
        <f t="shared" si="803"/>
        <v>80454.444444444438</v>
      </c>
      <c r="BH792" s="595"/>
      <c r="BI792" s="227" t="s">
        <v>119</v>
      </c>
      <c r="BJ792" s="122">
        <f t="shared" si="804"/>
        <v>542</v>
      </c>
      <c r="BK792" s="131">
        <f t="shared" si="788"/>
        <v>315</v>
      </c>
      <c r="BL792" s="131">
        <f t="shared" si="789"/>
        <v>28996830</v>
      </c>
      <c r="BM792" s="132">
        <f t="shared" si="822"/>
        <v>0.13513513513513514</v>
      </c>
      <c r="BN792" s="132">
        <f t="shared" si="805"/>
        <v>0.58118081180811809</v>
      </c>
      <c r="BO792" s="131">
        <f t="shared" si="806"/>
        <v>92053.428571428565</v>
      </c>
      <c r="BP792" s="183"/>
    </row>
    <row r="793" spans="2:68" s="75" customFormat="1">
      <c r="B793" s="602"/>
      <c r="C793" s="603"/>
      <c r="D793" s="595"/>
      <c r="E793" s="227" t="s">
        <v>120</v>
      </c>
      <c r="F793" s="122">
        <v>1</v>
      </c>
      <c r="G793" s="131">
        <v>1</v>
      </c>
      <c r="H793" s="131">
        <v>92990</v>
      </c>
      <c r="I793" s="132">
        <f t="shared" si="815"/>
        <v>0.25</v>
      </c>
      <c r="J793" s="132">
        <f t="shared" si="790"/>
        <v>1</v>
      </c>
      <c r="K793" s="157">
        <f t="shared" si="791"/>
        <v>92990</v>
      </c>
      <c r="L793" s="595"/>
      <c r="M793" s="227" t="s">
        <v>120</v>
      </c>
      <c r="N793" s="122">
        <v>0</v>
      </c>
      <c r="O793" s="131">
        <v>0</v>
      </c>
      <c r="P793" s="131">
        <v>0</v>
      </c>
      <c r="Q793" s="132">
        <f t="shared" si="816"/>
        <v>0</v>
      </c>
      <c r="R793" s="132" t="str">
        <f t="shared" si="792"/>
        <v>-</v>
      </c>
      <c r="S793" s="126" t="str">
        <f t="shared" si="793"/>
        <v>-</v>
      </c>
      <c r="T793" s="595"/>
      <c r="U793" s="227" t="s">
        <v>120</v>
      </c>
      <c r="V793" s="122">
        <v>62</v>
      </c>
      <c r="W793" s="131">
        <v>41</v>
      </c>
      <c r="X793" s="131">
        <v>3577240</v>
      </c>
      <c r="Y793" s="132">
        <f t="shared" si="817"/>
        <v>4.6750285062713795E-2</v>
      </c>
      <c r="Z793" s="132">
        <f t="shared" si="794"/>
        <v>0.66129032258064513</v>
      </c>
      <c r="AA793" s="131">
        <f t="shared" si="795"/>
        <v>87249.756097560981</v>
      </c>
      <c r="AB793" s="595"/>
      <c r="AC793" s="227" t="s">
        <v>120</v>
      </c>
      <c r="AD793" s="122">
        <v>67</v>
      </c>
      <c r="AE793" s="131">
        <v>48</v>
      </c>
      <c r="AF793" s="131">
        <v>4155040</v>
      </c>
      <c r="AG793" s="132">
        <f t="shared" si="818"/>
        <v>6.8571428571428575E-2</v>
      </c>
      <c r="AH793" s="132">
        <f t="shared" si="796"/>
        <v>0.71641791044776115</v>
      </c>
      <c r="AI793" s="126">
        <f t="shared" si="797"/>
        <v>86563.333333333328</v>
      </c>
      <c r="AJ793" s="595"/>
      <c r="AK793" s="227" t="s">
        <v>120</v>
      </c>
      <c r="AL793" s="122">
        <v>32</v>
      </c>
      <c r="AM793" s="131">
        <v>23</v>
      </c>
      <c r="AN793" s="131">
        <v>2504240</v>
      </c>
      <c r="AO793" s="132">
        <f t="shared" si="819"/>
        <v>5.8673469387755105E-2</v>
      </c>
      <c r="AP793" s="132">
        <f t="shared" si="798"/>
        <v>0.71875</v>
      </c>
      <c r="AQ793" s="126">
        <f t="shared" si="799"/>
        <v>108880</v>
      </c>
      <c r="AR793" s="595"/>
      <c r="AS793" s="227" t="s">
        <v>120</v>
      </c>
      <c r="AT793" s="122">
        <v>10</v>
      </c>
      <c r="AU793" s="131">
        <v>4</v>
      </c>
      <c r="AV793" s="131">
        <v>327080</v>
      </c>
      <c r="AW793" s="132">
        <f t="shared" si="820"/>
        <v>1.5810276679841896E-2</v>
      </c>
      <c r="AX793" s="132">
        <f t="shared" si="800"/>
        <v>0.4</v>
      </c>
      <c r="AY793" s="131">
        <f t="shared" si="801"/>
        <v>81770</v>
      </c>
      <c r="AZ793" s="595"/>
      <c r="BA793" s="227" t="s">
        <v>120</v>
      </c>
      <c r="BB793" s="122">
        <v>7</v>
      </c>
      <c r="BC793" s="131">
        <v>4</v>
      </c>
      <c r="BD793" s="131">
        <v>242950</v>
      </c>
      <c r="BE793" s="132">
        <f t="shared" si="821"/>
        <v>4.2553191489361701E-2</v>
      </c>
      <c r="BF793" s="132">
        <f t="shared" si="802"/>
        <v>0.5714285714285714</v>
      </c>
      <c r="BG793" s="157">
        <f t="shared" si="803"/>
        <v>60737.5</v>
      </c>
      <c r="BH793" s="595"/>
      <c r="BI793" s="227" t="s">
        <v>120</v>
      </c>
      <c r="BJ793" s="122">
        <f t="shared" si="804"/>
        <v>179</v>
      </c>
      <c r="BK793" s="131">
        <f t="shared" si="788"/>
        <v>121</v>
      </c>
      <c r="BL793" s="131">
        <f t="shared" si="789"/>
        <v>10899540</v>
      </c>
      <c r="BM793" s="132">
        <f t="shared" si="822"/>
        <v>5.1909051909051908E-2</v>
      </c>
      <c r="BN793" s="132">
        <f t="shared" si="805"/>
        <v>0.67597765363128492</v>
      </c>
      <c r="BO793" s="131">
        <f t="shared" si="806"/>
        <v>90078.842975206615</v>
      </c>
      <c r="BP793" s="183"/>
    </row>
    <row r="794" spans="2:68" s="75" customFormat="1">
      <c r="B794" s="602"/>
      <c r="C794" s="603"/>
      <c r="D794" s="595"/>
      <c r="E794" s="227" t="s">
        <v>121</v>
      </c>
      <c r="F794" s="122">
        <v>1</v>
      </c>
      <c r="G794" s="131">
        <v>0</v>
      </c>
      <c r="H794" s="131">
        <v>0</v>
      </c>
      <c r="I794" s="132">
        <f t="shared" si="815"/>
        <v>0</v>
      </c>
      <c r="J794" s="132">
        <f t="shared" si="790"/>
        <v>0</v>
      </c>
      <c r="K794" s="157" t="str">
        <f t="shared" si="791"/>
        <v>-</v>
      </c>
      <c r="L794" s="595"/>
      <c r="M794" s="227" t="s">
        <v>121</v>
      </c>
      <c r="N794" s="122">
        <v>0</v>
      </c>
      <c r="O794" s="131">
        <v>0</v>
      </c>
      <c r="P794" s="131">
        <v>0</v>
      </c>
      <c r="Q794" s="132">
        <f t="shared" si="816"/>
        <v>0</v>
      </c>
      <c r="R794" s="132" t="str">
        <f t="shared" si="792"/>
        <v>-</v>
      </c>
      <c r="S794" s="126" t="str">
        <f t="shared" si="793"/>
        <v>-</v>
      </c>
      <c r="T794" s="595"/>
      <c r="U794" s="227" t="s">
        <v>121</v>
      </c>
      <c r="V794" s="122">
        <v>45</v>
      </c>
      <c r="W794" s="131">
        <v>29</v>
      </c>
      <c r="X794" s="131">
        <v>2410430</v>
      </c>
      <c r="Y794" s="132">
        <f t="shared" si="817"/>
        <v>3.3067274800456098E-2</v>
      </c>
      <c r="Z794" s="132">
        <f t="shared" si="794"/>
        <v>0.64444444444444449</v>
      </c>
      <c r="AA794" s="131">
        <f t="shared" si="795"/>
        <v>83118.275862068971</v>
      </c>
      <c r="AB794" s="595"/>
      <c r="AC794" s="227" t="s">
        <v>121</v>
      </c>
      <c r="AD794" s="122">
        <v>56</v>
      </c>
      <c r="AE794" s="131">
        <v>30</v>
      </c>
      <c r="AF794" s="131">
        <v>3179450</v>
      </c>
      <c r="AG794" s="132">
        <f t="shared" si="818"/>
        <v>4.2857142857142858E-2</v>
      </c>
      <c r="AH794" s="132">
        <f t="shared" si="796"/>
        <v>0.5357142857142857</v>
      </c>
      <c r="AI794" s="126">
        <f t="shared" si="797"/>
        <v>105981.66666666667</v>
      </c>
      <c r="AJ794" s="595"/>
      <c r="AK794" s="227" t="s">
        <v>121</v>
      </c>
      <c r="AL794" s="122">
        <v>30</v>
      </c>
      <c r="AM794" s="131">
        <v>16</v>
      </c>
      <c r="AN794" s="131">
        <v>1947090</v>
      </c>
      <c r="AO794" s="132">
        <f t="shared" si="819"/>
        <v>4.0816326530612242E-2</v>
      </c>
      <c r="AP794" s="132">
        <f t="shared" si="798"/>
        <v>0.53333333333333333</v>
      </c>
      <c r="AQ794" s="126">
        <f t="shared" si="799"/>
        <v>121693.125</v>
      </c>
      <c r="AR794" s="595"/>
      <c r="AS794" s="227" t="s">
        <v>121</v>
      </c>
      <c r="AT794" s="122">
        <v>25</v>
      </c>
      <c r="AU794" s="131">
        <v>10</v>
      </c>
      <c r="AV794" s="131">
        <v>698810</v>
      </c>
      <c r="AW794" s="132">
        <f t="shared" si="820"/>
        <v>3.9525691699604744E-2</v>
      </c>
      <c r="AX794" s="132">
        <f t="shared" si="800"/>
        <v>0.4</v>
      </c>
      <c r="AY794" s="131">
        <f t="shared" si="801"/>
        <v>69881</v>
      </c>
      <c r="AZ794" s="595"/>
      <c r="BA794" s="227" t="s">
        <v>121</v>
      </c>
      <c r="BB794" s="122">
        <v>14</v>
      </c>
      <c r="BC794" s="131">
        <v>6</v>
      </c>
      <c r="BD794" s="131">
        <v>652790</v>
      </c>
      <c r="BE794" s="132">
        <f t="shared" si="821"/>
        <v>6.3829787234042548E-2</v>
      </c>
      <c r="BF794" s="132">
        <f t="shared" si="802"/>
        <v>0.42857142857142855</v>
      </c>
      <c r="BG794" s="157">
        <f t="shared" si="803"/>
        <v>108798.33333333333</v>
      </c>
      <c r="BH794" s="595"/>
      <c r="BI794" s="227" t="s">
        <v>121</v>
      </c>
      <c r="BJ794" s="122">
        <f t="shared" si="804"/>
        <v>171</v>
      </c>
      <c r="BK794" s="131">
        <f t="shared" si="788"/>
        <v>91</v>
      </c>
      <c r="BL794" s="131">
        <f t="shared" si="789"/>
        <v>8888570</v>
      </c>
      <c r="BM794" s="132">
        <f t="shared" si="822"/>
        <v>3.903903903903904E-2</v>
      </c>
      <c r="BN794" s="132">
        <f t="shared" si="805"/>
        <v>0.53216374269005851</v>
      </c>
      <c r="BO794" s="131">
        <f t="shared" si="806"/>
        <v>97676.593406593413</v>
      </c>
      <c r="BP794" s="183"/>
    </row>
    <row r="795" spans="2:68" s="75" customFormat="1">
      <c r="B795" s="602"/>
      <c r="C795" s="603"/>
      <c r="D795" s="595"/>
      <c r="E795" s="227" t="s">
        <v>122</v>
      </c>
      <c r="F795" s="122">
        <v>1</v>
      </c>
      <c r="G795" s="131">
        <v>1</v>
      </c>
      <c r="H795" s="131">
        <v>92990</v>
      </c>
      <c r="I795" s="132">
        <f t="shared" si="815"/>
        <v>0.25</v>
      </c>
      <c r="J795" s="132">
        <f t="shared" si="790"/>
        <v>1</v>
      </c>
      <c r="K795" s="157">
        <f t="shared" si="791"/>
        <v>92990</v>
      </c>
      <c r="L795" s="595"/>
      <c r="M795" s="227" t="s">
        <v>122</v>
      </c>
      <c r="N795" s="122">
        <v>1</v>
      </c>
      <c r="O795" s="131">
        <v>1</v>
      </c>
      <c r="P795" s="131">
        <v>197430</v>
      </c>
      <c r="Q795" s="132">
        <f t="shared" si="816"/>
        <v>9.0909090909090912E-2</v>
      </c>
      <c r="R795" s="132">
        <f t="shared" si="792"/>
        <v>1</v>
      </c>
      <c r="S795" s="126">
        <f t="shared" si="793"/>
        <v>197430</v>
      </c>
      <c r="T795" s="595"/>
      <c r="U795" s="227" t="s">
        <v>122</v>
      </c>
      <c r="V795" s="122">
        <v>39</v>
      </c>
      <c r="W795" s="131">
        <v>27</v>
      </c>
      <c r="X795" s="131">
        <v>2379030</v>
      </c>
      <c r="Y795" s="132">
        <f t="shared" si="817"/>
        <v>3.0786773090079819E-2</v>
      </c>
      <c r="Z795" s="132">
        <f t="shared" si="794"/>
        <v>0.69230769230769229</v>
      </c>
      <c r="AA795" s="131">
        <f t="shared" si="795"/>
        <v>88112.222222222219</v>
      </c>
      <c r="AB795" s="595"/>
      <c r="AC795" s="227" t="s">
        <v>122</v>
      </c>
      <c r="AD795" s="122">
        <v>48</v>
      </c>
      <c r="AE795" s="131">
        <v>34</v>
      </c>
      <c r="AF795" s="131">
        <v>3376830</v>
      </c>
      <c r="AG795" s="132">
        <f t="shared" si="818"/>
        <v>4.8571428571428571E-2</v>
      </c>
      <c r="AH795" s="132">
        <f t="shared" si="796"/>
        <v>0.70833333333333337</v>
      </c>
      <c r="AI795" s="126">
        <f t="shared" si="797"/>
        <v>99318.529411764699</v>
      </c>
      <c r="AJ795" s="595"/>
      <c r="AK795" s="227" t="s">
        <v>122</v>
      </c>
      <c r="AL795" s="122">
        <v>28</v>
      </c>
      <c r="AM795" s="131">
        <v>15</v>
      </c>
      <c r="AN795" s="131">
        <v>1477580</v>
      </c>
      <c r="AO795" s="132">
        <f t="shared" si="819"/>
        <v>3.826530612244898E-2</v>
      </c>
      <c r="AP795" s="132">
        <f t="shared" si="798"/>
        <v>0.5357142857142857</v>
      </c>
      <c r="AQ795" s="126">
        <f t="shared" si="799"/>
        <v>98505.333333333328</v>
      </c>
      <c r="AR795" s="595"/>
      <c r="AS795" s="227" t="s">
        <v>122</v>
      </c>
      <c r="AT795" s="122">
        <v>15</v>
      </c>
      <c r="AU795" s="131">
        <v>10</v>
      </c>
      <c r="AV795" s="131">
        <v>720060</v>
      </c>
      <c r="AW795" s="132">
        <f t="shared" si="820"/>
        <v>3.9525691699604744E-2</v>
      </c>
      <c r="AX795" s="132">
        <f t="shared" si="800"/>
        <v>0.66666666666666663</v>
      </c>
      <c r="AY795" s="131">
        <f t="shared" si="801"/>
        <v>72006</v>
      </c>
      <c r="AZ795" s="595"/>
      <c r="BA795" s="227" t="s">
        <v>122</v>
      </c>
      <c r="BB795" s="122">
        <v>8</v>
      </c>
      <c r="BC795" s="131">
        <v>6</v>
      </c>
      <c r="BD795" s="131">
        <v>517590</v>
      </c>
      <c r="BE795" s="132">
        <f t="shared" si="821"/>
        <v>6.3829787234042548E-2</v>
      </c>
      <c r="BF795" s="132">
        <f t="shared" si="802"/>
        <v>0.75</v>
      </c>
      <c r="BG795" s="157">
        <f t="shared" si="803"/>
        <v>86265</v>
      </c>
      <c r="BH795" s="595"/>
      <c r="BI795" s="227" t="s">
        <v>122</v>
      </c>
      <c r="BJ795" s="122">
        <f t="shared" si="804"/>
        <v>140</v>
      </c>
      <c r="BK795" s="131">
        <f t="shared" si="788"/>
        <v>94</v>
      </c>
      <c r="BL795" s="131">
        <f t="shared" si="789"/>
        <v>8761510</v>
      </c>
      <c r="BM795" s="132">
        <f t="shared" si="822"/>
        <v>4.0326040326040327E-2</v>
      </c>
      <c r="BN795" s="132">
        <f t="shared" si="805"/>
        <v>0.67142857142857137</v>
      </c>
      <c r="BO795" s="131">
        <f t="shared" si="806"/>
        <v>93207.553191489365</v>
      </c>
      <c r="BP795" s="183"/>
    </row>
    <row r="796" spans="2:68" s="75" customFormat="1">
      <c r="B796" s="602"/>
      <c r="C796" s="603"/>
      <c r="D796" s="595"/>
      <c r="E796" s="227" t="s">
        <v>123</v>
      </c>
      <c r="F796" s="122">
        <v>2</v>
      </c>
      <c r="G796" s="131">
        <v>1</v>
      </c>
      <c r="H796" s="131">
        <v>92990</v>
      </c>
      <c r="I796" s="132">
        <f t="shared" si="815"/>
        <v>0.25</v>
      </c>
      <c r="J796" s="132">
        <f t="shared" si="790"/>
        <v>0.5</v>
      </c>
      <c r="K796" s="157">
        <f t="shared" si="791"/>
        <v>92990</v>
      </c>
      <c r="L796" s="595"/>
      <c r="M796" s="227" t="s">
        <v>123</v>
      </c>
      <c r="N796" s="122">
        <v>3</v>
      </c>
      <c r="O796" s="131">
        <v>2</v>
      </c>
      <c r="P796" s="131">
        <v>135430</v>
      </c>
      <c r="Q796" s="132">
        <f t="shared" si="816"/>
        <v>0.18181818181818182</v>
      </c>
      <c r="R796" s="132">
        <f t="shared" si="792"/>
        <v>0.66666666666666663</v>
      </c>
      <c r="S796" s="126">
        <f t="shared" si="793"/>
        <v>67715</v>
      </c>
      <c r="T796" s="595"/>
      <c r="U796" s="227" t="s">
        <v>123</v>
      </c>
      <c r="V796" s="122">
        <v>357</v>
      </c>
      <c r="W796" s="131">
        <v>228</v>
      </c>
      <c r="X796" s="131">
        <v>18047200</v>
      </c>
      <c r="Y796" s="132">
        <f t="shared" si="817"/>
        <v>0.25997719498289623</v>
      </c>
      <c r="Z796" s="132">
        <f t="shared" si="794"/>
        <v>0.6386554621848739</v>
      </c>
      <c r="AA796" s="131">
        <f t="shared" si="795"/>
        <v>79154.385964912275</v>
      </c>
      <c r="AB796" s="595"/>
      <c r="AC796" s="227" t="s">
        <v>123</v>
      </c>
      <c r="AD796" s="122">
        <v>325</v>
      </c>
      <c r="AE796" s="131">
        <v>206</v>
      </c>
      <c r="AF796" s="131">
        <v>17912310</v>
      </c>
      <c r="AG796" s="132">
        <f t="shared" si="818"/>
        <v>0.29428571428571426</v>
      </c>
      <c r="AH796" s="132">
        <f t="shared" si="796"/>
        <v>0.63384615384615384</v>
      </c>
      <c r="AI796" s="126">
        <f t="shared" si="797"/>
        <v>86952.961165048546</v>
      </c>
      <c r="AJ796" s="595"/>
      <c r="AK796" s="227" t="s">
        <v>123</v>
      </c>
      <c r="AL796" s="122">
        <v>160</v>
      </c>
      <c r="AM796" s="131">
        <v>92</v>
      </c>
      <c r="AN796" s="131">
        <v>7509490</v>
      </c>
      <c r="AO796" s="132">
        <f t="shared" si="819"/>
        <v>0.23469387755102042</v>
      </c>
      <c r="AP796" s="132">
        <f t="shared" si="798"/>
        <v>0.57499999999999996</v>
      </c>
      <c r="AQ796" s="126">
        <f t="shared" si="799"/>
        <v>81624.891304347824</v>
      </c>
      <c r="AR796" s="595"/>
      <c r="AS796" s="227" t="s">
        <v>123</v>
      </c>
      <c r="AT796" s="122">
        <v>80</v>
      </c>
      <c r="AU796" s="131">
        <v>37</v>
      </c>
      <c r="AV796" s="131">
        <v>3974550</v>
      </c>
      <c r="AW796" s="132">
        <f t="shared" si="820"/>
        <v>0.14624505928853754</v>
      </c>
      <c r="AX796" s="132">
        <f t="shared" si="800"/>
        <v>0.46250000000000002</v>
      </c>
      <c r="AY796" s="131">
        <f t="shared" si="801"/>
        <v>107420.27027027027</v>
      </c>
      <c r="AZ796" s="595"/>
      <c r="BA796" s="227" t="s">
        <v>123</v>
      </c>
      <c r="BB796" s="122">
        <v>22</v>
      </c>
      <c r="BC796" s="131">
        <v>11</v>
      </c>
      <c r="BD796" s="131">
        <v>941160</v>
      </c>
      <c r="BE796" s="132">
        <f t="shared" si="821"/>
        <v>0.11702127659574468</v>
      </c>
      <c r="BF796" s="132">
        <f t="shared" si="802"/>
        <v>0.5</v>
      </c>
      <c r="BG796" s="157">
        <f t="shared" si="803"/>
        <v>85560</v>
      </c>
      <c r="BH796" s="595"/>
      <c r="BI796" s="227" t="s">
        <v>123</v>
      </c>
      <c r="BJ796" s="122">
        <f t="shared" si="804"/>
        <v>949</v>
      </c>
      <c r="BK796" s="131">
        <f t="shared" si="788"/>
        <v>577</v>
      </c>
      <c r="BL796" s="131">
        <f t="shared" si="789"/>
        <v>48613130</v>
      </c>
      <c r="BM796" s="132">
        <f t="shared" si="822"/>
        <v>0.24753324753324754</v>
      </c>
      <c r="BN796" s="132">
        <f t="shared" si="805"/>
        <v>0.60800842992623816</v>
      </c>
      <c r="BO796" s="131">
        <f t="shared" si="806"/>
        <v>84251.525129982663</v>
      </c>
      <c r="BP796" s="183"/>
    </row>
    <row r="797" spans="2:68" s="75" customFormat="1">
      <c r="B797" s="602"/>
      <c r="C797" s="603"/>
      <c r="D797" s="595"/>
      <c r="E797" s="227" t="s">
        <v>124</v>
      </c>
      <c r="F797" s="122">
        <v>0</v>
      </c>
      <c r="G797" s="131">
        <v>0</v>
      </c>
      <c r="H797" s="131">
        <v>0</v>
      </c>
      <c r="I797" s="132">
        <f t="shared" si="815"/>
        <v>0</v>
      </c>
      <c r="J797" s="132" t="str">
        <f t="shared" si="790"/>
        <v>-</v>
      </c>
      <c r="K797" s="157" t="str">
        <f t="shared" si="791"/>
        <v>-</v>
      </c>
      <c r="L797" s="595"/>
      <c r="M797" s="227" t="s">
        <v>124</v>
      </c>
      <c r="N797" s="122">
        <v>2</v>
      </c>
      <c r="O797" s="131">
        <v>1</v>
      </c>
      <c r="P797" s="131">
        <v>14310</v>
      </c>
      <c r="Q797" s="132">
        <f t="shared" si="816"/>
        <v>9.0909090909090912E-2</v>
      </c>
      <c r="R797" s="132">
        <f t="shared" si="792"/>
        <v>0.5</v>
      </c>
      <c r="S797" s="126">
        <f t="shared" si="793"/>
        <v>14310</v>
      </c>
      <c r="T797" s="595"/>
      <c r="U797" s="227" t="s">
        <v>124</v>
      </c>
      <c r="V797" s="122">
        <v>52</v>
      </c>
      <c r="W797" s="131">
        <v>33</v>
      </c>
      <c r="X797" s="131">
        <v>2827180</v>
      </c>
      <c r="Y797" s="132">
        <f t="shared" si="817"/>
        <v>3.7628278221208664E-2</v>
      </c>
      <c r="Z797" s="132">
        <f t="shared" si="794"/>
        <v>0.63461538461538458</v>
      </c>
      <c r="AA797" s="131">
        <f t="shared" si="795"/>
        <v>85672.121212121216</v>
      </c>
      <c r="AB797" s="595"/>
      <c r="AC797" s="227" t="s">
        <v>124</v>
      </c>
      <c r="AD797" s="122">
        <v>60</v>
      </c>
      <c r="AE797" s="131">
        <v>34</v>
      </c>
      <c r="AF797" s="131">
        <v>2294620</v>
      </c>
      <c r="AG797" s="132">
        <f t="shared" si="818"/>
        <v>4.8571428571428571E-2</v>
      </c>
      <c r="AH797" s="132">
        <f t="shared" si="796"/>
        <v>0.56666666666666665</v>
      </c>
      <c r="AI797" s="126">
        <f t="shared" si="797"/>
        <v>67488.823529411762</v>
      </c>
      <c r="AJ797" s="595"/>
      <c r="AK797" s="227" t="s">
        <v>124</v>
      </c>
      <c r="AL797" s="122">
        <v>50</v>
      </c>
      <c r="AM797" s="131">
        <v>23</v>
      </c>
      <c r="AN797" s="131">
        <v>2487340</v>
      </c>
      <c r="AO797" s="132">
        <f t="shared" si="819"/>
        <v>5.8673469387755105E-2</v>
      </c>
      <c r="AP797" s="132">
        <f t="shared" si="798"/>
        <v>0.46</v>
      </c>
      <c r="AQ797" s="126">
        <f t="shared" si="799"/>
        <v>108145.21739130435</v>
      </c>
      <c r="AR797" s="595"/>
      <c r="AS797" s="227" t="s">
        <v>124</v>
      </c>
      <c r="AT797" s="122">
        <v>39</v>
      </c>
      <c r="AU797" s="131">
        <v>22</v>
      </c>
      <c r="AV797" s="131">
        <v>2160180</v>
      </c>
      <c r="AW797" s="132">
        <f t="shared" si="820"/>
        <v>8.6956521739130432E-2</v>
      </c>
      <c r="AX797" s="132">
        <f t="shared" si="800"/>
        <v>0.5641025641025641</v>
      </c>
      <c r="AY797" s="131">
        <f t="shared" si="801"/>
        <v>98190</v>
      </c>
      <c r="AZ797" s="595"/>
      <c r="BA797" s="227" t="s">
        <v>124</v>
      </c>
      <c r="BB797" s="122">
        <v>14</v>
      </c>
      <c r="BC797" s="131">
        <v>7</v>
      </c>
      <c r="BD797" s="131">
        <v>554680</v>
      </c>
      <c r="BE797" s="132">
        <f t="shared" si="821"/>
        <v>7.4468085106382975E-2</v>
      </c>
      <c r="BF797" s="132">
        <f t="shared" si="802"/>
        <v>0.5</v>
      </c>
      <c r="BG797" s="157">
        <f t="shared" si="803"/>
        <v>79240</v>
      </c>
      <c r="BH797" s="595"/>
      <c r="BI797" s="227" t="s">
        <v>124</v>
      </c>
      <c r="BJ797" s="122">
        <f t="shared" si="804"/>
        <v>217</v>
      </c>
      <c r="BK797" s="131">
        <f t="shared" si="788"/>
        <v>120</v>
      </c>
      <c r="BL797" s="131">
        <f t="shared" si="789"/>
        <v>10338310</v>
      </c>
      <c r="BM797" s="132">
        <f t="shared" si="822"/>
        <v>5.1480051480051477E-2</v>
      </c>
      <c r="BN797" s="132">
        <f t="shared" si="805"/>
        <v>0.55299539170506917</v>
      </c>
      <c r="BO797" s="131">
        <f t="shared" si="806"/>
        <v>86152.583333333328</v>
      </c>
      <c r="BP797" s="183"/>
    </row>
    <row r="798" spans="2:68" s="75" customFormat="1">
      <c r="B798" s="602"/>
      <c r="C798" s="603"/>
      <c r="D798" s="595"/>
      <c r="E798" s="224" t="s">
        <v>117</v>
      </c>
      <c r="F798" s="124">
        <v>0</v>
      </c>
      <c r="G798" s="135">
        <v>0</v>
      </c>
      <c r="H798" s="135">
        <v>0</v>
      </c>
      <c r="I798" s="136">
        <f t="shared" si="815"/>
        <v>0</v>
      </c>
      <c r="J798" s="136" t="str">
        <f t="shared" si="790"/>
        <v>-</v>
      </c>
      <c r="K798" s="177" t="str">
        <f t="shared" si="791"/>
        <v>-</v>
      </c>
      <c r="L798" s="595"/>
      <c r="M798" s="224" t="s">
        <v>117</v>
      </c>
      <c r="N798" s="124">
        <v>0</v>
      </c>
      <c r="O798" s="135">
        <v>0</v>
      </c>
      <c r="P798" s="135">
        <v>0</v>
      </c>
      <c r="Q798" s="136">
        <f t="shared" si="816"/>
        <v>0</v>
      </c>
      <c r="R798" s="136" t="str">
        <f t="shared" si="792"/>
        <v>-</v>
      </c>
      <c r="S798" s="128" t="str">
        <f t="shared" si="793"/>
        <v>-</v>
      </c>
      <c r="T798" s="595"/>
      <c r="U798" s="224" t="s">
        <v>117</v>
      </c>
      <c r="V798" s="124">
        <v>69</v>
      </c>
      <c r="W798" s="135">
        <v>42</v>
      </c>
      <c r="X798" s="135">
        <v>3248650</v>
      </c>
      <c r="Y798" s="136">
        <f t="shared" si="817"/>
        <v>4.789053591790194E-2</v>
      </c>
      <c r="Z798" s="136">
        <f t="shared" si="794"/>
        <v>0.60869565217391308</v>
      </c>
      <c r="AA798" s="135">
        <f t="shared" si="795"/>
        <v>77348.809523809527</v>
      </c>
      <c r="AB798" s="595"/>
      <c r="AC798" s="224" t="s">
        <v>117</v>
      </c>
      <c r="AD798" s="124">
        <v>43</v>
      </c>
      <c r="AE798" s="135">
        <v>26</v>
      </c>
      <c r="AF798" s="135">
        <v>2709060</v>
      </c>
      <c r="AG798" s="136">
        <f t="shared" si="818"/>
        <v>3.7142857142857144E-2</v>
      </c>
      <c r="AH798" s="136">
        <f t="shared" si="796"/>
        <v>0.60465116279069764</v>
      </c>
      <c r="AI798" s="128">
        <f t="shared" si="797"/>
        <v>104194.61538461539</v>
      </c>
      <c r="AJ798" s="595"/>
      <c r="AK798" s="224" t="s">
        <v>117</v>
      </c>
      <c r="AL798" s="124">
        <v>20</v>
      </c>
      <c r="AM798" s="135">
        <v>10</v>
      </c>
      <c r="AN798" s="135">
        <v>393710</v>
      </c>
      <c r="AO798" s="136">
        <f t="shared" si="819"/>
        <v>2.5510204081632654E-2</v>
      </c>
      <c r="AP798" s="136">
        <f t="shared" si="798"/>
        <v>0.5</v>
      </c>
      <c r="AQ798" s="128">
        <f t="shared" si="799"/>
        <v>39371</v>
      </c>
      <c r="AR798" s="595"/>
      <c r="AS798" s="224" t="s">
        <v>117</v>
      </c>
      <c r="AT798" s="124">
        <v>4</v>
      </c>
      <c r="AU798" s="135">
        <v>1</v>
      </c>
      <c r="AV798" s="135">
        <v>249490</v>
      </c>
      <c r="AW798" s="136">
        <f t="shared" si="820"/>
        <v>3.952569169960474E-3</v>
      </c>
      <c r="AX798" s="136">
        <f t="shared" si="800"/>
        <v>0.25</v>
      </c>
      <c r="AY798" s="135">
        <f t="shared" si="801"/>
        <v>249490</v>
      </c>
      <c r="AZ798" s="595"/>
      <c r="BA798" s="224" t="s">
        <v>117</v>
      </c>
      <c r="BB798" s="124">
        <v>7</v>
      </c>
      <c r="BC798" s="135">
        <v>5</v>
      </c>
      <c r="BD798" s="135">
        <v>470670</v>
      </c>
      <c r="BE798" s="136">
        <f t="shared" si="821"/>
        <v>5.3191489361702128E-2</v>
      </c>
      <c r="BF798" s="136">
        <f t="shared" si="802"/>
        <v>0.7142857142857143</v>
      </c>
      <c r="BG798" s="177">
        <f t="shared" si="803"/>
        <v>94134</v>
      </c>
      <c r="BH798" s="595"/>
      <c r="BI798" s="224" t="s">
        <v>117</v>
      </c>
      <c r="BJ798" s="124">
        <f t="shared" si="804"/>
        <v>143</v>
      </c>
      <c r="BK798" s="135">
        <f t="shared" si="788"/>
        <v>84</v>
      </c>
      <c r="BL798" s="135">
        <f t="shared" si="789"/>
        <v>7071580</v>
      </c>
      <c r="BM798" s="136">
        <f t="shared" si="822"/>
        <v>3.6036036036036036E-2</v>
      </c>
      <c r="BN798" s="136">
        <f t="shared" si="805"/>
        <v>0.58741258741258739</v>
      </c>
      <c r="BO798" s="135">
        <f t="shared" si="806"/>
        <v>84185.476190476184</v>
      </c>
      <c r="BP798" s="183"/>
    </row>
    <row r="799" spans="2:68" s="75" customFormat="1">
      <c r="B799" s="602">
        <v>73</v>
      </c>
      <c r="C799" s="603" t="s">
        <v>28</v>
      </c>
      <c r="D799" s="595">
        <f>BS80</f>
        <v>1</v>
      </c>
      <c r="E799" s="225" t="s">
        <v>104</v>
      </c>
      <c r="F799" s="121">
        <v>1</v>
      </c>
      <c r="G799" s="129">
        <v>1</v>
      </c>
      <c r="H799" s="129">
        <v>47870</v>
      </c>
      <c r="I799" s="130">
        <f t="shared" ref="I799:I806" si="823">IFERROR(G799/$D$799,"-")</f>
        <v>1</v>
      </c>
      <c r="J799" s="130">
        <f t="shared" si="790"/>
        <v>1</v>
      </c>
      <c r="K799" s="156">
        <f t="shared" si="791"/>
        <v>47870</v>
      </c>
      <c r="L799" s="595">
        <f>BT80</f>
        <v>4</v>
      </c>
      <c r="M799" s="225" t="s">
        <v>104</v>
      </c>
      <c r="N799" s="121">
        <v>2</v>
      </c>
      <c r="O799" s="129">
        <v>1</v>
      </c>
      <c r="P799" s="129">
        <v>29530</v>
      </c>
      <c r="Q799" s="130">
        <f>IFERROR(O799/$L$799,"-")</f>
        <v>0.25</v>
      </c>
      <c r="R799" s="130">
        <f t="shared" si="792"/>
        <v>0.5</v>
      </c>
      <c r="S799" s="125">
        <f t="shared" si="793"/>
        <v>29530</v>
      </c>
      <c r="T799" s="595">
        <f>BU80</f>
        <v>1091</v>
      </c>
      <c r="U799" s="225" t="s">
        <v>104</v>
      </c>
      <c r="V799" s="121">
        <v>451</v>
      </c>
      <c r="W799" s="129">
        <v>279</v>
      </c>
      <c r="X799" s="129">
        <v>18746760</v>
      </c>
      <c r="Y799" s="130">
        <f>IFERROR(W799/$T$799,"-")</f>
        <v>0.25572868927589365</v>
      </c>
      <c r="Z799" s="130">
        <f t="shared" si="794"/>
        <v>0.61862527716186255</v>
      </c>
      <c r="AA799" s="129">
        <f t="shared" si="795"/>
        <v>67192.68817204301</v>
      </c>
      <c r="AB799" s="595">
        <f>BV80</f>
        <v>956</v>
      </c>
      <c r="AC799" s="225" t="s">
        <v>104</v>
      </c>
      <c r="AD799" s="121">
        <v>487</v>
      </c>
      <c r="AE799" s="129">
        <v>310</v>
      </c>
      <c r="AF799" s="129">
        <v>22905520</v>
      </c>
      <c r="AG799" s="130">
        <f>IFERROR(AE799/$AB$799,"-")</f>
        <v>0.32426778242677823</v>
      </c>
      <c r="AH799" s="130">
        <f t="shared" si="796"/>
        <v>0.63655030800821355</v>
      </c>
      <c r="AI799" s="125">
        <f t="shared" si="797"/>
        <v>73888.774193548394</v>
      </c>
      <c r="AJ799" s="595">
        <f>BW80</f>
        <v>660</v>
      </c>
      <c r="AK799" s="225" t="s">
        <v>104</v>
      </c>
      <c r="AL799" s="121">
        <v>313</v>
      </c>
      <c r="AM799" s="129">
        <v>191</v>
      </c>
      <c r="AN799" s="129">
        <v>16891140</v>
      </c>
      <c r="AO799" s="130">
        <f>IFERROR(AM799/$AJ$799,"-")</f>
        <v>0.28939393939393937</v>
      </c>
      <c r="AP799" s="130">
        <f t="shared" si="798"/>
        <v>0.61022364217252401</v>
      </c>
      <c r="AQ799" s="125">
        <f t="shared" si="799"/>
        <v>88435.287958115179</v>
      </c>
      <c r="AR799" s="595">
        <f>BX80</f>
        <v>328</v>
      </c>
      <c r="AS799" s="225" t="s">
        <v>104</v>
      </c>
      <c r="AT799" s="121">
        <v>146</v>
      </c>
      <c r="AU799" s="129">
        <v>80</v>
      </c>
      <c r="AV799" s="129">
        <v>8103610</v>
      </c>
      <c r="AW799" s="130">
        <f>IFERROR(AU799/$AR$799,"-")</f>
        <v>0.24390243902439024</v>
      </c>
      <c r="AX799" s="130">
        <f t="shared" si="800"/>
        <v>0.54794520547945202</v>
      </c>
      <c r="AY799" s="129">
        <f t="shared" si="801"/>
        <v>101295.125</v>
      </c>
      <c r="AZ799" s="595">
        <f>BY80</f>
        <v>133</v>
      </c>
      <c r="BA799" s="225" t="s">
        <v>104</v>
      </c>
      <c r="BB799" s="121">
        <v>41</v>
      </c>
      <c r="BC799" s="129">
        <v>25</v>
      </c>
      <c r="BD799" s="129">
        <v>2241120</v>
      </c>
      <c r="BE799" s="130">
        <f>IFERROR(BC799/$AZ$799,"-")</f>
        <v>0.18796992481203006</v>
      </c>
      <c r="BF799" s="130">
        <f t="shared" si="802"/>
        <v>0.6097560975609756</v>
      </c>
      <c r="BG799" s="156">
        <f t="shared" si="803"/>
        <v>89644.800000000003</v>
      </c>
      <c r="BH799" s="595">
        <f>BZ80</f>
        <v>3173</v>
      </c>
      <c r="BI799" s="225" t="s">
        <v>104</v>
      </c>
      <c r="BJ799" s="121">
        <f t="shared" si="804"/>
        <v>1441</v>
      </c>
      <c r="BK799" s="129">
        <f t="shared" si="788"/>
        <v>887</v>
      </c>
      <c r="BL799" s="129">
        <f t="shared" si="789"/>
        <v>68965550</v>
      </c>
      <c r="BM799" s="130">
        <f>IFERROR(BK799/$BH$799,"-")</f>
        <v>0.27954617081626221</v>
      </c>
      <c r="BN799" s="130">
        <f t="shared" si="805"/>
        <v>0.61554476058292851</v>
      </c>
      <c r="BO799" s="129">
        <f t="shared" si="806"/>
        <v>77751.465614430665</v>
      </c>
      <c r="BP799" s="183"/>
    </row>
    <row r="800" spans="2:68" s="75" customFormat="1">
      <c r="B800" s="602"/>
      <c r="C800" s="603"/>
      <c r="D800" s="595"/>
      <c r="E800" s="226" t="s">
        <v>136</v>
      </c>
      <c r="F800" s="122">
        <v>1</v>
      </c>
      <c r="G800" s="131">
        <v>1</v>
      </c>
      <c r="H800" s="131">
        <v>47870</v>
      </c>
      <c r="I800" s="132">
        <f t="shared" si="823"/>
        <v>1</v>
      </c>
      <c r="J800" s="132">
        <f t="shared" si="790"/>
        <v>1</v>
      </c>
      <c r="K800" s="157">
        <f t="shared" si="791"/>
        <v>47870</v>
      </c>
      <c r="L800" s="595"/>
      <c r="M800" s="226" t="s">
        <v>136</v>
      </c>
      <c r="N800" s="122">
        <v>0</v>
      </c>
      <c r="O800" s="131">
        <v>0</v>
      </c>
      <c r="P800" s="131">
        <v>0</v>
      </c>
      <c r="Q800" s="132">
        <f t="shared" ref="Q800:Q809" si="824">IFERROR(O800/$L$799,"-")</f>
        <v>0</v>
      </c>
      <c r="R800" s="132" t="str">
        <f t="shared" si="792"/>
        <v>-</v>
      </c>
      <c r="S800" s="126" t="str">
        <f t="shared" si="793"/>
        <v>-</v>
      </c>
      <c r="T800" s="595"/>
      <c r="U800" s="226" t="s">
        <v>136</v>
      </c>
      <c r="V800" s="122">
        <v>502</v>
      </c>
      <c r="W800" s="131">
        <v>308</v>
      </c>
      <c r="X800" s="131">
        <v>20229160</v>
      </c>
      <c r="Y800" s="132">
        <f t="shared" ref="Y800:Y809" si="825">IFERROR(W800/$T$799,"-")</f>
        <v>0.28230980751604035</v>
      </c>
      <c r="Z800" s="132">
        <f t="shared" si="794"/>
        <v>0.61354581673306774</v>
      </c>
      <c r="AA800" s="131">
        <f t="shared" si="795"/>
        <v>65679.090909090912</v>
      </c>
      <c r="AB800" s="595"/>
      <c r="AC800" s="226" t="s">
        <v>136</v>
      </c>
      <c r="AD800" s="122">
        <v>429</v>
      </c>
      <c r="AE800" s="131">
        <v>288</v>
      </c>
      <c r="AF800" s="131">
        <v>20410390</v>
      </c>
      <c r="AG800" s="132">
        <f t="shared" ref="AG800:AG806" si="826">IFERROR(AE800/$AB$799,"-")</f>
        <v>0.30125523012552302</v>
      </c>
      <c r="AH800" s="132">
        <f t="shared" si="796"/>
        <v>0.67132867132867136</v>
      </c>
      <c r="AI800" s="126">
        <f t="shared" si="797"/>
        <v>70869.409722222219</v>
      </c>
      <c r="AJ800" s="595"/>
      <c r="AK800" s="226" t="s">
        <v>136</v>
      </c>
      <c r="AL800" s="122">
        <v>260</v>
      </c>
      <c r="AM800" s="131">
        <v>157</v>
      </c>
      <c r="AN800" s="131">
        <v>11130970</v>
      </c>
      <c r="AO800" s="132">
        <f t="shared" ref="AO800:AO809" si="827">IFERROR(AM800/$AJ$799,"-")</f>
        <v>0.23787878787878788</v>
      </c>
      <c r="AP800" s="132">
        <f t="shared" si="798"/>
        <v>0.60384615384615381</v>
      </c>
      <c r="AQ800" s="126">
        <f t="shared" si="799"/>
        <v>70897.898089171969</v>
      </c>
      <c r="AR800" s="595"/>
      <c r="AS800" s="226" t="s">
        <v>136</v>
      </c>
      <c r="AT800" s="122">
        <v>112</v>
      </c>
      <c r="AU800" s="131">
        <v>59</v>
      </c>
      <c r="AV800" s="131">
        <v>6236290</v>
      </c>
      <c r="AW800" s="132">
        <f t="shared" ref="AW800:AW809" si="828">IFERROR(AU800/$AR$799,"-")</f>
        <v>0.1798780487804878</v>
      </c>
      <c r="AX800" s="132">
        <f t="shared" si="800"/>
        <v>0.5267857142857143</v>
      </c>
      <c r="AY800" s="131">
        <f t="shared" si="801"/>
        <v>105699.83050847458</v>
      </c>
      <c r="AZ800" s="595"/>
      <c r="BA800" s="226" t="s">
        <v>136</v>
      </c>
      <c r="BB800" s="122">
        <v>22</v>
      </c>
      <c r="BC800" s="131">
        <v>12</v>
      </c>
      <c r="BD800" s="131">
        <v>1250160</v>
      </c>
      <c r="BE800" s="132">
        <f t="shared" ref="BE800:BE809" si="829">IFERROR(BC800/$AZ$799,"-")</f>
        <v>9.0225563909774431E-2</v>
      </c>
      <c r="BF800" s="132">
        <f t="shared" si="802"/>
        <v>0.54545454545454541</v>
      </c>
      <c r="BG800" s="157">
        <f t="shared" si="803"/>
        <v>104180</v>
      </c>
      <c r="BH800" s="595"/>
      <c r="BI800" s="226" t="s">
        <v>136</v>
      </c>
      <c r="BJ800" s="122">
        <f t="shared" si="804"/>
        <v>1326</v>
      </c>
      <c r="BK800" s="131">
        <f t="shared" si="788"/>
        <v>825</v>
      </c>
      <c r="BL800" s="131">
        <f t="shared" si="789"/>
        <v>59304840</v>
      </c>
      <c r="BM800" s="132">
        <f t="shared" ref="BM800:BM803" si="830">IFERROR(BK800/$BH$799,"-")</f>
        <v>0.26000630318310747</v>
      </c>
      <c r="BN800" s="132">
        <f t="shared" si="805"/>
        <v>0.62217194570135748</v>
      </c>
      <c r="BO800" s="131">
        <f t="shared" si="806"/>
        <v>71884.654545454541</v>
      </c>
      <c r="BP800" s="183"/>
    </row>
    <row r="801" spans="2:68" s="75" customFormat="1">
      <c r="B801" s="602"/>
      <c r="C801" s="603"/>
      <c r="D801" s="595"/>
      <c r="E801" s="227" t="s">
        <v>103</v>
      </c>
      <c r="F801" s="122">
        <v>1</v>
      </c>
      <c r="G801" s="131">
        <v>1</v>
      </c>
      <c r="H801" s="131">
        <v>47870</v>
      </c>
      <c r="I801" s="132">
        <f t="shared" si="823"/>
        <v>1</v>
      </c>
      <c r="J801" s="132">
        <f t="shared" si="790"/>
        <v>1</v>
      </c>
      <c r="K801" s="157">
        <f t="shared" si="791"/>
        <v>47870</v>
      </c>
      <c r="L801" s="595"/>
      <c r="M801" s="227" t="s">
        <v>103</v>
      </c>
      <c r="N801" s="122">
        <v>3</v>
      </c>
      <c r="O801" s="131">
        <v>2</v>
      </c>
      <c r="P801" s="131">
        <v>263640</v>
      </c>
      <c r="Q801" s="132">
        <f t="shared" si="824"/>
        <v>0.5</v>
      </c>
      <c r="R801" s="132">
        <f t="shared" si="792"/>
        <v>0.66666666666666663</v>
      </c>
      <c r="S801" s="126">
        <f t="shared" si="793"/>
        <v>131820</v>
      </c>
      <c r="T801" s="595"/>
      <c r="U801" s="227" t="s">
        <v>103</v>
      </c>
      <c r="V801" s="122">
        <v>683</v>
      </c>
      <c r="W801" s="131">
        <v>405</v>
      </c>
      <c r="X801" s="131">
        <v>26537550</v>
      </c>
      <c r="Y801" s="132">
        <f t="shared" si="825"/>
        <v>0.37121906507791019</v>
      </c>
      <c r="Z801" s="132">
        <f t="shared" si="794"/>
        <v>0.59297218155197662</v>
      </c>
      <c r="AA801" s="131">
        <f t="shared" si="795"/>
        <v>65524.814814814818</v>
      </c>
      <c r="AB801" s="595"/>
      <c r="AC801" s="227" t="s">
        <v>103</v>
      </c>
      <c r="AD801" s="122">
        <v>617</v>
      </c>
      <c r="AE801" s="131">
        <v>404</v>
      </c>
      <c r="AF801" s="131">
        <v>30732450</v>
      </c>
      <c r="AG801" s="132">
        <f t="shared" si="826"/>
        <v>0.42259414225941422</v>
      </c>
      <c r="AH801" s="132">
        <f t="shared" si="796"/>
        <v>0.65478119935170176</v>
      </c>
      <c r="AI801" s="126">
        <f t="shared" si="797"/>
        <v>76070.420792079211</v>
      </c>
      <c r="AJ801" s="595"/>
      <c r="AK801" s="227" t="s">
        <v>103</v>
      </c>
      <c r="AL801" s="122">
        <v>460</v>
      </c>
      <c r="AM801" s="131">
        <v>277</v>
      </c>
      <c r="AN801" s="131">
        <v>23376690</v>
      </c>
      <c r="AO801" s="132">
        <f t="shared" si="827"/>
        <v>0.41969696969696968</v>
      </c>
      <c r="AP801" s="132">
        <f t="shared" si="798"/>
        <v>0.60217391304347823</v>
      </c>
      <c r="AQ801" s="126">
        <f t="shared" si="799"/>
        <v>84392.38267148014</v>
      </c>
      <c r="AR801" s="595"/>
      <c r="AS801" s="227" t="s">
        <v>103</v>
      </c>
      <c r="AT801" s="122">
        <v>234</v>
      </c>
      <c r="AU801" s="131">
        <v>131</v>
      </c>
      <c r="AV801" s="131">
        <v>12763720</v>
      </c>
      <c r="AW801" s="132">
        <f t="shared" si="828"/>
        <v>0.39939024390243905</v>
      </c>
      <c r="AX801" s="132">
        <f t="shared" si="800"/>
        <v>0.55982905982905984</v>
      </c>
      <c r="AY801" s="131">
        <f t="shared" si="801"/>
        <v>97432.977099236639</v>
      </c>
      <c r="AZ801" s="595"/>
      <c r="BA801" s="227" t="s">
        <v>103</v>
      </c>
      <c r="BB801" s="122">
        <v>73</v>
      </c>
      <c r="BC801" s="131">
        <v>41</v>
      </c>
      <c r="BD801" s="131">
        <v>3453350</v>
      </c>
      <c r="BE801" s="132">
        <f t="shared" si="829"/>
        <v>0.30827067669172931</v>
      </c>
      <c r="BF801" s="132">
        <f t="shared" si="802"/>
        <v>0.56164383561643838</v>
      </c>
      <c r="BG801" s="157">
        <f t="shared" si="803"/>
        <v>84228.048780487807</v>
      </c>
      <c r="BH801" s="595"/>
      <c r="BI801" s="227" t="s">
        <v>103</v>
      </c>
      <c r="BJ801" s="122">
        <f t="shared" si="804"/>
        <v>2071</v>
      </c>
      <c r="BK801" s="131">
        <f t="shared" si="788"/>
        <v>1261</v>
      </c>
      <c r="BL801" s="131">
        <f t="shared" si="789"/>
        <v>97175270</v>
      </c>
      <c r="BM801" s="132">
        <f t="shared" si="830"/>
        <v>0.39741569492593759</v>
      </c>
      <c r="BN801" s="132">
        <f t="shared" si="805"/>
        <v>0.60888459681313378</v>
      </c>
      <c r="BO801" s="131">
        <f t="shared" si="806"/>
        <v>77062.069785884218</v>
      </c>
      <c r="BP801" s="183"/>
    </row>
    <row r="802" spans="2:68" s="75" customFormat="1">
      <c r="B802" s="602"/>
      <c r="C802" s="603"/>
      <c r="D802" s="595"/>
      <c r="E802" s="227" t="s">
        <v>106</v>
      </c>
      <c r="F802" s="122">
        <v>1</v>
      </c>
      <c r="G802" s="131">
        <v>1</v>
      </c>
      <c r="H802" s="131">
        <v>47870</v>
      </c>
      <c r="I802" s="132">
        <f t="shared" si="823"/>
        <v>1</v>
      </c>
      <c r="J802" s="132">
        <f t="shared" si="790"/>
        <v>1</v>
      </c>
      <c r="K802" s="157">
        <f t="shared" si="791"/>
        <v>47870</v>
      </c>
      <c r="L802" s="595"/>
      <c r="M802" s="227" t="s">
        <v>106</v>
      </c>
      <c r="N802" s="122">
        <v>1</v>
      </c>
      <c r="O802" s="131">
        <v>1</v>
      </c>
      <c r="P802" s="131">
        <v>29530</v>
      </c>
      <c r="Q802" s="132">
        <f t="shared" si="824"/>
        <v>0.25</v>
      </c>
      <c r="R802" s="132">
        <f t="shared" si="792"/>
        <v>1</v>
      </c>
      <c r="S802" s="126">
        <f t="shared" si="793"/>
        <v>29530</v>
      </c>
      <c r="T802" s="595"/>
      <c r="U802" s="227" t="s">
        <v>106</v>
      </c>
      <c r="V802" s="122">
        <v>171</v>
      </c>
      <c r="W802" s="131">
        <v>105</v>
      </c>
      <c r="X802" s="131">
        <v>6201570</v>
      </c>
      <c r="Y802" s="132">
        <f t="shared" si="825"/>
        <v>9.6241979835013744E-2</v>
      </c>
      <c r="Z802" s="132">
        <f t="shared" si="794"/>
        <v>0.61403508771929827</v>
      </c>
      <c r="AA802" s="131">
        <f t="shared" si="795"/>
        <v>59062.571428571428</v>
      </c>
      <c r="AB802" s="595"/>
      <c r="AC802" s="227" t="s">
        <v>106</v>
      </c>
      <c r="AD802" s="122">
        <v>177</v>
      </c>
      <c r="AE802" s="131">
        <v>115</v>
      </c>
      <c r="AF802" s="131">
        <v>7837510</v>
      </c>
      <c r="AG802" s="132">
        <f t="shared" si="826"/>
        <v>0.1202928870292887</v>
      </c>
      <c r="AH802" s="132">
        <f t="shared" si="796"/>
        <v>0.64971751412429379</v>
      </c>
      <c r="AI802" s="126">
        <f t="shared" si="797"/>
        <v>68152.260869565216</v>
      </c>
      <c r="AJ802" s="595"/>
      <c r="AK802" s="227" t="s">
        <v>106</v>
      </c>
      <c r="AL802" s="122">
        <v>132</v>
      </c>
      <c r="AM802" s="131">
        <v>85</v>
      </c>
      <c r="AN802" s="131">
        <v>8303010</v>
      </c>
      <c r="AO802" s="132">
        <f t="shared" si="827"/>
        <v>0.12878787878787878</v>
      </c>
      <c r="AP802" s="132">
        <f t="shared" si="798"/>
        <v>0.64393939393939392</v>
      </c>
      <c r="AQ802" s="126">
        <f t="shared" si="799"/>
        <v>97682.470588235301</v>
      </c>
      <c r="AR802" s="595"/>
      <c r="AS802" s="227" t="s">
        <v>106</v>
      </c>
      <c r="AT802" s="122">
        <v>77</v>
      </c>
      <c r="AU802" s="131">
        <v>45</v>
      </c>
      <c r="AV802" s="131">
        <v>4326930</v>
      </c>
      <c r="AW802" s="132">
        <f t="shared" si="828"/>
        <v>0.13719512195121952</v>
      </c>
      <c r="AX802" s="132">
        <f t="shared" si="800"/>
        <v>0.58441558441558439</v>
      </c>
      <c r="AY802" s="131">
        <f t="shared" si="801"/>
        <v>96154</v>
      </c>
      <c r="AZ802" s="595"/>
      <c r="BA802" s="227" t="s">
        <v>106</v>
      </c>
      <c r="BB802" s="122">
        <v>30</v>
      </c>
      <c r="BC802" s="131">
        <v>20</v>
      </c>
      <c r="BD802" s="131">
        <v>2443720</v>
      </c>
      <c r="BE802" s="132">
        <f t="shared" si="829"/>
        <v>0.15037593984962405</v>
      </c>
      <c r="BF802" s="132">
        <f t="shared" si="802"/>
        <v>0.66666666666666663</v>
      </c>
      <c r="BG802" s="157">
        <f t="shared" si="803"/>
        <v>122186</v>
      </c>
      <c r="BH802" s="595"/>
      <c r="BI802" s="227" t="s">
        <v>106</v>
      </c>
      <c r="BJ802" s="122">
        <f t="shared" si="804"/>
        <v>589</v>
      </c>
      <c r="BK802" s="131">
        <f t="shared" si="788"/>
        <v>372</v>
      </c>
      <c r="BL802" s="131">
        <f t="shared" si="789"/>
        <v>29190140</v>
      </c>
      <c r="BM802" s="132">
        <f t="shared" si="830"/>
        <v>0.11723920579892846</v>
      </c>
      <c r="BN802" s="132">
        <f t="shared" si="805"/>
        <v>0.63157894736842102</v>
      </c>
      <c r="BO802" s="131">
        <f t="shared" si="806"/>
        <v>78468.118279569899</v>
      </c>
      <c r="BP802" s="183"/>
    </row>
    <row r="803" spans="2:68" s="75" customFormat="1">
      <c r="B803" s="602"/>
      <c r="C803" s="603"/>
      <c r="D803" s="595"/>
      <c r="E803" s="227" t="s">
        <v>119</v>
      </c>
      <c r="F803" s="122">
        <v>1</v>
      </c>
      <c r="G803" s="131">
        <v>1</v>
      </c>
      <c r="H803" s="131">
        <v>47870</v>
      </c>
      <c r="I803" s="132">
        <f t="shared" si="823"/>
        <v>1</v>
      </c>
      <c r="J803" s="132">
        <f t="shared" si="790"/>
        <v>1</v>
      </c>
      <c r="K803" s="157">
        <f t="shared" si="791"/>
        <v>47870</v>
      </c>
      <c r="L803" s="595"/>
      <c r="M803" s="227" t="s">
        <v>119</v>
      </c>
      <c r="N803" s="122">
        <v>0</v>
      </c>
      <c r="O803" s="131">
        <v>0</v>
      </c>
      <c r="P803" s="131">
        <v>0</v>
      </c>
      <c r="Q803" s="132">
        <f t="shared" si="824"/>
        <v>0</v>
      </c>
      <c r="R803" s="132" t="str">
        <f t="shared" si="792"/>
        <v>-</v>
      </c>
      <c r="S803" s="126" t="str">
        <f t="shared" si="793"/>
        <v>-</v>
      </c>
      <c r="T803" s="595"/>
      <c r="U803" s="227" t="s">
        <v>119</v>
      </c>
      <c r="V803" s="122">
        <v>230</v>
      </c>
      <c r="W803" s="131">
        <v>136</v>
      </c>
      <c r="X803" s="131">
        <v>9516390</v>
      </c>
      <c r="Y803" s="132">
        <f t="shared" si="825"/>
        <v>0.12465627864344637</v>
      </c>
      <c r="Z803" s="132">
        <f t="shared" si="794"/>
        <v>0.59130434782608698</v>
      </c>
      <c r="AA803" s="131">
        <f t="shared" si="795"/>
        <v>69973.455882352937</v>
      </c>
      <c r="AB803" s="595"/>
      <c r="AC803" s="227" t="s">
        <v>119</v>
      </c>
      <c r="AD803" s="122">
        <v>239</v>
      </c>
      <c r="AE803" s="131">
        <v>153</v>
      </c>
      <c r="AF803" s="131">
        <v>12654530</v>
      </c>
      <c r="AG803" s="132">
        <f t="shared" si="826"/>
        <v>0.16004184100418409</v>
      </c>
      <c r="AH803" s="132">
        <f t="shared" si="796"/>
        <v>0.64016736401673635</v>
      </c>
      <c r="AI803" s="126">
        <f t="shared" si="797"/>
        <v>82709.34640522876</v>
      </c>
      <c r="AJ803" s="595"/>
      <c r="AK803" s="227" t="s">
        <v>119</v>
      </c>
      <c r="AL803" s="122">
        <v>161</v>
      </c>
      <c r="AM803" s="131">
        <v>96</v>
      </c>
      <c r="AN803" s="131">
        <v>7125440</v>
      </c>
      <c r="AO803" s="132">
        <f t="shared" si="827"/>
        <v>0.14545454545454545</v>
      </c>
      <c r="AP803" s="132">
        <f t="shared" si="798"/>
        <v>0.59627329192546585</v>
      </c>
      <c r="AQ803" s="126">
        <f t="shared" si="799"/>
        <v>74223.333333333328</v>
      </c>
      <c r="AR803" s="595"/>
      <c r="AS803" s="227" t="s">
        <v>119</v>
      </c>
      <c r="AT803" s="122">
        <v>94</v>
      </c>
      <c r="AU803" s="131">
        <v>55</v>
      </c>
      <c r="AV803" s="131">
        <v>3510930</v>
      </c>
      <c r="AW803" s="132">
        <f t="shared" si="828"/>
        <v>0.1676829268292683</v>
      </c>
      <c r="AX803" s="132">
        <f t="shared" si="800"/>
        <v>0.58510638297872342</v>
      </c>
      <c r="AY803" s="131">
        <f t="shared" si="801"/>
        <v>63835.090909090912</v>
      </c>
      <c r="AZ803" s="595"/>
      <c r="BA803" s="227" t="s">
        <v>119</v>
      </c>
      <c r="BB803" s="122">
        <v>38</v>
      </c>
      <c r="BC803" s="131">
        <v>19</v>
      </c>
      <c r="BD803" s="131">
        <v>1856140</v>
      </c>
      <c r="BE803" s="132">
        <f t="shared" si="829"/>
        <v>0.14285714285714285</v>
      </c>
      <c r="BF803" s="132">
        <f t="shared" si="802"/>
        <v>0.5</v>
      </c>
      <c r="BG803" s="157">
        <f t="shared" si="803"/>
        <v>97691.578947368427</v>
      </c>
      <c r="BH803" s="595"/>
      <c r="BI803" s="227" t="s">
        <v>119</v>
      </c>
      <c r="BJ803" s="122">
        <f t="shared" si="804"/>
        <v>763</v>
      </c>
      <c r="BK803" s="131">
        <f t="shared" si="788"/>
        <v>460</v>
      </c>
      <c r="BL803" s="131">
        <f t="shared" si="789"/>
        <v>34711300</v>
      </c>
      <c r="BM803" s="132">
        <f t="shared" si="830"/>
        <v>0.14497321147179326</v>
      </c>
      <c r="BN803" s="132">
        <f t="shared" si="805"/>
        <v>0.60288335517693314</v>
      </c>
      <c r="BO803" s="131">
        <f t="shared" si="806"/>
        <v>75459.34782608696</v>
      </c>
      <c r="BP803" s="183"/>
    </row>
    <row r="804" spans="2:68" s="75" customFormat="1">
      <c r="B804" s="602"/>
      <c r="C804" s="603"/>
      <c r="D804" s="595"/>
      <c r="E804" s="227" t="s">
        <v>120</v>
      </c>
      <c r="F804" s="122">
        <v>1</v>
      </c>
      <c r="G804" s="131">
        <v>1</v>
      </c>
      <c r="H804" s="131">
        <v>47870</v>
      </c>
      <c r="I804" s="132">
        <f t="shared" si="823"/>
        <v>1</v>
      </c>
      <c r="J804" s="132">
        <f t="shared" si="790"/>
        <v>1</v>
      </c>
      <c r="K804" s="157">
        <f>IFERROR(H804/G804,"-")</f>
        <v>47870</v>
      </c>
      <c r="L804" s="595"/>
      <c r="M804" s="227" t="s">
        <v>120</v>
      </c>
      <c r="N804" s="122">
        <v>1</v>
      </c>
      <c r="O804" s="131">
        <v>1</v>
      </c>
      <c r="P804" s="131">
        <v>29530</v>
      </c>
      <c r="Q804" s="132">
        <f t="shared" si="824"/>
        <v>0.25</v>
      </c>
      <c r="R804" s="132">
        <f t="shared" si="792"/>
        <v>1</v>
      </c>
      <c r="S804" s="126">
        <f t="shared" si="793"/>
        <v>29530</v>
      </c>
      <c r="T804" s="595"/>
      <c r="U804" s="227" t="s">
        <v>120</v>
      </c>
      <c r="V804" s="122">
        <v>94</v>
      </c>
      <c r="W804" s="131">
        <v>64</v>
      </c>
      <c r="X804" s="131">
        <v>3486930</v>
      </c>
      <c r="Y804" s="132">
        <f t="shared" si="825"/>
        <v>5.8661778185151239E-2</v>
      </c>
      <c r="Z804" s="132">
        <f t="shared" si="794"/>
        <v>0.68085106382978722</v>
      </c>
      <c r="AA804" s="131">
        <f t="shared" si="795"/>
        <v>54483.28125</v>
      </c>
      <c r="AB804" s="595"/>
      <c r="AC804" s="227" t="s">
        <v>120</v>
      </c>
      <c r="AD804" s="122">
        <v>102</v>
      </c>
      <c r="AE804" s="131">
        <v>68</v>
      </c>
      <c r="AF804" s="131">
        <v>3842370</v>
      </c>
      <c r="AG804" s="132">
        <f t="shared" si="826"/>
        <v>7.1129707112970716E-2</v>
      </c>
      <c r="AH804" s="132">
        <f t="shared" si="796"/>
        <v>0.66666666666666663</v>
      </c>
      <c r="AI804" s="126">
        <f t="shared" si="797"/>
        <v>56505.441176470587</v>
      </c>
      <c r="AJ804" s="595"/>
      <c r="AK804" s="227" t="s">
        <v>120</v>
      </c>
      <c r="AL804" s="122">
        <v>61</v>
      </c>
      <c r="AM804" s="131">
        <v>40</v>
      </c>
      <c r="AN804" s="131">
        <v>3942800</v>
      </c>
      <c r="AO804" s="132">
        <f t="shared" si="827"/>
        <v>6.0606060606060608E-2</v>
      </c>
      <c r="AP804" s="132">
        <f t="shared" si="798"/>
        <v>0.65573770491803274</v>
      </c>
      <c r="AQ804" s="126">
        <f t="shared" si="799"/>
        <v>98570</v>
      </c>
      <c r="AR804" s="595"/>
      <c r="AS804" s="227" t="s">
        <v>120</v>
      </c>
      <c r="AT804" s="122">
        <v>27</v>
      </c>
      <c r="AU804" s="131">
        <v>15</v>
      </c>
      <c r="AV804" s="131">
        <v>2778780</v>
      </c>
      <c r="AW804" s="132">
        <f t="shared" si="828"/>
        <v>4.573170731707317E-2</v>
      </c>
      <c r="AX804" s="132">
        <f t="shared" si="800"/>
        <v>0.55555555555555558</v>
      </c>
      <c r="AY804" s="131">
        <f t="shared" si="801"/>
        <v>185252</v>
      </c>
      <c r="AZ804" s="595"/>
      <c r="BA804" s="227" t="s">
        <v>120</v>
      </c>
      <c r="BB804" s="122">
        <v>4</v>
      </c>
      <c r="BC804" s="131">
        <v>2</v>
      </c>
      <c r="BD804" s="131">
        <v>45420</v>
      </c>
      <c r="BE804" s="132">
        <f t="shared" si="829"/>
        <v>1.5037593984962405E-2</v>
      </c>
      <c r="BF804" s="132">
        <f t="shared" si="802"/>
        <v>0.5</v>
      </c>
      <c r="BG804" s="157">
        <f t="shared" si="803"/>
        <v>22710</v>
      </c>
      <c r="BH804" s="595"/>
      <c r="BI804" s="227" t="s">
        <v>120</v>
      </c>
      <c r="BJ804" s="122">
        <f t="shared" si="804"/>
        <v>290</v>
      </c>
      <c r="BK804" s="131">
        <f t="shared" si="788"/>
        <v>191</v>
      </c>
      <c r="BL804" s="131">
        <f t="shared" si="789"/>
        <v>14173700</v>
      </c>
      <c r="BM804" s="132">
        <f t="shared" ref="BM804:BM809" si="831">IFERROR(BK804/$BH$799,"-")</f>
        <v>6.019539867633155E-2</v>
      </c>
      <c r="BN804" s="132">
        <f t="shared" si="805"/>
        <v>0.6586206896551724</v>
      </c>
      <c r="BO804" s="131">
        <f t="shared" si="806"/>
        <v>74207.853403141358</v>
      </c>
      <c r="BP804" s="183"/>
    </row>
    <row r="805" spans="2:68" s="75" customFormat="1">
      <c r="B805" s="602"/>
      <c r="C805" s="603"/>
      <c r="D805" s="595"/>
      <c r="E805" s="227" t="s">
        <v>121</v>
      </c>
      <c r="F805" s="122">
        <v>0</v>
      </c>
      <c r="G805" s="131">
        <v>0</v>
      </c>
      <c r="H805" s="131">
        <v>0</v>
      </c>
      <c r="I805" s="132">
        <f t="shared" si="823"/>
        <v>0</v>
      </c>
      <c r="J805" s="132" t="str">
        <f t="shared" si="790"/>
        <v>-</v>
      </c>
      <c r="K805" s="157" t="str">
        <f>IFERROR(H805/G805,"-")</f>
        <v>-</v>
      </c>
      <c r="L805" s="595"/>
      <c r="M805" s="227" t="s">
        <v>121</v>
      </c>
      <c r="N805" s="122">
        <v>0</v>
      </c>
      <c r="O805" s="131">
        <v>0</v>
      </c>
      <c r="P805" s="131">
        <v>0</v>
      </c>
      <c r="Q805" s="132">
        <f t="shared" si="824"/>
        <v>0</v>
      </c>
      <c r="R805" s="132" t="str">
        <f t="shared" si="792"/>
        <v>-</v>
      </c>
      <c r="S805" s="126" t="str">
        <f t="shared" si="793"/>
        <v>-</v>
      </c>
      <c r="T805" s="595"/>
      <c r="U805" s="227" t="s">
        <v>121</v>
      </c>
      <c r="V805" s="122">
        <v>61</v>
      </c>
      <c r="W805" s="131">
        <v>33</v>
      </c>
      <c r="X805" s="131">
        <v>1833080</v>
      </c>
      <c r="Y805" s="132">
        <f t="shared" si="825"/>
        <v>3.0247479376718608E-2</v>
      </c>
      <c r="Z805" s="132">
        <f t="shared" si="794"/>
        <v>0.54098360655737709</v>
      </c>
      <c r="AA805" s="131">
        <f t="shared" si="795"/>
        <v>55547.878787878784</v>
      </c>
      <c r="AB805" s="595"/>
      <c r="AC805" s="227" t="s">
        <v>121</v>
      </c>
      <c r="AD805" s="122">
        <v>76</v>
      </c>
      <c r="AE805" s="131">
        <v>54</v>
      </c>
      <c r="AF805" s="131">
        <v>4382050</v>
      </c>
      <c r="AG805" s="132">
        <f t="shared" si="826"/>
        <v>5.6485355648535567E-2</v>
      </c>
      <c r="AH805" s="132">
        <f t="shared" si="796"/>
        <v>0.71052631578947367</v>
      </c>
      <c r="AI805" s="126">
        <f t="shared" si="797"/>
        <v>81149.074074074073</v>
      </c>
      <c r="AJ805" s="595"/>
      <c r="AK805" s="227" t="s">
        <v>121</v>
      </c>
      <c r="AL805" s="122">
        <v>57</v>
      </c>
      <c r="AM805" s="131">
        <v>35</v>
      </c>
      <c r="AN805" s="131">
        <v>3060460</v>
      </c>
      <c r="AO805" s="132">
        <f t="shared" si="827"/>
        <v>5.3030303030303032E-2</v>
      </c>
      <c r="AP805" s="132">
        <f t="shared" si="798"/>
        <v>0.61403508771929827</v>
      </c>
      <c r="AQ805" s="126">
        <f t="shared" si="799"/>
        <v>87441.71428571429</v>
      </c>
      <c r="AR805" s="595"/>
      <c r="AS805" s="227" t="s">
        <v>121</v>
      </c>
      <c r="AT805" s="122">
        <v>35</v>
      </c>
      <c r="AU805" s="131">
        <v>19</v>
      </c>
      <c r="AV805" s="131">
        <v>2849100</v>
      </c>
      <c r="AW805" s="132">
        <f t="shared" si="828"/>
        <v>5.7926829268292686E-2</v>
      </c>
      <c r="AX805" s="132">
        <f t="shared" si="800"/>
        <v>0.54285714285714282</v>
      </c>
      <c r="AY805" s="131">
        <f t="shared" si="801"/>
        <v>149952.63157894736</v>
      </c>
      <c r="AZ805" s="595"/>
      <c r="BA805" s="227" t="s">
        <v>121</v>
      </c>
      <c r="BB805" s="122">
        <v>12</v>
      </c>
      <c r="BC805" s="131">
        <v>5</v>
      </c>
      <c r="BD805" s="131">
        <v>173790</v>
      </c>
      <c r="BE805" s="132">
        <f t="shared" si="829"/>
        <v>3.7593984962406013E-2</v>
      </c>
      <c r="BF805" s="132">
        <f t="shared" si="802"/>
        <v>0.41666666666666669</v>
      </c>
      <c r="BG805" s="157">
        <f t="shared" si="803"/>
        <v>34758</v>
      </c>
      <c r="BH805" s="595"/>
      <c r="BI805" s="227" t="s">
        <v>121</v>
      </c>
      <c r="BJ805" s="122">
        <f t="shared" si="804"/>
        <v>241</v>
      </c>
      <c r="BK805" s="131">
        <f t="shared" si="788"/>
        <v>146</v>
      </c>
      <c r="BL805" s="131">
        <f t="shared" si="789"/>
        <v>12298480</v>
      </c>
      <c r="BM805" s="132">
        <f t="shared" si="831"/>
        <v>4.6013236684525685E-2</v>
      </c>
      <c r="BN805" s="132">
        <f t="shared" si="805"/>
        <v>0.60580912863070535</v>
      </c>
      <c r="BO805" s="131">
        <f t="shared" si="806"/>
        <v>84236.164383561641</v>
      </c>
      <c r="BP805" s="183"/>
    </row>
    <row r="806" spans="2:68" s="75" customFormat="1">
      <c r="B806" s="602"/>
      <c r="C806" s="603"/>
      <c r="D806" s="595"/>
      <c r="E806" s="227" t="s">
        <v>122</v>
      </c>
      <c r="F806" s="122">
        <v>0</v>
      </c>
      <c r="G806" s="131">
        <v>0</v>
      </c>
      <c r="H806" s="131">
        <v>0</v>
      </c>
      <c r="I806" s="132">
        <f t="shared" si="823"/>
        <v>0</v>
      </c>
      <c r="J806" s="132" t="str">
        <f t="shared" si="790"/>
        <v>-</v>
      </c>
      <c r="K806" s="157" t="str">
        <f>IFERROR(H806/G806,"-")</f>
        <v>-</v>
      </c>
      <c r="L806" s="595"/>
      <c r="M806" s="227" t="s">
        <v>122</v>
      </c>
      <c r="N806" s="122">
        <v>0</v>
      </c>
      <c r="O806" s="131">
        <v>0</v>
      </c>
      <c r="P806" s="131">
        <v>0</v>
      </c>
      <c r="Q806" s="132">
        <f t="shared" si="824"/>
        <v>0</v>
      </c>
      <c r="R806" s="132" t="str">
        <f t="shared" si="792"/>
        <v>-</v>
      </c>
      <c r="S806" s="126" t="str">
        <f t="shared" si="793"/>
        <v>-</v>
      </c>
      <c r="T806" s="595"/>
      <c r="U806" s="227" t="s">
        <v>122</v>
      </c>
      <c r="V806" s="122">
        <v>34</v>
      </c>
      <c r="W806" s="131">
        <v>23</v>
      </c>
      <c r="X806" s="131">
        <v>1322590</v>
      </c>
      <c r="Y806" s="132">
        <f t="shared" si="825"/>
        <v>2.1081576535288724E-2</v>
      </c>
      <c r="Z806" s="132">
        <f t="shared" si="794"/>
        <v>0.67647058823529416</v>
      </c>
      <c r="AA806" s="131">
        <f t="shared" si="795"/>
        <v>57503.913043478264</v>
      </c>
      <c r="AB806" s="595"/>
      <c r="AC806" s="227" t="s">
        <v>122</v>
      </c>
      <c r="AD806" s="122">
        <v>49</v>
      </c>
      <c r="AE806" s="131">
        <v>37</v>
      </c>
      <c r="AF806" s="131">
        <v>3422690</v>
      </c>
      <c r="AG806" s="132">
        <f t="shared" si="826"/>
        <v>3.8702928870292884E-2</v>
      </c>
      <c r="AH806" s="132">
        <f t="shared" si="796"/>
        <v>0.75510204081632648</v>
      </c>
      <c r="AI806" s="126">
        <f t="shared" si="797"/>
        <v>92505.135135135133</v>
      </c>
      <c r="AJ806" s="595"/>
      <c r="AK806" s="227" t="s">
        <v>122</v>
      </c>
      <c r="AL806" s="122">
        <v>43</v>
      </c>
      <c r="AM806" s="131">
        <v>29</v>
      </c>
      <c r="AN806" s="131">
        <v>3321720</v>
      </c>
      <c r="AO806" s="132">
        <f t="shared" si="827"/>
        <v>4.3939393939393938E-2</v>
      </c>
      <c r="AP806" s="132">
        <f t="shared" si="798"/>
        <v>0.67441860465116277</v>
      </c>
      <c r="AQ806" s="126">
        <f t="shared" si="799"/>
        <v>114542.06896551725</v>
      </c>
      <c r="AR806" s="595"/>
      <c r="AS806" s="227" t="s">
        <v>122</v>
      </c>
      <c r="AT806" s="122">
        <v>18</v>
      </c>
      <c r="AU806" s="131">
        <v>12</v>
      </c>
      <c r="AV806" s="131">
        <v>1291240</v>
      </c>
      <c r="AW806" s="132">
        <f t="shared" si="828"/>
        <v>3.6585365853658534E-2</v>
      </c>
      <c r="AX806" s="132">
        <f t="shared" si="800"/>
        <v>0.66666666666666663</v>
      </c>
      <c r="AY806" s="131">
        <f t="shared" si="801"/>
        <v>107603.33333333333</v>
      </c>
      <c r="AZ806" s="595"/>
      <c r="BA806" s="227" t="s">
        <v>122</v>
      </c>
      <c r="BB806" s="122">
        <v>7</v>
      </c>
      <c r="BC806" s="131">
        <v>4</v>
      </c>
      <c r="BD806" s="131">
        <v>701410</v>
      </c>
      <c r="BE806" s="132">
        <f t="shared" si="829"/>
        <v>3.007518796992481E-2</v>
      </c>
      <c r="BF806" s="132">
        <f t="shared" si="802"/>
        <v>0.5714285714285714</v>
      </c>
      <c r="BG806" s="157">
        <f t="shared" si="803"/>
        <v>175352.5</v>
      </c>
      <c r="BH806" s="595"/>
      <c r="BI806" s="227" t="s">
        <v>122</v>
      </c>
      <c r="BJ806" s="122">
        <f t="shared" si="804"/>
        <v>151</v>
      </c>
      <c r="BK806" s="131">
        <f t="shared" si="788"/>
        <v>105</v>
      </c>
      <c r="BL806" s="131">
        <f t="shared" si="789"/>
        <v>10059650</v>
      </c>
      <c r="BM806" s="132">
        <f t="shared" si="831"/>
        <v>3.3091711314213679E-2</v>
      </c>
      <c r="BN806" s="132">
        <f t="shared" si="805"/>
        <v>0.69536423841059603</v>
      </c>
      <c r="BO806" s="131">
        <f t="shared" si="806"/>
        <v>95806.190476190473</v>
      </c>
      <c r="BP806" s="183"/>
    </row>
    <row r="807" spans="2:68" s="75" customFormat="1">
      <c r="B807" s="602"/>
      <c r="C807" s="603"/>
      <c r="D807" s="595"/>
      <c r="E807" s="227" t="s">
        <v>123</v>
      </c>
      <c r="F807" s="122">
        <v>1</v>
      </c>
      <c r="G807" s="131">
        <v>1</v>
      </c>
      <c r="H807" s="131">
        <v>47870</v>
      </c>
      <c r="I807" s="132">
        <f t="shared" ref="I807:I809" si="832">IFERROR(G807/$D$799,"-")</f>
        <v>1</v>
      </c>
      <c r="J807" s="132">
        <f t="shared" si="790"/>
        <v>1</v>
      </c>
      <c r="K807" s="157">
        <f>IFERROR(H807/G807,"-")</f>
        <v>47870</v>
      </c>
      <c r="L807" s="595"/>
      <c r="M807" s="227" t="s">
        <v>123</v>
      </c>
      <c r="N807" s="122">
        <v>0</v>
      </c>
      <c r="O807" s="131">
        <v>0</v>
      </c>
      <c r="P807" s="131">
        <v>0</v>
      </c>
      <c r="Q807" s="132">
        <f t="shared" si="824"/>
        <v>0</v>
      </c>
      <c r="R807" s="132" t="str">
        <f t="shared" si="792"/>
        <v>-</v>
      </c>
      <c r="S807" s="126" t="str">
        <f t="shared" si="793"/>
        <v>-</v>
      </c>
      <c r="T807" s="595"/>
      <c r="U807" s="227" t="s">
        <v>123</v>
      </c>
      <c r="V807" s="122">
        <v>442</v>
      </c>
      <c r="W807" s="131">
        <v>292</v>
      </c>
      <c r="X807" s="131">
        <v>20517440</v>
      </c>
      <c r="Y807" s="132">
        <f t="shared" si="825"/>
        <v>0.26764436296975253</v>
      </c>
      <c r="Z807" s="132">
        <f t="shared" si="794"/>
        <v>0.66063348416289591</v>
      </c>
      <c r="AA807" s="131">
        <f t="shared" si="795"/>
        <v>70265.205479452052</v>
      </c>
      <c r="AB807" s="595"/>
      <c r="AC807" s="227" t="s">
        <v>123</v>
      </c>
      <c r="AD807" s="122">
        <v>425</v>
      </c>
      <c r="AE807" s="131">
        <v>291</v>
      </c>
      <c r="AF807" s="131">
        <v>21032050</v>
      </c>
      <c r="AG807" s="132">
        <f>IFERROR(AE807/$AB$799,"-")</f>
        <v>0.30439330543933052</v>
      </c>
      <c r="AH807" s="132">
        <f t="shared" si="796"/>
        <v>0.68470588235294116</v>
      </c>
      <c r="AI807" s="126">
        <f t="shared" si="797"/>
        <v>72275.085910652924</v>
      </c>
      <c r="AJ807" s="595"/>
      <c r="AK807" s="227" t="s">
        <v>123</v>
      </c>
      <c r="AL807" s="122">
        <v>237</v>
      </c>
      <c r="AM807" s="131">
        <v>152</v>
      </c>
      <c r="AN807" s="131">
        <v>11087430</v>
      </c>
      <c r="AO807" s="132">
        <f t="shared" si="827"/>
        <v>0.23030303030303031</v>
      </c>
      <c r="AP807" s="132">
        <f t="shared" si="798"/>
        <v>0.64135021097046419</v>
      </c>
      <c r="AQ807" s="126">
        <f t="shared" si="799"/>
        <v>72943.618421052626</v>
      </c>
      <c r="AR807" s="595"/>
      <c r="AS807" s="227" t="s">
        <v>123</v>
      </c>
      <c r="AT807" s="122">
        <v>106</v>
      </c>
      <c r="AU807" s="131">
        <v>61</v>
      </c>
      <c r="AV807" s="131">
        <v>6144910</v>
      </c>
      <c r="AW807" s="132">
        <f t="shared" si="828"/>
        <v>0.18597560975609756</v>
      </c>
      <c r="AX807" s="132">
        <f t="shared" si="800"/>
        <v>0.57547169811320753</v>
      </c>
      <c r="AY807" s="131">
        <f t="shared" si="801"/>
        <v>100736.22950819672</v>
      </c>
      <c r="AZ807" s="595"/>
      <c r="BA807" s="227" t="s">
        <v>123</v>
      </c>
      <c r="BB807" s="122">
        <v>20</v>
      </c>
      <c r="BC807" s="131">
        <v>12</v>
      </c>
      <c r="BD807" s="131">
        <v>1213660</v>
      </c>
      <c r="BE807" s="132">
        <f t="shared" si="829"/>
        <v>9.0225563909774431E-2</v>
      </c>
      <c r="BF807" s="132">
        <f t="shared" si="802"/>
        <v>0.6</v>
      </c>
      <c r="BG807" s="157">
        <f t="shared" si="803"/>
        <v>101138.33333333333</v>
      </c>
      <c r="BH807" s="595"/>
      <c r="BI807" s="227" t="s">
        <v>123</v>
      </c>
      <c r="BJ807" s="122">
        <f t="shared" si="804"/>
        <v>1231</v>
      </c>
      <c r="BK807" s="131">
        <f t="shared" si="788"/>
        <v>809</v>
      </c>
      <c r="BL807" s="131">
        <f t="shared" si="789"/>
        <v>60043360</v>
      </c>
      <c r="BM807" s="132">
        <f t="shared" si="831"/>
        <v>0.25496375669713206</v>
      </c>
      <c r="BN807" s="132">
        <f t="shared" si="805"/>
        <v>0.65718927701056051</v>
      </c>
      <c r="BO807" s="131">
        <f t="shared" si="806"/>
        <v>74219.233621755251</v>
      </c>
      <c r="BP807" s="183"/>
    </row>
    <row r="808" spans="2:68" s="75" customFormat="1">
      <c r="B808" s="602"/>
      <c r="C808" s="603"/>
      <c r="D808" s="595"/>
      <c r="E808" s="227" t="s">
        <v>124</v>
      </c>
      <c r="F808" s="122">
        <v>0</v>
      </c>
      <c r="G808" s="131">
        <v>0</v>
      </c>
      <c r="H808" s="131">
        <v>0</v>
      </c>
      <c r="I808" s="132">
        <f t="shared" si="832"/>
        <v>0</v>
      </c>
      <c r="J808" s="132" t="str">
        <f t="shared" si="790"/>
        <v>-</v>
      </c>
      <c r="K808" s="157" t="str">
        <f>IFERROR(H808/G808,"-")</f>
        <v>-</v>
      </c>
      <c r="L808" s="595"/>
      <c r="M808" s="227" t="s">
        <v>124</v>
      </c>
      <c r="N808" s="122">
        <v>0</v>
      </c>
      <c r="O808" s="131">
        <v>0</v>
      </c>
      <c r="P808" s="131">
        <v>0</v>
      </c>
      <c r="Q808" s="132">
        <f t="shared" si="824"/>
        <v>0</v>
      </c>
      <c r="R808" s="132" t="str">
        <f t="shared" si="792"/>
        <v>-</v>
      </c>
      <c r="S808" s="126" t="str">
        <f t="shared" si="793"/>
        <v>-</v>
      </c>
      <c r="T808" s="595"/>
      <c r="U808" s="227" t="s">
        <v>124</v>
      </c>
      <c r="V808" s="122">
        <v>59</v>
      </c>
      <c r="W808" s="131">
        <v>38</v>
      </c>
      <c r="X808" s="131">
        <v>2423290</v>
      </c>
      <c r="Y808" s="132">
        <f t="shared" si="825"/>
        <v>3.4830430797433545E-2</v>
      </c>
      <c r="Z808" s="132">
        <f t="shared" si="794"/>
        <v>0.64406779661016944</v>
      </c>
      <c r="AA808" s="131">
        <f t="shared" si="795"/>
        <v>63770.789473684214</v>
      </c>
      <c r="AB808" s="595"/>
      <c r="AC808" s="227" t="s">
        <v>124</v>
      </c>
      <c r="AD808" s="122">
        <v>67</v>
      </c>
      <c r="AE808" s="131">
        <v>41</v>
      </c>
      <c r="AF808" s="131">
        <v>3141450</v>
      </c>
      <c r="AG808" s="132">
        <f>IFERROR(AE808/$AB$799,"-")</f>
        <v>4.288702928870293E-2</v>
      </c>
      <c r="AH808" s="132">
        <f t="shared" si="796"/>
        <v>0.61194029850746268</v>
      </c>
      <c r="AI808" s="126">
        <f t="shared" si="797"/>
        <v>76620.731707317071</v>
      </c>
      <c r="AJ808" s="595"/>
      <c r="AK808" s="227" t="s">
        <v>124</v>
      </c>
      <c r="AL808" s="122">
        <v>71</v>
      </c>
      <c r="AM808" s="131">
        <v>47</v>
      </c>
      <c r="AN808" s="131">
        <v>4511200</v>
      </c>
      <c r="AO808" s="132">
        <f t="shared" si="827"/>
        <v>7.1212121212121213E-2</v>
      </c>
      <c r="AP808" s="132">
        <f t="shared" si="798"/>
        <v>0.6619718309859155</v>
      </c>
      <c r="AQ808" s="126">
        <f t="shared" si="799"/>
        <v>95982.97872340426</v>
      </c>
      <c r="AR808" s="595"/>
      <c r="AS808" s="227" t="s">
        <v>124</v>
      </c>
      <c r="AT808" s="122">
        <v>43</v>
      </c>
      <c r="AU808" s="131">
        <v>27</v>
      </c>
      <c r="AV808" s="131">
        <v>4267080</v>
      </c>
      <c r="AW808" s="132">
        <f t="shared" si="828"/>
        <v>8.2317073170731711E-2</v>
      </c>
      <c r="AX808" s="132">
        <f t="shared" si="800"/>
        <v>0.62790697674418605</v>
      </c>
      <c r="AY808" s="131">
        <f t="shared" si="801"/>
        <v>158040</v>
      </c>
      <c r="AZ808" s="595"/>
      <c r="BA808" s="227" t="s">
        <v>124</v>
      </c>
      <c r="BB808" s="122">
        <v>17</v>
      </c>
      <c r="BC808" s="131">
        <v>9</v>
      </c>
      <c r="BD808" s="131">
        <v>560760</v>
      </c>
      <c r="BE808" s="132">
        <f t="shared" si="829"/>
        <v>6.7669172932330823E-2</v>
      </c>
      <c r="BF808" s="132">
        <f t="shared" si="802"/>
        <v>0.52941176470588236</v>
      </c>
      <c r="BG808" s="157">
        <f t="shared" si="803"/>
        <v>62306.666666666664</v>
      </c>
      <c r="BH808" s="595"/>
      <c r="BI808" s="227" t="s">
        <v>124</v>
      </c>
      <c r="BJ808" s="122">
        <f t="shared" si="804"/>
        <v>257</v>
      </c>
      <c r="BK808" s="131">
        <f t="shared" si="788"/>
        <v>162</v>
      </c>
      <c r="BL808" s="131">
        <f t="shared" si="789"/>
        <v>14903780</v>
      </c>
      <c r="BM808" s="132">
        <f t="shared" si="831"/>
        <v>5.10557831705011E-2</v>
      </c>
      <c r="BN808" s="132">
        <f t="shared" si="805"/>
        <v>0.63035019455252916</v>
      </c>
      <c r="BO808" s="131">
        <f t="shared" si="806"/>
        <v>91998.641975308637</v>
      </c>
      <c r="BP808" s="183"/>
    </row>
    <row r="809" spans="2:68" s="75" customFormat="1">
      <c r="B809" s="602"/>
      <c r="C809" s="603"/>
      <c r="D809" s="595"/>
      <c r="E809" s="224" t="s">
        <v>117</v>
      </c>
      <c r="F809" s="137">
        <v>0</v>
      </c>
      <c r="G809" s="138">
        <v>0</v>
      </c>
      <c r="H809" s="138">
        <v>0</v>
      </c>
      <c r="I809" s="139">
        <f t="shared" si="832"/>
        <v>0</v>
      </c>
      <c r="J809" s="139" t="str">
        <f t="shared" si="790"/>
        <v>-</v>
      </c>
      <c r="K809" s="179" t="str">
        <f t="shared" si="791"/>
        <v>-</v>
      </c>
      <c r="L809" s="595"/>
      <c r="M809" s="231" t="s">
        <v>117</v>
      </c>
      <c r="N809" s="137">
        <v>0</v>
      </c>
      <c r="O809" s="138">
        <v>0</v>
      </c>
      <c r="P809" s="138">
        <v>0</v>
      </c>
      <c r="Q809" s="139">
        <f t="shared" si="824"/>
        <v>0</v>
      </c>
      <c r="R809" s="139" t="str">
        <f t="shared" si="792"/>
        <v>-</v>
      </c>
      <c r="S809" s="140" t="str">
        <f t="shared" si="793"/>
        <v>-</v>
      </c>
      <c r="T809" s="595"/>
      <c r="U809" s="231" t="s">
        <v>117</v>
      </c>
      <c r="V809" s="137">
        <v>102</v>
      </c>
      <c r="W809" s="138">
        <v>53</v>
      </c>
      <c r="X809" s="138">
        <v>3019590</v>
      </c>
      <c r="Y809" s="139">
        <f t="shared" si="825"/>
        <v>4.857928505957837E-2</v>
      </c>
      <c r="Z809" s="139">
        <f t="shared" si="794"/>
        <v>0.51960784313725494</v>
      </c>
      <c r="AA809" s="138">
        <f t="shared" si="795"/>
        <v>56973.396226415098</v>
      </c>
      <c r="AB809" s="595"/>
      <c r="AC809" s="231" t="s">
        <v>117</v>
      </c>
      <c r="AD809" s="137">
        <v>57</v>
      </c>
      <c r="AE809" s="138">
        <v>33</v>
      </c>
      <c r="AF809" s="138">
        <v>1414180</v>
      </c>
      <c r="AG809" s="139">
        <f>IFERROR(AE809/$AB$799,"-")</f>
        <v>3.4518828451882845E-2</v>
      </c>
      <c r="AH809" s="139">
        <f t="shared" si="796"/>
        <v>0.57894736842105265</v>
      </c>
      <c r="AI809" s="140">
        <f t="shared" si="797"/>
        <v>42853.939393939392</v>
      </c>
      <c r="AJ809" s="595"/>
      <c r="AK809" s="231" t="s">
        <v>117</v>
      </c>
      <c r="AL809" s="137">
        <v>30</v>
      </c>
      <c r="AM809" s="138">
        <v>15</v>
      </c>
      <c r="AN809" s="138">
        <v>770950</v>
      </c>
      <c r="AO809" s="139">
        <f t="shared" si="827"/>
        <v>2.2727272727272728E-2</v>
      </c>
      <c r="AP809" s="139">
        <f t="shared" si="798"/>
        <v>0.5</v>
      </c>
      <c r="AQ809" s="140">
        <f t="shared" si="799"/>
        <v>51396.666666666664</v>
      </c>
      <c r="AR809" s="595"/>
      <c r="AS809" s="231" t="s">
        <v>117</v>
      </c>
      <c r="AT809" s="137">
        <v>10</v>
      </c>
      <c r="AU809" s="138">
        <v>6</v>
      </c>
      <c r="AV809" s="138">
        <v>742090</v>
      </c>
      <c r="AW809" s="139">
        <f t="shared" si="828"/>
        <v>1.8292682926829267E-2</v>
      </c>
      <c r="AX809" s="139">
        <f t="shared" si="800"/>
        <v>0.6</v>
      </c>
      <c r="AY809" s="138">
        <f t="shared" si="801"/>
        <v>123681.66666666667</v>
      </c>
      <c r="AZ809" s="595"/>
      <c r="BA809" s="231" t="s">
        <v>117</v>
      </c>
      <c r="BB809" s="137">
        <v>9</v>
      </c>
      <c r="BC809" s="138">
        <v>5</v>
      </c>
      <c r="BD809" s="138">
        <v>547730</v>
      </c>
      <c r="BE809" s="139">
        <f t="shared" si="829"/>
        <v>3.7593984962406013E-2</v>
      </c>
      <c r="BF809" s="139">
        <f t="shared" si="802"/>
        <v>0.55555555555555558</v>
      </c>
      <c r="BG809" s="179">
        <f t="shared" si="803"/>
        <v>109546</v>
      </c>
      <c r="BH809" s="595"/>
      <c r="BI809" s="231" t="s">
        <v>117</v>
      </c>
      <c r="BJ809" s="137">
        <f t="shared" si="804"/>
        <v>208</v>
      </c>
      <c r="BK809" s="138">
        <f t="shared" si="788"/>
        <v>112</v>
      </c>
      <c r="BL809" s="138">
        <f t="shared" si="789"/>
        <v>6494540</v>
      </c>
      <c r="BM809" s="139">
        <f t="shared" si="831"/>
        <v>3.5297825401827923E-2</v>
      </c>
      <c r="BN809" s="139">
        <f t="shared" si="805"/>
        <v>0.53846153846153844</v>
      </c>
      <c r="BO809" s="138">
        <f t="shared" si="806"/>
        <v>57986.964285714283</v>
      </c>
      <c r="BP809" s="183"/>
    </row>
    <row r="810" spans="2:68" s="75" customFormat="1" ht="14.25" thickBot="1">
      <c r="B810" s="598">
        <v>74</v>
      </c>
      <c r="C810" s="600" t="s">
        <v>29</v>
      </c>
      <c r="D810" s="596">
        <f>BS81</f>
        <v>0</v>
      </c>
      <c r="E810" s="226" t="s">
        <v>104</v>
      </c>
      <c r="F810" s="121">
        <v>0</v>
      </c>
      <c r="G810" s="129">
        <v>0</v>
      </c>
      <c r="H810" s="129">
        <v>0</v>
      </c>
      <c r="I810" s="130" t="str">
        <f>IFERROR(G810/$D$810,"-")</f>
        <v>-</v>
      </c>
      <c r="J810" s="130" t="str">
        <f t="shared" si="790"/>
        <v>-</v>
      </c>
      <c r="K810" s="156" t="str">
        <f t="shared" si="791"/>
        <v>-</v>
      </c>
      <c r="L810" s="596">
        <f>BT81</f>
        <v>3</v>
      </c>
      <c r="M810" s="225" t="s">
        <v>104</v>
      </c>
      <c r="N810" s="121">
        <v>3</v>
      </c>
      <c r="O810" s="129">
        <v>3</v>
      </c>
      <c r="P810" s="129">
        <v>170030</v>
      </c>
      <c r="Q810" s="130">
        <f>IFERROR(O810/$L$810,"-")</f>
        <v>1</v>
      </c>
      <c r="R810" s="130">
        <f t="shared" si="792"/>
        <v>1</v>
      </c>
      <c r="S810" s="125">
        <f t="shared" si="793"/>
        <v>56676.666666666664</v>
      </c>
      <c r="T810" s="596">
        <f>BU81</f>
        <v>570</v>
      </c>
      <c r="U810" s="225" t="s">
        <v>104</v>
      </c>
      <c r="V810" s="121">
        <v>266</v>
      </c>
      <c r="W810" s="129">
        <v>160</v>
      </c>
      <c r="X810" s="129">
        <v>11483390</v>
      </c>
      <c r="Y810" s="130">
        <f>IFERROR(W810/$T$810,"-")</f>
        <v>0.2807017543859649</v>
      </c>
      <c r="Z810" s="130">
        <f t="shared" si="794"/>
        <v>0.60150375939849621</v>
      </c>
      <c r="AA810" s="129">
        <f t="shared" si="795"/>
        <v>71771.1875</v>
      </c>
      <c r="AB810" s="596">
        <f>BV81</f>
        <v>415</v>
      </c>
      <c r="AC810" s="225" t="s">
        <v>104</v>
      </c>
      <c r="AD810" s="121">
        <v>215</v>
      </c>
      <c r="AE810" s="129">
        <v>127</v>
      </c>
      <c r="AF810" s="129">
        <v>11525010</v>
      </c>
      <c r="AG810" s="130">
        <f t="shared" ref="AG810:AG820" si="833">IFERROR(AE810/$AB$810,"-")</f>
        <v>0.30602409638554218</v>
      </c>
      <c r="AH810" s="130">
        <f t="shared" si="796"/>
        <v>0.59069767441860466</v>
      </c>
      <c r="AI810" s="125">
        <f t="shared" si="797"/>
        <v>90748.110236220469</v>
      </c>
      <c r="AJ810" s="596">
        <f>BW81</f>
        <v>265</v>
      </c>
      <c r="AK810" s="225" t="s">
        <v>104</v>
      </c>
      <c r="AL810" s="121">
        <v>123</v>
      </c>
      <c r="AM810" s="129">
        <v>59</v>
      </c>
      <c r="AN810" s="129">
        <v>4193630</v>
      </c>
      <c r="AO810" s="130">
        <f>IFERROR(AM810/$AJ$810,"-")</f>
        <v>0.22264150943396227</v>
      </c>
      <c r="AP810" s="130">
        <f t="shared" si="798"/>
        <v>0.47967479674796748</v>
      </c>
      <c r="AQ810" s="125">
        <f t="shared" si="799"/>
        <v>71078.474576271183</v>
      </c>
      <c r="AR810" s="596">
        <f>BX81</f>
        <v>128</v>
      </c>
      <c r="AS810" s="225" t="s">
        <v>104</v>
      </c>
      <c r="AT810" s="121">
        <v>57</v>
      </c>
      <c r="AU810" s="129">
        <v>17</v>
      </c>
      <c r="AV810" s="129">
        <v>1314990</v>
      </c>
      <c r="AW810" s="130">
        <f>IFERROR(AU810/$AR$810,"-")</f>
        <v>0.1328125</v>
      </c>
      <c r="AX810" s="130">
        <f t="shared" si="800"/>
        <v>0.2982456140350877</v>
      </c>
      <c r="AY810" s="129">
        <f t="shared" si="801"/>
        <v>77352.352941176476</v>
      </c>
      <c r="AZ810" s="596">
        <f>BY81</f>
        <v>67</v>
      </c>
      <c r="BA810" s="225" t="s">
        <v>104</v>
      </c>
      <c r="BB810" s="121">
        <v>12</v>
      </c>
      <c r="BC810" s="129">
        <v>5</v>
      </c>
      <c r="BD810" s="129">
        <v>353830</v>
      </c>
      <c r="BE810" s="130">
        <f>IFERROR(BC810/$AZ$810,"-")</f>
        <v>7.4626865671641784E-2</v>
      </c>
      <c r="BF810" s="130">
        <f t="shared" si="802"/>
        <v>0.41666666666666669</v>
      </c>
      <c r="BG810" s="156">
        <f t="shared" si="803"/>
        <v>70766</v>
      </c>
      <c r="BH810" s="596">
        <f>BZ81</f>
        <v>1448</v>
      </c>
      <c r="BI810" s="225" t="s">
        <v>104</v>
      </c>
      <c r="BJ810" s="121">
        <f t="shared" si="804"/>
        <v>676</v>
      </c>
      <c r="BK810" s="129">
        <f t="shared" si="788"/>
        <v>371</v>
      </c>
      <c r="BL810" s="129">
        <f t="shared" si="789"/>
        <v>29040880</v>
      </c>
      <c r="BM810" s="130">
        <f t="shared" ref="BM810:BM820" si="834">IFERROR(BK810/$BH$810,"-")</f>
        <v>0.25621546961325969</v>
      </c>
      <c r="BN810" s="130">
        <f t="shared" si="805"/>
        <v>0.54881656804733725</v>
      </c>
      <c r="BO810" s="129">
        <f t="shared" si="806"/>
        <v>78277.304582210243</v>
      </c>
      <c r="BP810" s="183"/>
    </row>
    <row r="811" spans="2:68" s="75" customFormat="1" ht="15" thickTop="1" thickBot="1">
      <c r="B811" s="599"/>
      <c r="C811" s="601"/>
      <c r="D811" s="592"/>
      <c r="E811" s="226" t="s">
        <v>136</v>
      </c>
      <c r="F811" s="122">
        <v>0</v>
      </c>
      <c r="G811" s="131">
        <v>0</v>
      </c>
      <c r="H811" s="131">
        <v>0</v>
      </c>
      <c r="I811" s="132" t="str">
        <f t="shared" ref="I811:I816" si="835">IFERROR(G811/$D$810,"-")</f>
        <v>-</v>
      </c>
      <c r="J811" s="132" t="str">
        <f t="shared" si="790"/>
        <v>-</v>
      </c>
      <c r="K811" s="157" t="str">
        <f t="shared" si="791"/>
        <v>-</v>
      </c>
      <c r="L811" s="592"/>
      <c r="M811" s="226" t="s">
        <v>136</v>
      </c>
      <c r="N811" s="122">
        <v>2</v>
      </c>
      <c r="O811" s="131">
        <v>2</v>
      </c>
      <c r="P811" s="131">
        <v>138170</v>
      </c>
      <c r="Q811" s="132">
        <f t="shared" ref="Q811:Q814" si="836">IFERROR(O811/$L$810,"-")</f>
        <v>0.66666666666666663</v>
      </c>
      <c r="R811" s="132">
        <f t="shared" si="792"/>
        <v>1</v>
      </c>
      <c r="S811" s="126">
        <f t="shared" si="793"/>
        <v>69085</v>
      </c>
      <c r="T811" s="592"/>
      <c r="U811" s="226" t="s">
        <v>136</v>
      </c>
      <c r="V811" s="122">
        <v>225</v>
      </c>
      <c r="W811" s="131">
        <v>142</v>
      </c>
      <c r="X811" s="131">
        <v>8027430</v>
      </c>
      <c r="Y811" s="132">
        <f t="shared" ref="Y811:Y820" si="837">IFERROR(W811/$T$810,"-")</f>
        <v>0.24912280701754386</v>
      </c>
      <c r="Z811" s="132">
        <f t="shared" si="794"/>
        <v>0.63111111111111107</v>
      </c>
      <c r="AA811" s="131">
        <f t="shared" si="795"/>
        <v>56531.197183098593</v>
      </c>
      <c r="AB811" s="592"/>
      <c r="AC811" s="226" t="s">
        <v>136</v>
      </c>
      <c r="AD811" s="122">
        <v>166</v>
      </c>
      <c r="AE811" s="131">
        <v>106</v>
      </c>
      <c r="AF811" s="131">
        <v>10712570</v>
      </c>
      <c r="AG811" s="132">
        <f t="shared" si="833"/>
        <v>0.25542168674698795</v>
      </c>
      <c r="AH811" s="132">
        <f t="shared" si="796"/>
        <v>0.63855421686746983</v>
      </c>
      <c r="AI811" s="126">
        <f t="shared" si="797"/>
        <v>101061.98113207547</v>
      </c>
      <c r="AJ811" s="592"/>
      <c r="AK811" s="226" t="s">
        <v>136</v>
      </c>
      <c r="AL811" s="122">
        <v>83</v>
      </c>
      <c r="AM811" s="131">
        <v>48</v>
      </c>
      <c r="AN811" s="131">
        <v>2962930</v>
      </c>
      <c r="AO811" s="132">
        <f t="shared" ref="AO811:AO814" si="838">IFERROR(AM811/$AJ$810,"-")</f>
        <v>0.1811320754716981</v>
      </c>
      <c r="AP811" s="132">
        <f t="shared" si="798"/>
        <v>0.57831325301204817</v>
      </c>
      <c r="AQ811" s="126">
        <f t="shared" si="799"/>
        <v>61727.708333333336</v>
      </c>
      <c r="AR811" s="592"/>
      <c r="AS811" s="226" t="s">
        <v>136</v>
      </c>
      <c r="AT811" s="122">
        <v>44</v>
      </c>
      <c r="AU811" s="131">
        <v>14</v>
      </c>
      <c r="AV811" s="131">
        <v>780740</v>
      </c>
      <c r="AW811" s="132">
        <f t="shared" ref="AW811:AW820" si="839">IFERROR(AU811/$AR$810,"-")</f>
        <v>0.109375</v>
      </c>
      <c r="AX811" s="132">
        <f t="shared" si="800"/>
        <v>0.31818181818181818</v>
      </c>
      <c r="AY811" s="131">
        <f t="shared" si="801"/>
        <v>55767.142857142855</v>
      </c>
      <c r="AZ811" s="592"/>
      <c r="BA811" s="226" t="s">
        <v>136</v>
      </c>
      <c r="BB811" s="122">
        <v>5</v>
      </c>
      <c r="BC811" s="131">
        <v>2</v>
      </c>
      <c r="BD811" s="131">
        <v>266180</v>
      </c>
      <c r="BE811" s="132">
        <f t="shared" ref="BE811:BE820" si="840">IFERROR(BC811/$AZ$810,"-")</f>
        <v>2.9850746268656716E-2</v>
      </c>
      <c r="BF811" s="132">
        <f t="shared" si="802"/>
        <v>0.4</v>
      </c>
      <c r="BG811" s="157">
        <f t="shared" si="803"/>
        <v>133090</v>
      </c>
      <c r="BH811" s="592"/>
      <c r="BI811" s="226" t="s">
        <v>136</v>
      </c>
      <c r="BJ811" s="122">
        <f t="shared" si="804"/>
        <v>525</v>
      </c>
      <c r="BK811" s="131">
        <f t="shared" si="788"/>
        <v>314</v>
      </c>
      <c r="BL811" s="131">
        <f t="shared" si="789"/>
        <v>22888020</v>
      </c>
      <c r="BM811" s="132">
        <f t="shared" si="834"/>
        <v>0.21685082872928177</v>
      </c>
      <c r="BN811" s="132">
        <f t="shared" si="805"/>
        <v>0.59809523809523812</v>
      </c>
      <c r="BO811" s="131">
        <f t="shared" si="806"/>
        <v>72891.783439490449</v>
      </c>
      <c r="BP811" s="183"/>
    </row>
    <row r="812" spans="2:68" s="75" customFormat="1" ht="15" thickTop="1" thickBot="1">
      <c r="B812" s="599"/>
      <c r="C812" s="601"/>
      <c r="D812" s="592"/>
      <c r="E812" s="227" t="s">
        <v>103</v>
      </c>
      <c r="F812" s="122">
        <v>0</v>
      </c>
      <c r="G812" s="131">
        <v>0</v>
      </c>
      <c r="H812" s="131">
        <v>0</v>
      </c>
      <c r="I812" s="132" t="str">
        <f t="shared" si="835"/>
        <v>-</v>
      </c>
      <c r="J812" s="132" t="str">
        <f t="shared" si="790"/>
        <v>-</v>
      </c>
      <c r="K812" s="157" t="str">
        <f t="shared" si="791"/>
        <v>-</v>
      </c>
      <c r="L812" s="592"/>
      <c r="M812" s="227" t="s">
        <v>103</v>
      </c>
      <c r="N812" s="122">
        <v>3</v>
      </c>
      <c r="O812" s="131">
        <v>3</v>
      </c>
      <c r="P812" s="131">
        <v>170030</v>
      </c>
      <c r="Q812" s="132">
        <f t="shared" si="836"/>
        <v>1</v>
      </c>
      <c r="R812" s="132">
        <f t="shared" si="792"/>
        <v>1</v>
      </c>
      <c r="S812" s="126">
        <f t="shared" si="793"/>
        <v>56676.666666666664</v>
      </c>
      <c r="T812" s="592"/>
      <c r="U812" s="227" t="s">
        <v>103</v>
      </c>
      <c r="V812" s="122">
        <v>345</v>
      </c>
      <c r="W812" s="131">
        <v>206</v>
      </c>
      <c r="X812" s="131">
        <v>12780930</v>
      </c>
      <c r="Y812" s="132">
        <f t="shared" si="837"/>
        <v>0.36140350877192984</v>
      </c>
      <c r="Z812" s="132">
        <f t="shared" si="794"/>
        <v>0.59710144927536235</v>
      </c>
      <c r="AA812" s="131">
        <f t="shared" si="795"/>
        <v>62043.34951456311</v>
      </c>
      <c r="AB812" s="592"/>
      <c r="AC812" s="227" t="s">
        <v>103</v>
      </c>
      <c r="AD812" s="122">
        <v>269</v>
      </c>
      <c r="AE812" s="131">
        <v>156</v>
      </c>
      <c r="AF812" s="131">
        <v>14417210</v>
      </c>
      <c r="AG812" s="132">
        <f t="shared" si="833"/>
        <v>0.37590361445783133</v>
      </c>
      <c r="AH812" s="132">
        <f t="shared" si="796"/>
        <v>0.5799256505576208</v>
      </c>
      <c r="AI812" s="126">
        <f t="shared" si="797"/>
        <v>92418.012820512828</v>
      </c>
      <c r="AJ812" s="592"/>
      <c r="AK812" s="227" t="s">
        <v>103</v>
      </c>
      <c r="AL812" s="122">
        <v>180</v>
      </c>
      <c r="AM812" s="131">
        <v>88</v>
      </c>
      <c r="AN812" s="131">
        <v>5696010</v>
      </c>
      <c r="AO812" s="132">
        <f t="shared" si="838"/>
        <v>0.33207547169811319</v>
      </c>
      <c r="AP812" s="132">
        <f t="shared" si="798"/>
        <v>0.48888888888888887</v>
      </c>
      <c r="AQ812" s="126">
        <f t="shared" si="799"/>
        <v>64727.38636363636</v>
      </c>
      <c r="AR812" s="592"/>
      <c r="AS812" s="227" t="s">
        <v>103</v>
      </c>
      <c r="AT812" s="122">
        <v>92</v>
      </c>
      <c r="AU812" s="131">
        <v>32</v>
      </c>
      <c r="AV812" s="131">
        <v>2429590</v>
      </c>
      <c r="AW812" s="132">
        <f t="shared" si="839"/>
        <v>0.25</v>
      </c>
      <c r="AX812" s="132">
        <f t="shared" si="800"/>
        <v>0.34782608695652173</v>
      </c>
      <c r="AY812" s="131">
        <f t="shared" si="801"/>
        <v>75924.6875</v>
      </c>
      <c r="AZ812" s="592"/>
      <c r="BA812" s="227" t="s">
        <v>103</v>
      </c>
      <c r="BB812" s="122">
        <v>28</v>
      </c>
      <c r="BC812" s="131">
        <v>8</v>
      </c>
      <c r="BD812" s="131">
        <v>489500</v>
      </c>
      <c r="BE812" s="132">
        <f t="shared" si="840"/>
        <v>0.11940298507462686</v>
      </c>
      <c r="BF812" s="132">
        <f t="shared" si="802"/>
        <v>0.2857142857142857</v>
      </c>
      <c r="BG812" s="157">
        <f t="shared" si="803"/>
        <v>61187.5</v>
      </c>
      <c r="BH812" s="592"/>
      <c r="BI812" s="227" t="s">
        <v>103</v>
      </c>
      <c r="BJ812" s="122">
        <f t="shared" si="804"/>
        <v>917</v>
      </c>
      <c r="BK812" s="131">
        <f t="shared" si="788"/>
        <v>493</v>
      </c>
      <c r="BL812" s="131">
        <f t="shared" si="789"/>
        <v>35983270</v>
      </c>
      <c r="BM812" s="132">
        <f t="shared" si="834"/>
        <v>0.34046961325966851</v>
      </c>
      <c r="BN812" s="132">
        <f t="shared" si="805"/>
        <v>0.53762268266085056</v>
      </c>
      <c r="BO812" s="131">
        <f t="shared" si="806"/>
        <v>72988.377281947265</v>
      </c>
      <c r="BP812" s="183"/>
    </row>
    <row r="813" spans="2:68" s="75" customFormat="1" ht="15" thickTop="1" thickBot="1">
      <c r="B813" s="599"/>
      <c r="C813" s="601"/>
      <c r="D813" s="592"/>
      <c r="E813" s="227" t="s">
        <v>106</v>
      </c>
      <c r="F813" s="122">
        <v>0</v>
      </c>
      <c r="G813" s="131">
        <v>0</v>
      </c>
      <c r="H813" s="131">
        <v>0</v>
      </c>
      <c r="I813" s="132" t="str">
        <f t="shared" si="835"/>
        <v>-</v>
      </c>
      <c r="J813" s="132" t="str">
        <f t="shared" si="790"/>
        <v>-</v>
      </c>
      <c r="K813" s="157" t="str">
        <f t="shared" si="791"/>
        <v>-</v>
      </c>
      <c r="L813" s="592"/>
      <c r="M813" s="227" t="s">
        <v>106</v>
      </c>
      <c r="N813" s="122">
        <v>1</v>
      </c>
      <c r="O813" s="131">
        <v>1</v>
      </c>
      <c r="P813" s="131">
        <v>31860</v>
      </c>
      <c r="Q813" s="132">
        <f t="shared" si="836"/>
        <v>0.33333333333333331</v>
      </c>
      <c r="R813" s="132">
        <f t="shared" si="792"/>
        <v>1</v>
      </c>
      <c r="S813" s="126">
        <f t="shared" si="793"/>
        <v>31860</v>
      </c>
      <c r="T813" s="592"/>
      <c r="U813" s="227" t="s">
        <v>106</v>
      </c>
      <c r="V813" s="122">
        <v>89</v>
      </c>
      <c r="W813" s="131">
        <v>61</v>
      </c>
      <c r="X813" s="131">
        <v>3819230</v>
      </c>
      <c r="Y813" s="132">
        <f t="shared" si="837"/>
        <v>0.10701754385964912</v>
      </c>
      <c r="Z813" s="132">
        <f t="shared" si="794"/>
        <v>0.6853932584269663</v>
      </c>
      <c r="AA813" s="131">
        <f t="shared" si="795"/>
        <v>62610.327868852459</v>
      </c>
      <c r="AB813" s="592"/>
      <c r="AC813" s="227" t="s">
        <v>106</v>
      </c>
      <c r="AD813" s="122">
        <v>77</v>
      </c>
      <c r="AE813" s="131">
        <v>49</v>
      </c>
      <c r="AF813" s="131">
        <v>3434160</v>
      </c>
      <c r="AG813" s="132">
        <f t="shared" si="833"/>
        <v>0.1180722891566265</v>
      </c>
      <c r="AH813" s="132">
        <f t="shared" si="796"/>
        <v>0.63636363636363635</v>
      </c>
      <c r="AI813" s="126">
        <f t="shared" si="797"/>
        <v>70084.897959183669</v>
      </c>
      <c r="AJ813" s="592"/>
      <c r="AK813" s="227" t="s">
        <v>106</v>
      </c>
      <c r="AL813" s="122">
        <v>48</v>
      </c>
      <c r="AM813" s="131">
        <v>32</v>
      </c>
      <c r="AN813" s="131">
        <v>2161910</v>
      </c>
      <c r="AO813" s="132">
        <f t="shared" si="838"/>
        <v>0.12075471698113208</v>
      </c>
      <c r="AP813" s="132">
        <f t="shared" si="798"/>
        <v>0.66666666666666663</v>
      </c>
      <c r="AQ813" s="126">
        <f t="shared" si="799"/>
        <v>67559.6875</v>
      </c>
      <c r="AR813" s="592"/>
      <c r="AS813" s="227" t="s">
        <v>106</v>
      </c>
      <c r="AT813" s="122">
        <v>28</v>
      </c>
      <c r="AU813" s="131">
        <v>12</v>
      </c>
      <c r="AV813" s="131">
        <v>943070</v>
      </c>
      <c r="AW813" s="132">
        <f t="shared" si="839"/>
        <v>9.375E-2</v>
      </c>
      <c r="AX813" s="132">
        <f t="shared" si="800"/>
        <v>0.42857142857142855</v>
      </c>
      <c r="AY813" s="131">
        <f t="shared" si="801"/>
        <v>78589.166666666672</v>
      </c>
      <c r="AZ813" s="592"/>
      <c r="BA813" s="227" t="s">
        <v>106</v>
      </c>
      <c r="BB813" s="122">
        <v>10</v>
      </c>
      <c r="BC813" s="131">
        <v>3</v>
      </c>
      <c r="BD813" s="131">
        <v>151110</v>
      </c>
      <c r="BE813" s="132">
        <f t="shared" si="840"/>
        <v>4.4776119402985072E-2</v>
      </c>
      <c r="BF813" s="132">
        <f t="shared" si="802"/>
        <v>0.3</v>
      </c>
      <c r="BG813" s="157">
        <f t="shared" si="803"/>
        <v>50370</v>
      </c>
      <c r="BH813" s="592"/>
      <c r="BI813" s="227" t="s">
        <v>106</v>
      </c>
      <c r="BJ813" s="122">
        <f t="shared" si="804"/>
        <v>253</v>
      </c>
      <c r="BK813" s="131">
        <f t="shared" si="788"/>
        <v>158</v>
      </c>
      <c r="BL813" s="131">
        <f t="shared" si="789"/>
        <v>10541340</v>
      </c>
      <c r="BM813" s="132">
        <f t="shared" si="834"/>
        <v>0.10911602209944751</v>
      </c>
      <c r="BN813" s="132">
        <f t="shared" si="805"/>
        <v>0.62450592885375489</v>
      </c>
      <c r="BO813" s="131">
        <f t="shared" si="806"/>
        <v>66717.341772151893</v>
      </c>
      <c r="BP813" s="183"/>
    </row>
    <row r="814" spans="2:68" s="75" customFormat="1" ht="15" thickTop="1" thickBot="1">
      <c r="B814" s="599"/>
      <c r="C814" s="601"/>
      <c r="D814" s="592"/>
      <c r="E814" s="227" t="s">
        <v>119</v>
      </c>
      <c r="F814" s="122">
        <v>0</v>
      </c>
      <c r="G814" s="131">
        <v>0</v>
      </c>
      <c r="H814" s="131">
        <v>0</v>
      </c>
      <c r="I814" s="132" t="str">
        <f t="shared" si="835"/>
        <v>-</v>
      </c>
      <c r="J814" s="132" t="str">
        <f t="shared" si="790"/>
        <v>-</v>
      </c>
      <c r="K814" s="157" t="str">
        <f t="shared" si="791"/>
        <v>-</v>
      </c>
      <c r="L814" s="592"/>
      <c r="M814" s="227" t="s">
        <v>119</v>
      </c>
      <c r="N814" s="122">
        <v>1</v>
      </c>
      <c r="O814" s="131">
        <v>1</v>
      </c>
      <c r="P814" s="131">
        <v>31860</v>
      </c>
      <c r="Q814" s="132">
        <f t="shared" si="836"/>
        <v>0.33333333333333331</v>
      </c>
      <c r="R814" s="132">
        <f t="shared" si="792"/>
        <v>1</v>
      </c>
      <c r="S814" s="126">
        <f t="shared" si="793"/>
        <v>31860</v>
      </c>
      <c r="T814" s="592"/>
      <c r="U814" s="227" t="s">
        <v>119</v>
      </c>
      <c r="V814" s="122">
        <v>124</v>
      </c>
      <c r="W814" s="131">
        <v>75</v>
      </c>
      <c r="X814" s="131">
        <v>5117740</v>
      </c>
      <c r="Y814" s="132">
        <f t="shared" si="837"/>
        <v>0.13157894736842105</v>
      </c>
      <c r="Z814" s="132">
        <f t="shared" si="794"/>
        <v>0.60483870967741937</v>
      </c>
      <c r="AA814" s="131">
        <f t="shared" si="795"/>
        <v>68236.53333333334</v>
      </c>
      <c r="AB814" s="592"/>
      <c r="AC814" s="227" t="s">
        <v>119</v>
      </c>
      <c r="AD814" s="122">
        <v>101</v>
      </c>
      <c r="AE814" s="131">
        <v>58</v>
      </c>
      <c r="AF814" s="131">
        <v>6833350</v>
      </c>
      <c r="AG814" s="132">
        <f t="shared" si="833"/>
        <v>0.13975903614457832</v>
      </c>
      <c r="AH814" s="132">
        <f t="shared" si="796"/>
        <v>0.57425742574257421</v>
      </c>
      <c r="AI814" s="126">
        <f t="shared" si="797"/>
        <v>117816.37931034483</v>
      </c>
      <c r="AJ814" s="592"/>
      <c r="AK814" s="227" t="s">
        <v>119</v>
      </c>
      <c r="AL814" s="122">
        <v>78</v>
      </c>
      <c r="AM814" s="131">
        <v>35</v>
      </c>
      <c r="AN814" s="131">
        <v>2631730</v>
      </c>
      <c r="AO814" s="132">
        <f t="shared" si="838"/>
        <v>0.13207547169811321</v>
      </c>
      <c r="AP814" s="132">
        <f t="shared" si="798"/>
        <v>0.44871794871794873</v>
      </c>
      <c r="AQ814" s="126">
        <f t="shared" si="799"/>
        <v>75192.28571428571</v>
      </c>
      <c r="AR814" s="592"/>
      <c r="AS814" s="227" t="s">
        <v>119</v>
      </c>
      <c r="AT814" s="122">
        <v>31</v>
      </c>
      <c r="AU814" s="131">
        <v>12</v>
      </c>
      <c r="AV814" s="131">
        <v>968090</v>
      </c>
      <c r="AW814" s="132">
        <f t="shared" si="839"/>
        <v>9.375E-2</v>
      </c>
      <c r="AX814" s="132">
        <f t="shared" si="800"/>
        <v>0.38709677419354838</v>
      </c>
      <c r="AY814" s="131">
        <f t="shared" si="801"/>
        <v>80674.166666666672</v>
      </c>
      <c r="AZ814" s="592"/>
      <c r="BA814" s="227" t="s">
        <v>119</v>
      </c>
      <c r="BB814" s="122">
        <v>12</v>
      </c>
      <c r="BC814" s="131">
        <v>2</v>
      </c>
      <c r="BD814" s="131">
        <v>301740</v>
      </c>
      <c r="BE814" s="132">
        <f t="shared" si="840"/>
        <v>2.9850746268656716E-2</v>
      </c>
      <c r="BF814" s="132">
        <f t="shared" si="802"/>
        <v>0.16666666666666666</v>
      </c>
      <c r="BG814" s="157">
        <f t="shared" si="803"/>
        <v>150870</v>
      </c>
      <c r="BH814" s="592"/>
      <c r="BI814" s="227" t="s">
        <v>119</v>
      </c>
      <c r="BJ814" s="122">
        <f t="shared" si="804"/>
        <v>347</v>
      </c>
      <c r="BK814" s="131">
        <f t="shared" si="788"/>
        <v>183</v>
      </c>
      <c r="BL814" s="131">
        <f t="shared" si="789"/>
        <v>15884510</v>
      </c>
      <c r="BM814" s="132">
        <f t="shared" si="834"/>
        <v>0.12638121546961326</v>
      </c>
      <c r="BN814" s="132">
        <f t="shared" si="805"/>
        <v>0.52737752161383289</v>
      </c>
      <c r="BO814" s="131">
        <f t="shared" si="806"/>
        <v>86800.601092896177</v>
      </c>
      <c r="BP814" s="183"/>
    </row>
    <row r="815" spans="2:68" s="75" customFormat="1" ht="15" thickTop="1" thickBot="1">
      <c r="B815" s="599"/>
      <c r="C815" s="601"/>
      <c r="D815" s="592"/>
      <c r="E815" s="227" t="s">
        <v>120</v>
      </c>
      <c r="F815" s="122">
        <v>0</v>
      </c>
      <c r="G815" s="131">
        <v>0</v>
      </c>
      <c r="H815" s="131">
        <v>0</v>
      </c>
      <c r="I815" s="132" t="str">
        <f t="shared" si="835"/>
        <v>-</v>
      </c>
      <c r="J815" s="132" t="str">
        <f t="shared" si="790"/>
        <v>-</v>
      </c>
      <c r="K815" s="157" t="str">
        <f t="shared" si="791"/>
        <v>-</v>
      </c>
      <c r="L815" s="592"/>
      <c r="M815" s="227" t="s">
        <v>120</v>
      </c>
      <c r="N815" s="122">
        <v>1</v>
      </c>
      <c r="O815" s="131">
        <v>1</v>
      </c>
      <c r="P815" s="131">
        <v>58070</v>
      </c>
      <c r="Q815" s="132">
        <f t="shared" ref="Q815:Q820" si="841">IFERROR(O815/$L$810,"-")</f>
        <v>0.33333333333333331</v>
      </c>
      <c r="R815" s="132">
        <f t="shared" si="792"/>
        <v>1</v>
      </c>
      <c r="S815" s="126">
        <f t="shared" si="793"/>
        <v>58070</v>
      </c>
      <c r="T815" s="592"/>
      <c r="U815" s="227" t="s">
        <v>120</v>
      </c>
      <c r="V815" s="122">
        <v>54</v>
      </c>
      <c r="W815" s="131">
        <v>32</v>
      </c>
      <c r="X815" s="131">
        <v>2310040</v>
      </c>
      <c r="Y815" s="132">
        <f t="shared" si="837"/>
        <v>5.6140350877192984E-2</v>
      </c>
      <c r="Z815" s="132">
        <f t="shared" si="794"/>
        <v>0.59259259259259256</v>
      </c>
      <c r="AA815" s="131">
        <f t="shared" si="795"/>
        <v>72188.75</v>
      </c>
      <c r="AB815" s="592"/>
      <c r="AC815" s="227" t="s">
        <v>120</v>
      </c>
      <c r="AD815" s="122">
        <v>30</v>
      </c>
      <c r="AE815" s="131">
        <v>19</v>
      </c>
      <c r="AF815" s="131">
        <v>2926700</v>
      </c>
      <c r="AG815" s="132">
        <f t="shared" si="833"/>
        <v>4.5783132530120479E-2</v>
      </c>
      <c r="AH815" s="132">
        <f t="shared" si="796"/>
        <v>0.6333333333333333</v>
      </c>
      <c r="AI815" s="126">
        <f t="shared" si="797"/>
        <v>154036.84210526315</v>
      </c>
      <c r="AJ815" s="592"/>
      <c r="AK815" s="227" t="s">
        <v>120</v>
      </c>
      <c r="AL815" s="122">
        <v>16</v>
      </c>
      <c r="AM815" s="131">
        <v>7</v>
      </c>
      <c r="AN815" s="131">
        <v>480080</v>
      </c>
      <c r="AO815" s="132">
        <f t="shared" ref="AO815:AO820" si="842">IFERROR(AM815/$AJ$810,"-")</f>
        <v>2.6415094339622643E-2</v>
      </c>
      <c r="AP815" s="132">
        <f t="shared" si="798"/>
        <v>0.4375</v>
      </c>
      <c r="AQ815" s="126">
        <f t="shared" si="799"/>
        <v>68582.857142857145</v>
      </c>
      <c r="AR815" s="592"/>
      <c r="AS815" s="227" t="s">
        <v>120</v>
      </c>
      <c r="AT815" s="122">
        <v>12</v>
      </c>
      <c r="AU815" s="131">
        <v>8</v>
      </c>
      <c r="AV815" s="131">
        <v>677960</v>
      </c>
      <c r="AW815" s="132">
        <f t="shared" si="839"/>
        <v>6.25E-2</v>
      </c>
      <c r="AX815" s="132">
        <f t="shared" si="800"/>
        <v>0.66666666666666663</v>
      </c>
      <c r="AY815" s="131">
        <f t="shared" si="801"/>
        <v>84745</v>
      </c>
      <c r="AZ815" s="592"/>
      <c r="BA815" s="227" t="s">
        <v>120</v>
      </c>
      <c r="BB815" s="122">
        <v>2</v>
      </c>
      <c r="BC815" s="131">
        <v>1</v>
      </c>
      <c r="BD815" s="131">
        <v>23320</v>
      </c>
      <c r="BE815" s="132">
        <f t="shared" si="840"/>
        <v>1.4925373134328358E-2</v>
      </c>
      <c r="BF815" s="132">
        <f t="shared" si="802"/>
        <v>0.5</v>
      </c>
      <c r="BG815" s="157">
        <f t="shared" si="803"/>
        <v>23320</v>
      </c>
      <c r="BH815" s="592"/>
      <c r="BI815" s="227" t="s">
        <v>120</v>
      </c>
      <c r="BJ815" s="122">
        <f t="shared" si="804"/>
        <v>115</v>
      </c>
      <c r="BK815" s="131">
        <f t="shared" si="788"/>
        <v>68</v>
      </c>
      <c r="BL815" s="131">
        <f t="shared" si="789"/>
        <v>6476170</v>
      </c>
      <c r="BM815" s="132">
        <f t="shared" si="834"/>
        <v>4.6961325966850827E-2</v>
      </c>
      <c r="BN815" s="132">
        <f t="shared" si="805"/>
        <v>0.59130434782608698</v>
      </c>
      <c r="BO815" s="131">
        <f t="shared" si="806"/>
        <v>95237.794117647063</v>
      </c>
      <c r="BP815" s="183"/>
    </row>
    <row r="816" spans="2:68" s="75" customFormat="1" ht="15" thickTop="1" thickBot="1">
      <c r="B816" s="599"/>
      <c r="C816" s="601"/>
      <c r="D816" s="592"/>
      <c r="E816" s="227" t="s">
        <v>121</v>
      </c>
      <c r="F816" s="122">
        <v>0</v>
      </c>
      <c r="G816" s="131">
        <v>0</v>
      </c>
      <c r="H816" s="131">
        <v>0</v>
      </c>
      <c r="I816" s="132" t="str">
        <f t="shared" si="835"/>
        <v>-</v>
      </c>
      <c r="J816" s="132" t="str">
        <f t="shared" si="790"/>
        <v>-</v>
      </c>
      <c r="K816" s="157" t="str">
        <f t="shared" si="791"/>
        <v>-</v>
      </c>
      <c r="L816" s="592"/>
      <c r="M816" s="227" t="s">
        <v>121</v>
      </c>
      <c r="N816" s="122">
        <v>0</v>
      </c>
      <c r="O816" s="131">
        <v>0</v>
      </c>
      <c r="P816" s="131">
        <v>0</v>
      </c>
      <c r="Q816" s="132">
        <f t="shared" si="841"/>
        <v>0</v>
      </c>
      <c r="R816" s="132" t="str">
        <f t="shared" si="792"/>
        <v>-</v>
      </c>
      <c r="S816" s="126" t="str">
        <f t="shared" si="793"/>
        <v>-</v>
      </c>
      <c r="T816" s="592"/>
      <c r="U816" s="227" t="s">
        <v>121</v>
      </c>
      <c r="V816" s="122">
        <v>28</v>
      </c>
      <c r="W816" s="131">
        <v>11</v>
      </c>
      <c r="X816" s="131">
        <v>739180</v>
      </c>
      <c r="Y816" s="132">
        <f t="shared" si="837"/>
        <v>1.9298245614035089E-2</v>
      </c>
      <c r="Z816" s="132">
        <f t="shared" ref="Z816:Z821" si="843">IFERROR(W816/V816,"-")</f>
        <v>0.39285714285714285</v>
      </c>
      <c r="AA816" s="131">
        <f t="shared" si="795"/>
        <v>67198.181818181823</v>
      </c>
      <c r="AB816" s="592"/>
      <c r="AC816" s="227" t="s">
        <v>121</v>
      </c>
      <c r="AD816" s="122">
        <v>22</v>
      </c>
      <c r="AE816" s="131">
        <v>14</v>
      </c>
      <c r="AF816" s="131">
        <v>3220720</v>
      </c>
      <c r="AG816" s="132">
        <f t="shared" si="833"/>
        <v>3.3734939759036145E-2</v>
      </c>
      <c r="AH816" s="132">
        <f t="shared" si="796"/>
        <v>0.63636363636363635</v>
      </c>
      <c r="AI816" s="126">
        <f t="shared" si="797"/>
        <v>230051.42857142858</v>
      </c>
      <c r="AJ816" s="592"/>
      <c r="AK816" s="227" t="s">
        <v>121</v>
      </c>
      <c r="AL816" s="122">
        <v>24</v>
      </c>
      <c r="AM816" s="131">
        <v>15</v>
      </c>
      <c r="AN816" s="131">
        <v>848840</v>
      </c>
      <c r="AO816" s="132">
        <f t="shared" si="842"/>
        <v>5.6603773584905662E-2</v>
      </c>
      <c r="AP816" s="132">
        <f t="shared" si="798"/>
        <v>0.625</v>
      </c>
      <c r="AQ816" s="126">
        <f t="shared" si="799"/>
        <v>56589.333333333336</v>
      </c>
      <c r="AR816" s="592"/>
      <c r="AS816" s="227" t="s">
        <v>121</v>
      </c>
      <c r="AT816" s="122">
        <v>17</v>
      </c>
      <c r="AU816" s="131">
        <v>7</v>
      </c>
      <c r="AV816" s="131">
        <v>771120</v>
      </c>
      <c r="AW816" s="132">
        <f t="shared" si="839"/>
        <v>5.46875E-2</v>
      </c>
      <c r="AX816" s="132">
        <f t="shared" si="800"/>
        <v>0.41176470588235292</v>
      </c>
      <c r="AY816" s="131">
        <f t="shared" si="801"/>
        <v>110160</v>
      </c>
      <c r="AZ816" s="592"/>
      <c r="BA816" s="227" t="s">
        <v>121</v>
      </c>
      <c r="BB816" s="122">
        <v>8</v>
      </c>
      <c r="BC816" s="131">
        <v>2</v>
      </c>
      <c r="BD816" s="131">
        <v>124220</v>
      </c>
      <c r="BE816" s="132">
        <f t="shared" si="840"/>
        <v>2.9850746268656716E-2</v>
      </c>
      <c r="BF816" s="132">
        <f t="shared" si="802"/>
        <v>0.25</v>
      </c>
      <c r="BG816" s="157">
        <f t="shared" si="803"/>
        <v>62110</v>
      </c>
      <c r="BH816" s="592"/>
      <c r="BI816" s="227" t="s">
        <v>121</v>
      </c>
      <c r="BJ816" s="122">
        <f t="shared" si="804"/>
        <v>99</v>
      </c>
      <c r="BK816" s="131">
        <f t="shared" si="788"/>
        <v>49</v>
      </c>
      <c r="BL816" s="131">
        <f t="shared" si="789"/>
        <v>5704080</v>
      </c>
      <c r="BM816" s="132">
        <f t="shared" si="834"/>
        <v>3.3839779005524859E-2</v>
      </c>
      <c r="BN816" s="132">
        <f t="shared" si="805"/>
        <v>0.49494949494949497</v>
      </c>
      <c r="BO816" s="131">
        <f t="shared" si="806"/>
        <v>116409.79591836735</v>
      </c>
      <c r="BP816" s="183"/>
    </row>
    <row r="817" spans="2:68" s="75" customFormat="1" ht="15" thickTop="1" thickBot="1">
      <c r="B817" s="599"/>
      <c r="C817" s="601"/>
      <c r="D817" s="592"/>
      <c r="E817" s="227" t="s">
        <v>122</v>
      </c>
      <c r="F817" s="122">
        <v>0</v>
      </c>
      <c r="G817" s="131">
        <v>0</v>
      </c>
      <c r="H817" s="131">
        <v>0</v>
      </c>
      <c r="I817" s="132" t="str">
        <f>IFERROR(G817/$D$810,"-")</f>
        <v>-</v>
      </c>
      <c r="J817" s="132" t="str">
        <f t="shared" si="790"/>
        <v>-</v>
      </c>
      <c r="K817" s="157" t="str">
        <f t="shared" si="791"/>
        <v>-</v>
      </c>
      <c r="L817" s="592"/>
      <c r="M817" s="227" t="s">
        <v>122</v>
      </c>
      <c r="N817" s="122">
        <v>2</v>
      </c>
      <c r="O817" s="131">
        <v>2</v>
      </c>
      <c r="P817" s="131">
        <v>111960</v>
      </c>
      <c r="Q817" s="132">
        <f t="shared" si="841"/>
        <v>0.66666666666666663</v>
      </c>
      <c r="R817" s="132">
        <f t="shared" si="792"/>
        <v>1</v>
      </c>
      <c r="S817" s="126">
        <f t="shared" si="793"/>
        <v>55980</v>
      </c>
      <c r="T817" s="592"/>
      <c r="U817" s="227" t="s">
        <v>122</v>
      </c>
      <c r="V817" s="122">
        <v>32</v>
      </c>
      <c r="W817" s="131">
        <v>17</v>
      </c>
      <c r="X817" s="131">
        <v>1024850</v>
      </c>
      <c r="Y817" s="132">
        <f t="shared" si="837"/>
        <v>2.9824561403508771E-2</v>
      </c>
      <c r="Z817" s="132">
        <f t="shared" si="843"/>
        <v>0.53125</v>
      </c>
      <c r="AA817" s="131">
        <f t="shared" si="795"/>
        <v>60285.294117647056</v>
      </c>
      <c r="AB817" s="592"/>
      <c r="AC817" s="227" t="s">
        <v>122</v>
      </c>
      <c r="AD817" s="122">
        <v>25</v>
      </c>
      <c r="AE817" s="131">
        <v>11</v>
      </c>
      <c r="AF817" s="131">
        <v>874980</v>
      </c>
      <c r="AG817" s="132">
        <f t="shared" si="833"/>
        <v>2.6506024096385541E-2</v>
      </c>
      <c r="AH817" s="132">
        <f t="shared" si="796"/>
        <v>0.44</v>
      </c>
      <c r="AI817" s="126">
        <f t="shared" si="797"/>
        <v>79543.636363636368</v>
      </c>
      <c r="AJ817" s="592"/>
      <c r="AK817" s="227" t="s">
        <v>122</v>
      </c>
      <c r="AL817" s="122">
        <v>22</v>
      </c>
      <c r="AM817" s="131">
        <v>14</v>
      </c>
      <c r="AN817" s="131">
        <v>1310430</v>
      </c>
      <c r="AO817" s="132">
        <f t="shared" si="842"/>
        <v>5.2830188679245285E-2</v>
      </c>
      <c r="AP817" s="132">
        <f t="shared" si="798"/>
        <v>0.63636363636363635</v>
      </c>
      <c r="AQ817" s="126">
        <f t="shared" si="799"/>
        <v>93602.142857142855</v>
      </c>
      <c r="AR817" s="592"/>
      <c r="AS817" s="227" t="s">
        <v>122</v>
      </c>
      <c r="AT817" s="122">
        <v>1</v>
      </c>
      <c r="AU817" s="131">
        <v>0</v>
      </c>
      <c r="AV817" s="131">
        <v>0</v>
      </c>
      <c r="AW817" s="132">
        <f t="shared" si="839"/>
        <v>0</v>
      </c>
      <c r="AX817" s="132">
        <f t="shared" si="800"/>
        <v>0</v>
      </c>
      <c r="AY817" s="131" t="str">
        <f t="shared" si="801"/>
        <v>-</v>
      </c>
      <c r="AZ817" s="592"/>
      <c r="BA817" s="227" t="s">
        <v>122</v>
      </c>
      <c r="BB817" s="122">
        <v>4</v>
      </c>
      <c r="BC817" s="131">
        <v>2</v>
      </c>
      <c r="BD817" s="131">
        <v>229820</v>
      </c>
      <c r="BE817" s="132">
        <f t="shared" si="840"/>
        <v>2.9850746268656716E-2</v>
      </c>
      <c r="BF817" s="132">
        <f t="shared" si="802"/>
        <v>0.5</v>
      </c>
      <c r="BG817" s="157">
        <f t="shared" si="803"/>
        <v>114910</v>
      </c>
      <c r="BH817" s="592"/>
      <c r="BI817" s="227" t="s">
        <v>122</v>
      </c>
      <c r="BJ817" s="122">
        <f t="shared" si="804"/>
        <v>86</v>
      </c>
      <c r="BK817" s="131">
        <f t="shared" si="788"/>
        <v>46</v>
      </c>
      <c r="BL817" s="131">
        <f t="shared" si="789"/>
        <v>3552040</v>
      </c>
      <c r="BM817" s="132">
        <f t="shared" si="834"/>
        <v>3.1767955801104975E-2</v>
      </c>
      <c r="BN817" s="132">
        <f t="shared" si="805"/>
        <v>0.53488372093023251</v>
      </c>
      <c r="BO817" s="131">
        <f t="shared" si="806"/>
        <v>77218.260869565216</v>
      </c>
      <c r="BP817" s="183"/>
    </row>
    <row r="818" spans="2:68" s="75" customFormat="1" ht="15" thickTop="1" thickBot="1">
      <c r="B818" s="599"/>
      <c r="C818" s="601"/>
      <c r="D818" s="592"/>
      <c r="E818" s="227" t="s">
        <v>123</v>
      </c>
      <c r="F818" s="122">
        <v>0</v>
      </c>
      <c r="G818" s="131">
        <v>0</v>
      </c>
      <c r="H818" s="131">
        <v>0</v>
      </c>
      <c r="I818" s="132" t="str">
        <f>IFERROR(G818/$D$810,"-")</f>
        <v>-</v>
      </c>
      <c r="J818" s="132" t="str">
        <f t="shared" ref="J818:J823" si="844">IFERROR(G818/F818,"-")</f>
        <v>-</v>
      </c>
      <c r="K818" s="157" t="str">
        <f t="shared" si="791"/>
        <v>-</v>
      </c>
      <c r="L818" s="592"/>
      <c r="M818" s="227" t="s">
        <v>123</v>
      </c>
      <c r="N818" s="122">
        <v>2</v>
      </c>
      <c r="O818" s="131">
        <v>2</v>
      </c>
      <c r="P818" s="131">
        <v>138170</v>
      </c>
      <c r="Q818" s="132">
        <f t="shared" si="841"/>
        <v>0.66666666666666663</v>
      </c>
      <c r="R818" s="132">
        <f t="shared" si="792"/>
        <v>1</v>
      </c>
      <c r="S818" s="126">
        <f t="shared" si="793"/>
        <v>69085</v>
      </c>
      <c r="T818" s="592"/>
      <c r="U818" s="227" t="s">
        <v>123</v>
      </c>
      <c r="V818" s="122">
        <v>245</v>
      </c>
      <c r="W818" s="131">
        <v>161</v>
      </c>
      <c r="X818" s="131">
        <v>11635650</v>
      </c>
      <c r="Y818" s="132">
        <f t="shared" si="837"/>
        <v>0.28245614035087718</v>
      </c>
      <c r="Z818" s="132">
        <f t="shared" si="843"/>
        <v>0.65714285714285714</v>
      </c>
      <c r="AA818" s="131">
        <f t="shared" si="795"/>
        <v>72271.118012422361</v>
      </c>
      <c r="AB818" s="592"/>
      <c r="AC818" s="227" t="s">
        <v>123</v>
      </c>
      <c r="AD818" s="122">
        <v>191</v>
      </c>
      <c r="AE818" s="131">
        <v>122</v>
      </c>
      <c r="AF818" s="131">
        <v>10332360</v>
      </c>
      <c r="AG818" s="132">
        <f t="shared" si="833"/>
        <v>0.29397590361445786</v>
      </c>
      <c r="AH818" s="132">
        <f t="shared" si="796"/>
        <v>0.63874345549738221</v>
      </c>
      <c r="AI818" s="126">
        <f t="shared" si="797"/>
        <v>84691.475409836072</v>
      </c>
      <c r="AJ818" s="592"/>
      <c r="AK818" s="227" t="s">
        <v>123</v>
      </c>
      <c r="AL818" s="122">
        <v>100</v>
      </c>
      <c r="AM818" s="131">
        <v>53</v>
      </c>
      <c r="AN818" s="131">
        <v>3628110</v>
      </c>
      <c r="AO818" s="132">
        <f t="shared" si="842"/>
        <v>0.2</v>
      </c>
      <c r="AP818" s="132">
        <f t="shared" si="798"/>
        <v>0.53</v>
      </c>
      <c r="AQ818" s="126">
        <f t="shared" si="799"/>
        <v>68454.905660377364</v>
      </c>
      <c r="AR818" s="592"/>
      <c r="AS818" s="227" t="s">
        <v>123</v>
      </c>
      <c r="AT818" s="122">
        <v>39</v>
      </c>
      <c r="AU818" s="131">
        <v>9</v>
      </c>
      <c r="AV818" s="131">
        <v>589770</v>
      </c>
      <c r="AW818" s="132">
        <f t="shared" si="839"/>
        <v>7.03125E-2</v>
      </c>
      <c r="AX818" s="132">
        <f t="shared" si="800"/>
        <v>0.23076923076923078</v>
      </c>
      <c r="AY818" s="131">
        <f t="shared" si="801"/>
        <v>65530</v>
      </c>
      <c r="AZ818" s="592"/>
      <c r="BA818" s="227" t="s">
        <v>123</v>
      </c>
      <c r="BB818" s="122">
        <v>9</v>
      </c>
      <c r="BC818" s="131">
        <v>3</v>
      </c>
      <c r="BD818" s="131">
        <v>163140</v>
      </c>
      <c r="BE818" s="132">
        <f t="shared" si="840"/>
        <v>4.4776119402985072E-2</v>
      </c>
      <c r="BF818" s="132">
        <f t="shared" si="802"/>
        <v>0.33333333333333331</v>
      </c>
      <c r="BG818" s="157">
        <f t="shared" si="803"/>
        <v>54380</v>
      </c>
      <c r="BH818" s="592"/>
      <c r="BI818" s="227" t="s">
        <v>123</v>
      </c>
      <c r="BJ818" s="122">
        <f t="shared" si="804"/>
        <v>586</v>
      </c>
      <c r="BK818" s="131">
        <f t="shared" si="788"/>
        <v>350</v>
      </c>
      <c r="BL818" s="131">
        <f t="shared" si="789"/>
        <v>26487200</v>
      </c>
      <c r="BM818" s="132">
        <f t="shared" si="834"/>
        <v>0.24171270718232044</v>
      </c>
      <c r="BN818" s="132">
        <f t="shared" si="805"/>
        <v>0.59726962457337884</v>
      </c>
      <c r="BO818" s="131">
        <f t="shared" si="806"/>
        <v>75677.71428571429</v>
      </c>
      <c r="BP818" s="183"/>
    </row>
    <row r="819" spans="2:68" s="75" customFormat="1" ht="15" thickTop="1" thickBot="1">
      <c r="B819" s="599"/>
      <c r="C819" s="601"/>
      <c r="D819" s="592"/>
      <c r="E819" s="227" t="s">
        <v>124</v>
      </c>
      <c r="F819" s="122">
        <v>0</v>
      </c>
      <c r="G819" s="131">
        <v>0</v>
      </c>
      <c r="H819" s="131">
        <v>0</v>
      </c>
      <c r="I819" s="132" t="str">
        <f>IFERROR(G819/$D$810,"-")</f>
        <v>-</v>
      </c>
      <c r="J819" s="132" t="str">
        <f t="shared" si="844"/>
        <v>-</v>
      </c>
      <c r="K819" s="157" t="str">
        <f>IFERROR(H819/G819,"-")</f>
        <v>-</v>
      </c>
      <c r="L819" s="592"/>
      <c r="M819" s="227" t="s">
        <v>124</v>
      </c>
      <c r="N819" s="122">
        <v>0</v>
      </c>
      <c r="O819" s="131">
        <v>0</v>
      </c>
      <c r="P819" s="131">
        <v>0</v>
      </c>
      <c r="Q819" s="132">
        <f t="shared" si="841"/>
        <v>0</v>
      </c>
      <c r="R819" s="132" t="str">
        <f t="shared" si="792"/>
        <v>-</v>
      </c>
      <c r="S819" s="126" t="str">
        <f t="shared" si="793"/>
        <v>-</v>
      </c>
      <c r="T819" s="592"/>
      <c r="U819" s="227" t="s">
        <v>124</v>
      </c>
      <c r="V819" s="122">
        <v>33</v>
      </c>
      <c r="W819" s="131">
        <v>18</v>
      </c>
      <c r="X819" s="131">
        <v>2133730</v>
      </c>
      <c r="Y819" s="132">
        <f t="shared" si="837"/>
        <v>3.1578947368421054E-2</v>
      </c>
      <c r="Z819" s="132">
        <f t="shared" si="843"/>
        <v>0.54545454545454541</v>
      </c>
      <c r="AA819" s="131">
        <f t="shared" si="795"/>
        <v>118540.55555555556</v>
      </c>
      <c r="AB819" s="592"/>
      <c r="AC819" s="227" t="s">
        <v>124</v>
      </c>
      <c r="AD819" s="122">
        <v>33</v>
      </c>
      <c r="AE819" s="131">
        <v>18</v>
      </c>
      <c r="AF819" s="131">
        <v>1658030</v>
      </c>
      <c r="AG819" s="132">
        <f t="shared" si="833"/>
        <v>4.3373493975903614E-2</v>
      </c>
      <c r="AH819" s="132">
        <f t="shared" si="796"/>
        <v>0.54545454545454541</v>
      </c>
      <c r="AI819" s="126">
        <f t="shared" si="797"/>
        <v>92112.777777777781</v>
      </c>
      <c r="AJ819" s="592"/>
      <c r="AK819" s="227" t="s">
        <v>124</v>
      </c>
      <c r="AL819" s="122">
        <v>30</v>
      </c>
      <c r="AM819" s="131">
        <v>17</v>
      </c>
      <c r="AN819" s="131">
        <v>884980</v>
      </c>
      <c r="AO819" s="132">
        <f t="shared" si="842"/>
        <v>6.4150943396226415E-2</v>
      </c>
      <c r="AP819" s="132">
        <f t="shared" si="798"/>
        <v>0.56666666666666665</v>
      </c>
      <c r="AQ819" s="126">
        <f t="shared" si="799"/>
        <v>52057.647058823532</v>
      </c>
      <c r="AR819" s="592"/>
      <c r="AS819" s="227" t="s">
        <v>124</v>
      </c>
      <c r="AT819" s="122">
        <v>21</v>
      </c>
      <c r="AU819" s="131">
        <v>9</v>
      </c>
      <c r="AV819" s="131">
        <v>1297930</v>
      </c>
      <c r="AW819" s="132">
        <f t="shared" si="839"/>
        <v>7.03125E-2</v>
      </c>
      <c r="AX819" s="132">
        <f t="shared" si="800"/>
        <v>0.42857142857142855</v>
      </c>
      <c r="AY819" s="131">
        <f t="shared" si="801"/>
        <v>144214.44444444444</v>
      </c>
      <c r="AZ819" s="592"/>
      <c r="BA819" s="227" t="s">
        <v>124</v>
      </c>
      <c r="BB819" s="122">
        <v>10</v>
      </c>
      <c r="BC819" s="131">
        <v>3</v>
      </c>
      <c r="BD819" s="131">
        <v>126150</v>
      </c>
      <c r="BE819" s="132">
        <f t="shared" si="840"/>
        <v>4.4776119402985072E-2</v>
      </c>
      <c r="BF819" s="132">
        <f t="shared" si="802"/>
        <v>0.3</v>
      </c>
      <c r="BG819" s="157">
        <f t="shared" si="803"/>
        <v>42050</v>
      </c>
      <c r="BH819" s="592"/>
      <c r="BI819" s="227" t="s">
        <v>124</v>
      </c>
      <c r="BJ819" s="122">
        <f t="shared" si="804"/>
        <v>127</v>
      </c>
      <c r="BK819" s="131">
        <f t="shared" si="788"/>
        <v>65</v>
      </c>
      <c r="BL819" s="131">
        <f t="shared" si="789"/>
        <v>6100820</v>
      </c>
      <c r="BM819" s="132">
        <f t="shared" si="834"/>
        <v>4.4889502762430943E-2</v>
      </c>
      <c r="BN819" s="132">
        <f t="shared" si="805"/>
        <v>0.51181102362204722</v>
      </c>
      <c r="BO819" s="131">
        <f t="shared" si="806"/>
        <v>93858.769230769234</v>
      </c>
      <c r="BP819" s="183"/>
    </row>
    <row r="820" spans="2:68" s="75" customFormat="1" ht="15" thickTop="1" thickBot="1">
      <c r="B820" s="599"/>
      <c r="C820" s="601"/>
      <c r="D820" s="597"/>
      <c r="E820" s="230" t="s">
        <v>117</v>
      </c>
      <c r="F820" s="142">
        <v>0</v>
      </c>
      <c r="G820" s="142">
        <v>0</v>
      </c>
      <c r="H820" s="142">
        <v>0</v>
      </c>
      <c r="I820" s="143" t="str">
        <f>IFERROR(G820/$D$810,"-")</f>
        <v>-</v>
      </c>
      <c r="J820" s="143" t="str">
        <f t="shared" si="844"/>
        <v>-</v>
      </c>
      <c r="K820" s="180" t="str">
        <f>IFERROR(H820/G820,"-")</f>
        <v>-</v>
      </c>
      <c r="L820" s="597"/>
      <c r="M820" s="232" t="s">
        <v>117</v>
      </c>
      <c r="N820" s="141">
        <v>0</v>
      </c>
      <c r="O820" s="142">
        <v>0</v>
      </c>
      <c r="P820" s="142">
        <v>0</v>
      </c>
      <c r="Q820" s="143">
        <f t="shared" si="841"/>
        <v>0</v>
      </c>
      <c r="R820" s="143" t="str">
        <f t="shared" si="792"/>
        <v>-</v>
      </c>
      <c r="S820" s="144" t="str">
        <f t="shared" si="793"/>
        <v>-</v>
      </c>
      <c r="T820" s="597"/>
      <c r="U820" s="232" t="s">
        <v>117</v>
      </c>
      <c r="V820" s="141">
        <v>47</v>
      </c>
      <c r="W820" s="142">
        <v>27</v>
      </c>
      <c r="X820" s="142">
        <v>1364020</v>
      </c>
      <c r="Y820" s="143">
        <f t="shared" si="837"/>
        <v>4.736842105263158E-2</v>
      </c>
      <c r="Z820" s="143">
        <f t="shared" si="843"/>
        <v>0.57446808510638303</v>
      </c>
      <c r="AA820" s="142">
        <f t="shared" si="795"/>
        <v>50519.259259259263</v>
      </c>
      <c r="AB820" s="597"/>
      <c r="AC820" s="232" t="s">
        <v>117</v>
      </c>
      <c r="AD820" s="141">
        <v>31</v>
      </c>
      <c r="AE820" s="142">
        <v>16</v>
      </c>
      <c r="AF820" s="142">
        <v>1094210</v>
      </c>
      <c r="AG820" s="143">
        <f t="shared" si="833"/>
        <v>3.8554216867469883E-2</v>
      </c>
      <c r="AH820" s="143">
        <f t="shared" si="796"/>
        <v>0.5161290322580645</v>
      </c>
      <c r="AI820" s="144">
        <f t="shared" si="797"/>
        <v>68388.125</v>
      </c>
      <c r="AJ820" s="597"/>
      <c r="AK820" s="232" t="s">
        <v>117</v>
      </c>
      <c r="AL820" s="141">
        <v>14</v>
      </c>
      <c r="AM820" s="142">
        <v>3</v>
      </c>
      <c r="AN820" s="142">
        <v>155830</v>
      </c>
      <c r="AO820" s="143">
        <f t="shared" si="842"/>
        <v>1.1320754716981131E-2</v>
      </c>
      <c r="AP820" s="143">
        <f t="shared" si="798"/>
        <v>0.21428571428571427</v>
      </c>
      <c r="AQ820" s="144">
        <f t="shared" si="799"/>
        <v>51943.333333333336</v>
      </c>
      <c r="AR820" s="597"/>
      <c r="AS820" s="232" t="s">
        <v>117</v>
      </c>
      <c r="AT820" s="141">
        <v>8</v>
      </c>
      <c r="AU820" s="142">
        <v>4</v>
      </c>
      <c r="AV820" s="142">
        <v>512440</v>
      </c>
      <c r="AW820" s="143">
        <f t="shared" si="839"/>
        <v>3.125E-2</v>
      </c>
      <c r="AX820" s="143">
        <f t="shared" si="800"/>
        <v>0.5</v>
      </c>
      <c r="AY820" s="142">
        <f t="shared" si="801"/>
        <v>128110</v>
      </c>
      <c r="AZ820" s="597"/>
      <c r="BA820" s="232" t="s">
        <v>117</v>
      </c>
      <c r="BB820" s="141">
        <v>3</v>
      </c>
      <c r="BC820" s="142">
        <v>2</v>
      </c>
      <c r="BD820" s="142">
        <v>137350</v>
      </c>
      <c r="BE820" s="143">
        <f t="shared" si="840"/>
        <v>2.9850746268656716E-2</v>
      </c>
      <c r="BF820" s="143">
        <f t="shared" si="802"/>
        <v>0.66666666666666663</v>
      </c>
      <c r="BG820" s="180">
        <f t="shared" si="803"/>
        <v>68675</v>
      </c>
      <c r="BH820" s="597"/>
      <c r="BI820" s="232" t="s">
        <v>117</v>
      </c>
      <c r="BJ820" s="141">
        <f t="shared" si="804"/>
        <v>103</v>
      </c>
      <c r="BK820" s="142">
        <f t="shared" si="788"/>
        <v>52</v>
      </c>
      <c r="BL820" s="142">
        <f t="shared" si="789"/>
        <v>3263850</v>
      </c>
      <c r="BM820" s="143">
        <f t="shared" si="834"/>
        <v>3.591160220994475E-2</v>
      </c>
      <c r="BN820" s="143">
        <f t="shared" si="805"/>
        <v>0.50485436893203883</v>
      </c>
      <c r="BO820" s="142">
        <f t="shared" si="806"/>
        <v>62766.346153846156</v>
      </c>
      <c r="BP820" s="183"/>
    </row>
    <row r="821" spans="2:68" s="75" customFormat="1" ht="14.25" thickTop="1">
      <c r="B821" s="587" t="s">
        <v>105</v>
      </c>
      <c r="C821" s="588"/>
      <c r="D821" s="591">
        <f>BS82</f>
        <v>1914</v>
      </c>
      <c r="E821" s="226" t="s">
        <v>104</v>
      </c>
      <c r="F821" s="123">
        <v>1041</v>
      </c>
      <c r="G821" s="133">
        <v>640</v>
      </c>
      <c r="H821" s="133">
        <v>57905220</v>
      </c>
      <c r="I821" s="134">
        <f t="shared" ref="I821:I826" si="845">IFERROR(G821/$D$821,"-")</f>
        <v>0.33437826541274818</v>
      </c>
      <c r="J821" s="134">
        <f t="shared" si="844"/>
        <v>0.61479346781940447</v>
      </c>
      <c r="K821" s="178">
        <f>IFERROR(H821/G821,"-")</f>
        <v>90476.90625</v>
      </c>
      <c r="L821" s="594">
        <f>BT82</f>
        <v>6927</v>
      </c>
      <c r="M821" s="229" t="s">
        <v>138</v>
      </c>
      <c r="N821" s="123">
        <v>3891</v>
      </c>
      <c r="O821" s="133">
        <v>2333</v>
      </c>
      <c r="P821" s="133">
        <v>229490370</v>
      </c>
      <c r="Q821" s="134">
        <f>IFERROR(O821/$L$821,"-")</f>
        <v>0.33679803666811031</v>
      </c>
      <c r="R821" s="134">
        <f>IFERROR(O821/N821,"-")</f>
        <v>0.59958879465433046</v>
      </c>
      <c r="S821" s="127">
        <f>IFERROR(P821/O821,"-")</f>
        <v>98367.06815259323</v>
      </c>
      <c r="T821" s="594">
        <f>BU82</f>
        <v>491520</v>
      </c>
      <c r="U821" s="229" t="s">
        <v>104</v>
      </c>
      <c r="V821" s="123">
        <v>243297</v>
      </c>
      <c r="W821" s="133">
        <v>150811</v>
      </c>
      <c r="X821" s="133">
        <v>11004247900</v>
      </c>
      <c r="Y821" s="134">
        <f>IFERROR(W821/$T$821,"-")</f>
        <v>0.30682576497395836</v>
      </c>
      <c r="Z821" s="134">
        <f t="shared" si="843"/>
        <v>0.6198637878806561</v>
      </c>
      <c r="AA821" s="133">
        <f>IFERROR(X821/W821,"-")</f>
        <v>72967.143643368196</v>
      </c>
      <c r="AB821" s="594">
        <f>BV82</f>
        <v>413544</v>
      </c>
      <c r="AC821" s="229" t="s">
        <v>104</v>
      </c>
      <c r="AD821" s="123">
        <v>232639</v>
      </c>
      <c r="AE821" s="133">
        <v>146479</v>
      </c>
      <c r="AF821" s="133">
        <v>11813842700</v>
      </c>
      <c r="AG821" s="134">
        <f t="shared" ref="AG821:AG827" si="846">IFERROR(AE821/$AB$821,"-")</f>
        <v>0.35420414756349988</v>
      </c>
      <c r="AH821" s="134">
        <f>IFERROR(AE821/AD821,"-")</f>
        <v>0.62964077390291395</v>
      </c>
      <c r="AI821" s="127">
        <f>IFERROR(AF821/AE821,"-")</f>
        <v>80652.12556066057</v>
      </c>
      <c r="AJ821" s="594">
        <f>BW82</f>
        <v>271783</v>
      </c>
      <c r="AK821" s="229" t="s">
        <v>104</v>
      </c>
      <c r="AL821" s="123">
        <v>152213</v>
      </c>
      <c r="AM821" s="133">
        <v>88813</v>
      </c>
      <c r="AN821" s="133">
        <v>7411510270</v>
      </c>
      <c r="AO821" s="134">
        <f>IFERROR(AM821/$AJ$821,"-")</f>
        <v>0.32677908478455236</v>
      </c>
      <c r="AP821" s="134">
        <f>IFERROR(AM821/AL821,"-")</f>
        <v>0.58347841511566034</v>
      </c>
      <c r="AQ821" s="127">
        <f>IFERROR(AN821/AM821,"-")</f>
        <v>83450.736603875557</v>
      </c>
      <c r="AR821" s="594">
        <f>BX82</f>
        <v>130800</v>
      </c>
      <c r="AS821" s="229" t="s">
        <v>104</v>
      </c>
      <c r="AT821" s="123">
        <v>64867</v>
      </c>
      <c r="AU821" s="133">
        <v>34863</v>
      </c>
      <c r="AV821" s="133">
        <v>3093594440</v>
      </c>
      <c r="AW821" s="134">
        <f>IFERROR(AU821/$AR$821,"-")</f>
        <v>0.2665366972477064</v>
      </c>
      <c r="AX821" s="134">
        <f>IFERROR(AU821/AT821,"-")</f>
        <v>0.5374535588203555</v>
      </c>
      <c r="AY821" s="133">
        <f>IFERROR(AV821/AU821,"-")</f>
        <v>88735.749648624609</v>
      </c>
      <c r="AZ821" s="594">
        <f>BY82</f>
        <v>49889</v>
      </c>
      <c r="BA821" s="229" t="s">
        <v>104</v>
      </c>
      <c r="BB821" s="123">
        <v>18824</v>
      </c>
      <c r="BC821" s="133">
        <v>9348</v>
      </c>
      <c r="BD821" s="133">
        <v>900102660</v>
      </c>
      <c r="BE821" s="134">
        <f>IFERROR(BC821/$AZ$821,"-")</f>
        <v>0.18737597466375353</v>
      </c>
      <c r="BF821" s="134">
        <f>IFERROR(BC821/BB821,"-")</f>
        <v>0.49660008499787506</v>
      </c>
      <c r="BG821" s="178">
        <f>IFERROR(BD821/BC821,"-")</f>
        <v>96288.260590500635</v>
      </c>
      <c r="BH821" s="594">
        <f>BZ82</f>
        <v>1366377</v>
      </c>
      <c r="BI821" s="229" t="s">
        <v>104</v>
      </c>
      <c r="BJ821" s="123">
        <f t="shared" ref="BJ821:BJ831" si="847">SUM(F821,N821,V821,AD821,AL821,AT821,BB821)</f>
        <v>716772</v>
      </c>
      <c r="BK821" s="133">
        <f t="shared" si="788"/>
        <v>433287</v>
      </c>
      <c r="BL821" s="133">
        <f t="shared" si="789"/>
        <v>34510693560</v>
      </c>
      <c r="BM821" s="134">
        <f>IFERROR(BK821/$BH$821,"-")</f>
        <v>0.31710647939770648</v>
      </c>
      <c r="BN821" s="134">
        <f>IFERROR(BK821/BJ821,"-")</f>
        <v>0.60449766452930642</v>
      </c>
      <c r="BO821" s="133">
        <f>IFERROR(BL821/BK821,"-")</f>
        <v>79648.578332606339</v>
      </c>
      <c r="BP821" s="183"/>
    </row>
    <row r="822" spans="2:68" s="75" customFormat="1">
      <c r="B822" s="589"/>
      <c r="C822" s="590"/>
      <c r="D822" s="592"/>
      <c r="E822" s="226" t="s">
        <v>136</v>
      </c>
      <c r="F822" s="122">
        <v>814</v>
      </c>
      <c r="G822" s="131">
        <v>500</v>
      </c>
      <c r="H822" s="131">
        <v>43574620</v>
      </c>
      <c r="I822" s="132">
        <f t="shared" si="845"/>
        <v>0.2612330198537095</v>
      </c>
      <c r="J822" s="132">
        <f t="shared" si="844"/>
        <v>0.61425061425061422</v>
      </c>
      <c r="K822" s="157">
        <f t="shared" ref="K822:K831" si="848">IFERROR(H822/G822,"-")</f>
        <v>87149.24</v>
      </c>
      <c r="L822" s="595"/>
      <c r="M822" s="226" t="s">
        <v>136</v>
      </c>
      <c r="N822" s="122">
        <v>2996</v>
      </c>
      <c r="O822" s="131">
        <v>1840</v>
      </c>
      <c r="P822" s="131">
        <v>174805890</v>
      </c>
      <c r="Q822" s="132">
        <f>IFERROR(O822/$L$821,"-")</f>
        <v>0.26562725566623357</v>
      </c>
      <c r="R822" s="132">
        <f t="shared" ref="R822:R831" si="849">IFERROR(O822/N822,"-")</f>
        <v>0.6141522029372497</v>
      </c>
      <c r="S822" s="126">
        <f t="shared" ref="S822:S829" si="850">IFERROR(P822/O822,"-")</f>
        <v>95003.201086956527</v>
      </c>
      <c r="T822" s="595"/>
      <c r="U822" s="226" t="s">
        <v>136</v>
      </c>
      <c r="V822" s="122">
        <v>227617</v>
      </c>
      <c r="W822" s="131">
        <v>143381</v>
      </c>
      <c r="X822" s="131">
        <v>10026402010</v>
      </c>
      <c r="Y822" s="132">
        <f t="shared" ref="Y822:Y831" si="851">IFERROR(W822/$T$821,"-")</f>
        <v>0.29170939127604167</v>
      </c>
      <c r="Z822" s="132">
        <f t="shared" ref="Z822:Z831" si="852">IFERROR(W822/V822,"-")</f>
        <v>0.62992219386073978</v>
      </c>
      <c r="AA822" s="131">
        <f t="shared" ref="AA822:AA831" si="853">IFERROR(X822/W822,"-")</f>
        <v>69928.386676058886</v>
      </c>
      <c r="AB822" s="595"/>
      <c r="AC822" s="226" t="s">
        <v>136</v>
      </c>
      <c r="AD822" s="122">
        <v>200242</v>
      </c>
      <c r="AE822" s="131">
        <v>128540</v>
      </c>
      <c r="AF822" s="131">
        <v>10107161870</v>
      </c>
      <c r="AG822" s="132">
        <f t="shared" si="846"/>
        <v>0.31082545025438646</v>
      </c>
      <c r="AH822" s="132">
        <f t="shared" ref="AH822:AH831" si="854">IFERROR(AE822/AD822,"-")</f>
        <v>0.64192327283986372</v>
      </c>
      <c r="AI822" s="126">
        <f t="shared" ref="AI822:AI831" si="855">IFERROR(AF822/AE822,"-")</f>
        <v>78630.479772833365</v>
      </c>
      <c r="AJ822" s="595"/>
      <c r="AK822" s="226" t="s">
        <v>136</v>
      </c>
      <c r="AL822" s="122">
        <v>121270</v>
      </c>
      <c r="AM822" s="131">
        <v>71811</v>
      </c>
      <c r="AN822" s="131">
        <v>5793426140</v>
      </c>
      <c r="AO822" s="132">
        <f>IFERROR(AM822/$AJ$821,"-")</f>
        <v>0.26422182402872879</v>
      </c>
      <c r="AP822" s="132">
        <f t="shared" ref="AP822:AP831" si="856">IFERROR(AM822/AL822,"-")</f>
        <v>0.59215799455759877</v>
      </c>
      <c r="AQ822" s="126">
        <f t="shared" ref="AQ822:AQ831" si="857">IFERROR(AN822/AM822,"-")</f>
        <v>80676.026514043813</v>
      </c>
      <c r="AR822" s="595"/>
      <c r="AS822" s="226" t="s">
        <v>136</v>
      </c>
      <c r="AT822" s="122">
        <v>46372</v>
      </c>
      <c r="AU822" s="131">
        <v>24702</v>
      </c>
      <c r="AV822" s="131">
        <v>2054269490</v>
      </c>
      <c r="AW822" s="132">
        <f t="shared" ref="AW822:AW831" si="858">IFERROR(AU822/$AR$821,"-")</f>
        <v>0.18885321100917432</v>
      </c>
      <c r="AX822" s="132">
        <f t="shared" ref="AX822:AX831" si="859">IFERROR(AU822/AT822,"-")</f>
        <v>0.5326921418097128</v>
      </c>
      <c r="AY822" s="131">
        <f t="shared" ref="AY822:AY831" si="860">IFERROR(AV822/AU822,"-")</f>
        <v>83162.071492186864</v>
      </c>
      <c r="AZ822" s="595"/>
      <c r="BA822" s="226" t="s">
        <v>136</v>
      </c>
      <c r="BB822" s="122">
        <v>11013</v>
      </c>
      <c r="BC822" s="131">
        <v>5234</v>
      </c>
      <c r="BD822" s="131">
        <v>466924670</v>
      </c>
      <c r="BE822" s="132">
        <f t="shared" ref="BE822:BE831" si="861">IFERROR(BC822/$AZ$821,"-")</f>
        <v>0.10491290665276914</v>
      </c>
      <c r="BF822" s="132">
        <f t="shared" ref="BF822:BF831" si="862">IFERROR(BC822/BB822,"-")</f>
        <v>0.47525651502769456</v>
      </c>
      <c r="BG822" s="157">
        <f t="shared" ref="BG822:BG831" si="863">IFERROR(BD822/BC822,"-")</f>
        <v>89209.910202521976</v>
      </c>
      <c r="BH822" s="595"/>
      <c r="BI822" s="226" t="s">
        <v>136</v>
      </c>
      <c r="BJ822" s="122">
        <f t="shared" si="847"/>
        <v>610324</v>
      </c>
      <c r="BK822" s="131">
        <f>SUM(G822,O822,W822,AE822,AM822,AU822,BC822)</f>
        <v>376008</v>
      </c>
      <c r="BL822" s="131">
        <f>SUM(H822,P822,X822,AF822,AN822,AV822,BD822)</f>
        <v>28666564690</v>
      </c>
      <c r="BM822" s="132">
        <f t="shared" ref="BM822:BM830" si="864">IFERROR(BK822/$BH$821,"-")</f>
        <v>0.27518613091408889</v>
      </c>
      <c r="BN822" s="132">
        <f t="shared" ref="BN822:BN831" si="865">IFERROR(BK822/BJ822,"-")</f>
        <v>0.61607932835674162</v>
      </c>
      <c r="BO822" s="131">
        <f t="shared" ref="BO822:BO831" si="866">IFERROR(BL822/BK822,"-")</f>
        <v>76239.241425714354</v>
      </c>
      <c r="BP822" s="183"/>
    </row>
    <row r="823" spans="2:68" s="75" customFormat="1">
      <c r="B823" s="589"/>
      <c r="C823" s="590"/>
      <c r="D823" s="592"/>
      <c r="E823" s="227" t="s">
        <v>103</v>
      </c>
      <c r="F823" s="122">
        <v>1141</v>
      </c>
      <c r="G823" s="131">
        <v>671</v>
      </c>
      <c r="H823" s="131">
        <v>57208590</v>
      </c>
      <c r="I823" s="132">
        <f t="shared" si="845"/>
        <v>0.35057471264367818</v>
      </c>
      <c r="J823" s="132">
        <f t="shared" si="844"/>
        <v>0.5880806310254163</v>
      </c>
      <c r="K823" s="157">
        <f t="shared" si="848"/>
        <v>85258.703427719825</v>
      </c>
      <c r="L823" s="595"/>
      <c r="M823" s="227" t="s">
        <v>103</v>
      </c>
      <c r="N823" s="122">
        <v>4444</v>
      </c>
      <c r="O823" s="131">
        <v>2658</v>
      </c>
      <c r="P823" s="131">
        <v>258326740</v>
      </c>
      <c r="Q823" s="132">
        <f t="shared" ref="Q823:Q831" si="867">IFERROR(O823/$L$821,"-")</f>
        <v>0.38371589432654829</v>
      </c>
      <c r="R823" s="132">
        <f t="shared" si="849"/>
        <v>0.59810981098109806</v>
      </c>
      <c r="S823" s="126">
        <f t="shared" si="850"/>
        <v>97188.389766741908</v>
      </c>
      <c r="T823" s="595"/>
      <c r="U823" s="227" t="s">
        <v>103</v>
      </c>
      <c r="V823" s="122">
        <v>301538</v>
      </c>
      <c r="W823" s="131">
        <v>182341</v>
      </c>
      <c r="X823" s="131">
        <v>13004369060</v>
      </c>
      <c r="Y823" s="132">
        <f t="shared" si="851"/>
        <v>0.37097371419270836</v>
      </c>
      <c r="Z823" s="132">
        <f t="shared" si="852"/>
        <v>0.60470322148452271</v>
      </c>
      <c r="AA823" s="131">
        <f t="shared" si="853"/>
        <v>71318.952182997789</v>
      </c>
      <c r="AB823" s="595"/>
      <c r="AC823" s="227" t="s">
        <v>103</v>
      </c>
      <c r="AD823" s="122">
        <v>283722</v>
      </c>
      <c r="AE823" s="131">
        <v>176429</v>
      </c>
      <c r="AF823" s="131">
        <v>14231779690</v>
      </c>
      <c r="AG823" s="132">
        <f t="shared" si="846"/>
        <v>0.42662691273479969</v>
      </c>
      <c r="AH823" s="132">
        <f t="shared" si="854"/>
        <v>0.62183757339931345</v>
      </c>
      <c r="AI823" s="126">
        <f t="shared" si="855"/>
        <v>80665.76180786606</v>
      </c>
      <c r="AJ823" s="595"/>
      <c r="AK823" s="227" t="s">
        <v>103</v>
      </c>
      <c r="AL823" s="122">
        <v>195960</v>
      </c>
      <c r="AM823" s="131">
        <v>112913</v>
      </c>
      <c r="AN823" s="131">
        <v>9498656240</v>
      </c>
      <c r="AO823" s="132">
        <f>IFERROR(AM823/$AJ$821,"-")</f>
        <v>0.41545276930492342</v>
      </c>
      <c r="AP823" s="132">
        <f t="shared" si="856"/>
        <v>0.57620432741375793</v>
      </c>
      <c r="AQ823" s="126">
        <f t="shared" si="857"/>
        <v>84123.672562061052</v>
      </c>
      <c r="AR823" s="595"/>
      <c r="AS823" s="227" t="s">
        <v>103</v>
      </c>
      <c r="AT823" s="122">
        <v>92276</v>
      </c>
      <c r="AU823" s="131">
        <v>48933</v>
      </c>
      <c r="AV823" s="131">
        <v>4434504300</v>
      </c>
      <c r="AW823" s="132">
        <f t="shared" si="858"/>
        <v>0.37410550458715597</v>
      </c>
      <c r="AX823" s="132">
        <f t="shared" si="859"/>
        <v>0.53028956608435562</v>
      </c>
      <c r="AY823" s="131">
        <f t="shared" si="860"/>
        <v>90624.002207099504</v>
      </c>
      <c r="AZ823" s="595"/>
      <c r="BA823" s="227" t="s">
        <v>103</v>
      </c>
      <c r="BB823" s="122">
        <v>30361</v>
      </c>
      <c r="BC823" s="131">
        <v>14937</v>
      </c>
      <c r="BD823" s="131">
        <v>1485379070</v>
      </c>
      <c r="BE823" s="132">
        <f t="shared" si="861"/>
        <v>0.29940467838601698</v>
      </c>
      <c r="BF823" s="132">
        <f t="shared" si="862"/>
        <v>0.49197984256118044</v>
      </c>
      <c r="BG823" s="157">
        <f t="shared" si="863"/>
        <v>99442.931646247569</v>
      </c>
      <c r="BH823" s="595"/>
      <c r="BI823" s="227" t="s">
        <v>103</v>
      </c>
      <c r="BJ823" s="122">
        <f t="shared" si="847"/>
        <v>909442</v>
      </c>
      <c r="BK823" s="131">
        <f t="shared" si="788"/>
        <v>538882</v>
      </c>
      <c r="BL823" s="131">
        <f t="shared" si="789"/>
        <v>42970223690</v>
      </c>
      <c r="BM823" s="132">
        <f t="shared" si="864"/>
        <v>0.39438749334920009</v>
      </c>
      <c r="BN823" s="132">
        <f t="shared" si="865"/>
        <v>0.59254136052656459</v>
      </c>
      <c r="BO823" s="131">
        <f t="shared" si="866"/>
        <v>79739.578776058581</v>
      </c>
      <c r="BP823" s="183"/>
    </row>
    <row r="824" spans="2:68" s="75" customFormat="1">
      <c r="B824" s="589"/>
      <c r="C824" s="590"/>
      <c r="D824" s="592"/>
      <c r="E824" s="227" t="s">
        <v>106</v>
      </c>
      <c r="F824" s="122">
        <v>482</v>
      </c>
      <c r="G824" s="131">
        <v>295</v>
      </c>
      <c r="H824" s="131">
        <v>24362710</v>
      </c>
      <c r="I824" s="132">
        <f t="shared" si="845"/>
        <v>0.15412748171368862</v>
      </c>
      <c r="J824" s="132">
        <f t="shared" ref="J824:J831" si="868">IFERROR(G824/F824,"-")</f>
        <v>0.61203319502074693</v>
      </c>
      <c r="K824" s="157">
        <f t="shared" si="848"/>
        <v>82585.457627118638</v>
      </c>
      <c r="L824" s="595"/>
      <c r="M824" s="227" t="s">
        <v>106</v>
      </c>
      <c r="N824" s="122">
        <v>2007</v>
      </c>
      <c r="O824" s="131">
        <v>1187</v>
      </c>
      <c r="P824" s="131">
        <v>108534930</v>
      </c>
      <c r="Q824" s="132">
        <f t="shared" si="867"/>
        <v>0.17135845243251047</v>
      </c>
      <c r="R824" s="132">
        <f t="shared" si="849"/>
        <v>0.59142999501743898</v>
      </c>
      <c r="S824" s="126">
        <f t="shared" si="850"/>
        <v>91436.335299073296</v>
      </c>
      <c r="T824" s="595"/>
      <c r="U824" s="227" t="s">
        <v>106</v>
      </c>
      <c r="V824" s="122">
        <v>96203</v>
      </c>
      <c r="W824" s="131">
        <v>59972</v>
      </c>
      <c r="X824" s="131">
        <v>4392968460</v>
      </c>
      <c r="Y824" s="132">
        <f t="shared" si="851"/>
        <v>0.12201334635416666</v>
      </c>
      <c r="Z824" s="132">
        <f t="shared" si="852"/>
        <v>0.62339012296913821</v>
      </c>
      <c r="AA824" s="131">
        <f t="shared" si="853"/>
        <v>73250.324484759549</v>
      </c>
      <c r="AB824" s="595"/>
      <c r="AC824" s="227" t="s">
        <v>106</v>
      </c>
      <c r="AD824" s="122">
        <v>105003</v>
      </c>
      <c r="AE824" s="131">
        <v>66772</v>
      </c>
      <c r="AF824" s="131">
        <v>5408828430</v>
      </c>
      <c r="AG824" s="132">
        <f t="shared" si="846"/>
        <v>0.16146286731278897</v>
      </c>
      <c r="AH824" s="132">
        <f t="shared" si="854"/>
        <v>0.63590564079121548</v>
      </c>
      <c r="AI824" s="126">
        <f t="shared" si="855"/>
        <v>81004.439435691602</v>
      </c>
      <c r="AJ824" s="595"/>
      <c r="AK824" s="227" t="s">
        <v>106</v>
      </c>
      <c r="AL824" s="122">
        <v>77857</v>
      </c>
      <c r="AM824" s="131">
        <v>46156</v>
      </c>
      <c r="AN824" s="131">
        <v>3869179710</v>
      </c>
      <c r="AO824" s="132">
        <f>IFERROR(AM824/$AJ$821,"-")</f>
        <v>0.16982666318349565</v>
      </c>
      <c r="AP824" s="132">
        <f t="shared" si="856"/>
        <v>0.59283044556045061</v>
      </c>
      <c r="AQ824" s="126">
        <f t="shared" si="857"/>
        <v>83828.315061963774</v>
      </c>
      <c r="AR824" s="595"/>
      <c r="AS824" s="227" t="s">
        <v>106</v>
      </c>
      <c r="AT824" s="122">
        <v>37781</v>
      </c>
      <c r="AU824" s="131">
        <v>20371</v>
      </c>
      <c r="AV824" s="131">
        <v>1819418630</v>
      </c>
      <c r="AW824" s="132">
        <f t="shared" si="858"/>
        <v>0.15574159021406728</v>
      </c>
      <c r="AX824" s="132">
        <f t="shared" si="859"/>
        <v>0.53918636351605309</v>
      </c>
      <c r="AY824" s="131">
        <f t="shared" si="860"/>
        <v>89314.153944332633</v>
      </c>
      <c r="AZ824" s="595"/>
      <c r="BA824" s="227" t="s">
        <v>106</v>
      </c>
      <c r="BB824" s="122">
        <v>12691</v>
      </c>
      <c r="BC824" s="131">
        <v>6413</v>
      </c>
      <c r="BD824" s="131">
        <v>630491720</v>
      </c>
      <c r="BE824" s="132">
        <f t="shared" si="861"/>
        <v>0.12854537072300506</v>
      </c>
      <c r="BF824" s="132">
        <f t="shared" si="862"/>
        <v>0.50531872980852577</v>
      </c>
      <c r="BG824" s="157">
        <f t="shared" si="863"/>
        <v>98314.629658506165</v>
      </c>
      <c r="BH824" s="595"/>
      <c r="BI824" s="227" t="s">
        <v>106</v>
      </c>
      <c r="BJ824" s="122">
        <f t="shared" si="847"/>
        <v>332024</v>
      </c>
      <c r="BK824" s="131">
        <f t="shared" si="788"/>
        <v>201166</v>
      </c>
      <c r="BL824" s="131">
        <f t="shared" si="789"/>
        <v>16253784590</v>
      </c>
      <c r="BM824" s="132">
        <f t="shared" si="864"/>
        <v>0.14722583884242782</v>
      </c>
      <c r="BN824" s="132">
        <f t="shared" si="865"/>
        <v>0.60587788834542078</v>
      </c>
      <c r="BO824" s="131">
        <f t="shared" si="866"/>
        <v>80797.871359971366</v>
      </c>
      <c r="BP824" s="183"/>
    </row>
    <row r="825" spans="2:68" s="75" customFormat="1">
      <c r="B825" s="589"/>
      <c r="C825" s="590"/>
      <c r="D825" s="592"/>
      <c r="E825" s="227" t="s">
        <v>119</v>
      </c>
      <c r="F825" s="122">
        <v>561</v>
      </c>
      <c r="G825" s="131">
        <v>331</v>
      </c>
      <c r="H825" s="131">
        <v>30781600</v>
      </c>
      <c r="I825" s="132">
        <f t="shared" si="845"/>
        <v>0.17293625914315569</v>
      </c>
      <c r="J825" s="132">
        <f t="shared" si="868"/>
        <v>0.59001782531194291</v>
      </c>
      <c r="K825" s="157">
        <f t="shared" si="848"/>
        <v>92995.77039274924</v>
      </c>
      <c r="L825" s="595"/>
      <c r="M825" s="227" t="s">
        <v>119</v>
      </c>
      <c r="N825" s="122">
        <v>2392</v>
      </c>
      <c r="O825" s="131">
        <v>1396</v>
      </c>
      <c r="P825" s="131">
        <v>142006090</v>
      </c>
      <c r="Q825" s="132">
        <f t="shared" si="867"/>
        <v>0.20153024397285982</v>
      </c>
      <c r="R825" s="132">
        <f t="shared" si="849"/>
        <v>0.58361204013377932</v>
      </c>
      <c r="S825" s="126">
        <f t="shared" si="850"/>
        <v>101723.56017191977</v>
      </c>
      <c r="T825" s="595"/>
      <c r="U825" s="227" t="s">
        <v>119</v>
      </c>
      <c r="V825" s="122">
        <v>103303</v>
      </c>
      <c r="W825" s="131">
        <v>65258</v>
      </c>
      <c r="X825" s="131">
        <v>4928768540</v>
      </c>
      <c r="Y825" s="132">
        <f t="shared" si="851"/>
        <v>0.13276774088541668</v>
      </c>
      <c r="Z825" s="132">
        <f t="shared" si="852"/>
        <v>0.63171447102213873</v>
      </c>
      <c r="AA825" s="131">
        <f t="shared" si="853"/>
        <v>75527.422538232859</v>
      </c>
      <c r="AB825" s="595"/>
      <c r="AC825" s="227" t="s">
        <v>119</v>
      </c>
      <c r="AD825" s="122">
        <v>117218</v>
      </c>
      <c r="AE825" s="131">
        <v>74732</v>
      </c>
      <c r="AF825" s="131">
        <v>6217089990</v>
      </c>
      <c r="AG825" s="132">
        <f t="shared" si="846"/>
        <v>0.18071112142843326</v>
      </c>
      <c r="AH825" s="132">
        <f t="shared" si="854"/>
        <v>0.63754713439915367</v>
      </c>
      <c r="AI825" s="126">
        <f t="shared" si="855"/>
        <v>83191.805250762729</v>
      </c>
      <c r="AJ825" s="595"/>
      <c r="AK825" s="227" t="s">
        <v>119</v>
      </c>
      <c r="AL825" s="122">
        <v>86306</v>
      </c>
      <c r="AM825" s="131">
        <v>51355</v>
      </c>
      <c r="AN825" s="131">
        <v>4494616560</v>
      </c>
      <c r="AO825" s="132">
        <f t="shared" ref="AO825:AO831" si="869">IFERROR(AM825/$AJ$821,"-")</f>
        <v>0.18895589496031762</v>
      </c>
      <c r="AP825" s="132">
        <f t="shared" si="856"/>
        <v>0.59503394897226147</v>
      </c>
      <c r="AQ825" s="126">
        <f t="shared" si="857"/>
        <v>87520.524973225591</v>
      </c>
      <c r="AR825" s="595"/>
      <c r="AS825" s="227" t="s">
        <v>119</v>
      </c>
      <c r="AT825" s="122">
        <v>40818</v>
      </c>
      <c r="AU825" s="131">
        <v>22512</v>
      </c>
      <c r="AV825" s="131">
        <v>2115694570</v>
      </c>
      <c r="AW825" s="132">
        <f t="shared" si="858"/>
        <v>0.17211009174311925</v>
      </c>
      <c r="AX825" s="132">
        <f t="shared" si="859"/>
        <v>0.55152138762310743</v>
      </c>
      <c r="AY825" s="131">
        <f t="shared" si="860"/>
        <v>93980.746712864246</v>
      </c>
      <c r="AZ825" s="595"/>
      <c r="BA825" s="227" t="s">
        <v>119</v>
      </c>
      <c r="BB825" s="122">
        <v>12895</v>
      </c>
      <c r="BC825" s="131">
        <v>6601</v>
      </c>
      <c r="BD825" s="131">
        <v>680967930</v>
      </c>
      <c r="BE825" s="132">
        <f t="shared" si="861"/>
        <v>0.13231373649501893</v>
      </c>
      <c r="BF825" s="132">
        <f t="shared" si="862"/>
        <v>0.51190383869716949</v>
      </c>
      <c r="BG825" s="157">
        <f t="shared" si="863"/>
        <v>103161.32858657779</v>
      </c>
      <c r="BH825" s="595"/>
      <c r="BI825" s="227" t="s">
        <v>119</v>
      </c>
      <c r="BJ825" s="122">
        <f t="shared" si="847"/>
        <v>363493</v>
      </c>
      <c r="BK825" s="131">
        <f t="shared" si="788"/>
        <v>222185</v>
      </c>
      <c r="BL825" s="131">
        <f>SUM(H825,P825,X825,AF825,AN825,AV825,BD825)</f>
        <v>18609925280</v>
      </c>
      <c r="BM825" s="132">
        <f>IFERROR(BK825/$BH$821,"-")</f>
        <v>0.16260885538910563</v>
      </c>
      <c r="BN825" s="132">
        <f>IFERROR(BK825/BJ825,"-")</f>
        <v>0.61124973520810577</v>
      </c>
      <c r="BO825" s="131">
        <f>IFERROR(BL825/BK825,"-")</f>
        <v>83758.69334113464</v>
      </c>
      <c r="BP825" s="183"/>
    </row>
    <row r="826" spans="2:68" s="75" customFormat="1">
      <c r="B826" s="589"/>
      <c r="C826" s="590"/>
      <c r="D826" s="592"/>
      <c r="E826" s="227" t="s">
        <v>120</v>
      </c>
      <c r="F826" s="122">
        <v>294</v>
      </c>
      <c r="G826" s="131">
        <v>181</v>
      </c>
      <c r="H826" s="131">
        <v>13389110</v>
      </c>
      <c r="I826" s="132">
        <f t="shared" si="845"/>
        <v>9.4566353187042845E-2</v>
      </c>
      <c r="J826" s="132">
        <f t="shared" si="868"/>
        <v>0.61564625850340138</v>
      </c>
      <c r="K826" s="157">
        <f t="shared" si="848"/>
        <v>73972.983425414364</v>
      </c>
      <c r="L826" s="595"/>
      <c r="M826" s="227" t="s">
        <v>120</v>
      </c>
      <c r="N826" s="122">
        <v>1303</v>
      </c>
      <c r="O826" s="131">
        <v>724</v>
      </c>
      <c r="P826" s="131">
        <v>66140520</v>
      </c>
      <c r="Q826" s="132">
        <f t="shared" si="867"/>
        <v>0.10451855059910495</v>
      </c>
      <c r="R826" s="132">
        <f t="shared" si="849"/>
        <v>0.55564082885648503</v>
      </c>
      <c r="S826" s="126">
        <f t="shared" si="850"/>
        <v>91354.30939226519</v>
      </c>
      <c r="T826" s="595"/>
      <c r="U826" s="227" t="s">
        <v>120</v>
      </c>
      <c r="V826" s="122">
        <v>53981</v>
      </c>
      <c r="W826" s="131">
        <v>35425</v>
      </c>
      <c r="X826" s="131">
        <v>2598926510</v>
      </c>
      <c r="Y826" s="132">
        <f t="shared" si="851"/>
        <v>7.2072347005208329E-2</v>
      </c>
      <c r="Z826" s="132">
        <f t="shared" si="852"/>
        <v>0.65624942109260664</v>
      </c>
      <c r="AA826" s="131">
        <f t="shared" si="853"/>
        <v>73364.192237120675</v>
      </c>
      <c r="AB826" s="595"/>
      <c r="AC826" s="227" t="s">
        <v>120</v>
      </c>
      <c r="AD826" s="122">
        <v>56401</v>
      </c>
      <c r="AE826" s="131">
        <v>37369</v>
      </c>
      <c r="AF826" s="131">
        <v>2978151920</v>
      </c>
      <c r="AG826" s="132">
        <f t="shared" si="846"/>
        <v>9.0362815081345638E-2</v>
      </c>
      <c r="AH826" s="132">
        <f t="shared" si="854"/>
        <v>0.66255917448272195</v>
      </c>
      <c r="AI826" s="126">
        <f t="shared" si="855"/>
        <v>79695.788487783997</v>
      </c>
      <c r="AJ826" s="595"/>
      <c r="AK826" s="227" t="s">
        <v>120</v>
      </c>
      <c r="AL826" s="122">
        <v>35429</v>
      </c>
      <c r="AM826" s="131">
        <v>21988</v>
      </c>
      <c r="AN826" s="131">
        <v>1778173350</v>
      </c>
      <c r="AO826" s="132">
        <f t="shared" si="869"/>
        <v>8.0902779055349303E-2</v>
      </c>
      <c r="AP826" s="132">
        <f t="shared" si="856"/>
        <v>0.62062152473962007</v>
      </c>
      <c r="AQ826" s="126">
        <f t="shared" si="857"/>
        <v>80870.172366745493</v>
      </c>
      <c r="AR826" s="595"/>
      <c r="AS826" s="227" t="s">
        <v>120</v>
      </c>
      <c r="AT826" s="122">
        <v>13823</v>
      </c>
      <c r="AU826" s="131">
        <v>7722</v>
      </c>
      <c r="AV826" s="131">
        <v>657278390</v>
      </c>
      <c r="AW826" s="132">
        <f t="shared" si="858"/>
        <v>5.9036697247706424E-2</v>
      </c>
      <c r="AX826" s="132">
        <f t="shared" si="859"/>
        <v>0.55863416045720904</v>
      </c>
      <c r="AY826" s="131">
        <f t="shared" si="860"/>
        <v>85117.636622636623</v>
      </c>
      <c r="AZ826" s="595"/>
      <c r="BA826" s="227" t="s">
        <v>120</v>
      </c>
      <c r="BB826" s="122">
        <v>3366</v>
      </c>
      <c r="BC826" s="131">
        <v>1715</v>
      </c>
      <c r="BD826" s="131">
        <v>155266360</v>
      </c>
      <c r="BE826" s="132">
        <f t="shared" si="861"/>
        <v>3.4376315420232915E-2</v>
      </c>
      <c r="BF826" s="132">
        <f t="shared" si="862"/>
        <v>0.50950683303624478</v>
      </c>
      <c r="BG826" s="157">
        <f t="shared" si="863"/>
        <v>90534.320699708449</v>
      </c>
      <c r="BH826" s="595"/>
      <c r="BI826" s="227" t="s">
        <v>120</v>
      </c>
      <c r="BJ826" s="122">
        <f t="shared" si="847"/>
        <v>164597</v>
      </c>
      <c r="BK826" s="131">
        <f t="shared" si="788"/>
        <v>105124</v>
      </c>
      <c r="BL826" s="131">
        <f t="shared" si="789"/>
        <v>8247326160</v>
      </c>
      <c r="BM826" s="132">
        <f t="shared" si="864"/>
        <v>7.693630674403916E-2</v>
      </c>
      <c r="BN826" s="132">
        <f t="shared" si="865"/>
        <v>0.63867506698177978</v>
      </c>
      <c r="BO826" s="131">
        <f t="shared" si="866"/>
        <v>78453.313800844713</v>
      </c>
      <c r="BP826" s="183"/>
    </row>
    <row r="827" spans="2:68" s="75" customFormat="1">
      <c r="B827" s="589"/>
      <c r="C827" s="590"/>
      <c r="D827" s="592"/>
      <c r="E827" s="227" t="s">
        <v>121</v>
      </c>
      <c r="F827" s="122">
        <v>305</v>
      </c>
      <c r="G827" s="131">
        <v>159</v>
      </c>
      <c r="H827" s="131">
        <v>11002890</v>
      </c>
      <c r="I827" s="132">
        <f t="shared" ref="I827:I831" si="870">IFERROR(G827/$D$821,"-")</f>
        <v>8.3072100313479627E-2</v>
      </c>
      <c r="J827" s="132">
        <f t="shared" si="868"/>
        <v>0.52131147540983602</v>
      </c>
      <c r="K827" s="157">
        <f t="shared" si="848"/>
        <v>69200.566037735844</v>
      </c>
      <c r="L827" s="595"/>
      <c r="M827" s="227" t="s">
        <v>121</v>
      </c>
      <c r="N827" s="122">
        <v>1300</v>
      </c>
      <c r="O827" s="131">
        <v>679</v>
      </c>
      <c r="P827" s="131">
        <v>60595200</v>
      </c>
      <c r="Q827" s="132">
        <f t="shared" si="867"/>
        <v>9.8022231846398147E-2</v>
      </c>
      <c r="R827" s="132">
        <f t="shared" si="849"/>
        <v>0.52230769230769236</v>
      </c>
      <c r="S827" s="126">
        <f t="shared" si="850"/>
        <v>89241.826215022098</v>
      </c>
      <c r="T827" s="595"/>
      <c r="U827" s="227" t="s">
        <v>121</v>
      </c>
      <c r="V827" s="122">
        <v>32172</v>
      </c>
      <c r="W827" s="131">
        <v>18573</v>
      </c>
      <c r="X827" s="131">
        <v>1386953000</v>
      </c>
      <c r="Y827" s="132">
        <f t="shared" si="851"/>
        <v>3.7786865234375001E-2</v>
      </c>
      <c r="Z827" s="132">
        <f t="shared" si="852"/>
        <v>0.57730324505781427</v>
      </c>
      <c r="AA827" s="131">
        <f t="shared" si="853"/>
        <v>74675.765896731813</v>
      </c>
      <c r="AB827" s="595"/>
      <c r="AC827" s="227" t="s">
        <v>121</v>
      </c>
      <c r="AD827" s="122">
        <v>38911</v>
      </c>
      <c r="AE827" s="131">
        <v>22985</v>
      </c>
      <c r="AF827" s="131">
        <v>1870134620</v>
      </c>
      <c r="AG827" s="132">
        <f t="shared" si="846"/>
        <v>5.5580542820111038E-2</v>
      </c>
      <c r="AH827" s="132">
        <f t="shared" si="854"/>
        <v>0.59070699802112514</v>
      </c>
      <c r="AI827" s="126">
        <f t="shared" si="855"/>
        <v>81363.263867739835</v>
      </c>
      <c r="AJ827" s="595"/>
      <c r="AK827" s="227" t="s">
        <v>121</v>
      </c>
      <c r="AL827" s="122">
        <v>33919</v>
      </c>
      <c r="AM827" s="131">
        <v>18967</v>
      </c>
      <c r="AN827" s="131">
        <v>1583825120</v>
      </c>
      <c r="AO827" s="132">
        <f t="shared" si="869"/>
        <v>6.9787293539331011E-2</v>
      </c>
      <c r="AP827" s="132">
        <f t="shared" si="856"/>
        <v>0.55918511748577493</v>
      </c>
      <c r="AQ827" s="126">
        <f t="shared" si="857"/>
        <v>83504.250540412293</v>
      </c>
      <c r="AR827" s="595"/>
      <c r="AS827" s="227" t="s">
        <v>121</v>
      </c>
      <c r="AT827" s="122">
        <v>19229</v>
      </c>
      <c r="AU827" s="131">
        <v>10043</v>
      </c>
      <c r="AV827" s="131">
        <v>903124890</v>
      </c>
      <c r="AW827" s="132">
        <f t="shared" si="858"/>
        <v>7.678134556574924E-2</v>
      </c>
      <c r="AX827" s="132">
        <f t="shared" si="859"/>
        <v>0.52228405013261225</v>
      </c>
      <c r="AY827" s="131">
        <f t="shared" si="860"/>
        <v>89925.808025490391</v>
      </c>
      <c r="AZ827" s="595"/>
      <c r="BA827" s="227" t="s">
        <v>121</v>
      </c>
      <c r="BB827" s="122">
        <v>7137</v>
      </c>
      <c r="BC827" s="131">
        <v>3448</v>
      </c>
      <c r="BD827" s="131">
        <v>331484690</v>
      </c>
      <c r="BE827" s="132">
        <f t="shared" si="861"/>
        <v>6.9113431818637369E-2</v>
      </c>
      <c r="BF827" s="132">
        <f t="shared" si="862"/>
        <v>0.48311615524730278</v>
      </c>
      <c r="BG827" s="157">
        <f t="shared" si="863"/>
        <v>96138.251160092812</v>
      </c>
      <c r="BH827" s="595"/>
      <c r="BI827" s="227" t="s">
        <v>121</v>
      </c>
      <c r="BJ827" s="122">
        <f t="shared" si="847"/>
        <v>132973</v>
      </c>
      <c r="BK827" s="131">
        <f t="shared" si="788"/>
        <v>74854</v>
      </c>
      <c r="BL827" s="131">
        <f t="shared" si="789"/>
        <v>6147120410</v>
      </c>
      <c r="BM827" s="132">
        <f t="shared" si="864"/>
        <v>5.4782830799991508E-2</v>
      </c>
      <c r="BN827" s="132">
        <f t="shared" si="865"/>
        <v>0.56292630834831137</v>
      </c>
      <c r="BO827" s="131">
        <f t="shared" si="866"/>
        <v>82121.468592192803</v>
      </c>
      <c r="BP827" s="183"/>
    </row>
    <row r="828" spans="2:68" s="75" customFormat="1">
      <c r="B828" s="589"/>
      <c r="C828" s="590"/>
      <c r="D828" s="592"/>
      <c r="E828" s="227" t="s">
        <v>122</v>
      </c>
      <c r="F828" s="122">
        <v>301</v>
      </c>
      <c r="G828" s="131">
        <v>191</v>
      </c>
      <c r="H828" s="131">
        <v>16955790</v>
      </c>
      <c r="I828" s="132">
        <f t="shared" si="870"/>
        <v>9.979101358411703E-2</v>
      </c>
      <c r="J828" s="132">
        <f t="shared" si="868"/>
        <v>0.63455149501661134</v>
      </c>
      <c r="K828" s="157">
        <f t="shared" si="848"/>
        <v>88773.769633507851</v>
      </c>
      <c r="L828" s="595"/>
      <c r="M828" s="227" t="s">
        <v>122</v>
      </c>
      <c r="N828" s="122">
        <v>732</v>
      </c>
      <c r="O828" s="131">
        <v>447</v>
      </c>
      <c r="P828" s="131">
        <v>51143670</v>
      </c>
      <c r="Q828" s="132">
        <f t="shared" si="867"/>
        <v>6.4530099610220881E-2</v>
      </c>
      <c r="R828" s="132">
        <f t="shared" si="849"/>
        <v>0.61065573770491799</v>
      </c>
      <c r="S828" s="126">
        <f t="shared" si="850"/>
        <v>114415.36912751678</v>
      </c>
      <c r="T828" s="595"/>
      <c r="U828" s="227" t="s">
        <v>122</v>
      </c>
      <c r="V828" s="122">
        <v>25282</v>
      </c>
      <c r="W828" s="131">
        <v>16223</v>
      </c>
      <c r="X828" s="131">
        <v>1276477760</v>
      </c>
      <c r="Y828" s="132">
        <f t="shared" si="851"/>
        <v>3.3005777994791666E-2</v>
      </c>
      <c r="Z828" s="132">
        <f t="shared" si="852"/>
        <v>0.6416818289692271</v>
      </c>
      <c r="AA828" s="131">
        <f t="shared" si="853"/>
        <v>78683.212722677679</v>
      </c>
      <c r="AB828" s="595"/>
      <c r="AC828" s="227" t="s">
        <v>122</v>
      </c>
      <c r="AD828" s="122">
        <v>27777</v>
      </c>
      <c r="AE828" s="131">
        <v>18062</v>
      </c>
      <c r="AF828" s="131">
        <v>1593846840</v>
      </c>
      <c r="AG828" s="132">
        <f t="shared" ref="AG828:AG831" si="871">IFERROR(AE828/$AB$821,"-")</f>
        <v>4.3676126361402896E-2</v>
      </c>
      <c r="AH828" s="132">
        <f t="shared" si="854"/>
        <v>0.65025020700579617</v>
      </c>
      <c r="AI828" s="126">
        <f t="shared" si="855"/>
        <v>88243.098217251681</v>
      </c>
      <c r="AJ828" s="595"/>
      <c r="AK828" s="227" t="s">
        <v>122</v>
      </c>
      <c r="AL828" s="122">
        <v>21650</v>
      </c>
      <c r="AM828" s="131">
        <v>13471</v>
      </c>
      <c r="AN828" s="131">
        <v>1265834430</v>
      </c>
      <c r="AO828" s="132">
        <f t="shared" si="869"/>
        <v>4.9565278181490383E-2</v>
      </c>
      <c r="AP828" s="132">
        <f t="shared" si="856"/>
        <v>0.62221709006928405</v>
      </c>
      <c r="AQ828" s="126">
        <f t="shared" si="857"/>
        <v>93967.369163388023</v>
      </c>
      <c r="AR828" s="595"/>
      <c r="AS828" s="227" t="s">
        <v>122</v>
      </c>
      <c r="AT828" s="122">
        <v>10718</v>
      </c>
      <c r="AU828" s="131">
        <v>6429</v>
      </c>
      <c r="AV828" s="131">
        <v>674298600</v>
      </c>
      <c r="AW828" s="132">
        <f t="shared" si="858"/>
        <v>4.9151376146788994E-2</v>
      </c>
      <c r="AX828" s="132">
        <f t="shared" si="859"/>
        <v>0.59983205821981711</v>
      </c>
      <c r="AY828" s="131">
        <f t="shared" si="860"/>
        <v>104883.90107326178</v>
      </c>
      <c r="AZ828" s="595"/>
      <c r="BA828" s="227" t="s">
        <v>122</v>
      </c>
      <c r="BB828" s="122">
        <v>3196</v>
      </c>
      <c r="BC828" s="131">
        <v>1840</v>
      </c>
      <c r="BD828" s="131">
        <v>194891400</v>
      </c>
      <c r="BE828" s="132">
        <f t="shared" si="861"/>
        <v>3.6881877768646397E-2</v>
      </c>
      <c r="BF828" s="132">
        <f t="shared" si="862"/>
        <v>0.57571964956195243</v>
      </c>
      <c r="BG828" s="157">
        <f t="shared" si="863"/>
        <v>105919.23913043478</v>
      </c>
      <c r="BH828" s="595"/>
      <c r="BI828" s="227" t="s">
        <v>122</v>
      </c>
      <c r="BJ828" s="122">
        <f t="shared" si="847"/>
        <v>89656</v>
      </c>
      <c r="BK828" s="131">
        <f t="shared" si="788"/>
        <v>56663</v>
      </c>
      <c r="BL828" s="131">
        <f t="shared" si="789"/>
        <v>5073448490</v>
      </c>
      <c r="BM828" s="132">
        <f t="shared" si="864"/>
        <v>4.1469521222912857E-2</v>
      </c>
      <c r="BN828" s="132">
        <f t="shared" si="865"/>
        <v>0.63200455072722406</v>
      </c>
      <c r="BO828" s="131">
        <f t="shared" si="866"/>
        <v>89537.237527134115</v>
      </c>
      <c r="BP828" s="183"/>
    </row>
    <row r="829" spans="2:68" s="75" customFormat="1">
      <c r="B829" s="589"/>
      <c r="C829" s="590"/>
      <c r="D829" s="592"/>
      <c r="E829" s="227" t="s">
        <v>123</v>
      </c>
      <c r="F829" s="122">
        <v>743</v>
      </c>
      <c r="G829" s="131">
        <v>477</v>
      </c>
      <c r="H829" s="131">
        <v>40965900</v>
      </c>
      <c r="I829" s="132">
        <f t="shared" si="870"/>
        <v>0.24921630094043887</v>
      </c>
      <c r="J829" s="132">
        <f t="shared" si="868"/>
        <v>0.64199192462987886</v>
      </c>
      <c r="K829" s="157">
        <f t="shared" si="848"/>
        <v>85882.389937106913</v>
      </c>
      <c r="L829" s="595"/>
      <c r="M829" s="227" t="s">
        <v>123</v>
      </c>
      <c r="N829" s="122">
        <v>2968</v>
      </c>
      <c r="O829" s="131">
        <v>1825</v>
      </c>
      <c r="P829" s="131">
        <v>175694200</v>
      </c>
      <c r="Q829" s="132">
        <f t="shared" si="867"/>
        <v>0.26346181608199798</v>
      </c>
      <c r="R829" s="132">
        <f t="shared" si="849"/>
        <v>0.61489218328840967</v>
      </c>
      <c r="S829" s="126">
        <f t="shared" si="850"/>
        <v>96270.794520547948</v>
      </c>
      <c r="T829" s="595"/>
      <c r="U829" s="227" t="s">
        <v>123</v>
      </c>
      <c r="V829" s="122">
        <v>192494</v>
      </c>
      <c r="W829" s="131">
        <v>127737</v>
      </c>
      <c r="X829" s="131">
        <v>9305507880</v>
      </c>
      <c r="Y829" s="132">
        <f t="shared" si="851"/>
        <v>0.25988159179687498</v>
      </c>
      <c r="Z829" s="132">
        <f t="shared" si="852"/>
        <v>0.66358951447837333</v>
      </c>
      <c r="AA829" s="131">
        <f t="shared" si="853"/>
        <v>72848.962164447265</v>
      </c>
      <c r="AB829" s="595"/>
      <c r="AC829" s="227" t="s">
        <v>123</v>
      </c>
      <c r="AD829" s="122">
        <v>180643</v>
      </c>
      <c r="AE829" s="131">
        <v>119815</v>
      </c>
      <c r="AF829" s="131">
        <v>9643481350</v>
      </c>
      <c r="AG829" s="132">
        <f t="shared" si="871"/>
        <v>0.28972733252084421</v>
      </c>
      <c r="AH829" s="132">
        <f t="shared" si="854"/>
        <v>0.66326954268917149</v>
      </c>
      <c r="AI829" s="126">
        <f t="shared" si="855"/>
        <v>80486.427826232102</v>
      </c>
      <c r="AJ829" s="595"/>
      <c r="AK829" s="227" t="s">
        <v>123</v>
      </c>
      <c r="AL829" s="122">
        <v>110845</v>
      </c>
      <c r="AM829" s="131">
        <v>67662</v>
      </c>
      <c r="AN829" s="131">
        <v>5574083030</v>
      </c>
      <c r="AO829" s="132">
        <f t="shared" si="869"/>
        <v>0.24895596854843755</v>
      </c>
      <c r="AP829" s="132">
        <f t="shared" si="856"/>
        <v>0.61041995579412689</v>
      </c>
      <c r="AQ829" s="126">
        <f t="shared" si="857"/>
        <v>82381.29274925364</v>
      </c>
      <c r="AR829" s="595"/>
      <c r="AS829" s="227" t="s">
        <v>123</v>
      </c>
      <c r="AT829" s="122">
        <v>43911</v>
      </c>
      <c r="AU829" s="131">
        <v>24372</v>
      </c>
      <c r="AV829" s="131">
        <v>2138137530</v>
      </c>
      <c r="AW829" s="132">
        <f t="shared" si="858"/>
        <v>0.1863302752293578</v>
      </c>
      <c r="AX829" s="132">
        <f t="shared" si="859"/>
        <v>0.55503176880508298</v>
      </c>
      <c r="AY829" s="131">
        <f t="shared" si="860"/>
        <v>87729.260216642055</v>
      </c>
      <c r="AZ829" s="595"/>
      <c r="BA829" s="227" t="s">
        <v>123</v>
      </c>
      <c r="BB829" s="122">
        <v>11741</v>
      </c>
      <c r="BC829" s="131">
        <v>5898</v>
      </c>
      <c r="BD829" s="131">
        <v>559188510</v>
      </c>
      <c r="BE829" s="132">
        <f t="shared" si="861"/>
        <v>0.11822245384754154</v>
      </c>
      <c r="BF829" s="132">
        <f t="shared" si="862"/>
        <v>0.50234221957243841</v>
      </c>
      <c r="BG829" s="157">
        <f t="shared" si="863"/>
        <v>94809.852492370293</v>
      </c>
      <c r="BH829" s="595"/>
      <c r="BI829" s="227" t="s">
        <v>123</v>
      </c>
      <c r="BJ829" s="122">
        <f t="shared" si="847"/>
        <v>543345</v>
      </c>
      <c r="BK829" s="131">
        <f t="shared" si="788"/>
        <v>347786</v>
      </c>
      <c r="BL829" s="131">
        <f t="shared" si="789"/>
        <v>27437058400</v>
      </c>
      <c r="BM829" s="132">
        <f t="shared" si="864"/>
        <v>0.25453150923939732</v>
      </c>
      <c r="BN829" s="132">
        <f t="shared" si="865"/>
        <v>0.6400831883977951</v>
      </c>
      <c r="BO829" s="131">
        <f t="shared" si="866"/>
        <v>78890.635045689021</v>
      </c>
      <c r="BP829" s="183"/>
    </row>
    <row r="830" spans="2:68" s="75" customFormat="1">
      <c r="B830" s="589"/>
      <c r="C830" s="590"/>
      <c r="D830" s="592"/>
      <c r="E830" s="227" t="s">
        <v>124</v>
      </c>
      <c r="F830" s="122">
        <v>223</v>
      </c>
      <c r="G830" s="131">
        <v>132</v>
      </c>
      <c r="H830" s="131">
        <v>12029770</v>
      </c>
      <c r="I830" s="132">
        <f t="shared" si="870"/>
        <v>6.8965517241379309E-2</v>
      </c>
      <c r="J830" s="132">
        <f t="shared" si="868"/>
        <v>0.59192825112107628</v>
      </c>
      <c r="K830" s="157">
        <f t="shared" si="848"/>
        <v>91134.621212121216</v>
      </c>
      <c r="L830" s="595"/>
      <c r="M830" s="227" t="s">
        <v>124</v>
      </c>
      <c r="N830" s="122">
        <v>876</v>
      </c>
      <c r="O830" s="131">
        <v>518</v>
      </c>
      <c r="P830" s="131">
        <v>53598810</v>
      </c>
      <c r="Q830" s="132">
        <f t="shared" si="867"/>
        <v>7.4779846975602721E-2</v>
      </c>
      <c r="R830" s="132">
        <f t="shared" si="849"/>
        <v>0.591324200913242</v>
      </c>
      <c r="S830" s="126">
        <f t="shared" ref="S830:S831" si="872">IFERROR(P830/O830,"-")</f>
        <v>103472.60617760618</v>
      </c>
      <c r="T830" s="595"/>
      <c r="U830" s="227" t="s">
        <v>124</v>
      </c>
      <c r="V830" s="122">
        <v>31806</v>
      </c>
      <c r="W830" s="131">
        <v>19643</v>
      </c>
      <c r="X830" s="131">
        <v>1544188800</v>
      </c>
      <c r="Y830" s="132">
        <f t="shared" si="851"/>
        <v>3.9963785807291666E-2</v>
      </c>
      <c r="Z830" s="132">
        <f t="shared" si="852"/>
        <v>0.6175878765012891</v>
      </c>
      <c r="AA830" s="131">
        <f t="shared" si="853"/>
        <v>78612.676271445293</v>
      </c>
      <c r="AB830" s="595"/>
      <c r="AC830" s="227" t="s">
        <v>124</v>
      </c>
      <c r="AD830" s="122">
        <v>41066</v>
      </c>
      <c r="AE830" s="131">
        <v>25027</v>
      </c>
      <c r="AF830" s="131">
        <v>2109363890</v>
      </c>
      <c r="AG830" s="132">
        <f t="shared" si="871"/>
        <v>6.0518348712591645E-2</v>
      </c>
      <c r="AH830" s="132">
        <f t="shared" si="854"/>
        <v>0.60943359470121272</v>
      </c>
      <c r="AI830" s="126">
        <f t="shared" si="855"/>
        <v>84283.529388260678</v>
      </c>
      <c r="AJ830" s="595"/>
      <c r="AK830" s="227" t="s">
        <v>124</v>
      </c>
      <c r="AL830" s="122">
        <v>36464</v>
      </c>
      <c r="AM830" s="131">
        <v>21027</v>
      </c>
      <c r="AN830" s="131">
        <v>1911271500</v>
      </c>
      <c r="AO830" s="132">
        <f t="shared" si="869"/>
        <v>7.7366869892524545E-2</v>
      </c>
      <c r="AP830" s="132">
        <f t="shared" si="856"/>
        <v>0.57665094339622647</v>
      </c>
      <c r="AQ830" s="126">
        <f t="shared" si="857"/>
        <v>90896.062205735478</v>
      </c>
      <c r="AR830" s="595"/>
      <c r="AS830" s="227" t="s">
        <v>124</v>
      </c>
      <c r="AT830" s="122">
        <v>21699</v>
      </c>
      <c r="AU830" s="131">
        <v>11902</v>
      </c>
      <c r="AV830" s="131">
        <v>1108917420</v>
      </c>
      <c r="AW830" s="132">
        <f t="shared" si="858"/>
        <v>9.0993883792048924E-2</v>
      </c>
      <c r="AX830" s="132">
        <f t="shared" si="859"/>
        <v>0.5485045393796949</v>
      </c>
      <c r="AY830" s="131">
        <f t="shared" si="860"/>
        <v>93170.67887749958</v>
      </c>
      <c r="AZ830" s="595"/>
      <c r="BA830" s="227" t="s">
        <v>124</v>
      </c>
      <c r="BB830" s="122">
        <v>9007</v>
      </c>
      <c r="BC830" s="131">
        <v>4598</v>
      </c>
      <c r="BD830" s="131">
        <v>449667460</v>
      </c>
      <c r="BE830" s="132">
        <f t="shared" si="861"/>
        <v>9.2164605424041368E-2</v>
      </c>
      <c r="BF830" s="132">
        <f t="shared" si="862"/>
        <v>0.51049183968024869</v>
      </c>
      <c r="BG830" s="157">
        <f t="shared" si="863"/>
        <v>97796.31578947368</v>
      </c>
      <c r="BH830" s="595"/>
      <c r="BI830" s="227" t="s">
        <v>124</v>
      </c>
      <c r="BJ830" s="122">
        <f t="shared" si="847"/>
        <v>141141</v>
      </c>
      <c r="BK830" s="131">
        <f t="shared" si="788"/>
        <v>82847</v>
      </c>
      <c r="BL830" s="131">
        <f t="shared" si="789"/>
        <v>7189037650</v>
      </c>
      <c r="BM830" s="132">
        <f t="shared" si="864"/>
        <v>6.0632607252610368E-2</v>
      </c>
      <c r="BN830" s="132">
        <f t="shared" si="865"/>
        <v>0.58698039549103376</v>
      </c>
      <c r="BO830" s="131">
        <f t="shared" si="866"/>
        <v>86774.869940975535</v>
      </c>
      <c r="BP830" s="183"/>
    </row>
    <row r="831" spans="2:68" s="75" customFormat="1">
      <c r="B831" s="589"/>
      <c r="C831" s="590"/>
      <c r="D831" s="593"/>
      <c r="E831" s="224" t="s">
        <v>117</v>
      </c>
      <c r="F831" s="124">
        <v>170</v>
      </c>
      <c r="G831" s="135">
        <v>85</v>
      </c>
      <c r="H831" s="135">
        <v>7836860</v>
      </c>
      <c r="I831" s="136">
        <f t="shared" si="870"/>
        <v>4.4409613375130615E-2</v>
      </c>
      <c r="J831" s="136">
        <f t="shared" si="868"/>
        <v>0.5</v>
      </c>
      <c r="K831" s="177">
        <f t="shared" si="848"/>
        <v>92198.352941176476</v>
      </c>
      <c r="L831" s="595"/>
      <c r="M831" s="224" t="s">
        <v>117</v>
      </c>
      <c r="N831" s="124">
        <v>507</v>
      </c>
      <c r="O831" s="135">
        <v>265</v>
      </c>
      <c r="P831" s="135">
        <v>30939420</v>
      </c>
      <c r="Q831" s="136">
        <f t="shared" si="867"/>
        <v>3.8256099321495596E-2</v>
      </c>
      <c r="R831" s="136">
        <f t="shared" si="849"/>
        <v>0.52268244575936884</v>
      </c>
      <c r="S831" s="128">
        <f t="shared" si="872"/>
        <v>116752.52830188679</v>
      </c>
      <c r="T831" s="595"/>
      <c r="U831" s="224" t="s">
        <v>117</v>
      </c>
      <c r="V831" s="124">
        <v>43364</v>
      </c>
      <c r="W831" s="135">
        <v>24402</v>
      </c>
      <c r="X831" s="135">
        <v>1578888890</v>
      </c>
      <c r="Y831" s="136">
        <f t="shared" si="851"/>
        <v>4.9645996093749999E-2</v>
      </c>
      <c r="Z831" s="136">
        <f t="shared" si="852"/>
        <v>0.5627248408818375</v>
      </c>
      <c r="AA831" s="135">
        <f t="shared" si="853"/>
        <v>64703.25751987542</v>
      </c>
      <c r="AB831" s="595"/>
      <c r="AC831" s="224" t="s">
        <v>117</v>
      </c>
      <c r="AD831" s="124">
        <v>25247</v>
      </c>
      <c r="AE831" s="135">
        <v>14230</v>
      </c>
      <c r="AF831" s="135">
        <v>1161838630</v>
      </c>
      <c r="AG831" s="136">
        <f t="shared" si="871"/>
        <v>3.4409881415278662E-2</v>
      </c>
      <c r="AH831" s="136">
        <f t="shared" si="854"/>
        <v>0.56363132253337034</v>
      </c>
      <c r="AI831" s="128">
        <f t="shared" si="855"/>
        <v>81647.127898805338</v>
      </c>
      <c r="AJ831" s="595"/>
      <c r="AK831" s="224" t="s">
        <v>117</v>
      </c>
      <c r="AL831" s="124">
        <v>13996</v>
      </c>
      <c r="AM831" s="135">
        <v>6934</v>
      </c>
      <c r="AN831" s="135">
        <v>682264210</v>
      </c>
      <c r="AO831" s="136">
        <f t="shared" si="869"/>
        <v>2.5513001181089325E-2</v>
      </c>
      <c r="AP831" s="136">
        <f t="shared" si="856"/>
        <v>0.49542726493283795</v>
      </c>
      <c r="AQ831" s="128">
        <f t="shared" si="857"/>
        <v>98394.030862417072</v>
      </c>
      <c r="AR831" s="595"/>
      <c r="AS831" s="224" t="s">
        <v>117</v>
      </c>
      <c r="AT831" s="124">
        <v>7261</v>
      </c>
      <c r="AU831" s="135">
        <v>3315</v>
      </c>
      <c r="AV831" s="135">
        <v>405402640</v>
      </c>
      <c r="AW831" s="136">
        <f t="shared" si="858"/>
        <v>2.5344036697247708E-2</v>
      </c>
      <c r="AX831" s="136">
        <f t="shared" si="859"/>
        <v>0.4565486847541661</v>
      </c>
      <c r="AY831" s="135">
        <f t="shared" si="860"/>
        <v>122293.40573152338</v>
      </c>
      <c r="AZ831" s="595"/>
      <c r="BA831" s="224" t="s">
        <v>117</v>
      </c>
      <c r="BB831" s="124">
        <v>3775</v>
      </c>
      <c r="BC831" s="135">
        <v>1646</v>
      </c>
      <c r="BD831" s="135">
        <v>218629930</v>
      </c>
      <c r="BE831" s="136">
        <f t="shared" si="861"/>
        <v>3.2993245003908676E-2</v>
      </c>
      <c r="BF831" s="136">
        <f t="shared" si="862"/>
        <v>0.43602649006622518</v>
      </c>
      <c r="BG831" s="177">
        <f t="shared" si="863"/>
        <v>132824.98784933172</v>
      </c>
      <c r="BH831" s="595"/>
      <c r="BI831" s="224" t="s">
        <v>117</v>
      </c>
      <c r="BJ831" s="124">
        <f t="shared" si="847"/>
        <v>94320</v>
      </c>
      <c r="BK831" s="135">
        <f t="shared" si="788"/>
        <v>50877</v>
      </c>
      <c r="BL831" s="135">
        <f t="shared" si="789"/>
        <v>4085800580</v>
      </c>
      <c r="BM831" s="136">
        <f t="shared" ref="BM831" si="873">IFERROR(BK831/$BH$821,"-")</f>
        <v>3.7234965167007347E-2</v>
      </c>
      <c r="BN831" s="136">
        <f t="shared" si="865"/>
        <v>0.53940839694656484</v>
      </c>
      <c r="BO831" s="135">
        <f t="shared" si="866"/>
        <v>80307.419462625548</v>
      </c>
      <c r="BP831" s="183"/>
    </row>
    <row r="832" spans="2:68" s="75" customFormat="1">
      <c r="B832" s="173"/>
      <c r="C832" s="173"/>
      <c r="D832" s="172"/>
      <c r="E832" s="194"/>
      <c r="F832" s="173"/>
      <c r="G832" s="173"/>
      <c r="H832" s="173"/>
      <c r="I832" s="173"/>
      <c r="J832" s="173"/>
      <c r="K832" s="173"/>
      <c r="L832" s="172"/>
      <c r="M832" s="174"/>
      <c r="N832" s="173"/>
      <c r="O832" s="173"/>
      <c r="P832" s="173"/>
      <c r="Q832" s="173"/>
      <c r="R832" s="173"/>
      <c r="S832" s="173"/>
      <c r="T832" s="172"/>
      <c r="U832" s="174"/>
      <c r="V832" s="173"/>
      <c r="W832" s="173"/>
      <c r="X832" s="173"/>
      <c r="Y832" s="173"/>
      <c r="Z832" s="173"/>
      <c r="AA832" s="173"/>
      <c r="AB832" s="172"/>
      <c r="AC832" s="174"/>
      <c r="AD832" s="173"/>
      <c r="AE832" s="173"/>
      <c r="AF832" s="173"/>
      <c r="AG832" s="173"/>
      <c r="AH832" s="173"/>
      <c r="AI832" s="173"/>
      <c r="AJ832" s="172"/>
      <c r="AK832" s="174"/>
      <c r="AL832" s="173"/>
      <c r="AM832" s="173"/>
      <c r="AN832" s="173"/>
      <c r="AO832" s="173"/>
      <c r="AP832" s="173"/>
      <c r="AQ832" s="173"/>
      <c r="AR832" s="172"/>
      <c r="AS832" s="78"/>
      <c r="AT832" s="173"/>
      <c r="AU832" s="173"/>
      <c r="AV832" s="173"/>
      <c r="AW832" s="173"/>
      <c r="AX832" s="173"/>
      <c r="AY832" s="173"/>
      <c r="AZ832" s="172"/>
      <c r="BA832" s="174"/>
      <c r="BB832" s="173"/>
      <c r="BC832" s="173"/>
      <c r="BD832" s="173"/>
      <c r="BE832" s="173"/>
      <c r="BF832" s="173"/>
      <c r="BG832" s="173"/>
      <c r="BH832" s="172"/>
      <c r="BI832" s="174"/>
      <c r="BJ832" s="173"/>
      <c r="BK832" s="173"/>
      <c r="BL832" s="173"/>
      <c r="BM832" s="173"/>
      <c r="BN832" s="173"/>
      <c r="BO832" s="173"/>
    </row>
  </sheetData>
  <mergeCells count="815">
    <mergeCell ref="AZ7:AZ17"/>
    <mergeCell ref="BH7:BH17"/>
    <mergeCell ref="AB7:AB17"/>
    <mergeCell ref="AJ7:AJ17"/>
    <mergeCell ref="AR7:AR17"/>
    <mergeCell ref="B7:B17"/>
    <mergeCell ref="C7:C17"/>
    <mergeCell ref="D7:D17"/>
    <mergeCell ref="L7:L17"/>
    <mergeCell ref="T7:T17"/>
    <mergeCell ref="AR18:AR28"/>
    <mergeCell ref="AZ18:AZ28"/>
    <mergeCell ref="BH18:BH28"/>
    <mergeCell ref="T18:T28"/>
    <mergeCell ref="AB18:AB28"/>
    <mergeCell ref="AJ18:AJ28"/>
    <mergeCell ref="BH29:BH39"/>
    <mergeCell ref="B40:B50"/>
    <mergeCell ref="C40:C50"/>
    <mergeCell ref="D40:D50"/>
    <mergeCell ref="L40:L50"/>
    <mergeCell ref="T40:T50"/>
    <mergeCell ref="AJ29:AJ39"/>
    <mergeCell ref="AR29:AR39"/>
    <mergeCell ref="AZ29:AZ39"/>
    <mergeCell ref="L29:L39"/>
    <mergeCell ref="T29:T39"/>
    <mergeCell ref="AB29:AB39"/>
    <mergeCell ref="AZ40:AZ50"/>
    <mergeCell ref="BH40:BH50"/>
    <mergeCell ref="B18:B28"/>
    <mergeCell ref="C18:C28"/>
    <mergeCell ref="D18:D28"/>
    <mergeCell ref="L18:L28"/>
    <mergeCell ref="L51:L61"/>
    <mergeCell ref="AB40:AB50"/>
    <mergeCell ref="AJ40:AJ50"/>
    <mergeCell ref="AR40:AR50"/>
    <mergeCell ref="AR51:AR61"/>
    <mergeCell ref="AZ51:AZ61"/>
    <mergeCell ref="B29:B39"/>
    <mergeCell ref="C29:C39"/>
    <mergeCell ref="D29:D39"/>
    <mergeCell ref="BH51:BH61"/>
    <mergeCell ref="B62:B72"/>
    <mergeCell ref="C62:C72"/>
    <mergeCell ref="D62:D72"/>
    <mergeCell ref="T51:T61"/>
    <mergeCell ref="AB51:AB61"/>
    <mergeCell ref="AJ51:AJ61"/>
    <mergeCell ref="BH62:BH72"/>
    <mergeCell ref="B73:B83"/>
    <mergeCell ref="C73:C83"/>
    <mergeCell ref="D73:D83"/>
    <mergeCell ref="L73:L83"/>
    <mergeCell ref="T73:T83"/>
    <mergeCell ref="AJ62:AJ72"/>
    <mergeCell ref="AR62:AR72"/>
    <mergeCell ref="AZ62:AZ72"/>
    <mergeCell ref="L62:L72"/>
    <mergeCell ref="T62:T72"/>
    <mergeCell ref="AB62:AB72"/>
    <mergeCell ref="AZ73:AZ83"/>
    <mergeCell ref="BH73:BH83"/>
    <mergeCell ref="B51:B61"/>
    <mergeCell ref="C51:C61"/>
    <mergeCell ref="D51:D61"/>
    <mergeCell ref="AB95:AB105"/>
    <mergeCell ref="AZ106:AZ116"/>
    <mergeCell ref="BH106:BH116"/>
    <mergeCell ref="B84:B94"/>
    <mergeCell ref="C84:C94"/>
    <mergeCell ref="D84:D94"/>
    <mergeCell ref="L84:L94"/>
    <mergeCell ref="AB73:AB83"/>
    <mergeCell ref="AJ73:AJ83"/>
    <mergeCell ref="AR73:AR83"/>
    <mergeCell ref="AR84:AR94"/>
    <mergeCell ref="AZ84:AZ94"/>
    <mergeCell ref="L117:L127"/>
    <mergeCell ref="AB106:AB116"/>
    <mergeCell ref="AJ106:AJ116"/>
    <mergeCell ref="AR106:AR116"/>
    <mergeCell ref="AR117:AR127"/>
    <mergeCell ref="AZ117:AZ127"/>
    <mergeCell ref="BH84:BH94"/>
    <mergeCell ref="B95:B105"/>
    <mergeCell ref="C95:C105"/>
    <mergeCell ref="D95:D105"/>
    <mergeCell ref="T84:T94"/>
    <mergeCell ref="AB84:AB94"/>
    <mergeCell ref="AJ84:AJ94"/>
    <mergeCell ref="BH95:BH105"/>
    <mergeCell ref="B106:B116"/>
    <mergeCell ref="C106:C116"/>
    <mergeCell ref="D106:D116"/>
    <mergeCell ref="L106:L116"/>
    <mergeCell ref="T106:T116"/>
    <mergeCell ref="AJ95:AJ105"/>
    <mergeCell ref="AR95:AR105"/>
    <mergeCell ref="AZ95:AZ105"/>
    <mergeCell ref="L95:L105"/>
    <mergeCell ref="T95:T105"/>
    <mergeCell ref="BH117:BH127"/>
    <mergeCell ref="B128:B138"/>
    <mergeCell ref="C128:C138"/>
    <mergeCell ref="D128:D138"/>
    <mergeCell ref="T117:T127"/>
    <mergeCell ref="AB117:AB127"/>
    <mergeCell ref="AJ117:AJ127"/>
    <mergeCell ref="BH128:BH138"/>
    <mergeCell ref="B139:B149"/>
    <mergeCell ref="C139:C149"/>
    <mergeCell ref="D139:D149"/>
    <mergeCell ref="L139:L149"/>
    <mergeCell ref="T139:T149"/>
    <mergeCell ref="AJ128:AJ138"/>
    <mergeCell ref="AR128:AR138"/>
    <mergeCell ref="AZ128:AZ138"/>
    <mergeCell ref="L128:L138"/>
    <mergeCell ref="T128:T138"/>
    <mergeCell ref="AB128:AB138"/>
    <mergeCell ref="AZ139:AZ149"/>
    <mergeCell ref="BH139:BH149"/>
    <mergeCell ref="B117:B127"/>
    <mergeCell ref="C117:C127"/>
    <mergeCell ref="D117:D127"/>
    <mergeCell ref="AB161:AB171"/>
    <mergeCell ref="AZ172:AZ182"/>
    <mergeCell ref="BH172:BH182"/>
    <mergeCell ref="B150:B160"/>
    <mergeCell ref="C150:C160"/>
    <mergeCell ref="D150:D160"/>
    <mergeCell ref="L150:L160"/>
    <mergeCell ref="AB139:AB149"/>
    <mergeCell ref="AJ139:AJ149"/>
    <mergeCell ref="AR139:AR149"/>
    <mergeCell ref="AR150:AR160"/>
    <mergeCell ref="AZ150:AZ160"/>
    <mergeCell ref="L183:L193"/>
    <mergeCell ref="AB172:AB182"/>
    <mergeCell ref="AJ172:AJ182"/>
    <mergeCell ref="AR172:AR182"/>
    <mergeCell ref="AR183:AR193"/>
    <mergeCell ref="AZ183:AZ193"/>
    <mergeCell ref="BH150:BH160"/>
    <mergeCell ref="B161:B171"/>
    <mergeCell ref="C161:C171"/>
    <mergeCell ref="D161:D171"/>
    <mergeCell ref="T150:T160"/>
    <mergeCell ref="AB150:AB160"/>
    <mergeCell ref="AJ150:AJ160"/>
    <mergeCell ref="BH161:BH171"/>
    <mergeCell ref="B172:B182"/>
    <mergeCell ref="C172:C182"/>
    <mergeCell ref="D172:D182"/>
    <mergeCell ref="L172:L182"/>
    <mergeCell ref="T172:T182"/>
    <mergeCell ref="AJ161:AJ171"/>
    <mergeCell ref="AR161:AR171"/>
    <mergeCell ref="AZ161:AZ171"/>
    <mergeCell ref="L161:L171"/>
    <mergeCell ref="T161:T171"/>
    <mergeCell ref="BH183:BH193"/>
    <mergeCell ref="B194:B204"/>
    <mergeCell ref="C194:C204"/>
    <mergeCell ref="D194:D204"/>
    <mergeCell ref="T183:T193"/>
    <mergeCell ref="AB183:AB193"/>
    <mergeCell ref="AJ183:AJ193"/>
    <mergeCell ref="BH194:BH204"/>
    <mergeCell ref="B205:B215"/>
    <mergeCell ref="C205:C215"/>
    <mergeCell ref="D205:D215"/>
    <mergeCell ref="L205:L215"/>
    <mergeCell ref="T205:T215"/>
    <mergeCell ref="AJ194:AJ204"/>
    <mergeCell ref="AR194:AR204"/>
    <mergeCell ref="AZ194:AZ204"/>
    <mergeCell ref="L194:L204"/>
    <mergeCell ref="T194:T204"/>
    <mergeCell ref="AB194:AB204"/>
    <mergeCell ref="AZ205:AZ215"/>
    <mergeCell ref="BH205:BH215"/>
    <mergeCell ref="B183:B193"/>
    <mergeCell ref="C183:C193"/>
    <mergeCell ref="D183:D193"/>
    <mergeCell ref="AB227:AB237"/>
    <mergeCell ref="AZ238:AZ248"/>
    <mergeCell ref="BH238:BH248"/>
    <mergeCell ref="B216:B226"/>
    <mergeCell ref="C216:C226"/>
    <mergeCell ref="D216:D226"/>
    <mergeCell ref="L216:L226"/>
    <mergeCell ref="AB205:AB215"/>
    <mergeCell ref="AJ205:AJ215"/>
    <mergeCell ref="AR205:AR215"/>
    <mergeCell ref="AR216:AR226"/>
    <mergeCell ref="AZ216:AZ226"/>
    <mergeCell ref="L249:L259"/>
    <mergeCell ref="AB238:AB248"/>
    <mergeCell ref="AJ238:AJ248"/>
    <mergeCell ref="AR238:AR248"/>
    <mergeCell ref="AR249:AR259"/>
    <mergeCell ref="AZ249:AZ259"/>
    <mergeCell ref="BH216:BH226"/>
    <mergeCell ref="B227:B237"/>
    <mergeCell ref="C227:C237"/>
    <mergeCell ref="D227:D237"/>
    <mergeCell ref="T216:T226"/>
    <mergeCell ref="AB216:AB226"/>
    <mergeCell ref="AJ216:AJ226"/>
    <mergeCell ref="BH227:BH237"/>
    <mergeCell ref="B238:B248"/>
    <mergeCell ref="C238:C248"/>
    <mergeCell ref="D238:D248"/>
    <mergeCell ref="L238:L248"/>
    <mergeCell ref="T238:T248"/>
    <mergeCell ref="AJ227:AJ237"/>
    <mergeCell ref="AR227:AR237"/>
    <mergeCell ref="AZ227:AZ237"/>
    <mergeCell ref="L227:L237"/>
    <mergeCell ref="T227:T237"/>
    <mergeCell ref="BH249:BH259"/>
    <mergeCell ref="B260:B270"/>
    <mergeCell ref="C260:C270"/>
    <mergeCell ref="D260:D270"/>
    <mergeCell ref="T249:T259"/>
    <mergeCell ref="AB249:AB259"/>
    <mergeCell ref="AJ249:AJ259"/>
    <mergeCell ref="BH260:BH270"/>
    <mergeCell ref="B271:B281"/>
    <mergeCell ref="C271:C281"/>
    <mergeCell ref="D271:D281"/>
    <mergeCell ref="L271:L281"/>
    <mergeCell ref="T271:T281"/>
    <mergeCell ref="AJ260:AJ270"/>
    <mergeCell ref="AR260:AR270"/>
    <mergeCell ref="AZ260:AZ270"/>
    <mergeCell ref="L260:L270"/>
    <mergeCell ref="T260:T270"/>
    <mergeCell ref="AB260:AB270"/>
    <mergeCell ref="AZ271:AZ281"/>
    <mergeCell ref="BH271:BH281"/>
    <mergeCell ref="B249:B259"/>
    <mergeCell ref="C249:C259"/>
    <mergeCell ref="D249:D259"/>
    <mergeCell ref="AB293:AB303"/>
    <mergeCell ref="AZ304:AZ314"/>
    <mergeCell ref="BH304:BH314"/>
    <mergeCell ref="B282:B292"/>
    <mergeCell ref="C282:C292"/>
    <mergeCell ref="D282:D292"/>
    <mergeCell ref="L282:L292"/>
    <mergeCell ref="AB271:AB281"/>
    <mergeCell ref="AJ271:AJ281"/>
    <mergeCell ref="AR271:AR281"/>
    <mergeCell ref="AR282:AR292"/>
    <mergeCell ref="AZ282:AZ292"/>
    <mergeCell ref="L315:L325"/>
    <mergeCell ref="AB304:AB314"/>
    <mergeCell ref="AJ304:AJ314"/>
    <mergeCell ref="AR304:AR314"/>
    <mergeCell ref="AR315:AR325"/>
    <mergeCell ref="AZ315:AZ325"/>
    <mergeCell ref="BH282:BH292"/>
    <mergeCell ref="B293:B303"/>
    <mergeCell ref="C293:C303"/>
    <mergeCell ref="D293:D303"/>
    <mergeCell ref="T282:T292"/>
    <mergeCell ref="AB282:AB292"/>
    <mergeCell ref="AJ282:AJ292"/>
    <mergeCell ref="BH293:BH303"/>
    <mergeCell ref="B304:B314"/>
    <mergeCell ref="C304:C314"/>
    <mergeCell ref="D304:D314"/>
    <mergeCell ref="L304:L314"/>
    <mergeCell ref="T304:T314"/>
    <mergeCell ref="AJ293:AJ303"/>
    <mergeCell ref="AR293:AR303"/>
    <mergeCell ref="AZ293:AZ303"/>
    <mergeCell ref="L293:L303"/>
    <mergeCell ref="T293:T303"/>
    <mergeCell ref="BH315:BH325"/>
    <mergeCell ref="B326:B336"/>
    <mergeCell ref="C326:C336"/>
    <mergeCell ref="D326:D336"/>
    <mergeCell ref="T315:T325"/>
    <mergeCell ref="AB315:AB325"/>
    <mergeCell ref="AJ315:AJ325"/>
    <mergeCell ref="BH326:BH336"/>
    <mergeCell ref="B337:B347"/>
    <mergeCell ref="C337:C347"/>
    <mergeCell ref="D337:D347"/>
    <mergeCell ref="L337:L347"/>
    <mergeCell ref="T337:T347"/>
    <mergeCell ref="AJ326:AJ336"/>
    <mergeCell ref="AR326:AR336"/>
    <mergeCell ref="AZ326:AZ336"/>
    <mergeCell ref="L326:L336"/>
    <mergeCell ref="T326:T336"/>
    <mergeCell ref="AB326:AB336"/>
    <mergeCell ref="AZ337:AZ347"/>
    <mergeCell ref="BH337:BH347"/>
    <mergeCell ref="B315:B325"/>
    <mergeCell ref="C315:C325"/>
    <mergeCell ref="D315:D325"/>
    <mergeCell ref="AB359:AB369"/>
    <mergeCell ref="AZ370:AZ380"/>
    <mergeCell ref="BH370:BH380"/>
    <mergeCell ref="B348:B358"/>
    <mergeCell ref="C348:C358"/>
    <mergeCell ref="D348:D358"/>
    <mergeCell ref="L348:L358"/>
    <mergeCell ref="AB337:AB347"/>
    <mergeCell ref="AJ337:AJ347"/>
    <mergeCell ref="AR337:AR347"/>
    <mergeCell ref="AR348:AR358"/>
    <mergeCell ref="AZ348:AZ358"/>
    <mergeCell ref="L381:L391"/>
    <mergeCell ref="AB370:AB380"/>
    <mergeCell ref="AJ370:AJ380"/>
    <mergeCell ref="AR370:AR380"/>
    <mergeCell ref="AR381:AR391"/>
    <mergeCell ref="AZ381:AZ391"/>
    <mergeCell ref="BH348:BH358"/>
    <mergeCell ref="B359:B369"/>
    <mergeCell ref="C359:C369"/>
    <mergeCell ref="D359:D369"/>
    <mergeCell ref="T348:T358"/>
    <mergeCell ref="AB348:AB358"/>
    <mergeCell ref="AJ348:AJ358"/>
    <mergeCell ref="BH359:BH369"/>
    <mergeCell ref="B370:B380"/>
    <mergeCell ref="C370:C380"/>
    <mergeCell ref="D370:D380"/>
    <mergeCell ref="L370:L380"/>
    <mergeCell ref="T370:T380"/>
    <mergeCell ref="AJ359:AJ369"/>
    <mergeCell ref="AR359:AR369"/>
    <mergeCell ref="AZ359:AZ369"/>
    <mergeCell ref="L359:L369"/>
    <mergeCell ref="T359:T369"/>
    <mergeCell ref="BH381:BH391"/>
    <mergeCell ref="B392:B402"/>
    <mergeCell ref="C392:C402"/>
    <mergeCell ref="D392:D402"/>
    <mergeCell ref="T381:T391"/>
    <mergeCell ref="AB381:AB391"/>
    <mergeCell ref="AJ381:AJ391"/>
    <mergeCell ref="BH392:BH402"/>
    <mergeCell ref="B403:B413"/>
    <mergeCell ref="C403:C413"/>
    <mergeCell ref="D403:D413"/>
    <mergeCell ref="L403:L413"/>
    <mergeCell ref="T403:T413"/>
    <mergeCell ref="AJ392:AJ402"/>
    <mergeCell ref="AR392:AR402"/>
    <mergeCell ref="AZ392:AZ402"/>
    <mergeCell ref="L392:L402"/>
    <mergeCell ref="T392:T402"/>
    <mergeCell ref="AB392:AB402"/>
    <mergeCell ref="AZ403:AZ413"/>
    <mergeCell ref="BH403:BH413"/>
    <mergeCell ref="B381:B391"/>
    <mergeCell ref="C381:C391"/>
    <mergeCell ref="D381:D391"/>
    <mergeCell ref="AB425:AB435"/>
    <mergeCell ref="AZ436:AZ446"/>
    <mergeCell ref="BH436:BH446"/>
    <mergeCell ref="B414:B424"/>
    <mergeCell ref="C414:C424"/>
    <mergeCell ref="D414:D424"/>
    <mergeCell ref="L414:L424"/>
    <mergeCell ref="AB403:AB413"/>
    <mergeCell ref="AJ403:AJ413"/>
    <mergeCell ref="AR403:AR413"/>
    <mergeCell ref="AR414:AR424"/>
    <mergeCell ref="AZ414:AZ424"/>
    <mergeCell ref="L447:L457"/>
    <mergeCell ref="AB436:AB446"/>
    <mergeCell ref="AJ436:AJ446"/>
    <mergeCell ref="AR436:AR446"/>
    <mergeCell ref="AR447:AR457"/>
    <mergeCell ref="AZ447:AZ457"/>
    <mergeCell ref="BH414:BH424"/>
    <mergeCell ref="B425:B435"/>
    <mergeCell ref="C425:C435"/>
    <mergeCell ref="D425:D435"/>
    <mergeCell ref="T414:T424"/>
    <mergeCell ref="AB414:AB424"/>
    <mergeCell ref="AJ414:AJ424"/>
    <mergeCell ref="BH425:BH435"/>
    <mergeCell ref="B436:B446"/>
    <mergeCell ref="C436:C446"/>
    <mergeCell ref="D436:D446"/>
    <mergeCell ref="L436:L446"/>
    <mergeCell ref="T436:T446"/>
    <mergeCell ref="AJ425:AJ435"/>
    <mergeCell ref="AR425:AR435"/>
    <mergeCell ref="AZ425:AZ435"/>
    <mergeCell ref="L425:L435"/>
    <mergeCell ref="T425:T435"/>
    <mergeCell ref="BH447:BH457"/>
    <mergeCell ref="B458:B468"/>
    <mergeCell ref="C458:C468"/>
    <mergeCell ref="D458:D468"/>
    <mergeCell ref="T447:T457"/>
    <mergeCell ref="AB447:AB457"/>
    <mergeCell ref="AJ447:AJ457"/>
    <mergeCell ref="BH458:BH468"/>
    <mergeCell ref="B469:B479"/>
    <mergeCell ref="C469:C479"/>
    <mergeCell ref="D469:D479"/>
    <mergeCell ref="L469:L479"/>
    <mergeCell ref="T469:T479"/>
    <mergeCell ref="AJ458:AJ468"/>
    <mergeCell ref="AR458:AR468"/>
    <mergeCell ref="AZ458:AZ468"/>
    <mergeCell ref="L458:L468"/>
    <mergeCell ref="T458:T468"/>
    <mergeCell ref="AB458:AB468"/>
    <mergeCell ref="AZ469:AZ479"/>
    <mergeCell ref="BH469:BH479"/>
    <mergeCell ref="B447:B457"/>
    <mergeCell ref="C447:C457"/>
    <mergeCell ref="D447:D457"/>
    <mergeCell ref="AB491:AB501"/>
    <mergeCell ref="AZ502:AZ512"/>
    <mergeCell ref="BH502:BH512"/>
    <mergeCell ref="B480:B490"/>
    <mergeCell ref="C480:C490"/>
    <mergeCell ref="D480:D490"/>
    <mergeCell ref="L480:L490"/>
    <mergeCell ref="AB469:AB479"/>
    <mergeCell ref="AJ469:AJ479"/>
    <mergeCell ref="AR469:AR479"/>
    <mergeCell ref="AR480:AR490"/>
    <mergeCell ref="AZ480:AZ490"/>
    <mergeCell ref="L513:L523"/>
    <mergeCell ref="AB502:AB512"/>
    <mergeCell ref="AJ502:AJ512"/>
    <mergeCell ref="AR502:AR512"/>
    <mergeCell ref="AR513:AR523"/>
    <mergeCell ref="AZ513:AZ523"/>
    <mergeCell ref="BH480:BH490"/>
    <mergeCell ref="B491:B501"/>
    <mergeCell ref="C491:C501"/>
    <mergeCell ref="D491:D501"/>
    <mergeCell ref="T480:T490"/>
    <mergeCell ref="AB480:AB490"/>
    <mergeCell ref="AJ480:AJ490"/>
    <mergeCell ref="BH491:BH501"/>
    <mergeCell ref="B502:B512"/>
    <mergeCell ref="C502:C512"/>
    <mergeCell ref="D502:D512"/>
    <mergeCell ref="L502:L512"/>
    <mergeCell ref="T502:T512"/>
    <mergeCell ref="AJ491:AJ501"/>
    <mergeCell ref="AR491:AR501"/>
    <mergeCell ref="AZ491:AZ501"/>
    <mergeCell ref="L491:L501"/>
    <mergeCell ref="T491:T501"/>
    <mergeCell ref="BH513:BH523"/>
    <mergeCell ref="B524:B534"/>
    <mergeCell ref="C524:C534"/>
    <mergeCell ref="D524:D534"/>
    <mergeCell ref="T513:T523"/>
    <mergeCell ref="AB513:AB523"/>
    <mergeCell ref="AJ513:AJ523"/>
    <mergeCell ref="BH524:BH534"/>
    <mergeCell ref="B535:B545"/>
    <mergeCell ref="C535:C545"/>
    <mergeCell ref="D535:D545"/>
    <mergeCell ref="L535:L545"/>
    <mergeCell ref="T535:T545"/>
    <mergeCell ref="AJ524:AJ534"/>
    <mergeCell ref="AR524:AR534"/>
    <mergeCell ref="AZ524:AZ534"/>
    <mergeCell ref="L524:L534"/>
    <mergeCell ref="T524:T534"/>
    <mergeCell ref="AB524:AB534"/>
    <mergeCell ref="AZ535:AZ545"/>
    <mergeCell ref="BH535:BH545"/>
    <mergeCell ref="B513:B523"/>
    <mergeCell ref="C513:C523"/>
    <mergeCell ref="D513:D523"/>
    <mergeCell ref="AB557:AB567"/>
    <mergeCell ref="AZ568:AZ578"/>
    <mergeCell ref="BH568:BH578"/>
    <mergeCell ref="B546:B556"/>
    <mergeCell ref="C546:C556"/>
    <mergeCell ref="D546:D556"/>
    <mergeCell ref="L546:L556"/>
    <mergeCell ref="AB535:AB545"/>
    <mergeCell ref="AJ535:AJ545"/>
    <mergeCell ref="AR535:AR545"/>
    <mergeCell ref="AR546:AR556"/>
    <mergeCell ref="AZ546:AZ556"/>
    <mergeCell ref="L579:L589"/>
    <mergeCell ref="AB568:AB578"/>
    <mergeCell ref="AJ568:AJ578"/>
    <mergeCell ref="AR568:AR578"/>
    <mergeCell ref="AR579:AR589"/>
    <mergeCell ref="AZ579:AZ589"/>
    <mergeCell ref="BH546:BH556"/>
    <mergeCell ref="B557:B567"/>
    <mergeCell ref="C557:C567"/>
    <mergeCell ref="D557:D567"/>
    <mergeCell ref="T546:T556"/>
    <mergeCell ref="AB546:AB556"/>
    <mergeCell ref="AJ546:AJ556"/>
    <mergeCell ref="BH557:BH567"/>
    <mergeCell ref="B568:B578"/>
    <mergeCell ref="C568:C578"/>
    <mergeCell ref="D568:D578"/>
    <mergeCell ref="L568:L578"/>
    <mergeCell ref="T568:T578"/>
    <mergeCell ref="AJ557:AJ567"/>
    <mergeCell ref="AR557:AR567"/>
    <mergeCell ref="AZ557:AZ567"/>
    <mergeCell ref="L557:L567"/>
    <mergeCell ref="T557:T567"/>
    <mergeCell ref="BH579:BH589"/>
    <mergeCell ref="B590:B600"/>
    <mergeCell ref="C590:C600"/>
    <mergeCell ref="D590:D600"/>
    <mergeCell ref="T579:T589"/>
    <mergeCell ref="AB579:AB589"/>
    <mergeCell ref="AJ579:AJ589"/>
    <mergeCell ref="BH590:BH600"/>
    <mergeCell ref="B601:B611"/>
    <mergeCell ref="C601:C611"/>
    <mergeCell ref="D601:D611"/>
    <mergeCell ref="L601:L611"/>
    <mergeCell ref="T601:T611"/>
    <mergeCell ref="AJ590:AJ600"/>
    <mergeCell ref="AR590:AR600"/>
    <mergeCell ref="AZ590:AZ600"/>
    <mergeCell ref="L590:L600"/>
    <mergeCell ref="T590:T600"/>
    <mergeCell ref="AB590:AB600"/>
    <mergeCell ref="AZ601:AZ611"/>
    <mergeCell ref="BH601:BH611"/>
    <mergeCell ref="B579:B589"/>
    <mergeCell ref="C579:C589"/>
    <mergeCell ref="D579:D589"/>
    <mergeCell ref="AB623:AB633"/>
    <mergeCell ref="AZ634:AZ644"/>
    <mergeCell ref="BH634:BH644"/>
    <mergeCell ref="B612:B622"/>
    <mergeCell ref="C612:C622"/>
    <mergeCell ref="D612:D622"/>
    <mergeCell ref="L612:L622"/>
    <mergeCell ref="AB601:AB611"/>
    <mergeCell ref="AJ601:AJ611"/>
    <mergeCell ref="AR601:AR611"/>
    <mergeCell ref="AR612:AR622"/>
    <mergeCell ref="AZ612:AZ622"/>
    <mergeCell ref="L645:L655"/>
    <mergeCell ref="AB634:AB644"/>
    <mergeCell ref="AJ634:AJ644"/>
    <mergeCell ref="AR634:AR644"/>
    <mergeCell ref="AR645:AR655"/>
    <mergeCell ref="AZ645:AZ655"/>
    <mergeCell ref="BH612:BH622"/>
    <mergeCell ref="B623:B633"/>
    <mergeCell ref="C623:C633"/>
    <mergeCell ref="D623:D633"/>
    <mergeCell ref="T612:T622"/>
    <mergeCell ref="AB612:AB622"/>
    <mergeCell ref="AJ612:AJ622"/>
    <mergeCell ref="BH623:BH633"/>
    <mergeCell ref="B634:B644"/>
    <mergeCell ref="C634:C644"/>
    <mergeCell ref="D634:D644"/>
    <mergeCell ref="L634:L644"/>
    <mergeCell ref="T634:T644"/>
    <mergeCell ref="AJ623:AJ633"/>
    <mergeCell ref="AR623:AR633"/>
    <mergeCell ref="AZ623:AZ633"/>
    <mergeCell ref="L623:L633"/>
    <mergeCell ref="T623:T633"/>
    <mergeCell ref="BH645:BH655"/>
    <mergeCell ref="B656:B666"/>
    <mergeCell ref="C656:C666"/>
    <mergeCell ref="D656:D666"/>
    <mergeCell ref="T645:T655"/>
    <mergeCell ref="AB645:AB655"/>
    <mergeCell ref="AJ645:AJ655"/>
    <mergeCell ref="BH656:BH666"/>
    <mergeCell ref="B667:B677"/>
    <mergeCell ref="C667:C677"/>
    <mergeCell ref="D667:D677"/>
    <mergeCell ref="L667:L677"/>
    <mergeCell ref="T667:T677"/>
    <mergeCell ref="AJ656:AJ666"/>
    <mergeCell ref="AR656:AR666"/>
    <mergeCell ref="AZ656:AZ666"/>
    <mergeCell ref="L656:L666"/>
    <mergeCell ref="T656:T666"/>
    <mergeCell ref="AB656:AB666"/>
    <mergeCell ref="AZ667:AZ677"/>
    <mergeCell ref="BH667:BH677"/>
    <mergeCell ref="B645:B655"/>
    <mergeCell ref="C645:C655"/>
    <mergeCell ref="D645:D655"/>
    <mergeCell ref="AB689:AB699"/>
    <mergeCell ref="AZ700:AZ710"/>
    <mergeCell ref="BH700:BH710"/>
    <mergeCell ref="B678:B688"/>
    <mergeCell ref="C678:C688"/>
    <mergeCell ref="D678:D688"/>
    <mergeCell ref="L678:L688"/>
    <mergeCell ref="AB667:AB677"/>
    <mergeCell ref="AJ667:AJ677"/>
    <mergeCell ref="AR667:AR677"/>
    <mergeCell ref="AR678:AR688"/>
    <mergeCell ref="AZ678:AZ688"/>
    <mergeCell ref="L711:L721"/>
    <mergeCell ref="AB700:AB710"/>
    <mergeCell ref="AJ700:AJ710"/>
    <mergeCell ref="AR700:AR710"/>
    <mergeCell ref="AR711:AR721"/>
    <mergeCell ref="AZ711:AZ721"/>
    <mergeCell ref="BH678:BH688"/>
    <mergeCell ref="B689:B699"/>
    <mergeCell ref="C689:C699"/>
    <mergeCell ref="D689:D699"/>
    <mergeCell ref="T678:T688"/>
    <mergeCell ref="AB678:AB688"/>
    <mergeCell ref="AJ678:AJ688"/>
    <mergeCell ref="BH689:BH699"/>
    <mergeCell ref="B700:B710"/>
    <mergeCell ref="C700:C710"/>
    <mergeCell ref="D700:D710"/>
    <mergeCell ref="L700:L710"/>
    <mergeCell ref="T700:T710"/>
    <mergeCell ref="AJ689:AJ699"/>
    <mergeCell ref="AR689:AR699"/>
    <mergeCell ref="AZ689:AZ699"/>
    <mergeCell ref="L689:L699"/>
    <mergeCell ref="T689:T699"/>
    <mergeCell ref="BH711:BH721"/>
    <mergeCell ref="B722:B732"/>
    <mergeCell ref="C722:C732"/>
    <mergeCell ref="D722:D732"/>
    <mergeCell ref="T711:T721"/>
    <mergeCell ref="AB711:AB721"/>
    <mergeCell ref="AJ711:AJ721"/>
    <mergeCell ref="BH722:BH732"/>
    <mergeCell ref="B733:B743"/>
    <mergeCell ref="C733:C743"/>
    <mergeCell ref="D733:D743"/>
    <mergeCell ref="L733:L743"/>
    <mergeCell ref="T733:T743"/>
    <mergeCell ref="AJ722:AJ732"/>
    <mergeCell ref="AR722:AR732"/>
    <mergeCell ref="AZ722:AZ732"/>
    <mergeCell ref="L722:L732"/>
    <mergeCell ref="T722:T732"/>
    <mergeCell ref="AB722:AB732"/>
    <mergeCell ref="AZ733:AZ743"/>
    <mergeCell ref="BH733:BH743"/>
    <mergeCell ref="B711:B721"/>
    <mergeCell ref="C711:C721"/>
    <mergeCell ref="D711:D721"/>
    <mergeCell ref="BH777:BH787"/>
    <mergeCell ref="AZ766:AZ776"/>
    <mergeCell ref="BH766:BH776"/>
    <mergeCell ref="B744:B754"/>
    <mergeCell ref="C744:C754"/>
    <mergeCell ref="D744:D754"/>
    <mergeCell ref="L744:L754"/>
    <mergeCell ref="AB733:AB743"/>
    <mergeCell ref="AJ733:AJ743"/>
    <mergeCell ref="AR733:AR743"/>
    <mergeCell ref="AR744:AR754"/>
    <mergeCell ref="AZ744:AZ754"/>
    <mergeCell ref="AB766:AB776"/>
    <mergeCell ref="AJ766:AJ776"/>
    <mergeCell ref="AR766:AR776"/>
    <mergeCell ref="BH744:BH754"/>
    <mergeCell ref="B755:B765"/>
    <mergeCell ref="C755:C765"/>
    <mergeCell ref="D755:D765"/>
    <mergeCell ref="T744:T754"/>
    <mergeCell ref="AB744:AB754"/>
    <mergeCell ref="AJ744:AJ754"/>
    <mergeCell ref="BH755:BH765"/>
    <mergeCell ref="B766:B776"/>
    <mergeCell ref="C766:C776"/>
    <mergeCell ref="D766:D776"/>
    <mergeCell ref="L766:L776"/>
    <mergeCell ref="T766:T776"/>
    <mergeCell ref="AJ755:AJ765"/>
    <mergeCell ref="AR755:AR765"/>
    <mergeCell ref="AZ755:AZ765"/>
    <mergeCell ref="L755:L765"/>
    <mergeCell ref="T755:T765"/>
    <mergeCell ref="AB755:AB765"/>
    <mergeCell ref="B788:B798"/>
    <mergeCell ref="C788:C798"/>
    <mergeCell ref="D788:D798"/>
    <mergeCell ref="T777:T787"/>
    <mergeCell ref="AB777:AB787"/>
    <mergeCell ref="AJ777:AJ787"/>
    <mergeCell ref="BH788:BH798"/>
    <mergeCell ref="B799:B809"/>
    <mergeCell ref="C799:C809"/>
    <mergeCell ref="D799:D809"/>
    <mergeCell ref="L799:L809"/>
    <mergeCell ref="T799:T809"/>
    <mergeCell ref="AJ788:AJ798"/>
    <mergeCell ref="AR788:AR798"/>
    <mergeCell ref="AZ788:AZ798"/>
    <mergeCell ref="L788:L798"/>
    <mergeCell ref="T788:T798"/>
    <mergeCell ref="AB788:AB798"/>
    <mergeCell ref="B777:B787"/>
    <mergeCell ref="C777:C787"/>
    <mergeCell ref="D777:D787"/>
    <mergeCell ref="L777:L787"/>
    <mergeCell ref="AR777:AR787"/>
    <mergeCell ref="AZ777:AZ787"/>
    <mergeCell ref="B821:C831"/>
    <mergeCell ref="D821:D831"/>
    <mergeCell ref="L821:L831"/>
    <mergeCell ref="T810:T820"/>
    <mergeCell ref="AB810:AB820"/>
    <mergeCell ref="AJ810:AJ820"/>
    <mergeCell ref="AZ799:AZ809"/>
    <mergeCell ref="BH799:BH809"/>
    <mergeCell ref="B810:B820"/>
    <mergeCell ref="C810:C820"/>
    <mergeCell ref="D810:D820"/>
    <mergeCell ref="L810:L820"/>
    <mergeCell ref="AB799:AB809"/>
    <mergeCell ref="AJ799:AJ809"/>
    <mergeCell ref="AR799:AR809"/>
    <mergeCell ref="AR821:AR831"/>
    <mergeCell ref="AZ821:AZ831"/>
    <mergeCell ref="BH821:BH831"/>
    <mergeCell ref="T821:T831"/>
    <mergeCell ref="AB821:AB831"/>
    <mergeCell ref="AJ821:AJ831"/>
    <mergeCell ref="AR810:AR820"/>
    <mergeCell ref="AZ810:AZ820"/>
    <mergeCell ref="BH810:BH820"/>
    <mergeCell ref="B3:B6"/>
    <mergeCell ref="C3:C6"/>
    <mergeCell ref="D3:K3"/>
    <mergeCell ref="L3:S3"/>
    <mergeCell ref="T3:AA3"/>
    <mergeCell ref="AB3:AI3"/>
    <mergeCell ref="AJ3:AQ3"/>
    <mergeCell ref="AR3:AY3"/>
    <mergeCell ref="AZ3:BG3"/>
    <mergeCell ref="AD5:AD6"/>
    <mergeCell ref="AE5:AE6"/>
    <mergeCell ref="AF5:AF6"/>
    <mergeCell ref="AG5:AH5"/>
    <mergeCell ref="AI5:AI6"/>
    <mergeCell ref="AL5:AL6"/>
    <mergeCell ref="AM5:AM6"/>
    <mergeCell ref="AN5:AN6"/>
    <mergeCell ref="AO5:AP5"/>
    <mergeCell ref="AQ5:AQ6"/>
    <mergeCell ref="AT5:AT6"/>
    <mergeCell ref="BE5:BF5"/>
    <mergeCell ref="BG5:BG6"/>
    <mergeCell ref="D5:D6"/>
    <mergeCell ref="L5:L6"/>
    <mergeCell ref="BH3:BO3"/>
    <mergeCell ref="F5:F6"/>
    <mergeCell ref="G5:G6"/>
    <mergeCell ref="H5:H6"/>
    <mergeCell ref="I5:J5"/>
    <mergeCell ref="K5:K6"/>
    <mergeCell ref="N5:N6"/>
    <mergeCell ref="O5:O6"/>
    <mergeCell ref="P5:P6"/>
    <mergeCell ref="Q5:R5"/>
    <mergeCell ref="S5:S6"/>
    <mergeCell ref="V5:V6"/>
    <mergeCell ref="W5:W6"/>
    <mergeCell ref="X5:X6"/>
    <mergeCell ref="Y5:Z5"/>
    <mergeCell ref="AA5:AA6"/>
    <mergeCell ref="AU5:AU6"/>
    <mergeCell ref="AV5:AV6"/>
    <mergeCell ref="AW5:AX5"/>
    <mergeCell ref="AY5:AY6"/>
    <mergeCell ref="BB5:BB6"/>
    <mergeCell ref="BC5:BC6"/>
    <mergeCell ref="BD5:BD6"/>
    <mergeCell ref="BA4:BA6"/>
    <mergeCell ref="BJ5:BJ6"/>
    <mergeCell ref="BK5:BK6"/>
    <mergeCell ref="BL5:BL6"/>
    <mergeCell ref="BM5:BN5"/>
    <mergeCell ref="BO5:BO6"/>
    <mergeCell ref="BI4:BI6"/>
    <mergeCell ref="E4:E6"/>
    <mergeCell ref="M4:M6"/>
    <mergeCell ref="U4:U6"/>
    <mergeCell ref="AC4:AC6"/>
    <mergeCell ref="AS4:AS6"/>
    <mergeCell ref="AK4:AK6"/>
    <mergeCell ref="T5:T6"/>
    <mergeCell ref="AB5:AB6"/>
    <mergeCell ref="AJ5:AJ6"/>
    <mergeCell ref="AR5:AR6"/>
    <mergeCell ref="AZ5:AZ6"/>
    <mergeCell ref="BH5:BH6"/>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scaleWithDoc="0" alignWithMargins="0">
    <oddHeader>&amp;R&amp;"ＭＳ 明朝,標準"&amp;9 2-5.歯科医療費の状況</oddHeader>
  </headerFooter>
  <rowBreaks count="12" manualBreakCount="12">
    <brk id="72" max="66" man="1"/>
    <brk id="138" max="16383" man="1"/>
    <brk id="204" max="66" man="1"/>
    <brk id="270" max="16383" man="1"/>
    <brk id="336" max="66" man="1"/>
    <brk id="402" max="16383" man="1"/>
    <brk id="468" max="66" man="1"/>
    <brk id="534" max="66" man="1"/>
    <brk id="600" max="66" man="1"/>
    <brk id="666" max="66" man="1"/>
    <brk id="732" max="66" man="1"/>
    <brk id="798" max="66" man="1"/>
  </rowBreaks>
  <colBreaks count="2" manualBreakCount="2">
    <brk id="27" max="828" man="1"/>
    <brk id="51" max="828" man="1"/>
  </colBreaks>
  <ignoredErrors>
    <ignoredError sqref="D7 I7:L7 Q7:T7 Y7:AB7 AG7:AJ7 AO7:AR7 AW7:AZ7 BE7:BG7 BJ7:BL7 I8:K8 Q8:S8 Y8:AA8 AG8:AI8 AO8:AQ8 AW8:AY8 BE8:BG8 BJ8:BL8 BZ8:BZ81 I9:K9 Q9:S9 Y9:AA9 AG9:AI9 AO9:AQ9 AW9:AY9 BE9:BG9 BJ9:BL9 I10:K10 Q10:S10 Y10:AA10 AG10:AI10 AO10:AQ10 AW10:AY10 BE10:BG10 BJ10:BL10 I11:K11 Q11:S11 Y11:AA11 AG11:AI11 AO11:AQ11 AW11:AY11 BE11:BG11 BJ11:BL11 I12:K12 Q12:S12 Y12:AA12 AG12:AI12 AO12:AQ12 AW12:AY12 BE12:BG12 BJ12:BL12 I13:K13 Q13:S13 Y13:AA13 AG13:AI13 AO13:AQ13 AW13:AY13 BE13:BG13 BJ13:BL13 I14:K14 Q14:S14 Y14:AA14 AG14:AI14 AO14:AQ14 AW14:AY14 BE14:BG14 BJ14:BL14 I15:K15 Q15:S15 Y15:AA15 AG15:AI15 AO15:AQ15 AW15:AY15 BE15:BG15 BJ15:BL15 I16:K16 Q16:S16 Y16:AA16 AG16:AI16 AO16:AQ16 AW16:AY16 BE16:BG16 BJ16:BL16 I17:K17 Q17:S17 Y17:AA17 AG17:AI17 AO17:AQ17 AW17:AY17 BE17:BG17 BJ17:BL17 D18 I18:L18 Q18:T18 Y18:AB18 AG18:AJ18 AO18:AR18 AW18:AZ18 BE18:BG18 BJ18:BL18 I19:K19 Q19:S19 Y19:AA19 AG19:AI19 AO19:AQ19 AW19:AY19 BE19:BG19 BJ19:BL19 I20:K20 Q20:S20 Y20:AA20 AG20:AI20 AO20:AQ20 AW20:AY20 BE20:BG20 BJ20:BL20 I21:K21 Q21:S21 Y21:AA21 AG21:AI21 AO21:AQ21 AW21:AY21 BE21:BG21 BJ21:BL21 I22:K22 Q22:S22 Y22:AA22 AG22:AI22 AO22:AQ22 AW22:AY22 BE22:BG22 BJ22:BL22 I23:K23 Q23:S23 Y23:AA23 AG23:AI23 AO23:AQ23 AW23:AY23 BE23:BG23 BJ23:BL23 I24:K24 Q24:S24 Y24:AA24 AG24:AI24 AO24:AQ24 AW24:AY24 BE24:BG24 BJ24:BL24 I25:K25 Q25:S25 Y25:AA25 AG25:AI25 AO25:AQ25 AW25:AY25 BE25:BG25 BJ25:BL25 I26:K26 Q26:S26 Y26:AA26 AG26:AI26 AO26:AQ26 AW26:AY26 BE26:BG26 BJ26:BL26 I27:K27 Q27:S27 Y27:AA27 AG27:AI27 AO27:AQ27 AW27:AY27 BE27:BG27 BJ27:BL27 I28:K28 Q28:S28 Y28:AA28 AG28:AI28 AO28:AQ28 AW28:AY28 BE28:BG28 BJ28:BL28 D29 I29:L29 Q29:T29 Y29:AB29 AG29:AJ29 AO29:AR29 AW29:AZ29 BE29:BG29 BJ29:BL29 I30:K30 Q30:S30 Y30:AA30 AG30:AI30 AO30:AQ30 AW30:AY30 BE30:BG30 BJ30:BL30 I31:K31 Q31:S31 Y31:AA31 AG31:AI31 AO31:AQ31 AW31:AY31 BE31:BG31 BJ31:BL31 I32:K32 Q32:S32 Y32:AA32 AG32:AI32 AO32:AQ32 AW32:AY32 BE32:BG32 BJ32:BL32 I33:K33 Q33:S33 Y33:AA33 AG33:AI33 AO33:AQ33 AW33:AY33 BE33:BG33 BJ33:BL33 I34:K34 Q34:S34 Y34:AA34 AG34:AI34 AO34:AQ34 AW34:AY34 BE34:BG34 BJ34:BL34 I35:K35 Q35:S35 Y35:AA35 AG35:AI35 AO35:AQ35 AW35:AY35 BE35:BG35 BJ35:BL35 I36:K36 Q36:S36 Y36:AA36 AG36:AI36 AO36:AQ36 AW36:AY36 BE36:BG36 BJ36:BL36 I37:K37 Q37:S37 Y37:AA37 AG37:AI37 AO37:AQ37 AW37:AY37 BE37:BG37 BJ37:BL37 I38:K38 Q38:S38 Y38:AA38 AG38:AI38 AO38:AQ38 AW38:AY38 BE38:BG38 BJ38:BL38 I39:K39 Q39:S39 Y39:AA39 AG39:AI39 AO39:AQ39 AW39:AY39 BE39:BG39 BJ39:BL39 D40 I40:L40 Q40:T40 Y40:AB40 AG40:AJ40 AO40:AR40 AW40:AZ40 BE40:BG40 BJ40:BL40 I41:K41 Q41:S41 Y41:AA41 AG41:AI41 AO41:AQ41 AW41:AY41 BE41:BG41 BJ41:BL41 I42:K42 Q42:S42 Y42:AA42 AG42:AI42 AO42:AQ42 AW42:AY42 BE42:BG42 BJ42:BL42 I43:K43 Q43:S43 Y43:AA43 AG43:AI43 AO43:AQ43 AW43:AY43 BE43:BG43 BJ43:BL43 I44:K44 Q44:S44 Y44:AA44 AG44:AI44 AO44:AQ44 AW44:AY44 BE44:BG44 BJ44:BL44 I45:K45 Q45:S45 Y45:AA45 AG45:AI45 AO45:AQ45 AW45:AY45 BE45:BG45 BJ45:BL45 I46:K46 Q46:S46 Y46:AA46 AG46:AI46 AO46:AQ46 AW46:AY46 BE46:BG46 BJ46:BL46 I47:K47 Q47:S47 Y47:AA47 AG47:AI47 AO47:AQ47 AW47:AY47 BE47:BG47 BJ47:BL47 I48:K48 Q48:S48 Y48:AA48 AG48:AI48 AO48:AQ48 AW48:AY48 BE48:BG48 BJ48:BL48 I49:K49 Q49:S49 Y49:AA49 AG49:AI49 AO49:AQ49 AW49:AY49 BE49:BG49 BJ49:BL49 I50:K50 Q50:S50 Y50:AA50 AG50:AI50 AO50:AQ50 AW50:AY50 BE50:BG50 BJ50:BL50 D51 I51:L51 Q51:T51 Y51:AB51 AG51:AJ51 AO51:AR51 AW51:AZ51 BE51:BG51 BJ51:BL51 I52:K52 Q52:S52 Y52:AA52 AG52:AI52 AO52:AQ52 AW52:AY52 BE52:BG52 BJ52:BL52 I53:K53 Q53:S53 Y53:AA53 AG53:AI53 AO53:AQ53 AW53:AY53 BE53:BG53 BJ53:BL53 I54:K54 Q54:S54 Y54:AA54 AG54:AI54 AO54:AQ54 AW54:AY54 BE54:BG54 BJ54:BL54 I55:K55 Q55:S55 Y55:AA55 AG55:AI55 AO55:AQ55 AW55:AY55 BE55:BG55 BJ55:BL55 I56:K56 Q56:S56 Y56:AA56 AG56:AI56 AO56:AQ56 AW56:AY56 BE56:BG56 BJ56:BL56 I57:K57 Q57:S57 Y57:AA57 AG57:AI57 AO57:AQ57 AW57:AY57 BE57:BG57 BJ57:BL57 I58:K58 Q58:S58 Y58:AA58 AG58:AI58 AO58:AQ58 AW58:AY58 BE58:BG58 BJ58:BL58 I59:K59 Q59:S59 Y59:AA59 AG59:AI59 AO59:AQ59 AW59:AY59 BE59:BG59 BJ59:BL59 I60:K60 Q60:S60 Y60:AA60 AG60:AI60 AO60:AQ60 AW60:AY60 BE60:BG60 BJ60:BL60 I61:K61 Q61:S61 Y61:AA61 AG61:AI61 AO61:AQ61 AW61:AY61 BE61:BG61 BJ61:BL61 D62 I62:L62 Q62:T62 Y62:AB62 AG62:AJ62 AO62:AR62 AW62:AZ62 BE62:BG62 BJ62:BL62 I63:K63 Q63:S63 Y63:AA63 AG63:AI63 AO63:AQ63 AW63:AY63 BE63:BG63 BJ63:BL63 I64:K64 Q64:S64 Y64:AA64 AG64:AI64 AO64:AQ64 AW64:AY64 BE64:BG64 BJ64:BL64 I65:K65 Q65:S65 Y65:AA65 AG65:AI65 AO65:AQ65 AW65:AY65 BE65:BG65 BJ65:BL65 I66:K66 Q66:S66 Y66:AA66 AG66:AI66 AO66:AQ66 AW66:AY66 BE66:BG66 BJ66:BL66 I67:K67 Q67:S67 Y67:AA67 AG67:AI67 AO67:AQ67 AW67:AY67 BE67:BG67 BJ67:BL67 I68:K68 Q68:S68 Y68:AA68 AG68:AI68 AO68:AQ68 AW68:AY68 BE68:BG68 BJ68:BL68 I69:K69 Q69:S69 Y69:AA69 AG69:AI69 AO69:AQ69 AW69:AY69 BE69:BG69 BJ69:BL69 I70:K70 Q70:S70 Y70:AA70 AG70:AI70 AO70:AQ70 AW70:AY70 BE70:BG70 BJ70:BL70 I71:K71 Q71:S71 Y71:AA71 AG71:AI71 AO71:AQ71 AW71:AY71 BE71:BG71 BJ71:BL71 I72:K72 Q72:S72 Y72:AA72 AG72:AI72 AO72:AQ72 AW72:AY72 BE72:BG72 BJ72:BL72 D73 I73:L73 Q73:T73 Y73:AB73 AG73:AJ73 AO73:AR73 AW73:AZ73 BE73:BG73 BJ73:BL73 I74:K74 Q74:S74 Y74:AA74 AG74:AI74 AO74:AQ74 AW74:AY74 BE74:BG74 BJ74:BL74 I75:K75 Q75:S75 Y75:AA75 AG75:AI75 AO75:AQ75 AW75:AY75 BE75:BG75 BJ75:BL75 I76:K76 Q76:S76 Y76:AA76 AG76:AI76 AO76:AQ76 AW76:AY76 BE76:BG76 BJ76:BL76 I77:K77 Q77:S77 Y77:AA77 AG77:AI77 AO77:AQ77 AW77:AY77 BE77:BG77 BJ77:BL77 I78:K78 Q78:S78 Y78:AA78 AG78:AI78 AO78:AQ78 AW78:AY78 BE78:BG78 BJ78:BL78 I79:K79 Q79:S79 Y79:AA79 AG79:AI79 AO79:AQ79 AW79:AY79 BE79:BG79 BJ79:BL79 I80:K80 Q80:S80 Y80:AA80 AG80:AI80 AO80:AQ80 AW80:AY80 BE80:BG80 BJ80:BL80 I81:K81 Q81:S81 Y81:AA81 AG81:AI81 AO81:AQ81 AW81:AY81 BE81:BG81 BJ81:BL81 I82:K82 Q82:S82 Y82:AA82 AG82:AI82 AO82:AQ82 AW82:AY82 BE82:BG82 BJ82:BL82 I83:K83 Q83:S83 Y83:AA83 AG83:AI83 AO83:AQ83 AW83:AY83 BE83:BG83 BJ83:BL83 D84 I84:L84 Q84:T84 Y84:AB84 AG84:AJ84 AO84:AR84 AW84:AZ84 BE84:BG84 BJ84:BL84 I85:K85 Q85:S85 Y85:AA85 AG85:AI85 AO85:AQ85 AW85:AY85 BE85:BG85 BJ85:BL85 I86:K86 Q86:S86 Y86:AA86 AG86:AI86 AO86:AQ86 AW86:AY86 BE86:BG86 BJ86:BL86 I87:K87 Q87:S87 Y87:AA87 AG87:AI87 AO87:AQ87 AW87:AY87 BE87:BG87 BJ87:BL87 I88:K88 Q88:S88 Y88:AA88 AG88:AI88 AO88:AQ88 AW88:AY88 BE88:BG88 BJ88:BL88 I89:K89 Q89:S89 Y89:AA89 AG89:AI89 AO89:AQ89 AW89:AY89 BE89:BG89 BJ89:BL89 I90:K90 Q90:S90 Y90:AA90 AG90:AI90 AO90:AQ90 AW90:AY90 BE90:BG90 BJ90:BL90 I91:K91 Q91:S91 Y91:AA91 AG91:AI91 AO91:AQ91 AW91:AY91 BE91:BG91 BJ91:BL91 I92:K92 Q92:S92 Y92:AA92 AG92:AI92 AO92:AQ92 AW92:AY92 BE92:BG92 BJ92:BL92 I93:K93 Q93:S93 Y93:AA93 AG93:AI93 AO93:AQ93 AW93:AY93 BE93:BG93 BJ93:BL93 I94:K94 Q94:S94 Y94:AA94 AG94:AI94 AO94:AQ94 AW94:AY94 BE94:BG94 BJ94:BL94 D95 I95:L95 Q95:T95 Y95:AB95 AG95:AJ95 AO95:AR95 AW95:AZ95 BE95:BG95 BJ95:BL95 I96:K96 Q96:S96 Y96:AA96 AG96:AI96 AO96:AQ96 AW96:AY96 BE96:BG96 BJ96:BL96 I97:K97 Q97:S97 Y97:AA97 AG97:AI97 AO97:AQ97 AW97:AY97 BE97:BG97 BJ97:BL97 I98:K98 Q98:S98 Y98:AA98 AG98:AI98 AO98:AQ98 AW98:AY98 BE98:BG98 BJ98:BL98 I99:K99 Q99:S99 Y99:AA99 AG99:AI99 AO99:AQ99 AW99:AY99 BE99:BG99 BJ99:BL99 I100:K100 Q100:S100 Y100:AA100 AG100:AI100 AO100:AQ100 AW100:AY100 BE100:BG100 BJ100:BL100 I101:K101 Q101:S101 Y101:AA101 AG101:AI101 AO101:AQ101 AW101:AY101 BE101:BG101 BJ101:BL101 I102:K102 Q102:S102 Y102:AA102 AG102:AI102 AO102:AQ102 AW102:AY102 BE102:BG102 BJ102:BL102 I103:K103 Q103:S103 Y103:AA103 AG103:AI103 AO103:AQ103 AW103:AY103 BE103:BG103 BJ103:BL103 I104:K104 Q104:S104 Y104:AA104 AG104:AI104 AO104:AQ104 AW104:AY104 BE104:BG104 BJ104:BL104 I105:K105 Q105:S105 Y105:AA105 AG105:AI105 AO105:AQ105 AW105:AY105 BE105:BG105 BJ105:BL105 D106 I106:L106 Q106:T106 Y106:AB106 AG106:AJ106 AO106:AR106 AW106:AZ106 BE106:BG106 BJ106:BL106 I107:K107 Q107:S107 Y107:AA107 AG107:AI107 AO107:AQ107 AW107:AY107 BE107:BG107 BJ107:BL107 I108:K108 Q108:S108 Y108:AA108 AG108:AI108 AO108:AQ108 AW108:AY108 BE108:BG108 BJ108:BL108 I109:K109 Q109:S109 Y109:AA109 AG109:AI109 AO109:AQ109 AW109:AY109 BE109:BG109 BJ109:BL109 I110:K110 Q110:S110 Y110:AA110 AG110:AI110 AO110:AQ110 AW110:AY110 BE110:BG110 BJ110:BL110 I111:K111 Q111:S111 Y111:AA111 AG111:AI111 AO111:AQ111 AW111:AY111 BE111:BG111 BJ111:BL111 I112:K112 Q112:S112 Y112:AA112 AG112:AI112 AO112:AQ112 AW112:AY112 BE112:BG112 BJ112:BL112 I113:K113 Q113:S113 Y113:AA113 AG113:AI113 AO113:AQ113 AW113:AY113 BE113:BG113 BJ113:BL113 I114:K114 Q114:S114 Y114:AA114 AG114:AI114 AO114:AQ114 AW114:AY114 BE114:BG114 BJ114:BL114 I115:K115 Q115:S115 Y115:AA115 AG115:AI115 AO115:AQ115 AW115:AY115 BE115:BG115 BJ115:BL115 I116:K116 Q116:S116 Y116:AA116 AG116:AI116 AO116:AQ116 AW116:AY116 BE116:BG116 BJ116:BL116 D117 I117:L117 Q117:T117 Y117:AB117 AG117:AJ117 AO117:AR117 AW117:AZ117 BE117:BG117 BJ117:BL117 I118:K118 Q118:S118 Y118:AA118 AG118:AI118 AO118:AQ118 AW118:AY118 BE118:BG118 BJ118:BL118 I119:K119 Q119:S119 Y119:AA119 AG119:AI119 AO119:AQ119 AW119:AY119 BE119:BG119 BJ119:BL119 I120:K120 Q120:S120 Y120:AA120 AG120:AI120 AO120:AQ120 AW120:AY120 BE120:BG120 BJ120:BL120 I121:K121 Q121:S121 Y121:AA121 AG121:AI121 AO121:AQ121 AW121:AY121 BE121:BG121 BJ121:BL121 I122:K122 Q122:S122 Y122:AA122 AG122:AI122 AO122:AQ122 AW122:AY122 BE122:BG122 BJ122:BL122 I123:K123 Q123:S123 Y123:AA123 AG123:AI123 AO123:AQ123 AW123:AY123 BE123:BG123 BJ123:BL123 I124:K124 Q124:S124 Y124:AA124 AG124:AI124 AO124:AQ124 AW124:AY124 BE124:BG124 BJ124:BL124 I125:K125 Q125:S125 Y125:AA125 AG125:AI125 AO125:AQ125 AW125:AY125 BE125:BG125 BJ125:BL125 I126:K126 Q126:S126 Y126:AA126 AG126:AI126 AO126:AQ126 AW126:AY126 BE126:BG126 BJ126:BL126 I127:K127 Q127:S127 Y127:AA127 AG127:AI127 AO127:AQ127 AW127:AY127 BE127:BG127 BJ127:BL127 D128 I128:L128 Q128:T128 Y128:AB128 AG128:AJ128 AO128:AR128 AW128:AZ128 BE128:BG128 BJ128:BL128 I129:K129 Q129:S129 Y129:AA129 AG129:AI129 AO129:AQ129 AW129:AY129 BE129:BG129 BJ129:BL129 I130:K130 Q130:S130 Y130:AA130 AG130:AI130 AO130:AQ130 AW130:AY130 BE130:BG130 BJ130:BL130 I131:K131 Q131:S131 Y131:AA131 AG131:AI131 AO131:AQ131 AW131:AY131 BE131:BG131 BJ131:BL131 I132:K132 Q132:S132 Y132:AA132 AG132:AI132 AO132:AQ132 AW132:AY132 BE132:BG132 BJ132:BL132 I133:K133 Q133:S133 Y133:AA133 AG133:AI133 AO133:AQ133 AW133:AY133 BE133:BG133 BJ133:BL133 I134:K134 Q134:S134 Y134:AA134 AG134:AI134 AO134:AQ134 AW134:AY134 BE134:BG134 BJ134:BL134 I135:K135 Q135:S135 Y135:AA135 AG135:AI135 AO135:AQ135 AW135:AY135 BE135:BG135 BJ135:BL135 I136:K136 Q136:S136 Y136:AA136 AG136:AI136 AO136:AQ136 AW136:AY136 BE136:BG136 BJ136:BL136 I137:K137 Q137:S137 Y137:AA137 AG137:AI137 AO137:AQ137 AW137:AY137 BE137:BG137 BJ137:BL137 I138:K138 Q138:S138 Y138:AA138 AG138:AI138 AO138:AQ138 AW138:AY138 BE138:BG138 BJ138:BL138 D139 I139:L139 Q139:T139 Y139:AB139 AG139:AJ139 AO139:AR139 AW139:AZ139 BE139:BG139 BJ139:BL139 I140:K140 Q140:S140 Y140:AA140 AG140:AI140 AO140:AQ140 AW140:AY140 BE140:BG140 BJ140:BL140 I141:K141 Q141:S141 Y141:AA141 AG141:AI141 AO141:AQ141 AW141:AY141 BE141:BG141 BJ141:BL141 I142:K142 Q142:S142 Y142:AA142 AG142:AI142 AO142:AQ142 AW142:AY142 BE142:BG142 BJ142:BL142 I143:K143 Q143:S143 Y143:AA143 AG143:AI143 AO143:AQ143 AW143:AY143 BE143:BG143 BJ143:BL143 I144:K144 Q144:S144 Y144:AA144 AG144:AI144 AO144:AQ144 AW144:AY144 BE144:BG144 BJ144:BL144 I145:K145 Q145:S145 Y145:AA145 AG145:AI145 AO145:AQ145 AW145:AY145 BE145:BG145 BJ145:BL145 I146:K146 Q146:S146 Y146:AA146 AG146:AI146 AO146:AQ146 AW146:AY146 BE146:BG146 BJ146:BL146 I147:K147 Q147:S147 Y147:AA147 AG147:AI147 AO147:AQ147 AW147:AY147 BE147:BG147 BJ147:BL147 I148:K148 Q148:S148 Y148:AA148 AG148:AI148 AO148:AQ148 AW148:AY148 BE148:BG148 BJ148:BL148 I149:K149 Q149:S149 Y149:AA149 AG149:AI149 AO149:AQ149 AW149:AY149 BE149:BG149 BJ149:BL149 D150 I150:L150 Q150:T150 Y150:AB150 AG150:AJ150 AO150:AR150 AW150:AZ150 BE150:BG150 BJ150:BL150 I151:K151 Q151:S151 Y151:AA151 AG151:AI151 AO151:AQ151 AW151:AY151 BE151:BG151 BJ151:BL151 I152:K152 Q152:S152 Y152:AA152 AG152:AI152 AO152:AQ152 AW152:AY152 BE152:BG152 BJ152:BL152 I153:K153 Q153:S153 Y153:AA153 AG153:AI153 AO153:AQ153 AW153:AY153 BE153:BG153 BJ153:BL153 I154:K154 Q154:S154 Y154:AA154 AG154:AI154 AO154:AQ154 AW154:AY154 BE154:BG154 BJ154:BL154 I155:K155 Q155:S155 Y155:AA155 AG155:AI155 AO155:AQ155 AW155:AY155 BE155:BG155 BJ155:BL155 I156:K156 Q156:S156 Y156:AA156 AG156:AI156 AO156:AQ156 AW156:AY156 BE156:BG156 BJ156:BL156 I157:K157 Q157:S157 Y157:AA157 AG157:AI157 AO157:AQ157 AW157:AY157 BE157:BG157 BJ157:BL157 I158:K158 Q158:S158 Y158:AA158 AG158:AI158 AO158:AQ158 AW158:AY158 BE158:BG158 BJ158:BL158 I159:K159 Q159:S159 Y159:AA159 AG159:AI159 AO159:AQ159 AW159:AY159 BE159:BG159 BJ159:BL159 I160:K160 Q160:S160 Y160:AA160 AG160:AI160 AO160:AQ160 AW160:AY160 BE160:BG160 BJ160:BL160 D161 I161:L161 Q161:T161 Y161:AB161 AG161:AJ161 AO161:AR161 AW161:AZ161 BE161:BG161 BJ161:BL161 I162:K162 Q162:S162 Y162:AA162 AG162:AI162 AO162:AQ162 AW162:AY162 BE162:BG162 BJ162:BL162 I163:K163 Q163:S163 Y163:AA163 AG163:AI163 AO163:AQ163 AW163:AY163 BE163:BG163 BJ163:BL163 I164:K164 Q164:S164 Y164:AA164 AG164:AI164 AO164:AQ164 AW164:AY164 BE164:BG164 BJ164:BL164 I165:K165 Q165:S165 Y165:AA165 AG165:AI165 AO165:AQ165 AW165:AY165 BE165:BG165 BJ165:BL165 I166:K166 Q166:S166 Y166:AA166 AG166:AI166 AO166:AQ166 AW166:AY166 BE166:BG166 BJ166:BL166 I167:K167 Q167:S167 Y167:AA167 AG167:AI167 AO167:AQ167 AW167:AY167 BE167:BG167 BJ167:BL167 I168:K168 Q168:S168 Y168:AA168 AG168:AI168 AO168:AQ168 AW168:AY168 BE168:BG168 BJ168:BL168 I169:K169 Q169:S169 Y169:AA169 AG169:AI169 AO169:AQ169 AW169:AY169 BE169:BG169 BJ169:BL169 I170:K170 Q170:S170 Y170:AA170 AG170:AI170 AO170:AQ170 AW170:AY170 BE170:BG170 BJ170:BL170 I171:K171 Q171:S171 Y171:AA171 AG171:AI171 AO171:AQ171 AW171:AY171 BE171:BG171 BJ171:BL171 D172 I172:L172 Q172:T172 Y172:AB172 AG172:AJ172 AO172:AR172 AW172:AZ172 BE172:BG172 BJ172:BL172 I173:K173 Q173:S173 Y173:AA173 AG173:AI173 AO173:AQ173 AW173:AY173 BE173:BG173 BJ173:BL173 I174:K174 Q174:S174 Y174:AA174 AG174:AI174 AO174:AQ174 AW174:AY174 BE174:BG174 BJ174:BL174 I175:K175 Q175:S175 Y175:AA175 AG175:AI175 AO175:AQ175 AW175:AY175 BE175:BG175 BJ175:BL175 I176:K176 Q176:S176 Y176:AA176 AG176:AI176 AO176:AQ176 AW176:AY176 BE176:BG176 BJ176:BL176 I177:K177 Q177:S177 Y177:AA177 AG177:AI177 AO177:AQ177 AW177:AY177 BE177:BG177 BJ177:BL177 I178:K178 Q178:S178 Y178:AA178 AG178:AI178 AO178:AQ178 AW178:AY178 BE178:BG178 BJ178:BL178 I179:K179 Q179:S179 Y179:AA179 AG179:AI179 AO179:AQ179 AW179:AY179 BE179:BG179 BJ179:BL179 I180:K180 Q180:S180 Y180:AA180 AG180:AI180 AO180:AQ180 AW180:AY180 BE180:BG180 BJ180:BL180 I181:K181 Q181:S181 Y181:AA181 AG181:AI181 AO181:AQ181 AW181:AY181 BE181:BG181 BJ181:BL181 I182:K182 Q182:S182 Y182:AA182 AG182:AI182 AO182:AQ182 AW182:AY182 BE182:BG182 BJ182:BL182 D183 I183:L183 Q183:T183 Y183:AB183 AG183:AJ183 AO183:AR183 AW183:AZ183 BE183:BG183 BJ183:BL183 I184:K184 Q184:S184 Y184:AA184 AG184:AI184 AO184:AQ184 AW184:AY184 BE184:BG184 BJ184:BL184 I185:K185 Q185:S185 Y185:AA185 AG185:AI185 AO185:AQ185 AW185:AY185 BE185:BG185 BJ185:BL185 I186:K186 Q186:S186 Y186:AA186 AG186:AI186 AO186:AQ186 AW186:AY186 BE186:BG186 BJ186:BL186 I187:K187 Q187:S187 Y187:AA187 AG187:AI187 AO187:AQ187 AW187:AY187 BE187:BG187 BJ187:BL187 I188:K188 Q188:S188 Y188:AA188 AG188:AI188 AO188:AQ188 AW188:AY188 BE188:BG188 BJ188:BL188 I189:K189 Q189:S189 Y189:AA189 AG189:AI189 AO189:AQ189 AW189:AY189 BE189:BG189 BJ189:BL189 I190:K190 Q190:S190 Y190:AA190 AG190:AI190 AO190:AQ190 AW190:AY190 BE190:BG190 BJ190:BL190 I191:K191 Q191:S191 Y191:AA191 AG191:AI191 AO191:AQ191 AW191:AY191 BE191:BG191 BJ191:BL191 I192:K192 Q192:S192 Y192:AA192 AG192:AI192 AO192:AQ192 AW192:AY192 BE192:BG192 BJ192:BL192 I193:K193 Q193:S193 Y193:AA193 AG193:AI193 AO193:AQ193 AW193:AY193 BE193:BG193 BJ193:BL193 D194 I194:L194 Q194:T194 Y194:AB194 AG194:AJ194 AO194:AR194 AW194:AZ194 BE194:BG194 BJ194:BL194 I195:K195 Q195:S195 Y195:AA195 AG195:AI195 AO195:AQ195 AW195:AY195 BE195:BG195 BJ195:BL195 I196:K196 Q196:S196 Y196:AA196 AG196:AI196 AO196:AQ196 AW196:AY196 BE196:BG196 BJ196:BL196 I197:K197 Q197:S197 Y197:AA197 AG197:AI197 AO197:AQ197 AW197:AY197 BE197:BG197 BJ197:BL197 I198:K198 Q198:S198 Y198:AA198 AG198:AI198 AO198:AQ198 AW198:AY198 BE198:BG198 BJ198:BL198 I199:K199 Q199:S199 Y199:AA199 AG199:AI199 AO199:AQ199 AW199:AY199 BE199:BG199 BJ199:BL199 I200:K200 Q200:S200 Y200:AA200 AG200:AI200 AO200:AQ200 AW200:AY200 BE200:BG200 BJ200:BL200 I201:K201 Q201:S201 Y201:AA201 AG201:AI201 AO201:AQ201 AW201:AY201 BE201:BG201 BJ201:BL201 I202:K202 Q202:S202 Y202:AA202 AG202:AI202 AO202:AQ202 AW202:AY202 BE202:BG202 BJ202:BL202 I203:K203 Q203:S203 Y203:AA203 AG203:AI203 AO203:AQ203 AW203:AY203 BE203:BG203 BJ203:BL203 I204:K204 Q204:S204 Y204:AA204 AG204:AI204 AO204:AQ204 AW204:AY204 BE204:BG204 BJ204:BL204 D205 I205:L205 Q205:T205 Y205:AB205 AG205:AJ205 AO205:AR205 AW205:AZ205 BE205:BG205 BJ205:BL205 I206:K206 Q206:S206 Y206:AA206 AG206:AI206 AO206:AQ206 AW206:AY206 BE206:BG206 BJ206:BL206 I207:K207 Q207:S207 Y207:AA207 AG207:AI207 AO207:AQ207 AW207:AY207 BE207:BG207 BJ207:BL207 I208:K208 Q208:S208 Y208:AA208 AG208:AI208 AO208:AQ208 AW208:AY208 BE208:BG208 BJ208:BL208 I209:K209 Q209:S209 Y209:AA209 AG209:AI209 AO209:AQ209 AW209:AY209 BE209:BG209 BJ209:BL209 I210:K210 Q210:S210 Y210:AA210 AG210:AI210 AO210:AQ210 AW210:AY210 BE210:BG210 BJ210:BL210 I211:K211 Q211:S211 Y211:AA211 AG211:AI211 AO211:AQ211 AW211:AY211 BE211:BG211 BJ211:BL211 I212:K212 Q212:S212 Y212:AA212 AG212:AI212 AO212:AQ212 AW212:AY212 BE212:BG212 BJ212:BL212 I213:K213 Q213:S213 Y213:AA213 AG213:AI213 AO213:AQ213 AW213:AY213 BE213:BG213 BJ213:BL213 I214:K214 Q214:S214 Y214:AA214 AG214:AI214 AO214:AQ214 AW214:AY214 BE214:BG214 BJ214:BL214 I215:K215 Q215:S215 Y215:AA215 AG215:AI215 AO215:AQ215 AW215:AY215 BE215:BG215 BJ215:BL215 D216 I216:L216 Q216:T216 Y216:AB216 AG216:AJ216 AO216:AR216 AW216:AZ216 BE216:BG216 BJ216:BL216 I217:K217 Q217:S217 Y217:AA217 AG217:AI217 AO217:AQ217 AW217:AY217 BE217:BG217 BJ217:BL217 I218:K218 Q218:S218 Y218:AA218 AG218:AI218 AO218:AQ218 AW218:AY218 BE218:BG218 BJ218:BL218 I219:K219 Q219:S219 Y219:AA219 AG219:AI219 AO219:AQ219 AW219:AY219 BE219:BG219 BJ219:BL219 I220:K220 Q220:S220 Y220:AA220 AG220:AI220 AO220:AQ220 AW220:AY220 BE220:BG220 BJ220:BL220 I221:K221 Q221:S221 Y221:AA221 AG221:AI221 AO221:AQ221 AW221:AY221 BE221:BG221 BJ221:BL221 I222:K222 Q222:S222 Y222:AA222 AG222:AI222 AO222:AQ222 AW222:AY222 BE222:BG222 BJ222:BL222 I223:K223 Q223:S223 Y223:AA223 AG223:AI223 AO223:AQ223 AW223:AY223 BE223:BG223 BJ223:BL223 I224:K224 Q224:S224 Y224:AA224 AG224:AI224 AO224:AQ224 AW224:AY224 BE224:BG224 BJ224:BL224 I225:K225 Q225:S225 Y225:AA225 AG225:AI225 AO225:AQ225 AW225:AY225 BE225:BG225 BJ225:BL225 I226:K226 Q226:S226 Y226:AA226 AG226:AI226 AO226:AQ226 AW226:AY226 BE226:BG226 BJ226:BL226 D227 I227:L227 Q227:T227 Y227:AB227 AG227:AJ227 AO227:AR227 AW227:AZ227 BE227:BG227 BJ227:BL227 I228:K228 Q228:S228 Y228:AA228 AG228:AI228 AO228:AQ228 AW228:AY228 BE228:BG228 BJ228:BL228 I229:K229 Q229:S229 Y229:AA229 AG229:AI229 AO229:AQ229 AW229:AY229 BE229:BG229 BJ229:BL229 I230:K230 Q230:S230 Y230:AA230 AG230:AI230 AO230:AQ230 AW230:AY230 BE230:BG230 BJ230:BL230 I231:K231 Q231:S231 Y231:AA231 AG231:AI231 AO231:AQ231 AW231:AY231 BE231:BG231 BJ231:BL231 I232:K232 Q232:S232 Y232:AA232 AG232:AI232 AO232:AQ232 AW232:AY232 BE232:BG232 BJ232:BL232 I233:K233 Q233:S233 Y233:AA233 AG233:AI233 AO233:AQ233 AW233:AY233 BE233:BG233 BJ233:BL233 I234:K234 Q234:S234 Y234:AA234 AG234:AI234 AO234:AQ234 AW234:AY234 BE234:BG234 BJ234:BL234 I235:K235 Q235:S235 Y235:AA235 AG235:AI235 AO235:AQ235 AW235:AY235 BE235:BG235 BJ235:BL235 I236:K236 Q236:S236 Y236:AA236 AG236:AI236 AO236:AQ236 AW236:AY236 BE236:BG236 BJ236:BL236 I237:K237 Q237:S237 Y237:AA237 AG237:AI237 AO237:AQ237 AW237:AY237 BE237:BG237 BJ237:BL237 D238 I238:L238 Q238:T238 Y238:AB238 AG238:AJ238 AO238:AR238 AW238:AZ238 BE238:BG238 BJ238:BL238 I239:K239 Q239:S239 Y239:AA239 AG239:AI239 AO239:AQ239 AW239:AY239 BE239:BG239 BJ239:BL239 I240:K240 Q240:S240 Y240:AA240 AG240:AI240 AO240:AQ240 AW240:AY240 BE240:BG240 BJ240:BL240 I241:K241 Q241:S241 Y241:AA241 AG241:AI241 AO241:AQ241 AW241:AY241 BE241:BG241 BJ241:BL241 I242:K242 Q242:S242 Y242:AA242 AG242:AI242 AO242:AQ242 AW242:AY242 BE242:BG242 BJ242:BL242 I243:K243 Q243:S243 Y243:AA243 AG243:AI243 AO243:AQ243 AW243:AY243 BE243:BG243 BJ243:BL243 I244:K244 Q244:S244 Y244:AA244 AG244:AI244 AO244:AQ244 AW244:AY244 BE244:BG244 BJ244:BL244 I245:K245 Q245:S245 Y245:AA245 AG245:AI245 AO245:AQ245 AW245:AY245 BE245:BG245 BJ245:BL245 I246:K246 Q246:S246 Y246:AA246 AG246:AI246 AO246:AQ246 AW246:AY246 BE246:BG246 BJ246:BL246 I247:K247 Q247:S247 Y247:AA247 AG247:AI247 AO247:AQ247 AW247:AY247 BE247:BG247 BJ247:BL247 I248:K248 Q248:S248 Y248:AA248 AG248:AI248 AO248:AQ248 AW248:AY248 BE248:BG248 BJ248:BL248 D249 I249:L249 Q249:T249 Y249:AB249 AG249:AJ249 AO249:AR249 AW249:AZ249 BE249:BG249 BJ249:BL249 I250:K250 Q250:S250 Y250:AA250 AG250:AI250 AO250:AQ250 AW250:AY250 BE250:BG250 BJ250:BL250 I251:K251 Q251:S251 Y251:AA251 AG251:AI251 AO251:AQ251 AW251:AY251 BE251:BG251 BJ251:BL251 I252:K252 Q252:S252 Y252:AA252 AG252:AI252 AO252:AQ252 AW252:AY252 BE252:BG252 BJ252:BL252 I253:K253 Q253:S253 Y253:AA253 AG253:AI253 AO253:AQ253 AW253:AY253 BE253:BG253 BJ253:BL253 I254:K254 Q254:S254 Y254:AA254 AG254:AI254 AO254:AQ254 AW254:AY254 BE254:BG254 BJ254:BL254 I255:K255 Q255:S255 Y255:AA255 AG255:AI255 AO255:AQ255 AW255:AY255 BE255:BG255 BJ255:BL255 I256:K256 Q256:S256 Y256:AA256 AG256:AI256 AO256:AQ256 AW256:AY256 BE256:BG256 BJ256:BL256 I257:K257 Q257:S257 Y257:AA257 AG257:AI257 AO257:AQ257 AW257:AY257 BE257:BG257 BJ257:BL257 I258:K258 Q258:S258 Y258:AA258 AG258:AI258 AO258:AQ258 AW258:AY258 BE258:BG258 BJ258:BL258 I259:K259 Q259:S259 Y259:AA259 AG259:AI259 AO259:AQ259 AW259:AY259 BE259:BG259 BJ259:BL259 D260 I260:L260 Q260:T260 Y260:AB260 AG260:AJ260 AO260:AR260 AW260:AZ260 BE260:BG260 BJ260:BL260 I261:K261 Q261:S261 Y261:AA261 AG261:AI261 AO261:AQ261 AW261:AY261 BE261:BG261 BJ261:BL261 I262:K262 Q262:S262 Y262:AA262 AG262:AI262 AO262:AQ262 AW262:AY262 BE262:BG262 BJ262:BL262 I263:K263 Q263:S263 Y263:AA263 AG263:AI263 AO263:AQ263 AW263:AY263 BE263:BG263 BJ263:BL263 I264:K264 Q264:S264 Y264:AA264 AG264:AI264 AO264:AQ264 AW264:AY264 BE264:BG264 BJ264:BL264 I265:K265 Q265:S265 Y265:AA265 AG265:AI265 AO265:AQ265 AW265:AY265 BE265:BG265 BJ265:BL265 I266:K266 Q266:S266 Y266:AA266 AG266:AI266 AO266:AQ266 AW266:AY266 BE266:BG266 BJ266:BL266 I267:K267 Q267:S267 Y267:AA267 AG267:AI267 AO267:AQ267 AW267:AY267 BE267:BG267 BJ267:BL267 I268:K268 Q268:S268 Y268:AA268 AG268:AI268 AO268:AQ268 AW268:AY268 BE268:BG268 BJ268:BL268 I269:K269 Q269:S269 Y269:AA269 AG269:AI269 AO269:AQ269 AW269:AY269 BE269:BG269 BJ269:BL269 I270:K270 Q270:S270 Y270:AA270 AG270:AI270 AO270:AQ270 AW270:AY270 BE270:BG270 BJ270:BL270 D271 I271:L271 Q271:T271 Y271:AB271 AG271:AJ271 AO271:AR271 AW271:AZ271 BE271:BG271 BJ271:BL271 I272:K272 Q272:S272 Y272:AA272 AG272:AI272 AO272:AQ272 AW272:AY272 BE272:BG272 BJ272:BL272 I273:K273 Q273:S273 Y273:AA273 AG273:AI273 AO273:AQ273 AW273:AY273 BE273:BG273 BJ273:BL273 I274:K274 Q274:S274 Y274:AA274 AG274:AI274 AO274:AQ274 AW274:AY274 BE274:BG274 BJ274:BL274 I275:K275 Q275:S275 Y275:AA275 AG275:AI275 AO275:AQ275 AW275:AY275 BE275:BG275 BJ275:BL275 I276:K276 Q276:S276 Y276:AA276 AG276:AI276 AO276:AQ276 AW276:AY276 BE276:BG276 BJ276:BL276 I277:K277 Q277:S277 Y277:AA277 AG277:AI277 AO277:AQ277 AW277:AY277 BE277:BG277 BJ277:BL277 I278:K278 Q278:S278 Y278:AA278 AG278:AI278 AO278:AQ278 AW278:AY278 BE278:BG278 BJ278:BL278 I279:K279 Q279:S279 Y279:AA279 AG279:AI279 AO279:AQ279 AW279:AY279 BE279:BG279 BJ279:BL279 I280:K280 Q280:S280 Y280:AA280 AG280:AI280 AO280:AQ280 AW280:AY280 BE280:BG280 BJ280:BL280 I281:K281 Q281:S281 Y281:AA281 AG281:AI281 AO281:AQ281 AW281:AY281 BE281:BG281 BJ281:BL281 D282 I282:L282 Q282:T282 Y282:AB282 AG282:AJ282 AO282:AR282 AW282:AZ282 BE282:BG282 BJ282:BL282 I283:K283 Q283:S283 Y283:AA283 AG283:AI283 AO283:AQ283 AW283:AY283 BE283:BG283 BJ283:BL283 I284:K284 Q284:S284 Y284:AA284 AG284:AI284 AO284:AQ284 AW284:AY284 BE284:BG284 BJ284:BL284 I285:K285 Q285:S285 Y285:AA285 AG285:AI285 AO285:AQ285 AW285:AY285 BE285:BG285 BJ285:BL285 I286:K286 Q286:S286 Y286:AA286 AG286:AI286 AO286:AQ286 AW286:AY286 BE286:BG286 BJ286:BL286 I287:K287 Q287:S287 Y287:AA287 AG287:AI287 AO287:AQ287 AW287:AY287 BE287:BG287 BJ287:BL287 I288:K288 Q288:S288 Y288:AA288 AG288:AI288 AO288:AQ288 AW288:AY288 BE288:BG288 BJ288:BL288 I289:K289 Q289:S289 Y289:AA289 AG289:AI289 AO289:AQ289 AW289:AY289 BE289:BG289 BJ289:BL289 I290:K290 Q290:S290 Y290:AA290 AG290:AI290 AO290:AQ290 AW290:AY290 BE290:BG290 BJ290:BL290 I291:K291 Q291:S291 Y291:AA291 AG291:AI291 AO291:AQ291 AW291:AY291 BE291:BG291 BJ291:BL291 I292:K292 Q292:S292 Y292:AA292 AG292:AI292 AO292:AQ292 AW292:AY292 BE292:BG292 BJ292:BL292 D293 I293:L293 Q293:T293 Y293:AB293 AG293:AJ293 AO293:AR293 AW293:AZ293 BE293:BG293 BJ293:BL293 I294:K294 Q294:S294 Y294:AA294 AG294:AI294 AO294:AQ294 AW294:AY294 BE294:BG294 BJ294:BL294 I295:K295 Q295:S295 Y295:AA295 AG295:AI295 AO295:AQ295 AW295:AY295 BE295:BG295 BJ295:BL295 I296:K296 Q296:S296 Y296:AA296 AG296:AI296 AO296:AQ296 AW296:AY296 BE296:BG296 BJ296:BL296 I297:K297 Q297:S297 Y297:AA297 AG297:AI297 AO297:AQ297 AW297:AY297 BE297:BG297 BJ297:BL297 I298:K298 Q298:S298 Y298:AA298 AG298:AI298 AO298:AQ298 AW298:AY298 BE298:BG298 BJ298:BL298 I299:K299 Q299:S299 Y299:AA299 AG299:AI299 AO299:AQ299 AW299:AY299 BE299:BG299 BJ299:BL299 I300:K300 Q300:S300 Y300:AA300 AG300:AI300 AO300:AQ300 AW300:AY300 BE300:BG300 BJ300:BL300 I301:K301 Q301:S301 Y301:AA301 AG301:AI301 AO301:AQ301 AW301:AY301 BE301:BG301 BJ301:BL301 I302:K302 Q302:S302 Y302:AA302 AG302:AI302 AO302:AQ302 AW302:AY302 BE302:BG302 BJ302:BL302 I303:K303 Q303:S303 Y303:AA303 AG303:AI303 AO303:AQ303 AW303:AY303 BE303:BG303 BJ303:BL303 D304 I304:L304 Q304:T304 Y304:AB304 AG304:AJ304 AO304:AR304 AW304:AZ304 BE304:BG304 BJ304:BL304 I305:K305 Q305:S305 Y305:AA305 AG305:AI305 AO305:AQ305 AW305:AY305 BE305:BG305 BJ305:BL305 I306:K306 Q306:S306 Y306:AA306 AG306:AI306 AO306:AQ306 AW306:AY306 BE306:BG306 BJ306:BL306 I307:K307 Q307:S307 Y307:AA307 AG307:AI307 AO307:AQ307 AW307:AY307 BE307:BG307 BJ307:BL307 I308:K308 Q308:S308 Y308:AA308 AG308:AI308 AO308:AQ308 AW308:AY308 BE308:BG308 BJ308:BL308 I309:K309 Q309:S309 Y309:AA309 AG309:AI309 AO309:AQ309 AW309:AY309 BE309:BG309 BJ309:BL309 I310:K310 Q310:S310 Y310:AA310 AG310:AI310 AO310:AQ310 AW310:AY310 BE310:BG310 BJ310:BL310 I311:K311 Q311:S311 Y311:AA311 AG311:AI311 AO311:AQ311 AW311:AY311 BE311:BG311 BJ311:BL311 I312:K312 Q312:S312 Y312:AA312 AG312:AI312 AO312:AQ312 AW312:AY312 BE312:BG312 BJ312:BL312 I313:K313 Q313:S313 Y313:AA313 AG313:AI313 AO313:AQ313 AW313:AY313 BE313:BG313 BJ313:BL313 I314:K314 Q314:S314 Y314:AA314 AG314:AI314 AO314:AQ314 AW314:AY314 BE314:BG314 BJ314:BL314 D315 I315:L315 Q315:T315 Y315:AB315 AG315:AJ315 AO315:AR315 AW315:AZ315 BE315:BG315 BJ315:BL315 I316:K316 Q316:S316 Y316:AA316 AG316:AI316 AO316:AQ316 AW316:AY316 BE316:BG316 BJ316:BL316 I317:K317 Q317:S317 Y317:AA317 AG317:AI317 AO317:AQ317 AW317:AY317 BE317:BG317 BJ317:BL317 I318:K318 Q318:S318 Y318:AA318 AG318:AI318 AO318:AQ318 AW318:AY318 BE318:BG318 BJ318:BL318 I319:K319 Q319:S319 Y319:AA319 AG319:AI319 AO319:AQ319 AW319:AY319 BE319:BG319 BJ319:BL319 I320:K320 Q320:S320 Y320:AA320 AG320:AI320 AO320:AQ320 AW320:AY320 BE320:BG320 BJ320:BL320 I321:K321 Q321:S321 Y321:AA321 AG321:AI321 AO321:AQ321 AW321:AY321 BE321:BG321 BJ321:BL321 I322:K322 Q322:S322 Y322:AA322 AG322:AI322 AO322:AQ322 AW322:AY322 BE322:BG322 BJ322:BL322 I323:K323 Q323:S323 Y323:AA323 AG323:AI323 AO323:AQ323 AW323:AY323 BE323:BG323 BJ323:BL323 I324:K324 Q324:S324 Y324:AA324 AG324:AI324 AO324:AQ324 AW324:AY324 BE324:BG324 BJ324:BL324 I325:K325 Q325:S325 Y325:AA325 AG325:AI325 AO325:AQ325 AW325:AY325 BE325:BG325 BJ325:BL325 D326 I326:L326 Q326:T326 Y326:AB326 AG326:AJ326 AO326:AR326 AW326:AZ326 BE326:BG326 BJ326:BL326 I327:K327 Q327:S327 Y327:AA327 AG327:AI327 AO327:AQ327 AW327:AY327 BE327:BG327 BJ327:BL327 I328:K328 Q328:S328 Y328:AA328 AG328:AI328 AO328:AQ328 AW328:AY328 BE328:BG328 BJ328:BL328 I329:K329 Q329:S329 Y329:AA329 AG329:AI329 AO329:AQ329 AW329:AY329 BE329:BG329 BJ329:BL329 I330:K330 Q330:S330 Y330:AA330 AG330:AI330 AO330:AQ330 AW330:AY330 BE330:BG330 BJ330:BL330 I331:K331 Q331:S331 Y331:AA331 AG331:AI331 AO331:AQ331 AW331:AY331 BE331:BG331 BJ331:BL331 I332:K332 Q332:S332 Y332:AA332 AG332:AI332 AO332:AQ332 AW332:AY332 BE332:BG332 BJ332:BL332 I333:K333 Q333:S333 Y333:AA333 AG333:AI333 AO333:AQ333 AW333:AY333 BE333:BG333 BJ333:BL333 I334:K334 Q334:S334 Y334:AA334 AG334:AI334 AO334:AQ334 AW334:AY334 BE334:BG334 BJ334:BL334 I335:K335 Q335:S335 Y335:AA335 AG335:AI335 AO335:AQ335 AW335:AY335 BE335:BG335 BJ335:BL335 I336:K336 Q336:S336 Y336:AA336 AG336:AI336 AO336:AQ336 AW336:AY336 BE336:BG336 BJ336:BL336 D337 I337:L337 Q337:T337 Y337:AB337 AG337:AJ337 AO337:AR337 AW337:AZ337 BE337:BG337 BJ337:BL337 I338:K338 Q338:S338 Y338:AA338 AG338:AI338 AO338:AQ338 AW338:AY338 BE338:BG338 BJ338:BL338 I339:K339 Q339:S339 Y339:AA339 AG339:AI339 AO339:AQ339 AW339:AY339 BE339:BG339 BJ339:BL339 I340:K340 Q340:S340 Y340:AA340 AG340:AI340 AO340:AQ340 AW340:AY340 BE340:BG340 BJ340:BL340 I341:K341 Q341:S341 Y341:AA341 AG341:AI341 AO341:AQ341 AW341:AY341 BE341:BG341 BJ341:BL341 I342:K342 Q342:S342 Y342:AA342 AG342:AI342 AO342:AQ342 AW342:AY342 BE342:BG342 BJ342:BL342 I343:K343 Q343:S343 Y343:AA343 AG343:AI343 AO343:AQ343 AW343:AY343 BE343:BG343 BJ343:BL343 I344:K344 Q344:S344 Y344:AA344 AG344:AI344 AO344:AQ344 AW344:AY344 BE344:BG344 BJ344:BL344 I345:K345 Q345:S345 Y345:AA345 AG345:AI345 AO345:AQ345 AW345:AY345 BE345:BG345 BJ345:BL345 I346:K346 Q346:S346 Y346:AA346 AG346:AI346 AO346:AQ346 AW346:AY346 BE346:BG346 BJ346:BL346 I347:K347 Q347:S347 Y347:AA347 AG347:AI347 AO347:AQ347 AW347:AY347 BE347:BG347 BJ347:BL347 D348 I348:L348 Q348:T348 Y348:AB348 AG348:AJ348 AO348:AR348 AW348:AZ348 BE348:BG348 BJ348:BL348 I349:K349 Q349:S349 Y349:AA349 AG349:AI349 AO349:AQ349 AW349:AY349 BE349:BG349 BJ349:BL349 I350:K350 Q350:S350 Y350:AA350 AG350:AI350 AO350:AQ350 AW350:AY350 BE350:BG350 BJ350:BL350 I351:K351 Q351:S351 Y351:AA351 AG351:AI351 AO351:AQ351 AW351:AY351 BE351:BG351 BJ351:BL351 I352:K352 Q352:S352 Y352:AA352 AG352:AI352 AO352:AQ352 AW352:AY352 BE352:BG352 BJ352:BL352 I353:K353 Q353:S353 Y353:AA353 AG353:AI353 AO353:AQ353 AW353:AY353 BE353:BG353 BJ353:BL353 I354:K354 Q354:S354 Y354:AA354 AG354:AI354 AO354:AQ354 AW354:AY354 BE354:BG354 BJ354:BL354 I355:K355 Q355:S355 Y355:AA355 AG355:AI355 AO355:AQ355 AW355:AY355 BE355:BG355 BJ355:BL355 I356:K356 Q356:S356 Y356:AA356 AG356:AI356 AO356:AQ356 AW356:AY356 BE356:BG356 BJ356:BL356 I357:K357 Q357:S357 Y357:AA357 AG357:AI357 AO357:AQ357 AW357:AY357 BE357:BG357 BJ357:BL357 I358:K358 Q358:S358 Y358:AA358 AG358:AI358 AO358:AQ358 AW358:AY358 BE358:BG358 BJ358:BL358 D359 I359:L359 Q359:T359 Y359:AB359 AG359:AJ359 AO359:AR359 AW359:AZ359 BE359:BG359 BJ359:BL359 I360:K360 Q360:S360 Y360:AA360 AG360:AI360 AO360:AQ360 AW360:AY360 BE360:BG360 BJ360:BL360 I361:K361 Q361:S361 Y361:AA361 AG361:AI361 AO361:AQ361 AW361:AY361 BE361:BG361 BJ361:BL361 I362:K362 Q362:S362 Y362:AA362 AG362:AI362 AO362:AQ362 AW362:AY362 BE362:BG362 BJ362:BL362 I363:K363 Q363:S363 Y363:AA363 AG363:AI363 AO363:AQ363 AW363:AY363 BE363:BG363 BJ363:BL363 I364:K364 Q364:S364 Y364:AA364 AG364:AI364 AO364:AQ364 AW364:AY364 BE364:BG364 BJ364:BL364 I365:K365 Q365:S365 Y365:AA365 AG365:AI365 AO365:AQ365 AW365:AY365 BE365:BG365 BJ365:BL365 I366:K366 Q366:S366 Y366:AA366 AG366:AI366 AO366:AQ366 AW366:AY366 BE366:BG366 BJ366:BL366 I367:K367 Q367:S367 Y367:AA367 AG367:AI367 AO367:AQ367 AW367:AY367 BE367:BG367 BJ367:BL367 I368:K368 Q368:S368 Y368:AA368 AG368:AI368 AO368:AQ368 AW368:AY368 BE368:BG368 BJ368:BL368 I369:K369 Q369:S369 Y369:AA369 AG369:AI369 AO369:AQ369 AW369:AY369 BE369:BG369 BJ369:BL369 D370 I370:L370 Q370:T370 Y370:AB370 AG370:AJ370 AO370:AR370 AW370:AZ370 BE370:BG370 BJ370:BL370 I371:K371 Q371:S371 Y371:AA371 AG371:AI371 AO371:AQ371 AW371:AY371 BE371:BG371 BJ371:BL371 I372:K372 Q372:S372 Y372:AA372 AG372:AI372 AO372:AQ372 AW372:AY372 BE372:BG372 BJ372:BL372 I373:K373 Q373:S373 Y373:AA373 AG373:AI373 AO373:AQ373 AW373:AY373 BE373:BG373 BJ373:BL373 I374:K374 Q374:S374 Y374:AA374 AG374:AI374 AO374:AQ374 AW374:AY374 BE374:BG374 BJ374:BL374 I375:K375 Q375:S375 Y375:AA375 AG375:AI375 AO375:AQ375 AW375:AY375 BE375:BG375 BJ375:BL375 I376:K376 Q376:S376 Y376:AA376 AG376:AI376 AO376:AQ376 AW376:AY376 BE376:BG376 BJ376:BL376 I377:K377 Q377:S377 Y377:AA377 AG377:AI377 AO377:AQ377 AW377:AY377 BE377:BG377 BJ377:BL377 I378:K378 Q378:S378 Y378:AA378 AG378:AI378 AO378:AQ378 AW378:AY378 BE378:BG378 BJ378:BL378 I379:K379 Q379:S379 Y379:AA379 AG379:AI379 AO379:AQ379 AW379:AY379 BE379:BG379 BJ379:BL379 I380:K380 Q380:S380 Y380:AA380 AG380:AI380 AO380:AQ380 AW380:AY380 BE380:BG380 BJ380:BL380 D381 I381:L381 Q381:T381 Y381:AB381 AG381:AJ381 AO381:AR381 AW381:AZ381 BE381:BG381 BJ381:BL381 I382:K382 Q382:S382 Y382:AA382 AG382:AI382 AO382:AQ382 AW382:AY382 BE382:BG382 BJ382:BL382 I383:K383 Q383:S383 Y383:AA383 AG383:AI383 AO383:AQ383 AW383:AY383 BE383:BG383 BJ383:BL383 I384:K384 Q384:S384 Y384:AA384 AG384:AI384 AO384:AQ384 AW384:AY384 BE384:BG384 BJ384:BL384 I385:K385 Q385:S385 Y385:AA385 AG385:AI385 AO385:AQ385 AW385:AY385 BE385:BG385 BJ385:BL385 I386:K386 Q386:S386 Y386:AA386 AG386:AI386 AO386:AQ386 AW386:AY386 BE386:BG386 BJ386:BL386 I387:K387 Q387:S387 Y387:AA387 AG387:AI387 AO387:AQ387 AW387:AY387 BE387:BG387 BJ387:BL387 I388:K388 Q388:S388 Y388:AA388 AG388:AI388 AO388:AQ388 AW388:AY388 BE388:BG388 BJ388:BL388 I389:K389 Q389:S389 Y389:AA389 AG389:AI389 AO389:AQ389 AW389:AY389 BE389:BG389 BJ389:BL389 I390:K390 Q390:S390 Y390:AA390 AG390:AI390 AO390:AQ390 AW390:AY390 BE390:BG390 BJ390:BL390 I391:K391 Q391:S391 Y391:AA391 AG391:AI391 AO391:AQ391 AW391:AY391 BE391:BG391 BJ391:BL391 D392 I392:L392 Q392:T392 Y392:AB392 AG392:AJ392 AO392:AR392 AW392:AZ392 BE392:BG392 BJ392:BL392 I393:K393 Q393:S393 Y393:AA393 AG393:AI393 AO393:AQ393 AW393:AY393 BE393:BG393 BJ393:BL393 I394:K394 Q394:S394 Y394:AA394 AG394:AI394 AO394:AQ394 AW394:AY394 BE394:BG394 BJ394:BL394 I395:K395 Q395:S395 Y395:AA395 AG395:AI395 AO395:AQ395 AW395:AY395 BE395:BG395 BJ395:BL395 I396:K396 Q396:S396 Y396:AA396 AG396:AI396 AO396:AQ396 AW396:AY396 BE396:BG396 BJ396:BL396 I397:K397 Q397:S397 Y397:AA397 AG397:AI397 AO397:AQ397 AW397:AY397 BE397:BG397 BJ397:BL397 I398:K398 Q398:S398 Y398:AA398 AG398:AI398 AO398:AQ398 AW398:AY398 BE398:BG398 BJ398:BL398 I399:K399 Q399:S399 Y399:AA399 AG399:AI399 AO399:AQ399 AW399:AY399 BE399:BG399 BJ399:BL399 I400:K400 Q400:S400 Y400:AA400 AG400:AI400 AO400:AQ400 AW400:AY400 BE400:BG400 BJ400:BL400 I401:K401 Q401:S401 Y401:AA401 AG401:AI401 AO401:AQ401 AW401:AY401 BE401:BG401 BJ401:BL401 I402:K402 Q402:S402 Y402:AA402 AG402:AI402 AO402:AQ402 AW402:AY402 BE402:BG402 BJ402:BL402 D403 I403:L403 Q403:T403 Y403:AB403 AG403:AJ403 AO403:AR403 AW403:AZ403 BE403:BG403 BJ403:BL403 I404:K404 Q404:S404 Y404:AA404 AG404:AI404 AO404:AQ404 AW404:AY404 BE404:BG404 BJ404:BL404 I405:K405 Q405:S405 Y405:AA405 AG405:AI405 AO405:AQ405 AW405:AY405 BE405:BG405 BJ405:BL405 I406:K406 Q406:S406 Y406:AA406 AG406:AI406 AO406:AQ406 AW406:AY406 BE406:BG406 BJ406:BL406 I407:K407 Q407:S407 Y407:AA407 AG407:AI407 AO407:AQ407 AW407:AY407 BE407:BG407 BJ407:BL407 I408:K408 Q408:S408 Y408:AA408 AG408:AI408 AO408:AQ408 AW408:AY408 BE408:BG408 BJ408:BL408 I409:K409 Q409:S409 Y409:AA409 AG409:AI409 AO409:AQ409 AW409:AY409 BE409:BG409 BJ409:BL409 I410:K410 Q410:S410 Y410:AA410 AG410:AI410 AO410:AQ410 AW410:AY410 BE410:BG410 BJ410:BL410 I411:K411 Q411:S411 Y411:AA411 AG411:AI411 AO411:AQ411 AW411:AY411 BE411:BG411 BJ411:BL411 I412:K412 Q412:S412 Y412:AA412 AG412:AI412 AO412:AQ412 AW412:AY412 BE412:BG412 BJ412:BL412 I413:K413 Q413:S413 Y413:AA413 AG413:AI413 AO413:AQ413 AW413:AY413 BE413:BG413 BJ413:BL413 D414 I414:L414 Q414:T414 Y414:AB414 AG414:AJ414 AO414:AR414 AW414:AZ414 BE414:BG414 BJ414:BL414 I415:K415 Q415:S415 Y415:AA415 AG415:AI415 AO415:AQ415 AW415:AY415 BE415:BG415 BJ415:BL415 I416:K416 Q416:S416 Y416:AA416 AG416:AI416 AO416:AQ416 AW416:AY416 BE416:BG416 BJ416:BL416 I417:K417 Q417:S417 Y417:AA417 AG417:AI417 AO417:AQ417 AW417:AY417 BE417:BG417 BJ417:BL417 I418:K418 Q418:S418 Y418:AA418 AG418:AI418 AO418:AQ418 AW418:AY418 BE418:BG418 BJ418:BL418 I419:K419 Q419:S419 Y419:AA419 AG419:AI419 AO419:AQ419 AW419:AY419 BE419:BG419 BJ419:BL419 I420:K420 Q420:S420 Y420:AA420 AG420:AI420 AO420:AQ420 AW420:AY420 BE420:BG420 BJ420:BL420 I421:K421 Q421:S421 Y421:AA421 AG421:AI421 AO421:AQ421 AW421:AY421 BE421:BG421 BJ421:BL421 I422:K422 Q422:S422 Y422:AA422 AG422:AI422 AO422:AQ422 AW422:AY422 BE422:BG422 BJ422:BL422 I423:K423 Q423:S423 Y423:AA423 AG423:AI423 AO423:AQ423 AW423:AY423 BE423:BG423 BJ423:BL423 I424:K424 Q424:S424 Y424:AA424 AG424:AI424 AO424:AQ424 AW424:AY424 BE424:BG424 BJ424:BL424 D425 I425:L425 Q425:T425 Y425:AB425 AG425:AJ425 AO425:AR425 AW425:AZ425 BE425:BG425 BJ425:BL425 I426:K426 Q426:S426 Y426:AA426 AG426:AI426 AO426:AQ426 AW426:AY426 BE426:BG426 BJ426:BL426 I427:K427 Q427:S427 Y427:AA427 AG427:AI427 AO427:AQ427 AW427:AY427 BE427:BG427 BJ427:BL427 I428:K428 Q428:S428 Y428:AA428 AG428:AI428 AO428:AQ428 AW428:AY428 BE428:BG428 BJ428:BL428 I429:K429 Q429:S429 Y429:AA429 AG429:AI429 AO429:AQ429 AW429:AY429 BE429:BG429 BJ429:BL429 I430:K430 Q430:S430 Y430:AA430 AG430:AI430 AO430:AQ430 AW430:AY430 BE430:BG430 BJ430:BL430 I431:K431 Q431:S431 Y431:AA431 AG431:AI431 AO431:AQ431 AW431:AY431 BE431:BG431 BJ431:BL431 I432:K432 Q432:S432 Y432:AA432 AG432:AI432 AO432:AQ432 AW432:AY432 BE432:BG432 BJ432:BL432 I433:K433 Q433:S433 Y433:AA433 AG433:AI433 AO433:AQ433 AW433:AY433 BE433:BG433 BJ433:BL433 I434:K434 Q434:S434 Y434:AA434 AG434:AI434 AO434:AQ434 AW434:AY434 BE434:BG434 BJ434:BL434 I435:K435 Q435:S435 Y435:AA435 AG435:AI435 AO435:AQ435 AW435:AY435 BE435:BG435 BJ435:BL435 D436 I436:L436 Q436:T436 Y436:AB436 AG436:AJ436 AO436:AR436 AW436:AZ436 BE436:BG436 BJ436:BL436 I437:K437 Q437:S437 Y437:AA437 AG437:AI437 AO437:AQ437 AW437:AY437 BE437:BG437 BJ437:BL437 I438:K438 Q438:S438 Y438:AA438 AG438:AI438 AO438:AQ438 AW438:AY438 BE438:BG438 BJ438:BL438 I439:K439 Q439:S439 Y439:AA439 AG439:AI439 AO439:AQ439 AW439:AY439 BE439:BG439 BJ439:BL439 I440:K440 Q440:S440 Y440:AA440 AG440:AI440 AO440:AQ440 AW440:AY440 BE440:BG440 BJ440:BL440 I441:K441 Q441:S441 Y441:AA441 AG441:AI441 AO441:AQ441 AW441:AY441 BE441:BG441 BJ441:BL441 I442:K442 Q442:S442 Y442:AA442 AG442:AI442 AO442:AQ442 AW442:AY442 BE442:BG442 BJ442:BL442 I443:K443 Q443:S443 Y443:AA443 AG443:AI443 AO443:AQ443 AW443:AY443 BE443:BG443 BJ443:BL443 I444:K444 Q444:S444 Y444:AA444 AG444:AI444 AO444:AQ444 AW444:AY444 BE444:BG444 BJ444:BL444 I445:K445 Q445:S445 Y445:AA445 AG445:AI445 AO445:AQ445 AW445:AY445 BE445:BG445 BJ445:BL445 I446:K446 Q446:S446 Y446:AA446 AG446:AI446 AO446:AQ446 AW446:AY446 BE446:BG446 BJ446:BL446 D447 I447:L447 Q447:T447 Y447:AB447 AG447:AJ447 AO447:AR447 AW447:AZ447 BE447:BG447 BJ447:BL447 I448:K448 Q448:S448 Y448:AA448 AG448:AI448 AO448:AQ448 AW448:AY448 BE448:BG448 BJ448:BL448 I449:K449 Q449:S449 Y449:AA449 AG449:AI449 AO449:AQ449 AW449:AY449 BE449:BG449 BJ449:BL449 I450:K450 Q450:S450 Y450:AA450 AG450:AI450 AO450:AQ450 AW450:AY450 BE450:BG450 BJ450:BL450 I451:K451 Q451:S451 Y451:AA451 AG451:AI451 AO451:AQ451 AW451:AY451 BE451:BG451 BJ451:BL451 I452:K452 Q452:S452 Y452:AA452 AG452:AI452 AO452:AQ452 AW452:AY452 BE452:BG452 BJ452:BL452 I453:K453 Q453:S453 Y453:AA453 AG453:AI453 AO453:AQ453 AW453:AY453 BE453:BG453 BJ453:BL453 I454:K454 Q454:S454 Y454:AA454 AG454:AI454 AO454:AQ454 AW454:AY454 BE454:BG454 BJ454:BL454 I455:K455 Q455:S455 Y455:AA455 AG455:AI455 AO455:AQ455 AW455:AY455 BE455:BG455 BJ455:BL455 I456:K456 Q456:S456 Y456:AA456 AG456:AI456 AO456:AQ456 AW456:AY456 BE456:BG456 BJ456:BL456 I457:K457 Q457:S457 Y457:AA457 AG457:AI457 AO457:AQ457 AW457:AY457 BE457:BG457 BJ457:BL457 D458 I458:L458 Q458:T458 Y458:AB458 AG458:AJ458 AO458:AR458 AW458:AZ458 BE458:BG458 BJ458:BL458 I459:K459 Q459:S459 Y459:AA459 AG459:AI459 AO459:AQ459 AW459:AY459 BE459:BG459 BJ459:BL459 I460:K460 Q460:S460 Y460:AA460 AG460:AI460 AO460:AQ460 AW460:AY460 BE460:BG460 BJ460:BL460 I461:K461 Q461:S461 Y461:AA461 AG461:AI461 AO461:AQ461 AW461:AY461 BE461:BG461 BJ461:BL461 I462:K462 Q462:S462 Y462:AA462 AG462:AI462 AO462:AQ462 AW462:AY462 BE462:BG462 BJ462:BL462 I463:K463 Q463:S463 Y463:AA463 AG463:AI463 AO463:AQ463 AW463:AY463 BE463:BG463 BJ463:BL463 I464:K464 Q464:S464 Y464:AA464 AG464:AI464 AO464:AQ464 AW464:AY464 BE464:BG464 BJ464:BL464 I465:K465 Q465:S465 Y465:AA465 AG465:AI465 AO465:AQ465 AW465:AY465 BE465:BG465 BJ465:BL465 I466:K466 Q466:S466 Y466:AA466 AG466:AI466 AO466:AQ466 AW466:AY466 BE466:BG466 BJ466:BL466 I467:K467 Q467:S467 Y467:AA467 AG467:AI467 AO467:AQ467 AW467:AY467 BE467:BG467 BJ467:BL467 I468:K468 Q468:S468 Y468:AA468 AG468:AI468 AO468:AQ468 AW468:AY468 BE468:BG468 BJ468:BL468 D469 I469:L469 Q469:T469 Y469:AB469 AG469:AJ469 AO469:AR469 AW469:AZ469 BE469:BG469 BJ469:BL469 I470:K470 Q470:S470 Y470:AA470 AG470:AI470 AO470:AQ470 AW470:AY470 BE470:BG470 BJ470:BL470 I471:K471 Q471:S471 Y471:AA471 AG471:AI471 AO471:AQ471 AW471:AY471 BE471:BG471 BJ471:BL471 I472:K472 Q472:S472 Y472:AA472 AG472:AI472 AO472:AQ472 AW472:AY472 BE472:BG472 BJ472:BL472 I473:K473 Q473:S473 Y473:AA473 AG473:AI473 AO473:AQ473 AW473:AY473 BE473:BG473 BJ473:BL473 I474:K474 Q474:S474 Y474:AA474 AG474:AI474 AO474:AQ474 AW474:AY474 BE474:BG474 BJ474:BL474 I475:K475 Q475:S475 Y475:AA475 AG475:AI475 AO475:AQ475 AW475:AY475 BE475:BG475 BJ475:BL475 I476:K476 Q476:S476 Y476:AA476 AG476:AI476 AO476:AQ476 AW476:AY476 BE476:BG476 BJ476:BL476 I477:K477 Q477:S477 Y477:AA477 AG477:AI477 AO477:AQ477 AW477:AY477 BE477:BG477 BJ477:BL477 I478:K478 Q478:S478 Y478:AA478 AG478:AI478 AO478:AQ478 AW478:AY478 BE478:BG478 BJ478:BL478 I479:K479 Q479:S479 Y479:AA479 AG479:AI479 AO479:AQ479 AW479:AY479 BE479:BG479 BJ479:BL479 D480 I480:L480 Q480:T480 Y480:AB480 AG480:AJ480 AO480:AR480 AW480:AZ480 BE480:BG480 BJ480:BL480 I481:K481 Q481:S481 Y481:AA481 AG481:AI481 AO481:AQ481 AW481:AY481 BE481:BG481 BJ481:BL481 I482:K482 Q482:S482 Y482:AA482 AG482:AI482 AO482:AQ482 AW482:AY482 BE482:BG482 BJ482:BL482 I483:K483 Q483:S483 Y483:AA483 AG483:AI483 AO483:AQ483 AW483:AY483 BE483:BG483 BJ483:BL483 I484:K484 Q484:S484 Y484:AA484 AG484:AI484 AO484:AQ484 AW484:AY484 BE484:BG484 BJ484:BL484 I485:K485 Q485:S485 Y485:AA485 AG485:AI485 AO485:AQ485 AW485:AY485 BE485:BG485 BJ485:BL485 I486:K486 Q486:S486 Y486:AA486 AG486:AI486 AO486:AQ486 AW486:AY486 BE486:BG486 BJ486:BL486 I487:K487 Q487:S487 Y487:AA487 AG487:AI487 AO487:AQ487 AW487:AY487 BE487:BG487 BJ487:BL487 I488:K488 Q488:S488 Y488:AA488 AG488:AI488 AO488:AQ488 AW488:AY488 BE488:BG488 BJ488:BL488 I489:K489 Q489:S489 Y489:AA489 AG489:AI489 AO489:AQ489 AW489:AY489 BE489:BG489 BJ489:BL489 I490:K490 Q490:S490 Y490:AA490 AG490:AI490 AO490:AQ490 AW490:AY490 BE490:BG490 BJ490:BL490 D491 I491:L491 Q491:T491 Y491:AB491 AG491:AJ491 AO491:AR491 AW491:AZ491 BE491:BG491 BJ491:BL491 I492:K492 Q492:S492 Y492:AA492 AG492:AI492 AO492:AQ492 AW492:AY492 BE492:BG492 BJ492:BL492 I493:K493 Q493:S493 Y493:AA493 AG493:AI493 AO493:AQ493 AW493:AY493 BE493:BG493 BJ493:BL493 I494:K494 Q494:S494 Y494:AA494 AG494:AI494 AO494:AQ494 AW494:AY494 BE494:BG494 BJ494:BL494 I495:K495 Q495:S495 Y495:AA495 AG495:AI495 AO495:AQ495 AW495:AY495 BE495:BG495 BJ495:BL495 I496:K496 Q496:S496 Y496:AA496 AG496:AI496 AO496:AQ496 AW496:AY496 BE496:BG496 BJ496:BL496 I497:K497 Q497:S497 Y497:AA497 AG497:AI497 AO497:AQ497 AW497:AY497 BE497:BG497 BJ497:BL497 I498:K498 Q498:S498 Y498:AA498 AG498:AI498 AO498:AQ498 AW498:AY498 BE498:BG498 BJ498:BL498 I499:K499 Q499:S499 Y499:AA499 AG499:AI499 AO499:AQ499 AW499:AY499 BE499:BG499 BJ499:BL499 I500:K500 Q500:S500 Y500:AA500 AG500:AI500 AO500:AQ500 AW500:AY500 BE500:BG500 BJ500:BL500 I501:K501 Q501:S501 Y501:AA501 AG501:AI501 AO501:AQ501 AW501:AY501 BE501:BG501 BJ501:BL501 D502 I502:L502 Q502:T502 Y502:AB502 AG502:AJ502 AO502:AR502 AW502:AZ502 BE502:BG502 BJ502:BL502 I503:K503 Q503:S503 Y503:AA503 AG503:AI503 AO503:AQ503 AW503:AY503 BE503:BG503 BJ503:BL503 I504:K504 Q504:S504 Y504:AA504 AG504:AI504 AO504:AQ504 AW504:AY504 BE504:BG504 BJ504:BL504 I505:K505 Q505:S505 Y505:AA505 AG505:AI505 AO505:AQ505 AW505:AY505 BE505:BG505 BJ505:BL505 I506:K506 Q506:S506 Y506:AA506 AG506:AI506 AO506:AQ506 AW506:AY506 BE506:BG506 BJ506:BL506 I507:K507 Q507:S507 Y507:AA507 AG507:AI507 AO507:AQ507 AW507:AY507 BE507:BG507 BJ507:BL507 I508:K508 Q508:S508 Y508:AA508 AG508:AI508 AO508:AQ508 AW508:AY508 BE508:BG508 BJ508:BL508 I509:K509 Q509:S509 Y509:AA509 AG509:AI509 AO509:AQ509 AW509:AY509 BE509:BG509 BJ509:BL509 I510:K510 Q510:S510 Y510:AA510 AG510:AI510 AO510:AQ510 AW510:AY510 BE510:BG510 BJ510:BL510 I511:K511 Q511:S511 Y511:AA511 AG511:AI511 AO511:AQ511 AW511:AY511 BE511:BG511 BJ511:BL511 I512:K512 Q512:S512 Y512:AA512 AG512:AI512 AO512:AQ512 AW512:AY512 BE512:BG512 BJ512:BL512 D513 I513:L513 Q513:T513 Y513:AB513 AG513:AJ513 AO513:AR513 AW513:AZ513 BE513:BG513 BJ513:BL513 I514:K514 Q514:S514 Y514:AA514 AG514:AI514 AO514:AQ514 AW514:AY514 BE514:BG514 BJ514:BL514 I515:K515 Q515:S515 Y515:AA515 AG515:AI515 AO515:AQ515 AW515:AY515 BE515:BG515 BJ515:BL515 I516:K516 Q516:S516 Y516:AA516 AG516:AI516 AO516:AQ516 AW516:AY516 BE516:BG516 BJ516:BL516 I517:K517 Q517:S517 Y517:AA517 AG517:AI517 AO517:AQ517 AW517:AY517 BE517:BG517 BJ517:BL517 I518:K518 Q518:S518 Y518:AA518 AG518:AI518 AO518:AQ518 AW518:AY518 BE518:BG518 BJ518:BL518 I519:K519 Q519:S519 Y519:AA519 AG519:AI519 AO519:AQ519 AW519:AY519 BE519:BG519 BJ519:BL519 I520:K520 Q520:S520 Y520:AA520 AG520:AI520 AO520:AQ520 AW520:AY520 BE520:BG520 BJ520:BL520 I521:K521 Q521:S521 Y521:AA521 AG521:AI521 AO521:AQ521 AW521:AY521 BE521:BG521 BJ521:BL521 I522:K522 Q522:S522 Y522:AA522 AG522:AI522 AO522:AQ522 AW522:AY522 BE522:BG522 BJ522:BL522 I523:K523 Q523:S523 Y523:AA523 AG523:AI523 AO523:AQ523 AW523:AY523 BE523:BG523 BJ523:BL523 D524 I524:L524 Q524:T524 Y524:AB524 AG524:AJ524 AO524:AR524 AW524:AZ524 BE524:BG524 BJ524:BL524 I525:K525 Q525:S525 Y525:AA525 AG525:AI525 AO525:AQ525 AW525:AY525 BE525:BG525 BJ525:BL525 I526:K526 Q526:S526 Y526:AA526 AG526:AI526 AO526:AQ526 AW526:AY526 BE526:BG526 BJ526:BL526 I527:K527 Q527:S527 Y527:AA527 AG527:AI527 AO527:AQ527 AW527:AY527 BE527:BG527 BJ527:BL527 I528:K528 Q528:S528 Y528:AA528 AG528:AI528 AO528:AQ528 AW528:AY528 BE528:BG528 BJ528:BL528 I529:K529 Q529:S529 Y529:AA529 AG529:AI529 AO529:AQ529 AW529:AY529 BE529:BG529 BJ529:BL529 I530:K530 Q530:S530 Y530:AA530 AG530:AI530 AO530:AQ530 AW530:AY530 BE530:BG530 BJ530:BL530 I531:K531 Q531:S531 Y531:AA531 AG531:AI531 AO531:AQ531 AW531:AY531 BE531:BG531 BJ531:BL531 I532:K532 Q532:S532 Y532:AA532 AG532:AI532 AO532:AQ532 AW532:AY532 BE532:BG532 BJ532:BL532 I533:K533 Q533:S533 Y533:AA533 AG533:AI533 AO533:AQ533 AW533:AY533 BE533:BG533 BJ533:BL533 I534:K534 Q534:S534 Y534:AA534 AG534:AI534 AO534:AQ534 AW534:AY534 BE534:BG534 BJ534:BL534 D535 I535:L535 Q535:T535 Y535:AB535 AG535:AJ535 AO535:AR535 AW535:AZ535 BE535:BG535 BJ535:BL535 I536:K536 Q536:S536 Y536:AA536 AG536:AI536 AO536:AQ536 AW536:AY536 BE536:BG536 BJ536:BL536 I537:K537 Q537:S537 Y537:AA537 AG537:AI537 AO537:AQ537 AW537:AY537 BE537:BG537 BJ537:BL537 I538:K538 Q538:S538 Y538:AA538 AG538:AI538 AO538:AQ538 AW538:AY538 BE538:BG538 BJ538:BL538 I539:K539 Q539:S539 Y539:AA539 AG539:AI539 AO539:AQ539 AW539:AY539 BE539:BG539 BJ539:BL539 I540:K540 Q540:S540 Y540:AA540 AG540:AI540 AO540:AQ540 AW540:AY540 BE540:BG540 BJ540:BL540 I541:K541 Q541:S541 Y541:AA541 AG541:AI541 AO541:AQ541 AW541:AY541 BE541:BG541 BJ541:BL541 I542:K542 Q542:S542 Y542:AA542 AG542:AI542 AO542:AQ542 AW542:AY542 BE542:BG542 BJ542:BL542 I543:K543 Q543:S543 Y543:AA543 AG543:AI543 AO543:AQ543 AW543:AY543 BE543:BG543 BJ543:BL543 I544:K544 Q544:S544 Y544:AA544 AG544:AI544 AO544:AQ544 AW544:AY544 BE544:BG544 BJ544:BL544 I545:K545 Q545:S545 Y545:AA545 AG545:AI545 AO545:AQ545 AW545:AY545 BE545:BG545 BJ545:BL545 D546 I546:L546 Q546:T546 Y546:AB546 AG546:AJ546 AO546:AR546 AW546:AZ546 BE546:BG546 BJ546:BL546 I547:K547 Q547:S547 Y547:AA547 AG547:AI547 AO547:AQ547 AW547:AY547 BE547:BG547 BJ547:BL547 I548:K548 Q548:S548 Y548:AA548 AG548:AI548 AO548:AQ548 AW548:AY548 BE548:BG548 BJ548:BL548 I549:K549 Q549:S549 Y549:AA549 AG549:AI549 AO549:AQ549 AW549:AY549 BE549:BG549 BJ549:BL549 I550:K550 Q550:S550 Y550:AA550 AG550:AI550 AO550:AQ550 AW550:AY550 BE550:BG550 BJ550:BL550 I551:K551 Q551:S551 Y551:AA551 AG551:AI551 AO551:AQ551 AW551:AY551 BE551:BG551 BJ551:BL551 I552:K552 Q552:S552 Y552:AA552 AG552:AI552 AO552:AQ552 AW552:AY552 BE552:BG552 BJ552:BL552 I553:K553 Q553:S553 Y553:AA553 AG553:AI553 AO553:AQ553 AW553:AY553 BE553:BG553 BJ553:BL553 I554:K554 Q554:S554 Y554:AA554 AG554:AI554 AO554:AQ554 AW554:AY554 BE554:BG554 BJ554:BL554 I555:K555 Q555:S555 Y555:AA555 AG555:AI555 AO555:AQ555 AW555:AY555 BE555:BG555 BJ555:BL555 I556:K556 Q556:S556 Y556:AA556 AG556:AI556 AO556:AQ556 AW556:AY556 BE556:BG556 BJ556:BL556 D557 I557:L557 Q557:T557 Y557:AB557 AG557:AJ557 AO557:AR557 AW557:AZ557 BE557:BG557 BJ557:BL557 I558:K558 Q558:S558 Y558:AA558 AG558:AI558 AO558:AQ558 AW558:AY558 BE558:BG558 BJ558:BL558 I559:K559 Q559:S559 Y559:AA559 AG559:AI559 AO559:AQ559 AW559:AY559 BE559:BG559 BJ559:BL559 I560:K560 Q560:S560 Y560:AA560 AG560:AI560 AO560:AQ560 AW560:AY560 BE560:BG560 BJ560:BL560 I561:K561 Q561:S561 Y561:AA561 AG561:AI561 AO561:AQ561 AW561:AY561 BE561:BG561 BJ561:BL561 I562:K562 Q562:S562 Y562:AA562 AG562:AI562 AO562:AQ562 AW562:AY562 BE562:BG562 BJ562:BL562 I563:K563 Q563:S563 Y563:AA563 AG563:AI563 AO563:AQ563 AW563:AY563 BE563:BG563 BJ563:BL563 I564:K564 Q564:S564 Y564:AA564 AG564:AI564 AO564:AQ564 AW564:AY564 BE564:BG564 BJ564:BL564 I565:K565 Q565:S565 Y565:AA565 AG565:AI565 AO565:AQ565 AW565:AY565 BE565:BG565 BJ565:BL565 I566:K566 Q566:S566 Y566:AA566 AG566:AI566 AO566:AQ566 AW566:AY566 BE566:BG566 BJ566:BL566 I567:K567 Q567:S567 Y567:AA567 AG567:AI567 AO567:AQ567 AW567:AY567 BE567:BG567 BJ567:BL567 D568 I568:L568 Q568:T568 Y568:AB568 AG568:AJ568 AO568:AR568 AW568:AZ568 BE568:BG568 BJ568:BL568 I569:K569 Q569:S569 Y569:AA569 AG569:AI569 AO569:AQ569 AW569:AY569 BE569:BG569 BJ569:BL569 I570:K570 Q570:S570 Y570:AA570 AG570:AI570 AO570:AQ570 AW570:AY570 BE570:BG570 BJ570:BL570 I571:K571 Q571:S571 Y571:AA571 AG571:AI571 AO571:AQ571 AW571:AY571 BE571:BG571 BJ571:BL571 I572:K572 Q572:S572 Y572:AA572 AG572:AI572 AO572:AQ572 AW572:AY572 BE572:BG572 BJ572:BL572 I573:K573 Q573:S573 Y573:AA573 AG573:AI573 AO573:AQ573 AW573:AY573 BE573:BG573 BJ573:BL573 I574:K574 Q574:S574 Y574:AA574 AG574:AI574 AO574:AQ574 AW574:AY574 BE574:BG574 BJ574:BL574 I575:K575 Q575:S575 Y575:AA575 AG575:AI575 AO575:AQ575 AW575:AY575 BE575:BG575 BJ575:BL575 I576:K576 Q576:S576 Y576:AA576 AG576:AI576 AO576:AQ576 AW576:AY576 BE576:BG576 BJ576:BL576 I577:K577 Q577:S577 Y577:AA577 AG577:AI577 AO577:AQ577 AW577:AY577 BE577:BG577 BJ577:BL577 I578:K578 Q578:S578 Y578:AA578 AG578:AI578 AO578:AQ578 AW578:AY578 BE578:BG578 BJ578:BL578 D579 I579:L579 Q579:T579 Y579:AB579 AG579:AJ579 AO579:AR579 AW579:AZ579 BE579:BG579 BJ579:BL579 I580:K580 Q580:S580 Y580:AA580 AG580:AI580 AO580:AQ580 AW580:AY580 BE580:BG580 BJ580:BL580 I581:K581 Q581:S581 Y581:AA581 AG581:AI581 AO581:AQ581 AW581:AY581 BE581:BG581 BJ581:BL581 I582:K582 Q582:S582 Y582:AA582 AG582:AI582 AO582:AQ582 AW582:AY582 BE582:BG582 BJ582:BL582 I583:K583 Q583:S583 Y583:AA583 AG583:AI583 AO583:AQ583 AW583:AY583 BE583:BG583 BJ583:BL583 I584:K584 Q584:S584 Y584:AA584 AG584:AI584 AO584:AQ584 AW584:AY584 BE584:BG584 BJ584:BL584 I585:K585 Q585:S585 Y585:AA585 AG585:AI585 AO585:AQ585 AW585:AY585 BE585:BG585 BJ585:BL585 I586:K586 Q586:S586 Y586:AA586 AG586:AI586 AO586:AQ586 AW586:AY586 BE586:BG586 BJ586:BL586 I587:K587 Q587:S587 Y587:AA587 AG587:AI587 AO587:AQ587 AW587:AY587 BE587:BG587 BJ587:BL587 I588:K588 Q588:S588 Y588:AA588 AG588:AI588 AO588:AQ588 AW588:AY588 BE588:BG588 BJ588:BL588 I589:K589 Q589:S589 Y589:AA589 AG589:AI589 AO589:AQ589 AW589:AY589 BE589:BG589 BJ589:BL589 D590 I590:L590 Q590:T590 Y590:AB590 AG590:AJ590 AO590:AR590 AW590:AZ590 BE590:BG590 BJ590:BL590 I591:K591 Q591:S591 Y591:AA591 AG591:AI591 AO591:AQ591 AW591:AY591 BE591:BG591 BJ591:BL591 I592:K592 Q592:S592 Y592:AA592 AG592:AI592 AO592:AQ592 AW592:AY592 BE592:BG592 BJ592:BL592 I593:K593 Q593:S593 Y593:AA593 AG593:AI593 AO593:AQ593 AW593:AY593 BE593:BG593 BJ593:BL593 I594:K594 Q594:S594 Y594:AA594 AG594:AI594 AO594:AQ594 AW594:AY594 BE594:BG594 BJ594:BL594 I595:K595 Q595:S595 Y595:AA595 AG595:AI595 AO595:AQ595 AW595:AY595 BE595:BG595 BJ595:BL595 I596:K596 Q596:S596 Y596:AA596 AG596:AI596 AO596:AQ596 AW596:AY596 BE596:BG596 BJ596:BL596 I597:K597 Q597:S597 Y597:AA597 AG597:AI597 AO597:AQ597 AW597:AY597 BE597:BG597 BJ597:BL597 I598:K598 Q598:S598 Y598:AA598 AG598:AI598 AO598:AQ598 AW598:AY598 BE598:BG598 BJ598:BL598 I599:K599 Q599:S599 Y599:AA599 AG599:AI599 AO599:AQ599 AW599:AY599 BE599:BG599 BJ599:BL599 I600:K600 Q600:S600 Y600:AA600 AG600:AI600 AO600:AQ600 AW600:AY600 BE600:BG600 BJ600:BL600 D601 I601:L601 Q601:T601 Y601:AB601 AG601:AJ601 AO601:AR601 AW601:AZ601 BE601:BG601 BJ601:BL601 I602:K602 Q602:S602 Y602:AA602 AG602:AI602 AO602:AQ602 AW602:AY602 BE602:BG602 BJ602:BL602 I603:K603 Q603:S603 Y603:AA603 AG603:AI603 AO603:AQ603 AW603:AY603 BE603:BG603 BJ603:BL603 I604:K604 Q604:S604 Y604:AA604 AG604:AI604 AO604:AQ604 AW604:AY604 BE604:BG604 BJ604:BL604 I605:K605 Q605:S605 Y605:AA605 AG605:AI605 AO605:AQ605 AW605:AY605 BE605:BG605 BJ605:BL605 I606:K606 Q606:S606 Y606:AA606 AG606:AI606 AO606:AQ606 AW606:AY606 BE606:BG606 BJ606:BL606 I607:K607 Q607:S607 Y607:AA607 AG607:AI607 AO607:AQ607 AW607:AY607 BE607:BG607 BJ607:BL607 I608:K608 Q608:S608 Y608:AA608 AG608:AI608 AO608:AQ608 AW608:AY608 BE608:BG608 BJ608:BL608 I609:K609 Q609:S609 Y609:AA609 AG609:AI609 AO609:AQ609 AW609:AY609 BE609:BG609 BJ609:BL609 I610:K610 Q610:S610 Y610:AA610 AG610:AI610 AO610:AQ610 AW610:AY610 BE610:BG610 BJ610:BL610 I611:K611 Q611:S611 Y611:AA611 AG611:AI611 AO611:AQ611 AW611:AY611 BE611:BG611 BJ611:BL611 D612 I612:L612 Q612:T612 Y612:AB612 AG612:AJ612 AO612:AR612 AW612:AZ612 BE612:BG612 BJ612:BL612 I613:K613 Q613:S613 Y613:AA613 AG613:AI613 AO613:AQ613 AW613:AY613 BE613:BG613 BJ613:BL613 I614:K614 Q614:S614 Y614:AA614 AG614:AI614 AO614:AQ614 AW614:AY614 BE614:BG614 BJ614:BL614 I615:K615 Q615:S615 Y615:AA615 AG615:AI615 AO615:AQ615 AW615:AY615 BE615:BG615 BJ615:BL615 I616:K616 Q616:S616 Y616:AA616 AG616:AI616 AO616:AQ616 AW616:AY616 BE616:BG616 BJ616:BL616 I617:K617 Q617:S617 Y617:AA617 AG617:AI617 AO617:AQ617 AW617:AY617 BE617:BG617 BJ617:BL617 I618:K618 Q618:S618 Y618:AA618 AG618:AI618 AO618:AQ618 AW618:AY618 BE618:BG618 BJ618:BL618 I619:K619 Q619:S619 Y619:AA619 AG619:AI619 AO619:AQ619 AW619:AY619 BE619:BG619 BJ619:BL619 I620:K620 Q620:S620 Y620:AA620 AG620:AI620 AO620:AQ620 AW620:AY620 BE620:BG620 BJ620:BL620 I621:K621 Q621:S621 Y621:AA621 AG621:AI621 AO621:AQ621 AW621:AY621 BE621:BG621 BJ621:BL621 I622:K622 Q622:S622 Y622:AA622 AG622:AI622 AO622:AQ622 AW622:AY622 BE622:BG622 BJ622:BL622 D623 I623:L623 Q623:T623 Y623:AB623 AG623:AJ623 AO623:AR623 AW623:AZ623 BE623:BG623 BJ623:BL623 I624:K624 Q624:S624 Y624:AA624 AG624:AI624 AO624:AQ624 AW624:AY624 BE624:BG624 BJ624:BL624 I625:K625 Q625:S625 Y625:AA625 AG625:AI625 AO625:AQ625 AW625:AY625 BE625:BG625 BJ625:BL625 I626:K626 Q626:S626 Y626:AA626 AG626:AI626 AO626:AQ626 AW626:AY626 BE626:BG626 BJ626:BL626 I627:K627 Q627:S627 Y627:AA627 AG627:AI627 AO627:AQ627 AW627:AY627 BE627:BG627 BJ627:BL627 I628:K628 Q628:S628 Y628:AA628 AG628:AI628 AO628:AQ628 AW628:AY628 BE628:BG628 BJ628:BL628 I629:K629 Q629:S629 Y629:AA629 AG629:AI629 AO629:AQ629 AW629:AY629 BE629:BG629 BJ629:BL629 I630:K630 Q630:S630 Y630:AA630 AG630:AI630 AO630:AQ630 AW630:AY630 BE630:BG630 BJ630:BL630 I631:K631 Q631:S631 Y631:AA631 AG631:AI631 AO631:AQ631 AW631:AY631 BE631:BG631 BJ631:BL631 I632:K632 Q632:S632 Y632:AA632 AG632:AI632 AO632:AQ632 AW632:AY632 BE632:BG632 BJ632:BL632 I633:K633 Q633:S633 Y633:AA633 AG633:AI633 AO633:AQ633 AW633:AY633 BE633:BG633 BJ633:BL633 D634 I634:L634 Q634:T634 Y634:AB634 AG634:AJ634 AO634:AR634 AW634:AZ634 BE634:BG634 BJ634:BL634 I635:K635 Q635:S635 Y635:AA635 AG635:AI635 AO635:AQ635 AW635:AY635 BE635:BG635 BJ635:BL635 I636:K636 Q636:S636 Y636:AA636 AG636:AI636 AO636:AQ636 AW636:AY636 BE636:BG636 BJ636:BL636 I637:K637 Q637:S637 Y637:AA637 AG637:AI637 AO637:AQ637 AW637:AY637 BE637:BG637 BJ637:BL637 I638:K638 Q638:S638 Y638:AA638 AG638:AI638 AO638:AQ638 AW638:AY638 BE638:BG638 BJ638:BL638 I639:K639 Q639:S639 Y639:AA639 AG639:AI639 AO639:AQ639 AW639:AY639 BE639:BG639 BJ639:BL639 I640:K640 Q640:S640 Y640:AA640 AG640:AI640 AO640:AQ640 AW640:AY640 BE640:BG640 BJ640:BL640 I641:K641 Q641:S641 Y641:AA641 AG641:AI641 AO641:AQ641 AW641:AY641 BE641:BG641 BJ641:BL641 I642:K642 Q642:S642 Y642:AA642 AG642:AI642 AO642:AQ642 AW642:AY642 BE642:BG642 BJ642:BL642 I643:K643 Q643:S643 Y643:AA643 AG643:AI643 AO643:AQ643 AW643:AY643 BE643:BG643 BJ643:BL643 I644:K644 Q644:S644 Y644:AA644 AG644:AI644 AO644:AQ644 AW644:AY644 BE644:BG644 BJ644:BL644 D645 I645:L645 Q645:T645 Y645:AB645 AG645:AJ645 AO645:AR645 AW645:AZ645 BE645:BG645 BJ645:BL645 I646:K646 Q646:S646 Y646:AA646 AG646:AI646 AO646:AQ646 AW646:AY646 BE646:BG646 BJ646:BL646 I647:K647 Q647:S647 Y647:AA647 AG647:AI647 AO647:AQ647 AW647:AY647 BE647:BG647 BJ647:BL647 I648:K648 Q648:S648 Y648:AA648 AG648:AI648 AO648:AQ648 AW648:AY648 BE648:BG648 BJ648:BL648 I649:K649 Q649:S649 Y649:AA649 AG649:AI649 AO649:AQ649 AW649:AY649 BE649:BG649 BJ649:BL649 I650:K650 Q650:S650 Y650:AA650 AG650:AI650 AO650:AQ650 AW650:AY650 BE650:BG650 BJ650:BL650 I651:K651 Q651:S651 Y651:AA651 AG651:AI651 AO651:AQ651 AW651:AY651 BE651:BG651 BJ651:BL651 I652:K652 Q652:S652 Y652:AA652 AG652:AI652 AO652:AQ652 AW652:AY652 BE652:BG652 BJ652:BL652 I653:K653 Q653:S653 Y653:AA653 AG653:AI653 AO653:AQ653 AW653:AY653 BE653:BG653 BJ653:BL653 I654:K654 Q654:S654 Y654:AA654 AG654:AI654 AO654:AQ654 AW654:AY654 BE654:BG654 BJ654:BL654 I655:K655 Q655:S655 Y655:AA655 AG655:AI655 AO655:AQ655 AW655:AY655 BE655:BG655 BJ655:BL655 D656 I656:L656 Q656:T656 Y656:AB656 AG656:AJ656 AO656:AR656 AW656:AZ656 BE656:BG656 BJ656:BL656 I657:K657 Q657:S657 Y657:AA657 AG657:AI657 AO657:AQ657 AW657:AY657 BE657:BG657 BJ657:BL657 I658:K658 Q658:S658 Y658:AA658 AG658:AI658 AO658:AQ658 AW658:AY658 BE658:BG658 BJ658:BL658 I659:K659 Q659:S659 Y659:AA659 AG659:AI659 AO659:AQ659 AW659:AY659 BE659:BG659 BJ659:BL659 I660:K660 Q660:S660 Y660:AA660 AG660:AI660 AO660:AQ660 AW660:AY660 BE660:BG660 BJ660:BL660 I661:K661 Q661:S661 Y661:AA661 AG661:AI661 AO661:AQ661 AW661:AY661 BE661:BG661 BJ661:BL661 I662:K662 Q662:S662 Y662:AA662 AG662:AI662 AO662:AQ662 AW662:AY662 BE662:BG662 BJ662:BL662 I663:K663 Q663:S663 Y663:AA663 AG663:AI663 AO663:AQ663 AW663:AY663 BE663:BG663 BJ663:BL663 I664:K664 Q664:S664 Y664:AA664 AG664:AI664 AO664:AQ664 AW664:AY664 BE664:BG664 BJ664:BL664 I665:K665 Q665:S665 Y665:AA665 AG665:AI665 AO665:AQ665 AW665:AY665 BE665:BG665 BJ665:BL665 I666:K666 Q666:S666 Y666:AA666 AG666:AI666 AO666:AQ666 AW666:AY666 BE666:BG666 BJ666:BL666 D667 I667:L667 Q667:T667 Y667:AB667 AG667:AJ667 AO667:AR667 AW667:AZ667 BE667:BG667 BJ667:BL667 I668:K668 Q668:S668 Y668:AA668 AG668:AI668 AO668:AQ668 AW668:AY668 BE668:BG668 BJ668:BL668 I669:K669 Q669:S669 Y669:AA669 AG669:AI669 AO669:AQ669 AW669:AY669 BE669:BG669 BJ669:BL669 I670:K670 Q670:S670 Y670:AA670 AG670:AI670 AO670:AQ670 AW670:AY670 BE670:BG670 BJ670:BL670 I671:K671 Q671:S671 Y671:AA671 AG671:AI671 AO671:AQ671 AW671:AY671 BE671:BG671 BJ671:BL671 I672:K672 Q672:S672 Y672:AA672 AG672:AI672 AO672:AQ672 AW672:AY672 BE672:BG672 BJ672:BL672 I673:K673 Q673:S673 Y673:AA673 AG673:AI673 AO673:AQ673 AW673:AY673 BE673:BG673 BJ673:BL673 I674:K674 Q674:S674 Y674:AA674 AG674:AI674 AO674:AQ674 AW674:AY674 BE674:BG674 BJ674:BL674 I675:K675 Q675:S675 Y675:AA675 AG675:AI675 AO675:AQ675 AW675:AY675 BE675:BG675 BJ675:BL675 I676:K676 Q676:S676 Y676:AA676 AG676:AI676 AO676:AQ676 AW676:AY676 BE676:BG676 BJ676:BL676 I677:K677 Q677:S677 Y677:AA677 AG677:AI677 AO677:AQ677 AW677:AY677 BE677:BG677 BJ677:BL677 D678 I678:L678 Q678:T678 Y678:AB678 AG678:AJ678 AO678:AR678 AW678:AZ678 BE678:BG678 BJ678:BL678 I679:K679 Q679:S679 Y679:AA679 AG679:AI679 AO679:AQ679 AW679:AY679 BE679:BG679 BJ679:BL679 I680:K680 Q680:S680 Y680:AA680 AG680:AI680 AO680:AQ680 AW680:AY680 BE680:BG680 BJ680:BL680 I681:K681 Q681:S681 Y681:AA681 AG681:AI681 AO681:AQ681 AW681:AY681 BE681:BG681 BJ681:BL681 I682:K682 Q682:S682 Y682:AA682 AG682:AI682 AO682:AQ682 AW682:AY682 BE682:BG682 BJ682:BL682 I683:K683 Q683:S683 Y683:AA683 AG683:AI683 AO683:AQ683 AW683:AY683 BE683:BG683 BJ683:BL683 I684:K684 Q684:S684 Y684:AA684 AG684:AI684 AO684:AQ684 AW684:AY684 BE684:BG684 BJ684:BL684 I685:K685 Q685:S685 Y685:AA685 AG685:AI685 AO685:AQ685 AW685:AY685 BE685:BG685 BJ685:BL685 I686:K686 Q686:S686 Y686:AA686 AG686:AI686 AO686:AQ686 AW686:AY686 BE686:BG686 BJ686:BL686 I687:K687 Q687:S687 Y687:AA687 AG687:AI687 AO687:AQ687 AW687:AY687 BE687:BG687 BJ687:BL687 I688:K688 Q688:S688 Y688:AA688 AG688:AI688 AO688:AQ688 AW688:AY688 BE688:BG688 BJ688:BL688 D689 I689:L689 Q689:T689 Y689:AB689 AG689:AJ689 AO689:AR689 AW689:AZ689 BE689:BG689 BJ689:BL689 I690:K690 Q690:S690 Y690:AA690 AG690:AI690 AO690:AQ690 AW690:AY690 BE690:BG690 BJ690:BL690 I691:K691 Q691:S691 Y691:AA691 AG691:AI691 AO691:AQ691 AW691:AY691 BE691:BG691 BJ691:BL691 I692:K692 Q692:S692 Y692:AA692 AG692:AI692 AO692:AQ692 AW692:AY692 BE692:BG692 BJ692:BL692 I693:K693 Q693:S693 Y693:AA693 AG693:AI693 AO693:AQ693 AW693:AY693 BE693:BG693 BJ693:BL693 I694:K694 Q694:S694 Y694:AA694 AG694:AI694 AO694:AQ694 AW694:AY694 BE694:BG694 BJ694:BL694 I695:K695 Q695:S695 Y695:AA695 AG695:AI695 AO695:AQ695 AW695:AY695 BE695:BG695 BJ695:BL695 I696:K696 Q696:S696 Y696:AA696 AG696:AI696 AO696:AQ696 AW696:AY696 BE696:BG696 BJ696:BL696 I697:K697 Q697:S697 Y697:AA697 AG697:AI697 AO697:AQ697 AW697:AY697 BE697:BG697 BJ697:BL697 I698:K698 Q698:S698 Y698:AA698 AG698:AI698 AO698:AQ698 AW698:AY698 BE698:BG698 BJ698:BL698 I699:K699 Q699:S699 Y699:AA699 AG699:AI699 AO699:AQ699 AW699:AY699 BE699:BG699 BJ699:BL699 D700 I700:L700 Q700:T700 Y700:AB700 AG700:AJ700 AO700:AR700 AW700:AZ700 BE700:BG700 BJ700:BL700 I701:K701 Q701:S701 Y701:AA701 AG701:AI701 AO701:AQ701 AW701:AY701 BE701:BG701 BJ701:BL701 I702:K702 Q702:S702 Y702:AA702 AG702:AI702 AO702:AQ702 AW702:AY702 BE702:BG702 BJ702:BL702 I703:K703 Q703:S703 Y703:AA703 AG703:AI703 AO703:AQ703 AW703:AY703 BE703:BG703 BJ703:BL703 I704:K704 Q704:S704 Y704:AA704 AG704:AI704 AO704:AQ704 AW704:AY704 BE704:BG704 BJ704:BL704 I705:K705 Q705:S705 Y705:AA705 AG705:AI705 AO705:AQ705 AW705:AY705 BE705:BG705 BJ705:BL705 I706:K706 Q706:S706 Y706:AA706 AG706:AI706 AO706:AQ706 AW706:AY706 BE706:BG706 BJ706:BL706 I707:K707 Q707:S707 Y707:AA707 AG707:AI707 AO707:AQ707 AW707:AY707 BE707:BG707 BJ707:BL707 I708:K708 Q708:S708 Y708:AA708 AG708:AI708 AO708:AQ708 AW708:AY708 BE708:BG708 BJ708:BL708 I709:K709 Q709:S709 Y709:AA709 AG709:AI709 AO709:AQ709 AW709:AY709 BE709:BG709 BJ709:BL709 I710:K710 Q710:S710 Y710:AA710 AG710:AI710 AO710:AQ710 AW710:AY710 BE710:BG710 BJ710:BL710 D711 I711:L711 Q711:T711 Y711:AB711 AG711:AJ711 AO711:AR711 AW711:AZ711 BE711:BG711 BJ711:BL711 I712:K712 Q712:S712 Y712:AA712 AG712:AI712 AO712:AQ712 AW712:AY712 BE712:BG712 BJ712:BL712 I713:K713 Q713:S713 Y713:AA713 AG713:AI713 AO713:AQ713 AW713:AY713 BE713:BG713 BJ713:BL713 I714:K714 Q714:S714 Y714:AA714 AG714:AI714 AO714:AQ714 AW714:AY714 BE714:BG714 BJ714:BL714 I715:K715 Q715:S715 Y715:AA715 AG715:AI715 AO715:AQ715 AW715:AY715 BE715:BG715 BJ715:BL715 I716:K716 Q716:S716 Y716:AA716 AG716:AI716 AO716:AQ716 AW716:AY716 BE716:BG716 BJ716:BL716 I717:K717 Q717:S717 Y717:AA717 AG717:AI717 AO717:AQ717 AW717:AY717 BE717:BG717 BJ717:BL717 I718:K718 Q718:S718 Y718:AA718 AG718:AI718 AO718:AQ718 AW718:AY718 BE718:BG718 BJ718:BL718 I719:K719 Q719:S719 Y719:AA719 AG719:AI719 AO719:AQ719 AW719:AY719 BE719:BG719 BJ719:BL719 I720:K720 Q720:S720 Y720:AA720 AG720:AI720 AO720:AQ720 AW720:AY720 BE720:BG720 BJ720:BL720 I721:K721 Q721:S721 Y721:AA721 AG721:AI721 AO721:AQ721 AW721:AY721 BE721:BG721 BJ721:BL721 D722 I722:L722 Q722:T722 Y722:AB722 AG722:AJ722 AO722:AR722 AW722:AZ722 BE722:BG722 BJ722:BL722 I723:K723 Q723:S723 Y723:AA723 AG723:AI723 AO723:AQ723 AW723:AY723 BE723:BG723 BJ723:BL723 I724:K724 Q724:S724 Y724:AA724 AG724:AI724 AO724:AQ724 AW724:AY724 BE724:BG724 BJ724:BL724 I725:K725 Q725:S725 Y725:AA725 AG725:AI725 AO725:AQ725 AW725:AY725 BE725:BG725 BJ725:BL725 I726:K726 Q726:S726 Y726:AA726 AG726:AI726 AO726:AQ726 AW726:AY726 BE726:BG726 BJ726:BL726 I727:K727 Q727:S727 Y727:AA727 AG727:AI727 AO727:AQ727 AW727:AY727 BE727:BG727 BJ727:BL727 I728:K728 Q728:S728 Y728:AA728 AG728:AI728 AO728:AQ728 AW728:AY728 BE728:BG728 BJ728:BL728 I729:K729 Q729:S729 Y729:AA729 AG729:AI729 AO729:AQ729 AW729:AY729 BE729:BG729 BJ729:BL729 I730:K730 Q730:S730 Y730:AA730 AG730:AI730 AO730:AQ730 AW730:AY730 BE730:BG730 BJ730:BL730 I731:K731 Q731:S731 Y731:AA731 AG731:AI731 AO731:AQ731 AW731:AY731 BE731:BG731 BJ731:BL731 I732:K732 Q732:S732 Y732:AA732 AG732:AI732 AO732:AQ732 AW732:AY732 BE732:BG732 BJ732:BL732 D733 I733:L733 Q733:T733 Y733:AB733 AG733:AJ733 AO733:AR733 AW733:AZ733 BE733:BG733 BJ733:BL733 I734:K734 Q734:S734 Y734:AA734 AG734:AI734 AO734:AQ734 AW734:AY734 BE734:BG734 BJ734:BL734 I735:K735 Q735:S735 Y735:AA735 AG735:AI735 AO735:AQ735 AW735:AY735 BE735:BG735 BJ735:BL735 I736:K736 Q736:S736 Y736:AA736 AG736:AI736 AO736:AQ736 AW736:AY736 BE736:BG736 BJ736:BL736 I737:K737 Q737:S737 Y737:AA737 AG737:AI737 AO737:AQ737 AW737:AY737 BE737:BG737 BJ737:BL737 I738:K738 Q738:S738 Y738:AA738 AG738:AI738 AO738:AQ738 AW738:AY738 BE738:BG738 BJ738:BL738 I739:K739 Q739:S739 Y739:AA739 AG739:AI739 AO739:AQ739 AW739:AY739 BE739:BG739 BJ739:BL739 I740:K740 Q740:S740 Y740:AA740 AG740:AI740 AO740:AQ740 AW740:AY740 BE740:BG740 BJ740:BL740 I741:K741 Q741:S741 Y741:AA741 AG741:AI741 AO741:AQ741 AW741:AY741 BE741:BG741 BJ741:BL741 I742:K742 Q742:S742 Y742:AA742 AG742:AI742 AO742:AQ742 AW742:AY742 BE742:BG742 BJ742:BL742 I743:K743 Q743:S743 Y743:AA743 AG743:AI743 AO743:AQ743 AW743:AY743 BE743:BG743 BJ743:BL743 D744 I744:L744 Q744:T744 Y744:AB744 AG744:AJ744 AO744:AR744 AW744:AZ744 BE744:BG744 BJ744:BL744 I745:K745 Q745:S745 Y745:AA745 AG745:AI745 AO745:AQ745 AW745:AY745 BE745:BG745 BJ745:BL745 I746:K746 Q746:S746 Y746:AA746 AG746:AI746 AO746:AQ746 AW746:AY746 BE746:BG746 BJ746:BL746 I747:K747 Q747:S747 Y747:AA747 AG747:AI747 AO747:AQ747 AW747:AY747 BE747:BG747 BJ747:BL747 I748:K748 Q748:S748 Y748:AA748 AG748:AI748 AO748:AQ748 AW748:AY748 BE748:BG748 BJ748:BL748 I749:K749 Q749:S749 Y749:AA749 AG749:AI749 AO749:AQ749 AW749:AY749 BE749:BG749 BJ749:BL749 I750:K750 Q750:S750 Y750:AA750 AG750:AI750 AO750:AQ750 AW750:AY750 BE750:BG750 BJ750:BL750 I751:K751 Q751:S751 Y751:AA751 AG751:AI751 AO751:AQ751 AW751:AY751 BE751:BG751 BJ751:BL751 I752:K752 Q752:S752 Y752:AA752 AG752:AI752 AO752:AQ752 AW752:AY752 BE752:BG752 BJ752:BL752 I753:K753 Q753:S753 Y753:AA753 AG753:AI753 AO753:AQ753 AW753:AY753 BE753:BG753 BJ753:BL753 I754:K754 Q754:S754 Y754:AA754 AG754:AI754 AO754:AQ754 AW754:AY754 BE754:BG754 BJ754:BL754 D755 I755:L755 Q755:T755 Y755:AB755 AG755:AJ755 AO755:AR755 AW755:AZ755 BE755:BG755 BJ755:BL755 I756:K756 Q756:S756 Y756:AA756 AG756:AI756 AO756:AQ756 AW756:AY756 BE756:BG756 BJ756:BL756 I757:K757 Q757:S757 Y757:AA757 AG757:AI757 AO757:AQ757 AW757:AY757 BE757:BG757 BJ757:BL757 I758:K758 Q758:S758 Y758:AA758 AG758:AI758 AO758:AQ758 AW758:AY758 BE758:BG758 BJ758:BL758 I759:K759 Q759:S759 Y759:AA759 AG759:AI759 AO759:AQ759 AW759:AY759 BE759:BG759 BJ759:BL759 I760:K760 Q760:S760 Y760:AA760 AG760:AI760 AO760:AQ760 AW760:AY760 BE760:BG760 BJ760:BL760 I761:K761 Q761:S761 Y761:AA761 AG761:AI761 AO761:AQ761 AW761:AY761 BE761:BG761 BJ761:BL761 I762:K762 Q762:S762 Y762:AA762 AG762:AI762 AO762:AQ762 AW762:AY762 BE762:BG762 BJ762:BL762 I763:K763 Q763:S763 Y763:AA763 AG763:AI763 AO763:AQ763 AW763:AY763 BE763:BG763 BJ763:BL763 I764:K764 Q764:S764 Y764:AA764 AG764:AI764 AO764:AQ764 AW764:AY764 BE764:BG764 BJ764:BL764 I765:K765 Q765:S765 Y765:AA765 AG765:AI765 AO765:AQ765 AW765:AY765 BE765:BG765 BJ765:BL765 D766 I766:L766 Q766:T766 Y766:AB766 AG766:AJ766 AO766:AR766 AW766:AZ766 BE766:BG766 BJ766:BL766 I767:K767 Q767:S767 Y767:AA767 AG767:AI767 AO767:AQ767 AW767:AY767 BE767:BG767 BJ767:BL767 I768:K768 Q768:S768 Y768:AA768 AG768:AI768 AO768:AQ768 AW768:AY768 BE768:BG768 BJ768:BL768 I769:K769 Q769:S769 Y769:AA769 AG769:AI769 AO769:AQ769 AW769:AY769 BE769:BG769 BJ769:BL769 I770:K770 Q770:S770 Y770:AA770 AG770:AI770 AO770:AQ770 AW770:AY770 BE770:BG770 BJ770:BL770 I771:K771 Q771:S771 Y771:AA771 AG771:AI771 AO771:AQ771 AW771:AY771 BE771:BG771 BJ771:BL771 I772:K772 Q772:S772 Y772:AA772 AG772:AI772 AO772:AQ772 AW772:AY772 BE772:BG772 BJ772:BL772 I773:K773 Q773:S773 Y773:AA773 AG773:AI773 AO773:AQ773 AW773:AY773 BE773:BG773 BJ773:BL773 I774:K774 Q774:S774 Y774:AA774 AG774:AI774 AO774:AQ774 AW774:AY774 BE774:BG774 BJ774:BL774 I775:K775 Q775:S775 Y775:AA775 AG775:AI775 AO775:AQ775 AW775:AY775 BE775:BG775 BJ775:BL775 I776:K776 Q776:S776 Y776:AA776 AG776:AI776 AO776:AQ776 AW776:AY776 BE776:BG776 BJ776:BL776 D777 I777:L777 Q777:T777 Y777:AB777 AG777:AJ777 AO777:AR777 AW777:AZ777 BE777:BG777 BJ777:BL777 I778:K778 Q778:S778 Y778:AA778 AG778:AI778 AO778:AQ778 AW778:AY778 BE778:BG778 BJ778:BL778 I779:K779 Q779:S779 Y779:AA779 AG779:AI779 AO779:AQ779 AW779:AY779 BE779:BG779 BJ779:BL779 I780:K780 Q780:S780 Y780:AA780 AG780:AI780 AO780:AQ780 AW780:AY780 BE780:BG780 BJ780:BL780 I781:K781 Q781:S781 Y781:AA781 AG781:AI781 AO781:AQ781 AW781:AY781 BE781:BG781 BJ781:BL781 I782:K782 Q782:S782 Y782:AA782 AG782:AI782 AO782:AQ782 AW782:AY782 BE782:BG782 BJ782:BL782 I783:K783 Q783:S783 Y783:AA783 AG783:AI783 AO783:AQ783 AW783:AY783 BE783:BG783 BJ783:BL783 I784:K784 Q784:S784 Y784:AA784 AG784:AI784 AO784:AQ784 AW784:AY784 BE784:BG784 BJ784:BL784 I785:K785 Q785:S785 Y785:AA785 AG785:AI785 AO785:AQ785 AW785:AY785 BE785:BG785 BJ785:BL785 I786:K786 Q786:S786 Y786:AA786 AG786:AI786 AO786:AQ786 AW786:AY786 BE786:BG786 BJ786:BL786 I787:K787 Q787:S787 Y787:AA787 AG787:AI787 AO787:AQ787 AW787:AY787 BE787:BG787 BJ787:BL787 D788 I788:L788 Q788:T788 Y788:AB788 AG788:AJ788 AO788:AR788 AW788:AZ788 BE788:BG788 BJ788:BL788 I789:K789 Q789:S789 Y789:AA789 AG789:AI789 AO789:AQ789 AW789:AY789 BE789:BG789 BJ789:BL789 I790:K790 Q790:S790 Y790:AA790 AG790:AI790 AO790:AQ790 AW790:AY790 BE790:BG790 BJ790:BL790 I791:K791 Q791:S791 Y791:AA791 AG791:AI791 AO791:AQ791 AW791:AY791 BE791:BG791 BJ791:BL791 I792:K792 Q792:S792 Y792:AA792 AG792:AI792 AO792:AQ792 AW792:AY792 BE792:BG792 BJ792:BL792 I793:K793 Q793:S793 Y793:AA793 AG793:AI793 AO793:AQ793 AW793:AY793 BE793:BG793 BJ793:BL793 I794:K794 Q794:S794 Y794:AA794 AG794:AI794 AO794:AQ794 AW794:AY794 BE794:BG794 BJ794:BL794 I795:K795 Q795:S795 Y795:AA795 AG795:AI795 AO795:AQ795 AW795:AY795 BE795:BG795 BJ795:BL795 I796:K796 Q796:S796 Y796:AA796 AG796:AI796 AO796:AQ796 AW796:AY796 BE796:BG796 BJ796:BL796 I797:K797 Q797:S797 Y797:AA797 AG797:AI797 AO797:AQ797 AW797:AY797 BE797:BG797 BJ797:BL797 I798:K798 Q798:S798 Y798:AA798 AG798:AI798 AO798:AQ798 AW798:AY798 BE798:BG798 BJ798:BL798 D799 I799:L799 Q799:T799 Y799:AB799 AG799:AJ799 AO799:AR799 AW799:AZ799 BE799:BG799 BJ799:BL799 I800:K800 Q800:S800 Y800:AA800 AG800:AI800 AO800:AQ800 AW800:AY800 BE800:BG800 BJ800:BL800 I801:K801 Q801:S801 Y801:AA801 AG801:AI801 AO801:AQ801 AW801:AY801 BE801:BG801 BJ801:BL801 I802:K802 Q802:S802 Y802:AA802 AG802:AI802 AO802:AQ802 AW802:AY802 BE802:BG802 BJ802:BL802 I803:K803 Q803:S803 Y803:AA803 AG803:AI803 AO803:AQ803 AW803:AY803 BE803:BG803 BJ803:BL803 I804:K804 Q804:S804 Y804:AA804 AG804:AI804 AO804:AQ804 AW804:AY804 BE804:BG804 BJ804:BL804 I805:K805 Q805:S805 Y805:AA805 AG805:AI805 AO805:AQ805 AW805:AY805 BE805:BG805 BJ805:BL805 I806:K806 Q806:S806 Y806:AA806 AG806:AI806 AO806:AQ806 AW806:AY806 BE806:BG806 BJ806:BL806 I807:K807 Q807:S807 Y807:AA807 AG807:AI807 AO807:AQ807 AW807:AY807 BE807:BG807 BJ807:BL807 I808:K808 Q808:S808 Y808:AA808 AG808:AI808 AO808:AQ808 AW808:AY808 BE808:BG808 BJ808:BL808 I809:K809 Q809:S809 Y809:AA809 AG809:AI809 AO809:AQ809 AW809:AY809 BE809:BG809 BJ809:BL809 D810 I810:L810 Q810:T810 Y810:AB810 AG810:AJ810 AO810:AR810 AW810:AZ810 BE810:BG810 BJ810:BL810 I811:K811 Q811:S811 Y811:AA811 AG811:AI811 AO811:AQ811 AW811:AY811 BE811:BG811 BJ811:BL811 I812:K812 Q812:S812 Y812:AA812 AG812:AI812 AO812:AQ812 AW812:AY812 BE812:BG812 BJ812:BL812 I813:K813 Q813:S813 Y813:AA813 AG813:AI813 AO813:AQ813 AW813:AY813 BE813:BG813 BJ813:BL813 I814:K814 Q814:S814 Y814:AA814 AG814:AI814 AO814:AQ814 AW814:AY814 BE814:BG814 BJ814:BL814 I815:K815 Q815:S815 Y815:AA815 AG815:AI815 AO815:AQ815 AW815:AY815 BE815:BG815 BJ815:BL815 I816:K816 Q816:S816 Y816:AA816 AG816:AI816 AO816:AQ816 AW816:AY816 BE816:BG816 BJ816:BL816 I817:K817 Q817:S817 Y817:AA817 AG817:AI817 AO817:AQ817 AW817:AY817 BE817:BG817 BJ817:BL817 I818:K818 Q818:S818 Y818:AA818 AG818:AI818 AO818:AQ818 AW818:AY818 BE818:BG818 BJ818:BL818 I819:K819 Q819:S819 Y819:AA819 AG819:AI819 AO819:AQ819 AW819:AY819 BE819:BG819 BJ819:BL819 I820:K820 Q820:S820 Y820:AA820 AG820:AI820 AO820:AQ820 AW820:AY820 BE820:BG820 BJ820:BL820 D821 I821:L821 Q821:T821 Y821:AB821 AG821:AJ821 AO821:AR821 AW821:AZ821 BE821:BG821 BJ821:BL821 I822:K822 Q822:S822 Y822:AA822 AG822:AI822 AO822:AQ822 AW822:AY822 BE822:BG822 BJ822:BL822 I823:K823 Q823:S823 Y823:AA823 AG823:AI823 AO823:AQ823 AW823:AY823 BE823:BG823 BJ823:BL823 I824:K824 Q824:S824 Y824:AA824 AG824:AI824 AO824:AQ824 AW824:AY824 BE824:BG824 BJ824:BL824 I825:K825 Q825:S825 Y825:AA825 AG825:AI825 AO825:AQ825 AW825:AY825 BE825:BG825 BJ825:BL825 I826:K826 Q826:S826 Y826:AA826 AG826:AI826 AO826:AQ826 AW826:AY826 BE826:BG826 BJ826:BL826 I827:K827 Q827:S827 Y827:AA827 AG827:AI827 AO827:AQ827 AW827:AY827 BE827:BG827 BJ827:BL827 I828:K828 Q828:S828 Y828:AA828 AG828:AI828 AO828:AQ828 AW828:AY828 BE828:BG828 BJ828:BL828 I829:K829 Q829:S829 Y829:AA829 AG829:AI829 AO829:AQ829 AW829:AY829 BE829:BG829 BJ829:BL829 I830:K830 Q830:S830 Y830:AA830 AG830:AI830 AO830:AQ830 AW830:AY830 BE830:BG830 BJ830:BL830 I831:K831 Q831:S831 Y831:AA831 AG831:AI831 AO831:AQ831 AW831:AY831 BE831:BG831 BJ831:BL831" emptyCellReferenc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5BAB7-F12A-47BC-B1A7-502CA13A2DCF}">
  <sheetPr codeName="Sheet59"/>
  <dimension ref="B1:M79"/>
  <sheetViews>
    <sheetView showGridLines="0" zoomScaleNormal="100" zoomScaleSheetLayoutView="100" workbookViewId="0"/>
  </sheetViews>
  <sheetFormatPr defaultColWidth="9" defaultRowHeight="13.5"/>
  <cols>
    <col min="1" max="1" width="4.625" style="3" customWidth="1"/>
    <col min="2" max="2" width="11.25" style="3" customWidth="1"/>
    <col min="3" max="6" width="10.625" style="3" customWidth="1"/>
    <col min="7" max="8" width="12.625" style="3" customWidth="1"/>
    <col min="9" max="11" width="9" style="3"/>
    <col min="12" max="14" width="12.625" style="3" customWidth="1"/>
    <col min="15" max="16384" width="9" style="3"/>
  </cols>
  <sheetData>
    <row r="1" spans="2:13" ht="16.5" customHeight="1">
      <c r="B1" s="2" t="s">
        <v>310</v>
      </c>
      <c r="C1" s="2"/>
      <c r="D1" s="2"/>
      <c r="E1" s="2"/>
      <c r="F1" s="2"/>
      <c r="G1" s="2"/>
      <c r="H1" s="2"/>
    </row>
    <row r="2" spans="2:13" ht="16.5" customHeight="1">
      <c r="B2" s="2" t="s">
        <v>311</v>
      </c>
      <c r="C2" s="2"/>
      <c r="D2" s="2"/>
      <c r="E2" s="2"/>
      <c r="F2" s="2"/>
      <c r="G2" s="2"/>
      <c r="H2" s="2"/>
      <c r="L2" s="14" t="s">
        <v>287</v>
      </c>
      <c r="M2" s="14"/>
    </row>
    <row r="3" spans="2:13" ht="52.5" customHeight="1">
      <c r="B3" s="237" t="s">
        <v>308</v>
      </c>
      <c r="C3" s="236" t="s">
        <v>284</v>
      </c>
      <c r="D3" s="236" t="s">
        <v>285</v>
      </c>
      <c r="E3" s="236" t="s">
        <v>286</v>
      </c>
      <c r="F3" s="241" t="s">
        <v>309</v>
      </c>
      <c r="G3" s="168" t="s">
        <v>350</v>
      </c>
      <c r="H3" s="289" t="s">
        <v>351</v>
      </c>
      <c r="L3" s="187" t="s">
        <v>335</v>
      </c>
      <c r="M3" s="187" t="s">
        <v>291</v>
      </c>
    </row>
    <row r="4" spans="2:13" ht="13.5" customHeight="1">
      <c r="B4" s="606" t="s">
        <v>86</v>
      </c>
      <c r="C4" s="608">
        <f>VLOOKUP(B4,年齢階層別_歯科医療費!$B$6:$F$13,5,FALSE)</f>
        <v>1101</v>
      </c>
      <c r="D4" s="608">
        <f>M4-C4</f>
        <v>813</v>
      </c>
      <c r="E4" s="610">
        <f>IFERROR(C4/M4,"-")</f>
        <v>0.57523510971786829</v>
      </c>
      <c r="F4" s="338" t="s">
        <v>288</v>
      </c>
      <c r="G4" s="433">
        <v>72</v>
      </c>
      <c r="H4" s="242">
        <f>IFERROR(G4/G7,"-")</f>
        <v>8.0717488789237665E-2</v>
      </c>
      <c r="L4" s="239" t="s">
        <v>86</v>
      </c>
      <c r="M4" s="451">
        <v>1914</v>
      </c>
    </row>
    <row r="5" spans="2:13" ht="13.5" customHeight="1">
      <c r="B5" s="607"/>
      <c r="C5" s="609"/>
      <c r="D5" s="609"/>
      <c r="E5" s="611"/>
      <c r="F5" s="339" t="s">
        <v>289</v>
      </c>
      <c r="G5" s="439">
        <v>165</v>
      </c>
      <c r="H5" s="275">
        <f>IFERROR(G5/G7,"-")</f>
        <v>0.18497757847533633</v>
      </c>
      <c r="L5" s="239" t="s">
        <v>87</v>
      </c>
      <c r="M5" s="451">
        <v>6927</v>
      </c>
    </row>
    <row r="6" spans="2:13" ht="13.5" customHeight="1">
      <c r="B6" s="607"/>
      <c r="C6" s="609"/>
      <c r="D6" s="609"/>
      <c r="E6" s="611"/>
      <c r="F6" s="339" t="s">
        <v>290</v>
      </c>
      <c r="G6" s="439">
        <v>655</v>
      </c>
      <c r="H6" s="275">
        <f>IFERROR(G6/G7,"-")</f>
        <v>0.73430493273542596</v>
      </c>
      <c r="L6" s="239" t="s">
        <v>88</v>
      </c>
      <c r="M6" s="451">
        <v>491520</v>
      </c>
    </row>
    <row r="7" spans="2:13" ht="13.5" customHeight="1">
      <c r="B7" s="613"/>
      <c r="C7" s="615"/>
      <c r="D7" s="615"/>
      <c r="E7" s="617"/>
      <c r="F7" s="340" t="s">
        <v>134</v>
      </c>
      <c r="G7" s="438">
        <f>SUM(G4:G6)</f>
        <v>892</v>
      </c>
      <c r="H7" s="263">
        <f>IFERROR(G7/G7,"-")</f>
        <v>1</v>
      </c>
      <c r="L7" s="239" t="s">
        <v>89</v>
      </c>
      <c r="M7" s="451">
        <v>413544</v>
      </c>
    </row>
    <row r="8" spans="2:13" ht="13.5" customHeight="1">
      <c r="B8" s="606" t="s">
        <v>128</v>
      </c>
      <c r="C8" s="608">
        <f>VLOOKUP(B8,年齢階層別_歯科医療費!$B$6:$F$13,5,FALSE)</f>
        <v>3964</v>
      </c>
      <c r="D8" s="608">
        <f>M5-C8</f>
        <v>2963</v>
      </c>
      <c r="E8" s="610">
        <f>IFERROR(C8/M5,"-")</f>
        <v>0.57225350079399451</v>
      </c>
      <c r="F8" s="338" t="s">
        <v>288</v>
      </c>
      <c r="G8" s="433">
        <v>395</v>
      </c>
      <c r="H8" s="242">
        <f>IFERROR(G8/G11,"-")</f>
        <v>0.12452711223203027</v>
      </c>
      <c r="L8" s="239" t="s">
        <v>90</v>
      </c>
      <c r="M8" s="451">
        <v>271783</v>
      </c>
    </row>
    <row r="9" spans="2:13" ht="13.5" customHeight="1">
      <c r="B9" s="607"/>
      <c r="C9" s="609"/>
      <c r="D9" s="609"/>
      <c r="E9" s="611"/>
      <c r="F9" s="339" t="s">
        <v>289</v>
      </c>
      <c r="G9" s="439">
        <v>735</v>
      </c>
      <c r="H9" s="275">
        <f>IFERROR(G9/G11,"-")</f>
        <v>0.23171500630517025</v>
      </c>
      <c r="L9" s="239" t="s">
        <v>91</v>
      </c>
      <c r="M9" s="451">
        <v>130800</v>
      </c>
    </row>
    <row r="10" spans="2:13" ht="13.5" customHeight="1">
      <c r="B10" s="607"/>
      <c r="C10" s="609"/>
      <c r="D10" s="609"/>
      <c r="E10" s="611"/>
      <c r="F10" s="339" t="s">
        <v>290</v>
      </c>
      <c r="G10" s="439">
        <v>2042</v>
      </c>
      <c r="H10" s="275">
        <f>IFERROR(G10/G11,"-")</f>
        <v>0.64375788146279944</v>
      </c>
      <c r="L10" s="239" t="s">
        <v>92</v>
      </c>
      <c r="M10" s="451">
        <v>49889</v>
      </c>
    </row>
    <row r="11" spans="2:13" ht="13.5" customHeight="1">
      <c r="B11" s="613"/>
      <c r="C11" s="615"/>
      <c r="D11" s="615"/>
      <c r="E11" s="617"/>
      <c r="F11" s="340" t="s">
        <v>134</v>
      </c>
      <c r="G11" s="438">
        <f>SUM(G8:G10)</f>
        <v>3172</v>
      </c>
      <c r="H11" s="263">
        <f>IFERROR(G11/G11,"-")</f>
        <v>1</v>
      </c>
      <c r="L11" s="187" t="s">
        <v>201</v>
      </c>
      <c r="M11" s="264">
        <f>SUM(M4:M10)</f>
        <v>1366377</v>
      </c>
    </row>
    <row r="12" spans="2:13" ht="13.5" customHeight="1">
      <c r="B12" s="606" t="s">
        <v>129</v>
      </c>
      <c r="C12" s="608">
        <f>VLOOKUP(B12,年齢階層別_歯科医療費!$B$6:$F$13,5,FALSE)</f>
        <v>288859</v>
      </c>
      <c r="D12" s="608">
        <f>M6-C12</f>
        <v>202661</v>
      </c>
      <c r="E12" s="610">
        <f>IFERROR(C12/M6,"-")</f>
        <v>0.58768513997395833</v>
      </c>
      <c r="F12" s="338" t="s">
        <v>288</v>
      </c>
      <c r="G12" s="433">
        <v>27196</v>
      </c>
      <c r="H12" s="242">
        <f>IFERROR(G12/G15,"-")</f>
        <v>0.11245126050767634</v>
      </c>
      <c r="L12" s="276"/>
      <c r="M12" s="277"/>
    </row>
    <row r="13" spans="2:13" ht="13.5" customHeight="1">
      <c r="B13" s="607"/>
      <c r="C13" s="609"/>
      <c r="D13" s="609"/>
      <c r="E13" s="611"/>
      <c r="F13" s="339" t="s">
        <v>289</v>
      </c>
      <c r="G13" s="439">
        <v>59375</v>
      </c>
      <c r="H13" s="275">
        <f>IFERROR(G13/G15,"-")</f>
        <v>0.2455064565613797</v>
      </c>
      <c r="L13" s="276"/>
      <c r="M13" s="277"/>
    </row>
    <row r="14" spans="2:13" ht="13.5" customHeight="1">
      <c r="B14" s="607"/>
      <c r="C14" s="609"/>
      <c r="D14" s="609"/>
      <c r="E14" s="611"/>
      <c r="F14" s="339" t="s">
        <v>290</v>
      </c>
      <c r="G14" s="439">
        <v>155276</v>
      </c>
      <c r="H14" s="275">
        <f>IFERROR(G14/G15,"-")</f>
        <v>0.6420422829309439</v>
      </c>
      <c r="L14" s="276"/>
      <c r="M14" s="277"/>
    </row>
    <row r="15" spans="2:13" ht="13.5" customHeight="1">
      <c r="B15" s="613"/>
      <c r="C15" s="615"/>
      <c r="D15" s="615"/>
      <c r="E15" s="617"/>
      <c r="F15" s="340" t="s">
        <v>134</v>
      </c>
      <c r="G15" s="438">
        <f>SUM(G12:G14)</f>
        <v>241847</v>
      </c>
      <c r="H15" s="263">
        <f>IFERROR(G15/G15,"-")</f>
        <v>1</v>
      </c>
      <c r="L15" s="165"/>
      <c r="M15" s="277"/>
    </row>
    <row r="16" spans="2:13" ht="13.5" customHeight="1">
      <c r="B16" s="606" t="s">
        <v>130</v>
      </c>
      <c r="C16" s="608">
        <f>VLOOKUP(B16,年齢階層別_歯科医療費!$B$6:$F$13,5,FALSE)</f>
        <v>250463</v>
      </c>
      <c r="D16" s="608">
        <f>M7-C16</f>
        <v>163081</v>
      </c>
      <c r="E16" s="610">
        <f>IFERROR(C16/M7,"-")</f>
        <v>0.60565018474454957</v>
      </c>
      <c r="F16" s="338" t="s">
        <v>288</v>
      </c>
      <c r="G16" s="433">
        <v>32316</v>
      </c>
      <c r="H16" s="242">
        <f>IFERROR(G16/G19,"-")</f>
        <v>0.15621253722108358</v>
      </c>
      <c r="L16" s="276"/>
      <c r="M16" s="277"/>
    </row>
    <row r="17" spans="2:13" ht="13.5" customHeight="1">
      <c r="B17" s="607"/>
      <c r="C17" s="609"/>
      <c r="D17" s="609"/>
      <c r="E17" s="611"/>
      <c r="F17" s="339" t="s">
        <v>289</v>
      </c>
      <c r="G17" s="439">
        <v>57714</v>
      </c>
      <c r="H17" s="275">
        <f>IFERROR(G17/G19,"-")</f>
        <v>0.27898410611392555</v>
      </c>
      <c r="L17" s="276"/>
      <c r="M17" s="277"/>
    </row>
    <row r="18" spans="2:13" ht="13.5" customHeight="1">
      <c r="B18" s="607"/>
      <c r="C18" s="609"/>
      <c r="D18" s="609"/>
      <c r="E18" s="611"/>
      <c r="F18" s="339" t="s">
        <v>290</v>
      </c>
      <c r="G18" s="439">
        <v>116842</v>
      </c>
      <c r="H18" s="275">
        <f>IFERROR(G18/G19,"-")</f>
        <v>0.56480335666499093</v>
      </c>
      <c r="L18" s="276"/>
      <c r="M18" s="277"/>
    </row>
    <row r="19" spans="2:13" ht="13.5" customHeight="1">
      <c r="B19" s="613"/>
      <c r="C19" s="615"/>
      <c r="D19" s="615"/>
      <c r="E19" s="617"/>
      <c r="F19" s="340" t="s">
        <v>134</v>
      </c>
      <c r="G19" s="438">
        <f>SUM(G16:G18)</f>
        <v>206872</v>
      </c>
      <c r="H19" s="263">
        <f>IFERROR(G19/G19,"-")</f>
        <v>1</v>
      </c>
      <c r="L19" s="165"/>
      <c r="M19" s="277"/>
    </row>
    <row r="20" spans="2:13" ht="13.5" customHeight="1">
      <c r="B20" s="606" t="s">
        <v>131</v>
      </c>
      <c r="C20" s="608">
        <f>VLOOKUP(B20,年齢階層別_歯科医療費!$B$6:$F$13,5,FALSE)</f>
        <v>150159</v>
      </c>
      <c r="D20" s="608">
        <f>M8-C20</f>
        <v>121624</v>
      </c>
      <c r="E20" s="610">
        <f>IFERROR(C20/M8,"-")</f>
        <v>0.55249592505785861</v>
      </c>
      <c r="F20" s="338" t="s">
        <v>288</v>
      </c>
      <c r="G20" s="433">
        <v>26072</v>
      </c>
      <c r="H20" s="242">
        <f>IFERROR(G20/G23,"-")</f>
        <v>0.2261957436471374</v>
      </c>
      <c r="L20" s="276"/>
      <c r="M20" s="277"/>
    </row>
    <row r="21" spans="2:13" ht="13.5" customHeight="1">
      <c r="B21" s="607"/>
      <c r="C21" s="609"/>
      <c r="D21" s="609"/>
      <c r="E21" s="611"/>
      <c r="F21" s="339" t="s">
        <v>289</v>
      </c>
      <c r="G21" s="439">
        <v>35720</v>
      </c>
      <c r="H21" s="275">
        <f>IFERROR(G21/G23,"-")</f>
        <v>0.30989996789949942</v>
      </c>
      <c r="L21" s="276"/>
      <c r="M21" s="277"/>
    </row>
    <row r="22" spans="2:13" ht="13.5" customHeight="1">
      <c r="B22" s="607"/>
      <c r="C22" s="609"/>
      <c r="D22" s="609"/>
      <c r="E22" s="611"/>
      <c r="F22" s="339" t="s">
        <v>290</v>
      </c>
      <c r="G22" s="439">
        <v>53471</v>
      </c>
      <c r="H22" s="275">
        <f>IFERROR(G22/G23,"-")</f>
        <v>0.46390428845336318</v>
      </c>
      <c r="L22" s="276"/>
      <c r="M22" s="277"/>
    </row>
    <row r="23" spans="2:13" ht="13.5" customHeight="1">
      <c r="B23" s="613"/>
      <c r="C23" s="615"/>
      <c r="D23" s="615"/>
      <c r="E23" s="617"/>
      <c r="F23" s="340" t="s">
        <v>134</v>
      </c>
      <c r="G23" s="438">
        <f>SUM(G20:G22)</f>
        <v>115263</v>
      </c>
      <c r="H23" s="263">
        <f>IFERROR(G23/G23,"-")</f>
        <v>1</v>
      </c>
      <c r="L23" s="165"/>
      <c r="M23" s="277"/>
    </row>
    <row r="24" spans="2:13" ht="13.5" customHeight="1">
      <c r="B24" s="606" t="s">
        <v>132</v>
      </c>
      <c r="C24" s="608">
        <f>VLOOKUP(B24,年齢階層別_歯科医療費!$B$6:$F$13,5,FALSE)</f>
        <v>64528</v>
      </c>
      <c r="D24" s="608">
        <f>M9-C24</f>
        <v>66272</v>
      </c>
      <c r="E24" s="610">
        <f>IFERROR(C24/M9,"-")</f>
        <v>0.49333333333333335</v>
      </c>
      <c r="F24" s="338" t="s">
        <v>288</v>
      </c>
      <c r="G24" s="433">
        <v>13550</v>
      </c>
      <c r="H24" s="242">
        <f>IFERROR(G24/G27,"-")</f>
        <v>0.30963643426795551</v>
      </c>
      <c r="L24" s="276"/>
      <c r="M24" s="277"/>
    </row>
    <row r="25" spans="2:13" ht="13.5" customHeight="1">
      <c r="B25" s="607"/>
      <c r="C25" s="609"/>
      <c r="D25" s="609"/>
      <c r="E25" s="611"/>
      <c r="F25" s="339" t="s">
        <v>289</v>
      </c>
      <c r="G25" s="439">
        <v>14362</v>
      </c>
      <c r="H25" s="275">
        <f>IFERROR(G25/G27,"-")</f>
        <v>0.32819176892666985</v>
      </c>
      <c r="L25" s="276"/>
      <c r="M25" s="277"/>
    </row>
    <row r="26" spans="2:13" ht="13.5" customHeight="1">
      <c r="B26" s="607"/>
      <c r="C26" s="609"/>
      <c r="D26" s="609"/>
      <c r="E26" s="611"/>
      <c r="F26" s="339" t="s">
        <v>290</v>
      </c>
      <c r="G26" s="439">
        <v>15849</v>
      </c>
      <c r="H26" s="275">
        <f>IFERROR(G26/G27,"-")</f>
        <v>0.36217179680537465</v>
      </c>
      <c r="L26" s="276"/>
      <c r="M26" s="277"/>
    </row>
    <row r="27" spans="2:13" ht="13.5" customHeight="1">
      <c r="B27" s="613"/>
      <c r="C27" s="615"/>
      <c r="D27" s="615"/>
      <c r="E27" s="617"/>
      <c r="F27" s="340" t="s">
        <v>134</v>
      </c>
      <c r="G27" s="438">
        <f>SUM(G24:G26)</f>
        <v>43761</v>
      </c>
      <c r="H27" s="263">
        <f>IFERROR(G27/G27,"-")</f>
        <v>1</v>
      </c>
      <c r="L27" s="165"/>
      <c r="M27" s="277"/>
    </row>
    <row r="28" spans="2:13" ht="13.5" customHeight="1">
      <c r="B28" s="606" t="s">
        <v>133</v>
      </c>
      <c r="C28" s="608">
        <f>VLOOKUP(B28,年齢階層別_歯科医療費!$B$6:$F$13,5,FALSE)</f>
        <v>21114</v>
      </c>
      <c r="D28" s="608">
        <f>M10-C28</f>
        <v>28775</v>
      </c>
      <c r="E28" s="610">
        <f>IFERROR(C28/M10,"-")</f>
        <v>0.42321954739521739</v>
      </c>
      <c r="F28" s="338" t="s">
        <v>288</v>
      </c>
      <c r="G28" s="433">
        <v>4853</v>
      </c>
      <c r="H28" s="242">
        <f>IFERROR(G28/G31,"-")</f>
        <v>0.42428746284315438</v>
      </c>
      <c r="L28" s="276"/>
      <c r="M28" s="277"/>
    </row>
    <row r="29" spans="2:13" ht="13.5" customHeight="1">
      <c r="B29" s="607"/>
      <c r="C29" s="609"/>
      <c r="D29" s="609"/>
      <c r="E29" s="611"/>
      <c r="F29" s="339" t="s">
        <v>289</v>
      </c>
      <c r="G29" s="439">
        <v>3640</v>
      </c>
      <c r="H29" s="275">
        <f>IFERROR(G29/G31,"-")</f>
        <v>0.31823745410036719</v>
      </c>
      <c r="L29" s="276"/>
      <c r="M29" s="277"/>
    </row>
    <row r="30" spans="2:13" ht="13.5" customHeight="1">
      <c r="B30" s="607"/>
      <c r="C30" s="609"/>
      <c r="D30" s="609"/>
      <c r="E30" s="611"/>
      <c r="F30" s="339" t="s">
        <v>290</v>
      </c>
      <c r="G30" s="439">
        <v>2945</v>
      </c>
      <c r="H30" s="275">
        <f>IFERROR(G30/G31,"-")</f>
        <v>0.25747508305647843</v>
      </c>
      <c r="L30" s="276"/>
      <c r="M30" s="277"/>
    </row>
    <row r="31" spans="2:13" ht="13.5" customHeight="1" thickBot="1">
      <c r="B31" s="607"/>
      <c r="C31" s="609"/>
      <c r="D31" s="609"/>
      <c r="E31" s="611"/>
      <c r="F31" s="340" t="s">
        <v>134</v>
      </c>
      <c r="G31" s="433">
        <f>SUM(G28:G30)</f>
        <v>11438</v>
      </c>
      <c r="H31" s="242">
        <f>IFERROR(G31/G31,"-")</f>
        <v>1</v>
      </c>
      <c r="L31" s="165"/>
      <c r="M31" s="277"/>
    </row>
    <row r="32" spans="2:13" ht="13.5" customHeight="1" thickTop="1">
      <c r="B32" s="612" t="s">
        <v>201</v>
      </c>
      <c r="C32" s="614">
        <f>VLOOKUP(B32,年齢階層別_歯科医療費!$B$6:$F$13,5,FALSE)</f>
        <v>780188</v>
      </c>
      <c r="D32" s="614">
        <f>M11-C32</f>
        <v>586189</v>
      </c>
      <c r="E32" s="616">
        <f>IFERROR(C32/M11,"-")</f>
        <v>0.57099029038105886</v>
      </c>
      <c r="F32" s="341" t="s">
        <v>288</v>
      </c>
      <c r="G32" s="120">
        <f>SUM(G4,G8,G12,G16,G20,G24,G28)</f>
        <v>104454</v>
      </c>
      <c r="H32" s="283">
        <f>IFERROR(G32/G35,"-")</f>
        <v>0.16759701241084968</v>
      </c>
      <c r="L32" s="276"/>
      <c r="M32" s="277"/>
    </row>
    <row r="33" spans="2:13" ht="13.5" customHeight="1">
      <c r="B33" s="607"/>
      <c r="C33" s="609"/>
      <c r="D33" s="609"/>
      <c r="E33" s="611"/>
      <c r="F33" s="339" t="s">
        <v>289</v>
      </c>
      <c r="G33" s="117">
        <f>SUM(G5,G9,G13,G17,G21,G25,G29)</f>
        <v>171711</v>
      </c>
      <c r="H33" s="275">
        <f>IFERROR(G33/G35,"-")</f>
        <v>0.27551123554942281</v>
      </c>
      <c r="L33" s="276"/>
      <c r="M33" s="277"/>
    </row>
    <row r="34" spans="2:13" ht="13.5" customHeight="1">
      <c r="B34" s="607"/>
      <c r="C34" s="609"/>
      <c r="D34" s="609"/>
      <c r="E34" s="611"/>
      <c r="F34" s="339" t="s">
        <v>290</v>
      </c>
      <c r="G34" s="117">
        <f>SUM(G6,G10,G14,G18,G22,G26,G30)</f>
        <v>347080</v>
      </c>
      <c r="H34" s="275">
        <f>IFERROR(G34/G35,"-")</f>
        <v>0.55689175203972752</v>
      </c>
      <c r="L34" s="276"/>
      <c r="M34" s="277"/>
    </row>
    <row r="35" spans="2:13" ht="13.5" customHeight="1">
      <c r="B35" s="613"/>
      <c r="C35" s="615"/>
      <c r="D35" s="615"/>
      <c r="E35" s="617"/>
      <c r="F35" s="342" t="s">
        <v>134</v>
      </c>
      <c r="G35" s="109">
        <f>SUM(G32:G34)</f>
        <v>623245</v>
      </c>
      <c r="H35" s="263">
        <f>IFERROR(G35/G35,"-")</f>
        <v>1</v>
      </c>
      <c r="L35" s="165"/>
      <c r="M35" s="277"/>
    </row>
    <row r="36" spans="2:13" ht="13.5" customHeight="1">
      <c r="B36" s="21" t="s">
        <v>396</v>
      </c>
      <c r="G36" s="284"/>
      <c r="H36" s="284"/>
      <c r="L36" s="276"/>
      <c r="M36" s="277"/>
    </row>
    <row r="37" spans="2:13" ht="13.5" customHeight="1">
      <c r="B37" s="21" t="s">
        <v>93</v>
      </c>
    </row>
    <row r="38" spans="2:13" ht="13.5" customHeight="1">
      <c r="B38" s="21" t="s">
        <v>395</v>
      </c>
    </row>
    <row r="39" spans="2:13" ht="13.5" customHeight="1">
      <c r="B39" s="30" t="s">
        <v>292</v>
      </c>
    </row>
    <row r="40" spans="2:13" ht="13.5" customHeight="1">
      <c r="B40" s="30" t="s">
        <v>325</v>
      </c>
    </row>
    <row r="41" spans="2:13" ht="13.5" customHeight="1">
      <c r="B41" s="30" t="s">
        <v>293</v>
      </c>
    </row>
    <row r="42" spans="2:13" ht="13.5" customHeight="1">
      <c r="B42" s="30"/>
    </row>
    <row r="43" spans="2:13" ht="13.5" customHeight="1">
      <c r="B43" s="2"/>
    </row>
    <row r="44" spans="2:13" ht="13.5" customHeight="1">
      <c r="B44" s="2" t="s">
        <v>312</v>
      </c>
    </row>
    <row r="45" spans="2:13" ht="16.5" customHeight="1">
      <c r="B45" s="2" t="s">
        <v>311</v>
      </c>
    </row>
    <row r="46" spans="2:13" ht="16.5" customHeight="1">
      <c r="L46" s="14" t="s">
        <v>189</v>
      </c>
    </row>
    <row r="47" spans="2:13">
      <c r="L47" s="280" t="s">
        <v>86</v>
      </c>
    </row>
    <row r="48" spans="2:13">
      <c r="L48" s="280" t="s">
        <v>87</v>
      </c>
    </row>
    <row r="49" spans="12:12">
      <c r="L49" s="280" t="s">
        <v>88</v>
      </c>
    </row>
    <row r="50" spans="12:12">
      <c r="L50" s="280" t="s">
        <v>89</v>
      </c>
    </row>
    <row r="51" spans="12:12">
      <c r="L51" s="280" t="s">
        <v>90</v>
      </c>
    </row>
    <row r="52" spans="12:12">
      <c r="L52" s="280" t="s">
        <v>91</v>
      </c>
    </row>
    <row r="53" spans="12:12">
      <c r="L53" s="280" t="s">
        <v>92</v>
      </c>
    </row>
    <row r="54" spans="12:12">
      <c r="L54" s="281" t="s">
        <v>201</v>
      </c>
    </row>
    <row r="76" spans="2:2">
      <c r="B76" s="21" t="s">
        <v>396</v>
      </c>
    </row>
    <row r="77" spans="2:2" ht="13.5" customHeight="1">
      <c r="B77" s="21" t="s">
        <v>93</v>
      </c>
    </row>
    <row r="78" spans="2:2" ht="13.5" customHeight="1">
      <c r="B78" s="21" t="s">
        <v>395</v>
      </c>
    </row>
    <row r="79" spans="2:2">
      <c r="B79" s="30" t="s">
        <v>293</v>
      </c>
    </row>
  </sheetData>
  <mergeCells count="32">
    <mergeCell ref="B4:B7"/>
    <mergeCell ref="C4:C7"/>
    <mergeCell ref="D4:D7"/>
    <mergeCell ref="E4:E7"/>
    <mergeCell ref="B16:B19"/>
    <mergeCell ref="C16:C19"/>
    <mergeCell ref="D16:D19"/>
    <mergeCell ref="E16:E19"/>
    <mergeCell ref="B8:B11"/>
    <mergeCell ref="C8:C11"/>
    <mergeCell ref="D8:D11"/>
    <mergeCell ref="E8:E11"/>
    <mergeCell ref="B12:B15"/>
    <mergeCell ref="C12:C15"/>
    <mergeCell ref="D12:D15"/>
    <mergeCell ref="E12:E15"/>
    <mergeCell ref="C20:C23"/>
    <mergeCell ref="D20:D23"/>
    <mergeCell ref="E20:E23"/>
    <mergeCell ref="B24:B27"/>
    <mergeCell ref="C24:C27"/>
    <mergeCell ref="D24:D27"/>
    <mergeCell ref="E24:E27"/>
    <mergeCell ref="B20:B23"/>
    <mergeCell ref="B28:B31"/>
    <mergeCell ref="C28:C31"/>
    <mergeCell ref="D28:D31"/>
    <mergeCell ref="E28:E31"/>
    <mergeCell ref="B32:B35"/>
    <mergeCell ref="C32:C35"/>
    <mergeCell ref="D32:D35"/>
    <mergeCell ref="E32:E35"/>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rowBreaks count="1" manualBreakCount="1">
    <brk id="43" max="9" man="1"/>
  </rowBreaks>
  <colBreaks count="1" manualBreakCount="1">
    <brk id="11" max="119" man="1"/>
  </colBreaks>
  <ignoredErrors>
    <ignoredError sqref="C4:E4 H4:H6 C8:E8 H8:H10 C12:E12 H12:H14 C16:E16 H16:H18 C20:E20 H20:H22 C24:E24 H24:H26 C28:E28 H28:H30 G31:G34 C32" emptyCellReference="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FCFA-55E1-498D-B115-27510D02A7D7}">
  <sheetPr codeName="Sheet62"/>
  <dimension ref="B1:AR385"/>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7" width="10.625" style="3" customWidth="1"/>
    <col min="8" max="9" width="12.625" style="3" customWidth="1"/>
    <col min="10" max="11" width="9" style="3"/>
    <col min="12" max="14" width="12.625" style="3" customWidth="1"/>
    <col min="15" max="15" width="3.25" style="3" bestFit="1" customWidth="1"/>
    <col min="16" max="16" width="12.625" style="3" customWidth="1"/>
    <col min="17" max="19" width="10.625" style="3" customWidth="1"/>
    <col min="20" max="22" width="12.625" style="3" customWidth="1"/>
    <col min="23" max="23" width="12.625" style="13" customWidth="1"/>
    <col min="24" max="24" width="12.625" style="38" customWidth="1"/>
    <col min="25" max="44" width="12.625" style="3" customWidth="1"/>
    <col min="45" max="16384" width="9" style="3"/>
  </cols>
  <sheetData>
    <row r="1" spans="2:44" ht="16.5" customHeight="1">
      <c r="B1" s="2" t="s">
        <v>310</v>
      </c>
      <c r="C1" s="2"/>
      <c r="D1" s="2"/>
      <c r="E1" s="2"/>
      <c r="F1" s="2"/>
      <c r="G1" s="2"/>
      <c r="H1" s="2"/>
      <c r="I1" s="2"/>
      <c r="X1" s="164" t="s">
        <v>94</v>
      </c>
    </row>
    <row r="2" spans="2:44" ht="16.5" customHeight="1">
      <c r="B2" s="4" t="s">
        <v>217</v>
      </c>
      <c r="C2" s="2"/>
      <c r="D2" s="2"/>
      <c r="E2" s="2"/>
      <c r="F2" s="2"/>
      <c r="G2" s="2"/>
      <c r="H2" s="2"/>
      <c r="I2" s="2"/>
      <c r="L2" s="14" t="s">
        <v>287</v>
      </c>
      <c r="M2" s="14"/>
      <c r="O2" s="3" t="s">
        <v>415</v>
      </c>
      <c r="W2" s="16"/>
      <c r="X2" s="621" t="s">
        <v>334</v>
      </c>
      <c r="Y2" s="474" t="s">
        <v>288</v>
      </c>
      <c r="Z2" s="474"/>
      <c r="AA2" s="474"/>
      <c r="AB2" s="474" t="s">
        <v>289</v>
      </c>
      <c r="AC2" s="474"/>
      <c r="AD2" s="474"/>
      <c r="AE2" s="474" t="s">
        <v>290</v>
      </c>
      <c r="AF2" s="474"/>
      <c r="AG2" s="474"/>
      <c r="AI2" s="474" t="s">
        <v>288</v>
      </c>
      <c r="AJ2" s="474"/>
      <c r="AK2" s="474"/>
      <c r="AL2" s="474" t="s">
        <v>289</v>
      </c>
      <c r="AM2" s="474"/>
      <c r="AN2" s="474"/>
      <c r="AO2" s="474" t="s">
        <v>290</v>
      </c>
      <c r="AP2" s="474"/>
      <c r="AQ2" s="474"/>
      <c r="AR2" s="475"/>
    </row>
    <row r="3" spans="2:44" ht="52.5" customHeight="1">
      <c r="B3" s="282"/>
      <c r="C3" s="237" t="s">
        <v>262</v>
      </c>
      <c r="D3" s="236" t="s">
        <v>314</v>
      </c>
      <c r="E3" s="236" t="s">
        <v>285</v>
      </c>
      <c r="F3" s="236" t="s">
        <v>286</v>
      </c>
      <c r="G3" s="241" t="s">
        <v>309</v>
      </c>
      <c r="H3" s="168" t="s">
        <v>352</v>
      </c>
      <c r="I3" s="327" t="s">
        <v>351</v>
      </c>
      <c r="J3" s="265"/>
      <c r="L3" s="187" t="s">
        <v>334</v>
      </c>
      <c r="M3" s="187" t="s">
        <v>291</v>
      </c>
      <c r="O3" s="189"/>
      <c r="P3" s="420" t="s">
        <v>262</v>
      </c>
      <c r="Q3" s="418" t="s">
        <v>314</v>
      </c>
      <c r="R3" s="418" t="s">
        <v>285</v>
      </c>
      <c r="S3" s="418" t="s">
        <v>286</v>
      </c>
      <c r="T3" s="417" t="s">
        <v>309</v>
      </c>
      <c r="U3" s="426" t="s">
        <v>352</v>
      </c>
      <c r="V3" s="417" t="s">
        <v>351</v>
      </c>
      <c r="W3" s="16"/>
      <c r="X3" s="621"/>
      <c r="Y3" s="431" t="s">
        <v>410</v>
      </c>
      <c r="Z3" s="419" t="s">
        <v>411</v>
      </c>
      <c r="AA3" s="417" t="s">
        <v>416</v>
      </c>
      <c r="AB3" s="431" t="s">
        <v>410</v>
      </c>
      <c r="AC3" s="419" t="s">
        <v>411</v>
      </c>
      <c r="AD3" s="417" t="s">
        <v>417</v>
      </c>
      <c r="AE3" s="427" t="s">
        <v>410</v>
      </c>
      <c r="AF3" s="419" t="s">
        <v>411</v>
      </c>
      <c r="AG3" s="417" t="s">
        <v>418</v>
      </c>
      <c r="AI3" s="424" t="s">
        <v>401</v>
      </c>
      <c r="AJ3" s="423" t="s">
        <v>402</v>
      </c>
      <c r="AK3" s="422" t="s">
        <v>192</v>
      </c>
      <c r="AL3" s="424" t="s">
        <v>401</v>
      </c>
      <c r="AM3" s="423" t="s">
        <v>402</v>
      </c>
      <c r="AN3" s="422" t="s">
        <v>192</v>
      </c>
      <c r="AO3" s="424" t="s">
        <v>401</v>
      </c>
      <c r="AP3" s="423" t="s">
        <v>402</v>
      </c>
      <c r="AQ3" s="422" t="s">
        <v>192</v>
      </c>
      <c r="AR3" s="476"/>
    </row>
    <row r="4" spans="2:44" ht="13.5" customHeight="1">
      <c r="B4" s="510">
        <v>1</v>
      </c>
      <c r="C4" s="618" t="s">
        <v>50</v>
      </c>
      <c r="D4" s="608">
        <f>VLOOKUP(B4,市区町村別_歯科医療費!$B$6:$G$79,6,FALSE)</f>
        <v>206692</v>
      </c>
      <c r="E4" s="608">
        <f ca="1">INDIRECT("M"&amp;(B4+3))-D4</f>
        <v>175789</v>
      </c>
      <c r="F4" s="610">
        <f ca="1">IFERROR(D4/INDIRECT("M"&amp;(B4+3)),"-")</f>
        <v>0.54039808513364063</v>
      </c>
      <c r="G4" s="240" t="s">
        <v>288</v>
      </c>
      <c r="H4" s="433">
        <v>29875</v>
      </c>
      <c r="I4" s="242">
        <f>IFERROR(H4/H7,"-")</f>
        <v>0.17987993954829815</v>
      </c>
      <c r="J4" s="265"/>
      <c r="L4" s="11" t="s">
        <v>326</v>
      </c>
      <c r="M4" s="451">
        <v>382481</v>
      </c>
      <c r="O4" s="510">
        <v>1</v>
      </c>
      <c r="P4" s="618" t="s">
        <v>50</v>
      </c>
      <c r="Q4" s="608">
        <v>193056</v>
      </c>
      <c r="R4" s="608">
        <v>174534</v>
      </c>
      <c r="S4" s="610">
        <v>0.52519383008242881</v>
      </c>
      <c r="T4" s="428" t="s">
        <v>288</v>
      </c>
      <c r="U4" s="429">
        <v>28662</v>
      </c>
      <c r="V4" s="430">
        <v>0.18754416729918602</v>
      </c>
      <c r="W4" s="287">
        <v>1</v>
      </c>
      <c r="X4" s="11" t="s">
        <v>50</v>
      </c>
      <c r="Y4" s="95">
        <f t="shared" ref="Y4:Y35" si="0">INDEX($I:$I,ROW()+(($W4-1)*3+(COLUMN(A$1)-1)))</f>
        <v>0.17987993954829815</v>
      </c>
      <c r="Z4" s="95">
        <f>INDEX($V:$V,ROW()+(($W4-1)*3+(COLUMN(A$1)-1)))</f>
        <v>0.18754416729918602</v>
      </c>
      <c r="AA4" s="452">
        <f>(ROUND(Y4,3)-ROUND(Z4,3))*100</f>
        <v>-0.80000000000000071</v>
      </c>
      <c r="AB4" s="95">
        <f t="shared" ref="AB4:AB35" si="1">INDEX($I:$I,ROW()+(($W4-1)*3+(COLUMN(B$1)-1)))</f>
        <v>0.28206378738341675</v>
      </c>
      <c r="AC4" s="95">
        <f>INDEX($V:$V,ROW()+(($W4-1)*3+(COLUMN(B$1)-1)))</f>
        <v>0.28677336613709531</v>
      </c>
      <c r="AD4" s="452">
        <f>(ROUND(AB4,3)-ROUND(AC4,3))*100</f>
        <v>-0.50000000000000044</v>
      </c>
      <c r="AE4" s="425">
        <f t="shared" ref="AE4:AE35" si="2">INDEX($I:$I,ROW()+(($W4-1)*3+(COLUMN(C$1)-1)))</f>
        <v>0.53805627306828518</v>
      </c>
      <c r="AF4" s="95">
        <f>INDEX($V:$V,ROW()+(($W4-1)*3+(COLUMN(C$1)-1)))</f>
        <v>0.52568246656371864</v>
      </c>
      <c r="AG4" s="452">
        <f>(ROUND(AE4,3)-ROUND(AF4,3))*100</f>
        <v>1.2000000000000011</v>
      </c>
      <c r="AI4" s="95">
        <f>$I$300</f>
        <v>0.16759701241084968</v>
      </c>
      <c r="AJ4" s="95">
        <f>$V$300</f>
        <v>0.17419967812615128</v>
      </c>
      <c r="AK4" s="344">
        <f>(ROUND(AI4,3)-ROUND(AJ4,3))*100</f>
        <v>-0.59999999999999776</v>
      </c>
      <c r="AL4" s="95">
        <f>$I$301</f>
        <v>0.27551123554942281</v>
      </c>
      <c r="AM4" s="95">
        <f>$V$301</f>
        <v>0.28037398004241121</v>
      </c>
      <c r="AN4" s="344">
        <f>(ROUND(AL4,3)-ROUND(AM4,3))*100</f>
        <v>-0.40000000000000036</v>
      </c>
      <c r="AO4" s="95">
        <f>$I$302</f>
        <v>0.55689175203972752</v>
      </c>
      <c r="AP4" s="95">
        <f>$V$302</f>
        <v>0.54542634183143757</v>
      </c>
      <c r="AQ4" s="344">
        <f>(ROUND(AO4,3)-ROUND(AP4,3))*100</f>
        <v>1.2000000000000011</v>
      </c>
      <c r="AR4" s="106">
        <v>0</v>
      </c>
    </row>
    <row r="5" spans="2:44" ht="13.5" customHeight="1">
      <c r="B5" s="511"/>
      <c r="C5" s="619"/>
      <c r="D5" s="609"/>
      <c r="E5" s="609"/>
      <c r="F5" s="611"/>
      <c r="G5" s="274" t="s">
        <v>289</v>
      </c>
      <c r="H5" s="439">
        <v>46846</v>
      </c>
      <c r="I5" s="275">
        <f>IFERROR(H5/H7,"-")</f>
        <v>0.28206378738341675</v>
      </c>
      <c r="J5" s="265"/>
      <c r="L5" s="11" t="s">
        <v>67</v>
      </c>
      <c r="M5" s="451">
        <v>14656</v>
      </c>
      <c r="O5" s="511"/>
      <c r="P5" s="619"/>
      <c r="Q5" s="609"/>
      <c r="R5" s="609"/>
      <c r="S5" s="611"/>
      <c r="T5" s="428" t="s">
        <v>289</v>
      </c>
      <c r="U5" s="429">
        <v>43827</v>
      </c>
      <c r="V5" s="430">
        <v>0.28677336613709531</v>
      </c>
      <c r="W5" s="287">
        <v>2</v>
      </c>
      <c r="X5" s="11" t="s">
        <v>67</v>
      </c>
      <c r="Y5" s="95">
        <f t="shared" si="0"/>
        <v>0.17321997874601489</v>
      </c>
      <c r="Z5" s="95">
        <f t="shared" ref="Z5:Z68" si="3">INDEX($V:$V,ROW()+(($W5-1)*3+(COLUMN(A$1)-1)))</f>
        <v>0.17613918806959403</v>
      </c>
      <c r="AA5" s="452">
        <f t="shared" ref="AA5:AA68" si="4">(ROUND(Y5,3)-ROUND(Z5,3))*100</f>
        <v>-0.30000000000000027</v>
      </c>
      <c r="AB5" s="95">
        <f t="shared" si="1"/>
        <v>0.26567481402763016</v>
      </c>
      <c r="AC5" s="95">
        <f t="shared" ref="AC5:AC68" si="5">INDEX($V:$V,ROW()+(($W5-1)*3+(COLUMN(B$1)-1)))</f>
        <v>0.28649544324772164</v>
      </c>
      <c r="AD5" s="452">
        <f t="shared" ref="AD5:AD68" si="6">(ROUND(AB5,3)-ROUND(AC5,3))*100</f>
        <v>-1.9999999999999962</v>
      </c>
      <c r="AE5" s="95">
        <f t="shared" si="2"/>
        <v>0.56110520722635493</v>
      </c>
      <c r="AF5" s="95">
        <f t="shared" ref="AF5:AF68" si="7">INDEX($V:$V,ROW()+(($W5-1)*3+(COLUMN(C$1)-1)))</f>
        <v>0.53736536868268436</v>
      </c>
      <c r="AG5" s="452">
        <f t="shared" ref="AG5:AG68" si="8">(ROUND(AE5,3)-ROUND(AF5,3))*100</f>
        <v>2.4000000000000021</v>
      </c>
      <c r="AI5" s="95">
        <f t="shared" ref="AI5:AI68" si="9">$I$300</f>
        <v>0.16759701241084968</v>
      </c>
      <c r="AJ5" s="95">
        <f t="shared" ref="AJ5:AJ68" si="10">$V$300</f>
        <v>0.17419967812615128</v>
      </c>
      <c r="AK5" s="344">
        <f t="shared" ref="AK5:AK68" si="11">(ROUND(AI5,3)-ROUND(AJ5,3))*100</f>
        <v>-0.59999999999999776</v>
      </c>
      <c r="AL5" s="95">
        <f t="shared" ref="AL5:AL68" si="12">$I$301</f>
        <v>0.27551123554942281</v>
      </c>
      <c r="AM5" s="95">
        <f t="shared" ref="AM5:AM68" si="13">$V$301</f>
        <v>0.28037398004241121</v>
      </c>
      <c r="AN5" s="344">
        <f t="shared" ref="AN5:AN68" si="14">(ROUND(AL5,3)-ROUND(AM5,3))*100</f>
        <v>-0.40000000000000036</v>
      </c>
      <c r="AO5" s="95">
        <f t="shared" ref="AO5:AO68" si="15">$I$302</f>
        <v>0.55689175203972752</v>
      </c>
      <c r="AP5" s="95">
        <f t="shared" ref="AP5:AP68" si="16">$V$302</f>
        <v>0.54542634183143757</v>
      </c>
      <c r="AQ5" s="344">
        <f t="shared" ref="AQ5:AQ68" si="17">(ROUND(AO5,3)-ROUND(AP5,3))*100</f>
        <v>1.2000000000000011</v>
      </c>
      <c r="AR5" s="106">
        <v>0</v>
      </c>
    </row>
    <row r="6" spans="2:44" ht="13.5" customHeight="1">
      <c r="B6" s="511"/>
      <c r="C6" s="619"/>
      <c r="D6" s="609"/>
      <c r="E6" s="609"/>
      <c r="F6" s="611"/>
      <c r="G6" s="274" t="s">
        <v>290</v>
      </c>
      <c r="H6" s="439">
        <v>89362</v>
      </c>
      <c r="I6" s="275">
        <f>IFERROR(H6/H7,"-")</f>
        <v>0.53805627306828518</v>
      </c>
      <c r="J6" s="265"/>
      <c r="L6" s="12" t="s">
        <v>68</v>
      </c>
      <c r="M6" s="451">
        <v>9306</v>
      </c>
      <c r="O6" s="511"/>
      <c r="P6" s="619"/>
      <c r="Q6" s="609"/>
      <c r="R6" s="609"/>
      <c r="S6" s="611"/>
      <c r="T6" s="428" t="s">
        <v>290</v>
      </c>
      <c r="U6" s="429">
        <v>80339</v>
      </c>
      <c r="V6" s="430">
        <v>0.52568246656371864</v>
      </c>
      <c r="W6" s="287">
        <v>3</v>
      </c>
      <c r="X6" s="12" t="s">
        <v>68</v>
      </c>
      <c r="Y6" s="95">
        <f t="shared" si="0"/>
        <v>0.17884481558803061</v>
      </c>
      <c r="Z6" s="95">
        <f t="shared" si="3"/>
        <v>0.18649193548387097</v>
      </c>
      <c r="AA6" s="452">
        <f t="shared" si="4"/>
        <v>-0.70000000000000062</v>
      </c>
      <c r="AB6" s="95">
        <f t="shared" si="1"/>
        <v>0.26443980514961724</v>
      </c>
      <c r="AC6" s="95">
        <f t="shared" si="5"/>
        <v>0.27822580645161288</v>
      </c>
      <c r="AD6" s="452">
        <f t="shared" si="6"/>
        <v>-1.4000000000000012</v>
      </c>
      <c r="AE6" s="95">
        <f t="shared" si="2"/>
        <v>0.55671537926235215</v>
      </c>
      <c r="AF6" s="95">
        <f t="shared" si="7"/>
        <v>0.53528225806451613</v>
      </c>
      <c r="AG6" s="452">
        <f t="shared" si="8"/>
        <v>2.200000000000002</v>
      </c>
      <c r="AI6" s="95">
        <f t="shared" si="9"/>
        <v>0.16759701241084968</v>
      </c>
      <c r="AJ6" s="95">
        <f t="shared" si="10"/>
        <v>0.17419967812615128</v>
      </c>
      <c r="AK6" s="344">
        <f t="shared" si="11"/>
        <v>-0.59999999999999776</v>
      </c>
      <c r="AL6" s="95">
        <f t="shared" si="12"/>
        <v>0.27551123554942281</v>
      </c>
      <c r="AM6" s="95">
        <f t="shared" si="13"/>
        <v>0.28037398004241121</v>
      </c>
      <c r="AN6" s="344">
        <f t="shared" si="14"/>
        <v>-0.40000000000000036</v>
      </c>
      <c r="AO6" s="95">
        <f t="shared" si="15"/>
        <v>0.55689175203972752</v>
      </c>
      <c r="AP6" s="95">
        <f t="shared" si="16"/>
        <v>0.54542634183143757</v>
      </c>
      <c r="AQ6" s="344">
        <f t="shared" si="17"/>
        <v>1.2000000000000011</v>
      </c>
      <c r="AR6" s="106">
        <v>0</v>
      </c>
    </row>
    <row r="7" spans="2:44" ht="13.5" customHeight="1">
      <c r="B7" s="512"/>
      <c r="C7" s="620"/>
      <c r="D7" s="615"/>
      <c r="E7" s="615"/>
      <c r="F7" s="617"/>
      <c r="G7" s="340" t="s">
        <v>134</v>
      </c>
      <c r="H7" s="438">
        <f>SUM(H4:H6)</f>
        <v>166083</v>
      </c>
      <c r="I7" s="263">
        <f>IFERROR(H7/H7,"-")</f>
        <v>1</v>
      </c>
      <c r="J7" s="265"/>
      <c r="L7" s="12" t="s">
        <v>69</v>
      </c>
      <c r="M7" s="451">
        <v>10425</v>
      </c>
      <c r="O7" s="512"/>
      <c r="P7" s="620"/>
      <c r="Q7" s="615"/>
      <c r="R7" s="615"/>
      <c r="S7" s="617"/>
      <c r="T7" s="386" t="s">
        <v>134</v>
      </c>
      <c r="U7" s="429">
        <v>152828</v>
      </c>
      <c r="V7" s="430">
        <v>1</v>
      </c>
      <c r="W7" s="287">
        <v>4</v>
      </c>
      <c r="X7" s="12" t="s">
        <v>69</v>
      </c>
      <c r="Y7" s="95">
        <f t="shared" si="0"/>
        <v>0.19770378874856487</v>
      </c>
      <c r="Z7" s="95">
        <f t="shared" si="3"/>
        <v>0.21110262286732875</v>
      </c>
      <c r="AA7" s="452">
        <f t="shared" si="4"/>
        <v>-1.2999999999999985</v>
      </c>
      <c r="AB7" s="95">
        <f t="shared" si="1"/>
        <v>0.30378874856486798</v>
      </c>
      <c r="AC7" s="95">
        <f t="shared" si="5"/>
        <v>0.30226636108989052</v>
      </c>
      <c r="AD7" s="452">
        <f t="shared" si="6"/>
        <v>0.20000000000000018</v>
      </c>
      <c r="AE7" s="95">
        <f t="shared" si="2"/>
        <v>0.49850746268656715</v>
      </c>
      <c r="AF7" s="95">
        <f t="shared" si="7"/>
        <v>0.48663101604278075</v>
      </c>
      <c r="AG7" s="452">
        <f t="shared" si="8"/>
        <v>1.2000000000000011</v>
      </c>
      <c r="AI7" s="95">
        <f t="shared" si="9"/>
        <v>0.16759701241084968</v>
      </c>
      <c r="AJ7" s="95">
        <f t="shared" si="10"/>
        <v>0.17419967812615128</v>
      </c>
      <c r="AK7" s="344">
        <f t="shared" si="11"/>
        <v>-0.59999999999999776</v>
      </c>
      <c r="AL7" s="95">
        <f t="shared" si="12"/>
        <v>0.27551123554942281</v>
      </c>
      <c r="AM7" s="95">
        <f t="shared" si="13"/>
        <v>0.28037398004241121</v>
      </c>
      <c r="AN7" s="344">
        <f t="shared" si="14"/>
        <v>-0.40000000000000036</v>
      </c>
      <c r="AO7" s="95">
        <f t="shared" si="15"/>
        <v>0.55689175203972752</v>
      </c>
      <c r="AP7" s="95">
        <f t="shared" si="16"/>
        <v>0.54542634183143757</v>
      </c>
      <c r="AQ7" s="344">
        <f t="shared" si="17"/>
        <v>1.2000000000000011</v>
      </c>
      <c r="AR7" s="106">
        <v>0</v>
      </c>
    </row>
    <row r="8" spans="2:44" ht="13.5" customHeight="1">
      <c r="B8" s="510">
        <v>2</v>
      </c>
      <c r="C8" s="618" t="s">
        <v>67</v>
      </c>
      <c r="D8" s="608">
        <f>VLOOKUP(B8,市区町村別_歯科医療費!$B$6:$G$79,6,FALSE)</f>
        <v>7893</v>
      </c>
      <c r="E8" s="608">
        <f ca="1">INDIRECT("M"&amp;(B8+3))-D8</f>
        <v>6763</v>
      </c>
      <c r="F8" s="610">
        <f ca="1">IFERROR(D8/INDIRECT("M"&amp;(B8+3)),"-")</f>
        <v>0.53855076419213976</v>
      </c>
      <c r="G8" s="338" t="s">
        <v>288</v>
      </c>
      <c r="H8" s="433">
        <v>1141</v>
      </c>
      <c r="I8" s="242">
        <f>IFERROR(H8/H11,"-")</f>
        <v>0.17321997874601489</v>
      </c>
      <c r="J8" s="265"/>
      <c r="L8" s="12" t="s">
        <v>70</v>
      </c>
      <c r="M8" s="451">
        <v>9340</v>
      </c>
      <c r="O8" s="510">
        <v>2</v>
      </c>
      <c r="P8" s="618" t="s">
        <v>67</v>
      </c>
      <c r="Q8" s="608">
        <v>7333</v>
      </c>
      <c r="R8" s="608">
        <v>6613</v>
      </c>
      <c r="S8" s="610">
        <v>0.52581385343467657</v>
      </c>
      <c r="T8" s="432" t="s">
        <v>288</v>
      </c>
      <c r="U8" s="429">
        <v>1063</v>
      </c>
      <c r="V8" s="430">
        <v>0.17613918806959403</v>
      </c>
      <c r="W8" s="287">
        <v>5</v>
      </c>
      <c r="X8" s="12" t="s">
        <v>70</v>
      </c>
      <c r="Y8" s="95">
        <f t="shared" si="0"/>
        <v>0.16559526870660837</v>
      </c>
      <c r="Z8" s="95">
        <f t="shared" si="3"/>
        <v>0.16477107028288129</v>
      </c>
      <c r="AA8" s="452">
        <f t="shared" si="4"/>
        <v>0.10000000000000009</v>
      </c>
      <c r="AB8" s="95">
        <f t="shared" si="1"/>
        <v>0.26433530470557987</v>
      </c>
      <c r="AC8" s="95">
        <f t="shared" si="5"/>
        <v>0.27909011373578302</v>
      </c>
      <c r="AD8" s="452">
        <f t="shared" si="6"/>
        <v>-1.5000000000000013</v>
      </c>
      <c r="AE8" s="95">
        <f t="shared" si="2"/>
        <v>0.57006942658781179</v>
      </c>
      <c r="AF8" s="95">
        <f t="shared" si="7"/>
        <v>0.55613881598133563</v>
      </c>
      <c r="AG8" s="452">
        <f t="shared" si="8"/>
        <v>1.3999999999999901</v>
      </c>
      <c r="AI8" s="95">
        <f t="shared" si="9"/>
        <v>0.16759701241084968</v>
      </c>
      <c r="AJ8" s="95">
        <f t="shared" si="10"/>
        <v>0.17419967812615128</v>
      </c>
      <c r="AK8" s="344">
        <f t="shared" si="11"/>
        <v>-0.59999999999999776</v>
      </c>
      <c r="AL8" s="95">
        <f t="shared" si="12"/>
        <v>0.27551123554942281</v>
      </c>
      <c r="AM8" s="95">
        <f t="shared" si="13"/>
        <v>0.28037398004241121</v>
      </c>
      <c r="AN8" s="344">
        <f t="shared" si="14"/>
        <v>-0.40000000000000036</v>
      </c>
      <c r="AO8" s="95">
        <f t="shared" si="15"/>
        <v>0.55689175203972752</v>
      </c>
      <c r="AP8" s="95">
        <f t="shared" si="16"/>
        <v>0.54542634183143757</v>
      </c>
      <c r="AQ8" s="344">
        <f t="shared" si="17"/>
        <v>1.2000000000000011</v>
      </c>
      <c r="AR8" s="106">
        <v>0</v>
      </c>
    </row>
    <row r="9" spans="2:44" ht="13.5" customHeight="1">
      <c r="B9" s="511"/>
      <c r="C9" s="619"/>
      <c r="D9" s="609"/>
      <c r="E9" s="609"/>
      <c r="F9" s="611"/>
      <c r="G9" s="339" t="s">
        <v>289</v>
      </c>
      <c r="H9" s="439">
        <v>1750</v>
      </c>
      <c r="I9" s="275">
        <f>IFERROR(H9/H11,"-")</f>
        <v>0.26567481402763016</v>
      </c>
      <c r="J9" s="265"/>
      <c r="L9" s="12" t="s">
        <v>71</v>
      </c>
      <c r="M9" s="451">
        <v>12774</v>
      </c>
      <c r="O9" s="511"/>
      <c r="P9" s="619"/>
      <c r="Q9" s="609"/>
      <c r="R9" s="609"/>
      <c r="S9" s="611"/>
      <c r="T9" s="432" t="s">
        <v>289</v>
      </c>
      <c r="U9" s="429">
        <v>1729</v>
      </c>
      <c r="V9" s="430">
        <v>0.28649544324772164</v>
      </c>
      <c r="W9" s="287">
        <v>6</v>
      </c>
      <c r="X9" s="12" t="s">
        <v>71</v>
      </c>
      <c r="Y9" s="95">
        <f t="shared" si="0"/>
        <v>0.19881020917290348</v>
      </c>
      <c r="Z9" s="95">
        <f t="shared" si="3"/>
        <v>0.20101565806178587</v>
      </c>
      <c r="AA9" s="452">
        <f t="shared" si="4"/>
        <v>-0.20000000000000018</v>
      </c>
      <c r="AB9" s="95">
        <f t="shared" si="1"/>
        <v>0.3049318748800614</v>
      </c>
      <c r="AC9" s="95">
        <f t="shared" si="5"/>
        <v>0.31019889970376641</v>
      </c>
      <c r="AD9" s="452">
        <f t="shared" si="6"/>
        <v>-0.50000000000000044</v>
      </c>
      <c r="AE9" s="95">
        <f t="shared" si="2"/>
        <v>0.49625791594703511</v>
      </c>
      <c r="AF9" s="95">
        <f t="shared" si="7"/>
        <v>0.48878544223444775</v>
      </c>
      <c r="AG9" s="452">
        <f t="shared" si="8"/>
        <v>0.70000000000000062</v>
      </c>
      <c r="AI9" s="95">
        <f t="shared" si="9"/>
        <v>0.16759701241084968</v>
      </c>
      <c r="AJ9" s="95">
        <f t="shared" si="10"/>
        <v>0.17419967812615128</v>
      </c>
      <c r="AK9" s="344">
        <f t="shared" si="11"/>
        <v>-0.59999999999999776</v>
      </c>
      <c r="AL9" s="95">
        <f t="shared" si="12"/>
        <v>0.27551123554942281</v>
      </c>
      <c r="AM9" s="95">
        <f t="shared" si="13"/>
        <v>0.28037398004241121</v>
      </c>
      <c r="AN9" s="344">
        <f t="shared" si="14"/>
        <v>-0.40000000000000036</v>
      </c>
      <c r="AO9" s="95">
        <f t="shared" si="15"/>
        <v>0.55689175203972752</v>
      </c>
      <c r="AP9" s="95">
        <f t="shared" si="16"/>
        <v>0.54542634183143757</v>
      </c>
      <c r="AQ9" s="344">
        <f t="shared" si="17"/>
        <v>1.2000000000000011</v>
      </c>
      <c r="AR9" s="106">
        <v>0</v>
      </c>
    </row>
    <row r="10" spans="2:44" ht="13.5" customHeight="1">
      <c r="B10" s="511"/>
      <c r="C10" s="619"/>
      <c r="D10" s="609"/>
      <c r="E10" s="609"/>
      <c r="F10" s="611"/>
      <c r="G10" s="339" t="s">
        <v>290</v>
      </c>
      <c r="H10" s="439">
        <v>3696</v>
      </c>
      <c r="I10" s="275">
        <f>IFERROR(H10/H11,"-")</f>
        <v>0.56110520722635493</v>
      </c>
      <c r="J10" s="265"/>
      <c r="L10" s="12" t="s">
        <v>72</v>
      </c>
      <c r="M10" s="451">
        <v>11462</v>
      </c>
      <c r="O10" s="511"/>
      <c r="P10" s="619"/>
      <c r="Q10" s="609"/>
      <c r="R10" s="609"/>
      <c r="S10" s="611"/>
      <c r="T10" s="432" t="s">
        <v>290</v>
      </c>
      <c r="U10" s="429">
        <v>3243</v>
      </c>
      <c r="V10" s="430">
        <v>0.53736536868268436</v>
      </c>
      <c r="W10" s="287">
        <v>7</v>
      </c>
      <c r="X10" s="12" t="s">
        <v>72</v>
      </c>
      <c r="Y10" s="95">
        <f t="shared" si="0"/>
        <v>0.20544935179081519</v>
      </c>
      <c r="Z10" s="95">
        <f t="shared" si="3"/>
        <v>0.22048734326945824</v>
      </c>
      <c r="AA10" s="452">
        <f t="shared" si="4"/>
        <v>-1.5000000000000013</v>
      </c>
      <c r="AB10" s="95">
        <f t="shared" si="1"/>
        <v>0.29729729729729731</v>
      </c>
      <c r="AC10" s="95">
        <f t="shared" si="5"/>
        <v>0.29477170570144312</v>
      </c>
      <c r="AD10" s="452">
        <f t="shared" si="6"/>
        <v>0.20000000000000018</v>
      </c>
      <c r="AE10" s="95">
        <f t="shared" si="2"/>
        <v>0.49725335091188749</v>
      </c>
      <c r="AF10" s="95">
        <f t="shared" si="7"/>
        <v>0.48474095102909864</v>
      </c>
      <c r="AG10" s="452">
        <f t="shared" si="8"/>
        <v>1.2000000000000011</v>
      </c>
      <c r="AI10" s="95">
        <f t="shared" si="9"/>
        <v>0.16759701241084968</v>
      </c>
      <c r="AJ10" s="95">
        <f t="shared" si="10"/>
        <v>0.17419967812615128</v>
      </c>
      <c r="AK10" s="344">
        <f t="shared" si="11"/>
        <v>-0.59999999999999776</v>
      </c>
      <c r="AL10" s="95">
        <f t="shared" si="12"/>
        <v>0.27551123554942281</v>
      </c>
      <c r="AM10" s="95">
        <f t="shared" si="13"/>
        <v>0.28037398004241121</v>
      </c>
      <c r="AN10" s="344">
        <f t="shared" si="14"/>
        <v>-0.40000000000000036</v>
      </c>
      <c r="AO10" s="95">
        <f t="shared" si="15"/>
        <v>0.55689175203972752</v>
      </c>
      <c r="AP10" s="95">
        <f t="shared" si="16"/>
        <v>0.54542634183143757</v>
      </c>
      <c r="AQ10" s="344">
        <f t="shared" si="17"/>
        <v>1.2000000000000011</v>
      </c>
      <c r="AR10" s="106">
        <v>0</v>
      </c>
    </row>
    <row r="11" spans="2:44" ht="13.5" customHeight="1">
      <c r="B11" s="512"/>
      <c r="C11" s="620"/>
      <c r="D11" s="615"/>
      <c r="E11" s="615"/>
      <c r="F11" s="617"/>
      <c r="G11" s="340" t="s">
        <v>134</v>
      </c>
      <c r="H11" s="438">
        <f>SUM(H8:H10)</f>
        <v>6587</v>
      </c>
      <c r="I11" s="263">
        <f>IFERROR(H11/H11,"-")</f>
        <v>1</v>
      </c>
      <c r="J11" s="265"/>
      <c r="L11" s="12" t="s">
        <v>51</v>
      </c>
      <c r="M11" s="451">
        <v>9525</v>
      </c>
      <c r="O11" s="512"/>
      <c r="P11" s="620"/>
      <c r="Q11" s="615"/>
      <c r="R11" s="615"/>
      <c r="S11" s="617"/>
      <c r="T11" s="386" t="s">
        <v>134</v>
      </c>
      <c r="U11" s="429">
        <v>6035</v>
      </c>
      <c r="V11" s="430">
        <v>1</v>
      </c>
      <c r="W11" s="287">
        <v>8</v>
      </c>
      <c r="X11" s="12" t="s">
        <v>51</v>
      </c>
      <c r="Y11" s="95">
        <f t="shared" si="0"/>
        <v>0.16251428571428572</v>
      </c>
      <c r="Z11" s="95">
        <f t="shared" si="3"/>
        <v>0.15891864578069731</v>
      </c>
      <c r="AA11" s="452">
        <f t="shared" si="4"/>
        <v>0.40000000000000036</v>
      </c>
      <c r="AB11" s="95">
        <f t="shared" si="1"/>
        <v>0.25965714285714286</v>
      </c>
      <c r="AC11" s="95">
        <f t="shared" si="5"/>
        <v>0.26806467913087417</v>
      </c>
      <c r="AD11" s="452">
        <f t="shared" si="6"/>
        <v>-0.80000000000000071</v>
      </c>
      <c r="AE11" s="95">
        <f t="shared" si="2"/>
        <v>0.57782857142857147</v>
      </c>
      <c r="AF11" s="95">
        <f t="shared" si="7"/>
        <v>0.57301667508842846</v>
      </c>
      <c r="AG11" s="452">
        <f t="shared" si="8"/>
        <v>0.50000000000000044</v>
      </c>
      <c r="AI11" s="95">
        <f t="shared" si="9"/>
        <v>0.16759701241084968</v>
      </c>
      <c r="AJ11" s="95">
        <f t="shared" si="10"/>
        <v>0.17419967812615128</v>
      </c>
      <c r="AK11" s="344">
        <f t="shared" si="11"/>
        <v>-0.59999999999999776</v>
      </c>
      <c r="AL11" s="95">
        <f t="shared" si="12"/>
        <v>0.27551123554942281</v>
      </c>
      <c r="AM11" s="95">
        <f t="shared" si="13"/>
        <v>0.28037398004241121</v>
      </c>
      <c r="AN11" s="344">
        <f t="shared" si="14"/>
        <v>-0.40000000000000036</v>
      </c>
      <c r="AO11" s="95">
        <f t="shared" si="15"/>
        <v>0.55689175203972752</v>
      </c>
      <c r="AP11" s="95">
        <f t="shared" si="16"/>
        <v>0.54542634183143757</v>
      </c>
      <c r="AQ11" s="344">
        <f t="shared" si="17"/>
        <v>1.2000000000000011</v>
      </c>
      <c r="AR11" s="106">
        <v>0</v>
      </c>
    </row>
    <row r="12" spans="2:44" ht="13.5" customHeight="1">
      <c r="B12" s="510">
        <v>3</v>
      </c>
      <c r="C12" s="618" t="s">
        <v>68</v>
      </c>
      <c r="D12" s="608">
        <f>VLOOKUP(B12,市区町村別_歯科医療費!$B$6:$G$79,6,FALSE)</f>
        <v>5329</v>
      </c>
      <c r="E12" s="608">
        <f ca="1">INDIRECT("M"&amp;(B12+3))-D12</f>
        <v>3977</v>
      </c>
      <c r="F12" s="610">
        <f ca="1">IFERROR(D12/INDIRECT("M"&amp;(B12+3)),"-")</f>
        <v>0.57264130668385993</v>
      </c>
      <c r="G12" s="338" t="s">
        <v>288</v>
      </c>
      <c r="H12" s="433">
        <v>771</v>
      </c>
      <c r="I12" s="242">
        <f>IFERROR(H12/H15,"-")</f>
        <v>0.17884481558803061</v>
      </c>
      <c r="J12" s="265"/>
      <c r="L12" s="12" t="s">
        <v>73</v>
      </c>
      <c r="M12" s="451">
        <v>6207</v>
      </c>
      <c r="O12" s="510">
        <v>3</v>
      </c>
      <c r="P12" s="618" t="s">
        <v>68</v>
      </c>
      <c r="Q12" s="608">
        <v>4931</v>
      </c>
      <c r="R12" s="608">
        <v>3887</v>
      </c>
      <c r="S12" s="610">
        <v>0.55919709684735763</v>
      </c>
      <c r="T12" s="432" t="s">
        <v>288</v>
      </c>
      <c r="U12" s="429">
        <v>740</v>
      </c>
      <c r="V12" s="430">
        <v>0.18649193548387097</v>
      </c>
      <c r="W12" s="287">
        <v>9</v>
      </c>
      <c r="X12" s="12" t="s">
        <v>73</v>
      </c>
      <c r="Y12" s="95">
        <f t="shared" si="0"/>
        <v>0.1916552040348464</v>
      </c>
      <c r="Z12" s="95">
        <f t="shared" si="3"/>
        <v>0.21708542713567838</v>
      </c>
      <c r="AA12" s="452">
        <f t="shared" si="4"/>
        <v>-2.4999999999999996</v>
      </c>
      <c r="AB12" s="95">
        <f t="shared" si="1"/>
        <v>0.30077945896377806</v>
      </c>
      <c r="AC12" s="95">
        <f t="shared" si="5"/>
        <v>0.30100502512562816</v>
      </c>
      <c r="AD12" s="452">
        <f t="shared" si="6"/>
        <v>0</v>
      </c>
      <c r="AE12" s="95">
        <f t="shared" si="2"/>
        <v>0.50756533700137552</v>
      </c>
      <c r="AF12" s="95">
        <f t="shared" si="7"/>
        <v>0.48190954773869349</v>
      </c>
      <c r="AG12" s="452">
        <f t="shared" si="8"/>
        <v>2.6000000000000023</v>
      </c>
      <c r="AI12" s="95">
        <f t="shared" si="9"/>
        <v>0.16759701241084968</v>
      </c>
      <c r="AJ12" s="95">
        <f t="shared" si="10"/>
        <v>0.17419967812615128</v>
      </c>
      <c r="AK12" s="344">
        <f t="shared" si="11"/>
        <v>-0.59999999999999776</v>
      </c>
      <c r="AL12" s="95">
        <f t="shared" si="12"/>
        <v>0.27551123554942281</v>
      </c>
      <c r="AM12" s="95">
        <f t="shared" si="13"/>
        <v>0.28037398004241121</v>
      </c>
      <c r="AN12" s="344">
        <f t="shared" si="14"/>
        <v>-0.40000000000000036</v>
      </c>
      <c r="AO12" s="95">
        <f t="shared" si="15"/>
        <v>0.55689175203972752</v>
      </c>
      <c r="AP12" s="95">
        <f t="shared" si="16"/>
        <v>0.54542634183143757</v>
      </c>
      <c r="AQ12" s="344">
        <f t="shared" si="17"/>
        <v>1.2000000000000011</v>
      </c>
      <c r="AR12" s="106">
        <v>0</v>
      </c>
    </row>
    <row r="13" spans="2:44" ht="13.5" customHeight="1">
      <c r="B13" s="511"/>
      <c r="C13" s="619"/>
      <c r="D13" s="609"/>
      <c r="E13" s="609"/>
      <c r="F13" s="611"/>
      <c r="G13" s="339" t="s">
        <v>289</v>
      </c>
      <c r="H13" s="439">
        <v>1140</v>
      </c>
      <c r="I13" s="275">
        <f>IFERROR(H13/H15,"-")</f>
        <v>0.26443980514961724</v>
      </c>
      <c r="J13" s="265"/>
      <c r="L13" s="12" t="s">
        <v>52</v>
      </c>
      <c r="M13" s="451">
        <v>14097</v>
      </c>
      <c r="O13" s="511"/>
      <c r="P13" s="619"/>
      <c r="Q13" s="609"/>
      <c r="R13" s="609"/>
      <c r="S13" s="611"/>
      <c r="T13" s="432" t="s">
        <v>289</v>
      </c>
      <c r="U13" s="429">
        <v>1104</v>
      </c>
      <c r="V13" s="430">
        <v>0.27822580645161288</v>
      </c>
      <c r="W13" s="287">
        <v>10</v>
      </c>
      <c r="X13" s="12" t="s">
        <v>52</v>
      </c>
      <c r="Y13" s="95">
        <f t="shared" si="0"/>
        <v>0.18264045921029745</v>
      </c>
      <c r="Z13" s="95">
        <f t="shared" si="3"/>
        <v>0.19306930693069307</v>
      </c>
      <c r="AA13" s="452">
        <f t="shared" si="4"/>
        <v>-1.0000000000000009</v>
      </c>
      <c r="AB13" s="95">
        <f t="shared" si="1"/>
        <v>0.30335710558357976</v>
      </c>
      <c r="AC13" s="95">
        <f t="shared" si="5"/>
        <v>0.29760091393754762</v>
      </c>
      <c r="AD13" s="452">
        <f t="shared" si="6"/>
        <v>0.50000000000000044</v>
      </c>
      <c r="AE13" s="95">
        <f t="shared" si="2"/>
        <v>0.51400243520612277</v>
      </c>
      <c r="AF13" s="95">
        <f t="shared" si="7"/>
        <v>0.50932977913175936</v>
      </c>
      <c r="AG13" s="452">
        <f t="shared" si="8"/>
        <v>0.50000000000000044</v>
      </c>
      <c r="AI13" s="95">
        <f t="shared" si="9"/>
        <v>0.16759701241084968</v>
      </c>
      <c r="AJ13" s="95">
        <f t="shared" si="10"/>
        <v>0.17419967812615128</v>
      </c>
      <c r="AK13" s="344">
        <f t="shared" si="11"/>
        <v>-0.59999999999999776</v>
      </c>
      <c r="AL13" s="95">
        <f t="shared" si="12"/>
        <v>0.27551123554942281</v>
      </c>
      <c r="AM13" s="95">
        <f t="shared" si="13"/>
        <v>0.28037398004241121</v>
      </c>
      <c r="AN13" s="344">
        <f t="shared" si="14"/>
        <v>-0.40000000000000036</v>
      </c>
      <c r="AO13" s="95">
        <f t="shared" si="15"/>
        <v>0.55689175203972752</v>
      </c>
      <c r="AP13" s="95">
        <f t="shared" si="16"/>
        <v>0.54542634183143757</v>
      </c>
      <c r="AQ13" s="344">
        <f t="shared" si="17"/>
        <v>1.2000000000000011</v>
      </c>
      <c r="AR13" s="106">
        <v>0</v>
      </c>
    </row>
    <row r="14" spans="2:44" ht="13.5" customHeight="1">
      <c r="B14" s="511"/>
      <c r="C14" s="619"/>
      <c r="D14" s="609"/>
      <c r="E14" s="609"/>
      <c r="F14" s="611"/>
      <c r="G14" s="339" t="s">
        <v>290</v>
      </c>
      <c r="H14" s="439">
        <v>2400</v>
      </c>
      <c r="I14" s="275">
        <f>IFERROR(H14/H15,"-")</f>
        <v>0.55671537926235215</v>
      </c>
      <c r="J14" s="265"/>
      <c r="L14" s="12" t="s">
        <v>53</v>
      </c>
      <c r="M14" s="451">
        <v>24081</v>
      </c>
      <c r="O14" s="511"/>
      <c r="P14" s="619"/>
      <c r="Q14" s="609"/>
      <c r="R14" s="609"/>
      <c r="S14" s="611"/>
      <c r="T14" s="432" t="s">
        <v>290</v>
      </c>
      <c r="U14" s="429">
        <v>2124</v>
      </c>
      <c r="V14" s="430">
        <v>0.53528225806451613</v>
      </c>
      <c r="W14" s="287">
        <v>11</v>
      </c>
      <c r="X14" s="12" t="s">
        <v>53</v>
      </c>
      <c r="Y14" s="95">
        <f t="shared" si="0"/>
        <v>0.19263512175806771</v>
      </c>
      <c r="Z14" s="95">
        <f t="shared" si="3"/>
        <v>0.19965888498027928</v>
      </c>
      <c r="AA14" s="452">
        <f t="shared" si="4"/>
        <v>-0.70000000000000062</v>
      </c>
      <c r="AB14" s="95">
        <f t="shared" si="1"/>
        <v>0.29132844981191841</v>
      </c>
      <c r="AC14" s="95">
        <f t="shared" si="5"/>
        <v>0.29175994030487157</v>
      </c>
      <c r="AD14" s="452">
        <f t="shared" si="6"/>
        <v>-0.10000000000000009</v>
      </c>
      <c r="AE14" s="95">
        <f t="shared" si="2"/>
        <v>0.51603642843001385</v>
      </c>
      <c r="AF14" s="95">
        <f t="shared" si="7"/>
        <v>0.5085811747148492</v>
      </c>
      <c r="AG14" s="452">
        <f t="shared" si="8"/>
        <v>0.70000000000000062</v>
      </c>
      <c r="AI14" s="95">
        <f t="shared" si="9"/>
        <v>0.16759701241084968</v>
      </c>
      <c r="AJ14" s="95">
        <f t="shared" si="10"/>
        <v>0.17419967812615128</v>
      </c>
      <c r="AK14" s="344">
        <f t="shared" si="11"/>
        <v>-0.59999999999999776</v>
      </c>
      <c r="AL14" s="95">
        <f t="shared" si="12"/>
        <v>0.27551123554942281</v>
      </c>
      <c r="AM14" s="95">
        <f t="shared" si="13"/>
        <v>0.28037398004241121</v>
      </c>
      <c r="AN14" s="344">
        <f t="shared" si="14"/>
        <v>-0.40000000000000036</v>
      </c>
      <c r="AO14" s="95">
        <f t="shared" si="15"/>
        <v>0.55689175203972752</v>
      </c>
      <c r="AP14" s="95">
        <f t="shared" si="16"/>
        <v>0.54542634183143757</v>
      </c>
      <c r="AQ14" s="344">
        <f t="shared" si="17"/>
        <v>1.2000000000000011</v>
      </c>
      <c r="AR14" s="106">
        <v>0</v>
      </c>
    </row>
    <row r="15" spans="2:44" ht="13.5" customHeight="1">
      <c r="B15" s="512"/>
      <c r="C15" s="620"/>
      <c r="D15" s="615"/>
      <c r="E15" s="615"/>
      <c r="F15" s="617"/>
      <c r="G15" s="340" t="s">
        <v>134</v>
      </c>
      <c r="H15" s="438">
        <f>SUM(H12:H14)</f>
        <v>4311</v>
      </c>
      <c r="I15" s="263">
        <f>IFERROR(H15/H15,"-")</f>
        <v>1</v>
      </c>
      <c r="J15" s="265"/>
      <c r="L15" s="12" t="s">
        <v>74</v>
      </c>
      <c r="M15" s="451">
        <v>12454</v>
      </c>
      <c r="O15" s="512"/>
      <c r="P15" s="620"/>
      <c r="Q15" s="615"/>
      <c r="R15" s="615"/>
      <c r="S15" s="617"/>
      <c r="T15" s="386" t="s">
        <v>134</v>
      </c>
      <c r="U15" s="429">
        <v>3968</v>
      </c>
      <c r="V15" s="430">
        <v>1</v>
      </c>
      <c r="W15" s="287">
        <v>12</v>
      </c>
      <c r="X15" s="12" t="s">
        <v>74</v>
      </c>
      <c r="Y15" s="95">
        <f t="shared" si="0"/>
        <v>0.19329197363319117</v>
      </c>
      <c r="Z15" s="95">
        <f t="shared" si="3"/>
        <v>0.20210970464135022</v>
      </c>
      <c r="AA15" s="452">
        <f t="shared" si="4"/>
        <v>-0.9000000000000008</v>
      </c>
      <c r="AB15" s="95">
        <f t="shared" si="1"/>
        <v>0.28925940286932922</v>
      </c>
      <c r="AC15" s="95">
        <f t="shared" si="5"/>
        <v>0.2951476793248945</v>
      </c>
      <c r="AD15" s="452">
        <f t="shared" si="6"/>
        <v>-0.60000000000000053</v>
      </c>
      <c r="AE15" s="95">
        <f t="shared" si="2"/>
        <v>0.51744862349747967</v>
      </c>
      <c r="AF15" s="95">
        <f t="shared" si="7"/>
        <v>0.50274261603375525</v>
      </c>
      <c r="AG15" s="452">
        <f t="shared" si="8"/>
        <v>1.4000000000000012</v>
      </c>
      <c r="AI15" s="95">
        <f t="shared" si="9"/>
        <v>0.16759701241084968</v>
      </c>
      <c r="AJ15" s="95">
        <f t="shared" si="10"/>
        <v>0.17419967812615128</v>
      </c>
      <c r="AK15" s="344">
        <f t="shared" si="11"/>
        <v>-0.59999999999999776</v>
      </c>
      <c r="AL15" s="95">
        <f t="shared" si="12"/>
        <v>0.27551123554942281</v>
      </c>
      <c r="AM15" s="95">
        <f t="shared" si="13"/>
        <v>0.28037398004241121</v>
      </c>
      <c r="AN15" s="344">
        <f t="shared" si="14"/>
        <v>-0.40000000000000036</v>
      </c>
      <c r="AO15" s="95">
        <f t="shared" si="15"/>
        <v>0.55689175203972752</v>
      </c>
      <c r="AP15" s="95">
        <f t="shared" si="16"/>
        <v>0.54542634183143757</v>
      </c>
      <c r="AQ15" s="344">
        <f t="shared" si="17"/>
        <v>1.2000000000000011</v>
      </c>
      <c r="AR15" s="106">
        <v>0</v>
      </c>
    </row>
    <row r="16" spans="2:44" ht="13.5" customHeight="1">
      <c r="B16" s="510">
        <v>4</v>
      </c>
      <c r="C16" s="618" t="s">
        <v>69</v>
      </c>
      <c r="D16" s="608">
        <f>VLOOKUP(B16,市区町村別_歯科医療費!$B$6:$G$79,6,FALSE)</f>
        <v>5206</v>
      </c>
      <c r="E16" s="608">
        <f ca="1">INDIRECT("M"&amp;(B16+3))-D16</f>
        <v>5219</v>
      </c>
      <c r="F16" s="610">
        <f ca="1">IFERROR(D16/INDIRECT("M"&amp;(B16+3)),"-")</f>
        <v>0.49937649880095925</v>
      </c>
      <c r="G16" s="338" t="s">
        <v>288</v>
      </c>
      <c r="H16" s="433">
        <v>861</v>
      </c>
      <c r="I16" s="242">
        <f>IFERROR(H16/H19,"-")</f>
        <v>0.19770378874856487</v>
      </c>
      <c r="J16" s="265"/>
      <c r="L16" s="12" t="s">
        <v>75</v>
      </c>
      <c r="M16" s="451">
        <v>21368</v>
      </c>
      <c r="O16" s="510">
        <v>4</v>
      </c>
      <c r="P16" s="618" t="s">
        <v>69</v>
      </c>
      <c r="Q16" s="608">
        <v>4817</v>
      </c>
      <c r="R16" s="608">
        <v>5198</v>
      </c>
      <c r="S16" s="610">
        <v>0.48097853220169745</v>
      </c>
      <c r="T16" s="432" t="s">
        <v>288</v>
      </c>
      <c r="U16" s="429">
        <v>829</v>
      </c>
      <c r="V16" s="430">
        <v>0.21110262286732875</v>
      </c>
      <c r="W16" s="287">
        <v>13</v>
      </c>
      <c r="X16" s="12" t="s">
        <v>75</v>
      </c>
      <c r="Y16" s="95">
        <f t="shared" si="0"/>
        <v>0.1967194441280328</v>
      </c>
      <c r="Z16" s="95">
        <f t="shared" si="3"/>
        <v>0.20170006071645416</v>
      </c>
      <c r="AA16" s="452">
        <f t="shared" si="4"/>
        <v>-0.50000000000000044</v>
      </c>
      <c r="AB16" s="95">
        <f t="shared" si="1"/>
        <v>0.28123932110718763</v>
      </c>
      <c r="AC16" s="95">
        <f t="shared" si="5"/>
        <v>0.28791742562234368</v>
      </c>
      <c r="AD16" s="452">
        <f t="shared" si="6"/>
        <v>-0.69999999999999507</v>
      </c>
      <c r="AE16" s="95">
        <f t="shared" si="2"/>
        <v>0.52204123476477959</v>
      </c>
      <c r="AF16" s="95">
        <f t="shared" si="7"/>
        <v>0.51038251366120213</v>
      </c>
      <c r="AG16" s="452">
        <f t="shared" si="8"/>
        <v>1.2000000000000011</v>
      </c>
      <c r="AI16" s="95">
        <f t="shared" si="9"/>
        <v>0.16759701241084968</v>
      </c>
      <c r="AJ16" s="95">
        <f t="shared" si="10"/>
        <v>0.17419967812615128</v>
      </c>
      <c r="AK16" s="344">
        <f t="shared" si="11"/>
        <v>-0.59999999999999776</v>
      </c>
      <c r="AL16" s="95">
        <f t="shared" si="12"/>
        <v>0.27551123554942281</v>
      </c>
      <c r="AM16" s="95">
        <f t="shared" si="13"/>
        <v>0.28037398004241121</v>
      </c>
      <c r="AN16" s="344">
        <f t="shared" si="14"/>
        <v>-0.40000000000000036</v>
      </c>
      <c r="AO16" s="95">
        <f t="shared" si="15"/>
        <v>0.55689175203972752</v>
      </c>
      <c r="AP16" s="95">
        <f t="shared" si="16"/>
        <v>0.54542634183143757</v>
      </c>
      <c r="AQ16" s="344">
        <f t="shared" si="17"/>
        <v>1.2000000000000011</v>
      </c>
      <c r="AR16" s="106">
        <v>0</v>
      </c>
    </row>
    <row r="17" spans="2:44" ht="13.5" customHeight="1">
      <c r="B17" s="511"/>
      <c r="C17" s="619"/>
      <c r="D17" s="609"/>
      <c r="E17" s="609"/>
      <c r="F17" s="611"/>
      <c r="G17" s="339" t="s">
        <v>289</v>
      </c>
      <c r="H17" s="439">
        <v>1323</v>
      </c>
      <c r="I17" s="275">
        <f>IFERROR(H17/H19,"-")</f>
        <v>0.30378874856486798</v>
      </c>
      <c r="J17" s="265"/>
      <c r="L17" s="12" t="s">
        <v>76</v>
      </c>
      <c r="M17" s="451">
        <v>16265</v>
      </c>
      <c r="O17" s="511"/>
      <c r="P17" s="619"/>
      <c r="Q17" s="609"/>
      <c r="R17" s="609"/>
      <c r="S17" s="611"/>
      <c r="T17" s="432" t="s">
        <v>289</v>
      </c>
      <c r="U17" s="429">
        <v>1187</v>
      </c>
      <c r="V17" s="430">
        <v>0.30226636108989052</v>
      </c>
      <c r="W17" s="287">
        <v>14</v>
      </c>
      <c r="X17" s="12" t="s">
        <v>76</v>
      </c>
      <c r="Y17" s="95">
        <f t="shared" si="0"/>
        <v>0.16654152275116385</v>
      </c>
      <c r="Z17" s="95">
        <f t="shared" si="3"/>
        <v>0.17620137299771166</v>
      </c>
      <c r="AA17" s="452">
        <f t="shared" si="4"/>
        <v>-0.89999999999999802</v>
      </c>
      <c r="AB17" s="95">
        <f t="shared" si="1"/>
        <v>0.27661811082745158</v>
      </c>
      <c r="AC17" s="95">
        <f t="shared" si="5"/>
        <v>0.28391631252043154</v>
      </c>
      <c r="AD17" s="452">
        <f t="shared" si="6"/>
        <v>-0.69999999999999507</v>
      </c>
      <c r="AE17" s="95">
        <f t="shared" si="2"/>
        <v>0.55684036642138457</v>
      </c>
      <c r="AF17" s="95">
        <f t="shared" si="7"/>
        <v>0.53988231448185686</v>
      </c>
      <c r="AG17" s="452">
        <f t="shared" si="8"/>
        <v>1.7000000000000015</v>
      </c>
      <c r="AI17" s="95">
        <f t="shared" si="9"/>
        <v>0.16759701241084968</v>
      </c>
      <c r="AJ17" s="95">
        <f t="shared" si="10"/>
        <v>0.17419967812615128</v>
      </c>
      <c r="AK17" s="344">
        <f t="shared" si="11"/>
        <v>-0.59999999999999776</v>
      </c>
      <c r="AL17" s="95">
        <f t="shared" si="12"/>
        <v>0.27551123554942281</v>
      </c>
      <c r="AM17" s="95">
        <f t="shared" si="13"/>
        <v>0.28037398004241121</v>
      </c>
      <c r="AN17" s="344">
        <f t="shared" si="14"/>
        <v>-0.40000000000000036</v>
      </c>
      <c r="AO17" s="95">
        <f t="shared" si="15"/>
        <v>0.55689175203972752</v>
      </c>
      <c r="AP17" s="95">
        <f t="shared" si="16"/>
        <v>0.54542634183143757</v>
      </c>
      <c r="AQ17" s="344">
        <f t="shared" si="17"/>
        <v>1.2000000000000011</v>
      </c>
      <c r="AR17" s="106">
        <v>0</v>
      </c>
    </row>
    <row r="18" spans="2:44" ht="13.5" customHeight="1">
      <c r="B18" s="511"/>
      <c r="C18" s="619"/>
      <c r="D18" s="609"/>
      <c r="E18" s="609"/>
      <c r="F18" s="611"/>
      <c r="G18" s="339" t="s">
        <v>290</v>
      </c>
      <c r="H18" s="439">
        <v>2171</v>
      </c>
      <c r="I18" s="275">
        <f>IFERROR(H18/H19,"-")</f>
        <v>0.49850746268656715</v>
      </c>
      <c r="J18" s="265"/>
      <c r="L18" s="12" t="s">
        <v>77</v>
      </c>
      <c r="M18" s="451">
        <v>26539</v>
      </c>
      <c r="O18" s="511"/>
      <c r="P18" s="619"/>
      <c r="Q18" s="609"/>
      <c r="R18" s="609"/>
      <c r="S18" s="611"/>
      <c r="T18" s="432" t="s">
        <v>290</v>
      </c>
      <c r="U18" s="429">
        <v>1911</v>
      </c>
      <c r="V18" s="430">
        <v>0.48663101604278075</v>
      </c>
      <c r="W18" s="287">
        <v>15</v>
      </c>
      <c r="X18" s="12" t="s">
        <v>77</v>
      </c>
      <c r="Y18" s="95">
        <f t="shared" si="0"/>
        <v>0.17443528146288992</v>
      </c>
      <c r="Z18" s="95">
        <f t="shared" si="3"/>
        <v>0.18349514563106797</v>
      </c>
      <c r="AA18" s="452">
        <f t="shared" si="4"/>
        <v>-0.9000000000000008</v>
      </c>
      <c r="AB18" s="95">
        <f t="shared" si="1"/>
        <v>0.27805665112943706</v>
      </c>
      <c r="AC18" s="95">
        <f t="shared" si="5"/>
        <v>0.28475728155339808</v>
      </c>
      <c r="AD18" s="452">
        <f t="shared" si="6"/>
        <v>-0.69999999999999507</v>
      </c>
      <c r="AE18" s="95">
        <f t="shared" si="2"/>
        <v>0.54750806740767299</v>
      </c>
      <c r="AF18" s="95">
        <f t="shared" si="7"/>
        <v>0.53174757281553398</v>
      </c>
      <c r="AG18" s="452">
        <f t="shared" si="8"/>
        <v>1.6000000000000014</v>
      </c>
      <c r="AI18" s="95">
        <f t="shared" si="9"/>
        <v>0.16759701241084968</v>
      </c>
      <c r="AJ18" s="95">
        <f t="shared" si="10"/>
        <v>0.17419967812615128</v>
      </c>
      <c r="AK18" s="344">
        <f t="shared" si="11"/>
        <v>-0.59999999999999776</v>
      </c>
      <c r="AL18" s="95">
        <f t="shared" si="12"/>
        <v>0.27551123554942281</v>
      </c>
      <c r="AM18" s="95">
        <f t="shared" si="13"/>
        <v>0.28037398004241121</v>
      </c>
      <c r="AN18" s="344">
        <f t="shared" si="14"/>
        <v>-0.40000000000000036</v>
      </c>
      <c r="AO18" s="95">
        <f t="shared" si="15"/>
        <v>0.55689175203972752</v>
      </c>
      <c r="AP18" s="95">
        <f t="shared" si="16"/>
        <v>0.54542634183143757</v>
      </c>
      <c r="AQ18" s="344">
        <f t="shared" si="17"/>
        <v>1.2000000000000011</v>
      </c>
      <c r="AR18" s="106">
        <v>0</v>
      </c>
    </row>
    <row r="19" spans="2:44" ht="13.5" customHeight="1">
      <c r="B19" s="512"/>
      <c r="C19" s="620"/>
      <c r="D19" s="615"/>
      <c r="E19" s="615"/>
      <c r="F19" s="617"/>
      <c r="G19" s="340" t="s">
        <v>134</v>
      </c>
      <c r="H19" s="438">
        <f>SUM(H16:H18)</f>
        <v>4355</v>
      </c>
      <c r="I19" s="263">
        <f>IFERROR(H19/H19,"-")</f>
        <v>1</v>
      </c>
      <c r="J19" s="265"/>
      <c r="L19" s="12" t="s">
        <v>54</v>
      </c>
      <c r="M19" s="451">
        <v>17584</v>
      </c>
      <c r="O19" s="512"/>
      <c r="P19" s="620"/>
      <c r="Q19" s="615"/>
      <c r="R19" s="615"/>
      <c r="S19" s="617"/>
      <c r="T19" s="386" t="s">
        <v>134</v>
      </c>
      <c r="U19" s="429">
        <v>3927</v>
      </c>
      <c r="V19" s="430">
        <v>1</v>
      </c>
      <c r="W19" s="287">
        <v>16</v>
      </c>
      <c r="X19" s="12" t="s">
        <v>54</v>
      </c>
      <c r="Y19" s="95">
        <f t="shared" si="0"/>
        <v>0.15930018416206262</v>
      </c>
      <c r="Z19" s="95">
        <f t="shared" si="3"/>
        <v>0.16569061562633911</v>
      </c>
      <c r="AA19" s="452">
        <f t="shared" si="4"/>
        <v>-0.70000000000000062</v>
      </c>
      <c r="AB19" s="95">
        <f t="shared" si="1"/>
        <v>0.26874506708760854</v>
      </c>
      <c r="AC19" s="95">
        <f t="shared" si="5"/>
        <v>0.27424653620911299</v>
      </c>
      <c r="AD19" s="452">
        <f t="shared" si="6"/>
        <v>-0.50000000000000044</v>
      </c>
      <c r="AE19" s="95">
        <f t="shared" si="2"/>
        <v>0.57195474875032881</v>
      </c>
      <c r="AF19" s="95">
        <f t="shared" si="7"/>
        <v>0.56006284816454788</v>
      </c>
      <c r="AG19" s="452">
        <f t="shared" si="8"/>
        <v>1.19999999999999</v>
      </c>
      <c r="AI19" s="95">
        <f t="shared" si="9"/>
        <v>0.16759701241084968</v>
      </c>
      <c r="AJ19" s="95">
        <f t="shared" si="10"/>
        <v>0.17419967812615128</v>
      </c>
      <c r="AK19" s="344">
        <f t="shared" si="11"/>
        <v>-0.59999999999999776</v>
      </c>
      <c r="AL19" s="95">
        <f t="shared" si="12"/>
        <v>0.27551123554942281</v>
      </c>
      <c r="AM19" s="95">
        <f t="shared" si="13"/>
        <v>0.28037398004241121</v>
      </c>
      <c r="AN19" s="344">
        <f t="shared" si="14"/>
        <v>-0.40000000000000036</v>
      </c>
      <c r="AO19" s="95">
        <f t="shared" si="15"/>
        <v>0.55689175203972752</v>
      </c>
      <c r="AP19" s="95">
        <f t="shared" si="16"/>
        <v>0.54542634183143757</v>
      </c>
      <c r="AQ19" s="344">
        <f t="shared" si="17"/>
        <v>1.2000000000000011</v>
      </c>
      <c r="AR19" s="106">
        <v>0</v>
      </c>
    </row>
    <row r="20" spans="2:44" ht="13.5" customHeight="1">
      <c r="B20" s="510">
        <v>5</v>
      </c>
      <c r="C20" s="618" t="s">
        <v>70</v>
      </c>
      <c r="D20" s="608">
        <f>VLOOKUP(B20,市区町村別_歯科医療費!$B$6:$G$79,6,FALSE)</f>
        <v>4731</v>
      </c>
      <c r="E20" s="608">
        <f ca="1">INDIRECT("M"&amp;(B20+3))-D20</f>
        <v>4609</v>
      </c>
      <c r="F20" s="610">
        <f ca="1">IFERROR(D20/INDIRECT("M"&amp;(B20+3)),"-")</f>
        <v>0.50653104925053538</v>
      </c>
      <c r="G20" s="338" t="s">
        <v>288</v>
      </c>
      <c r="H20" s="433">
        <v>644</v>
      </c>
      <c r="I20" s="242">
        <f>IFERROR(H20/H23,"-")</f>
        <v>0.16559526870660837</v>
      </c>
      <c r="J20" s="265"/>
      <c r="L20" s="12" t="s">
        <v>78</v>
      </c>
      <c r="M20" s="451">
        <v>24918</v>
      </c>
      <c r="O20" s="510">
        <v>5</v>
      </c>
      <c r="P20" s="618" t="s">
        <v>70</v>
      </c>
      <c r="Q20" s="608">
        <v>4369</v>
      </c>
      <c r="R20" s="608">
        <v>4453</v>
      </c>
      <c r="S20" s="610">
        <v>0.495239174790297</v>
      </c>
      <c r="T20" s="432" t="s">
        <v>288</v>
      </c>
      <c r="U20" s="429">
        <v>565</v>
      </c>
      <c r="V20" s="430">
        <v>0.16477107028288129</v>
      </c>
      <c r="W20" s="287">
        <v>17</v>
      </c>
      <c r="X20" s="12" t="s">
        <v>78</v>
      </c>
      <c r="Y20" s="95">
        <f t="shared" si="0"/>
        <v>0.16744096012388696</v>
      </c>
      <c r="Z20" s="95">
        <f t="shared" si="3"/>
        <v>0.17592200084781687</v>
      </c>
      <c r="AA20" s="452">
        <f t="shared" si="4"/>
        <v>-0.89999999999999802</v>
      </c>
      <c r="AB20" s="95">
        <f t="shared" si="1"/>
        <v>0.27710027100271001</v>
      </c>
      <c r="AC20" s="95">
        <f t="shared" si="5"/>
        <v>0.28391267486222976</v>
      </c>
      <c r="AD20" s="452">
        <f t="shared" si="6"/>
        <v>-0.69999999999999507</v>
      </c>
      <c r="AE20" s="95">
        <f t="shared" si="2"/>
        <v>0.55545876887340306</v>
      </c>
      <c r="AF20" s="95">
        <f t="shared" si="7"/>
        <v>0.54016532428995334</v>
      </c>
      <c r="AG20" s="452">
        <f t="shared" si="8"/>
        <v>1.5000000000000013</v>
      </c>
      <c r="AI20" s="95">
        <f t="shared" si="9"/>
        <v>0.16759701241084968</v>
      </c>
      <c r="AJ20" s="95">
        <f t="shared" si="10"/>
        <v>0.17419967812615128</v>
      </c>
      <c r="AK20" s="344">
        <f t="shared" si="11"/>
        <v>-0.59999999999999776</v>
      </c>
      <c r="AL20" s="95">
        <f t="shared" si="12"/>
        <v>0.27551123554942281</v>
      </c>
      <c r="AM20" s="95">
        <f t="shared" si="13"/>
        <v>0.28037398004241121</v>
      </c>
      <c r="AN20" s="344">
        <f t="shared" si="14"/>
        <v>-0.40000000000000036</v>
      </c>
      <c r="AO20" s="95">
        <f t="shared" si="15"/>
        <v>0.55689175203972752</v>
      </c>
      <c r="AP20" s="95">
        <f t="shared" si="16"/>
        <v>0.54542634183143757</v>
      </c>
      <c r="AQ20" s="344">
        <f t="shared" si="17"/>
        <v>1.2000000000000011</v>
      </c>
      <c r="AR20" s="106">
        <v>0</v>
      </c>
    </row>
    <row r="21" spans="2:44" ht="13.5" customHeight="1">
      <c r="B21" s="511"/>
      <c r="C21" s="619"/>
      <c r="D21" s="609"/>
      <c r="E21" s="609"/>
      <c r="F21" s="611"/>
      <c r="G21" s="339" t="s">
        <v>289</v>
      </c>
      <c r="H21" s="439">
        <v>1028</v>
      </c>
      <c r="I21" s="275">
        <f>IFERROR(H21/H23,"-")</f>
        <v>0.26433530470557987</v>
      </c>
      <c r="J21" s="265"/>
      <c r="L21" s="12" t="s">
        <v>55</v>
      </c>
      <c r="M21" s="451">
        <v>22386</v>
      </c>
      <c r="O21" s="511"/>
      <c r="P21" s="619"/>
      <c r="Q21" s="609"/>
      <c r="R21" s="609"/>
      <c r="S21" s="611"/>
      <c r="T21" s="432" t="s">
        <v>289</v>
      </c>
      <c r="U21" s="429">
        <v>957</v>
      </c>
      <c r="V21" s="430">
        <v>0.27909011373578302</v>
      </c>
      <c r="W21" s="287">
        <v>18</v>
      </c>
      <c r="X21" s="12" t="s">
        <v>55</v>
      </c>
      <c r="Y21" s="95">
        <f t="shared" si="0"/>
        <v>0.16882322975038208</v>
      </c>
      <c r="Z21" s="95">
        <f t="shared" si="3"/>
        <v>0.17932930181418361</v>
      </c>
      <c r="AA21" s="452">
        <f t="shared" si="4"/>
        <v>-0.99999999999999811</v>
      </c>
      <c r="AB21" s="95">
        <f t="shared" si="1"/>
        <v>0.28670402445236881</v>
      </c>
      <c r="AC21" s="95">
        <f t="shared" si="5"/>
        <v>0.28818031885651457</v>
      </c>
      <c r="AD21" s="452">
        <f t="shared" si="6"/>
        <v>-0.10000000000000009</v>
      </c>
      <c r="AE21" s="95">
        <f t="shared" si="2"/>
        <v>0.54447274579724914</v>
      </c>
      <c r="AF21" s="95">
        <f t="shared" si="7"/>
        <v>0.53249037932930177</v>
      </c>
      <c r="AG21" s="452">
        <f t="shared" si="8"/>
        <v>1.2000000000000011</v>
      </c>
      <c r="AI21" s="95">
        <f t="shared" si="9"/>
        <v>0.16759701241084968</v>
      </c>
      <c r="AJ21" s="95">
        <f t="shared" si="10"/>
        <v>0.17419967812615128</v>
      </c>
      <c r="AK21" s="344">
        <f t="shared" si="11"/>
        <v>-0.59999999999999776</v>
      </c>
      <c r="AL21" s="95">
        <f t="shared" si="12"/>
        <v>0.27551123554942281</v>
      </c>
      <c r="AM21" s="95">
        <f t="shared" si="13"/>
        <v>0.28037398004241121</v>
      </c>
      <c r="AN21" s="344">
        <f t="shared" si="14"/>
        <v>-0.40000000000000036</v>
      </c>
      <c r="AO21" s="95">
        <f t="shared" si="15"/>
        <v>0.55689175203972752</v>
      </c>
      <c r="AP21" s="95">
        <f t="shared" si="16"/>
        <v>0.54542634183143757</v>
      </c>
      <c r="AQ21" s="344">
        <f t="shared" si="17"/>
        <v>1.2000000000000011</v>
      </c>
      <c r="AR21" s="106">
        <v>0</v>
      </c>
    </row>
    <row r="22" spans="2:44" ht="13.5" customHeight="1">
      <c r="B22" s="511"/>
      <c r="C22" s="619"/>
      <c r="D22" s="609"/>
      <c r="E22" s="609"/>
      <c r="F22" s="611"/>
      <c r="G22" s="339" t="s">
        <v>290</v>
      </c>
      <c r="H22" s="439">
        <v>2217</v>
      </c>
      <c r="I22" s="275">
        <f>IFERROR(H22/H23,"-")</f>
        <v>0.57006942658781179</v>
      </c>
      <c r="J22" s="265"/>
      <c r="L22" s="12" t="s">
        <v>79</v>
      </c>
      <c r="M22" s="451">
        <v>15563</v>
      </c>
      <c r="O22" s="511"/>
      <c r="P22" s="619"/>
      <c r="Q22" s="609"/>
      <c r="R22" s="609"/>
      <c r="S22" s="611"/>
      <c r="T22" s="432" t="s">
        <v>290</v>
      </c>
      <c r="U22" s="429">
        <v>1907</v>
      </c>
      <c r="V22" s="430">
        <v>0.55613881598133563</v>
      </c>
      <c r="W22" s="287">
        <v>19</v>
      </c>
      <c r="X22" s="12" t="s">
        <v>79</v>
      </c>
      <c r="Y22" s="95">
        <f t="shared" si="0"/>
        <v>0.21877502001601282</v>
      </c>
      <c r="Z22" s="95">
        <f t="shared" si="3"/>
        <v>0.22793650793650794</v>
      </c>
      <c r="AA22" s="452">
        <f t="shared" si="4"/>
        <v>-0.9000000000000008</v>
      </c>
      <c r="AB22" s="95">
        <f t="shared" si="1"/>
        <v>0.30044035228182547</v>
      </c>
      <c r="AC22" s="95">
        <f t="shared" si="5"/>
        <v>0.29756613756613759</v>
      </c>
      <c r="AD22" s="452">
        <f t="shared" si="6"/>
        <v>0.20000000000000018</v>
      </c>
      <c r="AE22" s="95">
        <f t="shared" si="2"/>
        <v>0.48078462770216174</v>
      </c>
      <c r="AF22" s="95">
        <f t="shared" si="7"/>
        <v>0.47449735449735447</v>
      </c>
      <c r="AG22" s="452">
        <f t="shared" si="8"/>
        <v>0.70000000000000062</v>
      </c>
      <c r="AI22" s="95">
        <f t="shared" si="9"/>
        <v>0.16759701241084968</v>
      </c>
      <c r="AJ22" s="95">
        <f t="shared" si="10"/>
        <v>0.17419967812615128</v>
      </c>
      <c r="AK22" s="344">
        <f t="shared" si="11"/>
        <v>-0.59999999999999776</v>
      </c>
      <c r="AL22" s="95">
        <f t="shared" si="12"/>
        <v>0.27551123554942281</v>
      </c>
      <c r="AM22" s="95">
        <f t="shared" si="13"/>
        <v>0.28037398004241121</v>
      </c>
      <c r="AN22" s="344">
        <f t="shared" si="14"/>
        <v>-0.40000000000000036</v>
      </c>
      <c r="AO22" s="95">
        <f t="shared" si="15"/>
        <v>0.55689175203972752</v>
      </c>
      <c r="AP22" s="95">
        <f t="shared" si="16"/>
        <v>0.54542634183143757</v>
      </c>
      <c r="AQ22" s="344">
        <f t="shared" si="17"/>
        <v>1.2000000000000011</v>
      </c>
      <c r="AR22" s="106">
        <v>0</v>
      </c>
    </row>
    <row r="23" spans="2:44" ht="13.5" customHeight="1">
      <c r="B23" s="512"/>
      <c r="C23" s="620"/>
      <c r="D23" s="615"/>
      <c r="E23" s="615"/>
      <c r="F23" s="617"/>
      <c r="G23" s="340" t="s">
        <v>134</v>
      </c>
      <c r="H23" s="438">
        <f>SUM(H20:H22)</f>
        <v>3889</v>
      </c>
      <c r="I23" s="263">
        <f>IFERROR(H23/H23,"-")</f>
        <v>1</v>
      </c>
      <c r="J23" s="265"/>
      <c r="L23" s="12" t="s">
        <v>80</v>
      </c>
      <c r="M23" s="451">
        <v>23794</v>
      </c>
      <c r="O23" s="512"/>
      <c r="P23" s="620"/>
      <c r="Q23" s="615"/>
      <c r="R23" s="615"/>
      <c r="S23" s="617"/>
      <c r="T23" s="386" t="s">
        <v>134</v>
      </c>
      <c r="U23" s="429">
        <v>3429</v>
      </c>
      <c r="V23" s="430">
        <v>1</v>
      </c>
      <c r="W23" s="287">
        <v>20</v>
      </c>
      <c r="X23" s="12" t="s">
        <v>80</v>
      </c>
      <c r="Y23" s="95">
        <f t="shared" si="0"/>
        <v>0.1709969207082371</v>
      </c>
      <c r="Z23" s="95">
        <f t="shared" si="3"/>
        <v>0.17982456140350878</v>
      </c>
      <c r="AA23" s="452">
        <f t="shared" si="4"/>
        <v>-0.89999999999999802</v>
      </c>
      <c r="AB23" s="95">
        <f t="shared" si="1"/>
        <v>0.27049653579676675</v>
      </c>
      <c r="AC23" s="95">
        <f t="shared" si="5"/>
        <v>0.2781954887218045</v>
      </c>
      <c r="AD23" s="452">
        <f t="shared" si="6"/>
        <v>-0.80000000000000071</v>
      </c>
      <c r="AE23" s="95">
        <f t="shared" si="2"/>
        <v>0.55850654349499618</v>
      </c>
      <c r="AF23" s="95">
        <f t="shared" si="7"/>
        <v>0.54197994987468667</v>
      </c>
      <c r="AG23" s="452">
        <f t="shared" si="8"/>
        <v>1.7000000000000015</v>
      </c>
      <c r="AI23" s="95">
        <f t="shared" si="9"/>
        <v>0.16759701241084968</v>
      </c>
      <c r="AJ23" s="95">
        <f t="shared" si="10"/>
        <v>0.17419967812615128</v>
      </c>
      <c r="AK23" s="344">
        <f t="shared" si="11"/>
        <v>-0.59999999999999776</v>
      </c>
      <c r="AL23" s="95">
        <f t="shared" si="12"/>
        <v>0.27551123554942281</v>
      </c>
      <c r="AM23" s="95">
        <f t="shared" si="13"/>
        <v>0.28037398004241121</v>
      </c>
      <c r="AN23" s="344">
        <f t="shared" si="14"/>
        <v>-0.40000000000000036</v>
      </c>
      <c r="AO23" s="95">
        <f t="shared" si="15"/>
        <v>0.55689175203972752</v>
      </c>
      <c r="AP23" s="95">
        <f t="shared" si="16"/>
        <v>0.54542634183143757</v>
      </c>
      <c r="AQ23" s="344">
        <f t="shared" si="17"/>
        <v>1.2000000000000011</v>
      </c>
      <c r="AR23" s="106">
        <v>0</v>
      </c>
    </row>
    <row r="24" spans="2:44" ht="13.5" customHeight="1">
      <c r="B24" s="510">
        <v>6</v>
      </c>
      <c r="C24" s="618" t="s">
        <v>71</v>
      </c>
      <c r="D24" s="608">
        <f>VLOOKUP(B24,市区町村別_歯科医療費!$B$6:$G$79,6,FALSE)</f>
        <v>6528</v>
      </c>
      <c r="E24" s="608">
        <f ca="1">INDIRECT("M"&amp;(B24+3))-D24</f>
        <v>6246</v>
      </c>
      <c r="F24" s="610">
        <f ca="1">IFERROR(D24/INDIRECT("M"&amp;(B24+3)),"-")</f>
        <v>0.51103804603100045</v>
      </c>
      <c r="G24" s="338" t="s">
        <v>288</v>
      </c>
      <c r="H24" s="433">
        <v>1036</v>
      </c>
      <c r="I24" s="242">
        <f>IFERROR(H24/H27,"-")</f>
        <v>0.19881020917290348</v>
      </c>
      <c r="J24" s="265"/>
      <c r="L24" s="12" t="s">
        <v>81</v>
      </c>
      <c r="M24" s="451">
        <v>15666</v>
      </c>
      <c r="O24" s="510">
        <v>6</v>
      </c>
      <c r="P24" s="618" t="s">
        <v>71</v>
      </c>
      <c r="Q24" s="608">
        <v>6060</v>
      </c>
      <c r="R24" s="608">
        <v>6292</v>
      </c>
      <c r="S24" s="610">
        <v>0.49060880829015546</v>
      </c>
      <c r="T24" s="432" t="s">
        <v>288</v>
      </c>
      <c r="U24" s="429">
        <v>950</v>
      </c>
      <c r="V24" s="430">
        <v>0.20101565806178587</v>
      </c>
      <c r="W24" s="287">
        <v>21</v>
      </c>
      <c r="X24" s="12" t="s">
        <v>81</v>
      </c>
      <c r="Y24" s="95">
        <f t="shared" si="0"/>
        <v>0.17276091783863803</v>
      </c>
      <c r="Z24" s="95">
        <f t="shared" si="3"/>
        <v>0.1812070043777361</v>
      </c>
      <c r="AA24" s="452">
        <f t="shared" si="4"/>
        <v>-0.80000000000000071</v>
      </c>
      <c r="AB24" s="95">
        <f t="shared" si="1"/>
        <v>0.28201332346410068</v>
      </c>
      <c r="AC24" s="95">
        <f t="shared" si="5"/>
        <v>0.28392745465916197</v>
      </c>
      <c r="AD24" s="452">
        <f t="shared" si="6"/>
        <v>-0.20000000000000018</v>
      </c>
      <c r="AE24" s="95">
        <f t="shared" si="2"/>
        <v>0.54522575869726131</v>
      </c>
      <c r="AF24" s="95">
        <f t="shared" si="7"/>
        <v>0.5348655409631019</v>
      </c>
      <c r="AG24" s="452">
        <f t="shared" si="8"/>
        <v>1.0000000000000009</v>
      </c>
      <c r="AI24" s="95">
        <f t="shared" si="9"/>
        <v>0.16759701241084968</v>
      </c>
      <c r="AJ24" s="95">
        <f t="shared" si="10"/>
        <v>0.17419967812615128</v>
      </c>
      <c r="AK24" s="344">
        <f t="shared" si="11"/>
        <v>-0.59999999999999776</v>
      </c>
      <c r="AL24" s="95">
        <f t="shared" si="12"/>
        <v>0.27551123554942281</v>
      </c>
      <c r="AM24" s="95">
        <f t="shared" si="13"/>
        <v>0.28037398004241121</v>
      </c>
      <c r="AN24" s="344">
        <f t="shared" si="14"/>
        <v>-0.40000000000000036</v>
      </c>
      <c r="AO24" s="95">
        <f t="shared" si="15"/>
        <v>0.55689175203972752</v>
      </c>
      <c r="AP24" s="95">
        <f t="shared" si="16"/>
        <v>0.54542634183143757</v>
      </c>
      <c r="AQ24" s="344">
        <f t="shared" si="17"/>
        <v>1.2000000000000011</v>
      </c>
      <c r="AR24" s="106">
        <v>0</v>
      </c>
    </row>
    <row r="25" spans="2:44" ht="13.5" customHeight="1">
      <c r="B25" s="511"/>
      <c r="C25" s="619"/>
      <c r="D25" s="609"/>
      <c r="E25" s="609"/>
      <c r="F25" s="611"/>
      <c r="G25" s="339" t="s">
        <v>289</v>
      </c>
      <c r="H25" s="439">
        <v>1589</v>
      </c>
      <c r="I25" s="275">
        <f>IFERROR(H25/H27,"-")</f>
        <v>0.3049318748800614</v>
      </c>
      <c r="J25" s="265"/>
      <c r="L25" s="12" t="s">
        <v>56</v>
      </c>
      <c r="M25" s="451">
        <v>20473</v>
      </c>
      <c r="O25" s="511"/>
      <c r="P25" s="619"/>
      <c r="Q25" s="609"/>
      <c r="R25" s="609"/>
      <c r="S25" s="611"/>
      <c r="T25" s="432" t="s">
        <v>289</v>
      </c>
      <c r="U25" s="429">
        <v>1466</v>
      </c>
      <c r="V25" s="430">
        <v>0.31019889970376641</v>
      </c>
      <c r="W25" s="287">
        <v>22</v>
      </c>
      <c r="X25" s="12" t="s">
        <v>56</v>
      </c>
      <c r="Y25" s="95">
        <f t="shared" si="0"/>
        <v>0.17752462323484039</v>
      </c>
      <c r="Z25" s="95">
        <f t="shared" si="3"/>
        <v>0.18769592476489028</v>
      </c>
      <c r="AA25" s="452">
        <f t="shared" si="4"/>
        <v>-1.0000000000000009</v>
      </c>
      <c r="AB25" s="95">
        <f t="shared" si="1"/>
        <v>0.27934021597246944</v>
      </c>
      <c r="AC25" s="95">
        <f t="shared" si="5"/>
        <v>0.28069487983281088</v>
      </c>
      <c r="AD25" s="452">
        <f t="shared" si="6"/>
        <v>-0.20000000000000018</v>
      </c>
      <c r="AE25" s="95">
        <f t="shared" si="2"/>
        <v>0.5431351607926902</v>
      </c>
      <c r="AF25" s="95">
        <f t="shared" si="7"/>
        <v>0.5316091954022989</v>
      </c>
      <c r="AG25" s="452">
        <f t="shared" si="8"/>
        <v>1.100000000000001</v>
      </c>
      <c r="AI25" s="95">
        <f t="shared" si="9"/>
        <v>0.16759701241084968</v>
      </c>
      <c r="AJ25" s="95">
        <f t="shared" si="10"/>
        <v>0.17419967812615128</v>
      </c>
      <c r="AK25" s="344">
        <f t="shared" si="11"/>
        <v>-0.59999999999999776</v>
      </c>
      <c r="AL25" s="95">
        <f t="shared" si="12"/>
        <v>0.27551123554942281</v>
      </c>
      <c r="AM25" s="95">
        <f t="shared" si="13"/>
        <v>0.28037398004241121</v>
      </c>
      <c r="AN25" s="344">
        <f t="shared" si="14"/>
        <v>-0.40000000000000036</v>
      </c>
      <c r="AO25" s="95">
        <f t="shared" si="15"/>
        <v>0.55689175203972752</v>
      </c>
      <c r="AP25" s="95">
        <f t="shared" si="16"/>
        <v>0.54542634183143757</v>
      </c>
      <c r="AQ25" s="344">
        <f t="shared" si="17"/>
        <v>1.2000000000000011</v>
      </c>
      <c r="AR25" s="106">
        <v>0</v>
      </c>
    </row>
    <row r="26" spans="2:44" ht="13.5" customHeight="1">
      <c r="B26" s="511"/>
      <c r="C26" s="619"/>
      <c r="D26" s="609"/>
      <c r="E26" s="609"/>
      <c r="F26" s="611"/>
      <c r="G26" s="339" t="s">
        <v>290</v>
      </c>
      <c r="H26" s="439">
        <v>2586</v>
      </c>
      <c r="I26" s="275">
        <f>IFERROR(H26/H27,"-")</f>
        <v>0.49625791594703511</v>
      </c>
      <c r="J26" s="265"/>
      <c r="L26" s="12" t="s">
        <v>82</v>
      </c>
      <c r="M26" s="451">
        <v>32694</v>
      </c>
      <c r="O26" s="511"/>
      <c r="P26" s="619"/>
      <c r="Q26" s="609"/>
      <c r="R26" s="609"/>
      <c r="S26" s="611"/>
      <c r="T26" s="432" t="s">
        <v>290</v>
      </c>
      <c r="U26" s="429">
        <v>2310</v>
      </c>
      <c r="V26" s="430">
        <v>0.48878544223444775</v>
      </c>
      <c r="W26" s="287">
        <v>23</v>
      </c>
      <c r="X26" s="12" t="s">
        <v>82</v>
      </c>
      <c r="Y26" s="95">
        <f t="shared" si="0"/>
        <v>0.20320579110651499</v>
      </c>
      <c r="Z26" s="95">
        <f t="shared" si="3"/>
        <v>0.20356885652556614</v>
      </c>
      <c r="AA26" s="452">
        <f t="shared" si="4"/>
        <v>-9.9999999999997313E-2</v>
      </c>
      <c r="AB26" s="95">
        <f t="shared" si="1"/>
        <v>0.29177131038558135</v>
      </c>
      <c r="AC26" s="95">
        <f t="shared" si="5"/>
        <v>0.29383051932463794</v>
      </c>
      <c r="AD26" s="452">
        <f t="shared" si="6"/>
        <v>-0.20000000000000018</v>
      </c>
      <c r="AE26" s="95">
        <f t="shared" si="2"/>
        <v>0.50502289850790372</v>
      </c>
      <c r="AF26" s="95">
        <f t="shared" si="7"/>
        <v>0.502600624149796</v>
      </c>
      <c r="AG26" s="452">
        <f t="shared" si="8"/>
        <v>0.20000000000000018</v>
      </c>
      <c r="AI26" s="95">
        <f t="shared" si="9"/>
        <v>0.16759701241084968</v>
      </c>
      <c r="AJ26" s="95">
        <f t="shared" si="10"/>
        <v>0.17419967812615128</v>
      </c>
      <c r="AK26" s="344">
        <f t="shared" si="11"/>
        <v>-0.59999999999999776</v>
      </c>
      <c r="AL26" s="95">
        <f t="shared" si="12"/>
        <v>0.27551123554942281</v>
      </c>
      <c r="AM26" s="95">
        <f t="shared" si="13"/>
        <v>0.28037398004241121</v>
      </c>
      <c r="AN26" s="344">
        <f t="shared" si="14"/>
        <v>-0.40000000000000036</v>
      </c>
      <c r="AO26" s="95">
        <f t="shared" si="15"/>
        <v>0.55689175203972752</v>
      </c>
      <c r="AP26" s="95">
        <f t="shared" si="16"/>
        <v>0.54542634183143757</v>
      </c>
      <c r="AQ26" s="344">
        <f t="shared" si="17"/>
        <v>1.2000000000000011</v>
      </c>
      <c r="AR26" s="106">
        <v>0</v>
      </c>
    </row>
    <row r="27" spans="2:44" ht="13.5" customHeight="1">
      <c r="B27" s="512"/>
      <c r="C27" s="620"/>
      <c r="D27" s="615"/>
      <c r="E27" s="615"/>
      <c r="F27" s="617"/>
      <c r="G27" s="340" t="s">
        <v>134</v>
      </c>
      <c r="H27" s="438">
        <f>SUM(H24:H26)</f>
        <v>5211</v>
      </c>
      <c r="I27" s="263">
        <f>IFERROR(H27/H27,"-")</f>
        <v>1</v>
      </c>
      <c r="J27" s="265"/>
      <c r="L27" s="12" t="s">
        <v>83</v>
      </c>
      <c r="M27" s="451">
        <v>14573</v>
      </c>
      <c r="O27" s="512"/>
      <c r="P27" s="620"/>
      <c r="Q27" s="615"/>
      <c r="R27" s="615"/>
      <c r="S27" s="617"/>
      <c r="T27" s="386" t="s">
        <v>134</v>
      </c>
      <c r="U27" s="429">
        <v>4726</v>
      </c>
      <c r="V27" s="430">
        <v>1</v>
      </c>
      <c r="W27" s="287">
        <v>24</v>
      </c>
      <c r="X27" s="12" t="s">
        <v>83</v>
      </c>
      <c r="Y27" s="95">
        <f t="shared" si="0"/>
        <v>0.15313053750738334</v>
      </c>
      <c r="Z27" s="95">
        <f t="shared" si="3"/>
        <v>0.16322213181448331</v>
      </c>
      <c r="AA27" s="452">
        <f t="shared" si="4"/>
        <v>-1.0000000000000009</v>
      </c>
      <c r="AB27" s="95">
        <f t="shared" si="1"/>
        <v>0.26963969285292383</v>
      </c>
      <c r="AC27" s="95">
        <f t="shared" si="5"/>
        <v>0.27436940602115539</v>
      </c>
      <c r="AD27" s="452">
        <f t="shared" si="6"/>
        <v>-0.40000000000000036</v>
      </c>
      <c r="AE27" s="95">
        <f t="shared" si="2"/>
        <v>0.57722976963969286</v>
      </c>
      <c r="AF27" s="95">
        <f t="shared" si="7"/>
        <v>0.56240846216436124</v>
      </c>
      <c r="AG27" s="452">
        <f t="shared" si="8"/>
        <v>1.4999999999999902</v>
      </c>
      <c r="AI27" s="95">
        <f t="shared" si="9"/>
        <v>0.16759701241084968</v>
      </c>
      <c r="AJ27" s="95">
        <f t="shared" si="10"/>
        <v>0.17419967812615128</v>
      </c>
      <c r="AK27" s="344">
        <f t="shared" si="11"/>
        <v>-0.59999999999999776</v>
      </c>
      <c r="AL27" s="95">
        <f t="shared" si="12"/>
        <v>0.27551123554942281</v>
      </c>
      <c r="AM27" s="95">
        <f t="shared" si="13"/>
        <v>0.28037398004241121</v>
      </c>
      <c r="AN27" s="344">
        <f t="shared" si="14"/>
        <v>-0.40000000000000036</v>
      </c>
      <c r="AO27" s="95">
        <f t="shared" si="15"/>
        <v>0.55689175203972752</v>
      </c>
      <c r="AP27" s="95">
        <f t="shared" si="16"/>
        <v>0.54542634183143757</v>
      </c>
      <c r="AQ27" s="344">
        <f t="shared" si="17"/>
        <v>1.2000000000000011</v>
      </c>
      <c r="AR27" s="106">
        <v>0</v>
      </c>
    </row>
    <row r="28" spans="2:44" ht="13.5" customHeight="1">
      <c r="B28" s="510">
        <v>7</v>
      </c>
      <c r="C28" s="618" t="s">
        <v>72</v>
      </c>
      <c r="D28" s="608">
        <f>VLOOKUP(B28,市区町村別_歯科医療費!$B$6:$G$79,6,FALSE)</f>
        <v>5914</v>
      </c>
      <c r="E28" s="608">
        <f ca="1">INDIRECT("M"&amp;(B28+3))-D28</f>
        <v>5548</v>
      </c>
      <c r="F28" s="610">
        <f ca="1">IFERROR(D28/INDIRECT("M"&amp;(B28+3)),"-")</f>
        <v>0.51596580003489789</v>
      </c>
      <c r="G28" s="338" t="s">
        <v>288</v>
      </c>
      <c r="H28" s="433">
        <v>935</v>
      </c>
      <c r="I28" s="242">
        <f>IFERROR(H28/H31,"-")</f>
        <v>0.20544935179081519</v>
      </c>
      <c r="J28" s="265"/>
      <c r="L28" s="12" t="s">
        <v>84</v>
      </c>
      <c r="M28" s="451">
        <v>10044</v>
      </c>
      <c r="O28" s="510">
        <v>7</v>
      </c>
      <c r="P28" s="618" t="s">
        <v>72</v>
      </c>
      <c r="Q28" s="608">
        <v>5508</v>
      </c>
      <c r="R28" s="608">
        <v>5494</v>
      </c>
      <c r="S28" s="610">
        <v>0.50063624795491724</v>
      </c>
      <c r="T28" s="432" t="s">
        <v>288</v>
      </c>
      <c r="U28" s="429">
        <v>932</v>
      </c>
      <c r="V28" s="430">
        <v>0.22048734326945824</v>
      </c>
      <c r="W28" s="287">
        <v>25</v>
      </c>
      <c r="X28" s="12" t="s">
        <v>84</v>
      </c>
      <c r="Y28" s="95">
        <f t="shared" si="0"/>
        <v>0.15121840127533592</v>
      </c>
      <c r="Z28" s="95">
        <f t="shared" si="3"/>
        <v>0.16313823163138233</v>
      </c>
      <c r="AA28" s="452">
        <f t="shared" si="4"/>
        <v>-1.2000000000000011</v>
      </c>
      <c r="AB28" s="95">
        <f t="shared" si="1"/>
        <v>0.27601913003871553</v>
      </c>
      <c r="AC28" s="95">
        <f t="shared" si="5"/>
        <v>0.28019925280199254</v>
      </c>
      <c r="AD28" s="452">
        <f t="shared" si="6"/>
        <v>-0.40000000000000036</v>
      </c>
      <c r="AE28" s="95">
        <f t="shared" si="2"/>
        <v>0.57276246868594849</v>
      </c>
      <c r="AF28" s="95">
        <f t="shared" si="7"/>
        <v>0.55666251556662516</v>
      </c>
      <c r="AG28" s="452">
        <f t="shared" si="8"/>
        <v>1.5999999999999903</v>
      </c>
      <c r="AI28" s="95">
        <f t="shared" si="9"/>
        <v>0.16759701241084968</v>
      </c>
      <c r="AJ28" s="95">
        <f t="shared" si="10"/>
        <v>0.17419967812615128</v>
      </c>
      <c r="AK28" s="344">
        <f t="shared" si="11"/>
        <v>-0.59999999999999776</v>
      </c>
      <c r="AL28" s="95">
        <f t="shared" si="12"/>
        <v>0.27551123554942281</v>
      </c>
      <c r="AM28" s="95">
        <f t="shared" si="13"/>
        <v>0.28037398004241121</v>
      </c>
      <c r="AN28" s="344">
        <f t="shared" si="14"/>
        <v>-0.40000000000000036</v>
      </c>
      <c r="AO28" s="95">
        <f t="shared" si="15"/>
        <v>0.55689175203972752</v>
      </c>
      <c r="AP28" s="95">
        <f t="shared" si="16"/>
        <v>0.54542634183143757</v>
      </c>
      <c r="AQ28" s="344">
        <f t="shared" si="17"/>
        <v>1.2000000000000011</v>
      </c>
      <c r="AR28" s="106">
        <v>0</v>
      </c>
    </row>
    <row r="29" spans="2:44" ht="13.5" customHeight="1">
      <c r="B29" s="511"/>
      <c r="C29" s="619"/>
      <c r="D29" s="609"/>
      <c r="E29" s="609"/>
      <c r="F29" s="611"/>
      <c r="G29" s="339" t="s">
        <v>289</v>
      </c>
      <c r="H29" s="439">
        <v>1353</v>
      </c>
      <c r="I29" s="275">
        <f>IFERROR(H29/H31,"-")</f>
        <v>0.29729729729729731</v>
      </c>
      <c r="J29" s="265"/>
      <c r="L29" s="12" t="s">
        <v>30</v>
      </c>
      <c r="M29" s="451">
        <v>139896</v>
      </c>
      <c r="O29" s="511"/>
      <c r="P29" s="619"/>
      <c r="Q29" s="609"/>
      <c r="R29" s="609"/>
      <c r="S29" s="611"/>
      <c r="T29" s="432" t="s">
        <v>289</v>
      </c>
      <c r="U29" s="429">
        <v>1246</v>
      </c>
      <c r="V29" s="430">
        <v>0.29477170570144312</v>
      </c>
      <c r="W29" s="287">
        <v>26</v>
      </c>
      <c r="X29" s="12" t="s">
        <v>30</v>
      </c>
      <c r="Y29" s="95">
        <f t="shared" si="0"/>
        <v>0.16564795149078293</v>
      </c>
      <c r="Z29" s="95">
        <f t="shared" si="3"/>
        <v>0.17035319300749197</v>
      </c>
      <c r="AA29" s="452">
        <f t="shared" si="4"/>
        <v>-0.40000000000000036</v>
      </c>
      <c r="AB29" s="95">
        <f t="shared" si="1"/>
        <v>0.27333452228473226</v>
      </c>
      <c r="AC29" s="95">
        <f t="shared" si="5"/>
        <v>0.27838030681412773</v>
      </c>
      <c r="AD29" s="452">
        <f t="shared" si="6"/>
        <v>-0.50000000000000044</v>
      </c>
      <c r="AE29" s="95">
        <f t="shared" si="2"/>
        <v>0.56101752622448486</v>
      </c>
      <c r="AF29" s="95">
        <f t="shared" si="7"/>
        <v>0.5512665001783803</v>
      </c>
      <c r="AG29" s="452">
        <f t="shared" si="8"/>
        <v>1.0000000000000009</v>
      </c>
      <c r="AI29" s="95">
        <f t="shared" si="9"/>
        <v>0.16759701241084968</v>
      </c>
      <c r="AJ29" s="95">
        <f t="shared" si="10"/>
        <v>0.17419967812615128</v>
      </c>
      <c r="AK29" s="344">
        <f t="shared" si="11"/>
        <v>-0.59999999999999776</v>
      </c>
      <c r="AL29" s="95">
        <f t="shared" si="12"/>
        <v>0.27551123554942281</v>
      </c>
      <c r="AM29" s="95">
        <f t="shared" si="13"/>
        <v>0.28037398004241121</v>
      </c>
      <c r="AN29" s="344">
        <f t="shared" si="14"/>
        <v>-0.40000000000000036</v>
      </c>
      <c r="AO29" s="95">
        <f t="shared" si="15"/>
        <v>0.55689175203972752</v>
      </c>
      <c r="AP29" s="95">
        <f t="shared" si="16"/>
        <v>0.54542634183143757</v>
      </c>
      <c r="AQ29" s="344">
        <f t="shared" si="17"/>
        <v>1.2000000000000011</v>
      </c>
      <c r="AR29" s="106">
        <v>0</v>
      </c>
    </row>
    <row r="30" spans="2:44" ht="13.5" customHeight="1">
      <c r="B30" s="511"/>
      <c r="C30" s="619"/>
      <c r="D30" s="609"/>
      <c r="E30" s="609"/>
      <c r="F30" s="611"/>
      <c r="G30" s="339" t="s">
        <v>290</v>
      </c>
      <c r="H30" s="439">
        <v>2263</v>
      </c>
      <c r="I30" s="275">
        <f>IFERROR(H30/H31,"-")</f>
        <v>0.49725335091188749</v>
      </c>
      <c r="J30" s="265"/>
      <c r="L30" s="12" t="s">
        <v>31</v>
      </c>
      <c r="M30" s="451">
        <v>23699</v>
      </c>
      <c r="O30" s="511"/>
      <c r="P30" s="619"/>
      <c r="Q30" s="609"/>
      <c r="R30" s="609"/>
      <c r="S30" s="611"/>
      <c r="T30" s="432" t="s">
        <v>290</v>
      </c>
      <c r="U30" s="429">
        <v>2049</v>
      </c>
      <c r="V30" s="430">
        <v>0.48474095102909864</v>
      </c>
      <c r="W30" s="287">
        <v>27</v>
      </c>
      <c r="X30" s="12" t="s">
        <v>31</v>
      </c>
      <c r="Y30" s="95">
        <f t="shared" si="0"/>
        <v>0.17610637434023549</v>
      </c>
      <c r="Z30" s="95">
        <f t="shared" si="3"/>
        <v>0.18250193562658998</v>
      </c>
      <c r="AA30" s="452">
        <f t="shared" si="4"/>
        <v>-0.70000000000000062</v>
      </c>
      <c r="AB30" s="95">
        <f t="shared" si="1"/>
        <v>0.27365002030044661</v>
      </c>
      <c r="AC30" s="95">
        <f t="shared" si="5"/>
        <v>0.277734763853556</v>
      </c>
      <c r="AD30" s="452">
        <f t="shared" si="6"/>
        <v>-0.40000000000000036</v>
      </c>
      <c r="AE30" s="95">
        <f t="shared" si="2"/>
        <v>0.55024360535931793</v>
      </c>
      <c r="AF30" s="95">
        <f t="shared" si="7"/>
        <v>0.53976330051985399</v>
      </c>
      <c r="AG30" s="452">
        <f t="shared" si="8"/>
        <v>1.0000000000000009</v>
      </c>
      <c r="AI30" s="95">
        <f t="shared" si="9"/>
        <v>0.16759701241084968</v>
      </c>
      <c r="AJ30" s="95">
        <f t="shared" si="10"/>
        <v>0.17419967812615128</v>
      </c>
      <c r="AK30" s="344">
        <f t="shared" si="11"/>
        <v>-0.59999999999999776</v>
      </c>
      <c r="AL30" s="95">
        <f t="shared" si="12"/>
        <v>0.27551123554942281</v>
      </c>
      <c r="AM30" s="95">
        <f t="shared" si="13"/>
        <v>0.28037398004241121</v>
      </c>
      <c r="AN30" s="344">
        <f t="shared" si="14"/>
        <v>-0.40000000000000036</v>
      </c>
      <c r="AO30" s="95">
        <f t="shared" si="15"/>
        <v>0.55689175203972752</v>
      </c>
      <c r="AP30" s="95">
        <f t="shared" si="16"/>
        <v>0.54542634183143757</v>
      </c>
      <c r="AQ30" s="344">
        <f t="shared" si="17"/>
        <v>1.2000000000000011</v>
      </c>
      <c r="AR30" s="106">
        <v>0</v>
      </c>
    </row>
    <row r="31" spans="2:44" ht="13.5" customHeight="1">
      <c r="B31" s="512"/>
      <c r="C31" s="619"/>
      <c r="D31" s="615"/>
      <c r="E31" s="609"/>
      <c r="F31" s="611"/>
      <c r="G31" s="340" t="s">
        <v>134</v>
      </c>
      <c r="H31" s="433">
        <f>SUM(H28:H30)</f>
        <v>4551</v>
      </c>
      <c r="I31" s="242">
        <f>IFERROR(H31/H31,"-")</f>
        <v>1</v>
      </c>
      <c r="J31" s="265"/>
      <c r="L31" s="12" t="s">
        <v>32</v>
      </c>
      <c r="M31" s="451">
        <v>19774</v>
      </c>
      <c r="O31" s="512"/>
      <c r="P31" s="619"/>
      <c r="Q31" s="615"/>
      <c r="R31" s="609"/>
      <c r="S31" s="611"/>
      <c r="T31" s="386" t="s">
        <v>134</v>
      </c>
      <c r="U31" s="429">
        <v>4227</v>
      </c>
      <c r="V31" s="430">
        <v>1</v>
      </c>
      <c r="W31" s="287">
        <v>28</v>
      </c>
      <c r="X31" s="12" t="s">
        <v>32</v>
      </c>
      <c r="Y31" s="95">
        <f t="shared" si="0"/>
        <v>0.18677522822600542</v>
      </c>
      <c r="Z31" s="95">
        <f t="shared" si="3"/>
        <v>0.19219260065288357</v>
      </c>
      <c r="AA31" s="452">
        <f t="shared" si="4"/>
        <v>-0.50000000000000044</v>
      </c>
      <c r="AB31" s="95">
        <f t="shared" si="1"/>
        <v>0.28546755489760672</v>
      </c>
      <c r="AC31" s="95">
        <f t="shared" si="5"/>
        <v>0.29175734494015232</v>
      </c>
      <c r="AD31" s="452">
        <f t="shared" si="6"/>
        <v>-0.70000000000000062</v>
      </c>
      <c r="AE31" s="95">
        <f t="shared" si="2"/>
        <v>0.52775721687638788</v>
      </c>
      <c r="AF31" s="95">
        <f t="shared" si="7"/>
        <v>0.51605005440696405</v>
      </c>
      <c r="AG31" s="452">
        <f t="shared" si="8"/>
        <v>1.2000000000000011</v>
      </c>
      <c r="AI31" s="95">
        <f t="shared" si="9"/>
        <v>0.16759701241084968</v>
      </c>
      <c r="AJ31" s="95">
        <f t="shared" si="10"/>
        <v>0.17419967812615128</v>
      </c>
      <c r="AK31" s="344">
        <f t="shared" si="11"/>
        <v>-0.59999999999999776</v>
      </c>
      <c r="AL31" s="95">
        <f t="shared" si="12"/>
        <v>0.27551123554942281</v>
      </c>
      <c r="AM31" s="95">
        <f t="shared" si="13"/>
        <v>0.28037398004241121</v>
      </c>
      <c r="AN31" s="344">
        <f t="shared" si="14"/>
        <v>-0.40000000000000036</v>
      </c>
      <c r="AO31" s="95">
        <f t="shared" si="15"/>
        <v>0.55689175203972752</v>
      </c>
      <c r="AP31" s="95">
        <f t="shared" si="16"/>
        <v>0.54542634183143757</v>
      </c>
      <c r="AQ31" s="344">
        <f t="shared" si="17"/>
        <v>1.2000000000000011</v>
      </c>
      <c r="AR31" s="106">
        <v>0</v>
      </c>
    </row>
    <row r="32" spans="2:44" ht="13.5" customHeight="1">
      <c r="B32" s="510">
        <v>8</v>
      </c>
      <c r="C32" s="618" t="s">
        <v>51</v>
      </c>
      <c r="D32" s="608">
        <f>VLOOKUP(B32,市区町村別_歯科医療費!$B$6:$G$79,6,FALSE)</f>
        <v>5318</v>
      </c>
      <c r="E32" s="608">
        <f ca="1">INDIRECT("M"&amp;(B32+3))-D32</f>
        <v>4207</v>
      </c>
      <c r="F32" s="610">
        <f ca="1">IFERROR(D32/INDIRECT("M"&amp;(B32+3)),"-")</f>
        <v>0.55832020997375331</v>
      </c>
      <c r="G32" s="338" t="s">
        <v>288</v>
      </c>
      <c r="H32" s="433">
        <v>711</v>
      </c>
      <c r="I32" s="242">
        <f>IFERROR(H32/H35,"-")</f>
        <v>0.16251428571428572</v>
      </c>
      <c r="J32" s="265"/>
      <c r="L32" s="12" t="s">
        <v>33</v>
      </c>
      <c r="M32" s="451">
        <v>16521</v>
      </c>
      <c r="O32" s="510">
        <v>8</v>
      </c>
      <c r="P32" s="618" t="s">
        <v>51</v>
      </c>
      <c r="Q32" s="608">
        <v>4912</v>
      </c>
      <c r="R32" s="608">
        <v>4128</v>
      </c>
      <c r="S32" s="610">
        <v>0.54336283185840706</v>
      </c>
      <c r="T32" s="432" t="s">
        <v>288</v>
      </c>
      <c r="U32" s="429">
        <v>629</v>
      </c>
      <c r="V32" s="430">
        <v>0.15891864578069731</v>
      </c>
      <c r="W32" s="287">
        <v>29</v>
      </c>
      <c r="X32" s="12" t="s">
        <v>33</v>
      </c>
      <c r="Y32" s="95">
        <f t="shared" si="0"/>
        <v>0.16721626820555097</v>
      </c>
      <c r="Z32" s="95">
        <f t="shared" si="3"/>
        <v>0.17572271832904496</v>
      </c>
      <c r="AA32" s="452">
        <f t="shared" si="4"/>
        <v>-0.89999999999999802</v>
      </c>
      <c r="AB32" s="95">
        <f t="shared" si="1"/>
        <v>0.277548777136576</v>
      </c>
      <c r="AC32" s="95">
        <f t="shared" si="5"/>
        <v>0.27803844407446648</v>
      </c>
      <c r="AD32" s="452">
        <f t="shared" si="6"/>
        <v>0</v>
      </c>
      <c r="AE32" s="95">
        <f t="shared" si="2"/>
        <v>0.55523495465787309</v>
      </c>
      <c r="AF32" s="95">
        <f t="shared" si="7"/>
        <v>0.54623883759648861</v>
      </c>
      <c r="AG32" s="452">
        <f t="shared" si="8"/>
        <v>0.9000000000000008</v>
      </c>
      <c r="AI32" s="95">
        <f t="shared" si="9"/>
        <v>0.16759701241084968</v>
      </c>
      <c r="AJ32" s="95">
        <f t="shared" si="10"/>
        <v>0.17419967812615128</v>
      </c>
      <c r="AK32" s="344">
        <f t="shared" si="11"/>
        <v>-0.59999999999999776</v>
      </c>
      <c r="AL32" s="95">
        <f t="shared" si="12"/>
        <v>0.27551123554942281</v>
      </c>
      <c r="AM32" s="95">
        <f t="shared" si="13"/>
        <v>0.28037398004241121</v>
      </c>
      <c r="AN32" s="344">
        <f t="shared" si="14"/>
        <v>-0.40000000000000036</v>
      </c>
      <c r="AO32" s="95">
        <f t="shared" si="15"/>
        <v>0.55689175203972752</v>
      </c>
      <c r="AP32" s="95">
        <f t="shared" si="16"/>
        <v>0.54542634183143757</v>
      </c>
      <c r="AQ32" s="344">
        <f t="shared" si="17"/>
        <v>1.2000000000000011</v>
      </c>
      <c r="AR32" s="106">
        <v>0</v>
      </c>
    </row>
    <row r="33" spans="2:44" ht="13.5" customHeight="1">
      <c r="B33" s="511"/>
      <c r="C33" s="619"/>
      <c r="D33" s="609"/>
      <c r="E33" s="609"/>
      <c r="F33" s="611"/>
      <c r="G33" s="339" t="s">
        <v>289</v>
      </c>
      <c r="H33" s="439">
        <v>1136</v>
      </c>
      <c r="I33" s="275">
        <f>IFERROR(H33/H35,"-")</f>
        <v>0.25965714285714286</v>
      </c>
      <c r="J33" s="265"/>
      <c r="L33" s="12" t="s">
        <v>34</v>
      </c>
      <c r="M33" s="451">
        <v>22094</v>
      </c>
      <c r="O33" s="511"/>
      <c r="P33" s="619"/>
      <c r="Q33" s="609"/>
      <c r="R33" s="609"/>
      <c r="S33" s="611"/>
      <c r="T33" s="432" t="s">
        <v>289</v>
      </c>
      <c r="U33" s="429">
        <v>1061</v>
      </c>
      <c r="V33" s="430">
        <v>0.26806467913087417</v>
      </c>
      <c r="W33" s="287">
        <v>30</v>
      </c>
      <c r="X33" s="12" t="s">
        <v>34</v>
      </c>
      <c r="Y33" s="95">
        <f t="shared" si="0"/>
        <v>0.17222820236813779</v>
      </c>
      <c r="Z33" s="95">
        <f t="shared" si="3"/>
        <v>0.17665914757212395</v>
      </c>
      <c r="AA33" s="452">
        <f t="shared" si="4"/>
        <v>-0.50000000000000044</v>
      </c>
      <c r="AB33" s="95">
        <f t="shared" si="1"/>
        <v>0.27933261571582346</v>
      </c>
      <c r="AC33" s="95">
        <f t="shared" si="5"/>
        <v>0.28006648462543038</v>
      </c>
      <c r="AD33" s="452">
        <f t="shared" si="6"/>
        <v>-0.10000000000000009</v>
      </c>
      <c r="AE33" s="95">
        <f t="shared" si="2"/>
        <v>0.5484391819160388</v>
      </c>
      <c r="AF33" s="95">
        <f t="shared" si="7"/>
        <v>0.54327436780244565</v>
      </c>
      <c r="AG33" s="452">
        <f t="shared" si="8"/>
        <v>0.50000000000000044</v>
      </c>
      <c r="AI33" s="95">
        <f t="shared" si="9"/>
        <v>0.16759701241084968</v>
      </c>
      <c r="AJ33" s="95">
        <f t="shared" si="10"/>
        <v>0.17419967812615128</v>
      </c>
      <c r="AK33" s="344">
        <f t="shared" si="11"/>
        <v>-0.59999999999999776</v>
      </c>
      <c r="AL33" s="95">
        <f t="shared" si="12"/>
        <v>0.27551123554942281</v>
      </c>
      <c r="AM33" s="95">
        <f t="shared" si="13"/>
        <v>0.28037398004241121</v>
      </c>
      <c r="AN33" s="344">
        <f t="shared" si="14"/>
        <v>-0.40000000000000036</v>
      </c>
      <c r="AO33" s="95">
        <f t="shared" si="15"/>
        <v>0.55689175203972752</v>
      </c>
      <c r="AP33" s="95">
        <f t="shared" si="16"/>
        <v>0.54542634183143757</v>
      </c>
      <c r="AQ33" s="344">
        <f t="shared" si="17"/>
        <v>1.2000000000000011</v>
      </c>
      <c r="AR33" s="106">
        <v>0</v>
      </c>
    </row>
    <row r="34" spans="2:44" ht="13.5" customHeight="1">
      <c r="B34" s="511"/>
      <c r="C34" s="619"/>
      <c r="D34" s="609"/>
      <c r="E34" s="609"/>
      <c r="F34" s="611"/>
      <c r="G34" s="339" t="s">
        <v>290</v>
      </c>
      <c r="H34" s="439">
        <v>2528</v>
      </c>
      <c r="I34" s="275">
        <f>IFERROR(H34/H35,"-")</f>
        <v>0.57782857142857147</v>
      </c>
      <c r="J34" s="265"/>
      <c r="L34" s="12" t="s">
        <v>35</v>
      </c>
      <c r="M34" s="451">
        <v>29681</v>
      </c>
      <c r="O34" s="511"/>
      <c r="P34" s="619"/>
      <c r="Q34" s="609"/>
      <c r="R34" s="609"/>
      <c r="S34" s="611"/>
      <c r="T34" s="432" t="s">
        <v>290</v>
      </c>
      <c r="U34" s="429">
        <v>2268</v>
      </c>
      <c r="V34" s="430">
        <v>0.57301667508842846</v>
      </c>
      <c r="W34" s="287">
        <v>31</v>
      </c>
      <c r="X34" s="12" t="s">
        <v>35</v>
      </c>
      <c r="Y34" s="95">
        <f t="shared" si="0"/>
        <v>0.13712040014290819</v>
      </c>
      <c r="Z34" s="95">
        <f t="shared" si="3"/>
        <v>0.13693077962330127</v>
      </c>
      <c r="AA34" s="452">
        <f t="shared" si="4"/>
        <v>0</v>
      </c>
      <c r="AB34" s="95">
        <f t="shared" si="1"/>
        <v>0.25409074669524828</v>
      </c>
      <c r="AC34" s="95">
        <f t="shared" si="5"/>
        <v>0.26432488277835176</v>
      </c>
      <c r="AD34" s="452">
        <f t="shared" si="6"/>
        <v>-1.0000000000000009</v>
      </c>
      <c r="AE34" s="95">
        <f t="shared" si="2"/>
        <v>0.6087888531618435</v>
      </c>
      <c r="AF34" s="95">
        <f t="shared" si="7"/>
        <v>0.598744337598347</v>
      </c>
      <c r="AG34" s="452">
        <f t="shared" si="8"/>
        <v>1.0000000000000009</v>
      </c>
      <c r="AI34" s="95">
        <f t="shared" si="9"/>
        <v>0.16759701241084968</v>
      </c>
      <c r="AJ34" s="95">
        <f t="shared" si="10"/>
        <v>0.17419967812615128</v>
      </c>
      <c r="AK34" s="344">
        <f t="shared" si="11"/>
        <v>-0.59999999999999776</v>
      </c>
      <c r="AL34" s="95">
        <f t="shared" si="12"/>
        <v>0.27551123554942281</v>
      </c>
      <c r="AM34" s="95">
        <f t="shared" si="13"/>
        <v>0.28037398004241121</v>
      </c>
      <c r="AN34" s="344">
        <f t="shared" si="14"/>
        <v>-0.40000000000000036</v>
      </c>
      <c r="AO34" s="95">
        <f t="shared" si="15"/>
        <v>0.55689175203972752</v>
      </c>
      <c r="AP34" s="95">
        <f t="shared" si="16"/>
        <v>0.54542634183143757</v>
      </c>
      <c r="AQ34" s="344">
        <f t="shared" si="17"/>
        <v>1.2000000000000011</v>
      </c>
      <c r="AR34" s="106">
        <v>0</v>
      </c>
    </row>
    <row r="35" spans="2:44" ht="13.5" customHeight="1">
      <c r="B35" s="512"/>
      <c r="C35" s="620"/>
      <c r="D35" s="615"/>
      <c r="E35" s="615"/>
      <c r="F35" s="617"/>
      <c r="G35" s="340" t="s">
        <v>134</v>
      </c>
      <c r="H35" s="438">
        <f>SUM(H32:H34)</f>
        <v>4375</v>
      </c>
      <c r="I35" s="263">
        <f>IFERROR(H35/H35,"-")</f>
        <v>1</v>
      </c>
      <c r="J35" s="265"/>
      <c r="L35" s="12" t="s">
        <v>36</v>
      </c>
      <c r="M35" s="451">
        <v>24506</v>
      </c>
      <c r="O35" s="512"/>
      <c r="P35" s="620"/>
      <c r="Q35" s="615"/>
      <c r="R35" s="615"/>
      <c r="S35" s="617"/>
      <c r="T35" s="386" t="s">
        <v>134</v>
      </c>
      <c r="U35" s="429">
        <v>3958</v>
      </c>
      <c r="V35" s="430">
        <v>1</v>
      </c>
      <c r="W35" s="287">
        <v>32</v>
      </c>
      <c r="X35" s="12" t="s">
        <v>36</v>
      </c>
      <c r="Y35" s="95">
        <f t="shared" si="0"/>
        <v>0.16826923076923078</v>
      </c>
      <c r="Z35" s="95">
        <f t="shared" si="3"/>
        <v>0.1728753761544049</v>
      </c>
      <c r="AA35" s="452">
        <f t="shared" si="4"/>
        <v>-0.49999999999999767</v>
      </c>
      <c r="AB35" s="95">
        <f t="shared" si="1"/>
        <v>0.27875</v>
      </c>
      <c r="AC35" s="95">
        <f t="shared" si="5"/>
        <v>0.28369824634222268</v>
      </c>
      <c r="AD35" s="452">
        <f t="shared" si="6"/>
        <v>-0.49999999999999489</v>
      </c>
      <c r="AE35" s="95">
        <f t="shared" si="2"/>
        <v>0.55298076923076922</v>
      </c>
      <c r="AF35" s="95">
        <f t="shared" si="7"/>
        <v>0.54342637750337242</v>
      </c>
      <c r="AG35" s="452">
        <f t="shared" si="8"/>
        <v>1.0000000000000009</v>
      </c>
      <c r="AI35" s="95">
        <f t="shared" si="9"/>
        <v>0.16759701241084968</v>
      </c>
      <c r="AJ35" s="95">
        <f t="shared" si="10"/>
        <v>0.17419967812615128</v>
      </c>
      <c r="AK35" s="344">
        <f t="shared" si="11"/>
        <v>-0.59999999999999776</v>
      </c>
      <c r="AL35" s="95">
        <f t="shared" si="12"/>
        <v>0.27551123554942281</v>
      </c>
      <c r="AM35" s="95">
        <f t="shared" si="13"/>
        <v>0.28037398004241121</v>
      </c>
      <c r="AN35" s="344">
        <f t="shared" si="14"/>
        <v>-0.40000000000000036</v>
      </c>
      <c r="AO35" s="95">
        <f t="shared" si="15"/>
        <v>0.55689175203972752</v>
      </c>
      <c r="AP35" s="95">
        <f t="shared" si="16"/>
        <v>0.54542634183143757</v>
      </c>
      <c r="AQ35" s="344">
        <f t="shared" si="17"/>
        <v>1.2000000000000011</v>
      </c>
      <c r="AR35" s="106">
        <v>0</v>
      </c>
    </row>
    <row r="36" spans="2:44" ht="13.5" customHeight="1">
      <c r="B36" s="510">
        <v>9</v>
      </c>
      <c r="C36" s="618" t="s">
        <v>73</v>
      </c>
      <c r="D36" s="608">
        <f>VLOOKUP(B36,市区町村別_歯科医療費!$B$6:$G$79,6,FALSE)</f>
        <v>2760</v>
      </c>
      <c r="E36" s="608">
        <f ca="1">INDIRECT("M"&amp;(B36+3))-D36</f>
        <v>3447</v>
      </c>
      <c r="F36" s="610">
        <f ca="1">IFERROR(D36/INDIRECT("M"&amp;(B36+3)),"-")</f>
        <v>0.444659255679072</v>
      </c>
      <c r="G36" s="338" t="s">
        <v>288</v>
      </c>
      <c r="H36" s="433">
        <v>418</v>
      </c>
      <c r="I36" s="242">
        <f>IFERROR(H36/H39,"-")</f>
        <v>0.1916552040348464</v>
      </c>
      <c r="J36" s="265"/>
      <c r="L36" s="12" t="s">
        <v>37</v>
      </c>
      <c r="M36" s="451">
        <v>7125</v>
      </c>
      <c r="O36" s="510">
        <v>9</v>
      </c>
      <c r="P36" s="618" t="s">
        <v>73</v>
      </c>
      <c r="Q36" s="608">
        <v>2534</v>
      </c>
      <c r="R36" s="608">
        <v>3298</v>
      </c>
      <c r="S36" s="610">
        <v>0.43449931412894377</v>
      </c>
      <c r="T36" s="432" t="s">
        <v>288</v>
      </c>
      <c r="U36" s="429">
        <v>432</v>
      </c>
      <c r="V36" s="430">
        <v>0.21708542713567838</v>
      </c>
      <c r="W36" s="287">
        <v>33</v>
      </c>
      <c r="X36" s="12" t="s">
        <v>37</v>
      </c>
      <c r="Y36" s="95">
        <f t="shared" ref="Y36:Y67" si="18">INDEX($I:$I,ROW()+(($W36-1)*3+(COLUMN(A$1)-1)))</f>
        <v>0.17476432197244379</v>
      </c>
      <c r="Z36" s="95">
        <f t="shared" si="3"/>
        <v>0.18576748034753826</v>
      </c>
      <c r="AA36" s="452">
        <f t="shared" si="4"/>
        <v>-1.100000000000001</v>
      </c>
      <c r="AB36" s="95">
        <f t="shared" ref="AB36:AB67" si="19">INDEX($I:$I,ROW()+(($W36-1)*3+(COLUMN(B$1)-1)))</f>
        <v>0.2824510514865845</v>
      </c>
      <c r="AC36" s="95">
        <f t="shared" si="5"/>
        <v>0.28713280926768719</v>
      </c>
      <c r="AD36" s="452">
        <f t="shared" si="6"/>
        <v>-0.50000000000000044</v>
      </c>
      <c r="AE36" s="95">
        <f t="shared" ref="AE36:AE67" si="20">INDEX($I:$I,ROW()+(($W36-1)*3+(COLUMN(C$1)-1)))</f>
        <v>0.5427846265409717</v>
      </c>
      <c r="AF36" s="95">
        <f t="shared" si="7"/>
        <v>0.52709971038477454</v>
      </c>
      <c r="AG36" s="452">
        <f t="shared" si="8"/>
        <v>1.6000000000000014</v>
      </c>
      <c r="AI36" s="95">
        <f t="shared" si="9"/>
        <v>0.16759701241084968</v>
      </c>
      <c r="AJ36" s="95">
        <f t="shared" si="10"/>
        <v>0.17419967812615128</v>
      </c>
      <c r="AK36" s="344">
        <f t="shared" si="11"/>
        <v>-0.59999999999999776</v>
      </c>
      <c r="AL36" s="95">
        <f t="shared" si="12"/>
        <v>0.27551123554942281</v>
      </c>
      <c r="AM36" s="95">
        <f t="shared" si="13"/>
        <v>0.28037398004241121</v>
      </c>
      <c r="AN36" s="344">
        <f t="shared" si="14"/>
        <v>-0.40000000000000036</v>
      </c>
      <c r="AO36" s="95">
        <f t="shared" si="15"/>
        <v>0.55689175203972752</v>
      </c>
      <c r="AP36" s="95">
        <f t="shared" si="16"/>
        <v>0.54542634183143757</v>
      </c>
      <c r="AQ36" s="344">
        <f t="shared" si="17"/>
        <v>1.2000000000000011</v>
      </c>
      <c r="AR36" s="106">
        <v>0</v>
      </c>
    </row>
    <row r="37" spans="2:44" ht="13.5" customHeight="1">
      <c r="B37" s="511"/>
      <c r="C37" s="619"/>
      <c r="D37" s="609"/>
      <c r="E37" s="609"/>
      <c r="F37" s="611"/>
      <c r="G37" s="339" t="s">
        <v>289</v>
      </c>
      <c r="H37" s="439">
        <v>656</v>
      </c>
      <c r="I37" s="275">
        <f>IFERROR(H37/H39,"-")</f>
        <v>0.30077945896377806</v>
      </c>
      <c r="J37" s="265"/>
      <c r="L37" s="12" t="s">
        <v>38</v>
      </c>
      <c r="M37" s="451">
        <v>31044</v>
      </c>
      <c r="O37" s="511"/>
      <c r="P37" s="619"/>
      <c r="Q37" s="609"/>
      <c r="R37" s="609"/>
      <c r="S37" s="611"/>
      <c r="T37" s="432" t="s">
        <v>289</v>
      </c>
      <c r="U37" s="429">
        <v>599</v>
      </c>
      <c r="V37" s="430">
        <v>0.30100502512562816</v>
      </c>
      <c r="W37" s="287">
        <v>34</v>
      </c>
      <c r="X37" s="12" t="s">
        <v>38</v>
      </c>
      <c r="Y37" s="95">
        <f t="shared" si="18"/>
        <v>0.18050870635427113</v>
      </c>
      <c r="Z37" s="95">
        <f t="shared" si="3"/>
        <v>0.18974713551955749</v>
      </c>
      <c r="AA37" s="452">
        <f t="shared" si="4"/>
        <v>-0.9000000000000008</v>
      </c>
      <c r="AB37" s="95">
        <f t="shared" si="19"/>
        <v>0.29802169751116786</v>
      </c>
      <c r="AC37" s="95">
        <f t="shared" si="5"/>
        <v>0.30511655472145399</v>
      </c>
      <c r="AD37" s="452">
        <f t="shared" si="6"/>
        <v>-0.70000000000000062</v>
      </c>
      <c r="AE37" s="95">
        <f t="shared" si="20"/>
        <v>0.52146959613456101</v>
      </c>
      <c r="AF37" s="95">
        <f t="shared" si="7"/>
        <v>0.50513630975898849</v>
      </c>
      <c r="AG37" s="452">
        <f t="shared" si="8"/>
        <v>1.6000000000000014</v>
      </c>
      <c r="AI37" s="95">
        <f t="shared" si="9"/>
        <v>0.16759701241084968</v>
      </c>
      <c r="AJ37" s="95">
        <f t="shared" si="10"/>
        <v>0.17419967812615128</v>
      </c>
      <c r="AK37" s="344">
        <f t="shared" si="11"/>
        <v>-0.59999999999999776</v>
      </c>
      <c r="AL37" s="95">
        <f t="shared" si="12"/>
        <v>0.27551123554942281</v>
      </c>
      <c r="AM37" s="95">
        <f t="shared" si="13"/>
        <v>0.28037398004241121</v>
      </c>
      <c r="AN37" s="344">
        <f t="shared" si="14"/>
        <v>-0.40000000000000036</v>
      </c>
      <c r="AO37" s="95">
        <f t="shared" si="15"/>
        <v>0.55689175203972752</v>
      </c>
      <c r="AP37" s="95">
        <f t="shared" si="16"/>
        <v>0.54542634183143757</v>
      </c>
      <c r="AQ37" s="344">
        <f t="shared" si="17"/>
        <v>1.2000000000000011</v>
      </c>
      <c r="AR37" s="106">
        <v>0</v>
      </c>
    </row>
    <row r="38" spans="2:44" ht="13.5" customHeight="1">
      <c r="B38" s="511"/>
      <c r="C38" s="619"/>
      <c r="D38" s="609"/>
      <c r="E38" s="609"/>
      <c r="F38" s="611"/>
      <c r="G38" s="339" t="s">
        <v>290</v>
      </c>
      <c r="H38" s="439">
        <v>1107</v>
      </c>
      <c r="I38" s="275">
        <f>IFERROR(H38/H39,"-")</f>
        <v>0.50756533700137552</v>
      </c>
      <c r="J38" s="265"/>
      <c r="L38" s="12" t="s">
        <v>1</v>
      </c>
      <c r="M38" s="451">
        <v>63683</v>
      </c>
      <c r="O38" s="511"/>
      <c r="P38" s="619"/>
      <c r="Q38" s="609"/>
      <c r="R38" s="609"/>
      <c r="S38" s="611"/>
      <c r="T38" s="432" t="s">
        <v>290</v>
      </c>
      <c r="U38" s="429">
        <v>959</v>
      </c>
      <c r="V38" s="430">
        <v>0.48190954773869349</v>
      </c>
      <c r="W38" s="287">
        <v>35</v>
      </c>
      <c r="X38" s="12" t="s">
        <v>1</v>
      </c>
      <c r="Y38" s="95">
        <f t="shared" si="18"/>
        <v>0.14506334073396893</v>
      </c>
      <c r="Z38" s="95">
        <f t="shared" si="3"/>
        <v>0.15586187091679229</v>
      </c>
      <c r="AA38" s="452">
        <f t="shared" si="4"/>
        <v>-1.100000000000001</v>
      </c>
      <c r="AB38" s="95">
        <f t="shared" si="19"/>
        <v>0.26008880762700798</v>
      </c>
      <c r="AC38" s="95">
        <f t="shared" si="5"/>
        <v>0.26233038983415896</v>
      </c>
      <c r="AD38" s="452">
        <f t="shared" si="6"/>
        <v>-0.20000000000000018</v>
      </c>
      <c r="AE38" s="95">
        <f t="shared" si="20"/>
        <v>0.5948478516390231</v>
      </c>
      <c r="AF38" s="95">
        <f t="shared" si="7"/>
        <v>0.58180773924904872</v>
      </c>
      <c r="AG38" s="452">
        <f t="shared" si="8"/>
        <v>1.3000000000000012</v>
      </c>
      <c r="AI38" s="95">
        <f t="shared" si="9"/>
        <v>0.16759701241084968</v>
      </c>
      <c r="AJ38" s="95">
        <f t="shared" si="10"/>
        <v>0.17419967812615128</v>
      </c>
      <c r="AK38" s="344">
        <f t="shared" si="11"/>
        <v>-0.59999999999999776</v>
      </c>
      <c r="AL38" s="95">
        <f t="shared" si="12"/>
        <v>0.27551123554942281</v>
      </c>
      <c r="AM38" s="95">
        <f t="shared" si="13"/>
        <v>0.28037398004241121</v>
      </c>
      <c r="AN38" s="344">
        <f t="shared" si="14"/>
        <v>-0.40000000000000036</v>
      </c>
      <c r="AO38" s="95">
        <f t="shared" si="15"/>
        <v>0.55689175203972752</v>
      </c>
      <c r="AP38" s="95">
        <f t="shared" si="16"/>
        <v>0.54542634183143757</v>
      </c>
      <c r="AQ38" s="344">
        <f t="shared" si="17"/>
        <v>1.2000000000000011</v>
      </c>
      <c r="AR38" s="106">
        <v>0</v>
      </c>
    </row>
    <row r="39" spans="2:44" ht="13.5" customHeight="1">
      <c r="B39" s="512"/>
      <c r="C39" s="620"/>
      <c r="D39" s="615"/>
      <c r="E39" s="615"/>
      <c r="F39" s="617"/>
      <c r="G39" s="340" t="s">
        <v>134</v>
      </c>
      <c r="H39" s="438">
        <f>SUM(H36:H38)</f>
        <v>2181</v>
      </c>
      <c r="I39" s="263">
        <f>IFERROR(H39/H39,"-")</f>
        <v>1</v>
      </c>
      <c r="J39" s="265"/>
      <c r="L39" s="12" t="s">
        <v>2</v>
      </c>
      <c r="M39" s="451">
        <v>17589</v>
      </c>
      <c r="O39" s="512"/>
      <c r="P39" s="620"/>
      <c r="Q39" s="615"/>
      <c r="R39" s="615"/>
      <c r="S39" s="617"/>
      <c r="T39" s="386" t="s">
        <v>134</v>
      </c>
      <c r="U39" s="429">
        <v>1990</v>
      </c>
      <c r="V39" s="430">
        <v>1</v>
      </c>
      <c r="W39" s="287">
        <v>36</v>
      </c>
      <c r="X39" s="12" t="s">
        <v>2</v>
      </c>
      <c r="Y39" s="95">
        <f t="shared" si="18"/>
        <v>0.1560787970625947</v>
      </c>
      <c r="Z39" s="95">
        <f t="shared" si="3"/>
        <v>0.1561138169700077</v>
      </c>
      <c r="AA39" s="452">
        <f t="shared" si="4"/>
        <v>0</v>
      </c>
      <c r="AB39" s="95">
        <f t="shared" si="19"/>
        <v>0.2567898356451801</v>
      </c>
      <c r="AC39" s="95">
        <f t="shared" si="5"/>
        <v>0.26698282491668801</v>
      </c>
      <c r="AD39" s="452">
        <f t="shared" si="6"/>
        <v>-1.0000000000000009</v>
      </c>
      <c r="AE39" s="95">
        <f t="shared" si="20"/>
        <v>0.58713136729222515</v>
      </c>
      <c r="AF39" s="95">
        <f t="shared" si="7"/>
        <v>0.57690335811330429</v>
      </c>
      <c r="AG39" s="452">
        <f t="shared" si="8"/>
        <v>1.0000000000000009</v>
      </c>
      <c r="AI39" s="95">
        <f t="shared" si="9"/>
        <v>0.16759701241084968</v>
      </c>
      <c r="AJ39" s="95">
        <f t="shared" si="10"/>
        <v>0.17419967812615128</v>
      </c>
      <c r="AK39" s="344">
        <f t="shared" si="11"/>
        <v>-0.59999999999999776</v>
      </c>
      <c r="AL39" s="95">
        <f t="shared" si="12"/>
        <v>0.27551123554942281</v>
      </c>
      <c r="AM39" s="95">
        <f t="shared" si="13"/>
        <v>0.28037398004241121</v>
      </c>
      <c r="AN39" s="344">
        <f t="shared" si="14"/>
        <v>-0.40000000000000036</v>
      </c>
      <c r="AO39" s="95">
        <f t="shared" si="15"/>
        <v>0.55689175203972752</v>
      </c>
      <c r="AP39" s="95">
        <f t="shared" si="16"/>
        <v>0.54542634183143757</v>
      </c>
      <c r="AQ39" s="344">
        <f t="shared" si="17"/>
        <v>1.2000000000000011</v>
      </c>
      <c r="AR39" s="106">
        <v>0</v>
      </c>
    </row>
    <row r="40" spans="2:44" ht="13.5" customHeight="1">
      <c r="B40" s="510">
        <v>10</v>
      </c>
      <c r="C40" s="618" t="s">
        <v>52</v>
      </c>
      <c r="D40" s="608">
        <f>VLOOKUP(B40,市区町村別_歯科医療費!$B$6:$G$79,6,FALSE)</f>
        <v>7564</v>
      </c>
      <c r="E40" s="608">
        <f ca="1">INDIRECT("M"&amp;(B40+3))-D40</f>
        <v>6533</v>
      </c>
      <c r="F40" s="610">
        <f ca="1">IFERROR(D40/INDIRECT("M"&amp;(B40+3)),"-")</f>
        <v>0.53656806412711922</v>
      </c>
      <c r="G40" s="338" t="s">
        <v>288</v>
      </c>
      <c r="H40" s="433">
        <v>1050</v>
      </c>
      <c r="I40" s="242">
        <f>IFERROR(H40/H43,"-")</f>
        <v>0.18264045921029745</v>
      </c>
      <c r="J40" s="265"/>
      <c r="L40" s="12" t="s">
        <v>3</v>
      </c>
      <c r="M40" s="451">
        <v>54245</v>
      </c>
      <c r="O40" s="510">
        <v>10</v>
      </c>
      <c r="P40" s="618" t="s">
        <v>52</v>
      </c>
      <c r="Q40" s="608">
        <v>7118</v>
      </c>
      <c r="R40" s="608">
        <v>6365</v>
      </c>
      <c r="S40" s="610">
        <v>0.52792405251056884</v>
      </c>
      <c r="T40" s="432" t="s">
        <v>288</v>
      </c>
      <c r="U40" s="429">
        <v>1014</v>
      </c>
      <c r="V40" s="430">
        <v>0.19306930693069307</v>
      </c>
      <c r="W40" s="287">
        <v>37</v>
      </c>
      <c r="X40" s="12" t="s">
        <v>3</v>
      </c>
      <c r="Y40" s="95">
        <f t="shared" si="18"/>
        <v>0.14489810986414647</v>
      </c>
      <c r="Z40" s="95">
        <f t="shared" si="3"/>
        <v>0.15017247043363996</v>
      </c>
      <c r="AA40" s="452">
        <f t="shared" si="4"/>
        <v>-0.50000000000000044</v>
      </c>
      <c r="AB40" s="95">
        <f t="shared" si="19"/>
        <v>0.25269492025989371</v>
      </c>
      <c r="AC40" s="95">
        <f t="shared" si="5"/>
        <v>0.25985545335085414</v>
      </c>
      <c r="AD40" s="452">
        <f t="shared" si="6"/>
        <v>-0.70000000000000062</v>
      </c>
      <c r="AE40" s="95">
        <f t="shared" si="20"/>
        <v>0.60240696987595987</v>
      </c>
      <c r="AF40" s="95">
        <f t="shared" si="7"/>
        <v>0.58997207621550596</v>
      </c>
      <c r="AG40" s="452">
        <f t="shared" si="8"/>
        <v>1.2000000000000011</v>
      </c>
      <c r="AI40" s="95">
        <f t="shared" si="9"/>
        <v>0.16759701241084968</v>
      </c>
      <c r="AJ40" s="95">
        <f t="shared" si="10"/>
        <v>0.17419967812615128</v>
      </c>
      <c r="AK40" s="344">
        <f t="shared" si="11"/>
        <v>-0.59999999999999776</v>
      </c>
      <c r="AL40" s="95">
        <f t="shared" si="12"/>
        <v>0.27551123554942281</v>
      </c>
      <c r="AM40" s="95">
        <f t="shared" si="13"/>
        <v>0.28037398004241121</v>
      </c>
      <c r="AN40" s="344">
        <f t="shared" si="14"/>
        <v>-0.40000000000000036</v>
      </c>
      <c r="AO40" s="95">
        <f t="shared" si="15"/>
        <v>0.55689175203972752</v>
      </c>
      <c r="AP40" s="95">
        <f t="shared" si="16"/>
        <v>0.54542634183143757</v>
      </c>
      <c r="AQ40" s="344">
        <f t="shared" si="17"/>
        <v>1.2000000000000011</v>
      </c>
      <c r="AR40" s="106">
        <v>0</v>
      </c>
    </row>
    <row r="41" spans="2:44" ht="13.5" customHeight="1">
      <c r="B41" s="511"/>
      <c r="C41" s="619"/>
      <c r="D41" s="609"/>
      <c r="E41" s="609"/>
      <c r="F41" s="611"/>
      <c r="G41" s="339" t="s">
        <v>289</v>
      </c>
      <c r="H41" s="439">
        <v>1744</v>
      </c>
      <c r="I41" s="275">
        <f>IFERROR(H41/H43,"-")</f>
        <v>0.30335710558357976</v>
      </c>
      <c r="J41" s="265"/>
      <c r="L41" s="22" t="s">
        <v>39</v>
      </c>
      <c r="M41" s="451">
        <v>11343</v>
      </c>
      <c r="O41" s="511"/>
      <c r="P41" s="619"/>
      <c r="Q41" s="609"/>
      <c r="R41" s="609"/>
      <c r="S41" s="611"/>
      <c r="T41" s="432" t="s">
        <v>289</v>
      </c>
      <c r="U41" s="429">
        <v>1563</v>
      </c>
      <c r="V41" s="430">
        <v>0.29760091393754762</v>
      </c>
      <c r="W41" s="287">
        <v>38</v>
      </c>
      <c r="X41" s="22" t="s">
        <v>39</v>
      </c>
      <c r="Y41" s="95">
        <f t="shared" si="18"/>
        <v>0.17587327376116979</v>
      </c>
      <c r="Z41" s="95">
        <f t="shared" si="3"/>
        <v>0.18027978339350181</v>
      </c>
      <c r="AA41" s="452">
        <f t="shared" si="4"/>
        <v>-0.40000000000000036</v>
      </c>
      <c r="AB41" s="95">
        <f t="shared" si="19"/>
        <v>0.28858651502843219</v>
      </c>
      <c r="AC41" s="95">
        <f t="shared" si="5"/>
        <v>0.29760830324909748</v>
      </c>
      <c r="AD41" s="452">
        <f t="shared" si="6"/>
        <v>-0.9000000000000008</v>
      </c>
      <c r="AE41" s="95">
        <f t="shared" si="20"/>
        <v>0.53554021121039808</v>
      </c>
      <c r="AF41" s="95">
        <f t="shared" si="7"/>
        <v>0.5221119133574007</v>
      </c>
      <c r="AG41" s="452">
        <f t="shared" si="8"/>
        <v>1.4000000000000012</v>
      </c>
      <c r="AI41" s="95">
        <f t="shared" si="9"/>
        <v>0.16759701241084968</v>
      </c>
      <c r="AJ41" s="95">
        <f t="shared" si="10"/>
        <v>0.17419967812615128</v>
      </c>
      <c r="AK41" s="344">
        <f t="shared" si="11"/>
        <v>-0.59999999999999776</v>
      </c>
      <c r="AL41" s="95">
        <f t="shared" si="12"/>
        <v>0.27551123554942281</v>
      </c>
      <c r="AM41" s="95">
        <f t="shared" si="13"/>
        <v>0.28037398004241121</v>
      </c>
      <c r="AN41" s="344">
        <f t="shared" si="14"/>
        <v>-0.40000000000000036</v>
      </c>
      <c r="AO41" s="95">
        <f t="shared" si="15"/>
        <v>0.55689175203972752</v>
      </c>
      <c r="AP41" s="95">
        <f t="shared" si="16"/>
        <v>0.54542634183143757</v>
      </c>
      <c r="AQ41" s="344">
        <f t="shared" si="17"/>
        <v>1.2000000000000011</v>
      </c>
      <c r="AR41" s="106">
        <v>0</v>
      </c>
    </row>
    <row r="42" spans="2:44" ht="13.5" customHeight="1">
      <c r="B42" s="511"/>
      <c r="C42" s="619"/>
      <c r="D42" s="609"/>
      <c r="E42" s="609"/>
      <c r="F42" s="611"/>
      <c r="G42" s="339" t="s">
        <v>290</v>
      </c>
      <c r="H42" s="439">
        <v>2955</v>
      </c>
      <c r="I42" s="275">
        <f>IFERROR(H42/H43,"-")</f>
        <v>0.51400243520612277</v>
      </c>
      <c r="J42" s="265"/>
      <c r="L42" s="22" t="s">
        <v>7</v>
      </c>
      <c r="M42" s="451">
        <v>63463</v>
      </c>
      <c r="O42" s="511"/>
      <c r="P42" s="619"/>
      <c r="Q42" s="609"/>
      <c r="R42" s="609"/>
      <c r="S42" s="611"/>
      <c r="T42" s="432" t="s">
        <v>290</v>
      </c>
      <c r="U42" s="429">
        <v>2675</v>
      </c>
      <c r="V42" s="430">
        <v>0.50932977913175936</v>
      </c>
      <c r="W42" s="287">
        <v>39</v>
      </c>
      <c r="X42" s="22" t="s">
        <v>7</v>
      </c>
      <c r="Y42" s="95">
        <f t="shared" si="18"/>
        <v>0.14992875076338469</v>
      </c>
      <c r="Z42" s="95">
        <f t="shared" si="3"/>
        <v>0.15596160260924355</v>
      </c>
      <c r="AA42" s="452">
        <f t="shared" si="4"/>
        <v>-0.60000000000000053</v>
      </c>
      <c r="AB42" s="95">
        <f t="shared" si="19"/>
        <v>0.26850783741602768</v>
      </c>
      <c r="AC42" s="95">
        <f t="shared" si="5"/>
        <v>0.27089433304918276</v>
      </c>
      <c r="AD42" s="452">
        <f t="shared" si="6"/>
        <v>-0.20000000000000018</v>
      </c>
      <c r="AE42" s="95">
        <f t="shared" si="20"/>
        <v>0.58156341182058768</v>
      </c>
      <c r="AF42" s="95">
        <f t="shared" si="7"/>
        <v>0.57314406434157372</v>
      </c>
      <c r="AG42" s="452">
        <f t="shared" si="8"/>
        <v>0.9000000000000008</v>
      </c>
      <c r="AI42" s="95">
        <f t="shared" si="9"/>
        <v>0.16759701241084968</v>
      </c>
      <c r="AJ42" s="95">
        <f t="shared" si="10"/>
        <v>0.17419967812615128</v>
      </c>
      <c r="AK42" s="344">
        <f t="shared" si="11"/>
        <v>-0.59999999999999776</v>
      </c>
      <c r="AL42" s="95">
        <f t="shared" si="12"/>
        <v>0.27551123554942281</v>
      </c>
      <c r="AM42" s="95">
        <f t="shared" si="13"/>
        <v>0.28037398004241121</v>
      </c>
      <c r="AN42" s="344">
        <f t="shared" si="14"/>
        <v>-0.40000000000000036</v>
      </c>
      <c r="AO42" s="95">
        <f t="shared" si="15"/>
        <v>0.55689175203972752</v>
      </c>
      <c r="AP42" s="95">
        <f t="shared" si="16"/>
        <v>0.54542634183143757</v>
      </c>
      <c r="AQ42" s="344">
        <f t="shared" si="17"/>
        <v>1.2000000000000011</v>
      </c>
      <c r="AR42" s="106">
        <v>0</v>
      </c>
    </row>
    <row r="43" spans="2:44" ht="13.5" customHeight="1">
      <c r="B43" s="512"/>
      <c r="C43" s="620"/>
      <c r="D43" s="615"/>
      <c r="E43" s="615"/>
      <c r="F43" s="617"/>
      <c r="G43" s="340" t="s">
        <v>134</v>
      </c>
      <c r="H43" s="438">
        <f>SUM(H40:H42)</f>
        <v>5749</v>
      </c>
      <c r="I43" s="263">
        <f>IFERROR(H43/H43,"-")</f>
        <v>1</v>
      </c>
      <c r="J43" s="265"/>
      <c r="L43" s="22" t="s">
        <v>40</v>
      </c>
      <c r="M43" s="451">
        <v>13721</v>
      </c>
      <c r="O43" s="512"/>
      <c r="P43" s="620"/>
      <c r="Q43" s="615"/>
      <c r="R43" s="615"/>
      <c r="S43" s="617"/>
      <c r="T43" s="386" t="s">
        <v>134</v>
      </c>
      <c r="U43" s="429">
        <v>5252</v>
      </c>
      <c r="V43" s="430">
        <v>1</v>
      </c>
      <c r="W43" s="287">
        <v>40</v>
      </c>
      <c r="X43" s="22" t="s">
        <v>40</v>
      </c>
      <c r="Y43" s="95">
        <f t="shared" si="18"/>
        <v>0.17752161383285303</v>
      </c>
      <c r="Z43" s="95">
        <f t="shared" si="3"/>
        <v>0.17796786981013979</v>
      </c>
      <c r="AA43" s="452">
        <f t="shared" si="4"/>
        <v>0</v>
      </c>
      <c r="AB43" s="95">
        <f t="shared" si="19"/>
        <v>0.28107588856868398</v>
      </c>
      <c r="AC43" s="95">
        <f t="shared" si="5"/>
        <v>0.28708533277696641</v>
      </c>
      <c r="AD43" s="452">
        <f t="shared" si="6"/>
        <v>-0.59999999999999498</v>
      </c>
      <c r="AE43" s="95">
        <f t="shared" si="20"/>
        <v>0.54140249759846304</v>
      </c>
      <c r="AF43" s="95">
        <f t="shared" si="7"/>
        <v>0.53494679741289375</v>
      </c>
      <c r="AG43" s="452">
        <f t="shared" si="8"/>
        <v>0.60000000000000053</v>
      </c>
      <c r="AI43" s="95">
        <f t="shared" si="9"/>
        <v>0.16759701241084968</v>
      </c>
      <c r="AJ43" s="95">
        <f t="shared" si="10"/>
        <v>0.17419967812615128</v>
      </c>
      <c r="AK43" s="344">
        <f t="shared" si="11"/>
        <v>-0.59999999999999776</v>
      </c>
      <c r="AL43" s="95">
        <f t="shared" si="12"/>
        <v>0.27551123554942281</v>
      </c>
      <c r="AM43" s="95">
        <f t="shared" si="13"/>
        <v>0.28037398004241121</v>
      </c>
      <c r="AN43" s="344">
        <f t="shared" si="14"/>
        <v>-0.40000000000000036</v>
      </c>
      <c r="AO43" s="95">
        <f t="shared" si="15"/>
        <v>0.55689175203972752</v>
      </c>
      <c r="AP43" s="95">
        <f t="shared" si="16"/>
        <v>0.54542634183143757</v>
      </c>
      <c r="AQ43" s="344">
        <f t="shared" si="17"/>
        <v>1.2000000000000011</v>
      </c>
      <c r="AR43" s="106">
        <v>0</v>
      </c>
    </row>
    <row r="44" spans="2:44" ht="13.5" customHeight="1">
      <c r="B44" s="510">
        <v>11</v>
      </c>
      <c r="C44" s="618" t="s">
        <v>53</v>
      </c>
      <c r="D44" s="608">
        <f>VLOOKUP(B44,市区町村別_歯科医療費!$B$6:$G$79,6,FALSE)</f>
        <v>12351</v>
      </c>
      <c r="E44" s="608">
        <f ca="1">INDIRECT("M"&amp;(B44+3))-D44</f>
        <v>11730</v>
      </c>
      <c r="F44" s="610">
        <f ca="1">IFERROR(D44/INDIRECT("M"&amp;(B44+3)),"-")</f>
        <v>0.5128939828080229</v>
      </c>
      <c r="G44" s="338" t="s">
        <v>288</v>
      </c>
      <c r="H44" s="433">
        <v>1946</v>
      </c>
      <c r="I44" s="242">
        <f>IFERROR(H44/H47,"-")</f>
        <v>0.19263512175806771</v>
      </c>
      <c r="J44" s="265"/>
      <c r="L44" s="22" t="s">
        <v>11</v>
      </c>
      <c r="M44" s="451">
        <v>25327</v>
      </c>
      <c r="O44" s="510">
        <v>11</v>
      </c>
      <c r="P44" s="618" t="s">
        <v>53</v>
      </c>
      <c r="Q44" s="608">
        <v>11512</v>
      </c>
      <c r="R44" s="608">
        <v>11699</v>
      </c>
      <c r="S44" s="610">
        <v>0.4959717375382362</v>
      </c>
      <c r="T44" s="432" t="s">
        <v>288</v>
      </c>
      <c r="U44" s="429">
        <v>1873</v>
      </c>
      <c r="V44" s="430">
        <v>0.19965888498027928</v>
      </c>
      <c r="W44" s="287">
        <v>41</v>
      </c>
      <c r="X44" s="22" t="s">
        <v>11</v>
      </c>
      <c r="Y44" s="95">
        <f t="shared" si="18"/>
        <v>0.17999437517577577</v>
      </c>
      <c r="Z44" s="95">
        <f t="shared" si="3"/>
        <v>0.18632461161079314</v>
      </c>
      <c r="AA44" s="452">
        <f t="shared" si="4"/>
        <v>-0.60000000000000053</v>
      </c>
      <c r="AB44" s="95">
        <f t="shared" si="19"/>
        <v>0.27767882253679571</v>
      </c>
      <c r="AC44" s="95">
        <f t="shared" si="5"/>
        <v>0.28812346688470974</v>
      </c>
      <c r="AD44" s="452">
        <f t="shared" si="6"/>
        <v>-0.99999999999999534</v>
      </c>
      <c r="AE44" s="95">
        <f t="shared" si="20"/>
        <v>0.54232680228742847</v>
      </c>
      <c r="AF44" s="95">
        <f t="shared" si="7"/>
        <v>0.52555192150449714</v>
      </c>
      <c r="AG44" s="452">
        <f t="shared" si="8"/>
        <v>1.6000000000000014</v>
      </c>
      <c r="AI44" s="95">
        <f t="shared" si="9"/>
        <v>0.16759701241084968</v>
      </c>
      <c r="AJ44" s="95">
        <f t="shared" si="10"/>
        <v>0.17419967812615128</v>
      </c>
      <c r="AK44" s="344">
        <f t="shared" si="11"/>
        <v>-0.59999999999999776</v>
      </c>
      <c r="AL44" s="95">
        <f t="shared" si="12"/>
        <v>0.27551123554942281</v>
      </c>
      <c r="AM44" s="95">
        <f t="shared" si="13"/>
        <v>0.28037398004241121</v>
      </c>
      <c r="AN44" s="344">
        <f t="shared" si="14"/>
        <v>-0.40000000000000036</v>
      </c>
      <c r="AO44" s="95">
        <f t="shared" si="15"/>
        <v>0.55689175203972752</v>
      </c>
      <c r="AP44" s="95">
        <f t="shared" si="16"/>
        <v>0.54542634183143757</v>
      </c>
      <c r="AQ44" s="344">
        <f t="shared" si="17"/>
        <v>1.2000000000000011</v>
      </c>
      <c r="AR44" s="106">
        <v>0</v>
      </c>
    </row>
    <row r="45" spans="2:44" ht="13.5" customHeight="1">
      <c r="B45" s="511"/>
      <c r="C45" s="619"/>
      <c r="D45" s="609"/>
      <c r="E45" s="609"/>
      <c r="F45" s="611"/>
      <c r="G45" s="339" t="s">
        <v>289</v>
      </c>
      <c r="H45" s="439">
        <v>2943</v>
      </c>
      <c r="I45" s="275">
        <f>IFERROR(H45/H47,"-")</f>
        <v>0.29132844981191841</v>
      </c>
      <c r="J45" s="265"/>
      <c r="L45" s="22" t="s">
        <v>12</v>
      </c>
      <c r="M45" s="451">
        <v>66900</v>
      </c>
      <c r="O45" s="511"/>
      <c r="P45" s="619"/>
      <c r="Q45" s="609"/>
      <c r="R45" s="609"/>
      <c r="S45" s="611"/>
      <c r="T45" s="432" t="s">
        <v>289</v>
      </c>
      <c r="U45" s="429">
        <v>2737</v>
      </c>
      <c r="V45" s="430">
        <v>0.29175994030487157</v>
      </c>
      <c r="W45" s="287">
        <v>42</v>
      </c>
      <c r="X45" s="22" t="s">
        <v>12</v>
      </c>
      <c r="Y45" s="95">
        <f t="shared" si="18"/>
        <v>0.14497763318422122</v>
      </c>
      <c r="Z45" s="95">
        <f t="shared" si="3"/>
        <v>0.15303018781841685</v>
      </c>
      <c r="AA45" s="452">
        <f t="shared" si="4"/>
        <v>-0.80000000000000071</v>
      </c>
      <c r="AB45" s="95">
        <f t="shared" si="19"/>
        <v>0.26514843432289548</v>
      </c>
      <c r="AC45" s="95">
        <f t="shared" si="5"/>
        <v>0.26921907079309559</v>
      </c>
      <c r="AD45" s="452">
        <f t="shared" si="6"/>
        <v>-0.40000000000000036</v>
      </c>
      <c r="AE45" s="95">
        <f t="shared" si="20"/>
        <v>0.58987393249288333</v>
      </c>
      <c r="AF45" s="95">
        <f t="shared" si="7"/>
        <v>0.57775074138848759</v>
      </c>
      <c r="AG45" s="452">
        <f t="shared" si="8"/>
        <v>1.2000000000000011</v>
      </c>
      <c r="AI45" s="95">
        <f t="shared" si="9"/>
        <v>0.16759701241084968</v>
      </c>
      <c r="AJ45" s="95">
        <f t="shared" si="10"/>
        <v>0.17419967812615128</v>
      </c>
      <c r="AK45" s="344">
        <f t="shared" si="11"/>
        <v>-0.59999999999999776</v>
      </c>
      <c r="AL45" s="95">
        <f t="shared" si="12"/>
        <v>0.27551123554942281</v>
      </c>
      <c r="AM45" s="95">
        <f t="shared" si="13"/>
        <v>0.28037398004241121</v>
      </c>
      <c r="AN45" s="344">
        <f t="shared" si="14"/>
        <v>-0.40000000000000036</v>
      </c>
      <c r="AO45" s="95">
        <f t="shared" si="15"/>
        <v>0.55689175203972752</v>
      </c>
      <c r="AP45" s="95">
        <f t="shared" si="16"/>
        <v>0.54542634183143757</v>
      </c>
      <c r="AQ45" s="344">
        <f t="shared" si="17"/>
        <v>1.2000000000000011</v>
      </c>
      <c r="AR45" s="106">
        <v>0</v>
      </c>
    </row>
    <row r="46" spans="2:44" ht="13.5" customHeight="1">
      <c r="B46" s="511"/>
      <c r="C46" s="619"/>
      <c r="D46" s="609"/>
      <c r="E46" s="609"/>
      <c r="F46" s="611"/>
      <c r="G46" s="339" t="s">
        <v>290</v>
      </c>
      <c r="H46" s="439">
        <v>5213</v>
      </c>
      <c r="I46" s="275">
        <f>IFERROR(H46/H47,"-")</f>
        <v>0.51603642843001385</v>
      </c>
      <c r="J46" s="265"/>
      <c r="L46" s="22" t="s">
        <v>8</v>
      </c>
      <c r="M46" s="451">
        <v>41176</v>
      </c>
      <c r="O46" s="511"/>
      <c r="P46" s="619"/>
      <c r="Q46" s="609"/>
      <c r="R46" s="609"/>
      <c r="S46" s="611"/>
      <c r="T46" s="432" t="s">
        <v>290</v>
      </c>
      <c r="U46" s="429">
        <v>4771</v>
      </c>
      <c r="V46" s="430">
        <v>0.5085811747148492</v>
      </c>
      <c r="W46" s="287">
        <v>43</v>
      </c>
      <c r="X46" s="22" t="s">
        <v>8</v>
      </c>
      <c r="Y46" s="95">
        <f t="shared" si="18"/>
        <v>0.14807900167043334</v>
      </c>
      <c r="Z46" s="95">
        <f t="shared" si="3"/>
        <v>0.15469973890339425</v>
      </c>
      <c r="AA46" s="452">
        <f t="shared" si="4"/>
        <v>-0.70000000000000062</v>
      </c>
      <c r="AB46" s="95">
        <f t="shared" si="19"/>
        <v>0.26422324850152307</v>
      </c>
      <c r="AC46" s="95">
        <f t="shared" si="5"/>
        <v>0.2689295039164491</v>
      </c>
      <c r="AD46" s="452">
        <f t="shared" si="6"/>
        <v>-0.50000000000000044</v>
      </c>
      <c r="AE46" s="95">
        <f t="shared" si="20"/>
        <v>0.58769774982804368</v>
      </c>
      <c r="AF46" s="95">
        <f t="shared" si="7"/>
        <v>0.57637075718015662</v>
      </c>
      <c r="AG46" s="452">
        <f t="shared" si="8"/>
        <v>1.2000000000000011</v>
      </c>
      <c r="AI46" s="95">
        <f t="shared" si="9"/>
        <v>0.16759701241084968</v>
      </c>
      <c r="AJ46" s="95">
        <f t="shared" si="10"/>
        <v>0.17419967812615128</v>
      </c>
      <c r="AK46" s="344">
        <f t="shared" si="11"/>
        <v>-0.59999999999999776</v>
      </c>
      <c r="AL46" s="95">
        <f t="shared" si="12"/>
        <v>0.27551123554942281</v>
      </c>
      <c r="AM46" s="95">
        <f t="shared" si="13"/>
        <v>0.28037398004241121</v>
      </c>
      <c r="AN46" s="344">
        <f t="shared" si="14"/>
        <v>-0.40000000000000036</v>
      </c>
      <c r="AO46" s="95">
        <f t="shared" si="15"/>
        <v>0.55689175203972752</v>
      </c>
      <c r="AP46" s="95">
        <f t="shared" si="16"/>
        <v>0.54542634183143757</v>
      </c>
      <c r="AQ46" s="344">
        <f t="shared" si="17"/>
        <v>1.2000000000000011</v>
      </c>
      <c r="AR46" s="106">
        <v>0</v>
      </c>
    </row>
    <row r="47" spans="2:44" ht="13.5" customHeight="1">
      <c r="B47" s="512"/>
      <c r="C47" s="620"/>
      <c r="D47" s="615"/>
      <c r="E47" s="615"/>
      <c r="F47" s="617"/>
      <c r="G47" s="340" t="s">
        <v>134</v>
      </c>
      <c r="H47" s="438">
        <f>SUM(H44:H46)</f>
        <v>10102</v>
      </c>
      <c r="I47" s="263">
        <f>IFERROR(H47/H47,"-")</f>
        <v>1</v>
      </c>
      <c r="J47" s="265"/>
      <c r="L47" s="22" t="s">
        <v>18</v>
      </c>
      <c r="M47" s="451">
        <v>44796</v>
      </c>
      <c r="O47" s="512"/>
      <c r="P47" s="620"/>
      <c r="Q47" s="615"/>
      <c r="R47" s="615"/>
      <c r="S47" s="617"/>
      <c r="T47" s="386" t="s">
        <v>134</v>
      </c>
      <c r="U47" s="429">
        <v>9381</v>
      </c>
      <c r="V47" s="430">
        <v>1</v>
      </c>
      <c r="W47" s="287">
        <v>44</v>
      </c>
      <c r="X47" s="22" t="s">
        <v>18</v>
      </c>
      <c r="Y47" s="95">
        <f t="shared" si="18"/>
        <v>0.1743857464437952</v>
      </c>
      <c r="Z47" s="95">
        <f t="shared" si="3"/>
        <v>0.18039950062421972</v>
      </c>
      <c r="AA47" s="452">
        <f t="shared" si="4"/>
        <v>-0.60000000000000053</v>
      </c>
      <c r="AB47" s="95">
        <f t="shared" si="19"/>
        <v>0.29053115570669091</v>
      </c>
      <c r="AC47" s="95">
        <f t="shared" si="5"/>
        <v>0.29234290470245528</v>
      </c>
      <c r="AD47" s="452">
        <f t="shared" si="6"/>
        <v>-0.10000000000000009</v>
      </c>
      <c r="AE47" s="95">
        <f t="shared" si="20"/>
        <v>0.53508309784951391</v>
      </c>
      <c r="AF47" s="95">
        <f t="shared" si="7"/>
        <v>0.527257594673325</v>
      </c>
      <c r="AG47" s="452">
        <f t="shared" si="8"/>
        <v>0.80000000000000071</v>
      </c>
      <c r="AI47" s="95">
        <f t="shared" si="9"/>
        <v>0.16759701241084968</v>
      </c>
      <c r="AJ47" s="95">
        <f t="shared" si="10"/>
        <v>0.17419967812615128</v>
      </c>
      <c r="AK47" s="344">
        <f t="shared" si="11"/>
        <v>-0.59999999999999776</v>
      </c>
      <c r="AL47" s="95">
        <f t="shared" si="12"/>
        <v>0.27551123554942281</v>
      </c>
      <c r="AM47" s="95">
        <f t="shared" si="13"/>
        <v>0.28037398004241121</v>
      </c>
      <c r="AN47" s="344">
        <f t="shared" si="14"/>
        <v>-0.40000000000000036</v>
      </c>
      <c r="AO47" s="95">
        <f t="shared" si="15"/>
        <v>0.55689175203972752</v>
      </c>
      <c r="AP47" s="95">
        <f t="shared" si="16"/>
        <v>0.54542634183143757</v>
      </c>
      <c r="AQ47" s="344">
        <f t="shared" si="17"/>
        <v>1.2000000000000011</v>
      </c>
      <c r="AR47" s="106">
        <v>0</v>
      </c>
    </row>
    <row r="48" spans="2:44" ht="13.5" customHeight="1">
      <c r="B48" s="510">
        <v>12</v>
      </c>
      <c r="C48" s="618" t="s">
        <v>74</v>
      </c>
      <c r="D48" s="608">
        <f>VLOOKUP(B48,市区町村別_歯科医療費!$B$6:$G$79,6,FALSE)</f>
        <v>6282</v>
      </c>
      <c r="E48" s="608">
        <f ca="1">INDIRECT("M"&amp;(B48+3))-D48</f>
        <v>6172</v>
      </c>
      <c r="F48" s="610">
        <f ca="1">IFERROR(D48/INDIRECT("M"&amp;(B48+3)),"-")</f>
        <v>0.50441625180664851</v>
      </c>
      <c r="G48" s="338" t="s">
        <v>288</v>
      </c>
      <c r="H48" s="433">
        <v>997</v>
      </c>
      <c r="I48" s="242">
        <f>IFERROR(H48/H51,"-")</f>
        <v>0.19329197363319117</v>
      </c>
      <c r="J48" s="265"/>
      <c r="L48" s="22" t="s">
        <v>41</v>
      </c>
      <c r="M48" s="451">
        <v>15681</v>
      </c>
      <c r="O48" s="510">
        <v>12</v>
      </c>
      <c r="P48" s="618" t="s">
        <v>74</v>
      </c>
      <c r="Q48" s="608">
        <v>5924</v>
      </c>
      <c r="R48" s="608">
        <v>6077</v>
      </c>
      <c r="S48" s="610">
        <v>0.49362553120573288</v>
      </c>
      <c r="T48" s="432" t="s">
        <v>288</v>
      </c>
      <c r="U48" s="429">
        <v>958</v>
      </c>
      <c r="V48" s="430">
        <v>0.20210970464135022</v>
      </c>
      <c r="W48" s="287">
        <v>45</v>
      </c>
      <c r="X48" s="22" t="s">
        <v>41</v>
      </c>
      <c r="Y48" s="95">
        <f t="shared" si="18"/>
        <v>0.189873417721519</v>
      </c>
      <c r="Z48" s="95">
        <f t="shared" si="3"/>
        <v>0.1862369337979094</v>
      </c>
      <c r="AA48" s="452">
        <f t="shared" si="4"/>
        <v>0.40000000000000036</v>
      </c>
      <c r="AB48" s="95">
        <f t="shared" si="19"/>
        <v>0.28504453820909514</v>
      </c>
      <c r="AC48" s="95">
        <f t="shared" si="5"/>
        <v>0.29250871080139373</v>
      </c>
      <c r="AD48" s="452">
        <f t="shared" si="6"/>
        <v>-0.80000000000000071</v>
      </c>
      <c r="AE48" s="95">
        <f t="shared" si="20"/>
        <v>0.52508204406938586</v>
      </c>
      <c r="AF48" s="95">
        <f t="shared" si="7"/>
        <v>0.52125435540069687</v>
      </c>
      <c r="AG48" s="452">
        <f t="shared" si="8"/>
        <v>0.40000000000000036</v>
      </c>
      <c r="AI48" s="95">
        <f t="shared" si="9"/>
        <v>0.16759701241084968</v>
      </c>
      <c r="AJ48" s="95">
        <f t="shared" si="10"/>
        <v>0.17419967812615128</v>
      </c>
      <c r="AK48" s="344">
        <f t="shared" si="11"/>
        <v>-0.59999999999999776</v>
      </c>
      <c r="AL48" s="95">
        <f t="shared" si="12"/>
        <v>0.27551123554942281</v>
      </c>
      <c r="AM48" s="95">
        <f t="shared" si="13"/>
        <v>0.28037398004241121</v>
      </c>
      <c r="AN48" s="344">
        <f t="shared" si="14"/>
        <v>-0.40000000000000036</v>
      </c>
      <c r="AO48" s="95">
        <f t="shared" si="15"/>
        <v>0.55689175203972752</v>
      </c>
      <c r="AP48" s="95">
        <f t="shared" si="16"/>
        <v>0.54542634183143757</v>
      </c>
      <c r="AQ48" s="344">
        <f t="shared" si="17"/>
        <v>1.2000000000000011</v>
      </c>
      <c r="AR48" s="106">
        <v>0</v>
      </c>
    </row>
    <row r="49" spans="2:44" ht="13.5" customHeight="1">
      <c r="B49" s="511"/>
      <c r="C49" s="619"/>
      <c r="D49" s="609"/>
      <c r="E49" s="609"/>
      <c r="F49" s="611"/>
      <c r="G49" s="339" t="s">
        <v>289</v>
      </c>
      <c r="H49" s="439">
        <v>1492</v>
      </c>
      <c r="I49" s="275">
        <f>IFERROR(H49/H51,"-")</f>
        <v>0.28925940286932922</v>
      </c>
      <c r="J49" s="265"/>
      <c r="L49" s="22" t="s">
        <v>21</v>
      </c>
      <c r="M49" s="451">
        <v>20155</v>
      </c>
      <c r="O49" s="511"/>
      <c r="P49" s="619"/>
      <c r="Q49" s="609"/>
      <c r="R49" s="609"/>
      <c r="S49" s="611"/>
      <c r="T49" s="432" t="s">
        <v>289</v>
      </c>
      <c r="U49" s="429">
        <v>1399</v>
      </c>
      <c r="V49" s="430">
        <v>0.2951476793248945</v>
      </c>
      <c r="W49" s="287">
        <v>46</v>
      </c>
      <c r="X49" s="22" t="s">
        <v>21</v>
      </c>
      <c r="Y49" s="95">
        <f t="shared" si="18"/>
        <v>0.16655397791300428</v>
      </c>
      <c r="Z49" s="95">
        <f t="shared" si="3"/>
        <v>0.17605015673981192</v>
      </c>
      <c r="AA49" s="452">
        <f t="shared" si="4"/>
        <v>-0.89999999999999802</v>
      </c>
      <c r="AB49" s="95">
        <f t="shared" si="19"/>
        <v>0.26707234617985126</v>
      </c>
      <c r="AC49" s="95">
        <f t="shared" si="5"/>
        <v>0.27297805642633227</v>
      </c>
      <c r="AD49" s="452">
        <f t="shared" si="6"/>
        <v>-0.60000000000000053</v>
      </c>
      <c r="AE49" s="95">
        <f t="shared" si="20"/>
        <v>0.56637367590714449</v>
      </c>
      <c r="AF49" s="95">
        <f t="shared" si="7"/>
        <v>0.55097178683385584</v>
      </c>
      <c r="AG49" s="452">
        <f t="shared" si="8"/>
        <v>1.4999999999999902</v>
      </c>
      <c r="AI49" s="95">
        <f t="shared" si="9"/>
        <v>0.16759701241084968</v>
      </c>
      <c r="AJ49" s="95">
        <f t="shared" si="10"/>
        <v>0.17419967812615128</v>
      </c>
      <c r="AK49" s="344">
        <f t="shared" si="11"/>
        <v>-0.59999999999999776</v>
      </c>
      <c r="AL49" s="95">
        <f t="shared" si="12"/>
        <v>0.27551123554942281</v>
      </c>
      <c r="AM49" s="95">
        <f t="shared" si="13"/>
        <v>0.28037398004241121</v>
      </c>
      <c r="AN49" s="344">
        <f t="shared" si="14"/>
        <v>-0.40000000000000036</v>
      </c>
      <c r="AO49" s="95">
        <f t="shared" si="15"/>
        <v>0.55689175203972752</v>
      </c>
      <c r="AP49" s="95">
        <f t="shared" si="16"/>
        <v>0.54542634183143757</v>
      </c>
      <c r="AQ49" s="344">
        <f t="shared" si="17"/>
        <v>1.2000000000000011</v>
      </c>
      <c r="AR49" s="106">
        <v>0</v>
      </c>
    </row>
    <row r="50" spans="2:44" ht="13.5" customHeight="1">
      <c r="B50" s="511"/>
      <c r="C50" s="619"/>
      <c r="D50" s="609"/>
      <c r="E50" s="609"/>
      <c r="F50" s="611"/>
      <c r="G50" s="339" t="s">
        <v>290</v>
      </c>
      <c r="H50" s="439">
        <v>2669</v>
      </c>
      <c r="I50" s="275">
        <f>IFERROR(H50/H51,"-")</f>
        <v>0.51744862349747967</v>
      </c>
      <c r="J50" s="265"/>
      <c r="L50" s="22" t="s">
        <v>13</v>
      </c>
      <c r="M50" s="451">
        <v>40830</v>
      </c>
      <c r="O50" s="511"/>
      <c r="P50" s="619"/>
      <c r="Q50" s="609"/>
      <c r="R50" s="609"/>
      <c r="S50" s="611"/>
      <c r="T50" s="432" t="s">
        <v>290</v>
      </c>
      <c r="U50" s="429">
        <v>2383</v>
      </c>
      <c r="V50" s="430">
        <v>0.50274261603375525</v>
      </c>
      <c r="W50" s="287">
        <v>47</v>
      </c>
      <c r="X50" s="22" t="s">
        <v>13</v>
      </c>
      <c r="Y50" s="95">
        <f t="shared" si="18"/>
        <v>0.17035794183445191</v>
      </c>
      <c r="Z50" s="95">
        <f t="shared" si="3"/>
        <v>0.17820504945021193</v>
      </c>
      <c r="AA50" s="452">
        <f t="shared" si="4"/>
        <v>-0.79999999999999793</v>
      </c>
      <c r="AB50" s="95">
        <f t="shared" si="19"/>
        <v>0.28864653243847876</v>
      </c>
      <c r="AC50" s="95">
        <f t="shared" si="5"/>
        <v>0.28828552122366241</v>
      </c>
      <c r="AD50" s="452">
        <f t="shared" si="6"/>
        <v>0.10000000000000009</v>
      </c>
      <c r="AE50" s="95">
        <f t="shared" si="20"/>
        <v>0.54099552572706933</v>
      </c>
      <c r="AF50" s="95">
        <f t="shared" si="7"/>
        <v>0.53350942932612566</v>
      </c>
      <c r="AG50" s="452">
        <f t="shared" si="8"/>
        <v>0.70000000000000062</v>
      </c>
      <c r="AI50" s="95">
        <f t="shared" si="9"/>
        <v>0.16759701241084968</v>
      </c>
      <c r="AJ50" s="95">
        <f t="shared" si="10"/>
        <v>0.17419967812615128</v>
      </c>
      <c r="AK50" s="344">
        <f t="shared" si="11"/>
        <v>-0.59999999999999776</v>
      </c>
      <c r="AL50" s="95">
        <f t="shared" si="12"/>
        <v>0.27551123554942281</v>
      </c>
      <c r="AM50" s="95">
        <f t="shared" si="13"/>
        <v>0.28037398004241121</v>
      </c>
      <c r="AN50" s="344">
        <f t="shared" si="14"/>
        <v>-0.40000000000000036</v>
      </c>
      <c r="AO50" s="95">
        <f t="shared" si="15"/>
        <v>0.55689175203972752</v>
      </c>
      <c r="AP50" s="95">
        <f t="shared" si="16"/>
        <v>0.54542634183143757</v>
      </c>
      <c r="AQ50" s="344">
        <f t="shared" si="17"/>
        <v>1.2000000000000011</v>
      </c>
      <c r="AR50" s="106">
        <v>0</v>
      </c>
    </row>
    <row r="51" spans="2:44" ht="13.5" customHeight="1">
      <c r="B51" s="512"/>
      <c r="C51" s="619"/>
      <c r="D51" s="615"/>
      <c r="E51" s="609"/>
      <c r="F51" s="611"/>
      <c r="G51" s="340" t="s">
        <v>134</v>
      </c>
      <c r="H51" s="433">
        <f>SUM(H48:H50)</f>
        <v>5158</v>
      </c>
      <c r="I51" s="242">
        <f>IFERROR(H51/H51,"-")</f>
        <v>1</v>
      </c>
      <c r="J51" s="265"/>
      <c r="L51" s="22" t="s">
        <v>22</v>
      </c>
      <c r="M51" s="451">
        <v>21923</v>
      </c>
      <c r="O51" s="512"/>
      <c r="P51" s="619"/>
      <c r="Q51" s="615"/>
      <c r="R51" s="609"/>
      <c r="S51" s="611"/>
      <c r="T51" s="386" t="s">
        <v>134</v>
      </c>
      <c r="U51" s="429">
        <v>4740</v>
      </c>
      <c r="V51" s="430">
        <v>1</v>
      </c>
      <c r="W51" s="287">
        <v>48</v>
      </c>
      <c r="X51" s="22" t="s">
        <v>22</v>
      </c>
      <c r="Y51" s="95">
        <f t="shared" si="18"/>
        <v>0.14644549763033177</v>
      </c>
      <c r="Z51" s="95">
        <f t="shared" si="3"/>
        <v>0.14485128315258242</v>
      </c>
      <c r="AA51" s="452">
        <f t="shared" si="4"/>
        <v>0.10000000000000009</v>
      </c>
      <c r="AB51" s="95">
        <f t="shared" si="19"/>
        <v>0.25184834123222749</v>
      </c>
      <c r="AC51" s="95">
        <f t="shared" si="5"/>
        <v>0.26221410930956729</v>
      </c>
      <c r="AD51" s="452">
        <f t="shared" si="6"/>
        <v>-1.0000000000000009</v>
      </c>
      <c r="AE51" s="95">
        <f t="shared" si="20"/>
        <v>0.6017061611374408</v>
      </c>
      <c r="AF51" s="95">
        <f t="shared" si="7"/>
        <v>0.59293460753785032</v>
      </c>
      <c r="AG51" s="452">
        <f t="shared" si="8"/>
        <v>0.9000000000000008</v>
      </c>
      <c r="AI51" s="95">
        <f t="shared" si="9"/>
        <v>0.16759701241084968</v>
      </c>
      <c r="AJ51" s="95">
        <f t="shared" si="10"/>
        <v>0.17419967812615128</v>
      </c>
      <c r="AK51" s="344">
        <f t="shared" si="11"/>
        <v>-0.59999999999999776</v>
      </c>
      <c r="AL51" s="95">
        <f t="shared" si="12"/>
        <v>0.27551123554942281</v>
      </c>
      <c r="AM51" s="95">
        <f t="shared" si="13"/>
        <v>0.28037398004241121</v>
      </c>
      <c r="AN51" s="344">
        <f t="shared" si="14"/>
        <v>-0.40000000000000036</v>
      </c>
      <c r="AO51" s="95">
        <f t="shared" si="15"/>
        <v>0.55689175203972752</v>
      </c>
      <c r="AP51" s="95">
        <f t="shared" si="16"/>
        <v>0.54542634183143757</v>
      </c>
      <c r="AQ51" s="344">
        <f t="shared" si="17"/>
        <v>1.2000000000000011</v>
      </c>
      <c r="AR51" s="106">
        <v>0</v>
      </c>
    </row>
    <row r="52" spans="2:44" ht="13.5" customHeight="1">
      <c r="B52" s="510">
        <v>13</v>
      </c>
      <c r="C52" s="618" t="s">
        <v>75</v>
      </c>
      <c r="D52" s="608">
        <f>VLOOKUP(B52,市区町村別_歯科医療費!$B$6:$G$79,6,FALSE)</f>
        <v>11065</v>
      </c>
      <c r="E52" s="608">
        <f ca="1">INDIRECT("M"&amp;(B52+3))-D52</f>
        <v>10303</v>
      </c>
      <c r="F52" s="610">
        <f ca="1">IFERROR(D52/INDIRECT("M"&amp;(B52+3)),"-")</f>
        <v>0.51783040059902663</v>
      </c>
      <c r="G52" s="338" t="s">
        <v>288</v>
      </c>
      <c r="H52" s="433">
        <v>1727</v>
      </c>
      <c r="I52" s="242">
        <f>IFERROR(H52/H55,"-")</f>
        <v>0.1967194441280328</v>
      </c>
      <c r="J52" s="265"/>
      <c r="L52" s="22" t="s">
        <v>23</v>
      </c>
      <c r="M52" s="451">
        <v>21943</v>
      </c>
      <c r="O52" s="510">
        <v>13</v>
      </c>
      <c r="P52" s="618" t="s">
        <v>75</v>
      </c>
      <c r="Q52" s="608">
        <v>10470</v>
      </c>
      <c r="R52" s="608">
        <v>10322</v>
      </c>
      <c r="S52" s="610">
        <v>0.50355906117737592</v>
      </c>
      <c r="T52" s="432" t="s">
        <v>288</v>
      </c>
      <c r="U52" s="429">
        <v>1661</v>
      </c>
      <c r="V52" s="430">
        <v>0.20170006071645416</v>
      </c>
      <c r="W52" s="287">
        <v>49</v>
      </c>
      <c r="X52" s="22" t="s">
        <v>23</v>
      </c>
      <c r="Y52" s="95">
        <f t="shared" si="18"/>
        <v>0.18072656965503206</v>
      </c>
      <c r="Z52" s="95">
        <f t="shared" si="3"/>
        <v>0.18162583518930958</v>
      </c>
      <c r="AA52" s="452">
        <f t="shared" si="4"/>
        <v>-0.10000000000000009</v>
      </c>
      <c r="AB52" s="95">
        <f t="shared" si="19"/>
        <v>0.29113666429225604</v>
      </c>
      <c r="AC52" s="95">
        <f t="shared" si="5"/>
        <v>0.2967706013363029</v>
      </c>
      <c r="AD52" s="452">
        <f t="shared" si="6"/>
        <v>-0.60000000000000053</v>
      </c>
      <c r="AE52" s="95">
        <f t="shared" si="20"/>
        <v>0.52813676605271187</v>
      </c>
      <c r="AF52" s="95">
        <f t="shared" si="7"/>
        <v>0.52160356347438752</v>
      </c>
      <c r="AG52" s="452">
        <f t="shared" si="8"/>
        <v>0.60000000000000053</v>
      </c>
      <c r="AI52" s="95">
        <f t="shared" si="9"/>
        <v>0.16759701241084968</v>
      </c>
      <c r="AJ52" s="95">
        <f t="shared" si="10"/>
        <v>0.17419967812615128</v>
      </c>
      <c r="AK52" s="344">
        <f t="shared" si="11"/>
        <v>-0.59999999999999776</v>
      </c>
      <c r="AL52" s="95">
        <f t="shared" si="12"/>
        <v>0.27551123554942281</v>
      </c>
      <c r="AM52" s="95">
        <f t="shared" si="13"/>
        <v>0.28037398004241121</v>
      </c>
      <c r="AN52" s="344">
        <f t="shared" si="14"/>
        <v>-0.40000000000000036</v>
      </c>
      <c r="AO52" s="95">
        <f t="shared" si="15"/>
        <v>0.55689175203972752</v>
      </c>
      <c r="AP52" s="95">
        <f t="shared" si="16"/>
        <v>0.54542634183143757</v>
      </c>
      <c r="AQ52" s="344">
        <f t="shared" si="17"/>
        <v>1.2000000000000011</v>
      </c>
      <c r="AR52" s="106">
        <v>0</v>
      </c>
    </row>
    <row r="53" spans="2:44" ht="13.5" customHeight="1">
      <c r="B53" s="511"/>
      <c r="C53" s="619"/>
      <c r="D53" s="609"/>
      <c r="E53" s="609"/>
      <c r="F53" s="611"/>
      <c r="G53" s="339" t="s">
        <v>289</v>
      </c>
      <c r="H53" s="439">
        <v>2469</v>
      </c>
      <c r="I53" s="275">
        <f>IFERROR(H53/H55,"-")</f>
        <v>0.28123932110718763</v>
      </c>
      <c r="J53" s="265"/>
      <c r="L53" s="22" t="s">
        <v>14</v>
      </c>
      <c r="M53" s="451">
        <v>19908</v>
      </c>
      <c r="O53" s="511"/>
      <c r="P53" s="619"/>
      <c r="Q53" s="609"/>
      <c r="R53" s="609"/>
      <c r="S53" s="611"/>
      <c r="T53" s="432" t="s">
        <v>289</v>
      </c>
      <c r="U53" s="429">
        <v>2371</v>
      </c>
      <c r="V53" s="430">
        <v>0.28791742562234368</v>
      </c>
      <c r="W53" s="287">
        <v>50</v>
      </c>
      <c r="X53" s="22" t="s">
        <v>14</v>
      </c>
      <c r="Y53" s="95">
        <f t="shared" si="18"/>
        <v>0.19479429051217464</v>
      </c>
      <c r="Z53" s="95">
        <f t="shared" si="3"/>
        <v>0.19812813076720273</v>
      </c>
      <c r="AA53" s="452">
        <f t="shared" si="4"/>
        <v>-0.30000000000000027</v>
      </c>
      <c r="AB53" s="95">
        <f t="shared" si="19"/>
        <v>0.29159169965215304</v>
      </c>
      <c r="AC53" s="95">
        <f t="shared" si="5"/>
        <v>0.29620353282362244</v>
      </c>
      <c r="AD53" s="452">
        <f t="shared" si="6"/>
        <v>-0.40000000000000036</v>
      </c>
      <c r="AE53" s="95">
        <f t="shared" si="20"/>
        <v>0.51361400983567229</v>
      </c>
      <c r="AF53" s="95">
        <f t="shared" si="7"/>
        <v>0.50566833640917475</v>
      </c>
      <c r="AG53" s="452">
        <f t="shared" si="8"/>
        <v>0.80000000000000071</v>
      </c>
      <c r="AI53" s="95">
        <f t="shared" si="9"/>
        <v>0.16759701241084968</v>
      </c>
      <c r="AJ53" s="95">
        <f t="shared" si="10"/>
        <v>0.17419967812615128</v>
      </c>
      <c r="AK53" s="344">
        <f t="shared" si="11"/>
        <v>-0.59999999999999776</v>
      </c>
      <c r="AL53" s="95">
        <f t="shared" si="12"/>
        <v>0.27551123554942281</v>
      </c>
      <c r="AM53" s="95">
        <f t="shared" si="13"/>
        <v>0.28037398004241121</v>
      </c>
      <c r="AN53" s="344">
        <f t="shared" si="14"/>
        <v>-0.40000000000000036</v>
      </c>
      <c r="AO53" s="95">
        <f t="shared" si="15"/>
        <v>0.55689175203972752</v>
      </c>
      <c r="AP53" s="95">
        <f t="shared" si="16"/>
        <v>0.54542634183143757</v>
      </c>
      <c r="AQ53" s="344">
        <f t="shared" si="17"/>
        <v>1.2000000000000011</v>
      </c>
      <c r="AR53" s="106">
        <v>0</v>
      </c>
    </row>
    <row r="54" spans="2:44" ht="13.5" customHeight="1">
      <c r="B54" s="511"/>
      <c r="C54" s="619"/>
      <c r="D54" s="609"/>
      <c r="E54" s="609"/>
      <c r="F54" s="611"/>
      <c r="G54" s="339" t="s">
        <v>290</v>
      </c>
      <c r="H54" s="439">
        <v>4583</v>
      </c>
      <c r="I54" s="275">
        <f>IFERROR(H54/H55,"-")</f>
        <v>0.52204123476477959</v>
      </c>
      <c r="J54" s="265"/>
      <c r="L54" s="22" t="s">
        <v>42</v>
      </c>
      <c r="M54" s="451">
        <v>26891</v>
      </c>
      <c r="O54" s="511"/>
      <c r="P54" s="619"/>
      <c r="Q54" s="609"/>
      <c r="R54" s="609"/>
      <c r="S54" s="611"/>
      <c r="T54" s="432" t="s">
        <v>290</v>
      </c>
      <c r="U54" s="429">
        <v>4203</v>
      </c>
      <c r="V54" s="430">
        <v>0.51038251366120213</v>
      </c>
      <c r="W54" s="287">
        <v>51</v>
      </c>
      <c r="X54" s="22" t="s">
        <v>42</v>
      </c>
      <c r="Y54" s="95">
        <f t="shared" si="18"/>
        <v>0.17796467619848613</v>
      </c>
      <c r="Z54" s="95">
        <f t="shared" si="3"/>
        <v>0.1883378644417362</v>
      </c>
      <c r="AA54" s="452">
        <f t="shared" si="4"/>
        <v>-1.0000000000000009</v>
      </c>
      <c r="AB54" s="95">
        <f t="shared" si="19"/>
        <v>0.2708158116063919</v>
      </c>
      <c r="AC54" s="95">
        <f t="shared" si="5"/>
        <v>0.26867910377800691</v>
      </c>
      <c r="AD54" s="452">
        <f t="shared" si="6"/>
        <v>0.20000000000000018</v>
      </c>
      <c r="AE54" s="95">
        <f t="shared" si="20"/>
        <v>0.551219512195122</v>
      </c>
      <c r="AF54" s="95">
        <f t="shared" si="7"/>
        <v>0.54298303178025686</v>
      </c>
      <c r="AG54" s="452">
        <f t="shared" si="8"/>
        <v>0.80000000000000071</v>
      </c>
      <c r="AI54" s="95">
        <f t="shared" si="9"/>
        <v>0.16759701241084968</v>
      </c>
      <c r="AJ54" s="95">
        <f t="shared" si="10"/>
        <v>0.17419967812615128</v>
      </c>
      <c r="AK54" s="344">
        <f t="shared" si="11"/>
        <v>-0.59999999999999776</v>
      </c>
      <c r="AL54" s="95">
        <f t="shared" si="12"/>
        <v>0.27551123554942281</v>
      </c>
      <c r="AM54" s="95">
        <f t="shared" si="13"/>
        <v>0.28037398004241121</v>
      </c>
      <c r="AN54" s="344">
        <f t="shared" si="14"/>
        <v>-0.40000000000000036</v>
      </c>
      <c r="AO54" s="95">
        <f t="shared" si="15"/>
        <v>0.55689175203972752</v>
      </c>
      <c r="AP54" s="95">
        <f t="shared" si="16"/>
        <v>0.54542634183143757</v>
      </c>
      <c r="AQ54" s="344">
        <f t="shared" si="17"/>
        <v>1.2000000000000011</v>
      </c>
      <c r="AR54" s="106">
        <v>0</v>
      </c>
    </row>
    <row r="55" spans="2:44" ht="13.5" customHeight="1">
      <c r="B55" s="512"/>
      <c r="C55" s="620"/>
      <c r="D55" s="615"/>
      <c r="E55" s="615"/>
      <c r="F55" s="617"/>
      <c r="G55" s="340" t="s">
        <v>134</v>
      </c>
      <c r="H55" s="438">
        <f>SUM(H52:H54)</f>
        <v>8779</v>
      </c>
      <c r="I55" s="263">
        <f>IFERROR(H55/H55,"-")</f>
        <v>1</v>
      </c>
      <c r="J55" s="265"/>
      <c r="L55" s="22" t="s">
        <v>4</v>
      </c>
      <c r="M55" s="451">
        <v>21754</v>
      </c>
      <c r="O55" s="512"/>
      <c r="P55" s="620"/>
      <c r="Q55" s="615"/>
      <c r="R55" s="615"/>
      <c r="S55" s="617"/>
      <c r="T55" s="386" t="s">
        <v>134</v>
      </c>
      <c r="U55" s="429">
        <v>8235</v>
      </c>
      <c r="V55" s="430">
        <v>1</v>
      </c>
      <c r="W55" s="287">
        <v>52</v>
      </c>
      <c r="X55" s="22" t="s">
        <v>4</v>
      </c>
      <c r="Y55" s="95">
        <f t="shared" si="18"/>
        <v>0.12756443976854287</v>
      </c>
      <c r="Z55" s="95">
        <f t="shared" si="3"/>
        <v>0.14023795591964111</v>
      </c>
      <c r="AA55" s="452">
        <f t="shared" si="4"/>
        <v>-1.2000000000000011</v>
      </c>
      <c r="AB55" s="95">
        <f t="shared" si="19"/>
        <v>0.24364369630019289</v>
      </c>
      <c r="AC55" s="95">
        <f t="shared" si="5"/>
        <v>0.25053637604837137</v>
      </c>
      <c r="AD55" s="452">
        <f t="shared" si="6"/>
        <v>-0.70000000000000062</v>
      </c>
      <c r="AE55" s="95">
        <f t="shared" si="20"/>
        <v>0.62879186393126429</v>
      </c>
      <c r="AF55" s="95">
        <f t="shared" si="7"/>
        <v>0.60922566803198752</v>
      </c>
      <c r="AG55" s="452">
        <f t="shared" si="8"/>
        <v>2.0000000000000018</v>
      </c>
      <c r="AI55" s="95">
        <f t="shared" si="9"/>
        <v>0.16759701241084968</v>
      </c>
      <c r="AJ55" s="95">
        <f t="shared" si="10"/>
        <v>0.17419967812615128</v>
      </c>
      <c r="AK55" s="344">
        <f t="shared" si="11"/>
        <v>-0.59999999999999776</v>
      </c>
      <c r="AL55" s="95">
        <f t="shared" si="12"/>
        <v>0.27551123554942281</v>
      </c>
      <c r="AM55" s="95">
        <f t="shared" si="13"/>
        <v>0.28037398004241121</v>
      </c>
      <c r="AN55" s="344">
        <f t="shared" si="14"/>
        <v>-0.40000000000000036</v>
      </c>
      <c r="AO55" s="95">
        <f t="shared" si="15"/>
        <v>0.55689175203972752</v>
      </c>
      <c r="AP55" s="95">
        <f t="shared" si="16"/>
        <v>0.54542634183143757</v>
      </c>
      <c r="AQ55" s="344">
        <f t="shared" si="17"/>
        <v>1.2000000000000011</v>
      </c>
      <c r="AR55" s="106">
        <v>0</v>
      </c>
    </row>
    <row r="56" spans="2:44" ht="13.5" customHeight="1">
      <c r="B56" s="510">
        <v>14</v>
      </c>
      <c r="C56" s="618" t="s">
        <v>76</v>
      </c>
      <c r="D56" s="608">
        <f>VLOOKUP(B56,市区町村別_歯科医療費!$B$6:$G$79,6,FALSE)</f>
        <v>8250</v>
      </c>
      <c r="E56" s="608">
        <f ca="1">INDIRECT("M"&amp;(B56+3))-D56</f>
        <v>8015</v>
      </c>
      <c r="F56" s="610">
        <f ca="1">IFERROR(D56/INDIRECT("M"&amp;(B56+3)),"-")</f>
        <v>0.50722410083000302</v>
      </c>
      <c r="G56" s="338" t="s">
        <v>288</v>
      </c>
      <c r="H56" s="433">
        <v>1109</v>
      </c>
      <c r="I56" s="242">
        <f>IFERROR(H56/H59,"-")</f>
        <v>0.16654152275116385</v>
      </c>
      <c r="J56" s="265"/>
      <c r="L56" s="22" t="s">
        <v>19</v>
      </c>
      <c r="M56" s="451">
        <v>12051</v>
      </c>
      <c r="O56" s="510">
        <v>14</v>
      </c>
      <c r="P56" s="618" t="s">
        <v>76</v>
      </c>
      <c r="Q56" s="608">
        <v>7733</v>
      </c>
      <c r="R56" s="608">
        <v>7994</v>
      </c>
      <c r="S56" s="610">
        <v>0.49170216824569213</v>
      </c>
      <c r="T56" s="432" t="s">
        <v>288</v>
      </c>
      <c r="U56" s="429">
        <v>1078</v>
      </c>
      <c r="V56" s="430">
        <v>0.17620137299771166</v>
      </c>
      <c r="W56" s="287">
        <v>53</v>
      </c>
      <c r="X56" s="22" t="s">
        <v>19</v>
      </c>
      <c r="Y56" s="95">
        <f t="shared" si="18"/>
        <v>0.18319148936170213</v>
      </c>
      <c r="Z56" s="95">
        <f t="shared" si="3"/>
        <v>0.18084345961400999</v>
      </c>
      <c r="AA56" s="452">
        <f t="shared" si="4"/>
        <v>0.20000000000000018</v>
      </c>
      <c r="AB56" s="95">
        <f t="shared" si="19"/>
        <v>0.26851063829787236</v>
      </c>
      <c r="AC56" s="95">
        <f t="shared" si="5"/>
        <v>0.28425065522992615</v>
      </c>
      <c r="AD56" s="452">
        <f t="shared" si="6"/>
        <v>-1.4999999999999958</v>
      </c>
      <c r="AE56" s="95">
        <f t="shared" si="20"/>
        <v>0.54829787234042549</v>
      </c>
      <c r="AF56" s="95">
        <f t="shared" si="7"/>
        <v>0.53490588515606385</v>
      </c>
      <c r="AG56" s="452">
        <f t="shared" si="8"/>
        <v>1.3000000000000012</v>
      </c>
      <c r="AI56" s="95">
        <f t="shared" si="9"/>
        <v>0.16759701241084968</v>
      </c>
      <c r="AJ56" s="95">
        <f t="shared" si="10"/>
        <v>0.17419967812615128</v>
      </c>
      <c r="AK56" s="344">
        <f t="shared" si="11"/>
        <v>-0.59999999999999776</v>
      </c>
      <c r="AL56" s="95">
        <f t="shared" si="12"/>
        <v>0.27551123554942281</v>
      </c>
      <c r="AM56" s="95">
        <f t="shared" si="13"/>
        <v>0.28037398004241121</v>
      </c>
      <c r="AN56" s="344">
        <f t="shared" si="14"/>
        <v>-0.40000000000000036</v>
      </c>
      <c r="AO56" s="95">
        <f t="shared" si="15"/>
        <v>0.55689175203972752</v>
      </c>
      <c r="AP56" s="95">
        <f t="shared" si="16"/>
        <v>0.54542634183143757</v>
      </c>
      <c r="AQ56" s="344">
        <f t="shared" si="17"/>
        <v>1.2000000000000011</v>
      </c>
      <c r="AR56" s="106">
        <v>0</v>
      </c>
    </row>
    <row r="57" spans="2:44" ht="13.5" customHeight="1">
      <c r="B57" s="511"/>
      <c r="C57" s="619"/>
      <c r="D57" s="609"/>
      <c r="E57" s="609"/>
      <c r="F57" s="611"/>
      <c r="G57" s="339" t="s">
        <v>289</v>
      </c>
      <c r="H57" s="439">
        <v>1842</v>
      </c>
      <c r="I57" s="275">
        <f>IFERROR(H57/H59,"-")</f>
        <v>0.27661811082745158</v>
      </c>
      <c r="J57" s="265"/>
      <c r="L57" s="22" t="s">
        <v>24</v>
      </c>
      <c r="M57" s="451">
        <v>20276</v>
      </c>
      <c r="O57" s="511"/>
      <c r="P57" s="619"/>
      <c r="Q57" s="609"/>
      <c r="R57" s="609"/>
      <c r="S57" s="611"/>
      <c r="T57" s="432" t="s">
        <v>289</v>
      </c>
      <c r="U57" s="429">
        <v>1737</v>
      </c>
      <c r="V57" s="430">
        <v>0.28391631252043154</v>
      </c>
      <c r="W57" s="287">
        <v>54</v>
      </c>
      <c r="X57" s="22" t="s">
        <v>24</v>
      </c>
      <c r="Y57" s="95">
        <f t="shared" si="18"/>
        <v>0.17094489931400753</v>
      </c>
      <c r="Z57" s="95">
        <f t="shared" si="3"/>
        <v>0.17842669845053635</v>
      </c>
      <c r="AA57" s="452">
        <f t="shared" si="4"/>
        <v>-0.69999999999999785</v>
      </c>
      <c r="AB57" s="95">
        <f t="shared" si="19"/>
        <v>0.26997123257357825</v>
      </c>
      <c r="AC57" s="95">
        <f t="shared" si="5"/>
        <v>0.27771156138259834</v>
      </c>
      <c r="AD57" s="452">
        <f t="shared" si="6"/>
        <v>-0.80000000000000071</v>
      </c>
      <c r="AE57" s="95">
        <f t="shared" si="20"/>
        <v>0.55908386811241428</v>
      </c>
      <c r="AF57" s="95">
        <f t="shared" si="7"/>
        <v>0.54386174016686528</v>
      </c>
      <c r="AG57" s="452">
        <f t="shared" si="8"/>
        <v>1.5000000000000013</v>
      </c>
      <c r="AI57" s="95">
        <f t="shared" si="9"/>
        <v>0.16759701241084968</v>
      </c>
      <c r="AJ57" s="95">
        <f t="shared" si="10"/>
        <v>0.17419967812615128</v>
      </c>
      <c r="AK57" s="344">
        <f t="shared" si="11"/>
        <v>-0.59999999999999776</v>
      </c>
      <c r="AL57" s="95">
        <f t="shared" si="12"/>
        <v>0.27551123554942281</v>
      </c>
      <c r="AM57" s="95">
        <f t="shared" si="13"/>
        <v>0.28037398004241121</v>
      </c>
      <c r="AN57" s="344">
        <f t="shared" si="14"/>
        <v>-0.40000000000000036</v>
      </c>
      <c r="AO57" s="95">
        <f t="shared" si="15"/>
        <v>0.55689175203972752</v>
      </c>
      <c r="AP57" s="95">
        <f t="shared" si="16"/>
        <v>0.54542634183143757</v>
      </c>
      <c r="AQ57" s="344">
        <f t="shared" si="17"/>
        <v>1.2000000000000011</v>
      </c>
      <c r="AR57" s="106">
        <v>0</v>
      </c>
    </row>
    <row r="58" spans="2:44" ht="13.5" customHeight="1">
      <c r="B58" s="511"/>
      <c r="C58" s="619"/>
      <c r="D58" s="609"/>
      <c r="E58" s="609"/>
      <c r="F58" s="611"/>
      <c r="G58" s="339" t="s">
        <v>290</v>
      </c>
      <c r="H58" s="439">
        <v>3708</v>
      </c>
      <c r="I58" s="275">
        <f>IFERROR(H58/H59,"-")</f>
        <v>0.55684036642138457</v>
      </c>
      <c r="J58" s="265"/>
      <c r="L58" s="22" t="s">
        <v>15</v>
      </c>
      <c r="M58" s="451">
        <v>21086</v>
      </c>
      <c r="O58" s="511"/>
      <c r="P58" s="619"/>
      <c r="Q58" s="609"/>
      <c r="R58" s="609"/>
      <c r="S58" s="611"/>
      <c r="T58" s="432" t="s">
        <v>290</v>
      </c>
      <c r="U58" s="429">
        <v>3303</v>
      </c>
      <c r="V58" s="430">
        <v>0.53988231448185686</v>
      </c>
      <c r="W58" s="287">
        <v>55</v>
      </c>
      <c r="X58" s="22" t="s">
        <v>15</v>
      </c>
      <c r="Y58" s="95">
        <f t="shared" si="18"/>
        <v>0.1896971806474069</v>
      </c>
      <c r="Z58" s="95">
        <f t="shared" si="3"/>
        <v>0.19427324088341039</v>
      </c>
      <c r="AA58" s="452">
        <f t="shared" si="4"/>
        <v>-0.40000000000000036</v>
      </c>
      <c r="AB58" s="95">
        <f t="shared" si="19"/>
        <v>0.28646014618865295</v>
      </c>
      <c r="AC58" s="95">
        <f t="shared" si="5"/>
        <v>0.28646635850025681</v>
      </c>
      <c r="AD58" s="452">
        <f t="shared" si="6"/>
        <v>0</v>
      </c>
      <c r="AE58" s="95">
        <f t="shared" si="20"/>
        <v>0.52384267316394018</v>
      </c>
      <c r="AF58" s="95">
        <f t="shared" si="7"/>
        <v>0.51926040061633283</v>
      </c>
      <c r="AG58" s="452">
        <f t="shared" si="8"/>
        <v>0.50000000000000044</v>
      </c>
      <c r="AI58" s="95">
        <f t="shared" si="9"/>
        <v>0.16759701241084968</v>
      </c>
      <c r="AJ58" s="95">
        <f t="shared" si="10"/>
        <v>0.17419967812615128</v>
      </c>
      <c r="AK58" s="344">
        <f t="shared" si="11"/>
        <v>-0.59999999999999776</v>
      </c>
      <c r="AL58" s="95">
        <f t="shared" si="12"/>
        <v>0.27551123554942281</v>
      </c>
      <c r="AM58" s="95">
        <f t="shared" si="13"/>
        <v>0.28037398004241121</v>
      </c>
      <c r="AN58" s="344">
        <f t="shared" si="14"/>
        <v>-0.40000000000000036</v>
      </c>
      <c r="AO58" s="95">
        <f t="shared" si="15"/>
        <v>0.55689175203972752</v>
      </c>
      <c r="AP58" s="95">
        <f t="shared" si="16"/>
        <v>0.54542634183143757</v>
      </c>
      <c r="AQ58" s="344">
        <f t="shared" si="17"/>
        <v>1.2000000000000011</v>
      </c>
      <c r="AR58" s="106">
        <v>0</v>
      </c>
    </row>
    <row r="59" spans="2:44" ht="13.5" customHeight="1">
      <c r="B59" s="512"/>
      <c r="C59" s="620"/>
      <c r="D59" s="615"/>
      <c r="E59" s="615"/>
      <c r="F59" s="617"/>
      <c r="G59" s="340" t="s">
        <v>134</v>
      </c>
      <c r="H59" s="438">
        <f>SUM(H56:H58)</f>
        <v>6659</v>
      </c>
      <c r="I59" s="263">
        <f>IFERROR(H59/H59,"-")</f>
        <v>1</v>
      </c>
      <c r="J59" s="265"/>
      <c r="L59" s="22" t="s">
        <v>9</v>
      </c>
      <c r="M59" s="451">
        <v>13466</v>
      </c>
      <c r="O59" s="512"/>
      <c r="P59" s="620"/>
      <c r="Q59" s="615"/>
      <c r="R59" s="615"/>
      <c r="S59" s="617"/>
      <c r="T59" s="386" t="s">
        <v>134</v>
      </c>
      <c r="U59" s="429">
        <v>6118</v>
      </c>
      <c r="V59" s="430">
        <v>1</v>
      </c>
      <c r="W59" s="287">
        <v>56</v>
      </c>
      <c r="X59" s="22" t="s">
        <v>9</v>
      </c>
      <c r="Y59" s="95">
        <f t="shared" si="18"/>
        <v>0.17181014257354268</v>
      </c>
      <c r="Z59" s="95">
        <f t="shared" si="3"/>
        <v>0.170760934691432</v>
      </c>
      <c r="AA59" s="452">
        <f t="shared" si="4"/>
        <v>9.9999999999997313E-2</v>
      </c>
      <c r="AB59" s="95">
        <f t="shared" si="19"/>
        <v>0.28442519400830174</v>
      </c>
      <c r="AC59" s="95">
        <f t="shared" si="5"/>
        <v>0.28959456760535252</v>
      </c>
      <c r="AD59" s="452">
        <f t="shared" si="6"/>
        <v>-0.60000000000000053</v>
      </c>
      <c r="AE59" s="95">
        <f t="shared" si="20"/>
        <v>0.54376466341815555</v>
      </c>
      <c r="AF59" s="95">
        <f t="shared" si="7"/>
        <v>0.53964449770321554</v>
      </c>
      <c r="AG59" s="452">
        <f t="shared" si="8"/>
        <v>0.40000000000000036</v>
      </c>
      <c r="AI59" s="95">
        <f t="shared" si="9"/>
        <v>0.16759701241084968</v>
      </c>
      <c r="AJ59" s="95">
        <f t="shared" si="10"/>
        <v>0.17419967812615128</v>
      </c>
      <c r="AK59" s="344">
        <f t="shared" si="11"/>
        <v>-0.59999999999999776</v>
      </c>
      <c r="AL59" s="95">
        <f t="shared" si="12"/>
        <v>0.27551123554942281</v>
      </c>
      <c r="AM59" s="95">
        <f t="shared" si="13"/>
        <v>0.28037398004241121</v>
      </c>
      <c r="AN59" s="344">
        <f t="shared" si="14"/>
        <v>-0.40000000000000036</v>
      </c>
      <c r="AO59" s="95">
        <f t="shared" si="15"/>
        <v>0.55689175203972752</v>
      </c>
      <c r="AP59" s="95">
        <f t="shared" si="16"/>
        <v>0.54542634183143757</v>
      </c>
      <c r="AQ59" s="344">
        <f t="shared" si="17"/>
        <v>1.2000000000000011</v>
      </c>
      <c r="AR59" s="106">
        <v>0</v>
      </c>
    </row>
    <row r="60" spans="2:44" ht="13.5" customHeight="1">
      <c r="B60" s="510">
        <v>15</v>
      </c>
      <c r="C60" s="618" t="s">
        <v>77</v>
      </c>
      <c r="D60" s="608">
        <f>VLOOKUP(B60,市区町村別_歯科医療費!$B$6:$G$79,6,FALSE)</f>
        <v>13819</v>
      </c>
      <c r="E60" s="608">
        <f ca="1">INDIRECT("M"&amp;(B60+3))-D60</f>
        <v>12720</v>
      </c>
      <c r="F60" s="610">
        <f ca="1">IFERROR(D60/INDIRECT("M"&amp;(B60+3)),"-")</f>
        <v>0.52070537699235087</v>
      </c>
      <c r="G60" s="338" t="s">
        <v>288</v>
      </c>
      <c r="H60" s="433">
        <v>1946</v>
      </c>
      <c r="I60" s="242">
        <f>IFERROR(H60/H63,"-")</f>
        <v>0.17443528146288992</v>
      </c>
      <c r="J60" s="265"/>
      <c r="L60" s="22" t="s">
        <v>43</v>
      </c>
      <c r="M60" s="451">
        <v>9612</v>
      </c>
      <c r="O60" s="510">
        <v>15</v>
      </c>
      <c r="P60" s="618" t="s">
        <v>77</v>
      </c>
      <c r="Q60" s="608">
        <v>12957</v>
      </c>
      <c r="R60" s="608">
        <v>12398</v>
      </c>
      <c r="S60" s="610">
        <v>0.51102346677183985</v>
      </c>
      <c r="T60" s="432" t="s">
        <v>288</v>
      </c>
      <c r="U60" s="429">
        <v>1890</v>
      </c>
      <c r="V60" s="430">
        <v>0.18349514563106797</v>
      </c>
      <c r="W60" s="287">
        <v>57</v>
      </c>
      <c r="X60" s="22" t="s">
        <v>43</v>
      </c>
      <c r="Y60" s="95">
        <f t="shared" si="18"/>
        <v>0.17402536402066698</v>
      </c>
      <c r="Z60" s="95">
        <f t="shared" si="3"/>
        <v>0.17068834137668276</v>
      </c>
      <c r="AA60" s="452">
        <f t="shared" si="4"/>
        <v>0.29999999999999749</v>
      </c>
      <c r="AB60" s="95">
        <f t="shared" si="19"/>
        <v>0.27313292625645841</v>
      </c>
      <c r="AC60" s="95">
        <f t="shared" si="5"/>
        <v>0.28981457962915924</v>
      </c>
      <c r="AD60" s="452">
        <f t="shared" si="6"/>
        <v>-1.699999999999996</v>
      </c>
      <c r="AE60" s="95">
        <f t="shared" si="20"/>
        <v>0.55284170972287461</v>
      </c>
      <c r="AF60" s="95">
        <f t="shared" si="7"/>
        <v>0.539497078994158</v>
      </c>
      <c r="AG60" s="452">
        <f t="shared" si="8"/>
        <v>1.4000000000000012</v>
      </c>
      <c r="AI60" s="95">
        <f t="shared" si="9"/>
        <v>0.16759701241084968</v>
      </c>
      <c r="AJ60" s="95">
        <f t="shared" si="10"/>
        <v>0.17419967812615128</v>
      </c>
      <c r="AK60" s="344">
        <f t="shared" si="11"/>
        <v>-0.59999999999999776</v>
      </c>
      <c r="AL60" s="95">
        <f t="shared" si="12"/>
        <v>0.27551123554942281</v>
      </c>
      <c r="AM60" s="95">
        <f t="shared" si="13"/>
        <v>0.28037398004241121</v>
      </c>
      <c r="AN60" s="344">
        <f t="shared" si="14"/>
        <v>-0.40000000000000036</v>
      </c>
      <c r="AO60" s="95">
        <f t="shared" si="15"/>
        <v>0.55689175203972752</v>
      </c>
      <c r="AP60" s="95">
        <f t="shared" si="16"/>
        <v>0.54542634183143757</v>
      </c>
      <c r="AQ60" s="344">
        <f t="shared" si="17"/>
        <v>1.2000000000000011</v>
      </c>
      <c r="AR60" s="106">
        <v>0</v>
      </c>
    </row>
    <row r="61" spans="2:44" ht="13.5" customHeight="1">
      <c r="B61" s="511"/>
      <c r="C61" s="619"/>
      <c r="D61" s="609"/>
      <c r="E61" s="609"/>
      <c r="F61" s="611"/>
      <c r="G61" s="339" t="s">
        <v>289</v>
      </c>
      <c r="H61" s="439">
        <v>3102</v>
      </c>
      <c r="I61" s="275">
        <f>IFERROR(H61/H63,"-")</f>
        <v>0.27805665112943706</v>
      </c>
      <c r="J61" s="265"/>
      <c r="L61" s="22" t="s">
        <v>25</v>
      </c>
      <c r="M61" s="451">
        <v>11221</v>
      </c>
      <c r="O61" s="511"/>
      <c r="P61" s="619"/>
      <c r="Q61" s="609"/>
      <c r="R61" s="609"/>
      <c r="S61" s="611"/>
      <c r="T61" s="432" t="s">
        <v>289</v>
      </c>
      <c r="U61" s="429">
        <v>2933</v>
      </c>
      <c r="V61" s="430">
        <v>0.28475728155339808</v>
      </c>
      <c r="W61" s="287">
        <v>58</v>
      </c>
      <c r="X61" s="22" t="s">
        <v>25</v>
      </c>
      <c r="Y61" s="95">
        <f t="shared" si="18"/>
        <v>0.15998371667005903</v>
      </c>
      <c r="Z61" s="95">
        <f t="shared" si="3"/>
        <v>0.16789159393661002</v>
      </c>
      <c r="AA61" s="452">
        <f t="shared" si="4"/>
        <v>-0.80000000000000071</v>
      </c>
      <c r="AB61" s="95">
        <f t="shared" si="19"/>
        <v>0.25809077956442095</v>
      </c>
      <c r="AC61" s="95">
        <f t="shared" si="5"/>
        <v>0.27308222324299497</v>
      </c>
      <c r="AD61" s="452">
        <f t="shared" si="6"/>
        <v>-1.5000000000000013</v>
      </c>
      <c r="AE61" s="95">
        <f t="shared" si="20"/>
        <v>0.5819255037655201</v>
      </c>
      <c r="AF61" s="95">
        <f t="shared" si="7"/>
        <v>0.55902618282039507</v>
      </c>
      <c r="AG61" s="452">
        <f t="shared" si="8"/>
        <v>2.2999999999999909</v>
      </c>
      <c r="AI61" s="95">
        <f t="shared" si="9"/>
        <v>0.16759701241084968</v>
      </c>
      <c r="AJ61" s="95">
        <f t="shared" si="10"/>
        <v>0.17419967812615128</v>
      </c>
      <c r="AK61" s="344">
        <f t="shared" si="11"/>
        <v>-0.59999999999999776</v>
      </c>
      <c r="AL61" s="95">
        <f t="shared" si="12"/>
        <v>0.27551123554942281</v>
      </c>
      <c r="AM61" s="95">
        <f t="shared" si="13"/>
        <v>0.28037398004241121</v>
      </c>
      <c r="AN61" s="344">
        <f t="shared" si="14"/>
        <v>-0.40000000000000036</v>
      </c>
      <c r="AO61" s="95">
        <f t="shared" si="15"/>
        <v>0.55689175203972752</v>
      </c>
      <c r="AP61" s="95">
        <f t="shared" si="16"/>
        <v>0.54542634183143757</v>
      </c>
      <c r="AQ61" s="344">
        <f t="shared" si="17"/>
        <v>1.2000000000000011</v>
      </c>
      <c r="AR61" s="106">
        <v>0</v>
      </c>
    </row>
    <row r="62" spans="2:44" ht="13.5" customHeight="1">
      <c r="B62" s="511"/>
      <c r="C62" s="619"/>
      <c r="D62" s="609"/>
      <c r="E62" s="609"/>
      <c r="F62" s="611"/>
      <c r="G62" s="339" t="s">
        <v>290</v>
      </c>
      <c r="H62" s="439">
        <v>6108</v>
      </c>
      <c r="I62" s="275">
        <f>IFERROR(H62/H63,"-")</f>
        <v>0.54750806740767299</v>
      </c>
      <c r="J62" s="265"/>
      <c r="L62" s="22" t="s">
        <v>20</v>
      </c>
      <c r="M62" s="451">
        <v>80159</v>
      </c>
      <c r="O62" s="511"/>
      <c r="P62" s="619"/>
      <c r="Q62" s="609"/>
      <c r="R62" s="609"/>
      <c r="S62" s="611"/>
      <c r="T62" s="432" t="s">
        <v>290</v>
      </c>
      <c r="U62" s="429">
        <v>5477</v>
      </c>
      <c r="V62" s="430">
        <v>0.53174757281553398</v>
      </c>
      <c r="W62" s="287">
        <v>59</v>
      </c>
      <c r="X62" s="22" t="s">
        <v>20</v>
      </c>
      <c r="Y62" s="95">
        <f t="shared" si="18"/>
        <v>0.18284749328682556</v>
      </c>
      <c r="Z62" s="95">
        <f t="shared" si="3"/>
        <v>0.19021573989668794</v>
      </c>
      <c r="AA62" s="452">
        <f t="shared" si="4"/>
        <v>-0.70000000000000062</v>
      </c>
      <c r="AB62" s="95">
        <f t="shared" si="19"/>
        <v>0.29316501951665142</v>
      </c>
      <c r="AC62" s="95">
        <f t="shared" si="5"/>
        <v>0.30009115770282591</v>
      </c>
      <c r="AD62" s="452">
        <f t="shared" si="6"/>
        <v>-0.70000000000000062</v>
      </c>
      <c r="AE62" s="95">
        <f t="shared" si="20"/>
        <v>0.52398748719652299</v>
      </c>
      <c r="AF62" s="95">
        <f t="shared" si="7"/>
        <v>0.50969310240048615</v>
      </c>
      <c r="AG62" s="452">
        <f t="shared" si="8"/>
        <v>1.4000000000000012</v>
      </c>
      <c r="AI62" s="95">
        <f t="shared" si="9"/>
        <v>0.16759701241084968</v>
      </c>
      <c r="AJ62" s="95">
        <f t="shared" si="10"/>
        <v>0.17419967812615128</v>
      </c>
      <c r="AK62" s="344">
        <f t="shared" si="11"/>
        <v>-0.59999999999999776</v>
      </c>
      <c r="AL62" s="95">
        <f t="shared" si="12"/>
        <v>0.27551123554942281</v>
      </c>
      <c r="AM62" s="95">
        <f t="shared" si="13"/>
        <v>0.28037398004241121</v>
      </c>
      <c r="AN62" s="344">
        <f t="shared" si="14"/>
        <v>-0.40000000000000036</v>
      </c>
      <c r="AO62" s="95">
        <f t="shared" si="15"/>
        <v>0.55689175203972752</v>
      </c>
      <c r="AP62" s="95">
        <f t="shared" si="16"/>
        <v>0.54542634183143757</v>
      </c>
      <c r="AQ62" s="344">
        <f t="shared" si="17"/>
        <v>1.2000000000000011</v>
      </c>
      <c r="AR62" s="106">
        <v>0</v>
      </c>
    </row>
    <row r="63" spans="2:44" ht="13.5" customHeight="1">
      <c r="B63" s="512"/>
      <c r="C63" s="620"/>
      <c r="D63" s="615"/>
      <c r="E63" s="615"/>
      <c r="F63" s="617"/>
      <c r="G63" s="340" t="s">
        <v>134</v>
      </c>
      <c r="H63" s="438">
        <f>SUM(H60:H62)</f>
        <v>11156</v>
      </c>
      <c r="I63" s="263">
        <f>IFERROR(H63/H63,"-")</f>
        <v>1</v>
      </c>
      <c r="J63" s="265"/>
      <c r="L63" s="22" t="s">
        <v>44</v>
      </c>
      <c r="M63" s="451">
        <v>10569</v>
      </c>
      <c r="O63" s="512"/>
      <c r="P63" s="620"/>
      <c r="Q63" s="615"/>
      <c r="R63" s="615"/>
      <c r="S63" s="617"/>
      <c r="T63" s="386" t="s">
        <v>134</v>
      </c>
      <c r="U63" s="429">
        <v>10300</v>
      </c>
      <c r="V63" s="430">
        <v>1</v>
      </c>
      <c r="W63" s="287">
        <v>60</v>
      </c>
      <c r="X63" s="22" t="s">
        <v>44</v>
      </c>
      <c r="Y63" s="95">
        <f t="shared" si="18"/>
        <v>0.1714939024390244</v>
      </c>
      <c r="Z63" s="95">
        <f t="shared" si="3"/>
        <v>0.1845444059976932</v>
      </c>
      <c r="AA63" s="452">
        <f t="shared" si="4"/>
        <v>-1.3999999999999986</v>
      </c>
      <c r="AB63" s="95">
        <f t="shared" si="19"/>
        <v>0.28988821138211385</v>
      </c>
      <c r="AC63" s="95">
        <f t="shared" si="5"/>
        <v>0.2811418685121107</v>
      </c>
      <c r="AD63" s="452">
        <f t="shared" si="6"/>
        <v>0.89999999999999525</v>
      </c>
      <c r="AE63" s="95">
        <f t="shared" si="20"/>
        <v>0.53861788617886175</v>
      </c>
      <c r="AF63" s="95">
        <f t="shared" si="7"/>
        <v>0.53431372549019607</v>
      </c>
      <c r="AG63" s="452">
        <f t="shared" si="8"/>
        <v>0.50000000000000044</v>
      </c>
      <c r="AI63" s="95">
        <f t="shared" si="9"/>
        <v>0.16759701241084968</v>
      </c>
      <c r="AJ63" s="95">
        <f t="shared" si="10"/>
        <v>0.17419967812615128</v>
      </c>
      <c r="AK63" s="344">
        <f t="shared" si="11"/>
        <v>-0.59999999999999776</v>
      </c>
      <c r="AL63" s="95">
        <f t="shared" si="12"/>
        <v>0.27551123554942281</v>
      </c>
      <c r="AM63" s="95">
        <f t="shared" si="13"/>
        <v>0.28037398004241121</v>
      </c>
      <c r="AN63" s="344">
        <f t="shared" si="14"/>
        <v>-0.40000000000000036</v>
      </c>
      <c r="AO63" s="95">
        <f t="shared" si="15"/>
        <v>0.55689175203972752</v>
      </c>
      <c r="AP63" s="95">
        <f t="shared" si="16"/>
        <v>0.54542634183143757</v>
      </c>
      <c r="AQ63" s="344">
        <f t="shared" si="17"/>
        <v>1.2000000000000011</v>
      </c>
      <c r="AR63" s="106">
        <v>0</v>
      </c>
    </row>
    <row r="64" spans="2:44" ht="13.5" customHeight="1">
      <c r="B64" s="510">
        <v>16</v>
      </c>
      <c r="C64" s="618" t="s">
        <v>54</v>
      </c>
      <c r="D64" s="608">
        <f>VLOOKUP(B64,市区町村別_歯科医療費!$B$6:$G$79,6,FALSE)</f>
        <v>9395</v>
      </c>
      <c r="E64" s="608">
        <f ca="1">INDIRECT("M"&amp;(B64+3))-D64</f>
        <v>8189</v>
      </c>
      <c r="F64" s="610">
        <f ca="1">IFERROR(D64/INDIRECT("M"&amp;(B64+3)),"-")</f>
        <v>0.5342925386715196</v>
      </c>
      <c r="G64" s="338" t="s">
        <v>288</v>
      </c>
      <c r="H64" s="433">
        <v>1211</v>
      </c>
      <c r="I64" s="242">
        <f>IFERROR(H64/H67,"-")</f>
        <v>0.15930018416206262</v>
      </c>
      <c r="J64" s="265"/>
      <c r="L64" s="22" t="s">
        <v>16</v>
      </c>
      <c r="M64" s="451">
        <v>9287</v>
      </c>
      <c r="O64" s="510">
        <v>16</v>
      </c>
      <c r="P64" s="618" t="s">
        <v>54</v>
      </c>
      <c r="Q64" s="608">
        <v>8761</v>
      </c>
      <c r="R64" s="608">
        <v>8210</v>
      </c>
      <c r="S64" s="610">
        <v>0.51623357492192568</v>
      </c>
      <c r="T64" s="432" t="s">
        <v>288</v>
      </c>
      <c r="U64" s="429">
        <v>1160</v>
      </c>
      <c r="V64" s="430">
        <v>0.16569061562633911</v>
      </c>
      <c r="W64" s="287">
        <v>61</v>
      </c>
      <c r="X64" s="22" t="s">
        <v>16</v>
      </c>
      <c r="Y64" s="95">
        <f t="shared" si="18"/>
        <v>0.18837675350701402</v>
      </c>
      <c r="Z64" s="95">
        <f t="shared" si="3"/>
        <v>0.19330332020258864</v>
      </c>
      <c r="AA64" s="452">
        <f t="shared" si="4"/>
        <v>-0.50000000000000044</v>
      </c>
      <c r="AB64" s="95">
        <f t="shared" si="19"/>
        <v>0.27955911823647295</v>
      </c>
      <c r="AC64" s="95">
        <f t="shared" si="5"/>
        <v>0.27884074282498594</v>
      </c>
      <c r="AD64" s="452">
        <f t="shared" si="6"/>
        <v>0.10000000000000009</v>
      </c>
      <c r="AE64" s="95">
        <f t="shared" si="20"/>
        <v>0.53206412825651306</v>
      </c>
      <c r="AF64" s="95">
        <f t="shared" si="7"/>
        <v>0.52785593697242539</v>
      </c>
      <c r="AG64" s="452">
        <f t="shared" si="8"/>
        <v>0.40000000000000036</v>
      </c>
      <c r="AI64" s="95">
        <f t="shared" si="9"/>
        <v>0.16759701241084968</v>
      </c>
      <c r="AJ64" s="95">
        <f t="shared" si="10"/>
        <v>0.17419967812615128</v>
      </c>
      <c r="AK64" s="344">
        <f t="shared" si="11"/>
        <v>-0.59999999999999776</v>
      </c>
      <c r="AL64" s="95">
        <f t="shared" si="12"/>
        <v>0.27551123554942281</v>
      </c>
      <c r="AM64" s="95">
        <f t="shared" si="13"/>
        <v>0.28037398004241121</v>
      </c>
      <c r="AN64" s="344">
        <f t="shared" si="14"/>
        <v>-0.40000000000000036</v>
      </c>
      <c r="AO64" s="95">
        <f t="shared" si="15"/>
        <v>0.55689175203972752</v>
      </c>
      <c r="AP64" s="95">
        <f t="shared" si="16"/>
        <v>0.54542634183143757</v>
      </c>
      <c r="AQ64" s="344">
        <f t="shared" si="17"/>
        <v>1.2000000000000011</v>
      </c>
      <c r="AR64" s="106">
        <v>0</v>
      </c>
    </row>
    <row r="65" spans="2:44" ht="13.5" customHeight="1">
      <c r="B65" s="511"/>
      <c r="C65" s="619"/>
      <c r="D65" s="609"/>
      <c r="E65" s="609"/>
      <c r="F65" s="611"/>
      <c r="G65" s="339" t="s">
        <v>289</v>
      </c>
      <c r="H65" s="439">
        <v>2043</v>
      </c>
      <c r="I65" s="275">
        <f>IFERROR(H65/H67,"-")</f>
        <v>0.26874506708760854</v>
      </c>
      <c r="J65" s="265"/>
      <c r="L65" s="22" t="s">
        <v>17</v>
      </c>
      <c r="M65" s="451">
        <v>13662</v>
      </c>
      <c r="O65" s="511"/>
      <c r="P65" s="619"/>
      <c r="Q65" s="609"/>
      <c r="R65" s="609"/>
      <c r="S65" s="611"/>
      <c r="T65" s="432" t="s">
        <v>289</v>
      </c>
      <c r="U65" s="429">
        <v>1920</v>
      </c>
      <c r="V65" s="430">
        <v>0.27424653620911299</v>
      </c>
      <c r="W65" s="287">
        <v>62</v>
      </c>
      <c r="X65" s="22" t="s">
        <v>17</v>
      </c>
      <c r="Y65" s="95">
        <f t="shared" si="18"/>
        <v>0.14906355541909733</v>
      </c>
      <c r="Z65" s="95">
        <f t="shared" si="3"/>
        <v>0.15978672170622635</v>
      </c>
      <c r="AA65" s="452">
        <f t="shared" si="4"/>
        <v>-1.100000000000001</v>
      </c>
      <c r="AB65" s="95">
        <f t="shared" si="19"/>
        <v>0.27648142462388703</v>
      </c>
      <c r="AC65" s="95">
        <f t="shared" si="5"/>
        <v>0.27605779153766768</v>
      </c>
      <c r="AD65" s="452">
        <f t="shared" si="6"/>
        <v>0</v>
      </c>
      <c r="AE65" s="95">
        <f t="shared" si="20"/>
        <v>0.57445501995701564</v>
      </c>
      <c r="AF65" s="95">
        <f t="shared" si="7"/>
        <v>0.56415548675610594</v>
      </c>
      <c r="AG65" s="452">
        <f t="shared" si="8"/>
        <v>1.0000000000000009</v>
      </c>
      <c r="AI65" s="95">
        <f t="shared" si="9"/>
        <v>0.16759701241084968</v>
      </c>
      <c r="AJ65" s="95">
        <f t="shared" si="10"/>
        <v>0.17419967812615128</v>
      </c>
      <c r="AK65" s="344">
        <f t="shared" si="11"/>
        <v>-0.59999999999999776</v>
      </c>
      <c r="AL65" s="95">
        <f t="shared" si="12"/>
        <v>0.27551123554942281</v>
      </c>
      <c r="AM65" s="95">
        <f t="shared" si="13"/>
        <v>0.28037398004241121</v>
      </c>
      <c r="AN65" s="344">
        <f t="shared" si="14"/>
        <v>-0.40000000000000036</v>
      </c>
      <c r="AO65" s="95">
        <f t="shared" si="15"/>
        <v>0.55689175203972752</v>
      </c>
      <c r="AP65" s="95">
        <f t="shared" si="16"/>
        <v>0.54542634183143757</v>
      </c>
      <c r="AQ65" s="344">
        <f t="shared" si="17"/>
        <v>1.2000000000000011</v>
      </c>
      <c r="AR65" s="106">
        <v>0</v>
      </c>
    </row>
    <row r="66" spans="2:44" ht="13.5" customHeight="1">
      <c r="B66" s="511"/>
      <c r="C66" s="619"/>
      <c r="D66" s="609"/>
      <c r="E66" s="609"/>
      <c r="F66" s="611"/>
      <c r="G66" s="339" t="s">
        <v>290</v>
      </c>
      <c r="H66" s="439">
        <v>4348</v>
      </c>
      <c r="I66" s="275">
        <f>IFERROR(H66/H67,"-")</f>
        <v>0.57195474875032881</v>
      </c>
      <c r="J66" s="265"/>
      <c r="L66" s="22" t="s">
        <v>26</v>
      </c>
      <c r="M66" s="451">
        <v>9933</v>
      </c>
      <c r="O66" s="511"/>
      <c r="P66" s="619"/>
      <c r="Q66" s="609"/>
      <c r="R66" s="609"/>
      <c r="S66" s="611"/>
      <c r="T66" s="432" t="s">
        <v>290</v>
      </c>
      <c r="U66" s="429">
        <v>3921</v>
      </c>
      <c r="V66" s="430">
        <v>0.56006284816454788</v>
      </c>
      <c r="W66" s="287">
        <v>63</v>
      </c>
      <c r="X66" s="22" t="s">
        <v>26</v>
      </c>
      <c r="Y66" s="95">
        <f t="shared" si="18"/>
        <v>0.15508244625339176</v>
      </c>
      <c r="Z66" s="95">
        <f t="shared" si="3"/>
        <v>0.15860957642725598</v>
      </c>
      <c r="AA66" s="452">
        <f t="shared" si="4"/>
        <v>-0.40000000000000036</v>
      </c>
      <c r="AB66" s="95">
        <f t="shared" si="19"/>
        <v>0.26988102692548527</v>
      </c>
      <c r="AC66" s="95">
        <f t="shared" si="5"/>
        <v>0.27002762430939226</v>
      </c>
      <c r="AD66" s="452">
        <f t="shared" si="6"/>
        <v>0</v>
      </c>
      <c r="AE66" s="95">
        <f t="shared" si="20"/>
        <v>0.57503652682112294</v>
      </c>
      <c r="AF66" s="95">
        <f t="shared" si="7"/>
        <v>0.57136279926335176</v>
      </c>
      <c r="AG66" s="452">
        <f t="shared" si="8"/>
        <v>0.40000000000000036</v>
      </c>
      <c r="AI66" s="95">
        <f t="shared" si="9"/>
        <v>0.16759701241084968</v>
      </c>
      <c r="AJ66" s="95">
        <f t="shared" si="10"/>
        <v>0.17419967812615128</v>
      </c>
      <c r="AK66" s="344">
        <f t="shared" si="11"/>
        <v>-0.59999999999999776</v>
      </c>
      <c r="AL66" s="95">
        <f t="shared" si="12"/>
        <v>0.27551123554942281</v>
      </c>
      <c r="AM66" s="95">
        <f t="shared" si="13"/>
        <v>0.28037398004241121</v>
      </c>
      <c r="AN66" s="344">
        <f t="shared" si="14"/>
        <v>-0.40000000000000036</v>
      </c>
      <c r="AO66" s="95">
        <f t="shared" si="15"/>
        <v>0.55689175203972752</v>
      </c>
      <c r="AP66" s="95">
        <f t="shared" si="16"/>
        <v>0.54542634183143757</v>
      </c>
      <c r="AQ66" s="344">
        <f t="shared" si="17"/>
        <v>1.2000000000000011</v>
      </c>
      <c r="AR66" s="106">
        <v>0</v>
      </c>
    </row>
    <row r="67" spans="2:44" ht="13.5" customHeight="1">
      <c r="B67" s="512"/>
      <c r="C67" s="620"/>
      <c r="D67" s="615"/>
      <c r="E67" s="615"/>
      <c r="F67" s="617"/>
      <c r="G67" s="340" t="s">
        <v>134</v>
      </c>
      <c r="H67" s="438">
        <f>SUM(H64:H66)</f>
        <v>7602</v>
      </c>
      <c r="I67" s="263">
        <f>IFERROR(H67/H67,"-")</f>
        <v>1</v>
      </c>
      <c r="J67" s="265"/>
      <c r="L67" s="22" t="s">
        <v>45</v>
      </c>
      <c r="M67" s="451">
        <v>10465</v>
      </c>
      <c r="O67" s="512"/>
      <c r="P67" s="620"/>
      <c r="Q67" s="615"/>
      <c r="R67" s="615"/>
      <c r="S67" s="617"/>
      <c r="T67" s="386" t="s">
        <v>134</v>
      </c>
      <c r="U67" s="429">
        <v>7001</v>
      </c>
      <c r="V67" s="430">
        <v>1</v>
      </c>
      <c r="W67" s="287">
        <v>64</v>
      </c>
      <c r="X67" s="22" t="s">
        <v>45</v>
      </c>
      <c r="Y67" s="95">
        <f t="shared" si="18"/>
        <v>0.15206951749371142</v>
      </c>
      <c r="Z67" s="95">
        <f t="shared" si="3"/>
        <v>0.16590678824721378</v>
      </c>
      <c r="AA67" s="452">
        <f t="shared" si="4"/>
        <v>-1.4000000000000012</v>
      </c>
      <c r="AB67" s="95">
        <f t="shared" si="19"/>
        <v>0.26892293619940544</v>
      </c>
      <c r="AC67" s="95">
        <f t="shared" si="5"/>
        <v>0.27127659574468083</v>
      </c>
      <c r="AD67" s="452">
        <f t="shared" si="6"/>
        <v>-0.20000000000000018</v>
      </c>
      <c r="AE67" s="95">
        <f t="shared" si="20"/>
        <v>0.57900754630688311</v>
      </c>
      <c r="AF67" s="95">
        <f t="shared" si="7"/>
        <v>0.5628166160081054</v>
      </c>
      <c r="AG67" s="452">
        <f t="shared" si="8"/>
        <v>1.6000000000000014</v>
      </c>
      <c r="AI67" s="95">
        <f t="shared" si="9"/>
        <v>0.16759701241084968</v>
      </c>
      <c r="AJ67" s="95">
        <f t="shared" si="10"/>
        <v>0.17419967812615128</v>
      </c>
      <c r="AK67" s="344">
        <f t="shared" si="11"/>
        <v>-0.59999999999999776</v>
      </c>
      <c r="AL67" s="95">
        <f t="shared" si="12"/>
        <v>0.27551123554942281</v>
      </c>
      <c r="AM67" s="95">
        <f t="shared" si="13"/>
        <v>0.28037398004241121</v>
      </c>
      <c r="AN67" s="344">
        <f t="shared" si="14"/>
        <v>-0.40000000000000036</v>
      </c>
      <c r="AO67" s="95">
        <f t="shared" si="15"/>
        <v>0.55689175203972752</v>
      </c>
      <c r="AP67" s="95">
        <f t="shared" si="16"/>
        <v>0.54542634183143757</v>
      </c>
      <c r="AQ67" s="344">
        <f t="shared" si="17"/>
        <v>1.2000000000000011</v>
      </c>
      <c r="AR67" s="106">
        <v>0</v>
      </c>
    </row>
    <row r="68" spans="2:44" ht="13.5" customHeight="1">
      <c r="B68" s="510">
        <v>17</v>
      </c>
      <c r="C68" s="618" t="s">
        <v>78</v>
      </c>
      <c r="D68" s="608">
        <f>VLOOKUP(B68,市区町村別_歯科医療費!$B$6:$G$79,6,FALSE)</f>
        <v>12975</v>
      </c>
      <c r="E68" s="608">
        <f ca="1">INDIRECT("M"&amp;(B68+3))-D68</f>
        <v>11943</v>
      </c>
      <c r="F68" s="610">
        <f ca="1">IFERROR(D68/INDIRECT("M"&amp;(B68+3)),"-")</f>
        <v>0.52070792198410787</v>
      </c>
      <c r="G68" s="338" t="s">
        <v>288</v>
      </c>
      <c r="H68" s="433">
        <v>1730</v>
      </c>
      <c r="I68" s="242">
        <f>IFERROR(H68/H71,"-")</f>
        <v>0.16744096012388696</v>
      </c>
      <c r="J68" s="265"/>
      <c r="L68" s="22" t="s">
        <v>10</v>
      </c>
      <c r="M68" s="451">
        <v>5213</v>
      </c>
      <c r="O68" s="510">
        <v>17</v>
      </c>
      <c r="P68" s="618" t="s">
        <v>78</v>
      </c>
      <c r="Q68" s="608">
        <v>12056</v>
      </c>
      <c r="R68" s="608">
        <v>11914</v>
      </c>
      <c r="S68" s="610">
        <v>0.50296203587818111</v>
      </c>
      <c r="T68" s="432" t="s">
        <v>288</v>
      </c>
      <c r="U68" s="429">
        <v>1660</v>
      </c>
      <c r="V68" s="430">
        <v>0.17592200084781687</v>
      </c>
      <c r="W68" s="287">
        <v>65</v>
      </c>
      <c r="X68" s="22" t="s">
        <v>10</v>
      </c>
      <c r="Y68" s="95">
        <f t="shared" ref="Y68:Y78" si="21">INDEX($I:$I,ROW()+(($W68-1)*3+(COLUMN(A$1)-1)))</f>
        <v>0.14168039538714991</v>
      </c>
      <c r="Z68" s="95">
        <f t="shared" si="3"/>
        <v>0.15102974828375287</v>
      </c>
      <c r="AA68" s="452">
        <f t="shared" si="4"/>
        <v>-0.9000000000000008</v>
      </c>
      <c r="AB68" s="95">
        <f t="shared" ref="AB68:AB78" si="22">INDEX($I:$I,ROW()+(($W68-1)*3+(COLUMN(B$1)-1)))</f>
        <v>0.24629324546952225</v>
      </c>
      <c r="AC68" s="95">
        <f t="shared" si="5"/>
        <v>0.24393592677345538</v>
      </c>
      <c r="AD68" s="452">
        <f t="shared" si="6"/>
        <v>0.20000000000000018</v>
      </c>
      <c r="AE68" s="95">
        <f t="shared" ref="AE68:AE78" si="23">INDEX($I:$I,ROW()+(($W68-1)*3+(COLUMN(C$1)-1)))</f>
        <v>0.61202635914332781</v>
      </c>
      <c r="AF68" s="95">
        <f t="shared" si="7"/>
        <v>0.60503432494279175</v>
      </c>
      <c r="AG68" s="452">
        <f t="shared" si="8"/>
        <v>0.70000000000000062</v>
      </c>
      <c r="AI68" s="95">
        <f t="shared" si="9"/>
        <v>0.16759701241084968</v>
      </c>
      <c r="AJ68" s="95">
        <f t="shared" si="10"/>
        <v>0.17419967812615128</v>
      </c>
      <c r="AK68" s="344">
        <f t="shared" si="11"/>
        <v>-0.59999999999999776</v>
      </c>
      <c r="AL68" s="95">
        <f t="shared" si="12"/>
        <v>0.27551123554942281</v>
      </c>
      <c r="AM68" s="95">
        <f t="shared" si="13"/>
        <v>0.28037398004241121</v>
      </c>
      <c r="AN68" s="344">
        <f t="shared" si="14"/>
        <v>-0.40000000000000036</v>
      </c>
      <c r="AO68" s="95">
        <f t="shared" si="15"/>
        <v>0.55689175203972752</v>
      </c>
      <c r="AP68" s="95">
        <f t="shared" si="16"/>
        <v>0.54542634183143757</v>
      </c>
      <c r="AQ68" s="344">
        <f t="shared" si="17"/>
        <v>1.2000000000000011</v>
      </c>
      <c r="AR68" s="106">
        <v>0</v>
      </c>
    </row>
    <row r="69" spans="2:44" ht="13.5" customHeight="1">
      <c r="B69" s="511"/>
      <c r="C69" s="619"/>
      <c r="D69" s="609"/>
      <c r="E69" s="609"/>
      <c r="F69" s="611"/>
      <c r="G69" s="339" t="s">
        <v>289</v>
      </c>
      <c r="H69" s="439">
        <v>2863</v>
      </c>
      <c r="I69" s="275">
        <f>IFERROR(H69/H71,"-")</f>
        <v>0.27710027100271001</v>
      </c>
      <c r="J69" s="265"/>
      <c r="L69" s="22" t="s">
        <v>5</v>
      </c>
      <c r="M69" s="451">
        <v>5354</v>
      </c>
      <c r="O69" s="511"/>
      <c r="P69" s="619"/>
      <c r="Q69" s="609"/>
      <c r="R69" s="609"/>
      <c r="S69" s="611"/>
      <c r="T69" s="432" t="s">
        <v>289</v>
      </c>
      <c r="U69" s="429">
        <v>2679</v>
      </c>
      <c r="V69" s="430">
        <v>0.28391267486222976</v>
      </c>
      <c r="W69" s="287">
        <v>66</v>
      </c>
      <c r="X69" s="22" t="s">
        <v>5</v>
      </c>
      <c r="Y69" s="95">
        <f t="shared" si="21"/>
        <v>0.12705882352941175</v>
      </c>
      <c r="Z69" s="95">
        <f t="shared" ref="Z69:Z78" si="24">INDEX($V:$V,ROW()+(($W69-1)*3+(COLUMN(A$1)-1)))</f>
        <v>0.1359940872135994</v>
      </c>
      <c r="AA69" s="452">
        <f t="shared" ref="AA69:AA78" si="25">(ROUND(Y69,3)-ROUND(Z69,3))*100</f>
        <v>-0.9000000000000008</v>
      </c>
      <c r="AB69" s="95">
        <f t="shared" si="22"/>
        <v>0.23563025210084035</v>
      </c>
      <c r="AC69" s="95">
        <f t="shared" ref="AC69:AC78" si="26">INDEX($V:$V,ROW()+(($W69-1)*3+(COLUMN(B$1)-1)))</f>
        <v>0.24168514412416853</v>
      </c>
      <c r="AD69" s="452">
        <f t="shared" ref="AD69:AD78" si="27">(ROUND(AB69,3)-ROUND(AC69,3))*100</f>
        <v>-0.60000000000000053</v>
      </c>
      <c r="AE69" s="95">
        <f t="shared" si="23"/>
        <v>0.6373109243697479</v>
      </c>
      <c r="AF69" s="95">
        <f t="shared" ref="AF69:AF78" si="28">INDEX($V:$V,ROW()+(($W69-1)*3+(COLUMN(C$1)-1)))</f>
        <v>0.62232076866223207</v>
      </c>
      <c r="AG69" s="452">
        <f t="shared" ref="AG69:AG78" si="29">(ROUND(AE69,3)-ROUND(AF69,3))*100</f>
        <v>1.5000000000000013</v>
      </c>
      <c r="AI69" s="95">
        <f t="shared" ref="AI69:AI77" si="30">$I$300</f>
        <v>0.16759701241084968</v>
      </c>
      <c r="AJ69" s="95">
        <f t="shared" ref="AJ69:AJ77" si="31">$V$300</f>
        <v>0.17419967812615128</v>
      </c>
      <c r="AK69" s="344">
        <f t="shared" ref="AK69:AK77" si="32">(ROUND(AI69,3)-ROUND(AJ69,3))*100</f>
        <v>-0.59999999999999776</v>
      </c>
      <c r="AL69" s="95">
        <f t="shared" ref="AL69:AL77" si="33">$I$301</f>
        <v>0.27551123554942281</v>
      </c>
      <c r="AM69" s="95">
        <f t="shared" ref="AM69:AM77" si="34">$V$301</f>
        <v>0.28037398004241121</v>
      </c>
      <c r="AN69" s="344">
        <f t="shared" ref="AN69:AN77" si="35">(ROUND(AL69,3)-ROUND(AM69,3))*100</f>
        <v>-0.40000000000000036</v>
      </c>
      <c r="AO69" s="95">
        <f t="shared" ref="AO69:AO77" si="36">$I$302</f>
        <v>0.55689175203972752</v>
      </c>
      <c r="AP69" s="95">
        <f t="shared" ref="AP69:AP77" si="37">$V$302</f>
        <v>0.54542634183143757</v>
      </c>
      <c r="AQ69" s="344">
        <f t="shared" ref="AQ69:AQ77" si="38">(ROUND(AO69,3)-ROUND(AP69,3))*100</f>
        <v>1.2000000000000011</v>
      </c>
      <c r="AR69" s="106">
        <v>0</v>
      </c>
    </row>
    <row r="70" spans="2:44" ht="13.5" customHeight="1">
      <c r="B70" s="511"/>
      <c r="C70" s="619"/>
      <c r="D70" s="609"/>
      <c r="E70" s="609"/>
      <c r="F70" s="611"/>
      <c r="G70" s="339" t="s">
        <v>290</v>
      </c>
      <c r="H70" s="439">
        <v>5739</v>
      </c>
      <c r="I70" s="275">
        <f>IFERROR(H70/H71,"-")</f>
        <v>0.55545876887340306</v>
      </c>
      <c r="J70" s="265"/>
      <c r="L70" s="22" t="s">
        <v>6</v>
      </c>
      <c r="M70" s="451">
        <v>2281</v>
      </c>
      <c r="O70" s="511"/>
      <c r="P70" s="619"/>
      <c r="Q70" s="609"/>
      <c r="R70" s="609"/>
      <c r="S70" s="611"/>
      <c r="T70" s="432" t="s">
        <v>290</v>
      </c>
      <c r="U70" s="429">
        <v>5097</v>
      </c>
      <c r="V70" s="430">
        <v>0.54016532428995334</v>
      </c>
      <c r="W70" s="287">
        <v>67</v>
      </c>
      <c r="X70" s="22" t="s">
        <v>6</v>
      </c>
      <c r="Y70" s="95">
        <f t="shared" si="21"/>
        <v>0.20900321543408359</v>
      </c>
      <c r="Z70" s="95">
        <f t="shared" si="24"/>
        <v>0.21103117505995203</v>
      </c>
      <c r="AA70" s="452">
        <f t="shared" si="25"/>
        <v>-0.20000000000000018</v>
      </c>
      <c r="AB70" s="95">
        <f t="shared" si="22"/>
        <v>0.30010718113612006</v>
      </c>
      <c r="AC70" s="95">
        <f t="shared" si="26"/>
        <v>0.31654676258992803</v>
      </c>
      <c r="AD70" s="452">
        <f t="shared" si="27"/>
        <v>-1.7000000000000015</v>
      </c>
      <c r="AE70" s="95">
        <f t="shared" si="23"/>
        <v>0.49088960342979637</v>
      </c>
      <c r="AF70" s="95">
        <f t="shared" si="28"/>
        <v>0.47242206235011991</v>
      </c>
      <c r="AG70" s="452">
        <f t="shared" si="29"/>
        <v>1.9000000000000017</v>
      </c>
      <c r="AI70" s="95">
        <f t="shared" si="30"/>
        <v>0.16759701241084968</v>
      </c>
      <c r="AJ70" s="95">
        <f t="shared" si="31"/>
        <v>0.17419967812615128</v>
      </c>
      <c r="AK70" s="344">
        <f t="shared" si="32"/>
        <v>-0.59999999999999776</v>
      </c>
      <c r="AL70" s="95">
        <f t="shared" si="33"/>
        <v>0.27551123554942281</v>
      </c>
      <c r="AM70" s="95">
        <f t="shared" si="34"/>
        <v>0.28037398004241121</v>
      </c>
      <c r="AN70" s="344">
        <f t="shared" si="35"/>
        <v>-0.40000000000000036</v>
      </c>
      <c r="AO70" s="95">
        <f t="shared" si="36"/>
        <v>0.55689175203972752</v>
      </c>
      <c r="AP70" s="95">
        <f t="shared" si="37"/>
        <v>0.54542634183143757</v>
      </c>
      <c r="AQ70" s="344">
        <f t="shared" si="38"/>
        <v>1.2000000000000011</v>
      </c>
      <c r="AR70" s="106">
        <v>0</v>
      </c>
    </row>
    <row r="71" spans="2:44" ht="13.5" customHeight="1">
      <c r="B71" s="512"/>
      <c r="C71" s="619"/>
      <c r="D71" s="615"/>
      <c r="E71" s="609"/>
      <c r="F71" s="611"/>
      <c r="G71" s="340" t="s">
        <v>134</v>
      </c>
      <c r="H71" s="433">
        <f>SUM(H68:H70)</f>
        <v>10332</v>
      </c>
      <c r="I71" s="242">
        <f>IFERROR(H71/H71,"-")</f>
        <v>1</v>
      </c>
      <c r="J71" s="265"/>
      <c r="L71" s="22" t="s">
        <v>46</v>
      </c>
      <c r="M71" s="451">
        <v>3064</v>
      </c>
      <c r="O71" s="512"/>
      <c r="P71" s="619"/>
      <c r="Q71" s="615"/>
      <c r="R71" s="609"/>
      <c r="S71" s="611"/>
      <c r="T71" s="386" t="s">
        <v>134</v>
      </c>
      <c r="U71" s="429">
        <v>9436</v>
      </c>
      <c r="V71" s="430">
        <v>1</v>
      </c>
      <c r="W71" s="287">
        <v>68</v>
      </c>
      <c r="X71" s="22" t="s">
        <v>46</v>
      </c>
      <c r="Y71" s="95">
        <f t="shared" si="21"/>
        <v>0.19982547993019198</v>
      </c>
      <c r="Z71" s="95">
        <f t="shared" si="24"/>
        <v>0.19077757685352623</v>
      </c>
      <c r="AA71" s="452">
        <f t="shared" si="25"/>
        <v>0.9000000000000008</v>
      </c>
      <c r="AB71" s="95">
        <f t="shared" si="22"/>
        <v>0.28883071553228623</v>
      </c>
      <c r="AC71" s="95">
        <f t="shared" si="26"/>
        <v>0.3065099457504521</v>
      </c>
      <c r="AD71" s="452">
        <f t="shared" si="27"/>
        <v>-1.8000000000000016</v>
      </c>
      <c r="AE71" s="95">
        <f t="shared" si="23"/>
        <v>0.51134380453752182</v>
      </c>
      <c r="AF71" s="95">
        <f t="shared" si="28"/>
        <v>0.50271247739602165</v>
      </c>
      <c r="AG71" s="452">
        <f t="shared" si="29"/>
        <v>0.80000000000000071</v>
      </c>
      <c r="AI71" s="95">
        <f t="shared" si="30"/>
        <v>0.16759701241084968</v>
      </c>
      <c r="AJ71" s="95">
        <f t="shared" si="31"/>
        <v>0.17419967812615128</v>
      </c>
      <c r="AK71" s="344">
        <f t="shared" si="32"/>
        <v>-0.59999999999999776</v>
      </c>
      <c r="AL71" s="95">
        <f t="shared" si="33"/>
        <v>0.27551123554942281</v>
      </c>
      <c r="AM71" s="95">
        <f t="shared" si="34"/>
        <v>0.28037398004241121</v>
      </c>
      <c r="AN71" s="344">
        <f t="shared" si="35"/>
        <v>-0.40000000000000036</v>
      </c>
      <c r="AO71" s="95">
        <f t="shared" si="36"/>
        <v>0.55689175203972752</v>
      </c>
      <c r="AP71" s="95">
        <f t="shared" si="37"/>
        <v>0.54542634183143757</v>
      </c>
      <c r="AQ71" s="344">
        <f t="shared" si="38"/>
        <v>1.2000000000000011</v>
      </c>
      <c r="AR71" s="106">
        <v>0</v>
      </c>
    </row>
    <row r="72" spans="2:44" ht="13.5" customHeight="1">
      <c r="B72" s="510">
        <v>18</v>
      </c>
      <c r="C72" s="618" t="s">
        <v>55</v>
      </c>
      <c r="D72" s="608">
        <f>VLOOKUP(B72,市区町村別_歯科医療費!$B$6:$G$79,6,FALSE)</f>
        <v>12088</v>
      </c>
      <c r="E72" s="608">
        <f ca="1">INDIRECT("M"&amp;(B72+3))-D72</f>
        <v>10298</v>
      </c>
      <c r="F72" s="610">
        <f ca="1">IFERROR(D72/INDIRECT("M"&amp;(B72+3)),"-")</f>
        <v>0.53998034485839363</v>
      </c>
      <c r="G72" s="338" t="s">
        <v>288</v>
      </c>
      <c r="H72" s="433">
        <v>1657</v>
      </c>
      <c r="I72" s="242">
        <f>IFERROR(H72/H75,"-")</f>
        <v>0.16882322975038208</v>
      </c>
      <c r="J72" s="265"/>
      <c r="L72" s="22" t="s">
        <v>47</v>
      </c>
      <c r="M72" s="451">
        <v>7345</v>
      </c>
      <c r="O72" s="510">
        <v>18</v>
      </c>
      <c r="P72" s="618" t="s">
        <v>55</v>
      </c>
      <c r="Q72" s="608">
        <v>11423</v>
      </c>
      <c r="R72" s="608">
        <v>10238</v>
      </c>
      <c r="S72" s="610">
        <v>0.52735330778819078</v>
      </c>
      <c r="T72" s="432" t="s">
        <v>288</v>
      </c>
      <c r="U72" s="429">
        <v>1631</v>
      </c>
      <c r="V72" s="430">
        <v>0.17932930181418361</v>
      </c>
      <c r="W72" s="287">
        <v>69</v>
      </c>
      <c r="X72" s="22" t="s">
        <v>47</v>
      </c>
      <c r="Y72" s="95">
        <f t="shared" si="21"/>
        <v>0.14695222405271829</v>
      </c>
      <c r="Z72" s="95">
        <f t="shared" si="24"/>
        <v>0.15412844036697249</v>
      </c>
      <c r="AA72" s="452">
        <f t="shared" si="25"/>
        <v>-0.70000000000000062</v>
      </c>
      <c r="AB72" s="95">
        <f t="shared" si="22"/>
        <v>0.26095551894563429</v>
      </c>
      <c r="AC72" s="95">
        <f t="shared" si="26"/>
        <v>0.25761467889908257</v>
      </c>
      <c r="AD72" s="452">
        <f t="shared" si="27"/>
        <v>0.30000000000000027</v>
      </c>
      <c r="AE72" s="95">
        <f t="shared" si="23"/>
        <v>0.59209225700164747</v>
      </c>
      <c r="AF72" s="95">
        <f t="shared" si="28"/>
        <v>0.588256880733945</v>
      </c>
      <c r="AG72" s="452">
        <f t="shared" si="29"/>
        <v>0.40000000000000036</v>
      </c>
      <c r="AI72" s="95">
        <f t="shared" si="30"/>
        <v>0.16759701241084968</v>
      </c>
      <c r="AJ72" s="95">
        <f t="shared" si="31"/>
        <v>0.17419967812615128</v>
      </c>
      <c r="AK72" s="344">
        <f t="shared" si="32"/>
        <v>-0.59999999999999776</v>
      </c>
      <c r="AL72" s="95">
        <f t="shared" si="33"/>
        <v>0.27551123554942281</v>
      </c>
      <c r="AM72" s="95">
        <f t="shared" si="34"/>
        <v>0.28037398004241121</v>
      </c>
      <c r="AN72" s="344">
        <f t="shared" si="35"/>
        <v>-0.40000000000000036</v>
      </c>
      <c r="AO72" s="95">
        <f t="shared" si="36"/>
        <v>0.55689175203972752</v>
      </c>
      <c r="AP72" s="95">
        <f t="shared" si="37"/>
        <v>0.54542634183143757</v>
      </c>
      <c r="AQ72" s="344">
        <f t="shared" si="38"/>
        <v>1.2000000000000011</v>
      </c>
      <c r="AR72" s="106">
        <v>0</v>
      </c>
    </row>
    <row r="73" spans="2:44" ht="13.5" customHeight="1">
      <c r="B73" s="511"/>
      <c r="C73" s="619"/>
      <c r="D73" s="609"/>
      <c r="E73" s="609"/>
      <c r="F73" s="611"/>
      <c r="G73" s="339" t="s">
        <v>289</v>
      </c>
      <c r="H73" s="439">
        <v>2814</v>
      </c>
      <c r="I73" s="275">
        <f>IFERROR(H73/H75,"-")</f>
        <v>0.28670402445236881</v>
      </c>
      <c r="J73" s="265"/>
      <c r="L73" s="22" t="s">
        <v>48</v>
      </c>
      <c r="M73" s="451">
        <v>1234</v>
      </c>
      <c r="O73" s="511"/>
      <c r="P73" s="619"/>
      <c r="Q73" s="609"/>
      <c r="R73" s="609"/>
      <c r="S73" s="611"/>
      <c r="T73" s="432" t="s">
        <v>289</v>
      </c>
      <c r="U73" s="429">
        <v>2621</v>
      </c>
      <c r="V73" s="430">
        <v>0.28818031885651457</v>
      </c>
      <c r="W73" s="287">
        <v>70</v>
      </c>
      <c r="X73" s="22" t="s">
        <v>48</v>
      </c>
      <c r="Y73" s="95">
        <f t="shared" si="21"/>
        <v>0.21730769230769231</v>
      </c>
      <c r="Z73" s="95">
        <f t="shared" si="24"/>
        <v>0.18609406952965235</v>
      </c>
      <c r="AA73" s="452">
        <f t="shared" si="25"/>
        <v>3.1</v>
      </c>
      <c r="AB73" s="95">
        <f t="shared" si="22"/>
        <v>0.29038461538461541</v>
      </c>
      <c r="AC73" s="95">
        <f t="shared" si="26"/>
        <v>0.30879345603271985</v>
      </c>
      <c r="AD73" s="452">
        <f t="shared" si="27"/>
        <v>-1.9000000000000017</v>
      </c>
      <c r="AE73" s="95">
        <f t="shared" si="23"/>
        <v>0.49230769230769234</v>
      </c>
      <c r="AF73" s="95">
        <f t="shared" si="28"/>
        <v>0.50511247443762786</v>
      </c>
      <c r="AG73" s="452">
        <f t="shared" si="29"/>
        <v>-1.3000000000000012</v>
      </c>
      <c r="AI73" s="95">
        <f t="shared" si="30"/>
        <v>0.16759701241084968</v>
      </c>
      <c r="AJ73" s="95">
        <f t="shared" si="31"/>
        <v>0.17419967812615128</v>
      </c>
      <c r="AK73" s="344">
        <f t="shared" si="32"/>
        <v>-0.59999999999999776</v>
      </c>
      <c r="AL73" s="95">
        <f t="shared" si="33"/>
        <v>0.27551123554942281</v>
      </c>
      <c r="AM73" s="95">
        <f t="shared" si="34"/>
        <v>0.28037398004241121</v>
      </c>
      <c r="AN73" s="344">
        <f t="shared" si="35"/>
        <v>-0.40000000000000036</v>
      </c>
      <c r="AO73" s="95">
        <f t="shared" si="36"/>
        <v>0.55689175203972752</v>
      </c>
      <c r="AP73" s="95">
        <f t="shared" si="37"/>
        <v>0.54542634183143757</v>
      </c>
      <c r="AQ73" s="344">
        <f t="shared" si="38"/>
        <v>1.2000000000000011</v>
      </c>
      <c r="AR73" s="106">
        <v>0</v>
      </c>
    </row>
    <row r="74" spans="2:44" ht="13.5" customHeight="1">
      <c r="B74" s="511"/>
      <c r="C74" s="619"/>
      <c r="D74" s="609"/>
      <c r="E74" s="609"/>
      <c r="F74" s="611"/>
      <c r="G74" s="339" t="s">
        <v>290</v>
      </c>
      <c r="H74" s="439">
        <v>5344</v>
      </c>
      <c r="I74" s="275">
        <f>IFERROR(H74/H75,"-")</f>
        <v>0.54447274579724914</v>
      </c>
      <c r="J74" s="265"/>
      <c r="L74" s="22" t="s">
        <v>49</v>
      </c>
      <c r="M74" s="451">
        <v>3744</v>
      </c>
      <c r="O74" s="511"/>
      <c r="P74" s="619"/>
      <c r="Q74" s="609"/>
      <c r="R74" s="609"/>
      <c r="S74" s="611"/>
      <c r="T74" s="432" t="s">
        <v>290</v>
      </c>
      <c r="U74" s="429">
        <v>4843</v>
      </c>
      <c r="V74" s="430">
        <v>0.53249037932930177</v>
      </c>
      <c r="W74" s="287">
        <v>71</v>
      </c>
      <c r="X74" s="22" t="s">
        <v>49</v>
      </c>
      <c r="Y74" s="95">
        <f t="shared" si="21"/>
        <v>0.14484272128749084</v>
      </c>
      <c r="Z74" s="95">
        <f t="shared" si="24"/>
        <v>0.157429718875502</v>
      </c>
      <c r="AA74" s="452">
        <f t="shared" si="25"/>
        <v>-1.2000000000000011</v>
      </c>
      <c r="AB74" s="95">
        <f t="shared" si="22"/>
        <v>0.30212143379663497</v>
      </c>
      <c r="AC74" s="95">
        <f t="shared" si="26"/>
        <v>0.29397590361445786</v>
      </c>
      <c r="AD74" s="452">
        <f t="shared" si="27"/>
        <v>0.80000000000000071</v>
      </c>
      <c r="AE74" s="95">
        <f t="shared" si="23"/>
        <v>0.55303584491587421</v>
      </c>
      <c r="AF74" s="95">
        <f t="shared" si="28"/>
        <v>0.54859437751004014</v>
      </c>
      <c r="AG74" s="452">
        <f t="shared" si="29"/>
        <v>0.40000000000000036</v>
      </c>
      <c r="AI74" s="95">
        <f t="shared" si="30"/>
        <v>0.16759701241084968</v>
      </c>
      <c r="AJ74" s="95">
        <f t="shared" si="31"/>
        <v>0.17419967812615128</v>
      </c>
      <c r="AK74" s="344">
        <f t="shared" si="32"/>
        <v>-0.59999999999999776</v>
      </c>
      <c r="AL74" s="95">
        <f t="shared" si="33"/>
        <v>0.27551123554942281</v>
      </c>
      <c r="AM74" s="95">
        <f t="shared" si="34"/>
        <v>0.28037398004241121</v>
      </c>
      <c r="AN74" s="344">
        <f t="shared" si="35"/>
        <v>-0.40000000000000036</v>
      </c>
      <c r="AO74" s="95">
        <f t="shared" si="36"/>
        <v>0.55689175203972752</v>
      </c>
      <c r="AP74" s="95">
        <f t="shared" si="37"/>
        <v>0.54542634183143757</v>
      </c>
      <c r="AQ74" s="344">
        <f t="shared" si="38"/>
        <v>1.2000000000000011</v>
      </c>
      <c r="AR74" s="106">
        <v>0</v>
      </c>
    </row>
    <row r="75" spans="2:44" ht="13.5" customHeight="1">
      <c r="B75" s="512"/>
      <c r="C75" s="620"/>
      <c r="D75" s="615"/>
      <c r="E75" s="615"/>
      <c r="F75" s="617"/>
      <c r="G75" s="385" t="s">
        <v>134</v>
      </c>
      <c r="H75" s="438">
        <f>SUM(H72:H74)</f>
        <v>9815</v>
      </c>
      <c r="I75" s="263">
        <f>IFERROR(H75/H75,"-")</f>
        <v>1</v>
      </c>
      <c r="J75" s="265"/>
      <c r="L75" s="22" t="s">
        <v>27</v>
      </c>
      <c r="M75" s="451">
        <v>2331</v>
      </c>
      <c r="O75" s="512"/>
      <c r="P75" s="620"/>
      <c r="Q75" s="615"/>
      <c r="R75" s="615"/>
      <c r="S75" s="617"/>
      <c r="T75" s="386" t="s">
        <v>134</v>
      </c>
      <c r="U75" s="429">
        <v>9095</v>
      </c>
      <c r="V75" s="430">
        <v>1</v>
      </c>
      <c r="W75" s="287">
        <v>72</v>
      </c>
      <c r="X75" s="22" t="s">
        <v>27</v>
      </c>
      <c r="Y75" s="95">
        <f t="shared" si="21"/>
        <v>0.1717479674796748</v>
      </c>
      <c r="Z75" s="95">
        <f t="shared" si="24"/>
        <v>0.17381228273464658</v>
      </c>
      <c r="AA75" s="452">
        <f t="shared" si="25"/>
        <v>-0.20000000000000018</v>
      </c>
      <c r="AB75" s="95">
        <f t="shared" si="22"/>
        <v>0.3048780487804878</v>
      </c>
      <c r="AC75" s="95">
        <f t="shared" si="26"/>
        <v>0.31633835457705678</v>
      </c>
      <c r="AD75" s="452">
        <f t="shared" si="27"/>
        <v>-1.100000000000001</v>
      </c>
      <c r="AE75" s="95">
        <f t="shared" si="23"/>
        <v>0.52337398373983735</v>
      </c>
      <c r="AF75" s="95">
        <f t="shared" si="28"/>
        <v>0.50984936268829661</v>
      </c>
      <c r="AG75" s="452">
        <f t="shared" si="29"/>
        <v>1.3000000000000012</v>
      </c>
      <c r="AI75" s="95">
        <f t="shared" si="30"/>
        <v>0.16759701241084968</v>
      </c>
      <c r="AJ75" s="95">
        <f t="shared" si="31"/>
        <v>0.17419967812615128</v>
      </c>
      <c r="AK75" s="344">
        <f t="shared" si="32"/>
        <v>-0.59999999999999776</v>
      </c>
      <c r="AL75" s="95">
        <f t="shared" si="33"/>
        <v>0.27551123554942281</v>
      </c>
      <c r="AM75" s="95">
        <f t="shared" si="34"/>
        <v>0.28037398004241121</v>
      </c>
      <c r="AN75" s="344">
        <f t="shared" si="35"/>
        <v>-0.40000000000000036</v>
      </c>
      <c r="AO75" s="95">
        <f t="shared" si="36"/>
        <v>0.55689175203972752</v>
      </c>
      <c r="AP75" s="95">
        <f t="shared" si="37"/>
        <v>0.54542634183143757</v>
      </c>
      <c r="AQ75" s="344">
        <f t="shared" si="38"/>
        <v>1.2000000000000011</v>
      </c>
      <c r="AR75" s="106">
        <v>0</v>
      </c>
    </row>
    <row r="76" spans="2:44" ht="13.5" customHeight="1">
      <c r="B76" s="510">
        <v>19</v>
      </c>
      <c r="C76" s="618" t="s">
        <v>79</v>
      </c>
      <c r="D76" s="608">
        <f>VLOOKUP(B76,市区町村別_歯科医療費!$B$6:$G$79,6,FALSE)</f>
        <v>6595</v>
      </c>
      <c r="E76" s="608">
        <f ca="1">INDIRECT("M"&amp;(B76+3))-D76</f>
        <v>8968</v>
      </c>
      <c r="F76" s="610">
        <f ca="1">IFERROR(D76/INDIRECT("M"&amp;(B76+3)),"-")</f>
        <v>0.42376148557476068</v>
      </c>
      <c r="G76" s="338" t="s">
        <v>288</v>
      </c>
      <c r="H76" s="433">
        <v>1093</v>
      </c>
      <c r="I76" s="242">
        <f>IFERROR(H76/H79,"-")</f>
        <v>0.21877502001601282</v>
      </c>
      <c r="J76" s="265"/>
      <c r="L76" s="22" t="s">
        <v>28</v>
      </c>
      <c r="M76" s="451">
        <v>3173</v>
      </c>
      <c r="O76" s="510">
        <v>19</v>
      </c>
      <c r="P76" s="618" t="s">
        <v>79</v>
      </c>
      <c r="Q76" s="608">
        <v>6276</v>
      </c>
      <c r="R76" s="608">
        <v>8822</v>
      </c>
      <c r="S76" s="610">
        <v>0.4156841965823288</v>
      </c>
      <c r="T76" s="432" t="s">
        <v>288</v>
      </c>
      <c r="U76" s="429">
        <v>1077</v>
      </c>
      <c r="V76" s="430">
        <v>0.22793650793650794</v>
      </c>
      <c r="W76" s="287">
        <v>73</v>
      </c>
      <c r="X76" s="22" t="s">
        <v>28</v>
      </c>
      <c r="Y76" s="95">
        <f t="shared" si="21"/>
        <v>0.18677940046118371</v>
      </c>
      <c r="Z76" s="95">
        <f t="shared" si="24"/>
        <v>0.18650793650793651</v>
      </c>
      <c r="AA76" s="452">
        <f t="shared" si="25"/>
        <v>0</v>
      </c>
      <c r="AB76" s="95">
        <f t="shared" si="22"/>
        <v>0.30053804765564951</v>
      </c>
      <c r="AC76" s="95">
        <f t="shared" si="26"/>
        <v>0.30555555555555558</v>
      </c>
      <c r="AD76" s="452">
        <f t="shared" si="27"/>
        <v>-0.50000000000000044</v>
      </c>
      <c r="AE76" s="95">
        <f t="shared" si="23"/>
        <v>0.5126825518831668</v>
      </c>
      <c r="AF76" s="95">
        <f t="shared" si="28"/>
        <v>0.50793650793650791</v>
      </c>
      <c r="AG76" s="452">
        <f t="shared" si="29"/>
        <v>0.50000000000000044</v>
      </c>
      <c r="AI76" s="95">
        <f t="shared" si="30"/>
        <v>0.16759701241084968</v>
      </c>
      <c r="AJ76" s="95">
        <f t="shared" si="31"/>
        <v>0.17419967812615128</v>
      </c>
      <c r="AK76" s="344">
        <f t="shared" si="32"/>
        <v>-0.59999999999999776</v>
      </c>
      <c r="AL76" s="95">
        <f t="shared" si="33"/>
        <v>0.27551123554942281</v>
      </c>
      <c r="AM76" s="95">
        <f t="shared" si="34"/>
        <v>0.28037398004241121</v>
      </c>
      <c r="AN76" s="344">
        <f t="shared" si="35"/>
        <v>-0.40000000000000036</v>
      </c>
      <c r="AO76" s="95">
        <f t="shared" si="36"/>
        <v>0.55689175203972752</v>
      </c>
      <c r="AP76" s="95">
        <f t="shared" si="37"/>
        <v>0.54542634183143757</v>
      </c>
      <c r="AQ76" s="344">
        <f t="shared" si="38"/>
        <v>1.2000000000000011</v>
      </c>
      <c r="AR76" s="106">
        <v>0</v>
      </c>
    </row>
    <row r="77" spans="2:44" ht="13.5" customHeight="1">
      <c r="B77" s="511"/>
      <c r="C77" s="619"/>
      <c r="D77" s="609"/>
      <c r="E77" s="609"/>
      <c r="F77" s="611"/>
      <c r="G77" s="339" t="s">
        <v>289</v>
      </c>
      <c r="H77" s="439">
        <v>1501</v>
      </c>
      <c r="I77" s="275">
        <f>IFERROR(H77/H79,"-")</f>
        <v>0.30044035228182547</v>
      </c>
      <c r="J77" s="265"/>
      <c r="L77" s="22" t="s">
        <v>29</v>
      </c>
      <c r="M77" s="451">
        <v>1448</v>
      </c>
      <c r="O77" s="511"/>
      <c r="P77" s="619"/>
      <c r="Q77" s="609"/>
      <c r="R77" s="609"/>
      <c r="S77" s="611"/>
      <c r="T77" s="432" t="s">
        <v>289</v>
      </c>
      <c r="U77" s="429">
        <v>1406</v>
      </c>
      <c r="V77" s="430">
        <v>0.29756613756613759</v>
      </c>
      <c r="W77" s="287">
        <v>74</v>
      </c>
      <c r="X77" s="22" t="s">
        <v>29</v>
      </c>
      <c r="Y77" s="95">
        <f t="shared" si="21"/>
        <v>0.20071684587813621</v>
      </c>
      <c r="Z77" s="95">
        <f t="shared" si="24"/>
        <v>0.18655097613882862</v>
      </c>
      <c r="AA77" s="452">
        <f t="shared" si="25"/>
        <v>1.4000000000000012</v>
      </c>
      <c r="AB77" s="95">
        <f t="shared" si="22"/>
        <v>0.25089605734767023</v>
      </c>
      <c r="AC77" s="95">
        <f t="shared" si="26"/>
        <v>0.2559652928416486</v>
      </c>
      <c r="AD77" s="452">
        <f t="shared" si="27"/>
        <v>-0.50000000000000044</v>
      </c>
      <c r="AE77" s="95">
        <f t="shared" si="23"/>
        <v>0.54838709677419351</v>
      </c>
      <c r="AF77" s="95">
        <f t="shared" si="28"/>
        <v>0.55748373101952275</v>
      </c>
      <c r="AG77" s="452">
        <f t="shared" si="29"/>
        <v>-0.9000000000000008</v>
      </c>
      <c r="AI77" s="95">
        <f t="shared" si="30"/>
        <v>0.16759701241084968</v>
      </c>
      <c r="AJ77" s="95">
        <f t="shared" si="31"/>
        <v>0.17419967812615128</v>
      </c>
      <c r="AK77" s="344">
        <f t="shared" si="32"/>
        <v>-0.59999999999999776</v>
      </c>
      <c r="AL77" s="95">
        <f t="shared" si="33"/>
        <v>0.27551123554942281</v>
      </c>
      <c r="AM77" s="95">
        <f t="shared" si="34"/>
        <v>0.28037398004241121</v>
      </c>
      <c r="AN77" s="344">
        <f t="shared" si="35"/>
        <v>-0.40000000000000036</v>
      </c>
      <c r="AO77" s="95">
        <f t="shared" si="36"/>
        <v>0.55689175203972752</v>
      </c>
      <c r="AP77" s="95">
        <f t="shared" si="37"/>
        <v>0.54542634183143757</v>
      </c>
      <c r="AQ77" s="344">
        <f t="shared" si="38"/>
        <v>1.2000000000000011</v>
      </c>
      <c r="AR77" s="106">
        <v>999</v>
      </c>
    </row>
    <row r="78" spans="2:44" ht="13.5" customHeight="1">
      <c r="B78" s="511"/>
      <c r="C78" s="619"/>
      <c r="D78" s="609"/>
      <c r="E78" s="609"/>
      <c r="F78" s="611"/>
      <c r="G78" s="339" t="s">
        <v>290</v>
      </c>
      <c r="H78" s="439">
        <v>2402</v>
      </c>
      <c r="I78" s="275">
        <f>IFERROR(H78/H79,"-")</f>
        <v>0.48078462770216174</v>
      </c>
      <c r="J78" s="265"/>
      <c r="L78" s="310"/>
      <c r="M78" s="277"/>
      <c r="O78" s="511"/>
      <c r="P78" s="619"/>
      <c r="Q78" s="609"/>
      <c r="R78" s="609"/>
      <c r="S78" s="611"/>
      <c r="T78" s="432" t="s">
        <v>290</v>
      </c>
      <c r="U78" s="429">
        <v>2242</v>
      </c>
      <c r="V78" s="430">
        <v>0.47449735449735447</v>
      </c>
      <c r="W78" s="287">
        <v>75</v>
      </c>
      <c r="X78" s="286" t="s">
        <v>313</v>
      </c>
      <c r="Y78" s="95">
        <f t="shared" si="21"/>
        <v>0.16759701241084968</v>
      </c>
      <c r="Z78" s="95">
        <f t="shared" si="24"/>
        <v>0.17419967812615128</v>
      </c>
      <c r="AA78" s="452">
        <f t="shared" si="25"/>
        <v>-0.59999999999999776</v>
      </c>
      <c r="AB78" s="95">
        <f t="shared" si="22"/>
        <v>0.27551123554942281</v>
      </c>
      <c r="AC78" s="95">
        <f t="shared" si="26"/>
        <v>0.28037398004241121</v>
      </c>
      <c r="AD78" s="452">
        <f t="shared" si="27"/>
        <v>-0.40000000000000036</v>
      </c>
      <c r="AE78" s="95">
        <f t="shared" si="23"/>
        <v>0.55689175203972752</v>
      </c>
      <c r="AF78" s="95">
        <f t="shared" si="28"/>
        <v>0.54542634183143757</v>
      </c>
      <c r="AG78" s="452">
        <f t="shared" si="29"/>
        <v>1.2000000000000011</v>
      </c>
    </row>
    <row r="79" spans="2:44" ht="13.5" customHeight="1">
      <c r="B79" s="512"/>
      <c r="C79" s="620"/>
      <c r="D79" s="615"/>
      <c r="E79" s="615"/>
      <c r="F79" s="617"/>
      <c r="G79" s="340" t="s">
        <v>134</v>
      </c>
      <c r="H79" s="438">
        <f>SUM(H76:H78)</f>
        <v>4996</v>
      </c>
      <c r="I79" s="263">
        <f>IFERROR(H79/H79,"-")</f>
        <v>1</v>
      </c>
      <c r="J79" s="265"/>
      <c r="L79" s="310"/>
      <c r="M79" s="277"/>
      <c r="O79" s="512"/>
      <c r="P79" s="620"/>
      <c r="Q79" s="615"/>
      <c r="R79" s="615"/>
      <c r="S79" s="617"/>
      <c r="T79" s="386" t="s">
        <v>134</v>
      </c>
      <c r="U79" s="429">
        <v>4725</v>
      </c>
      <c r="V79" s="430">
        <v>1</v>
      </c>
      <c r="W79" s="3"/>
      <c r="X79" s="3"/>
    </row>
    <row r="80" spans="2:44" ht="13.5" customHeight="1">
      <c r="B80" s="510">
        <v>20</v>
      </c>
      <c r="C80" s="618" t="s">
        <v>80</v>
      </c>
      <c r="D80" s="608">
        <f>VLOOKUP(B80,市区町村別_歯科医療費!$B$6:$G$79,6,FALSE)</f>
        <v>12831</v>
      </c>
      <c r="E80" s="608">
        <f ca="1">INDIRECT("M"&amp;(B80+3))-D80</f>
        <v>10963</v>
      </c>
      <c r="F80" s="610">
        <f ca="1">IFERROR(D80/INDIRECT("M"&amp;(B80+3)),"-")</f>
        <v>0.53925359334285949</v>
      </c>
      <c r="G80" s="338" t="s">
        <v>288</v>
      </c>
      <c r="H80" s="433">
        <v>1777</v>
      </c>
      <c r="I80" s="242">
        <f>IFERROR(H80/H83,"-")</f>
        <v>0.1709969207082371</v>
      </c>
      <c r="J80" s="265"/>
      <c r="L80" s="310"/>
      <c r="M80" s="277"/>
      <c r="O80" s="510">
        <v>20</v>
      </c>
      <c r="P80" s="618" t="s">
        <v>80</v>
      </c>
      <c r="Q80" s="608">
        <v>11875</v>
      </c>
      <c r="R80" s="608">
        <v>10774</v>
      </c>
      <c r="S80" s="610">
        <v>0.52430570886131833</v>
      </c>
      <c r="T80" s="432" t="s">
        <v>288</v>
      </c>
      <c r="U80" s="429">
        <v>1722</v>
      </c>
      <c r="V80" s="430">
        <v>0.17982456140350878</v>
      </c>
      <c r="W80" s="3"/>
      <c r="X80" s="3"/>
    </row>
    <row r="81" spans="2:24" ht="13.5" customHeight="1">
      <c r="B81" s="511"/>
      <c r="C81" s="619"/>
      <c r="D81" s="609"/>
      <c r="E81" s="609"/>
      <c r="F81" s="611"/>
      <c r="G81" s="339" t="s">
        <v>289</v>
      </c>
      <c r="H81" s="439">
        <v>2811</v>
      </c>
      <c r="I81" s="275">
        <f>IFERROR(H81/H83,"-")</f>
        <v>0.27049653579676675</v>
      </c>
      <c r="J81" s="265"/>
      <c r="L81" s="310"/>
      <c r="M81" s="277"/>
      <c r="O81" s="511"/>
      <c r="P81" s="619"/>
      <c r="Q81" s="609"/>
      <c r="R81" s="609"/>
      <c r="S81" s="611"/>
      <c r="T81" s="432" t="s">
        <v>289</v>
      </c>
      <c r="U81" s="429">
        <v>2664</v>
      </c>
      <c r="V81" s="430">
        <v>0.2781954887218045</v>
      </c>
      <c r="W81" s="3"/>
      <c r="X81" s="3"/>
    </row>
    <row r="82" spans="2:24" ht="13.5" customHeight="1">
      <c r="B82" s="511"/>
      <c r="C82" s="619"/>
      <c r="D82" s="609"/>
      <c r="E82" s="609"/>
      <c r="F82" s="611"/>
      <c r="G82" s="339" t="s">
        <v>290</v>
      </c>
      <c r="H82" s="439">
        <v>5804</v>
      </c>
      <c r="I82" s="275">
        <f>IFERROR(H82/H83,"-")</f>
        <v>0.55850654349499618</v>
      </c>
      <c r="J82" s="265"/>
      <c r="L82" s="310"/>
      <c r="M82" s="277"/>
      <c r="O82" s="511"/>
      <c r="P82" s="619"/>
      <c r="Q82" s="609"/>
      <c r="R82" s="609"/>
      <c r="S82" s="611"/>
      <c r="T82" s="432" t="s">
        <v>290</v>
      </c>
      <c r="U82" s="429">
        <v>5190</v>
      </c>
      <c r="V82" s="430">
        <v>0.54197994987468667</v>
      </c>
      <c r="W82" s="3"/>
      <c r="X82" s="3"/>
    </row>
    <row r="83" spans="2:24" ht="13.5" customHeight="1">
      <c r="B83" s="512"/>
      <c r="C83" s="620"/>
      <c r="D83" s="615"/>
      <c r="E83" s="615"/>
      <c r="F83" s="617"/>
      <c r="G83" s="340" t="s">
        <v>134</v>
      </c>
      <c r="H83" s="438">
        <f>SUM(H80:H82)</f>
        <v>10392</v>
      </c>
      <c r="I83" s="263">
        <f>IFERROR(H83/H83,"-")</f>
        <v>1</v>
      </c>
      <c r="J83" s="265"/>
      <c r="O83" s="512"/>
      <c r="P83" s="620"/>
      <c r="Q83" s="615"/>
      <c r="R83" s="615"/>
      <c r="S83" s="617"/>
      <c r="T83" s="386" t="s">
        <v>134</v>
      </c>
      <c r="U83" s="429">
        <v>9576</v>
      </c>
      <c r="V83" s="430">
        <v>1</v>
      </c>
      <c r="W83" s="3"/>
      <c r="X83" s="3"/>
    </row>
    <row r="84" spans="2:24" ht="13.5" customHeight="1">
      <c r="B84" s="510">
        <v>21</v>
      </c>
      <c r="C84" s="618" t="s">
        <v>81</v>
      </c>
      <c r="D84" s="608">
        <f>VLOOKUP(B84,市区町村別_歯科医療費!$B$6:$G$79,6,FALSE)</f>
        <v>8467</v>
      </c>
      <c r="E84" s="608">
        <f ca="1">INDIRECT("M"&amp;(B84+3))-D84</f>
        <v>7199</v>
      </c>
      <c r="F84" s="610">
        <f ca="1">IFERROR(D84/INDIRECT("M"&amp;(B84+3)),"-")</f>
        <v>0.54046980722583937</v>
      </c>
      <c r="G84" s="338" t="s">
        <v>288</v>
      </c>
      <c r="H84" s="433">
        <v>1167</v>
      </c>
      <c r="I84" s="242">
        <f>IFERROR(H84/H87,"-")</f>
        <v>0.17276091783863803</v>
      </c>
      <c r="J84" s="265"/>
      <c r="O84" s="510">
        <v>21</v>
      </c>
      <c r="P84" s="618" t="s">
        <v>81</v>
      </c>
      <c r="Q84" s="608">
        <v>8053</v>
      </c>
      <c r="R84" s="608">
        <v>6993</v>
      </c>
      <c r="S84" s="610">
        <v>0.53522530905223975</v>
      </c>
      <c r="T84" s="432" t="s">
        <v>288</v>
      </c>
      <c r="U84" s="429">
        <v>1159</v>
      </c>
      <c r="V84" s="430">
        <v>0.1812070043777361</v>
      </c>
      <c r="W84" s="3"/>
      <c r="X84" s="3"/>
    </row>
    <row r="85" spans="2:24" ht="13.5" customHeight="1">
      <c r="B85" s="511"/>
      <c r="C85" s="619"/>
      <c r="D85" s="609"/>
      <c r="E85" s="609"/>
      <c r="F85" s="611"/>
      <c r="G85" s="339" t="s">
        <v>289</v>
      </c>
      <c r="H85" s="439">
        <v>1905</v>
      </c>
      <c r="I85" s="275">
        <f>IFERROR(H85/H87,"-")</f>
        <v>0.28201332346410068</v>
      </c>
      <c r="J85" s="265"/>
      <c r="O85" s="511"/>
      <c r="P85" s="619"/>
      <c r="Q85" s="609"/>
      <c r="R85" s="609"/>
      <c r="S85" s="611"/>
      <c r="T85" s="432" t="s">
        <v>289</v>
      </c>
      <c r="U85" s="429">
        <v>1816</v>
      </c>
      <c r="V85" s="430">
        <v>0.28392745465916197</v>
      </c>
      <c r="W85" s="3"/>
      <c r="X85" s="3"/>
    </row>
    <row r="86" spans="2:24" ht="13.5" customHeight="1">
      <c r="B86" s="511"/>
      <c r="C86" s="619"/>
      <c r="D86" s="609"/>
      <c r="E86" s="609"/>
      <c r="F86" s="611"/>
      <c r="G86" s="339" t="s">
        <v>290</v>
      </c>
      <c r="H86" s="439">
        <v>3683</v>
      </c>
      <c r="I86" s="275">
        <f>IFERROR(H86/H87,"-")</f>
        <v>0.54522575869726131</v>
      </c>
      <c r="J86" s="265"/>
      <c r="O86" s="511"/>
      <c r="P86" s="619"/>
      <c r="Q86" s="609"/>
      <c r="R86" s="609"/>
      <c r="S86" s="611"/>
      <c r="T86" s="432" t="s">
        <v>290</v>
      </c>
      <c r="U86" s="429">
        <v>3421</v>
      </c>
      <c r="V86" s="430">
        <v>0.5348655409631019</v>
      </c>
      <c r="W86" s="3"/>
      <c r="X86" s="3"/>
    </row>
    <row r="87" spans="2:24" ht="13.5" customHeight="1">
      <c r="B87" s="512"/>
      <c r="C87" s="620"/>
      <c r="D87" s="615"/>
      <c r="E87" s="615"/>
      <c r="F87" s="617"/>
      <c r="G87" s="340" t="s">
        <v>134</v>
      </c>
      <c r="H87" s="438">
        <f>SUM(H84:H86)</f>
        <v>6755</v>
      </c>
      <c r="I87" s="263">
        <f>IFERROR(H87/H87,"-")</f>
        <v>1</v>
      </c>
      <c r="J87" s="265"/>
      <c r="O87" s="512"/>
      <c r="P87" s="620"/>
      <c r="Q87" s="615"/>
      <c r="R87" s="615"/>
      <c r="S87" s="617"/>
      <c r="T87" s="386" t="s">
        <v>134</v>
      </c>
      <c r="U87" s="429">
        <v>6396</v>
      </c>
      <c r="V87" s="430">
        <v>1</v>
      </c>
      <c r="W87" s="3"/>
      <c r="X87" s="3"/>
    </row>
    <row r="88" spans="2:24" ht="13.5" customHeight="1">
      <c r="B88" s="510">
        <v>22</v>
      </c>
      <c r="C88" s="618" t="s">
        <v>56</v>
      </c>
      <c r="D88" s="608">
        <f>VLOOKUP(B88,市区町村別_歯科医療費!$B$6:$G$79,6,FALSE)</f>
        <v>10583</v>
      </c>
      <c r="E88" s="608">
        <f ca="1">INDIRECT("M"&amp;(B88+3))-D88</f>
        <v>9890</v>
      </c>
      <c r="F88" s="610">
        <f ca="1">IFERROR(D88/INDIRECT("M"&amp;(B88+3)),"-")</f>
        <v>0.5169247301323695</v>
      </c>
      <c r="G88" s="338" t="s">
        <v>288</v>
      </c>
      <c r="H88" s="433">
        <v>1496</v>
      </c>
      <c r="I88" s="242">
        <f>IFERROR(H88/H91,"-")</f>
        <v>0.17752462323484039</v>
      </c>
      <c r="J88" s="265"/>
      <c r="O88" s="510">
        <v>22</v>
      </c>
      <c r="P88" s="618" t="s">
        <v>56</v>
      </c>
      <c r="Q88" s="608">
        <v>9794</v>
      </c>
      <c r="R88" s="608">
        <v>9535</v>
      </c>
      <c r="S88" s="610">
        <v>0.50669977753634432</v>
      </c>
      <c r="T88" s="432" t="s">
        <v>288</v>
      </c>
      <c r="U88" s="429">
        <v>1437</v>
      </c>
      <c r="V88" s="430">
        <v>0.18769592476489028</v>
      </c>
      <c r="W88" s="3"/>
      <c r="X88" s="3"/>
    </row>
    <row r="89" spans="2:24" ht="13.5" customHeight="1">
      <c r="B89" s="511"/>
      <c r="C89" s="619"/>
      <c r="D89" s="609"/>
      <c r="E89" s="609"/>
      <c r="F89" s="611"/>
      <c r="G89" s="339" t="s">
        <v>289</v>
      </c>
      <c r="H89" s="439">
        <v>2354</v>
      </c>
      <c r="I89" s="275">
        <f>IFERROR(H89/H91,"-")</f>
        <v>0.27934021597246944</v>
      </c>
      <c r="J89" s="265"/>
      <c r="O89" s="511"/>
      <c r="P89" s="619"/>
      <c r="Q89" s="609"/>
      <c r="R89" s="609"/>
      <c r="S89" s="611"/>
      <c r="T89" s="432" t="s">
        <v>289</v>
      </c>
      <c r="U89" s="429">
        <v>2149</v>
      </c>
      <c r="V89" s="430">
        <v>0.28069487983281088</v>
      </c>
      <c r="W89" s="3"/>
      <c r="X89" s="3"/>
    </row>
    <row r="90" spans="2:24" ht="13.5" customHeight="1">
      <c r="B90" s="511"/>
      <c r="C90" s="619"/>
      <c r="D90" s="609"/>
      <c r="E90" s="609"/>
      <c r="F90" s="611"/>
      <c r="G90" s="339" t="s">
        <v>290</v>
      </c>
      <c r="H90" s="439">
        <v>4577</v>
      </c>
      <c r="I90" s="275">
        <f>IFERROR(H90/H91,"-")</f>
        <v>0.5431351607926902</v>
      </c>
      <c r="J90" s="265"/>
      <c r="O90" s="511"/>
      <c r="P90" s="619"/>
      <c r="Q90" s="609"/>
      <c r="R90" s="609"/>
      <c r="S90" s="611"/>
      <c r="T90" s="432" t="s">
        <v>290</v>
      </c>
      <c r="U90" s="429">
        <v>4070</v>
      </c>
      <c r="V90" s="430">
        <v>0.5316091954022989</v>
      </c>
      <c r="W90" s="3"/>
      <c r="X90" s="3"/>
    </row>
    <row r="91" spans="2:24" ht="13.5" customHeight="1">
      <c r="B91" s="512"/>
      <c r="C91" s="619"/>
      <c r="D91" s="615"/>
      <c r="E91" s="609"/>
      <c r="F91" s="611"/>
      <c r="G91" s="340" t="s">
        <v>134</v>
      </c>
      <c r="H91" s="433">
        <f>SUM(H88:H90)</f>
        <v>8427</v>
      </c>
      <c r="I91" s="242">
        <f>IFERROR(H91/H91,"-")</f>
        <v>1</v>
      </c>
      <c r="J91" s="265"/>
      <c r="O91" s="512"/>
      <c r="P91" s="619"/>
      <c r="Q91" s="615"/>
      <c r="R91" s="609"/>
      <c r="S91" s="611"/>
      <c r="T91" s="386" t="s">
        <v>134</v>
      </c>
      <c r="U91" s="429">
        <v>7656</v>
      </c>
      <c r="V91" s="430">
        <v>1</v>
      </c>
      <c r="W91" s="3"/>
      <c r="X91" s="3"/>
    </row>
    <row r="92" spans="2:24" ht="13.5" customHeight="1">
      <c r="B92" s="510">
        <v>23</v>
      </c>
      <c r="C92" s="618" t="s">
        <v>82</v>
      </c>
      <c r="D92" s="608">
        <f>VLOOKUP(B92,市区町村別_歯科医療費!$B$6:$G$79,6,FALSE)</f>
        <v>17026</v>
      </c>
      <c r="E92" s="608">
        <f ca="1">INDIRECT("M"&amp;(B92+3))-D92</f>
        <v>15668</v>
      </c>
      <c r="F92" s="610">
        <f ca="1">IFERROR(D92/INDIRECT("M"&amp;(B92+3)),"-")</f>
        <v>0.52076833669786504</v>
      </c>
      <c r="G92" s="338" t="s">
        <v>288</v>
      </c>
      <c r="H92" s="433">
        <v>2751</v>
      </c>
      <c r="I92" s="242">
        <f>IFERROR(H92/H95,"-")</f>
        <v>0.20320579110651499</v>
      </c>
      <c r="J92" s="265"/>
      <c r="O92" s="510">
        <v>23</v>
      </c>
      <c r="P92" s="618" t="s">
        <v>82</v>
      </c>
      <c r="Q92" s="608">
        <v>15972</v>
      </c>
      <c r="R92" s="608">
        <v>15395</v>
      </c>
      <c r="S92" s="610">
        <v>0.50919756431918894</v>
      </c>
      <c r="T92" s="432" t="s">
        <v>288</v>
      </c>
      <c r="U92" s="429">
        <v>2544</v>
      </c>
      <c r="V92" s="430">
        <v>0.20356885652556614</v>
      </c>
      <c r="W92" s="3"/>
      <c r="X92" s="3"/>
    </row>
    <row r="93" spans="2:24" ht="13.5" customHeight="1">
      <c r="B93" s="511"/>
      <c r="C93" s="619"/>
      <c r="D93" s="609"/>
      <c r="E93" s="609"/>
      <c r="F93" s="611"/>
      <c r="G93" s="339" t="s">
        <v>289</v>
      </c>
      <c r="H93" s="439">
        <v>3950</v>
      </c>
      <c r="I93" s="275">
        <f>IFERROR(H93/H95,"-")</f>
        <v>0.29177131038558135</v>
      </c>
      <c r="J93" s="265"/>
      <c r="O93" s="511"/>
      <c r="P93" s="619"/>
      <c r="Q93" s="609"/>
      <c r="R93" s="609"/>
      <c r="S93" s="611"/>
      <c r="T93" s="432" t="s">
        <v>289</v>
      </c>
      <c r="U93" s="429">
        <v>3672</v>
      </c>
      <c r="V93" s="430">
        <v>0.29383051932463794</v>
      </c>
      <c r="W93" s="3"/>
      <c r="X93" s="3"/>
    </row>
    <row r="94" spans="2:24" ht="13.5" customHeight="1">
      <c r="B94" s="511"/>
      <c r="C94" s="619"/>
      <c r="D94" s="609"/>
      <c r="E94" s="609"/>
      <c r="F94" s="611"/>
      <c r="G94" s="339" t="s">
        <v>290</v>
      </c>
      <c r="H94" s="439">
        <v>6837</v>
      </c>
      <c r="I94" s="275">
        <f>IFERROR(H94/H95,"-")</f>
        <v>0.50502289850790372</v>
      </c>
      <c r="J94" s="265"/>
      <c r="O94" s="511"/>
      <c r="P94" s="619"/>
      <c r="Q94" s="609"/>
      <c r="R94" s="609"/>
      <c r="S94" s="611"/>
      <c r="T94" s="432" t="s">
        <v>290</v>
      </c>
      <c r="U94" s="429">
        <v>6281</v>
      </c>
      <c r="V94" s="430">
        <v>0.502600624149796</v>
      </c>
      <c r="W94" s="3"/>
      <c r="X94" s="3"/>
    </row>
    <row r="95" spans="2:24" ht="13.5" customHeight="1">
      <c r="B95" s="512"/>
      <c r="C95" s="620"/>
      <c r="D95" s="615"/>
      <c r="E95" s="615"/>
      <c r="F95" s="617"/>
      <c r="G95" s="340" t="s">
        <v>134</v>
      </c>
      <c r="H95" s="438">
        <f>SUM(H92:H94)</f>
        <v>13538</v>
      </c>
      <c r="I95" s="263">
        <f>IFERROR(H95/H95,"-")</f>
        <v>1</v>
      </c>
      <c r="J95" s="265"/>
      <c r="O95" s="512"/>
      <c r="P95" s="620"/>
      <c r="Q95" s="615"/>
      <c r="R95" s="615"/>
      <c r="S95" s="617"/>
      <c r="T95" s="386" t="s">
        <v>134</v>
      </c>
      <c r="U95" s="429">
        <v>12497</v>
      </c>
      <c r="V95" s="430">
        <v>1</v>
      </c>
      <c r="W95" s="3"/>
      <c r="X95" s="3"/>
    </row>
    <row r="96" spans="2:24" ht="13.5" customHeight="1">
      <c r="B96" s="510">
        <v>24</v>
      </c>
      <c r="C96" s="618" t="s">
        <v>83</v>
      </c>
      <c r="D96" s="608">
        <f>VLOOKUP(B96,市区町村別_歯科医療費!$B$6:$G$79,6,FALSE)</f>
        <v>8351</v>
      </c>
      <c r="E96" s="608">
        <f ca="1">INDIRECT("M"&amp;(B96+3))-D96</f>
        <v>6222</v>
      </c>
      <c r="F96" s="610">
        <f ca="1">IFERROR(D96/INDIRECT("M"&amp;(B96+3)),"-")</f>
        <v>0.57304604405407256</v>
      </c>
      <c r="G96" s="338" t="s">
        <v>288</v>
      </c>
      <c r="H96" s="433">
        <v>1037</v>
      </c>
      <c r="I96" s="242">
        <f>IFERROR(H96/H99,"-")</f>
        <v>0.15313053750738334</v>
      </c>
      <c r="J96" s="265"/>
      <c r="O96" s="510">
        <v>24</v>
      </c>
      <c r="P96" s="618" t="s">
        <v>83</v>
      </c>
      <c r="Q96" s="608">
        <v>7687</v>
      </c>
      <c r="R96" s="608">
        <v>6031</v>
      </c>
      <c r="S96" s="610">
        <v>0.56035865286484909</v>
      </c>
      <c r="T96" s="432" t="s">
        <v>288</v>
      </c>
      <c r="U96" s="429">
        <v>1003</v>
      </c>
      <c r="V96" s="430">
        <v>0.16322213181448331</v>
      </c>
      <c r="W96" s="3"/>
      <c r="X96" s="3"/>
    </row>
    <row r="97" spans="2:24" ht="13.5" customHeight="1">
      <c r="B97" s="511"/>
      <c r="C97" s="619"/>
      <c r="D97" s="609"/>
      <c r="E97" s="609"/>
      <c r="F97" s="611"/>
      <c r="G97" s="339" t="s">
        <v>289</v>
      </c>
      <c r="H97" s="439">
        <v>1826</v>
      </c>
      <c r="I97" s="275">
        <f>IFERROR(H97/H99,"-")</f>
        <v>0.26963969285292383</v>
      </c>
      <c r="J97" s="265"/>
      <c r="O97" s="511"/>
      <c r="P97" s="619"/>
      <c r="Q97" s="609"/>
      <c r="R97" s="609"/>
      <c r="S97" s="611"/>
      <c r="T97" s="432" t="s">
        <v>289</v>
      </c>
      <c r="U97" s="429">
        <v>1686</v>
      </c>
      <c r="V97" s="430">
        <v>0.27436940602115539</v>
      </c>
      <c r="W97" s="3"/>
      <c r="X97" s="3"/>
    </row>
    <row r="98" spans="2:24" ht="13.5" customHeight="1">
      <c r="B98" s="511"/>
      <c r="C98" s="619"/>
      <c r="D98" s="609"/>
      <c r="E98" s="609"/>
      <c r="F98" s="611"/>
      <c r="G98" s="339" t="s">
        <v>290</v>
      </c>
      <c r="H98" s="439">
        <v>3909</v>
      </c>
      <c r="I98" s="275">
        <f>IFERROR(H98/H99,"-")</f>
        <v>0.57722976963969286</v>
      </c>
      <c r="J98" s="265"/>
      <c r="O98" s="511"/>
      <c r="P98" s="619"/>
      <c r="Q98" s="609"/>
      <c r="R98" s="609"/>
      <c r="S98" s="611"/>
      <c r="T98" s="432" t="s">
        <v>290</v>
      </c>
      <c r="U98" s="429">
        <v>3456</v>
      </c>
      <c r="V98" s="430">
        <v>0.56240846216436124</v>
      </c>
      <c r="W98" s="3"/>
      <c r="X98" s="3"/>
    </row>
    <row r="99" spans="2:24" ht="13.5" customHeight="1">
      <c r="B99" s="512"/>
      <c r="C99" s="620"/>
      <c r="D99" s="615"/>
      <c r="E99" s="615"/>
      <c r="F99" s="617"/>
      <c r="G99" s="340" t="s">
        <v>134</v>
      </c>
      <c r="H99" s="438">
        <f>SUM(H96:H98)</f>
        <v>6772</v>
      </c>
      <c r="I99" s="263">
        <f>IFERROR(H99/H99,"-")</f>
        <v>1</v>
      </c>
      <c r="J99" s="265"/>
      <c r="O99" s="512"/>
      <c r="P99" s="620"/>
      <c r="Q99" s="615"/>
      <c r="R99" s="615"/>
      <c r="S99" s="617"/>
      <c r="T99" s="386" t="s">
        <v>134</v>
      </c>
      <c r="U99" s="429">
        <v>6145</v>
      </c>
      <c r="V99" s="430">
        <v>1</v>
      </c>
      <c r="W99" s="3"/>
      <c r="X99" s="3"/>
    </row>
    <row r="100" spans="2:24" ht="13.5" customHeight="1">
      <c r="B100" s="510">
        <v>25</v>
      </c>
      <c r="C100" s="618" t="s">
        <v>84</v>
      </c>
      <c r="D100" s="608">
        <f>VLOOKUP(B100,市区町村別_歯科医療費!$B$6:$G$79,6,FALSE)</f>
        <v>5377</v>
      </c>
      <c r="E100" s="608">
        <f ca="1">INDIRECT("M"&amp;(B100+3))-D100</f>
        <v>4667</v>
      </c>
      <c r="F100" s="610">
        <f ca="1">IFERROR(D100/INDIRECT("M"&amp;(B100+3)),"-")</f>
        <v>0.53534448426921544</v>
      </c>
      <c r="G100" s="338" t="s">
        <v>288</v>
      </c>
      <c r="H100" s="433">
        <v>664</v>
      </c>
      <c r="I100" s="242">
        <f>IFERROR(H100/H103,"-")</f>
        <v>0.15121840127533592</v>
      </c>
      <c r="J100" s="265"/>
      <c r="O100" s="510">
        <v>25</v>
      </c>
      <c r="P100" s="618" t="s">
        <v>84</v>
      </c>
      <c r="Q100" s="608">
        <v>4985</v>
      </c>
      <c r="R100" s="608">
        <v>4563</v>
      </c>
      <c r="S100" s="610">
        <v>0.52209886887306245</v>
      </c>
      <c r="T100" s="432" t="s">
        <v>288</v>
      </c>
      <c r="U100" s="429">
        <v>655</v>
      </c>
      <c r="V100" s="430">
        <v>0.16313823163138233</v>
      </c>
      <c r="W100" s="3"/>
      <c r="X100" s="3"/>
    </row>
    <row r="101" spans="2:24" ht="13.5" customHeight="1">
      <c r="B101" s="511"/>
      <c r="C101" s="619"/>
      <c r="D101" s="609"/>
      <c r="E101" s="609"/>
      <c r="F101" s="611"/>
      <c r="G101" s="339" t="s">
        <v>289</v>
      </c>
      <c r="H101" s="439">
        <v>1212</v>
      </c>
      <c r="I101" s="275">
        <f>IFERROR(H101/H103,"-")</f>
        <v>0.27601913003871553</v>
      </c>
      <c r="J101" s="265"/>
      <c r="O101" s="511"/>
      <c r="P101" s="619"/>
      <c r="Q101" s="609"/>
      <c r="R101" s="609"/>
      <c r="S101" s="611"/>
      <c r="T101" s="432" t="s">
        <v>289</v>
      </c>
      <c r="U101" s="429">
        <v>1125</v>
      </c>
      <c r="V101" s="430">
        <v>0.28019925280199254</v>
      </c>
      <c r="W101" s="3"/>
      <c r="X101" s="3"/>
    </row>
    <row r="102" spans="2:24" ht="13.5" customHeight="1">
      <c r="B102" s="511"/>
      <c r="C102" s="619"/>
      <c r="D102" s="609"/>
      <c r="E102" s="609"/>
      <c r="F102" s="611"/>
      <c r="G102" s="339" t="s">
        <v>290</v>
      </c>
      <c r="H102" s="439">
        <v>2515</v>
      </c>
      <c r="I102" s="275">
        <f>IFERROR(H102/H103,"-")</f>
        <v>0.57276246868594849</v>
      </c>
      <c r="J102" s="265"/>
      <c r="O102" s="511"/>
      <c r="P102" s="619"/>
      <c r="Q102" s="609"/>
      <c r="R102" s="609"/>
      <c r="S102" s="611"/>
      <c r="T102" s="432" t="s">
        <v>290</v>
      </c>
      <c r="U102" s="429">
        <v>2235</v>
      </c>
      <c r="V102" s="430">
        <v>0.55666251556662516</v>
      </c>
      <c r="W102" s="3"/>
      <c r="X102" s="3"/>
    </row>
    <row r="103" spans="2:24" ht="13.5" customHeight="1">
      <c r="B103" s="512"/>
      <c r="C103" s="620"/>
      <c r="D103" s="615"/>
      <c r="E103" s="615"/>
      <c r="F103" s="617"/>
      <c r="G103" s="340" t="s">
        <v>134</v>
      </c>
      <c r="H103" s="438">
        <f>SUM(H100:H102)</f>
        <v>4391</v>
      </c>
      <c r="I103" s="263">
        <f>IFERROR(H103/H103,"-")</f>
        <v>1</v>
      </c>
      <c r="J103" s="265"/>
      <c r="O103" s="512"/>
      <c r="P103" s="620"/>
      <c r="Q103" s="615"/>
      <c r="R103" s="615"/>
      <c r="S103" s="617"/>
      <c r="T103" s="386" t="s">
        <v>134</v>
      </c>
      <c r="U103" s="429">
        <v>4015</v>
      </c>
      <c r="V103" s="430">
        <v>1</v>
      </c>
      <c r="W103" s="3"/>
      <c r="X103" s="3"/>
    </row>
    <row r="104" spans="2:24" ht="13.5" customHeight="1">
      <c r="B104" s="510">
        <v>26</v>
      </c>
      <c r="C104" s="618" t="s">
        <v>30</v>
      </c>
      <c r="D104" s="608">
        <f>VLOOKUP(B104,市区町村別_歯科医療費!$B$6:$G$79,6,FALSE)</f>
        <v>78836</v>
      </c>
      <c r="E104" s="608">
        <f ca="1">INDIRECT("M"&amp;(B104+3))-D104</f>
        <v>61060</v>
      </c>
      <c r="F104" s="610">
        <f ca="1">IFERROR(D104/INDIRECT("M"&amp;(B104+3)),"-")</f>
        <v>0.56353291016183449</v>
      </c>
      <c r="G104" s="338" t="s">
        <v>288</v>
      </c>
      <c r="H104" s="433">
        <v>10217</v>
      </c>
      <c r="I104" s="242">
        <f>IFERROR(H104/H107,"-")</f>
        <v>0.16564795149078293</v>
      </c>
      <c r="J104" s="265"/>
      <c r="O104" s="510">
        <v>26</v>
      </c>
      <c r="P104" s="618" t="s">
        <v>30</v>
      </c>
      <c r="Q104" s="608">
        <v>72783</v>
      </c>
      <c r="R104" s="608">
        <v>59808</v>
      </c>
      <c r="S104" s="610">
        <v>0.54892866031631105</v>
      </c>
      <c r="T104" s="432" t="s">
        <v>288</v>
      </c>
      <c r="U104" s="429">
        <v>9550</v>
      </c>
      <c r="V104" s="430">
        <v>0.17035319300749197</v>
      </c>
      <c r="W104" s="3"/>
      <c r="X104" s="3"/>
    </row>
    <row r="105" spans="2:24" ht="13.5" customHeight="1">
      <c r="B105" s="511"/>
      <c r="C105" s="619"/>
      <c r="D105" s="609"/>
      <c r="E105" s="609"/>
      <c r="F105" s="611"/>
      <c r="G105" s="339" t="s">
        <v>289</v>
      </c>
      <c r="H105" s="439">
        <v>16859</v>
      </c>
      <c r="I105" s="275">
        <f>IFERROR(H105/H107,"-")</f>
        <v>0.27333452228473226</v>
      </c>
      <c r="J105" s="265"/>
      <c r="O105" s="511"/>
      <c r="P105" s="619"/>
      <c r="Q105" s="609"/>
      <c r="R105" s="609"/>
      <c r="S105" s="611"/>
      <c r="T105" s="432" t="s">
        <v>289</v>
      </c>
      <c r="U105" s="429">
        <v>15606</v>
      </c>
      <c r="V105" s="430">
        <v>0.27838030681412773</v>
      </c>
      <c r="W105" s="3"/>
      <c r="X105" s="3"/>
    </row>
    <row r="106" spans="2:24" ht="13.5" customHeight="1">
      <c r="B106" s="511"/>
      <c r="C106" s="619"/>
      <c r="D106" s="609"/>
      <c r="E106" s="609"/>
      <c r="F106" s="611"/>
      <c r="G106" s="339" t="s">
        <v>290</v>
      </c>
      <c r="H106" s="439">
        <v>34603</v>
      </c>
      <c r="I106" s="275">
        <f>IFERROR(H106/H107,"-")</f>
        <v>0.56101752622448486</v>
      </c>
      <c r="J106" s="265"/>
      <c r="O106" s="511"/>
      <c r="P106" s="619"/>
      <c r="Q106" s="609"/>
      <c r="R106" s="609"/>
      <c r="S106" s="611"/>
      <c r="T106" s="432" t="s">
        <v>290</v>
      </c>
      <c r="U106" s="429">
        <v>30904</v>
      </c>
      <c r="V106" s="430">
        <v>0.5512665001783803</v>
      </c>
      <c r="W106" s="3"/>
      <c r="X106" s="3"/>
    </row>
    <row r="107" spans="2:24" ht="13.5" customHeight="1">
      <c r="B107" s="512"/>
      <c r="C107" s="620"/>
      <c r="D107" s="615"/>
      <c r="E107" s="615"/>
      <c r="F107" s="617"/>
      <c r="G107" s="340" t="s">
        <v>134</v>
      </c>
      <c r="H107" s="438">
        <f>SUM(H104:H106)</f>
        <v>61679</v>
      </c>
      <c r="I107" s="263">
        <f>IFERROR(H107/H107,"-")</f>
        <v>1</v>
      </c>
      <c r="J107" s="265"/>
      <c r="O107" s="512"/>
      <c r="P107" s="620"/>
      <c r="Q107" s="615"/>
      <c r="R107" s="615"/>
      <c r="S107" s="617"/>
      <c r="T107" s="386" t="s">
        <v>134</v>
      </c>
      <c r="U107" s="429">
        <v>56060</v>
      </c>
      <c r="V107" s="430">
        <v>1</v>
      </c>
      <c r="W107" s="3"/>
      <c r="X107" s="3"/>
    </row>
    <row r="108" spans="2:24" ht="13.5" customHeight="1">
      <c r="B108" s="510">
        <v>27</v>
      </c>
      <c r="C108" s="618" t="s">
        <v>31</v>
      </c>
      <c r="D108" s="608">
        <f>VLOOKUP(B108,市区町村別_歯科医療費!$B$6:$G$79,6,FALSE)</f>
        <v>12905</v>
      </c>
      <c r="E108" s="608">
        <f ca="1">INDIRECT("M"&amp;(B108+3))-D108</f>
        <v>10794</v>
      </c>
      <c r="F108" s="610">
        <f ca="1">IFERROR(D108/INDIRECT("M"&amp;(B108+3)),"-")</f>
        <v>0.54453774420861645</v>
      </c>
      <c r="G108" s="338" t="s">
        <v>288</v>
      </c>
      <c r="H108" s="433">
        <v>1735</v>
      </c>
      <c r="I108" s="242">
        <f>IFERROR(H108/H111,"-")</f>
        <v>0.17610637434023549</v>
      </c>
      <c r="J108" s="265"/>
      <c r="O108" s="510">
        <v>27</v>
      </c>
      <c r="P108" s="618" t="s">
        <v>31</v>
      </c>
      <c r="Q108" s="608">
        <v>12018</v>
      </c>
      <c r="R108" s="608">
        <v>10590</v>
      </c>
      <c r="S108" s="610">
        <v>0.53158174097664546</v>
      </c>
      <c r="T108" s="432" t="s">
        <v>288</v>
      </c>
      <c r="U108" s="429">
        <v>1650</v>
      </c>
      <c r="V108" s="430">
        <v>0.18250193562658998</v>
      </c>
      <c r="W108" s="3"/>
      <c r="X108" s="3"/>
    </row>
    <row r="109" spans="2:24" ht="13.5" customHeight="1">
      <c r="B109" s="511"/>
      <c r="C109" s="619"/>
      <c r="D109" s="609"/>
      <c r="E109" s="609"/>
      <c r="F109" s="611"/>
      <c r="G109" s="339" t="s">
        <v>289</v>
      </c>
      <c r="H109" s="439">
        <v>2696</v>
      </c>
      <c r="I109" s="275">
        <f>IFERROR(H109/H111,"-")</f>
        <v>0.27365002030044661</v>
      </c>
      <c r="J109" s="265"/>
      <c r="O109" s="511"/>
      <c r="P109" s="619"/>
      <c r="Q109" s="609"/>
      <c r="R109" s="609"/>
      <c r="S109" s="611"/>
      <c r="T109" s="432" t="s">
        <v>289</v>
      </c>
      <c r="U109" s="429">
        <v>2511</v>
      </c>
      <c r="V109" s="430">
        <v>0.277734763853556</v>
      </c>
      <c r="W109" s="3"/>
      <c r="X109" s="3"/>
    </row>
    <row r="110" spans="2:24" ht="13.5" customHeight="1">
      <c r="B110" s="511"/>
      <c r="C110" s="619"/>
      <c r="D110" s="609"/>
      <c r="E110" s="609"/>
      <c r="F110" s="611"/>
      <c r="G110" s="339" t="s">
        <v>290</v>
      </c>
      <c r="H110" s="439">
        <v>5421</v>
      </c>
      <c r="I110" s="275">
        <f>IFERROR(H110/H111,"-")</f>
        <v>0.55024360535931793</v>
      </c>
      <c r="J110" s="265"/>
      <c r="O110" s="511"/>
      <c r="P110" s="619"/>
      <c r="Q110" s="609"/>
      <c r="R110" s="609"/>
      <c r="S110" s="611"/>
      <c r="T110" s="432" t="s">
        <v>290</v>
      </c>
      <c r="U110" s="429">
        <v>4880</v>
      </c>
      <c r="V110" s="430">
        <v>0.53976330051985399</v>
      </c>
      <c r="W110" s="3"/>
      <c r="X110" s="3"/>
    </row>
    <row r="111" spans="2:24" ht="13.5" customHeight="1">
      <c r="B111" s="512"/>
      <c r="C111" s="619"/>
      <c r="D111" s="615"/>
      <c r="E111" s="609"/>
      <c r="F111" s="611"/>
      <c r="G111" s="340" t="s">
        <v>134</v>
      </c>
      <c r="H111" s="433">
        <f>SUM(H108:H110)</f>
        <v>9852</v>
      </c>
      <c r="I111" s="242">
        <f>IFERROR(H111/H111,"-")</f>
        <v>1</v>
      </c>
      <c r="J111" s="265"/>
      <c r="O111" s="512"/>
      <c r="P111" s="619"/>
      <c r="Q111" s="615"/>
      <c r="R111" s="609"/>
      <c r="S111" s="611"/>
      <c r="T111" s="386" t="s">
        <v>134</v>
      </c>
      <c r="U111" s="429">
        <v>9041</v>
      </c>
      <c r="V111" s="430">
        <v>1</v>
      </c>
      <c r="W111" s="3"/>
      <c r="X111" s="3"/>
    </row>
    <row r="112" spans="2:24" ht="13.5" customHeight="1">
      <c r="B112" s="510">
        <v>28</v>
      </c>
      <c r="C112" s="618" t="s">
        <v>32</v>
      </c>
      <c r="D112" s="608">
        <f>VLOOKUP(B112,市区町村別_歯科医療費!$B$6:$G$79,6,FALSE)</f>
        <v>10456</v>
      </c>
      <c r="E112" s="608">
        <f ca="1">INDIRECT("M"&amp;(B112+3))-D112</f>
        <v>9318</v>
      </c>
      <c r="F112" s="610">
        <f ca="1">IFERROR(D112/INDIRECT("M"&amp;(B112+3)),"-")</f>
        <v>0.528775159300091</v>
      </c>
      <c r="G112" s="338" t="s">
        <v>288</v>
      </c>
      <c r="H112" s="433">
        <v>1514</v>
      </c>
      <c r="I112" s="242">
        <f>IFERROR(H112/H115,"-")</f>
        <v>0.18677522822600542</v>
      </c>
      <c r="J112" s="265"/>
      <c r="O112" s="510">
        <v>28</v>
      </c>
      <c r="P112" s="618" t="s">
        <v>32</v>
      </c>
      <c r="Q112" s="608">
        <v>9681</v>
      </c>
      <c r="R112" s="608">
        <v>8922</v>
      </c>
      <c r="S112" s="610">
        <v>0.5203999354942751</v>
      </c>
      <c r="T112" s="432" t="s">
        <v>288</v>
      </c>
      <c r="U112" s="429">
        <v>1413</v>
      </c>
      <c r="V112" s="430">
        <v>0.19219260065288357</v>
      </c>
      <c r="W112" s="3"/>
      <c r="X112" s="3"/>
    </row>
    <row r="113" spans="2:24" ht="13.5" customHeight="1">
      <c r="B113" s="511"/>
      <c r="C113" s="619"/>
      <c r="D113" s="609"/>
      <c r="E113" s="609"/>
      <c r="F113" s="611"/>
      <c r="G113" s="339" t="s">
        <v>289</v>
      </c>
      <c r="H113" s="439">
        <v>2314</v>
      </c>
      <c r="I113" s="275">
        <f>IFERROR(H113/H115,"-")</f>
        <v>0.28546755489760672</v>
      </c>
      <c r="J113" s="265"/>
      <c r="O113" s="511"/>
      <c r="P113" s="619"/>
      <c r="Q113" s="609"/>
      <c r="R113" s="609"/>
      <c r="S113" s="611"/>
      <c r="T113" s="432" t="s">
        <v>289</v>
      </c>
      <c r="U113" s="429">
        <v>2145</v>
      </c>
      <c r="V113" s="430">
        <v>0.29175734494015232</v>
      </c>
      <c r="W113" s="3"/>
      <c r="X113" s="3"/>
    </row>
    <row r="114" spans="2:24" ht="13.5" customHeight="1">
      <c r="B114" s="511"/>
      <c r="C114" s="619"/>
      <c r="D114" s="609"/>
      <c r="E114" s="609"/>
      <c r="F114" s="611"/>
      <c r="G114" s="339" t="s">
        <v>290</v>
      </c>
      <c r="H114" s="439">
        <v>4278</v>
      </c>
      <c r="I114" s="275">
        <f>IFERROR(H114/H115,"-")</f>
        <v>0.52775721687638788</v>
      </c>
      <c r="J114" s="265"/>
      <c r="O114" s="511"/>
      <c r="P114" s="619"/>
      <c r="Q114" s="609"/>
      <c r="R114" s="609"/>
      <c r="S114" s="611"/>
      <c r="T114" s="432" t="s">
        <v>290</v>
      </c>
      <c r="U114" s="429">
        <v>3794</v>
      </c>
      <c r="V114" s="430">
        <v>0.51605005440696405</v>
      </c>
      <c r="W114" s="3"/>
      <c r="X114" s="3"/>
    </row>
    <row r="115" spans="2:24" ht="13.5" customHeight="1">
      <c r="B115" s="512"/>
      <c r="C115" s="620"/>
      <c r="D115" s="615"/>
      <c r="E115" s="615"/>
      <c r="F115" s="617"/>
      <c r="G115" s="340" t="s">
        <v>134</v>
      </c>
      <c r="H115" s="438">
        <f>SUM(H112:H114)</f>
        <v>8106</v>
      </c>
      <c r="I115" s="263">
        <f>IFERROR(H115/H115,"-")</f>
        <v>1</v>
      </c>
      <c r="J115" s="265"/>
      <c r="O115" s="512"/>
      <c r="P115" s="620"/>
      <c r="Q115" s="615"/>
      <c r="R115" s="615"/>
      <c r="S115" s="617"/>
      <c r="T115" s="386" t="s">
        <v>134</v>
      </c>
      <c r="U115" s="429">
        <v>7352</v>
      </c>
      <c r="V115" s="430">
        <v>1</v>
      </c>
      <c r="W115" s="3"/>
      <c r="X115" s="3"/>
    </row>
    <row r="116" spans="2:24" ht="13.5" customHeight="1">
      <c r="B116" s="510">
        <v>29</v>
      </c>
      <c r="C116" s="618" t="s">
        <v>33</v>
      </c>
      <c r="D116" s="608">
        <f>VLOOKUP(B116,市区町村別_歯科医療費!$B$6:$G$79,6,FALSE)</f>
        <v>9350</v>
      </c>
      <c r="E116" s="608">
        <f ca="1">INDIRECT("M"&amp;(B116+3))-D116</f>
        <v>7171</v>
      </c>
      <c r="F116" s="610">
        <f ca="1">IFERROR(D116/INDIRECT("M"&amp;(B116+3)),"-")</f>
        <v>0.56594637128503122</v>
      </c>
      <c r="G116" s="338" t="s">
        <v>288</v>
      </c>
      <c r="H116" s="433">
        <v>1217</v>
      </c>
      <c r="I116" s="242">
        <f>IFERROR(H116/H119,"-")</f>
        <v>0.16721626820555097</v>
      </c>
      <c r="J116" s="265"/>
      <c r="O116" s="510">
        <v>29</v>
      </c>
      <c r="P116" s="618" t="s">
        <v>33</v>
      </c>
      <c r="Q116" s="608">
        <v>8708</v>
      </c>
      <c r="R116" s="608">
        <v>6941</v>
      </c>
      <c r="S116" s="610">
        <v>0.55645728161543873</v>
      </c>
      <c r="T116" s="432" t="s">
        <v>288</v>
      </c>
      <c r="U116" s="429">
        <v>1161</v>
      </c>
      <c r="V116" s="430">
        <v>0.17572271832904496</v>
      </c>
      <c r="W116" s="3"/>
      <c r="X116" s="3"/>
    </row>
    <row r="117" spans="2:24" ht="13.5" customHeight="1">
      <c r="B117" s="511"/>
      <c r="C117" s="619"/>
      <c r="D117" s="609"/>
      <c r="E117" s="609"/>
      <c r="F117" s="611"/>
      <c r="G117" s="339" t="s">
        <v>289</v>
      </c>
      <c r="H117" s="439">
        <v>2020</v>
      </c>
      <c r="I117" s="275">
        <f>IFERROR(H117/H119,"-")</f>
        <v>0.277548777136576</v>
      </c>
      <c r="J117" s="265"/>
      <c r="O117" s="511"/>
      <c r="P117" s="619"/>
      <c r="Q117" s="609"/>
      <c r="R117" s="609"/>
      <c r="S117" s="611"/>
      <c r="T117" s="432" t="s">
        <v>289</v>
      </c>
      <c r="U117" s="429">
        <v>1837</v>
      </c>
      <c r="V117" s="430">
        <v>0.27803844407446648</v>
      </c>
      <c r="W117" s="3"/>
      <c r="X117" s="3"/>
    </row>
    <row r="118" spans="2:24" ht="13.5" customHeight="1">
      <c r="B118" s="511"/>
      <c r="C118" s="619"/>
      <c r="D118" s="609"/>
      <c r="E118" s="609"/>
      <c r="F118" s="611"/>
      <c r="G118" s="339" t="s">
        <v>290</v>
      </c>
      <c r="H118" s="439">
        <v>4041</v>
      </c>
      <c r="I118" s="275">
        <f>IFERROR(H118/H119,"-")</f>
        <v>0.55523495465787309</v>
      </c>
      <c r="J118" s="265"/>
      <c r="O118" s="511"/>
      <c r="P118" s="619"/>
      <c r="Q118" s="609"/>
      <c r="R118" s="609"/>
      <c r="S118" s="611"/>
      <c r="T118" s="432" t="s">
        <v>290</v>
      </c>
      <c r="U118" s="429">
        <v>3609</v>
      </c>
      <c r="V118" s="430">
        <v>0.54623883759648861</v>
      </c>
      <c r="W118" s="3"/>
      <c r="X118" s="3"/>
    </row>
    <row r="119" spans="2:24" ht="13.5" customHeight="1">
      <c r="B119" s="512"/>
      <c r="C119" s="620"/>
      <c r="D119" s="615"/>
      <c r="E119" s="615"/>
      <c r="F119" s="617"/>
      <c r="G119" s="340" t="s">
        <v>134</v>
      </c>
      <c r="H119" s="438">
        <f>SUM(H116:H118)</f>
        <v>7278</v>
      </c>
      <c r="I119" s="263">
        <f>IFERROR(H119/H119,"-")</f>
        <v>1</v>
      </c>
      <c r="J119" s="265"/>
      <c r="O119" s="512"/>
      <c r="P119" s="620"/>
      <c r="Q119" s="615"/>
      <c r="R119" s="615"/>
      <c r="S119" s="617"/>
      <c r="T119" s="386" t="s">
        <v>134</v>
      </c>
      <c r="U119" s="429">
        <v>6607</v>
      </c>
      <c r="V119" s="430">
        <v>1</v>
      </c>
      <c r="W119" s="3"/>
      <c r="X119" s="3"/>
    </row>
    <row r="120" spans="2:24" ht="13.5" customHeight="1">
      <c r="B120" s="510">
        <v>30</v>
      </c>
      <c r="C120" s="618" t="s">
        <v>34</v>
      </c>
      <c r="D120" s="608">
        <f>VLOOKUP(B120,市区町村別_歯科医療費!$B$6:$G$79,6,FALSE)</f>
        <v>12121</v>
      </c>
      <c r="E120" s="608">
        <f ca="1">INDIRECT("M"&amp;(B120+3))-D120</f>
        <v>9973</v>
      </c>
      <c r="F120" s="610">
        <f ca="1">IFERROR(D120/INDIRECT("M"&amp;(B120+3)),"-")</f>
        <v>0.54861048248393229</v>
      </c>
      <c r="G120" s="338" t="s">
        <v>288</v>
      </c>
      <c r="H120" s="433">
        <v>1600</v>
      </c>
      <c r="I120" s="242">
        <f>IFERROR(H120/H123,"-")</f>
        <v>0.17222820236813779</v>
      </c>
      <c r="J120" s="265"/>
      <c r="O120" s="510">
        <v>30</v>
      </c>
      <c r="P120" s="618" t="s">
        <v>34</v>
      </c>
      <c r="Q120" s="608">
        <v>11153</v>
      </c>
      <c r="R120" s="608">
        <v>9754</v>
      </c>
      <c r="S120" s="610">
        <v>0.53345769359544648</v>
      </c>
      <c r="T120" s="432" t="s">
        <v>288</v>
      </c>
      <c r="U120" s="429">
        <v>1488</v>
      </c>
      <c r="V120" s="430">
        <v>0.17665914757212395</v>
      </c>
      <c r="W120" s="3"/>
      <c r="X120" s="3"/>
    </row>
    <row r="121" spans="2:24" ht="13.5" customHeight="1">
      <c r="B121" s="511"/>
      <c r="C121" s="619"/>
      <c r="D121" s="609"/>
      <c r="E121" s="609"/>
      <c r="F121" s="611"/>
      <c r="G121" s="339" t="s">
        <v>289</v>
      </c>
      <c r="H121" s="439">
        <v>2595</v>
      </c>
      <c r="I121" s="275">
        <f>IFERROR(H121/H123,"-")</f>
        <v>0.27933261571582346</v>
      </c>
      <c r="J121" s="265"/>
      <c r="O121" s="511"/>
      <c r="P121" s="619"/>
      <c r="Q121" s="609"/>
      <c r="R121" s="609"/>
      <c r="S121" s="611"/>
      <c r="T121" s="432" t="s">
        <v>289</v>
      </c>
      <c r="U121" s="429">
        <v>2359</v>
      </c>
      <c r="V121" s="430">
        <v>0.28006648462543038</v>
      </c>
      <c r="W121" s="3"/>
      <c r="X121" s="3"/>
    </row>
    <row r="122" spans="2:24" ht="13.5" customHeight="1">
      <c r="B122" s="511"/>
      <c r="C122" s="619"/>
      <c r="D122" s="609"/>
      <c r="E122" s="609"/>
      <c r="F122" s="611"/>
      <c r="G122" s="339" t="s">
        <v>290</v>
      </c>
      <c r="H122" s="439">
        <v>5095</v>
      </c>
      <c r="I122" s="275">
        <f>IFERROR(H122/H123,"-")</f>
        <v>0.5484391819160388</v>
      </c>
      <c r="J122" s="265"/>
      <c r="O122" s="511"/>
      <c r="P122" s="619"/>
      <c r="Q122" s="609"/>
      <c r="R122" s="609"/>
      <c r="S122" s="611"/>
      <c r="T122" s="432" t="s">
        <v>290</v>
      </c>
      <c r="U122" s="429">
        <v>4576</v>
      </c>
      <c r="V122" s="430">
        <v>0.54327436780244565</v>
      </c>
      <c r="W122" s="3"/>
      <c r="X122" s="3"/>
    </row>
    <row r="123" spans="2:24" ht="13.5" customHeight="1">
      <c r="B123" s="512"/>
      <c r="C123" s="620"/>
      <c r="D123" s="615"/>
      <c r="E123" s="615"/>
      <c r="F123" s="617"/>
      <c r="G123" s="340" t="s">
        <v>134</v>
      </c>
      <c r="H123" s="438">
        <f>SUM(H120:H122)</f>
        <v>9290</v>
      </c>
      <c r="I123" s="263">
        <f>IFERROR(H123/H123,"-")</f>
        <v>1</v>
      </c>
      <c r="J123" s="265"/>
      <c r="O123" s="512"/>
      <c r="P123" s="620"/>
      <c r="Q123" s="615"/>
      <c r="R123" s="615"/>
      <c r="S123" s="617"/>
      <c r="T123" s="386" t="s">
        <v>134</v>
      </c>
      <c r="U123" s="429">
        <v>8423</v>
      </c>
      <c r="V123" s="430">
        <v>1</v>
      </c>
      <c r="W123" s="3"/>
      <c r="X123" s="3"/>
    </row>
    <row r="124" spans="2:24" ht="13.5" customHeight="1">
      <c r="B124" s="510">
        <v>31</v>
      </c>
      <c r="C124" s="618" t="s">
        <v>35</v>
      </c>
      <c r="D124" s="608">
        <f>VLOOKUP(B124,市区町村別_歯科医療費!$B$6:$G$79,6,FALSE)</f>
        <v>17081</v>
      </c>
      <c r="E124" s="608">
        <f ca="1">INDIRECT("M"&amp;(B124+3))-D124</f>
        <v>12600</v>
      </c>
      <c r="F124" s="610">
        <f ca="1">IFERROR(D124/INDIRECT("M"&amp;(B124+3)),"-")</f>
        <v>0.57548600114551396</v>
      </c>
      <c r="G124" s="338" t="s">
        <v>288</v>
      </c>
      <c r="H124" s="433">
        <v>1919</v>
      </c>
      <c r="I124" s="242">
        <f>IFERROR(H124/H127,"-")</f>
        <v>0.13712040014290819</v>
      </c>
      <c r="J124" s="265"/>
      <c r="O124" s="510">
        <v>31</v>
      </c>
      <c r="P124" s="618" t="s">
        <v>35</v>
      </c>
      <c r="Q124" s="608">
        <v>15564</v>
      </c>
      <c r="R124" s="608">
        <v>12321</v>
      </c>
      <c r="S124" s="610">
        <v>0.55814954276492734</v>
      </c>
      <c r="T124" s="432" t="s">
        <v>288</v>
      </c>
      <c r="U124" s="429">
        <v>1723</v>
      </c>
      <c r="V124" s="430">
        <v>0.13693077962330127</v>
      </c>
      <c r="W124" s="3"/>
      <c r="X124" s="3"/>
    </row>
    <row r="125" spans="2:24" ht="13.5" customHeight="1">
      <c r="B125" s="511"/>
      <c r="C125" s="619"/>
      <c r="D125" s="609"/>
      <c r="E125" s="609"/>
      <c r="F125" s="611"/>
      <c r="G125" s="339" t="s">
        <v>289</v>
      </c>
      <c r="H125" s="439">
        <v>3556</v>
      </c>
      <c r="I125" s="275">
        <f>IFERROR(H125/H127,"-")</f>
        <v>0.25409074669524828</v>
      </c>
      <c r="J125" s="265"/>
      <c r="O125" s="511"/>
      <c r="P125" s="619"/>
      <c r="Q125" s="609"/>
      <c r="R125" s="609"/>
      <c r="S125" s="611"/>
      <c r="T125" s="432" t="s">
        <v>289</v>
      </c>
      <c r="U125" s="429">
        <v>3326</v>
      </c>
      <c r="V125" s="430">
        <v>0.26432488277835176</v>
      </c>
      <c r="W125" s="3"/>
      <c r="X125" s="3"/>
    </row>
    <row r="126" spans="2:24" ht="13.5" customHeight="1">
      <c r="B126" s="511"/>
      <c r="C126" s="619"/>
      <c r="D126" s="609"/>
      <c r="E126" s="609"/>
      <c r="F126" s="611"/>
      <c r="G126" s="339" t="s">
        <v>290</v>
      </c>
      <c r="H126" s="439">
        <v>8520</v>
      </c>
      <c r="I126" s="275">
        <f>IFERROR(H126/H127,"-")</f>
        <v>0.6087888531618435</v>
      </c>
      <c r="J126" s="265"/>
      <c r="O126" s="511"/>
      <c r="P126" s="619"/>
      <c r="Q126" s="609"/>
      <c r="R126" s="609"/>
      <c r="S126" s="611"/>
      <c r="T126" s="432" t="s">
        <v>290</v>
      </c>
      <c r="U126" s="429">
        <v>7534</v>
      </c>
      <c r="V126" s="430">
        <v>0.598744337598347</v>
      </c>
      <c r="W126" s="3"/>
      <c r="X126" s="3"/>
    </row>
    <row r="127" spans="2:24" ht="13.5" customHeight="1">
      <c r="B127" s="512"/>
      <c r="C127" s="620"/>
      <c r="D127" s="615"/>
      <c r="E127" s="615"/>
      <c r="F127" s="617"/>
      <c r="G127" s="340" t="s">
        <v>134</v>
      </c>
      <c r="H127" s="438">
        <f>SUM(H124:H126)</f>
        <v>13995</v>
      </c>
      <c r="I127" s="263">
        <f>IFERROR(H127/H127,"-")</f>
        <v>1</v>
      </c>
      <c r="J127" s="265"/>
      <c r="O127" s="512"/>
      <c r="P127" s="620"/>
      <c r="Q127" s="615"/>
      <c r="R127" s="615"/>
      <c r="S127" s="617"/>
      <c r="T127" s="386" t="s">
        <v>134</v>
      </c>
      <c r="U127" s="429">
        <v>12583</v>
      </c>
      <c r="V127" s="430">
        <v>1</v>
      </c>
      <c r="W127" s="3"/>
      <c r="X127" s="3"/>
    </row>
    <row r="128" spans="2:24" ht="13.5" customHeight="1">
      <c r="B128" s="510">
        <v>32</v>
      </c>
      <c r="C128" s="618" t="s">
        <v>36</v>
      </c>
      <c r="D128" s="608">
        <f>VLOOKUP(B128,市区町村別_歯科医療費!$B$6:$G$79,6,FALSE)</f>
        <v>13016</v>
      </c>
      <c r="E128" s="608">
        <f ca="1">INDIRECT("M"&amp;(B128+3))-D128</f>
        <v>11490</v>
      </c>
      <c r="F128" s="610">
        <f ca="1">IFERROR(D128/INDIRECT("M"&amp;(B128+3)),"-")</f>
        <v>0.5311352321880356</v>
      </c>
      <c r="G128" s="338" t="s">
        <v>288</v>
      </c>
      <c r="H128" s="433">
        <v>1750</v>
      </c>
      <c r="I128" s="242">
        <f>IFERROR(H128/H131,"-")</f>
        <v>0.16826923076923078</v>
      </c>
      <c r="J128" s="265"/>
      <c r="O128" s="510">
        <v>32</v>
      </c>
      <c r="P128" s="618" t="s">
        <v>36</v>
      </c>
      <c r="Q128" s="608">
        <v>12121</v>
      </c>
      <c r="R128" s="608">
        <v>11333</v>
      </c>
      <c r="S128" s="610">
        <v>0.51679884028310741</v>
      </c>
      <c r="T128" s="432" t="s">
        <v>288</v>
      </c>
      <c r="U128" s="429">
        <v>1666</v>
      </c>
      <c r="V128" s="430">
        <v>0.1728753761544049</v>
      </c>
      <c r="W128" s="3"/>
      <c r="X128" s="3"/>
    </row>
    <row r="129" spans="2:24" ht="13.5" customHeight="1">
      <c r="B129" s="511"/>
      <c r="C129" s="619"/>
      <c r="D129" s="609"/>
      <c r="E129" s="609"/>
      <c r="F129" s="611"/>
      <c r="G129" s="339" t="s">
        <v>289</v>
      </c>
      <c r="H129" s="439">
        <v>2899</v>
      </c>
      <c r="I129" s="275">
        <f>IFERROR(H129/H131,"-")</f>
        <v>0.27875</v>
      </c>
      <c r="J129" s="265"/>
      <c r="O129" s="511"/>
      <c r="P129" s="619"/>
      <c r="Q129" s="609"/>
      <c r="R129" s="609"/>
      <c r="S129" s="611"/>
      <c r="T129" s="432" t="s">
        <v>289</v>
      </c>
      <c r="U129" s="429">
        <v>2734</v>
      </c>
      <c r="V129" s="430">
        <v>0.28369824634222268</v>
      </c>
      <c r="W129" s="3"/>
      <c r="X129" s="3"/>
    </row>
    <row r="130" spans="2:24" ht="13.5" customHeight="1">
      <c r="B130" s="511"/>
      <c r="C130" s="619"/>
      <c r="D130" s="609"/>
      <c r="E130" s="609"/>
      <c r="F130" s="611"/>
      <c r="G130" s="339" t="s">
        <v>290</v>
      </c>
      <c r="H130" s="439">
        <v>5751</v>
      </c>
      <c r="I130" s="275">
        <f>IFERROR(H130/H131,"-")</f>
        <v>0.55298076923076922</v>
      </c>
      <c r="J130" s="265"/>
      <c r="O130" s="511"/>
      <c r="P130" s="619"/>
      <c r="Q130" s="609"/>
      <c r="R130" s="609"/>
      <c r="S130" s="611"/>
      <c r="T130" s="432" t="s">
        <v>290</v>
      </c>
      <c r="U130" s="429">
        <v>5237</v>
      </c>
      <c r="V130" s="430">
        <v>0.54342637750337242</v>
      </c>
      <c r="W130" s="3"/>
      <c r="X130" s="3"/>
    </row>
    <row r="131" spans="2:24" ht="13.5" customHeight="1">
      <c r="B131" s="512"/>
      <c r="C131" s="619"/>
      <c r="D131" s="615"/>
      <c r="E131" s="609"/>
      <c r="F131" s="611"/>
      <c r="G131" s="340" t="s">
        <v>134</v>
      </c>
      <c r="H131" s="433">
        <f>SUM(H128:H130)</f>
        <v>10400</v>
      </c>
      <c r="I131" s="242">
        <f>IFERROR(H131/H131,"-")</f>
        <v>1</v>
      </c>
      <c r="J131" s="265"/>
      <c r="O131" s="512"/>
      <c r="P131" s="619"/>
      <c r="Q131" s="615"/>
      <c r="R131" s="609"/>
      <c r="S131" s="611"/>
      <c r="T131" s="386" t="s">
        <v>134</v>
      </c>
      <c r="U131" s="429">
        <v>9637</v>
      </c>
      <c r="V131" s="430">
        <v>1</v>
      </c>
      <c r="W131" s="3"/>
      <c r="X131" s="3"/>
    </row>
    <row r="132" spans="2:24" ht="13.5" customHeight="1">
      <c r="B132" s="510">
        <v>33</v>
      </c>
      <c r="C132" s="618" t="s">
        <v>37</v>
      </c>
      <c r="D132" s="608">
        <f>VLOOKUP(B132,市区町村別_歯科医療費!$B$6:$G$79,6,FALSE)</f>
        <v>3909</v>
      </c>
      <c r="E132" s="608">
        <f ca="1">INDIRECT("M"&amp;(B132+3))-D132</f>
        <v>3216</v>
      </c>
      <c r="F132" s="610">
        <f ca="1">IFERROR(D132/INDIRECT("M"&amp;(B132+3)),"-")</f>
        <v>0.54863157894736847</v>
      </c>
      <c r="G132" s="338" t="s">
        <v>288</v>
      </c>
      <c r="H132" s="433">
        <v>482</v>
      </c>
      <c r="I132" s="242">
        <f>IFERROR(H132/H135,"-")</f>
        <v>0.17476432197244379</v>
      </c>
      <c r="J132" s="265"/>
      <c r="O132" s="510">
        <v>33</v>
      </c>
      <c r="P132" s="618" t="s">
        <v>37</v>
      </c>
      <c r="Q132" s="608">
        <v>3540</v>
      </c>
      <c r="R132" s="608">
        <v>3140</v>
      </c>
      <c r="S132" s="610">
        <v>0.52994011976047906</v>
      </c>
      <c r="T132" s="432" t="s">
        <v>288</v>
      </c>
      <c r="U132" s="429">
        <v>449</v>
      </c>
      <c r="V132" s="430">
        <v>0.18576748034753826</v>
      </c>
      <c r="W132" s="3"/>
      <c r="X132" s="3"/>
    </row>
    <row r="133" spans="2:24" ht="13.5" customHeight="1">
      <c r="B133" s="511"/>
      <c r="C133" s="619"/>
      <c r="D133" s="609"/>
      <c r="E133" s="609"/>
      <c r="F133" s="611"/>
      <c r="G133" s="339" t="s">
        <v>289</v>
      </c>
      <c r="H133" s="439">
        <v>779</v>
      </c>
      <c r="I133" s="275">
        <f>IFERROR(H133/H135,"-")</f>
        <v>0.2824510514865845</v>
      </c>
      <c r="J133" s="265"/>
      <c r="O133" s="511"/>
      <c r="P133" s="619"/>
      <c r="Q133" s="609"/>
      <c r="R133" s="609"/>
      <c r="S133" s="611"/>
      <c r="T133" s="432" t="s">
        <v>289</v>
      </c>
      <c r="U133" s="429">
        <v>694</v>
      </c>
      <c r="V133" s="430">
        <v>0.28713280926768719</v>
      </c>
      <c r="W133" s="3"/>
      <c r="X133" s="3"/>
    </row>
    <row r="134" spans="2:24" ht="13.5" customHeight="1">
      <c r="B134" s="511"/>
      <c r="C134" s="619"/>
      <c r="D134" s="609"/>
      <c r="E134" s="609"/>
      <c r="F134" s="611"/>
      <c r="G134" s="339" t="s">
        <v>290</v>
      </c>
      <c r="H134" s="439">
        <v>1497</v>
      </c>
      <c r="I134" s="275">
        <f>IFERROR(H134/H135,"-")</f>
        <v>0.5427846265409717</v>
      </c>
      <c r="J134" s="265"/>
      <c r="O134" s="511"/>
      <c r="P134" s="619"/>
      <c r="Q134" s="609"/>
      <c r="R134" s="609"/>
      <c r="S134" s="611"/>
      <c r="T134" s="432" t="s">
        <v>290</v>
      </c>
      <c r="U134" s="429">
        <v>1274</v>
      </c>
      <c r="V134" s="430">
        <v>0.52709971038477454</v>
      </c>
      <c r="W134" s="3"/>
      <c r="X134" s="3"/>
    </row>
    <row r="135" spans="2:24" ht="13.5" customHeight="1">
      <c r="B135" s="512"/>
      <c r="C135" s="620"/>
      <c r="D135" s="615"/>
      <c r="E135" s="615"/>
      <c r="F135" s="617"/>
      <c r="G135" s="340" t="s">
        <v>134</v>
      </c>
      <c r="H135" s="438">
        <f>SUM(H132:H134)</f>
        <v>2758</v>
      </c>
      <c r="I135" s="263">
        <f>IFERROR(H135/H135,"-")</f>
        <v>1</v>
      </c>
      <c r="J135" s="265"/>
      <c r="O135" s="512"/>
      <c r="P135" s="620"/>
      <c r="Q135" s="615"/>
      <c r="R135" s="615"/>
      <c r="S135" s="617"/>
      <c r="T135" s="386" t="s">
        <v>134</v>
      </c>
      <c r="U135" s="429">
        <v>2417</v>
      </c>
      <c r="V135" s="430">
        <v>1</v>
      </c>
      <c r="W135" s="3"/>
      <c r="X135" s="3"/>
    </row>
    <row r="136" spans="2:24" ht="13.5" customHeight="1">
      <c r="B136" s="510">
        <v>34</v>
      </c>
      <c r="C136" s="618" t="s">
        <v>38</v>
      </c>
      <c r="D136" s="608">
        <f>VLOOKUP(B136,市区町村別_歯科医療費!$B$6:$G$79,6,FALSE)</f>
        <v>15638</v>
      </c>
      <c r="E136" s="608">
        <f ca="1">INDIRECT("M"&amp;(B136+3))-D136</f>
        <v>15406</v>
      </c>
      <c r="F136" s="610">
        <f ca="1">IFERROR(D136/INDIRECT("M"&amp;(B136+3)),"-")</f>
        <v>0.50373663187733542</v>
      </c>
      <c r="G136" s="338" t="s">
        <v>288</v>
      </c>
      <c r="H136" s="433">
        <v>1980</v>
      </c>
      <c r="I136" s="242">
        <f>IFERROR(H136/H139,"-")</f>
        <v>0.18050870635427113</v>
      </c>
      <c r="J136" s="265"/>
      <c r="O136" s="510">
        <v>34</v>
      </c>
      <c r="P136" s="618" t="s">
        <v>38</v>
      </c>
      <c r="Q136" s="608">
        <v>14543</v>
      </c>
      <c r="R136" s="608">
        <v>15214</v>
      </c>
      <c r="S136" s="610">
        <v>0.48872534193635109</v>
      </c>
      <c r="T136" s="432" t="s">
        <v>288</v>
      </c>
      <c r="U136" s="429">
        <v>1921</v>
      </c>
      <c r="V136" s="430">
        <v>0.18974713551955749</v>
      </c>
      <c r="W136" s="3"/>
      <c r="X136" s="3"/>
    </row>
    <row r="137" spans="2:24" ht="13.5" customHeight="1">
      <c r="B137" s="511"/>
      <c r="C137" s="619"/>
      <c r="D137" s="609"/>
      <c r="E137" s="609"/>
      <c r="F137" s="611"/>
      <c r="G137" s="339" t="s">
        <v>289</v>
      </c>
      <c r="H137" s="439">
        <v>3269</v>
      </c>
      <c r="I137" s="275">
        <f>IFERROR(H137/H139,"-")</f>
        <v>0.29802169751116786</v>
      </c>
      <c r="J137" s="265"/>
      <c r="O137" s="511"/>
      <c r="P137" s="619"/>
      <c r="Q137" s="609"/>
      <c r="R137" s="609"/>
      <c r="S137" s="611"/>
      <c r="T137" s="432" t="s">
        <v>289</v>
      </c>
      <c r="U137" s="429">
        <v>3089</v>
      </c>
      <c r="V137" s="430">
        <v>0.30511655472145399</v>
      </c>
      <c r="W137" s="3"/>
      <c r="X137" s="3"/>
    </row>
    <row r="138" spans="2:24" ht="13.5" customHeight="1">
      <c r="B138" s="511"/>
      <c r="C138" s="619"/>
      <c r="D138" s="609"/>
      <c r="E138" s="609"/>
      <c r="F138" s="611"/>
      <c r="G138" s="339" t="s">
        <v>290</v>
      </c>
      <c r="H138" s="439">
        <v>5720</v>
      </c>
      <c r="I138" s="275">
        <f>IFERROR(H138/H139,"-")</f>
        <v>0.52146959613456101</v>
      </c>
      <c r="J138" s="265"/>
      <c r="O138" s="511"/>
      <c r="P138" s="619"/>
      <c r="Q138" s="609"/>
      <c r="R138" s="609"/>
      <c r="S138" s="611"/>
      <c r="T138" s="432" t="s">
        <v>290</v>
      </c>
      <c r="U138" s="429">
        <v>5114</v>
      </c>
      <c r="V138" s="430">
        <v>0.50513630975898849</v>
      </c>
      <c r="W138" s="3"/>
      <c r="X138" s="3"/>
    </row>
    <row r="139" spans="2:24" ht="13.5" customHeight="1">
      <c r="B139" s="512"/>
      <c r="C139" s="620"/>
      <c r="D139" s="615"/>
      <c r="E139" s="615"/>
      <c r="F139" s="617"/>
      <c r="G139" s="340" t="s">
        <v>134</v>
      </c>
      <c r="H139" s="438">
        <f>SUM(H136:H138)</f>
        <v>10969</v>
      </c>
      <c r="I139" s="263">
        <f>IFERROR(H139/H139,"-")</f>
        <v>1</v>
      </c>
      <c r="J139" s="265"/>
      <c r="O139" s="512"/>
      <c r="P139" s="620"/>
      <c r="Q139" s="615"/>
      <c r="R139" s="615"/>
      <c r="S139" s="617"/>
      <c r="T139" s="386" t="s">
        <v>134</v>
      </c>
      <c r="U139" s="429">
        <v>10124</v>
      </c>
      <c r="V139" s="430">
        <v>1</v>
      </c>
      <c r="W139" s="3"/>
      <c r="X139" s="3"/>
    </row>
    <row r="140" spans="2:24" ht="13.5" customHeight="1">
      <c r="B140" s="510">
        <v>35</v>
      </c>
      <c r="C140" s="618" t="s">
        <v>1</v>
      </c>
      <c r="D140" s="608">
        <f>VLOOKUP(B140,市区町村別_歯科医療費!$B$6:$G$79,6,FALSE)</f>
        <v>37332</v>
      </c>
      <c r="E140" s="608">
        <f ca="1">INDIRECT("M"&amp;(B140+3))-D140</f>
        <v>26351</v>
      </c>
      <c r="F140" s="610">
        <f ca="1">IFERROR(D140/INDIRECT("M"&amp;(B140+3)),"-")</f>
        <v>0.58621610162837801</v>
      </c>
      <c r="G140" s="338" t="s">
        <v>288</v>
      </c>
      <c r="H140" s="433">
        <v>4443</v>
      </c>
      <c r="I140" s="242">
        <f>IFERROR(H140/H143,"-")</f>
        <v>0.14506334073396893</v>
      </c>
      <c r="J140" s="265"/>
      <c r="O140" s="510">
        <v>35</v>
      </c>
      <c r="P140" s="618" t="s">
        <v>1</v>
      </c>
      <c r="Q140" s="608">
        <v>34606</v>
      </c>
      <c r="R140" s="608">
        <v>25990</v>
      </c>
      <c r="S140" s="610">
        <v>0.57109380157106082</v>
      </c>
      <c r="T140" s="432" t="s">
        <v>288</v>
      </c>
      <c r="U140" s="429">
        <v>4342</v>
      </c>
      <c r="V140" s="430">
        <v>0.15586187091679229</v>
      </c>
      <c r="W140" s="3"/>
      <c r="X140" s="3"/>
    </row>
    <row r="141" spans="2:24" ht="13.5" customHeight="1">
      <c r="B141" s="511"/>
      <c r="C141" s="619"/>
      <c r="D141" s="609"/>
      <c r="E141" s="609"/>
      <c r="F141" s="611"/>
      <c r="G141" s="339" t="s">
        <v>289</v>
      </c>
      <c r="H141" s="439">
        <v>7966</v>
      </c>
      <c r="I141" s="275">
        <f>IFERROR(H141/H143,"-")</f>
        <v>0.26008880762700798</v>
      </c>
      <c r="J141" s="265"/>
      <c r="O141" s="511"/>
      <c r="P141" s="619"/>
      <c r="Q141" s="609"/>
      <c r="R141" s="609"/>
      <c r="S141" s="611"/>
      <c r="T141" s="432" t="s">
        <v>289</v>
      </c>
      <c r="U141" s="429">
        <v>7308</v>
      </c>
      <c r="V141" s="430">
        <v>0.26233038983415896</v>
      </c>
      <c r="W141" s="3"/>
      <c r="X141" s="3"/>
    </row>
    <row r="142" spans="2:24" ht="13.5" customHeight="1">
      <c r="B142" s="511"/>
      <c r="C142" s="619"/>
      <c r="D142" s="609"/>
      <c r="E142" s="609"/>
      <c r="F142" s="611"/>
      <c r="G142" s="339" t="s">
        <v>290</v>
      </c>
      <c r="H142" s="439">
        <v>18219</v>
      </c>
      <c r="I142" s="275">
        <f>IFERROR(H142/H143,"-")</f>
        <v>0.5948478516390231</v>
      </c>
      <c r="J142" s="265"/>
      <c r="O142" s="511"/>
      <c r="P142" s="619"/>
      <c r="Q142" s="609"/>
      <c r="R142" s="609"/>
      <c r="S142" s="611"/>
      <c r="T142" s="432" t="s">
        <v>290</v>
      </c>
      <c r="U142" s="429">
        <v>16208</v>
      </c>
      <c r="V142" s="430">
        <v>0.58180773924904872</v>
      </c>
      <c r="W142" s="3"/>
      <c r="X142" s="3"/>
    </row>
    <row r="143" spans="2:24" ht="13.5" customHeight="1">
      <c r="B143" s="512"/>
      <c r="C143" s="620"/>
      <c r="D143" s="615"/>
      <c r="E143" s="615"/>
      <c r="F143" s="617"/>
      <c r="G143" s="340" t="s">
        <v>134</v>
      </c>
      <c r="H143" s="438">
        <f>SUM(H140:H142)</f>
        <v>30628</v>
      </c>
      <c r="I143" s="263">
        <f>IFERROR(H143/H143,"-")</f>
        <v>1</v>
      </c>
      <c r="J143" s="265"/>
      <c r="O143" s="512"/>
      <c r="P143" s="620"/>
      <c r="Q143" s="615"/>
      <c r="R143" s="615"/>
      <c r="S143" s="617"/>
      <c r="T143" s="386" t="s">
        <v>134</v>
      </c>
      <c r="U143" s="429">
        <v>27858</v>
      </c>
      <c r="V143" s="430">
        <v>1</v>
      </c>
      <c r="W143" s="3"/>
      <c r="X143" s="3"/>
    </row>
    <row r="144" spans="2:24" ht="13.5" customHeight="1">
      <c r="B144" s="510">
        <v>36</v>
      </c>
      <c r="C144" s="618" t="s">
        <v>2</v>
      </c>
      <c r="D144" s="608">
        <f>VLOOKUP(B144,市区町村別_歯科医療費!$B$6:$G$79,6,FALSE)</f>
        <v>10598</v>
      </c>
      <c r="E144" s="608">
        <f ca="1">INDIRECT("M"&amp;(B144+3))-D144</f>
        <v>6991</v>
      </c>
      <c r="F144" s="610">
        <f ca="1">IFERROR(D144/INDIRECT("M"&amp;(B144+3)),"-")</f>
        <v>0.60253567570640743</v>
      </c>
      <c r="G144" s="338" t="s">
        <v>288</v>
      </c>
      <c r="H144" s="433">
        <v>1339</v>
      </c>
      <c r="I144" s="242">
        <f>IFERROR(H144/H147,"-")</f>
        <v>0.1560787970625947</v>
      </c>
      <c r="J144" s="265"/>
      <c r="O144" s="510">
        <v>36</v>
      </c>
      <c r="P144" s="618" t="s">
        <v>2</v>
      </c>
      <c r="Q144" s="608">
        <v>9769</v>
      </c>
      <c r="R144" s="608">
        <v>6972</v>
      </c>
      <c r="S144" s="610">
        <v>0.58353742309300516</v>
      </c>
      <c r="T144" s="432" t="s">
        <v>288</v>
      </c>
      <c r="U144" s="429">
        <v>1218</v>
      </c>
      <c r="V144" s="430">
        <v>0.1561138169700077</v>
      </c>
      <c r="W144" s="3"/>
      <c r="X144" s="3"/>
    </row>
    <row r="145" spans="2:24" ht="13.5" customHeight="1">
      <c r="B145" s="511"/>
      <c r="C145" s="619"/>
      <c r="D145" s="609"/>
      <c r="E145" s="609"/>
      <c r="F145" s="611"/>
      <c r="G145" s="339" t="s">
        <v>289</v>
      </c>
      <c r="H145" s="439">
        <v>2203</v>
      </c>
      <c r="I145" s="275">
        <f>IFERROR(H145/H147,"-")</f>
        <v>0.2567898356451801</v>
      </c>
      <c r="J145" s="265"/>
      <c r="O145" s="511"/>
      <c r="P145" s="619"/>
      <c r="Q145" s="609"/>
      <c r="R145" s="609"/>
      <c r="S145" s="611"/>
      <c r="T145" s="432" t="s">
        <v>289</v>
      </c>
      <c r="U145" s="429">
        <v>2083</v>
      </c>
      <c r="V145" s="430">
        <v>0.26698282491668801</v>
      </c>
      <c r="W145" s="3"/>
      <c r="X145" s="3"/>
    </row>
    <row r="146" spans="2:24" ht="13.5" customHeight="1">
      <c r="B146" s="511"/>
      <c r="C146" s="619"/>
      <c r="D146" s="609"/>
      <c r="E146" s="609"/>
      <c r="F146" s="611"/>
      <c r="G146" s="339" t="s">
        <v>290</v>
      </c>
      <c r="H146" s="439">
        <v>5037</v>
      </c>
      <c r="I146" s="275">
        <f>IFERROR(H146/H147,"-")</f>
        <v>0.58713136729222515</v>
      </c>
      <c r="J146" s="265"/>
      <c r="O146" s="511"/>
      <c r="P146" s="619"/>
      <c r="Q146" s="609"/>
      <c r="R146" s="609"/>
      <c r="S146" s="611"/>
      <c r="T146" s="432" t="s">
        <v>290</v>
      </c>
      <c r="U146" s="429">
        <v>4501</v>
      </c>
      <c r="V146" s="430">
        <v>0.57690335811330429</v>
      </c>
      <c r="W146" s="3"/>
      <c r="X146" s="3"/>
    </row>
    <row r="147" spans="2:24" ht="13.5" customHeight="1">
      <c r="B147" s="512"/>
      <c r="C147" s="620"/>
      <c r="D147" s="615"/>
      <c r="E147" s="615"/>
      <c r="F147" s="617"/>
      <c r="G147" s="386" t="s">
        <v>134</v>
      </c>
      <c r="H147" s="438">
        <f>SUM(H144:H146)</f>
        <v>8579</v>
      </c>
      <c r="I147" s="263">
        <f>IFERROR(H147/H147,"-")</f>
        <v>1</v>
      </c>
      <c r="J147" s="265"/>
      <c r="O147" s="512"/>
      <c r="P147" s="620"/>
      <c r="Q147" s="615"/>
      <c r="R147" s="615"/>
      <c r="S147" s="617"/>
      <c r="T147" s="386" t="s">
        <v>134</v>
      </c>
      <c r="U147" s="429">
        <v>7802</v>
      </c>
      <c r="V147" s="430">
        <v>1</v>
      </c>
      <c r="W147" s="3"/>
      <c r="X147" s="3"/>
    </row>
    <row r="148" spans="2:24" ht="13.5" customHeight="1">
      <c r="B148" s="510">
        <v>37</v>
      </c>
      <c r="C148" s="618" t="s">
        <v>3</v>
      </c>
      <c r="D148" s="608">
        <f>VLOOKUP(B148,市区町村別_歯科医療費!$B$6:$G$79,6,FALSE)</f>
        <v>32820</v>
      </c>
      <c r="E148" s="608">
        <f ca="1">INDIRECT("M"&amp;(B148+3))-D148</f>
        <v>21425</v>
      </c>
      <c r="F148" s="610">
        <f ca="1">IFERROR(D148/INDIRECT("M"&amp;(B148+3)),"-")</f>
        <v>0.60503272190985347</v>
      </c>
      <c r="G148" s="338" t="s">
        <v>288</v>
      </c>
      <c r="H148" s="433">
        <v>3925</v>
      </c>
      <c r="I148" s="242">
        <f>IFERROR(H148/H151,"-")</f>
        <v>0.14489810986414647</v>
      </c>
      <c r="J148" s="265"/>
      <c r="O148" s="510">
        <v>37</v>
      </c>
      <c r="P148" s="618" t="s">
        <v>3</v>
      </c>
      <c r="Q148" s="608">
        <v>30097</v>
      </c>
      <c r="R148" s="608">
        <v>20970</v>
      </c>
      <c r="S148" s="610">
        <v>0.58936299371414025</v>
      </c>
      <c r="T148" s="432" t="s">
        <v>288</v>
      </c>
      <c r="U148" s="429">
        <v>3657</v>
      </c>
      <c r="V148" s="430">
        <v>0.15017247043363996</v>
      </c>
      <c r="W148" s="3"/>
      <c r="X148" s="3"/>
    </row>
    <row r="149" spans="2:24" ht="13.5" customHeight="1">
      <c r="B149" s="511"/>
      <c r="C149" s="619"/>
      <c r="D149" s="609"/>
      <c r="E149" s="609"/>
      <c r="F149" s="611"/>
      <c r="G149" s="339" t="s">
        <v>289</v>
      </c>
      <c r="H149" s="439">
        <v>6845</v>
      </c>
      <c r="I149" s="275">
        <f>IFERROR(H149/H151,"-")</f>
        <v>0.25269492025989371</v>
      </c>
      <c r="J149" s="265"/>
      <c r="O149" s="511"/>
      <c r="P149" s="619"/>
      <c r="Q149" s="609"/>
      <c r="R149" s="609"/>
      <c r="S149" s="611"/>
      <c r="T149" s="432" t="s">
        <v>289</v>
      </c>
      <c r="U149" s="429">
        <v>6328</v>
      </c>
      <c r="V149" s="430">
        <v>0.25985545335085414</v>
      </c>
      <c r="W149" s="3"/>
      <c r="X149" s="3"/>
    </row>
    <row r="150" spans="2:24" ht="13.5" customHeight="1">
      <c r="B150" s="511"/>
      <c r="C150" s="619"/>
      <c r="D150" s="609"/>
      <c r="E150" s="609"/>
      <c r="F150" s="611"/>
      <c r="G150" s="339" t="s">
        <v>290</v>
      </c>
      <c r="H150" s="439">
        <v>16318</v>
      </c>
      <c r="I150" s="275">
        <f>IFERROR(H150/H151,"-")</f>
        <v>0.60240696987595987</v>
      </c>
      <c r="J150" s="265"/>
      <c r="O150" s="511"/>
      <c r="P150" s="619"/>
      <c r="Q150" s="609"/>
      <c r="R150" s="609"/>
      <c r="S150" s="611"/>
      <c r="T150" s="432" t="s">
        <v>290</v>
      </c>
      <c r="U150" s="429">
        <v>14367</v>
      </c>
      <c r="V150" s="430">
        <v>0.58997207621550596</v>
      </c>
      <c r="W150" s="3"/>
      <c r="X150" s="3"/>
    </row>
    <row r="151" spans="2:24" ht="13.5" customHeight="1">
      <c r="B151" s="512"/>
      <c r="C151" s="619"/>
      <c r="D151" s="615"/>
      <c r="E151" s="609"/>
      <c r="F151" s="611"/>
      <c r="G151" s="340" t="s">
        <v>134</v>
      </c>
      <c r="H151" s="433">
        <f>SUM(H148:H150)</f>
        <v>27088</v>
      </c>
      <c r="I151" s="242">
        <f>IFERROR(H151/H151,"-")</f>
        <v>1</v>
      </c>
      <c r="J151" s="265"/>
      <c r="O151" s="512"/>
      <c r="P151" s="619"/>
      <c r="Q151" s="615"/>
      <c r="R151" s="609"/>
      <c r="S151" s="611"/>
      <c r="T151" s="386" t="s">
        <v>134</v>
      </c>
      <c r="U151" s="429">
        <v>24352</v>
      </c>
      <c r="V151" s="430">
        <v>1</v>
      </c>
      <c r="W151" s="3"/>
      <c r="X151" s="3"/>
    </row>
    <row r="152" spans="2:24" ht="13.5" customHeight="1">
      <c r="B152" s="510">
        <v>38</v>
      </c>
      <c r="C152" s="618" t="s">
        <v>39</v>
      </c>
      <c r="D152" s="608">
        <f>VLOOKUP(B152,市区町村別_歯科医療費!$B$6:$G$79,6,FALSE)</f>
        <v>6103</v>
      </c>
      <c r="E152" s="608">
        <f ca="1">INDIRECT("M"&amp;(B152+3))-D152</f>
        <v>5240</v>
      </c>
      <c r="F152" s="610">
        <f ca="1">IFERROR(D152/INDIRECT("M"&amp;(B152+3)),"-")</f>
        <v>0.53804108260601247</v>
      </c>
      <c r="G152" s="338" t="s">
        <v>288</v>
      </c>
      <c r="H152" s="433">
        <v>866</v>
      </c>
      <c r="I152" s="242">
        <f>IFERROR(H152/H155,"-")</f>
        <v>0.17587327376116979</v>
      </c>
      <c r="J152" s="265"/>
      <c r="O152" s="510">
        <v>38</v>
      </c>
      <c r="P152" s="618" t="s">
        <v>39</v>
      </c>
      <c r="Q152" s="608">
        <v>5584</v>
      </c>
      <c r="R152" s="608">
        <v>5210</v>
      </c>
      <c r="S152" s="610">
        <v>0.51732443950342788</v>
      </c>
      <c r="T152" s="432" t="s">
        <v>288</v>
      </c>
      <c r="U152" s="429">
        <v>799</v>
      </c>
      <c r="V152" s="430">
        <v>0.18027978339350181</v>
      </c>
      <c r="W152" s="3"/>
      <c r="X152" s="3"/>
    </row>
    <row r="153" spans="2:24" ht="13.5" customHeight="1">
      <c r="B153" s="511"/>
      <c r="C153" s="619"/>
      <c r="D153" s="609"/>
      <c r="E153" s="609"/>
      <c r="F153" s="611"/>
      <c r="G153" s="339" t="s">
        <v>289</v>
      </c>
      <c r="H153" s="439">
        <v>1421</v>
      </c>
      <c r="I153" s="275">
        <f>IFERROR(H153/H155,"-")</f>
        <v>0.28858651502843219</v>
      </c>
      <c r="J153" s="265"/>
      <c r="O153" s="511"/>
      <c r="P153" s="619"/>
      <c r="Q153" s="609"/>
      <c r="R153" s="609"/>
      <c r="S153" s="611"/>
      <c r="T153" s="432" t="s">
        <v>289</v>
      </c>
      <c r="U153" s="429">
        <v>1319</v>
      </c>
      <c r="V153" s="430">
        <v>0.29760830324909748</v>
      </c>
      <c r="W153" s="3"/>
      <c r="X153" s="3"/>
    </row>
    <row r="154" spans="2:24" ht="13.5" customHeight="1">
      <c r="B154" s="511"/>
      <c r="C154" s="619"/>
      <c r="D154" s="609"/>
      <c r="E154" s="609"/>
      <c r="F154" s="611"/>
      <c r="G154" s="339" t="s">
        <v>290</v>
      </c>
      <c r="H154" s="439">
        <v>2637</v>
      </c>
      <c r="I154" s="275">
        <f>IFERROR(H154/H155,"-")</f>
        <v>0.53554021121039808</v>
      </c>
      <c r="J154" s="265"/>
      <c r="O154" s="511"/>
      <c r="P154" s="619"/>
      <c r="Q154" s="609"/>
      <c r="R154" s="609"/>
      <c r="S154" s="611"/>
      <c r="T154" s="432" t="s">
        <v>290</v>
      </c>
      <c r="U154" s="429">
        <v>2314</v>
      </c>
      <c r="V154" s="430">
        <v>0.5221119133574007</v>
      </c>
      <c r="W154" s="3"/>
      <c r="X154" s="3"/>
    </row>
    <row r="155" spans="2:24" ht="13.5" customHeight="1">
      <c r="B155" s="512"/>
      <c r="C155" s="620"/>
      <c r="D155" s="615"/>
      <c r="E155" s="615"/>
      <c r="F155" s="617"/>
      <c r="G155" s="340" t="s">
        <v>134</v>
      </c>
      <c r="H155" s="438">
        <f>SUM(H152:H154)</f>
        <v>4924</v>
      </c>
      <c r="I155" s="263">
        <f>IFERROR(H155/H155,"-")</f>
        <v>1</v>
      </c>
      <c r="J155" s="265"/>
      <c r="O155" s="512"/>
      <c r="P155" s="620"/>
      <c r="Q155" s="615"/>
      <c r="R155" s="615"/>
      <c r="S155" s="617"/>
      <c r="T155" s="386" t="s">
        <v>134</v>
      </c>
      <c r="U155" s="429">
        <v>4432</v>
      </c>
      <c r="V155" s="430">
        <v>1</v>
      </c>
      <c r="W155" s="3"/>
      <c r="X155" s="3"/>
    </row>
    <row r="156" spans="2:24" ht="13.5" customHeight="1">
      <c r="B156" s="510">
        <v>39</v>
      </c>
      <c r="C156" s="618" t="s">
        <v>7</v>
      </c>
      <c r="D156" s="608">
        <f>VLOOKUP(B156,市区町村別_歯科医療費!$B$6:$G$79,6,FALSE)</f>
        <v>37111</v>
      </c>
      <c r="E156" s="608">
        <f ca="1">INDIRECT("M"&amp;(B156+3))-D156</f>
        <v>26352</v>
      </c>
      <c r="F156" s="610">
        <f ca="1">IFERROR(D156/INDIRECT("M"&amp;(B156+3)),"-")</f>
        <v>0.5847659266029025</v>
      </c>
      <c r="G156" s="338" t="s">
        <v>288</v>
      </c>
      <c r="H156" s="433">
        <v>4419</v>
      </c>
      <c r="I156" s="242">
        <f>IFERROR(H156/H159,"-")</f>
        <v>0.14992875076338469</v>
      </c>
      <c r="J156" s="265"/>
      <c r="O156" s="510">
        <v>39</v>
      </c>
      <c r="P156" s="618" t="s">
        <v>7</v>
      </c>
      <c r="Q156" s="608">
        <v>34235</v>
      </c>
      <c r="R156" s="608">
        <v>26209</v>
      </c>
      <c r="S156" s="610">
        <v>0.56639203229435509</v>
      </c>
      <c r="T156" s="432" t="s">
        <v>288</v>
      </c>
      <c r="U156" s="429">
        <v>4208</v>
      </c>
      <c r="V156" s="430">
        <v>0.15596160260924355</v>
      </c>
      <c r="W156" s="3"/>
      <c r="X156" s="3"/>
    </row>
    <row r="157" spans="2:24" ht="13.5" customHeight="1">
      <c r="B157" s="511"/>
      <c r="C157" s="619"/>
      <c r="D157" s="609"/>
      <c r="E157" s="609"/>
      <c r="F157" s="611"/>
      <c r="G157" s="339" t="s">
        <v>289</v>
      </c>
      <c r="H157" s="439">
        <v>7914</v>
      </c>
      <c r="I157" s="275">
        <f>IFERROR(H157/H159,"-")</f>
        <v>0.26850783741602768</v>
      </c>
      <c r="J157" s="265"/>
      <c r="O157" s="511"/>
      <c r="P157" s="619"/>
      <c r="Q157" s="609"/>
      <c r="R157" s="609"/>
      <c r="S157" s="611"/>
      <c r="T157" s="432" t="s">
        <v>289</v>
      </c>
      <c r="U157" s="429">
        <v>7309</v>
      </c>
      <c r="V157" s="430">
        <v>0.27089433304918276</v>
      </c>
      <c r="W157" s="3"/>
      <c r="X157" s="3"/>
    </row>
    <row r="158" spans="2:24" ht="13.5" customHeight="1">
      <c r="B158" s="511"/>
      <c r="C158" s="619"/>
      <c r="D158" s="609"/>
      <c r="E158" s="609"/>
      <c r="F158" s="611"/>
      <c r="G158" s="339" t="s">
        <v>290</v>
      </c>
      <c r="H158" s="439">
        <v>17141</v>
      </c>
      <c r="I158" s="275">
        <f>IFERROR(H158/H159,"-")</f>
        <v>0.58156341182058768</v>
      </c>
      <c r="J158" s="265"/>
      <c r="O158" s="511"/>
      <c r="P158" s="619"/>
      <c r="Q158" s="609"/>
      <c r="R158" s="609"/>
      <c r="S158" s="611"/>
      <c r="T158" s="432" t="s">
        <v>290</v>
      </c>
      <c r="U158" s="429">
        <v>15464</v>
      </c>
      <c r="V158" s="430">
        <v>0.57314406434157372</v>
      </c>
      <c r="W158" s="3"/>
      <c r="X158" s="3"/>
    </row>
    <row r="159" spans="2:24" ht="13.5" customHeight="1">
      <c r="B159" s="512"/>
      <c r="C159" s="620"/>
      <c r="D159" s="615"/>
      <c r="E159" s="615"/>
      <c r="F159" s="617"/>
      <c r="G159" s="340" t="s">
        <v>134</v>
      </c>
      <c r="H159" s="438">
        <f>SUM(H156:H158)</f>
        <v>29474</v>
      </c>
      <c r="I159" s="263">
        <f>IFERROR(H159/H159,"-")</f>
        <v>1</v>
      </c>
      <c r="J159" s="265"/>
      <c r="O159" s="512"/>
      <c r="P159" s="620"/>
      <c r="Q159" s="615"/>
      <c r="R159" s="615"/>
      <c r="S159" s="617"/>
      <c r="T159" s="386" t="s">
        <v>134</v>
      </c>
      <c r="U159" s="429">
        <v>26981</v>
      </c>
      <c r="V159" s="430">
        <v>1</v>
      </c>
      <c r="W159" s="3"/>
      <c r="X159" s="3"/>
    </row>
    <row r="160" spans="2:24" ht="13.5" customHeight="1">
      <c r="B160" s="510">
        <v>40</v>
      </c>
      <c r="C160" s="618" t="s">
        <v>40</v>
      </c>
      <c r="D160" s="608">
        <f>VLOOKUP(B160,市区町村別_歯科医療費!$B$6:$G$79,6,FALSE)</f>
        <v>6779</v>
      </c>
      <c r="E160" s="608">
        <f ca="1">INDIRECT("M"&amp;(B160+3))-D160</f>
        <v>6942</v>
      </c>
      <c r="F160" s="610">
        <f ca="1">IFERROR(D160/INDIRECT("M"&amp;(B160+3)),"-")</f>
        <v>0.49406019969389986</v>
      </c>
      <c r="G160" s="338" t="s">
        <v>288</v>
      </c>
      <c r="H160" s="433">
        <v>924</v>
      </c>
      <c r="I160" s="242">
        <f>IFERROR(H160/H163,"-")</f>
        <v>0.17752161383285303</v>
      </c>
      <c r="J160" s="265"/>
      <c r="O160" s="510">
        <v>40</v>
      </c>
      <c r="P160" s="618" t="s">
        <v>40</v>
      </c>
      <c r="Q160" s="608">
        <v>6262</v>
      </c>
      <c r="R160" s="608">
        <v>6899</v>
      </c>
      <c r="S160" s="610">
        <v>0.47579971126814075</v>
      </c>
      <c r="T160" s="432" t="s">
        <v>288</v>
      </c>
      <c r="U160" s="429">
        <v>853</v>
      </c>
      <c r="V160" s="430">
        <v>0.17796786981013979</v>
      </c>
      <c r="W160" s="3"/>
      <c r="X160" s="3"/>
    </row>
    <row r="161" spans="2:24" ht="13.5" customHeight="1">
      <c r="B161" s="511"/>
      <c r="C161" s="619"/>
      <c r="D161" s="609"/>
      <c r="E161" s="609"/>
      <c r="F161" s="611"/>
      <c r="G161" s="339" t="s">
        <v>289</v>
      </c>
      <c r="H161" s="439">
        <v>1463</v>
      </c>
      <c r="I161" s="275">
        <f>IFERROR(H161/H163,"-")</f>
        <v>0.28107588856868398</v>
      </c>
      <c r="J161" s="265"/>
      <c r="O161" s="511"/>
      <c r="P161" s="619"/>
      <c r="Q161" s="609"/>
      <c r="R161" s="609"/>
      <c r="S161" s="611"/>
      <c r="T161" s="432" t="s">
        <v>289</v>
      </c>
      <c r="U161" s="429">
        <v>1376</v>
      </c>
      <c r="V161" s="430">
        <v>0.28708533277696641</v>
      </c>
      <c r="W161" s="3"/>
      <c r="X161" s="3"/>
    </row>
    <row r="162" spans="2:24" ht="13.5" customHeight="1">
      <c r="B162" s="511"/>
      <c r="C162" s="619"/>
      <c r="D162" s="609"/>
      <c r="E162" s="609"/>
      <c r="F162" s="611"/>
      <c r="G162" s="339" t="s">
        <v>290</v>
      </c>
      <c r="H162" s="439">
        <v>2818</v>
      </c>
      <c r="I162" s="275">
        <f>IFERROR(H162/H163,"-")</f>
        <v>0.54140249759846304</v>
      </c>
      <c r="J162" s="265"/>
      <c r="O162" s="511"/>
      <c r="P162" s="619"/>
      <c r="Q162" s="609"/>
      <c r="R162" s="609"/>
      <c r="S162" s="611"/>
      <c r="T162" s="432" t="s">
        <v>290</v>
      </c>
      <c r="U162" s="429">
        <v>2564</v>
      </c>
      <c r="V162" s="430">
        <v>0.53494679741289375</v>
      </c>
      <c r="W162" s="3"/>
      <c r="X162" s="3"/>
    </row>
    <row r="163" spans="2:24" ht="13.5" customHeight="1">
      <c r="B163" s="512"/>
      <c r="C163" s="620"/>
      <c r="D163" s="615"/>
      <c r="E163" s="615"/>
      <c r="F163" s="617"/>
      <c r="G163" s="340" t="s">
        <v>134</v>
      </c>
      <c r="H163" s="438">
        <f>SUM(H160:H162)</f>
        <v>5205</v>
      </c>
      <c r="I163" s="263">
        <f>IFERROR(H163/H163,"-")</f>
        <v>1</v>
      </c>
      <c r="J163" s="265"/>
      <c r="O163" s="512"/>
      <c r="P163" s="620"/>
      <c r="Q163" s="615"/>
      <c r="R163" s="615"/>
      <c r="S163" s="617"/>
      <c r="T163" s="386" t="s">
        <v>134</v>
      </c>
      <c r="U163" s="429">
        <v>4793</v>
      </c>
      <c r="V163" s="430">
        <v>1</v>
      </c>
      <c r="W163" s="3"/>
      <c r="X163" s="3"/>
    </row>
    <row r="164" spans="2:24" ht="13.5" customHeight="1">
      <c r="B164" s="510">
        <v>41</v>
      </c>
      <c r="C164" s="618" t="s">
        <v>11</v>
      </c>
      <c r="D164" s="608">
        <f>VLOOKUP(B164,市区町村別_歯科医療費!$B$6:$G$79,6,FALSE)</f>
        <v>13410</v>
      </c>
      <c r="E164" s="608">
        <f ca="1">INDIRECT("M"&amp;(B164+3))-D164</f>
        <v>11917</v>
      </c>
      <c r="F164" s="610">
        <f ca="1">IFERROR(D164/INDIRECT("M"&amp;(B164+3)),"-")</f>
        <v>0.52947447388162827</v>
      </c>
      <c r="G164" s="338" t="s">
        <v>288</v>
      </c>
      <c r="H164" s="433">
        <v>1920</v>
      </c>
      <c r="I164" s="242">
        <f>IFERROR(H164/H167,"-")</f>
        <v>0.17999437517577577</v>
      </c>
      <c r="J164" s="265"/>
      <c r="O164" s="510">
        <v>41</v>
      </c>
      <c r="P164" s="618" t="s">
        <v>11</v>
      </c>
      <c r="Q164" s="608">
        <v>12406</v>
      </c>
      <c r="R164" s="608">
        <v>11800</v>
      </c>
      <c r="S164" s="610">
        <v>0.51251755763033957</v>
      </c>
      <c r="T164" s="432" t="s">
        <v>288</v>
      </c>
      <c r="U164" s="429">
        <v>1823</v>
      </c>
      <c r="V164" s="430">
        <v>0.18632461161079314</v>
      </c>
      <c r="W164" s="3"/>
      <c r="X164" s="3"/>
    </row>
    <row r="165" spans="2:24" ht="13.5" customHeight="1">
      <c r="B165" s="511"/>
      <c r="C165" s="619"/>
      <c r="D165" s="609"/>
      <c r="E165" s="609"/>
      <c r="F165" s="611"/>
      <c r="G165" s="339" t="s">
        <v>289</v>
      </c>
      <c r="H165" s="439">
        <v>2962</v>
      </c>
      <c r="I165" s="275">
        <f>IFERROR(H165/H167,"-")</f>
        <v>0.27767882253679571</v>
      </c>
      <c r="J165" s="265"/>
      <c r="O165" s="511"/>
      <c r="P165" s="619"/>
      <c r="Q165" s="609"/>
      <c r="R165" s="609"/>
      <c r="S165" s="611"/>
      <c r="T165" s="432" t="s">
        <v>289</v>
      </c>
      <c r="U165" s="429">
        <v>2819</v>
      </c>
      <c r="V165" s="430">
        <v>0.28812346688470974</v>
      </c>
      <c r="W165" s="3"/>
      <c r="X165" s="3"/>
    </row>
    <row r="166" spans="2:24" ht="13.5" customHeight="1">
      <c r="B166" s="511"/>
      <c r="C166" s="619"/>
      <c r="D166" s="609"/>
      <c r="E166" s="609"/>
      <c r="F166" s="611"/>
      <c r="G166" s="339" t="s">
        <v>290</v>
      </c>
      <c r="H166" s="439">
        <v>5785</v>
      </c>
      <c r="I166" s="275">
        <f>IFERROR(H166/H167,"-")</f>
        <v>0.54232680228742847</v>
      </c>
      <c r="J166" s="265"/>
      <c r="O166" s="511"/>
      <c r="P166" s="619"/>
      <c r="Q166" s="609"/>
      <c r="R166" s="609"/>
      <c r="S166" s="611"/>
      <c r="T166" s="432" t="s">
        <v>290</v>
      </c>
      <c r="U166" s="429">
        <v>5142</v>
      </c>
      <c r="V166" s="430">
        <v>0.52555192150449714</v>
      </c>
      <c r="W166" s="3"/>
      <c r="X166" s="3"/>
    </row>
    <row r="167" spans="2:24" ht="13.5" customHeight="1">
      <c r="B167" s="512"/>
      <c r="C167" s="620"/>
      <c r="D167" s="615"/>
      <c r="E167" s="615"/>
      <c r="F167" s="617"/>
      <c r="G167" s="340" t="s">
        <v>134</v>
      </c>
      <c r="H167" s="438">
        <f>SUM(H164:H166)</f>
        <v>10667</v>
      </c>
      <c r="I167" s="263">
        <f>IFERROR(H167/H167,"-")</f>
        <v>1</v>
      </c>
      <c r="J167" s="265"/>
      <c r="O167" s="512"/>
      <c r="P167" s="620"/>
      <c r="Q167" s="615"/>
      <c r="R167" s="615"/>
      <c r="S167" s="617"/>
      <c r="T167" s="386" t="s">
        <v>134</v>
      </c>
      <c r="U167" s="429">
        <v>9784</v>
      </c>
      <c r="V167" s="430">
        <v>1</v>
      </c>
      <c r="W167" s="3"/>
      <c r="X167" s="3"/>
    </row>
    <row r="168" spans="2:24" ht="13.5" customHeight="1">
      <c r="B168" s="510">
        <v>42</v>
      </c>
      <c r="C168" s="618" t="s">
        <v>12</v>
      </c>
      <c r="D168" s="608">
        <f>VLOOKUP(B168,市区町村別_歯科医療費!$B$6:$G$79,6,FALSE)</f>
        <v>37918</v>
      </c>
      <c r="E168" s="608">
        <f ca="1">INDIRECT("M"&amp;(B168+3))-D168</f>
        <v>28982</v>
      </c>
      <c r="F168" s="610">
        <f ca="1">IFERROR(D168/INDIRECT("M"&amp;(B168+3)),"-")</f>
        <v>0.56678624813153966</v>
      </c>
      <c r="G168" s="338" t="s">
        <v>288</v>
      </c>
      <c r="H168" s="433">
        <v>4278</v>
      </c>
      <c r="I168" s="242">
        <f>IFERROR(H168/H171,"-")</f>
        <v>0.14497763318422122</v>
      </c>
      <c r="J168" s="265"/>
      <c r="O168" s="510">
        <v>42</v>
      </c>
      <c r="P168" s="618" t="s">
        <v>12</v>
      </c>
      <c r="Q168" s="608">
        <v>34496</v>
      </c>
      <c r="R168" s="608">
        <v>28775</v>
      </c>
      <c r="S168" s="610">
        <v>0.54521028591297749</v>
      </c>
      <c r="T168" s="432" t="s">
        <v>288</v>
      </c>
      <c r="U168" s="429">
        <v>4025</v>
      </c>
      <c r="V168" s="430">
        <v>0.15303018781841685</v>
      </c>
      <c r="W168" s="3"/>
      <c r="X168" s="3"/>
    </row>
    <row r="169" spans="2:24" ht="13.5" customHeight="1">
      <c r="B169" s="511"/>
      <c r="C169" s="619"/>
      <c r="D169" s="609"/>
      <c r="E169" s="609"/>
      <c r="F169" s="611"/>
      <c r="G169" s="339" t="s">
        <v>289</v>
      </c>
      <c r="H169" s="439">
        <v>7824</v>
      </c>
      <c r="I169" s="275">
        <f>IFERROR(H169/H171,"-")</f>
        <v>0.26514843432289548</v>
      </c>
      <c r="J169" s="265"/>
      <c r="O169" s="511"/>
      <c r="P169" s="619"/>
      <c r="Q169" s="609"/>
      <c r="R169" s="609"/>
      <c r="S169" s="611"/>
      <c r="T169" s="432" t="s">
        <v>289</v>
      </c>
      <c r="U169" s="429">
        <v>7081</v>
      </c>
      <c r="V169" s="430">
        <v>0.26921907079309559</v>
      </c>
      <c r="W169" s="3"/>
      <c r="X169" s="3"/>
    </row>
    <row r="170" spans="2:24" ht="13.5" customHeight="1">
      <c r="B170" s="511"/>
      <c r="C170" s="619"/>
      <c r="D170" s="609"/>
      <c r="E170" s="609"/>
      <c r="F170" s="611"/>
      <c r="G170" s="339" t="s">
        <v>290</v>
      </c>
      <c r="H170" s="439">
        <v>17406</v>
      </c>
      <c r="I170" s="275">
        <f>IFERROR(H170/H171,"-")</f>
        <v>0.58987393249288333</v>
      </c>
      <c r="J170" s="265"/>
      <c r="O170" s="511"/>
      <c r="P170" s="619"/>
      <c r="Q170" s="609"/>
      <c r="R170" s="609"/>
      <c r="S170" s="611"/>
      <c r="T170" s="432" t="s">
        <v>290</v>
      </c>
      <c r="U170" s="429">
        <v>15196</v>
      </c>
      <c r="V170" s="430">
        <v>0.57775074138848759</v>
      </c>
      <c r="W170" s="3"/>
      <c r="X170" s="3"/>
    </row>
    <row r="171" spans="2:24" ht="13.5" customHeight="1">
      <c r="B171" s="512"/>
      <c r="C171" s="619"/>
      <c r="D171" s="615"/>
      <c r="E171" s="609"/>
      <c r="F171" s="611"/>
      <c r="G171" s="340" t="s">
        <v>134</v>
      </c>
      <c r="H171" s="433">
        <f>SUM(H168:H170)</f>
        <v>29508</v>
      </c>
      <c r="I171" s="242">
        <f>IFERROR(H171/H171,"-")</f>
        <v>1</v>
      </c>
      <c r="J171" s="265"/>
      <c r="O171" s="512"/>
      <c r="P171" s="619"/>
      <c r="Q171" s="615"/>
      <c r="R171" s="609"/>
      <c r="S171" s="611"/>
      <c r="T171" s="386" t="s">
        <v>134</v>
      </c>
      <c r="U171" s="429">
        <v>26302</v>
      </c>
      <c r="V171" s="430">
        <v>1</v>
      </c>
      <c r="W171" s="3"/>
      <c r="X171" s="3"/>
    </row>
    <row r="172" spans="2:24" ht="13.5" customHeight="1">
      <c r="B172" s="510">
        <v>43</v>
      </c>
      <c r="C172" s="618" t="s">
        <v>8</v>
      </c>
      <c r="D172" s="608">
        <f>VLOOKUP(B172,市区町村別_歯科医療費!$B$6:$G$79,6,FALSE)</f>
        <v>24405</v>
      </c>
      <c r="E172" s="608">
        <f ca="1">INDIRECT("M"&amp;(B172+3))-D172</f>
        <v>16771</v>
      </c>
      <c r="F172" s="610">
        <f ca="1">IFERROR(D172/INDIRECT("M"&amp;(B172+3)),"-")</f>
        <v>0.59269963085292399</v>
      </c>
      <c r="G172" s="338" t="s">
        <v>288</v>
      </c>
      <c r="H172" s="433">
        <v>3014</v>
      </c>
      <c r="I172" s="242">
        <f>IFERROR(H172/H175,"-")</f>
        <v>0.14807900167043334</v>
      </c>
      <c r="J172" s="265"/>
      <c r="O172" s="510">
        <v>43</v>
      </c>
      <c r="P172" s="618" t="s">
        <v>8</v>
      </c>
      <c r="Q172" s="608">
        <v>22447</v>
      </c>
      <c r="R172" s="608">
        <v>16346</v>
      </c>
      <c r="S172" s="610">
        <v>0.57863532080529989</v>
      </c>
      <c r="T172" s="432" t="s">
        <v>288</v>
      </c>
      <c r="U172" s="429">
        <v>2844</v>
      </c>
      <c r="V172" s="430">
        <v>0.15469973890339425</v>
      </c>
      <c r="W172" s="3"/>
      <c r="X172" s="3"/>
    </row>
    <row r="173" spans="2:24" ht="13.5" customHeight="1">
      <c r="B173" s="511"/>
      <c r="C173" s="619"/>
      <c r="D173" s="609"/>
      <c r="E173" s="609"/>
      <c r="F173" s="611"/>
      <c r="G173" s="339" t="s">
        <v>289</v>
      </c>
      <c r="H173" s="439">
        <v>5378</v>
      </c>
      <c r="I173" s="275">
        <f>IFERROR(H173/H175,"-")</f>
        <v>0.26422324850152307</v>
      </c>
      <c r="J173" s="265"/>
      <c r="O173" s="511"/>
      <c r="P173" s="619"/>
      <c r="Q173" s="609"/>
      <c r="R173" s="609"/>
      <c r="S173" s="611"/>
      <c r="T173" s="432" t="s">
        <v>289</v>
      </c>
      <c r="U173" s="429">
        <v>4944</v>
      </c>
      <c r="V173" s="430">
        <v>0.2689295039164491</v>
      </c>
      <c r="W173" s="3"/>
      <c r="X173" s="3"/>
    </row>
    <row r="174" spans="2:24" ht="13.5" customHeight="1">
      <c r="B174" s="511"/>
      <c r="C174" s="619"/>
      <c r="D174" s="609"/>
      <c r="E174" s="609"/>
      <c r="F174" s="611"/>
      <c r="G174" s="339" t="s">
        <v>290</v>
      </c>
      <c r="H174" s="439">
        <v>11962</v>
      </c>
      <c r="I174" s="275">
        <f>IFERROR(H174/H175,"-")</f>
        <v>0.58769774982804368</v>
      </c>
      <c r="J174" s="265"/>
      <c r="O174" s="511"/>
      <c r="P174" s="619"/>
      <c r="Q174" s="609"/>
      <c r="R174" s="609"/>
      <c r="S174" s="611"/>
      <c r="T174" s="432" t="s">
        <v>290</v>
      </c>
      <c r="U174" s="429">
        <v>10596</v>
      </c>
      <c r="V174" s="430">
        <v>0.57637075718015662</v>
      </c>
      <c r="W174" s="3"/>
      <c r="X174" s="3"/>
    </row>
    <row r="175" spans="2:24" ht="13.5" customHeight="1">
      <c r="B175" s="512"/>
      <c r="C175" s="620"/>
      <c r="D175" s="615"/>
      <c r="E175" s="615"/>
      <c r="F175" s="617"/>
      <c r="G175" s="340" t="s">
        <v>134</v>
      </c>
      <c r="H175" s="438">
        <f>SUM(H172:H174)</f>
        <v>20354</v>
      </c>
      <c r="I175" s="263">
        <f>IFERROR(H175/H175,"-")</f>
        <v>1</v>
      </c>
      <c r="J175" s="265"/>
      <c r="O175" s="512"/>
      <c r="P175" s="620"/>
      <c r="Q175" s="615"/>
      <c r="R175" s="615"/>
      <c r="S175" s="617"/>
      <c r="T175" s="386" t="s">
        <v>134</v>
      </c>
      <c r="U175" s="429">
        <v>18384</v>
      </c>
      <c r="V175" s="430">
        <v>1</v>
      </c>
      <c r="W175" s="3"/>
      <c r="X175" s="3"/>
    </row>
    <row r="176" spans="2:24" ht="13.5" customHeight="1">
      <c r="B176" s="510">
        <v>44</v>
      </c>
      <c r="C176" s="618" t="s">
        <v>18</v>
      </c>
      <c r="D176" s="608">
        <f>VLOOKUP(B176,市区町村別_歯科医療費!$B$6:$G$79,6,FALSE)</f>
        <v>25312</v>
      </c>
      <c r="E176" s="608">
        <f ca="1">INDIRECT("M"&amp;(B176+3))-D176</f>
        <v>19484</v>
      </c>
      <c r="F176" s="610">
        <f ca="1">IFERROR(D176/INDIRECT("M"&amp;(B176+3)),"-")</f>
        <v>0.56505045093311901</v>
      </c>
      <c r="G176" s="338" t="s">
        <v>288</v>
      </c>
      <c r="H176" s="433">
        <v>3641</v>
      </c>
      <c r="I176" s="242">
        <f>IFERROR(H176/H179,"-")</f>
        <v>0.1743857464437952</v>
      </c>
      <c r="J176" s="265"/>
      <c r="O176" s="510">
        <v>44</v>
      </c>
      <c r="P176" s="618" t="s">
        <v>18</v>
      </c>
      <c r="Q176" s="608">
        <v>23760</v>
      </c>
      <c r="R176" s="608">
        <v>19138</v>
      </c>
      <c r="S176" s="610">
        <v>0.55387197538346777</v>
      </c>
      <c r="T176" s="432" t="s">
        <v>288</v>
      </c>
      <c r="U176" s="429">
        <v>3468</v>
      </c>
      <c r="V176" s="430">
        <v>0.18039950062421972</v>
      </c>
      <c r="W176" s="3"/>
      <c r="X176" s="3"/>
    </row>
    <row r="177" spans="2:24" ht="13.5" customHeight="1">
      <c r="B177" s="511"/>
      <c r="C177" s="619"/>
      <c r="D177" s="609"/>
      <c r="E177" s="609"/>
      <c r="F177" s="611"/>
      <c r="G177" s="339" t="s">
        <v>289</v>
      </c>
      <c r="H177" s="439">
        <v>6066</v>
      </c>
      <c r="I177" s="275">
        <f>IFERROR(H177/H179,"-")</f>
        <v>0.29053115570669091</v>
      </c>
      <c r="J177" s="265"/>
      <c r="O177" s="511"/>
      <c r="P177" s="619"/>
      <c r="Q177" s="609"/>
      <c r="R177" s="609"/>
      <c r="S177" s="611"/>
      <c r="T177" s="432" t="s">
        <v>289</v>
      </c>
      <c r="U177" s="429">
        <v>5620</v>
      </c>
      <c r="V177" s="430">
        <v>0.29234290470245528</v>
      </c>
      <c r="W177" s="3"/>
      <c r="X177" s="3"/>
    </row>
    <row r="178" spans="2:24" ht="13.5" customHeight="1">
      <c r="B178" s="511"/>
      <c r="C178" s="619"/>
      <c r="D178" s="609"/>
      <c r="E178" s="609"/>
      <c r="F178" s="611"/>
      <c r="G178" s="339" t="s">
        <v>290</v>
      </c>
      <c r="H178" s="439">
        <v>11172</v>
      </c>
      <c r="I178" s="275">
        <f>IFERROR(H178/H179,"-")</f>
        <v>0.53508309784951391</v>
      </c>
      <c r="J178" s="265"/>
      <c r="O178" s="511"/>
      <c r="P178" s="619"/>
      <c r="Q178" s="609"/>
      <c r="R178" s="609"/>
      <c r="S178" s="611"/>
      <c r="T178" s="432" t="s">
        <v>290</v>
      </c>
      <c r="U178" s="429">
        <v>10136</v>
      </c>
      <c r="V178" s="430">
        <v>0.527257594673325</v>
      </c>
      <c r="W178" s="3"/>
      <c r="X178" s="3"/>
    </row>
    <row r="179" spans="2:24" ht="13.5" customHeight="1">
      <c r="B179" s="512"/>
      <c r="C179" s="620"/>
      <c r="D179" s="615"/>
      <c r="E179" s="615"/>
      <c r="F179" s="617"/>
      <c r="G179" s="340" t="s">
        <v>134</v>
      </c>
      <c r="H179" s="438">
        <f>SUM(H176:H178)</f>
        <v>20879</v>
      </c>
      <c r="I179" s="263">
        <f>IFERROR(H179/H179,"-")</f>
        <v>1</v>
      </c>
      <c r="J179" s="265"/>
      <c r="O179" s="512"/>
      <c r="P179" s="620"/>
      <c r="Q179" s="615"/>
      <c r="R179" s="615"/>
      <c r="S179" s="617"/>
      <c r="T179" s="386" t="s">
        <v>134</v>
      </c>
      <c r="U179" s="429">
        <v>19224</v>
      </c>
      <c r="V179" s="430">
        <v>1</v>
      </c>
      <c r="W179" s="3"/>
      <c r="X179" s="3"/>
    </row>
    <row r="180" spans="2:24" ht="13.5" customHeight="1">
      <c r="B180" s="510">
        <v>45</v>
      </c>
      <c r="C180" s="618" t="s">
        <v>41</v>
      </c>
      <c r="D180" s="608">
        <f>VLOOKUP(B180,市区町村別_歯科医療費!$B$6:$G$79,6,FALSE)</f>
        <v>7891</v>
      </c>
      <c r="E180" s="608">
        <f ca="1">INDIRECT("M"&amp;(B180+3))-D180</f>
        <v>7790</v>
      </c>
      <c r="F180" s="610">
        <f ca="1">IFERROR(D180/INDIRECT("M"&amp;(B180+3)),"-")</f>
        <v>0.50322045787896175</v>
      </c>
      <c r="G180" s="338" t="s">
        <v>288</v>
      </c>
      <c r="H180" s="433">
        <v>1215</v>
      </c>
      <c r="I180" s="242">
        <f>IFERROR(H180/H183,"-")</f>
        <v>0.189873417721519</v>
      </c>
      <c r="J180" s="265"/>
      <c r="O180" s="510">
        <v>45</v>
      </c>
      <c r="P180" s="618" t="s">
        <v>41</v>
      </c>
      <c r="Q180" s="608">
        <v>7214</v>
      </c>
      <c r="R180" s="608">
        <v>7706</v>
      </c>
      <c r="S180" s="610">
        <v>0.48351206434316352</v>
      </c>
      <c r="T180" s="432" t="s">
        <v>288</v>
      </c>
      <c r="U180" s="429">
        <v>1069</v>
      </c>
      <c r="V180" s="430">
        <v>0.1862369337979094</v>
      </c>
      <c r="W180" s="3"/>
      <c r="X180" s="3"/>
    </row>
    <row r="181" spans="2:24" ht="13.5" customHeight="1">
      <c r="B181" s="511"/>
      <c r="C181" s="619"/>
      <c r="D181" s="609"/>
      <c r="E181" s="609"/>
      <c r="F181" s="611"/>
      <c r="G181" s="339" t="s">
        <v>289</v>
      </c>
      <c r="H181" s="439">
        <v>1824</v>
      </c>
      <c r="I181" s="275">
        <f>IFERROR(H181/H183,"-")</f>
        <v>0.28504453820909514</v>
      </c>
      <c r="J181" s="265"/>
      <c r="O181" s="511"/>
      <c r="P181" s="619"/>
      <c r="Q181" s="609"/>
      <c r="R181" s="609"/>
      <c r="S181" s="611"/>
      <c r="T181" s="432" t="s">
        <v>289</v>
      </c>
      <c r="U181" s="429">
        <v>1679</v>
      </c>
      <c r="V181" s="430">
        <v>0.29250871080139373</v>
      </c>
      <c r="W181" s="3"/>
      <c r="X181" s="3"/>
    </row>
    <row r="182" spans="2:24" ht="13.5" customHeight="1">
      <c r="B182" s="511"/>
      <c r="C182" s="619"/>
      <c r="D182" s="609"/>
      <c r="E182" s="609"/>
      <c r="F182" s="611"/>
      <c r="G182" s="339" t="s">
        <v>290</v>
      </c>
      <c r="H182" s="439">
        <v>3360</v>
      </c>
      <c r="I182" s="275">
        <f>IFERROR(H182/H183,"-")</f>
        <v>0.52508204406938586</v>
      </c>
      <c r="J182" s="265"/>
      <c r="O182" s="511"/>
      <c r="P182" s="619"/>
      <c r="Q182" s="609"/>
      <c r="R182" s="609"/>
      <c r="S182" s="611"/>
      <c r="T182" s="432" t="s">
        <v>290</v>
      </c>
      <c r="U182" s="429">
        <v>2992</v>
      </c>
      <c r="V182" s="430">
        <v>0.52125435540069687</v>
      </c>
      <c r="W182" s="3"/>
      <c r="X182" s="3"/>
    </row>
    <row r="183" spans="2:24" ht="13.5" customHeight="1">
      <c r="B183" s="512"/>
      <c r="C183" s="620"/>
      <c r="D183" s="615"/>
      <c r="E183" s="615"/>
      <c r="F183" s="617"/>
      <c r="G183" s="340" t="s">
        <v>134</v>
      </c>
      <c r="H183" s="438">
        <f>SUM(H180:H182)</f>
        <v>6399</v>
      </c>
      <c r="I183" s="263">
        <f>IFERROR(H183/H183,"-")</f>
        <v>1</v>
      </c>
      <c r="J183" s="265"/>
      <c r="O183" s="512"/>
      <c r="P183" s="620"/>
      <c r="Q183" s="615"/>
      <c r="R183" s="615"/>
      <c r="S183" s="617"/>
      <c r="T183" s="386" t="s">
        <v>134</v>
      </c>
      <c r="U183" s="429">
        <v>5740</v>
      </c>
      <c r="V183" s="430">
        <v>1</v>
      </c>
      <c r="W183" s="3"/>
      <c r="X183" s="3"/>
    </row>
    <row r="184" spans="2:24" ht="13.5" customHeight="1">
      <c r="B184" s="510">
        <v>46</v>
      </c>
      <c r="C184" s="618" t="s">
        <v>21</v>
      </c>
      <c r="D184" s="608">
        <f>VLOOKUP(B184,市区町村別_歯科医療費!$B$6:$G$79,6,FALSE)</f>
        <v>11307</v>
      </c>
      <c r="E184" s="608">
        <f ca="1">INDIRECT("M"&amp;(B184+3))-D184</f>
        <v>8848</v>
      </c>
      <c r="F184" s="610">
        <f ca="1">IFERROR(D184/INDIRECT("M"&amp;(B184+3)),"-")</f>
        <v>0.56100223269660132</v>
      </c>
      <c r="G184" s="338" t="s">
        <v>288</v>
      </c>
      <c r="H184" s="433">
        <v>1478</v>
      </c>
      <c r="I184" s="242">
        <f>IFERROR(H184/H187,"-")</f>
        <v>0.16655397791300428</v>
      </c>
      <c r="J184" s="265"/>
      <c r="O184" s="510">
        <v>46</v>
      </c>
      <c r="P184" s="618" t="s">
        <v>21</v>
      </c>
      <c r="Q184" s="608">
        <v>10407</v>
      </c>
      <c r="R184" s="608">
        <v>8659</v>
      </c>
      <c r="S184" s="610">
        <v>0.54584076366306511</v>
      </c>
      <c r="T184" s="432" t="s">
        <v>288</v>
      </c>
      <c r="U184" s="429">
        <v>1404</v>
      </c>
      <c r="V184" s="430">
        <v>0.17605015673981192</v>
      </c>
      <c r="W184" s="3"/>
      <c r="X184" s="3"/>
    </row>
    <row r="185" spans="2:24" ht="13.5" customHeight="1">
      <c r="B185" s="511"/>
      <c r="C185" s="619"/>
      <c r="D185" s="609"/>
      <c r="E185" s="609"/>
      <c r="F185" s="611"/>
      <c r="G185" s="339" t="s">
        <v>289</v>
      </c>
      <c r="H185" s="439">
        <v>2370</v>
      </c>
      <c r="I185" s="275">
        <f>IFERROR(H185/H187,"-")</f>
        <v>0.26707234617985126</v>
      </c>
      <c r="J185" s="265"/>
      <c r="O185" s="511"/>
      <c r="P185" s="619"/>
      <c r="Q185" s="609"/>
      <c r="R185" s="609"/>
      <c r="S185" s="611"/>
      <c r="T185" s="432" t="s">
        <v>289</v>
      </c>
      <c r="U185" s="429">
        <v>2177</v>
      </c>
      <c r="V185" s="430">
        <v>0.27297805642633227</v>
      </c>
      <c r="W185" s="3"/>
      <c r="X185" s="3"/>
    </row>
    <row r="186" spans="2:24" ht="13.5" customHeight="1">
      <c r="B186" s="511"/>
      <c r="C186" s="619"/>
      <c r="D186" s="609"/>
      <c r="E186" s="609"/>
      <c r="F186" s="611"/>
      <c r="G186" s="339" t="s">
        <v>290</v>
      </c>
      <c r="H186" s="439">
        <v>5026</v>
      </c>
      <c r="I186" s="275">
        <f>IFERROR(H186/H187,"-")</f>
        <v>0.56637367590714449</v>
      </c>
      <c r="J186" s="265"/>
      <c r="O186" s="511"/>
      <c r="P186" s="619"/>
      <c r="Q186" s="609"/>
      <c r="R186" s="609"/>
      <c r="S186" s="611"/>
      <c r="T186" s="432" t="s">
        <v>290</v>
      </c>
      <c r="U186" s="429">
        <v>4394</v>
      </c>
      <c r="V186" s="430">
        <v>0.55097178683385584</v>
      </c>
      <c r="W186" s="3"/>
      <c r="X186" s="3"/>
    </row>
    <row r="187" spans="2:24" ht="13.5" customHeight="1">
      <c r="B187" s="512"/>
      <c r="C187" s="620"/>
      <c r="D187" s="615"/>
      <c r="E187" s="615"/>
      <c r="F187" s="617"/>
      <c r="G187" s="340" t="s">
        <v>134</v>
      </c>
      <c r="H187" s="438">
        <f>SUM(H184:H186)</f>
        <v>8874</v>
      </c>
      <c r="I187" s="263">
        <f>IFERROR(H187/H187,"-")</f>
        <v>1</v>
      </c>
      <c r="J187" s="265"/>
      <c r="O187" s="512"/>
      <c r="P187" s="620"/>
      <c r="Q187" s="615"/>
      <c r="R187" s="615"/>
      <c r="S187" s="617"/>
      <c r="T187" s="386" t="s">
        <v>134</v>
      </c>
      <c r="U187" s="429">
        <v>7975</v>
      </c>
      <c r="V187" s="430">
        <v>1</v>
      </c>
      <c r="W187" s="3"/>
      <c r="X187" s="3"/>
    </row>
    <row r="188" spans="2:24" ht="13.5" customHeight="1">
      <c r="B188" s="510">
        <v>47</v>
      </c>
      <c r="C188" s="618" t="s">
        <v>13</v>
      </c>
      <c r="D188" s="608">
        <f>VLOOKUP(B188,市区町村別_歯科医療費!$B$6:$G$79,6,FALSE)</f>
        <v>22245</v>
      </c>
      <c r="E188" s="608">
        <f ca="1">INDIRECT("M"&amp;(B188+3))-D188</f>
        <v>18585</v>
      </c>
      <c r="F188" s="610">
        <f ca="1">IFERROR(D188/INDIRECT("M"&amp;(B188+3)),"-")</f>
        <v>0.54481998530492282</v>
      </c>
      <c r="G188" s="338" t="s">
        <v>288</v>
      </c>
      <c r="H188" s="433">
        <v>3046</v>
      </c>
      <c r="I188" s="242">
        <f>IFERROR(H188/H191,"-")</f>
        <v>0.17035794183445191</v>
      </c>
      <c r="J188" s="265"/>
      <c r="O188" s="510">
        <v>47</v>
      </c>
      <c r="P188" s="618" t="s">
        <v>13</v>
      </c>
      <c r="Q188" s="608">
        <v>20725</v>
      </c>
      <c r="R188" s="608">
        <v>17950</v>
      </c>
      <c r="S188" s="610">
        <v>0.53587588881706527</v>
      </c>
      <c r="T188" s="432" t="s">
        <v>288</v>
      </c>
      <c r="U188" s="429">
        <v>2901</v>
      </c>
      <c r="V188" s="430">
        <v>0.17820504945021193</v>
      </c>
      <c r="W188" s="3"/>
      <c r="X188" s="3"/>
    </row>
    <row r="189" spans="2:24" ht="13.5" customHeight="1">
      <c r="B189" s="511"/>
      <c r="C189" s="619"/>
      <c r="D189" s="609"/>
      <c r="E189" s="609"/>
      <c r="F189" s="611"/>
      <c r="G189" s="339" t="s">
        <v>289</v>
      </c>
      <c r="H189" s="439">
        <v>5161</v>
      </c>
      <c r="I189" s="275">
        <f>IFERROR(H189/H191,"-")</f>
        <v>0.28864653243847876</v>
      </c>
      <c r="J189" s="265"/>
      <c r="O189" s="511"/>
      <c r="P189" s="619"/>
      <c r="Q189" s="609"/>
      <c r="R189" s="609"/>
      <c r="S189" s="611"/>
      <c r="T189" s="432" t="s">
        <v>289</v>
      </c>
      <c r="U189" s="429">
        <v>4693</v>
      </c>
      <c r="V189" s="430">
        <v>0.28828552122366241</v>
      </c>
      <c r="W189" s="3"/>
      <c r="X189" s="3"/>
    </row>
    <row r="190" spans="2:24" ht="13.5" customHeight="1">
      <c r="B190" s="511"/>
      <c r="C190" s="619"/>
      <c r="D190" s="609"/>
      <c r="E190" s="609"/>
      <c r="F190" s="611"/>
      <c r="G190" s="339" t="s">
        <v>290</v>
      </c>
      <c r="H190" s="439">
        <v>9673</v>
      </c>
      <c r="I190" s="275">
        <f>IFERROR(H190/H191,"-")</f>
        <v>0.54099552572706933</v>
      </c>
      <c r="J190" s="265"/>
      <c r="O190" s="511"/>
      <c r="P190" s="619"/>
      <c r="Q190" s="609"/>
      <c r="R190" s="609"/>
      <c r="S190" s="611"/>
      <c r="T190" s="432" t="s">
        <v>290</v>
      </c>
      <c r="U190" s="429">
        <v>8685</v>
      </c>
      <c r="V190" s="430">
        <v>0.53350942932612566</v>
      </c>
      <c r="W190" s="3"/>
      <c r="X190" s="3"/>
    </row>
    <row r="191" spans="2:24" ht="13.5" customHeight="1">
      <c r="B191" s="512"/>
      <c r="C191" s="619"/>
      <c r="D191" s="615"/>
      <c r="E191" s="609"/>
      <c r="F191" s="611"/>
      <c r="G191" s="340" t="s">
        <v>134</v>
      </c>
      <c r="H191" s="433">
        <f>SUM(H188:H190)</f>
        <v>17880</v>
      </c>
      <c r="I191" s="242">
        <f>IFERROR(H191/H191,"-")</f>
        <v>1</v>
      </c>
      <c r="J191" s="265"/>
      <c r="O191" s="512"/>
      <c r="P191" s="619"/>
      <c r="Q191" s="615"/>
      <c r="R191" s="609"/>
      <c r="S191" s="611"/>
      <c r="T191" s="386" t="s">
        <v>134</v>
      </c>
      <c r="U191" s="429">
        <v>16279</v>
      </c>
      <c r="V191" s="430">
        <v>1</v>
      </c>
      <c r="W191" s="3"/>
      <c r="X191" s="3"/>
    </row>
    <row r="192" spans="2:24" ht="13.5" customHeight="1">
      <c r="B192" s="510">
        <v>48</v>
      </c>
      <c r="C192" s="618" t="s">
        <v>22</v>
      </c>
      <c r="D192" s="608">
        <f>VLOOKUP(B192,市区町村別_歯科医療費!$B$6:$G$79,6,FALSE)</f>
        <v>13021</v>
      </c>
      <c r="E192" s="608">
        <f ca="1">INDIRECT("M"&amp;(B192+3))-D192</f>
        <v>8902</v>
      </c>
      <c r="F192" s="610">
        <f ca="1">IFERROR(D192/INDIRECT("M"&amp;(B192+3)),"-")</f>
        <v>0.59394243488573639</v>
      </c>
      <c r="G192" s="338" t="s">
        <v>288</v>
      </c>
      <c r="H192" s="433">
        <v>1545</v>
      </c>
      <c r="I192" s="242">
        <f>IFERROR(H192/H195,"-")</f>
        <v>0.14644549763033177</v>
      </c>
      <c r="J192" s="265"/>
      <c r="O192" s="510">
        <v>48</v>
      </c>
      <c r="P192" s="618" t="s">
        <v>22</v>
      </c>
      <c r="Q192" s="608">
        <v>11939</v>
      </c>
      <c r="R192" s="608">
        <v>8820</v>
      </c>
      <c r="S192" s="610">
        <v>0.57512404258393945</v>
      </c>
      <c r="T192" s="432" t="s">
        <v>288</v>
      </c>
      <c r="U192" s="429">
        <v>1349</v>
      </c>
      <c r="V192" s="430">
        <v>0.14485128315258242</v>
      </c>
      <c r="W192" s="3"/>
      <c r="X192" s="3"/>
    </row>
    <row r="193" spans="2:24" ht="13.5" customHeight="1">
      <c r="B193" s="511"/>
      <c r="C193" s="619"/>
      <c r="D193" s="609"/>
      <c r="E193" s="609"/>
      <c r="F193" s="611"/>
      <c r="G193" s="339" t="s">
        <v>289</v>
      </c>
      <c r="H193" s="439">
        <v>2657</v>
      </c>
      <c r="I193" s="275">
        <f>IFERROR(H193/H195,"-")</f>
        <v>0.25184834123222749</v>
      </c>
      <c r="J193" s="265"/>
      <c r="O193" s="511"/>
      <c r="P193" s="619"/>
      <c r="Q193" s="609"/>
      <c r="R193" s="609"/>
      <c r="S193" s="611"/>
      <c r="T193" s="432" t="s">
        <v>289</v>
      </c>
      <c r="U193" s="429">
        <v>2442</v>
      </c>
      <c r="V193" s="430">
        <v>0.26221410930956729</v>
      </c>
      <c r="W193" s="3"/>
      <c r="X193" s="3"/>
    </row>
    <row r="194" spans="2:24" ht="13.5" customHeight="1">
      <c r="B194" s="511"/>
      <c r="C194" s="619"/>
      <c r="D194" s="609"/>
      <c r="E194" s="609"/>
      <c r="F194" s="611"/>
      <c r="G194" s="339" t="s">
        <v>290</v>
      </c>
      <c r="H194" s="439">
        <v>6348</v>
      </c>
      <c r="I194" s="275">
        <f>IFERROR(H194/H195,"-")</f>
        <v>0.6017061611374408</v>
      </c>
      <c r="J194" s="265"/>
      <c r="O194" s="511"/>
      <c r="P194" s="619"/>
      <c r="Q194" s="609"/>
      <c r="R194" s="609"/>
      <c r="S194" s="611"/>
      <c r="T194" s="432" t="s">
        <v>290</v>
      </c>
      <c r="U194" s="429">
        <v>5522</v>
      </c>
      <c r="V194" s="430">
        <v>0.59293460753785032</v>
      </c>
      <c r="W194" s="3"/>
      <c r="X194" s="3"/>
    </row>
    <row r="195" spans="2:24" ht="13.5" customHeight="1">
      <c r="B195" s="512"/>
      <c r="C195" s="620"/>
      <c r="D195" s="615"/>
      <c r="E195" s="615"/>
      <c r="F195" s="617"/>
      <c r="G195" s="340" t="s">
        <v>134</v>
      </c>
      <c r="H195" s="438">
        <f>SUM(H192:H194)</f>
        <v>10550</v>
      </c>
      <c r="I195" s="263">
        <f>IFERROR(H195/H195,"-")</f>
        <v>1</v>
      </c>
      <c r="J195" s="265"/>
      <c r="O195" s="512"/>
      <c r="P195" s="620"/>
      <c r="Q195" s="615"/>
      <c r="R195" s="615"/>
      <c r="S195" s="617"/>
      <c r="T195" s="386" t="s">
        <v>134</v>
      </c>
      <c r="U195" s="429">
        <v>9313</v>
      </c>
      <c r="V195" s="430">
        <v>1</v>
      </c>
      <c r="W195" s="3"/>
      <c r="X195" s="3"/>
    </row>
    <row r="196" spans="2:24" ht="13.5" customHeight="1">
      <c r="B196" s="510">
        <v>49</v>
      </c>
      <c r="C196" s="618" t="s">
        <v>23</v>
      </c>
      <c r="D196" s="608">
        <f>VLOOKUP(B196,市区町村別_歯科医療費!$B$6:$G$79,6,FALSE)</f>
        <v>12083</v>
      </c>
      <c r="E196" s="608">
        <f ca="1">INDIRECT("M"&amp;(B196+3))-D196</f>
        <v>9860</v>
      </c>
      <c r="F196" s="610">
        <f ca="1">IFERROR(D196/INDIRECT("M"&amp;(B196+3)),"-")</f>
        <v>0.55065396709656833</v>
      </c>
      <c r="G196" s="338" t="s">
        <v>288</v>
      </c>
      <c r="H196" s="433">
        <v>1776</v>
      </c>
      <c r="I196" s="242">
        <f>IFERROR(H196/H199,"-")</f>
        <v>0.18072656965503206</v>
      </c>
      <c r="J196" s="265"/>
      <c r="O196" s="510">
        <v>49</v>
      </c>
      <c r="P196" s="618" t="s">
        <v>23</v>
      </c>
      <c r="Q196" s="608">
        <v>11252</v>
      </c>
      <c r="R196" s="608">
        <v>9706</v>
      </c>
      <c r="S196" s="610">
        <v>0.53688329039030447</v>
      </c>
      <c r="T196" s="432" t="s">
        <v>288</v>
      </c>
      <c r="U196" s="429">
        <v>1631</v>
      </c>
      <c r="V196" s="430">
        <v>0.18162583518930958</v>
      </c>
      <c r="W196" s="3"/>
      <c r="X196" s="3"/>
    </row>
    <row r="197" spans="2:24" ht="13.5" customHeight="1">
      <c r="B197" s="511"/>
      <c r="C197" s="619"/>
      <c r="D197" s="609"/>
      <c r="E197" s="609"/>
      <c r="F197" s="611"/>
      <c r="G197" s="339" t="s">
        <v>289</v>
      </c>
      <c r="H197" s="439">
        <v>2861</v>
      </c>
      <c r="I197" s="275">
        <f>IFERROR(H197/H199,"-")</f>
        <v>0.29113666429225604</v>
      </c>
      <c r="J197" s="265"/>
      <c r="O197" s="511"/>
      <c r="P197" s="619"/>
      <c r="Q197" s="609"/>
      <c r="R197" s="609"/>
      <c r="S197" s="611"/>
      <c r="T197" s="432" t="s">
        <v>289</v>
      </c>
      <c r="U197" s="429">
        <v>2665</v>
      </c>
      <c r="V197" s="430">
        <v>0.2967706013363029</v>
      </c>
      <c r="W197" s="3"/>
      <c r="X197" s="3"/>
    </row>
    <row r="198" spans="2:24" ht="13.5" customHeight="1">
      <c r="B198" s="511"/>
      <c r="C198" s="619"/>
      <c r="D198" s="609"/>
      <c r="E198" s="609"/>
      <c r="F198" s="611"/>
      <c r="G198" s="339" t="s">
        <v>290</v>
      </c>
      <c r="H198" s="439">
        <v>5190</v>
      </c>
      <c r="I198" s="275">
        <f>IFERROR(H198/H199,"-")</f>
        <v>0.52813676605271187</v>
      </c>
      <c r="J198" s="265"/>
      <c r="O198" s="511"/>
      <c r="P198" s="619"/>
      <c r="Q198" s="609"/>
      <c r="R198" s="609"/>
      <c r="S198" s="611"/>
      <c r="T198" s="432" t="s">
        <v>290</v>
      </c>
      <c r="U198" s="429">
        <v>4684</v>
      </c>
      <c r="V198" s="430">
        <v>0.52160356347438752</v>
      </c>
      <c r="W198" s="3"/>
      <c r="X198" s="3"/>
    </row>
    <row r="199" spans="2:24" ht="13.5" customHeight="1">
      <c r="B199" s="512"/>
      <c r="C199" s="620"/>
      <c r="D199" s="615"/>
      <c r="E199" s="615"/>
      <c r="F199" s="617"/>
      <c r="G199" s="340" t="s">
        <v>134</v>
      </c>
      <c r="H199" s="438">
        <f>SUM(H196:H198)</f>
        <v>9827</v>
      </c>
      <c r="I199" s="263">
        <f>IFERROR(H199/H199,"-")</f>
        <v>1</v>
      </c>
      <c r="J199" s="265"/>
      <c r="O199" s="512"/>
      <c r="P199" s="620"/>
      <c r="Q199" s="615"/>
      <c r="R199" s="615"/>
      <c r="S199" s="617"/>
      <c r="T199" s="386" t="s">
        <v>134</v>
      </c>
      <c r="U199" s="429">
        <v>8980</v>
      </c>
      <c r="V199" s="430">
        <v>1</v>
      </c>
      <c r="W199" s="3"/>
      <c r="X199" s="3"/>
    </row>
    <row r="200" spans="2:24" ht="13.5" customHeight="1">
      <c r="B200" s="510">
        <v>50</v>
      </c>
      <c r="C200" s="618" t="s">
        <v>14</v>
      </c>
      <c r="D200" s="608">
        <f>VLOOKUP(B200,市区町村別_歯科医療費!$B$6:$G$79,6,FALSE)</f>
        <v>10814</v>
      </c>
      <c r="E200" s="608">
        <f ca="1">INDIRECT("M"&amp;(B200+3))-D200</f>
        <v>9094</v>
      </c>
      <c r="F200" s="610">
        <f ca="1">IFERROR(D200/INDIRECT("M"&amp;(B200+3)),"-")</f>
        <v>0.54319871408479004</v>
      </c>
      <c r="G200" s="338" t="s">
        <v>288</v>
      </c>
      <c r="H200" s="433">
        <v>1624</v>
      </c>
      <c r="I200" s="242">
        <f>IFERROR(H200/H203,"-")</f>
        <v>0.19479429051217464</v>
      </c>
      <c r="J200" s="265"/>
      <c r="O200" s="510">
        <v>50</v>
      </c>
      <c r="P200" s="618" t="s">
        <v>14</v>
      </c>
      <c r="Q200" s="608">
        <v>9969</v>
      </c>
      <c r="R200" s="608">
        <v>8816</v>
      </c>
      <c r="S200" s="610">
        <v>0.53068937982432796</v>
      </c>
      <c r="T200" s="432" t="s">
        <v>288</v>
      </c>
      <c r="U200" s="429">
        <v>1503</v>
      </c>
      <c r="V200" s="430">
        <v>0.19812813076720273</v>
      </c>
      <c r="W200" s="3"/>
      <c r="X200" s="3"/>
    </row>
    <row r="201" spans="2:24" ht="13.5" customHeight="1">
      <c r="B201" s="511"/>
      <c r="C201" s="619"/>
      <c r="D201" s="609"/>
      <c r="E201" s="609"/>
      <c r="F201" s="611"/>
      <c r="G201" s="339" t="s">
        <v>289</v>
      </c>
      <c r="H201" s="439">
        <v>2431</v>
      </c>
      <c r="I201" s="275">
        <f>IFERROR(H201/H203,"-")</f>
        <v>0.29159169965215304</v>
      </c>
      <c r="J201" s="265"/>
      <c r="O201" s="511"/>
      <c r="P201" s="619"/>
      <c r="Q201" s="609"/>
      <c r="R201" s="609"/>
      <c r="S201" s="611"/>
      <c r="T201" s="432" t="s">
        <v>289</v>
      </c>
      <c r="U201" s="429">
        <v>2247</v>
      </c>
      <c r="V201" s="430">
        <v>0.29620353282362244</v>
      </c>
      <c r="W201" s="3"/>
      <c r="X201" s="3"/>
    </row>
    <row r="202" spans="2:24" ht="13.5" customHeight="1">
      <c r="B202" s="511"/>
      <c r="C202" s="619"/>
      <c r="D202" s="609"/>
      <c r="E202" s="609"/>
      <c r="F202" s="611"/>
      <c r="G202" s="339" t="s">
        <v>290</v>
      </c>
      <c r="H202" s="439">
        <v>4282</v>
      </c>
      <c r="I202" s="275">
        <f>IFERROR(H202/H203,"-")</f>
        <v>0.51361400983567229</v>
      </c>
      <c r="J202" s="265"/>
      <c r="O202" s="511"/>
      <c r="P202" s="619"/>
      <c r="Q202" s="609"/>
      <c r="R202" s="609"/>
      <c r="S202" s="611"/>
      <c r="T202" s="432" t="s">
        <v>290</v>
      </c>
      <c r="U202" s="429">
        <v>3836</v>
      </c>
      <c r="V202" s="430">
        <v>0.50566833640917475</v>
      </c>
      <c r="W202" s="3"/>
      <c r="X202" s="3"/>
    </row>
    <row r="203" spans="2:24" ht="13.5" customHeight="1">
      <c r="B203" s="512"/>
      <c r="C203" s="620"/>
      <c r="D203" s="615"/>
      <c r="E203" s="615"/>
      <c r="F203" s="617"/>
      <c r="G203" s="340" t="s">
        <v>134</v>
      </c>
      <c r="H203" s="438">
        <f>SUM(H200:H202)</f>
        <v>8337</v>
      </c>
      <c r="I203" s="263">
        <f>IFERROR(H203/H203,"-")</f>
        <v>1</v>
      </c>
      <c r="J203" s="265"/>
      <c r="O203" s="512"/>
      <c r="P203" s="620"/>
      <c r="Q203" s="615"/>
      <c r="R203" s="615"/>
      <c r="S203" s="617"/>
      <c r="T203" s="386" t="s">
        <v>134</v>
      </c>
      <c r="U203" s="429">
        <v>7586</v>
      </c>
      <c r="V203" s="430">
        <v>1</v>
      </c>
      <c r="W203" s="3"/>
      <c r="X203" s="3"/>
    </row>
    <row r="204" spans="2:24" ht="13.5" customHeight="1">
      <c r="B204" s="510">
        <v>51</v>
      </c>
      <c r="C204" s="618" t="s">
        <v>42</v>
      </c>
      <c r="D204" s="608">
        <f>VLOOKUP(B204,市区町村別_歯科医療費!$B$6:$G$79,6,FALSE)</f>
        <v>14913</v>
      </c>
      <c r="E204" s="608">
        <f ca="1">INDIRECT("M"&amp;(B204+3))-D204</f>
        <v>11978</v>
      </c>
      <c r="F204" s="610">
        <f ca="1">IFERROR(D204/INDIRECT("M"&amp;(B204+3)),"-")</f>
        <v>0.55457216168978474</v>
      </c>
      <c r="G204" s="338" t="s">
        <v>288</v>
      </c>
      <c r="H204" s="433">
        <v>2116</v>
      </c>
      <c r="I204" s="242">
        <f>IFERROR(H204/H207,"-")</f>
        <v>0.17796467619848613</v>
      </c>
      <c r="J204" s="265"/>
      <c r="O204" s="510">
        <v>51</v>
      </c>
      <c r="P204" s="618" t="s">
        <v>42</v>
      </c>
      <c r="Q204" s="608">
        <v>13602</v>
      </c>
      <c r="R204" s="608">
        <v>11454</v>
      </c>
      <c r="S204" s="610">
        <v>0.5428639846743295</v>
      </c>
      <c r="T204" s="432" t="s">
        <v>288</v>
      </c>
      <c r="U204" s="429">
        <v>2009</v>
      </c>
      <c r="V204" s="430">
        <v>0.1883378644417362</v>
      </c>
      <c r="W204" s="3"/>
      <c r="X204" s="3"/>
    </row>
    <row r="205" spans="2:24" ht="13.5" customHeight="1">
      <c r="B205" s="511"/>
      <c r="C205" s="619"/>
      <c r="D205" s="609"/>
      <c r="E205" s="609"/>
      <c r="F205" s="611"/>
      <c r="G205" s="339" t="s">
        <v>289</v>
      </c>
      <c r="H205" s="439">
        <v>3220</v>
      </c>
      <c r="I205" s="275">
        <f>IFERROR(H205/H207,"-")</f>
        <v>0.2708158116063919</v>
      </c>
      <c r="J205" s="265"/>
      <c r="O205" s="511"/>
      <c r="P205" s="619"/>
      <c r="Q205" s="609"/>
      <c r="R205" s="609"/>
      <c r="S205" s="611"/>
      <c r="T205" s="432" t="s">
        <v>289</v>
      </c>
      <c r="U205" s="429">
        <v>2866</v>
      </c>
      <c r="V205" s="430">
        <v>0.26867910377800691</v>
      </c>
      <c r="W205" s="3"/>
      <c r="X205" s="3"/>
    </row>
    <row r="206" spans="2:24" ht="13.5" customHeight="1">
      <c r="B206" s="511"/>
      <c r="C206" s="619"/>
      <c r="D206" s="609"/>
      <c r="E206" s="609"/>
      <c r="F206" s="611"/>
      <c r="G206" s="339" t="s">
        <v>290</v>
      </c>
      <c r="H206" s="439">
        <v>6554</v>
      </c>
      <c r="I206" s="275">
        <f>IFERROR(H206/H207,"-")</f>
        <v>0.551219512195122</v>
      </c>
      <c r="J206" s="265"/>
      <c r="O206" s="511"/>
      <c r="P206" s="619"/>
      <c r="Q206" s="609"/>
      <c r="R206" s="609"/>
      <c r="S206" s="611"/>
      <c r="T206" s="432" t="s">
        <v>290</v>
      </c>
      <c r="U206" s="429">
        <v>5792</v>
      </c>
      <c r="V206" s="430">
        <v>0.54298303178025686</v>
      </c>
      <c r="W206" s="3"/>
      <c r="X206" s="3"/>
    </row>
    <row r="207" spans="2:24" ht="13.5" customHeight="1">
      <c r="B207" s="512"/>
      <c r="C207" s="620"/>
      <c r="D207" s="615"/>
      <c r="E207" s="615"/>
      <c r="F207" s="617"/>
      <c r="G207" s="340" t="s">
        <v>134</v>
      </c>
      <c r="H207" s="438">
        <f>SUM(H204:H206)</f>
        <v>11890</v>
      </c>
      <c r="I207" s="263">
        <f>IFERROR(H207/H207,"-")</f>
        <v>1</v>
      </c>
      <c r="J207" s="265"/>
      <c r="O207" s="512"/>
      <c r="P207" s="620"/>
      <c r="Q207" s="615"/>
      <c r="R207" s="615"/>
      <c r="S207" s="617"/>
      <c r="T207" s="386" t="s">
        <v>134</v>
      </c>
      <c r="U207" s="429">
        <v>10667</v>
      </c>
      <c r="V207" s="430">
        <v>1</v>
      </c>
      <c r="W207" s="3"/>
      <c r="X207" s="3"/>
    </row>
    <row r="208" spans="2:24" ht="13.5" customHeight="1">
      <c r="B208" s="510">
        <v>52</v>
      </c>
      <c r="C208" s="618" t="s">
        <v>4</v>
      </c>
      <c r="D208" s="608">
        <f>VLOOKUP(B208,市区町村別_歯科医療費!$B$6:$G$79,6,FALSE)</f>
        <v>13694</v>
      </c>
      <c r="E208" s="608">
        <f ca="1">INDIRECT("M"&amp;(B208+3))-D208</f>
        <v>8060</v>
      </c>
      <c r="F208" s="610">
        <f ca="1">IFERROR(D208/INDIRECT("M"&amp;(B208+3)),"-")</f>
        <v>0.6294934264962766</v>
      </c>
      <c r="G208" s="338" t="s">
        <v>288</v>
      </c>
      <c r="H208" s="433">
        <v>1455</v>
      </c>
      <c r="I208" s="242">
        <f>IFERROR(H208/H211,"-")</f>
        <v>0.12756443976854287</v>
      </c>
      <c r="J208" s="265"/>
      <c r="O208" s="510">
        <v>52</v>
      </c>
      <c r="P208" s="618" t="s">
        <v>4</v>
      </c>
      <c r="Q208" s="608">
        <v>12524</v>
      </c>
      <c r="R208" s="608">
        <v>7954</v>
      </c>
      <c r="S208" s="610">
        <v>0.61158316241820487</v>
      </c>
      <c r="T208" s="432" t="s">
        <v>288</v>
      </c>
      <c r="U208" s="429">
        <v>1438</v>
      </c>
      <c r="V208" s="430">
        <v>0.14023795591964111</v>
      </c>
      <c r="W208" s="3"/>
      <c r="X208" s="3"/>
    </row>
    <row r="209" spans="2:24" ht="13.5" customHeight="1">
      <c r="B209" s="511"/>
      <c r="C209" s="619"/>
      <c r="D209" s="609"/>
      <c r="E209" s="609"/>
      <c r="F209" s="611"/>
      <c r="G209" s="339" t="s">
        <v>289</v>
      </c>
      <c r="H209" s="439">
        <v>2779</v>
      </c>
      <c r="I209" s="275">
        <f>IFERROR(H209/H211,"-")</f>
        <v>0.24364369630019289</v>
      </c>
      <c r="J209" s="265"/>
      <c r="O209" s="511"/>
      <c r="P209" s="619"/>
      <c r="Q209" s="609"/>
      <c r="R209" s="609"/>
      <c r="S209" s="611"/>
      <c r="T209" s="432" t="s">
        <v>289</v>
      </c>
      <c r="U209" s="429">
        <v>2569</v>
      </c>
      <c r="V209" s="430">
        <v>0.25053637604837137</v>
      </c>
      <c r="W209" s="3"/>
      <c r="X209" s="3"/>
    </row>
    <row r="210" spans="2:24" ht="13.5" customHeight="1">
      <c r="B210" s="511"/>
      <c r="C210" s="619"/>
      <c r="D210" s="609"/>
      <c r="E210" s="609"/>
      <c r="F210" s="611"/>
      <c r="G210" s="339" t="s">
        <v>290</v>
      </c>
      <c r="H210" s="439">
        <v>7172</v>
      </c>
      <c r="I210" s="275">
        <f>IFERROR(H210/H211,"-")</f>
        <v>0.62879186393126429</v>
      </c>
      <c r="J210" s="265"/>
      <c r="O210" s="511"/>
      <c r="P210" s="619"/>
      <c r="Q210" s="609"/>
      <c r="R210" s="609"/>
      <c r="S210" s="611"/>
      <c r="T210" s="432" t="s">
        <v>290</v>
      </c>
      <c r="U210" s="429">
        <v>6247</v>
      </c>
      <c r="V210" s="430">
        <v>0.60922566803198752</v>
      </c>
      <c r="W210" s="3"/>
      <c r="X210" s="3"/>
    </row>
    <row r="211" spans="2:24" ht="13.5" customHeight="1">
      <c r="B211" s="512"/>
      <c r="C211" s="619"/>
      <c r="D211" s="615"/>
      <c r="E211" s="609"/>
      <c r="F211" s="611"/>
      <c r="G211" s="340" t="s">
        <v>134</v>
      </c>
      <c r="H211" s="433">
        <f>SUM(H208:H210)</f>
        <v>11406</v>
      </c>
      <c r="I211" s="242">
        <f>IFERROR(H211/H211,"-")</f>
        <v>1</v>
      </c>
      <c r="J211" s="265"/>
      <c r="O211" s="512"/>
      <c r="P211" s="619"/>
      <c r="Q211" s="615"/>
      <c r="R211" s="609"/>
      <c r="S211" s="611"/>
      <c r="T211" s="386" t="s">
        <v>134</v>
      </c>
      <c r="U211" s="429">
        <v>10254</v>
      </c>
      <c r="V211" s="430">
        <v>1</v>
      </c>
      <c r="W211" s="3"/>
      <c r="X211" s="3"/>
    </row>
    <row r="212" spans="2:24" ht="13.5" customHeight="1">
      <c r="B212" s="510">
        <v>53</v>
      </c>
      <c r="C212" s="618" t="s">
        <v>19</v>
      </c>
      <c r="D212" s="608">
        <f>VLOOKUP(B212,市区町村別_歯科医療費!$B$6:$G$79,6,FALSE)</f>
        <v>6172</v>
      </c>
      <c r="E212" s="608">
        <f ca="1">INDIRECT("M"&amp;(B212+3))-D212</f>
        <v>5879</v>
      </c>
      <c r="F212" s="610">
        <f ca="1">IFERROR(D212/INDIRECT("M"&amp;(B212+3)),"-")</f>
        <v>0.51215666749647337</v>
      </c>
      <c r="G212" s="338" t="s">
        <v>288</v>
      </c>
      <c r="H212" s="433">
        <v>861</v>
      </c>
      <c r="I212" s="242">
        <f>IFERROR(H212/H215,"-")</f>
        <v>0.18319148936170213</v>
      </c>
      <c r="J212" s="265"/>
      <c r="O212" s="510">
        <v>53</v>
      </c>
      <c r="P212" s="618" t="s">
        <v>19</v>
      </c>
      <c r="Q212" s="608">
        <v>5592</v>
      </c>
      <c r="R212" s="608">
        <v>5811</v>
      </c>
      <c r="S212" s="610">
        <v>0.49039726387792687</v>
      </c>
      <c r="T212" s="432" t="s">
        <v>288</v>
      </c>
      <c r="U212" s="429">
        <v>759</v>
      </c>
      <c r="V212" s="430">
        <v>0.18084345961400999</v>
      </c>
      <c r="W212" s="3"/>
      <c r="X212" s="3"/>
    </row>
    <row r="213" spans="2:24" ht="13.5" customHeight="1">
      <c r="B213" s="511"/>
      <c r="C213" s="619"/>
      <c r="D213" s="609"/>
      <c r="E213" s="609"/>
      <c r="F213" s="611"/>
      <c r="G213" s="339" t="s">
        <v>289</v>
      </c>
      <c r="H213" s="439">
        <v>1262</v>
      </c>
      <c r="I213" s="275">
        <f>IFERROR(H213/H215,"-")</f>
        <v>0.26851063829787236</v>
      </c>
      <c r="J213" s="265"/>
      <c r="O213" s="511"/>
      <c r="P213" s="619"/>
      <c r="Q213" s="609"/>
      <c r="R213" s="609"/>
      <c r="S213" s="611"/>
      <c r="T213" s="432" t="s">
        <v>289</v>
      </c>
      <c r="U213" s="429">
        <v>1193</v>
      </c>
      <c r="V213" s="430">
        <v>0.28425065522992615</v>
      </c>
      <c r="W213" s="3"/>
      <c r="X213" s="3"/>
    </row>
    <row r="214" spans="2:24" ht="13.5" customHeight="1">
      <c r="B214" s="511"/>
      <c r="C214" s="619"/>
      <c r="D214" s="609"/>
      <c r="E214" s="609"/>
      <c r="F214" s="611"/>
      <c r="G214" s="339" t="s">
        <v>290</v>
      </c>
      <c r="H214" s="439">
        <v>2577</v>
      </c>
      <c r="I214" s="275">
        <f>IFERROR(H214/H215,"-")</f>
        <v>0.54829787234042549</v>
      </c>
      <c r="J214" s="265"/>
      <c r="O214" s="511"/>
      <c r="P214" s="619"/>
      <c r="Q214" s="609"/>
      <c r="R214" s="609"/>
      <c r="S214" s="611"/>
      <c r="T214" s="432" t="s">
        <v>290</v>
      </c>
      <c r="U214" s="429">
        <v>2245</v>
      </c>
      <c r="V214" s="430">
        <v>0.53490588515606385</v>
      </c>
      <c r="W214" s="3"/>
      <c r="X214" s="3"/>
    </row>
    <row r="215" spans="2:24" ht="13.5" customHeight="1">
      <c r="B215" s="512"/>
      <c r="C215" s="620"/>
      <c r="D215" s="615"/>
      <c r="E215" s="615"/>
      <c r="F215" s="617"/>
      <c r="G215" s="340" t="s">
        <v>134</v>
      </c>
      <c r="H215" s="438">
        <f>SUM(H212:H214)</f>
        <v>4700</v>
      </c>
      <c r="I215" s="263">
        <f>IFERROR(H215/H215,"-")</f>
        <v>1</v>
      </c>
      <c r="J215" s="265"/>
      <c r="O215" s="512"/>
      <c r="P215" s="620"/>
      <c r="Q215" s="615"/>
      <c r="R215" s="615"/>
      <c r="S215" s="617"/>
      <c r="T215" s="386" t="s">
        <v>134</v>
      </c>
      <c r="U215" s="429">
        <v>4197</v>
      </c>
      <c r="V215" s="430">
        <v>1</v>
      </c>
      <c r="W215" s="3"/>
      <c r="X215" s="3"/>
    </row>
    <row r="216" spans="2:24" ht="13.5" customHeight="1">
      <c r="B216" s="510">
        <v>54</v>
      </c>
      <c r="C216" s="618" t="s">
        <v>24</v>
      </c>
      <c r="D216" s="608">
        <f>VLOOKUP(B216,市区町村別_歯科医療費!$B$6:$G$79,6,FALSE)</f>
        <v>11421</v>
      </c>
      <c r="E216" s="608">
        <f ca="1">INDIRECT("M"&amp;(B216+3))-D216</f>
        <v>8855</v>
      </c>
      <c r="F216" s="610">
        <f ca="1">IFERROR(D216/INDIRECT("M"&amp;(B216+3)),"-")</f>
        <v>0.56327678043006513</v>
      </c>
      <c r="G216" s="338" t="s">
        <v>288</v>
      </c>
      <c r="H216" s="433">
        <v>1545</v>
      </c>
      <c r="I216" s="242">
        <f>IFERROR(H216/H219,"-")</f>
        <v>0.17094489931400753</v>
      </c>
      <c r="J216" s="265"/>
      <c r="O216" s="510">
        <v>54</v>
      </c>
      <c r="P216" s="618" t="s">
        <v>24</v>
      </c>
      <c r="Q216" s="608">
        <v>10655</v>
      </c>
      <c r="R216" s="608">
        <v>8557</v>
      </c>
      <c r="S216" s="610">
        <v>0.55460129085987919</v>
      </c>
      <c r="T216" s="432" t="s">
        <v>288</v>
      </c>
      <c r="U216" s="429">
        <v>1497</v>
      </c>
      <c r="V216" s="430">
        <v>0.17842669845053635</v>
      </c>
      <c r="W216" s="3"/>
      <c r="X216" s="3"/>
    </row>
    <row r="217" spans="2:24" ht="13.5" customHeight="1">
      <c r="B217" s="511"/>
      <c r="C217" s="619"/>
      <c r="D217" s="609"/>
      <c r="E217" s="609"/>
      <c r="F217" s="611"/>
      <c r="G217" s="339" t="s">
        <v>289</v>
      </c>
      <c r="H217" s="439">
        <v>2440</v>
      </c>
      <c r="I217" s="275">
        <f>IFERROR(H217/H219,"-")</f>
        <v>0.26997123257357825</v>
      </c>
      <c r="J217" s="265"/>
      <c r="O217" s="511"/>
      <c r="P217" s="619"/>
      <c r="Q217" s="609"/>
      <c r="R217" s="609"/>
      <c r="S217" s="611"/>
      <c r="T217" s="432" t="s">
        <v>289</v>
      </c>
      <c r="U217" s="429">
        <v>2330</v>
      </c>
      <c r="V217" s="430">
        <v>0.27771156138259834</v>
      </c>
      <c r="W217" s="3"/>
      <c r="X217" s="3"/>
    </row>
    <row r="218" spans="2:24" ht="13.5" customHeight="1">
      <c r="B218" s="511"/>
      <c r="C218" s="619"/>
      <c r="D218" s="609"/>
      <c r="E218" s="609"/>
      <c r="F218" s="611"/>
      <c r="G218" s="339" t="s">
        <v>290</v>
      </c>
      <c r="H218" s="439">
        <v>5053</v>
      </c>
      <c r="I218" s="275">
        <f>IFERROR(H218/H219,"-")</f>
        <v>0.55908386811241428</v>
      </c>
      <c r="J218" s="265"/>
      <c r="O218" s="511"/>
      <c r="P218" s="619"/>
      <c r="Q218" s="609"/>
      <c r="R218" s="609"/>
      <c r="S218" s="611"/>
      <c r="T218" s="432" t="s">
        <v>290</v>
      </c>
      <c r="U218" s="429">
        <v>4563</v>
      </c>
      <c r="V218" s="430">
        <v>0.54386174016686528</v>
      </c>
      <c r="W218" s="3"/>
      <c r="X218" s="3"/>
    </row>
    <row r="219" spans="2:24" ht="13.5" customHeight="1">
      <c r="B219" s="512"/>
      <c r="C219" s="620"/>
      <c r="D219" s="615"/>
      <c r="E219" s="615"/>
      <c r="F219" s="617"/>
      <c r="G219" s="385" t="s">
        <v>134</v>
      </c>
      <c r="H219" s="438">
        <f>SUM(H216:H218)</f>
        <v>9038</v>
      </c>
      <c r="I219" s="263">
        <f>IFERROR(H219/H219,"-")</f>
        <v>1</v>
      </c>
      <c r="J219" s="265"/>
      <c r="O219" s="512"/>
      <c r="P219" s="620"/>
      <c r="Q219" s="615"/>
      <c r="R219" s="615"/>
      <c r="S219" s="617"/>
      <c r="T219" s="386" t="s">
        <v>134</v>
      </c>
      <c r="U219" s="429">
        <v>8390</v>
      </c>
      <c r="V219" s="430">
        <v>1</v>
      </c>
      <c r="W219" s="3"/>
      <c r="X219" s="3"/>
    </row>
    <row r="220" spans="2:24" ht="13.5" customHeight="1">
      <c r="B220" s="510">
        <v>55</v>
      </c>
      <c r="C220" s="618" t="s">
        <v>15</v>
      </c>
      <c r="D220" s="608">
        <f>VLOOKUP(B220,市区町村別_歯科医療費!$B$6:$G$79,6,FALSE)</f>
        <v>10833</v>
      </c>
      <c r="E220" s="608">
        <f ca="1">INDIRECT("M"&amp;(B220+3))-D220</f>
        <v>10253</v>
      </c>
      <c r="F220" s="610">
        <f ca="1">IFERROR(D220/INDIRECT("M"&amp;(B220+3)),"-")</f>
        <v>0.51375320117613588</v>
      </c>
      <c r="G220" s="338" t="s">
        <v>288</v>
      </c>
      <c r="H220" s="433">
        <v>1635</v>
      </c>
      <c r="I220" s="242">
        <f>IFERROR(H220/H223,"-")</f>
        <v>0.1896971806474069</v>
      </c>
      <c r="J220" s="265"/>
      <c r="O220" s="510">
        <v>55</v>
      </c>
      <c r="P220" s="618" t="s">
        <v>15</v>
      </c>
      <c r="Q220" s="608">
        <v>10021</v>
      </c>
      <c r="R220" s="608">
        <v>10097</v>
      </c>
      <c r="S220" s="610">
        <v>0.49811114424893133</v>
      </c>
      <c r="T220" s="432" t="s">
        <v>288</v>
      </c>
      <c r="U220" s="429">
        <v>1513</v>
      </c>
      <c r="V220" s="430">
        <v>0.19427324088341039</v>
      </c>
      <c r="W220" s="3"/>
      <c r="X220" s="3"/>
    </row>
    <row r="221" spans="2:24" ht="13.5" customHeight="1">
      <c r="B221" s="511"/>
      <c r="C221" s="619"/>
      <c r="D221" s="609"/>
      <c r="E221" s="609"/>
      <c r="F221" s="611"/>
      <c r="G221" s="339" t="s">
        <v>289</v>
      </c>
      <c r="H221" s="439">
        <v>2469</v>
      </c>
      <c r="I221" s="275">
        <f>IFERROR(H221/H223,"-")</f>
        <v>0.28646014618865295</v>
      </c>
      <c r="J221" s="265"/>
      <c r="O221" s="511"/>
      <c r="P221" s="619"/>
      <c r="Q221" s="609"/>
      <c r="R221" s="609"/>
      <c r="S221" s="611"/>
      <c r="T221" s="432" t="s">
        <v>289</v>
      </c>
      <c r="U221" s="429">
        <v>2231</v>
      </c>
      <c r="V221" s="430">
        <v>0.28646635850025681</v>
      </c>
      <c r="W221" s="3"/>
      <c r="X221" s="3"/>
    </row>
    <row r="222" spans="2:24" ht="13.5" customHeight="1">
      <c r="B222" s="511"/>
      <c r="C222" s="619"/>
      <c r="D222" s="609"/>
      <c r="E222" s="609"/>
      <c r="F222" s="611"/>
      <c r="G222" s="339" t="s">
        <v>290</v>
      </c>
      <c r="H222" s="439">
        <v>4515</v>
      </c>
      <c r="I222" s="275">
        <f>IFERROR(H222/H223,"-")</f>
        <v>0.52384267316394018</v>
      </c>
      <c r="J222" s="265"/>
      <c r="O222" s="511"/>
      <c r="P222" s="619"/>
      <c r="Q222" s="609"/>
      <c r="R222" s="609"/>
      <c r="S222" s="611"/>
      <c r="T222" s="432" t="s">
        <v>290</v>
      </c>
      <c r="U222" s="429">
        <v>4044</v>
      </c>
      <c r="V222" s="430">
        <v>0.51926040061633283</v>
      </c>
      <c r="W222" s="3"/>
      <c r="X222" s="3"/>
    </row>
    <row r="223" spans="2:24" ht="13.5" customHeight="1">
      <c r="B223" s="512"/>
      <c r="C223" s="620"/>
      <c r="D223" s="615"/>
      <c r="E223" s="615"/>
      <c r="F223" s="617"/>
      <c r="G223" s="340" t="s">
        <v>134</v>
      </c>
      <c r="H223" s="438">
        <f>SUM(H220:H222)</f>
        <v>8619</v>
      </c>
      <c r="I223" s="263">
        <f>IFERROR(H223/H223,"-")</f>
        <v>1</v>
      </c>
      <c r="J223" s="265"/>
      <c r="O223" s="512"/>
      <c r="P223" s="620"/>
      <c r="Q223" s="615"/>
      <c r="R223" s="615"/>
      <c r="S223" s="617"/>
      <c r="T223" s="386" t="s">
        <v>134</v>
      </c>
      <c r="U223" s="429">
        <v>7788</v>
      </c>
      <c r="V223" s="430">
        <v>1</v>
      </c>
      <c r="W223" s="3"/>
      <c r="X223" s="3"/>
    </row>
    <row r="224" spans="2:24" ht="13.5" customHeight="1">
      <c r="B224" s="510">
        <v>56</v>
      </c>
      <c r="C224" s="618" t="s">
        <v>9</v>
      </c>
      <c r="D224" s="608">
        <f>VLOOKUP(B224,市区町村別_歯科医療費!$B$6:$G$79,6,FALSE)</f>
        <v>7114</v>
      </c>
      <c r="E224" s="608">
        <f ca="1">INDIRECT("M"&amp;(B224+3))-D224</f>
        <v>6352</v>
      </c>
      <c r="F224" s="610">
        <f ca="1">IFERROR(D224/INDIRECT("M"&amp;(B224+3)),"-")</f>
        <v>0.52829347987524133</v>
      </c>
      <c r="G224" s="338" t="s">
        <v>288</v>
      </c>
      <c r="H224" s="433">
        <v>952</v>
      </c>
      <c r="I224" s="242">
        <f>IFERROR(H224/H227,"-")</f>
        <v>0.17181014257354268</v>
      </c>
      <c r="J224" s="265"/>
      <c r="O224" s="510">
        <v>56</v>
      </c>
      <c r="P224" s="618" t="s">
        <v>9</v>
      </c>
      <c r="Q224" s="608">
        <v>6515</v>
      </c>
      <c r="R224" s="608">
        <v>6149</v>
      </c>
      <c r="S224" s="610">
        <v>0.51445041061276053</v>
      </c>
      <c r="T224" s="432" t="s">
        <v>288</v>
      </c>
      <c r="U224" s="429">
        <v>855</v>
      </c>
      <c r="V224" s="430">
        <v>0.170760934691432</v>
      </c>
      <c r="W224" s="3"/>
      <c r="X224" s="3"/>
    </row>
    <row r="225" spans="2:24" ht="13.5" customHeight="1">
      <c r="B225" s="511"/>
      <c r="C225" s="619"/>
      <c r="D225" s="609"/>
      <c r="E225" s="609"/>
      <c r="F225" s="611"/>
      <c r="G225" s="339" t="s">
        <v>289</v>
      </c>
      <c r="H225" s="439">
        <v>1576</v>
      </c>
      <c r="I225" s="275">
        <f>IFERROR(H225/H227,"-")</f>
        <v>0.28442519400830174</v>
      </c>
      <c r="J225" s="265"/>
      <c r="O225" s="511"/>
      <c r="P225" s="619"/>
      <c r="Q225" s="609"/>
      <c r="R225" s="609"/>
      <c r="S225" s="611"/>
      <c r="T225" s="432" t="s">
        <v>289</v>
      </c>
      <c r="U225" s="429">
        <v>1450</v>
      </c>
      <c r="V225" s="430">
        <v>0.28959456760535252</v>
      </c>
      <c r="W225" s="3"/>
      <c r="X225" s="3"/>
    </row>
    <row r="226" spans="2:24" ht="13.5" customHeight="1">
      <c r="B226" s="511"/>
      <c r="C226" s="619"/>
      <c r="D226" s="609"/>
      <c r="E226" s="609"/>
      <c r="F226" s="611"/>
      <c r="G226" s="339" t="s">
        <v>290</v>
      </c>
      <c r="H226" s="439">
        <v>3013</v>
      </c>
      <c r="I226" s="275">
        <f>IFERROR(H226/H227,"-")</f>
        <v>0.54376466341815555</v>
      </c>
      <c r="J226" s="265"/>
      <c r="O226" s="511"/>
      <c r="P226" s="619"/>
      <c r="Q226" s="609"/>
      <c r="R226" s="609"/>
      <c r="S226" s="611"/>
      <c r="T226" s="432" t="s">
        <v>290</v>
      </c>
      <c r="U226" s="429">
        <v>2702</v>
      </c>
      <c r="V226" s="430">
        <v>0.53964449770321554</v>
      </c>
      <c r="W226" s="3"/>
      <c r="X226" s="3"/>
    </row>
    <row r="227" spans="2:24" ht="13.5" customHeight="1">
      <c r="B227" s="512"/>
      <c r="C227" s="620"/>
      <c r="D227" s="615"/>
      <c r="E227" s="615"/>
      <c r="F227" s="617"/>
      <c r="G227" s="340" t="s">
        <v>134</v>
      </c>
      <c r="H227" s="438">
        <f>SUM(H224:H226)</f>
        <v>5541</v>
      </c>
      <c r="I227" s="263">
        <f>IFERROR(H227/H227,"-")</f>
        <v>1</v>
      </c>
      <c r="J227" s="265"/>
      <c r="O227" s="512"/>
      <c r="P227" s="620"/>
      <c r="Q227" s="615"/>
      <c r="R227" s="615"/>
      <c r="S227" s="617"/>
      <c r="T227" s="386" t="s">
        <v>134</v>
      </c>
      <c r="U227" s="429">
        <v>5007</v>
      </c>
      <c r="V227" s="430">
        <v>1</v>
      </c>
      <c r="W227" s="3"/>
      <c r="X227" s="3"/>
    </row>
    <row r="228" spans="2:24" ht="13.5" customHeight="1">
      <c r="B228" s="510">
        <v>57</v>
      </c>
      <c r="C228" s="618" t="s">
        <v>43</v>
      </c>
      <c r="D228" s="608">
        <f>VLOOKUP(B228,市区町村別_歯科医療費!$B$6:$G$79,6,FALSE)</f>
        <v>5447</v>
      </c>
      <c r="E228" s="608">
        <f ca="1">INDIRECT("M"&amp;(B228+3))-D228</f>
        <v>4165</v>
      </c>
      <c r="F228" s="610">
        <f ca="1">IFERROR(D228/INDIRECT("M"&amp;(B228+3)),"-")</f>
        <v>0.56668747399084474</v>
      </c>
      <c r="G228" s="338" t="s">
        <v>288</v>
      </c>
      <c r="H228" s="433">
        <v>741</v>
      </c>
      <c r="I228" s="242">
        <f>IFERROR(H228/H231,"-")</f>
        <v>0.17402536402066698</v>
      </c>
      <c r="J228" s="265"/>
      <c r="O228" s="510">
        <v>57</v>
      </c>
      <c r="P228" s="618" t="s">
        <v>43</v>
      </c>
      <c r="Q228" s="608">
        <v>5117</v>
      </c>
      <c r="R228" s="608">
        <v>4037</v>
      </c>
      <c r="S228" s="610">
        <v>0.55899060519991262</v>
      </c>
      <c r="T228" s="432" t="s">
        <v>288</v>
      </c>
      <c r="U228" s="429">
        <v>672</v>
      </c>
      <c r="V228" s="430">
        <v>0.17068834137668276</v>
      </c>
      <c r="W228" s="3"/>
      <c r="X228" s="3"/>
    </row>
    <row r="229" spans="2:24" ht="13.5" customHeight="1">
      <c r="B229" s="511"/>
      <c r="C229" s="619"/>
      <c r="D229" s="609"/>
      <c r="E229" s="609"/>
      <c r="F229" s="611"/>
      <c r="G229" s="339" t="s">
        <v>289</v>
      </c>
      <c r="H229" s="439">
        <v>1163</v>
      </c>
      <c r="I229" s="275">
        <f>IFERROR(H229/H231,"-")</f>
        <v>0.27313292625645841</v>
      </c>
      <c r="J229" s="265"/>
      <c r="O229" s="511"/>
      <c r="P229" s="619"/>
      <c r="Q229" s="609"/>
      <c r="R229" s="609"/>
      <c r="S229" s="611"/>
      <c r="T229" s="432" t="s">
        <v>289</v>
      </c>
      <c r="U229" s="429">
        <v>1141</v>
      </c>
      <c r="V229" s="430">
        <v>0.28981457962915924</v>
      </c>
      <c r="W229" s="3"/>
      <c r="X229" s="3"/>
    </row>
    <row r="230" spans="2:24" ht="13.5" customHeight="1">
      <c r="B230" s="511"/>
      <c r="C230" s="619"/>
      <c r="D230" s="609"/>
      <c r="E230" s="609"/>
      <c r="F230" s="611"/>
      <c r="G230" s="339" t="s">
        <v>290</v>
      </c>
      <c r="H230" s="439">
        <v>2354</v>
      </c>
      <c r="I230" s="275">
        <f>IFERROR(H230/H231,"-")</f>
        <v>0.55284170972287461</v>
      </c>
      <c r="J230" s="265"/>
      <c r="O230" s="511"/>
      <c r="P230" s="619"/>
      <c r="Q230" s="609"/>
      <c r="R230" s="609"/>
      <c r="S230" s="611"/>
      <c r="T230" s="432" t="s">
        <v>290</v>
      </c>
      <c r="U230" s="429">
        <v>2124</v>
      </c>
      <c r="V230" s="430">
        <v>0.539497078994158</v>
      </c>
      <c r="W230" s="3"/>
      <c r="X230" s="3"/>
    </row>
    <row r="231" spans="2:24" ht="13.5" customHeight="1">
      <c r="B231" s="512"/>
      <c r="C231" s="619"/>
      <c r="D231" s="615"/>
      <c r="E231" s="609"/>
      <c r="F231" s="611"/>
      <c r="G231" s="340" t="s">
        <v>134</v>
      </c>
      <c r="H231" s="433">
        <f>SUM(H228:H230)</f>
        <v>4258</v>
      </c>
      <c r="I231" s="242">
        <f>IFERROR(H231/H231,"-")</f>
        <v>1</v>
      </c>
      <c r="J231" s="265"/>
      <c r="O231" s="512"/>
      <c r="P231" s="619"/>
      <c r="Q231" s="615"/>
      <c r="R231" s="609"/>
      <c r="S231" s="611"/>
      <c r="T231" s="386" t="s">
        <v>134</v>
      </c>
      <c r="U231" s="429">
        <v>3937</v>
      </c>
      <c r="V231" s="430">
        <v>1</v>
      </c>
      <c r="W231" s="3"/>
      <c r="X231" s="3"/>
    </row>
    <row r="232" spans="2:24" ht="13.5" customHeight="1">
      <c r="B232" s="510">
        <v>58</v>
      </c>
      <c r="C232" s="618" t="s">
        <v>25</v>
      </c>
      <c r="D232" s="608">
        <f>VLOOKUP(B232,市区町村別_歯科医療費!$B$6:$G$79,6,FALSE)</f>
        <v>6086</v>
      </c>
      <c r="E232" s="608">
        <f ca="1">INDIRECT("M"&amp;(B232+3))-D232</f>
        <v>5135</v>
      </c>
      <c r="F232" s="610">
        <f ca="1">IFERROR(D232/INDIRECT("M"&amp;(B232+3)),"-")</f>
        <v>0.54237590232599586</v>
      </c>
      <c r="G232" s="338" t="s">
        <v>288</v>
      </c>
      <c r="H232" s="433">
        <v>786</v>
      </c>
      <c r="I232" s="242">
        <f>IFERROR(H232/H235,"-")</f>
        <v>0.15998371667005903</v>
      </c>
      <c r="J232" s="265"/>
      <c r="O232" s="510">
        <v>58</v>
      </c>
      <c r="P232" s="618" t="s">
        <v>25</v>
      </c>
      <c r="Q232" s="608">
        <v>5539</v>
      </c>
      <c r="R232" s="608">
        <v>5162</v>
      </c>
      <c r="S232" s="610">
        <v>0.51761517615176156</v>
      </c>
      <c r="T232" s="432" t="s">
        <v>288</v>
      </c>
      <c r="U232" s="429">
        <v>731</v>
      </c>
      <c r="V232" s="430">
        <v>0.16789159393661002</v>
      </c>
      <c r="W232" s="3"/>
      <c r="X232" s="3"/>
    </row>
    <row r="233" spans="2:24" ht="13.5" customHeight="1">
      <c r="B233" s="511"/>
      <c r="C233" s="619"/>
      <c r="D233" s="609"/>
      <c r="E233" s="609"/>
      <c r="F233" s="611"/>
      <c r="G233" s="339" t="s">
        <v>289</v>
      </c>
      <c r="H233" s="439">
        <v>1268</v>
      </c>
      <c r="I233" s="275">
        <f>IFERROR(H233/H235,"-")</f>
        <v>0.25809077956442095</v>
      </c>
      <c r="J233" s="265"/>
      <c r="O233" s="511"/>
      <c r="P233" s="619"/>
      <c r="Q233" s="609"/>
      <c r="R233" s="609"/>
      <c r="S233" s="611"/>
      <c r="T233" s="432" t="s">
        <v>289</v>
      </c>
      <c r="U233" s="429">
        <v>1189</v>
      </c>
      <c r="V233" s="430">
        <v>0.27308222324299497</v>
      </c>
      <c r="W233" s="3"/>
      <c r="X233" s="3"/>
    </row>
    <row r="234" spans="2:24" ht="13.5" customHeight="1">
      <c r="B234" s="511"/>
      <c r="C234" s="619"/>
      <c r="D234" s="609"/>
      <c r="E234" s="609"/>
      <c r="F234" s="611"/>
      <c r="G234" s="339" t="s">
        <v>290</v>
      </c>
      <c r="H234" s="439">
        <v>2859</v>
      </c>
      <c r="I234" s="275">
        <f>IFERROR(H234/H235,"-")</f>
        <v>0.5819255037655201</v>
      </c>
      <c r="J234" s="265"/>
      <c r="O234" s="511"/>
      <c r="P234" s="619"/>
      <c r="Q234" s="609"/>
      <c r="R234" s="609"/>
      <c r="S234" s="611"/>
      <c r="T234" s="432" t="s">
        <v>290</v>
      </c>
      <c r="U234" s="429">
        <v>2434</v>
      </c>
      <c r="V234" s="430">
        <v>0.55902618282039507</v>
      </c>
      <c r="W234" s="3"/>
      <c r="X234" s="3"/>
    </row>
    <row r="235" spans="2:24" ht="13.5" customHeight="1">
      <c r="B235" s="512"/>
      <c r="C235" s="620"/>
      <c r="D235" s="615"/>
      <c r="E235" s="615"/>
      <c r="F235" s="617"/>
      <c r="G235" s="340" t="s">
        <v>134</v>
      </c>
      <c r="H235" s="438">
        <f>SUM(H232:H234)</f>
        <v>4913</v>
      </c>
      <c r="I235" s="263">
        <f>IFERROR(H235/H235,"-")</f>
        <v>1</v>
      </c>
      <c r="J235" s="265"/>
      <c r="O235" s="512"/>
      <c r="P235" s="620"/>
      <c r="Q235" s="615"/>
      <c r="R235" s="615"/>
      <c r="S235" s="617"/>
      <c r="T235" s="386" t="s">
        <v>134</v>
      </c>
      <c r="U235" s="429">
        <v>4354</v>
      </c>
      <c r="V235" s="430">
        <v>1</v>
      </c>
      <c r="W235" s="3"/>
      <c r="X235" s="3"/>
    </row>
    <row r="236" spans="2:24" ht="13.5" customHeight="1">
      <c r="B236" s="510">
        <v>59</v>
      </c>
      <c r="C236" s="618" t="s">
        <v>20</v>
      </c>
      <c r="D236" s="608">
        <f>VLOOKUP(B236,市区町村別_歯科医療費!$B$6:$G$79,6,FALSE)</f>
        <v>44758</v>
      </c>
      <c r="E236" s="608">
        <f ca="1">INDIRECT("M"&amp;(B236+3))-D236</f>
        <v>35401</v>
      </c>
      <c r="F236" s="610">
        <f ca="1">IFERROR(D236/INDIRECT("M"&amp;(B236+3)),"-")</f>
        <v>0.55836524906747842</v>
      </c>
      <c r="G236" s="338" t="s">
        <v>288</v>
      </c>
      <c r="H236" s="433">
        <v>6605</v>
      </c>
      <c r="I236" s="242">
        <f>IFERROR(H236/H239,"-")</f>
        <v>0.18284749328682556</v>
      </c>
      <c r="J236" s="265"/>
      <c r="O236" s="510">
        <v>59</v>
      </c>
      <c r="P236" s="618" t="s">
        <v>20</v>
      </c>
      <c r="Q236" s="608">
        <v>41385</v>
      </c>
      <c r="R236" s="608">
        <v>35094</v>
      </c>
      <c r="S236" s="610">
        <v>0.5411289373553525</v>
      </c>
      <c r="T236" s="432" t="s">
        <v>288</v>
      </c>
      <c r="U236" s="429">
        <v>6260</v>
      </c>
      <c r="V236" s="430">
        <v>0.19021573989668794</v>
      </c>
      <c r="W236" s="3"/>
      <c r="X236" s="3"/>
    </row>
    <row r="237" spans="2:24" ht="13.5" customHeight="1">
      <c r="B237" s="511"/>
      <c r="C237" s="619"/>
      <c r="D237" s="609"/>
      <c r="E237" s="609"/>
      <c r="F237" s="611"/>
      <c r="G237" s="339" t="s">
        <v>289</v>
      </c>
      <c r="H237" s="439">
        <v>10590</v>
      </c>
      <c r="I237" s="275">
        <f>IFERROR(H237/H239,"-")</f>
        <v>0.29316501951665142</v>
      </c>
      <c r="J237" s="265"/>
      <c r="O237" s="511"/>
      <c r="P237" s="619"/>
      <c r="Q237" s="609"/>
      <c r="R237" s="609"/>
      <c r="S237" s="611"/>
      <c r="T237" s="432" t="s">
        <v>289</v>
      </c>
      <c r="U237" s="429">
        <v>9876</v>
      </c>
      <c r="V237" s="430">
        <v>0.30009115770282591</v>
      </c>
      <c r="W237" s="3"/>
      <c r="X237" s="3"/>
    </row>
    <row r="238" spans="2:24" ht="13.5" customHeight="1">
      <c r="B238" s="511"/>
      <c r="C238" s="619"/>
      <c r="D238" s="609"/>
      <c r="E238" s="609"/>
      <c r="F238" s="611"/>
      <c r="G238" s="339" t="s">
        <v>290</v>
      </c>
      <c r="H238" s="439">
        <v>18928</v>
      </c>
      <c r="I238" s="275">
        <f>IFERROR(H238/H239,"-")</f>
        <v>0.52398748719652299</v>
      </c>
      <c r="J238" s="265"/>
      <c r="O238" s="511"/>
      <c r="P238" s="619"/>
      <c r="Q238" s="609"/>
      <c r="R238" s="609"/>
      <c r="S238" s="611"/>
      <c r="T238" s="432" t="s">
        <v>290</v>
      </c>
      <c r="U238" s="429">
        <v>16774</v>
      </c>
      <c r="V238" s="430">
        <v>0.50969310240048615</v>
      </c>
      <c r="W238" s="3"/>
      <c r="X238" s="3"/>
    </row>
    <row r="239" spans="2:24" ht="13.5" customHeight="1">
      <c r="B239" s="512"/>
      <c r="C239" s="620"/>
      <c r="D239" s="615"/>
      <c r="E239" s="615"/>
      <c r="F239" s="617"/>
      <c r="G239" s="340" t="s">
        <v>134</v>
      </c>
      <c r="H239" s="438">
        <f>SUM(H236:H238)</f>
        <v>36123</v>
      </c>
      <c r="I239" s="263">
        <f>IFERROR(H239/H239,"-")</f>
        <v>1</v>
      </c>
      <c r="J239" s="265"/>
      <c r="O239" s="512"/>
      <c r="P239" s="620"/>
      <c r="Q239" s="615"/>
      <c r="R239" s="615"/>
      <c r="S239" s="617"/>
      <c r="T239" s="386" t="s">
        <v>134</v>
      </c>
      <c r="U239" s="429">
        <v>32910</v>
      </c>
      <c r="V239" s="430">
        <v>1</v>
      </c>
      <c r="W239" s="3"/>
      <c r="X239" s="3"/>
    </row>
    <row r="240" spans="2:24" ht="13.5" customHeight="1">
      <c r="B240" s="510">
        <v>60</v>
      </c>
      <c r="C240" s="618" t="s">
        <v>44</v>
      </c>
      <c r="D240" s="608">
        <f>VLOOKUP(B240,市区町村別_歯科医療費!$B$6:$G$79,6,FALSE)</f>
        <v>5417</v>
      </c>
      <c r="E240" s="608">
        <f ca="1">INDIRECT("M"&amp;(B240+3))-D240</f>
        <v>5152</v>
      </c>
      <c r="F240" s="610">
        <f ca="1">IFERROR(D240/INDIRECT("M"&amp;(B240+3)),"-")</f>
        <v>0.51253666382817675</v>
      </c>
      <c r="G240" s="338" t="s">
        <v>288</v>
      </c>
      <c r="H240" s="433">
        <v>675</v>
      </c>
      <c r="I240" s="242">
        <f>IFERROR(H240/H243,"-")</f>
        <v>0.1714939024390244</v>
      </c>
      <c r="J240" s="265"/>
      <c r="O240" s="510">
        <v>60</v>
      </c>
      <c r="P240" s="618" t="s">
        <v>44</v>
      </c>
      <c r="Q240" s="608">
        <v>4826</v>
      </c>
      <c r="R240" s="608">
        <v>5167</v>
      </c>
      <c r="S240" s="610">
        <v>0.48293805663964773</v>
      </c>
      <c r="T240" s="432" t="s">
        <v>288</v>
      </c>
      <c r="U240" s="429">
        <v>640</v>
      </c>
      <c r="V240" s="430">
        <v>0.1845444059976932</v>
      </c>
      <c r="W240" s="3"/>
      <c r="X240" s="3"/>
    </row>
    <row r="241" spans="2:24" ht="13.5" customHeight="1">
      <c r="B241" s="511"/>
      <c r="C241" s="619"/>
      <c r="D241" s="609"/>
      <c r="E241" s="609"/>
      <c r="F241" s="611"/>
      <c r="G241" s="339" t="s">
        <v>289</v>
      </c>
      <c r="H241" s="439">
        <v>1141</v>
      </c>
      <c r="I241" s="275">
        <f>IFERROR(H241/H243,"-")</f>
        <v>0.28988821138211385</v>
      </c>
      <c r="J241" s="265"/>
      <c r="O241" s="511"/>
      <c r="P241" s="619"/>
      <c r="Q241" s="609"/>
      <c r="R241" s="609"/>
      <c r="S241" s="611"/>
      <c r="T241" s="432" t="s">
        <v>289</v>
      </c>
      <c r="U241" s="429">
        <v>975</v>
      </c>
      <c r="V241" s="430">
        <v>0.2811418685121107</v>
      </c>
      <c r="W241" s="3"/>
      <c r="X241" s="3"/>
    </row>
    <row r="242" spans="2:24" ht="13.5" customHeight="1">
      <c r="B242" s="511"/>
      <c r="C242" s="619"/>
      <c r="D242" s="609"/>
      <c r="E242" s="609"/>
      <c r="F242" s="611"/>
      <c r="G242" s="339" t="s">
        <v>290</v>
      </c>
      <c r="H242" s="439">
        <v>2120</v>
      </c>
      <c r="I242" s="275">
        <f>IFERROR(H242/H243,"-")</f>
        <v>0.53861788617886175</v>
      </c>
      <c r="J242" s="265"/>
      <c r="O242" s="511"/>
      <c r="P242" s="619"/>
      <c r="Q242" s="609"/>
      <c r="R242" s="609"/>
      <c r="S242" s="611"/>
      <c r="T242" s="432" t="s">
        <v>290</v>
      </c>
      <c r="U242" s="429">
        <v>1853</v>
      </c>
      <c r="V242" s="430">
        <v>0.53431372549019607</v>
      </c>
      <c r="W242" s="3"/>
      <c r="X242" s="3"/>
    </row>
    <row r="243" spans="2:24" ht="13.5" customHeight="1">
      <c r="B243" s="512"/>
      <c r="C243" s="620"/>
      <c r="D243" s="615"/>
      <c r="E243" s="615"/>
      <c r="F243" s="617"/>
      <c r="G243" s="340" t="s">
        <v>134</v>
      </c>
      <c r="H243" s="438">
        <f>SUM(H240:H242)</f>
        <v>3936</v>
      </c>
      <c r="I243" s="263">
        <f>IFERROR(H243/H243,"-")</f>
        <v>1</v>
      </c>
      <c r="J243" s="265"/>
      <c r="O243" s="512"/>
      <c r="P243" s="620"/>
      <c r="Q243" s="615"/>
      <c r="R243" s="615"/>
      <c r="S243" s="617"/>
      <c r="T243" s="386" t="s">
        <v>134</v>
      </c>
      <c r="U243" s="429">
        <v>3468</v>
      </c>
      <c r="V243" s="430">
        <v>1</v>
      </c>
      <c r="W243" s="3"/>
      <c r="X243" s="3"/>
    </row>
    <row r="244" spans="2:24" ht="13.5" customHeight="1">
      <c r="B244" s="510">
        <v>61</v>
      </c>
      <c r="C244" s="618" t="s">
        <v>16</v>
      </c>
      <c r="D244" s="608">
        <f>VLOOKUP(B244,市区町村別_歯科医療費!$B$6:$G$79,6,FALSE)</f>
        <v>4904</v>
      </c>
      <c r="E244" s="608">
        <f ca="1">INDIRECT("M"&amp;(B244+3))-D244</f>
        <v>4383</v>
      </c>
      <c r="F244" s="610">
        <f ca="1">IFERROR(D244/INDIRECT("M"&amp;(B244+3)),"-")</f>
        <v>0.52804996231291057</v>
      </c>
      <c r="G244" s="338" t="s">
        <v>288</v>
      </c>
      <c r="H244" s="433">
        <v>752</v>
      </c>
      <c r="I244" s="242">
        <f>IFERROR(H244/H247,"-")</f>
        <v>0.18837675350701402</v>
      </c>
      <c r="J244" s="265"/>
      <c r="O244" s="510">
        <v>61</v>
      </c>
      <c r="P244" s="618" t="s">
        <v>16</v>
      </c>
      <c r="Q244" s="608">
        <v>4491</v>
      </c>
      <c r="R244" s="608">
        <v>4292</v>
      </c>
      <c r="S244" s="610">
        <v>0.51132870317659118</v>
      </c>
      <c r="T244" s="432" t="s">
        <v>288</v>
      </c>
      <c r="U244" s="429">
        <v>687</v>
      </c>
      <c r="V244" s="430">
        <v>0.19330332020258864</v>
      </c>
      <c r="W244" s="3"/>
      <c r="X244" s="3"/>
    </row>
    <row r="245" spans="2:24" ht="13.5" customHeight="1">
      <c r="B245" s="511"/>
      <c r="C245" s="619"/>
      <c r="D245" s="609"/>
      <c r="E245" s="609"/>
      <c r="F245" s="611"/>
      <c r="G245" s="339" t="s">
        <v>289</v>
      </c>
      <c r="H245" s="439">
        <v>1116</v>
      </c>
      <c r="I245" s="275">
        <f>IFERROR(H245/H247,"-")</f>
        <v>0.27955911823647295</v>
      </c>
      <c r="J245" s="265"/>
      <c r="O245" s="511"/>
      <c r="P245" s="619"/>
      <c r="Q245" s="609"/>
      <c r="R245" s="609"/>
      <c r="S245" s="611"/>
      <c r="T245" s="432" t="s">
        <v>289</v>
      </c>
      <c r="U245" s="429">
        <v>991</v>
      </c>
      <c r="V245" s="430">
        <v>0.27884074282498594</v>
      </c>
      <c r="W245" s="3"/>
      <c r="X245" s="3"/>
    </row>
    <row r="246" spans="2:24" ht="13.5" customHeight="1">
      <c r="B246" s="511"/>
      <c r="C246" s="619"/>
      <c r="D246" s="609"/>
      <c r="E246" s="609"/>
      <c r="F246" s="611"/>
      <c r="G246" s="339" t="s">
        <v>290</v>
      </c>
      <c r="H246" s="439">
        <v>2124</v>
      </c>
      <c r="I246" s="275">
        <f>IFERROR(H246/H247,"-")</f>
        <v>0.53206412825651306</v>
      </c>
      <c r="J246" s="265"/>
      <c r="O246" s="511"/>
      <c r="P246" s="619"/>
      <c r="Q246" s="609"/>
      <c r="R246" s="609"/>
      <c r="S246" s="611"/>
      <c r="T246" s="432" t="s">
        <v>290</v>
      </c>
      <c r="U246" s="429">
        <v>1876</v>
      </c>
      <c r="V246" s="430">
        <v>0.52785593697242539</v>
      </c>
      <c r="W246" s="3"/>
      <c r="X246" s="3"/>
    </row>
    <row r="247" spans="2:24" ht="13.5" customHeight="1">
      <c r="B247" s="512"/>
      <c r="C247" s="620"/>
      <c r="D247" s="615"/>
      <c r="E247" s="615"/>
      <c r="F247" s="617"/>
      <c r="G247" s="340" t="s">
        <v>134</v>
      </c>
      <c r="H247" s="438">
        <f>SUM(H244:H246)</f>
        <v>3992</v>
      </c>
      <c r="I247" s="263">
        <f>IFERROR(H247/H247,"-")</f>
        <v>1</v>
      </c>
      <c r="J247" s="265"/>
      <c r="O247" s="512"/>
      <c r="P247" s="620"/>
      <c r="Q247" s="615"/>
      <c r="R247" s="615"/>
      <c r="S247" s="617"/>
      <c r="T247" s="386" t="s">
        <v>134</v>
      </c>
      <c r="U247" s="429">
        <v>3554</v>
      </c>
      <c r="V247" s="430">
        <v>1</v>
      </c>
      <c r="W247" s="3"/>
      <c r="X247" s="3"/>
    </row>
    <row r="248" spans="2:24" ht="13.5" customHeight="1">
      <c r="B248" s="510">
        <v>62</v>
      </c>
      <c r="C248" s="618" t="s">
        <v>17</v>
      </c>
      <c r="D248" s="608">
        <f>VLOOKUP(B248,市区町村別_歯科医療費!$B$6:$G$79,6,FALSE)</f>
        <v>8234</v>
      </c>
      <c r="E248" s="608">
        <f ca="1">INDIRECT("M"&amp;(B248+3))-D248</f>
        <v>5428</v>
      </c>
      <c r="F248" s="610">
        <f ca="1">IFERROR(D248/INDIRECT("M"&amp;(B248+3)),"-")</f>
        <v>0.60269360269360273</v>
      </c>
      <c r="G248" s="338" t="s">
        <v>288</v>
      </c>
      <c r="H248" s="433">
        <v>971</v>
      </c>
      <c r="I248" s="242">
        <f>IFERROR(H248/H251,"-")</f>
        <v>0.14906355541909733</v>
      </c>
      <c r="J248" s="265"/>
      <c r="O248" s="510">
        <v>62</v>
      </c>
      <c r="P248" s="618" t="s">
        <v>17</v>
      </c>
      <c r="Q248" s="608">
        <v>7478</v>
      </c>
      <c r="R248" s="608">
        <v>5475</v>
      </c>
      <c r="S248" s="610">
        <v>0.57731799583108157</v>
      </c>
      <c r="T248" s="432" t="s">
        <v>288</v>
      </c>
      <c r="U248" s="429">
        <v>929</v>
      </c>
      <c r="V248" s="430">
        <v>0.15978672170622635</v>
      </c>
      <c r="W248" s="3"/>
      <c r="X248" s="3"/>
    </row>
    <row r="249" spans="2:24" ht="13.5" customHeight="1">
      <c r="B249" s="511"/>
      <c r="C249" s="619"/>
      <c r="D249" s="609"/>
      <c r="E249" s="609"/>
      <c r="F249" s="611"/>
      <c r="G249" s="339" t="s">
        <v>289</v>
      </c>
      <c r="H249" s="439">
        <v>1801</v>
      </c>
      <c r="I249" s="275">
        <f>IFERROR(H249/H251,"-")</f>
        <v>0.27648142462388703</v>
      </c>
      <c r="J249" s="265"/>
      <c r="O249" s="511"/>
      <c r="P249" s="619"/>
      <c r="Q249" s="609"/>
      <c r="R249" s="609"/>
      <c r="S249" s="611"/>
      <c r="T249" s="432" t="s">
        <v>289</v>
      </c>
      <c r="U249" s="429">
        <v>1605</v>
      </c>
      <c r="V249" s="430">
        <v>0.27605779153766768</v>
      </c>
      <c r="W249" s="3"/>
      <c r="X249" s="3"/>
    </row>
    <row r="250" spans="2:24" ht="13.5" customHeight="1">
      <c r="B250" s="511"/>
      <c r="C250" s="619"/>
      <c r="D250" s="609"/>
      <c r="E250" s="609"/>
      <c r="F250" s="611"/>
      <c r="G250" s="339" t="s">
        <v>290</v>
      </c>
      <c r="H250" s="439">
        <v>3742</v>
      </c>
      <c r="I250" s="275">
        <f>IFERROR(H250/H251,"-")</f>
        <v>0.57445501995701564</v>
      </c>
      <c r="J250" s="265"/>
      <c r="O250" s="511"/>
      <c r="P250" s="619"/>
      <c r="Q250" s="609"/>
      <c r="R250" s="609"/>
      <c r="S250" s="611"/>
      <c r="T250" s="432" t="s">
        <v>290</v>
      </c>
      <c r="U250" s="429">
        <v>3280</v>
      </c>
      <c r="V250" s="430">
        <v>0.56415548675610594</v>
      </c>
      <c r="W250" s="3"/>
      <c r="X250" s="3"/>
    </row>
    <row r="251" spans="2:24" ht="13.5" customHeight="1">
      <c r="B251" s="512"/>
      <c r="C251" s="619"/>
      <c r="D251" s="615"/>
      <c r="E251" s="609"/>
      <c r="F251" s="611"/>
      <c r="G251" s="340" t="s">
        <v>134</v>
      </c>
      <c r="H251" s="433">
        <f>SUM(H248:H250)</f>
        <v>6514</v>
      </c>
      <c r="I251" s="242">
        <f>IFERROR(H251/H251,"-")</f>
        <v>1</v>
      </c>
      <c r="J251" s="265"/>
      <c r="O251" s="512"/>
      <c r="P251" s="619"/>
      <c r="Q251" s="615"/>
      <c r="R251" s="609"/>
      <c r="S251" s="611"/>
      <c r="T251" s="386" t="s">
        <v>134</v>
      </c>
      <c r="U251" s="429">
        <v>5814</v>
      </c>
      <c r="V251" s="430">
        <v>1</v>
      </c>
      <c r="W251" s="3"/>
      <c r="X251" s="3"/>
    </row>
    <row r="252" spans="2:24" ht="13.5" customHeight="1">
      <c r="B252" s="510">
        <v>63</v>
      </c>
      <c r="C252" s="618" t="s">
        <v>26</v>
      </c>
      <c r="D252" s="608">
        <f>VLOOKUP(B252,市区町村別_歯科医療費!$B$6:$G$79,6,FALSE)</f>
        <v>5857</v>
      </c>
      <c r="E252" s="608">
        <f ca="1">INDIRECT("M"&amp;(B252+3))-D252</f>
        <v>4076</v>
      </c>
      <c r="F252" s="610">
        <f ca="1">IFERROR(D252/INDIRECT("M"&amp;(B252+3)),"-")</f>
        <v>0.58965065941810124</v>
      </c>
      <c r="G252" s="338" t="s">
        <v>288</v>
      </c>
      <c r="H252" s="433">
        <v>743</v>
      </c>
      <c r="I252" s="242">
        <f>IFERROR(H252/H255,"-")</f>
        <v>0.15508244625339176</v>
      </c>
      <c r="J252" s="265"/>
      <c r="O252" s="510">
        <v>63</v>
      </c>
      <c r="P252" s="618" t="s">
        <v>26</v>
      </c>
      <c r="Q252" s="608">
        <v>5439</v>
      </c>
      <c r="R252" s="608">
        <v>3986</v>
      </c>
      <c r="S252" s="610">
        <v>0.57708222811671084</v>
      </c>
      <c r="T252" s="432" t="s">
        <v>288</v>
      </c>
      <c r="U252" s="429">
        <v>689</v>
      </c>
      <c r="V252" s="430">
        <v>0.15860957642725598</v>
      </c>
      <c r="W252" s="3"/>
      <c r="X252" s="3"/>
    </row>
    <row r="253" spans="2:24" ht="13.5" customHeight="1">
      <c r="B253" s="511"/>
      <c r="C253" s="619"/>
      <c r="D253" s="609"/>
      <c r="E253" s="609"/>
      <c r="F253" s="611"/>
      <c r="G253" s="339" t="s">
        <v>289</v>
      </c>
      <c r="H253" s="439">
        <v>1293</v>
      </c>
      <c r="I253" s="275">
        <f>IFERROR(H253/H255,"-")</f>
        <v>0.26988102692548527</v>
      </c>
      <c r="J253" s="265"/>
      <c r="O253" s="511"/>
      <c r="P253" s="619"/>
      <c r="Q253" s="609"/>
      <c r="R253" s="609"/>
      <c r="S253" s="611"/>
      <c r="T253" s="432" t="s">
        <v>289</v>
      </c>
      <c r="U253" s="429">
        <v>1173</v>
      </c>
      <c r="V253" s="430">
        <v>0.27002762430939226</v>
      </c>
      <c r="W253" s="3"/>
      <c r="X253" s="3"/>
    </row>
    <row r="254" spans="2:24" ht="13.5" customHeight="1">
      <c r="B254" s="511"/>
      <c r="C254" s="619"/>
      <c r="D254" s="609"/>
      <c r="E254" s="609"/>
      <c r="F254" s="611"/>
      <c r="G254" s="339" t="s">
        <v>290</v>
      </c>
      <c r="H254" s="439">
        <v>2755</v>
      </c>
      <c r="I254" s="275">
        <f>IFERROR(H254/H255,"-")</f>
        <v>0.57503652682112294</v>
      </c>
      <c r="J254" s="265"/>
      <c r="O254" s="511"/>
      <c r="P254" s="619"/>
      <c r="Q254" s="609"/>
      <c r="R254" s="609"/>
      <c r="S254" s="611"/>
      <c r="T254" s="432" t="s">
        <v>290</v>
      </c>
      <c r="U254" s="429">
        <v>2482</v>
      </c>
      <c r="V254" s="430">
        <v>0.57136279926335176</v>
      </c>
      <c r="W254" s="3"/>
      <c r="X254" s="3"/>
    </row>
    <row r="255" spans="2:24" ht="13.5" customHeight="1">
      <c r="B255" s="512"/>
      <c r="C255" s="620"/>
      <c r="D255" s="615"/>
      <c r="E255" s="615"/>
      <c r="F255" s="617"/>
      <c r="G255" s="340" t="s">
        <v>134</v>
      </c>
      <c r="H255" s="438">
        <f>SUM(H252:H254)</f>
        <v>4791</v>
      </c>
      <c r="I255" s="263">
        <f>IFERROR(H255/H255,"-")</f>
        <v>1</v>
      </c>
      <c r="J255" s="265"/>
      <c r="O255" s="512"/>
      <c r="P255" s="620"/>
      <c r="Q255" s="615"/>
      <c r="R255" s="615"/>
      <c r="S255" s="617"/>
      <c r="T255" s="386" t="s">
        <v>134</v>
      </c>
      <c r="U255" s="429">
        <v>4344</v>
      </c>
      <c r="V255" s="430">
        <v>1</v>
      </c>
      <c r="W255" s="3"/>
      <c r="X255" s="3"/>
    </row>
    <row r="256" spans="2:24" ht="13.5" customHeight="1">
      <c r="B256" s="510">
        <v>64</v>
      </c>
      <c r="C256" s="618" t="s">
        <v>45</v>
      </c>
      <c r="D256" s="608">
        <f>VLOOKUP(B256,市区町村別_歯科医療費!$B$6:$G$79,6,FALSE)</f>
        <v>5770</v>
      </c>
      <c r="E256" s="608">
        <f ca="1">INDIRECT("M"&amp;(B256+3))-D256</f>
        <v>4695</v>
      </c>
      <c r="F256" s="610">
        <f ca="1">IFERROR(D256/INDIRECT("M"&amp;(B256+3)),"-")</f>
        <v>0.55136168179646439</v>
      </c>
      <c r="G256" s="338" t="s">
        <v>288</v>
      </c>
      <c r="H256" s="433">
        <v>665</v>
      </c>
      <c r="I256" s="242">
        <f>IFERROR(H256/H259,"-")</f>
        <v>0.15206951749371142</v>
      </c>
      <c r="J256" s="265"/>
      <c r="O256" s="510">
        <v>64</v>
      </c>
      <c r="P256" s="618" t="s">
        <v>45</v>
      </c>
      <c r="Q256" s="608">
        <v>5397</v>
      </c>
      <c r="R256" s="608">
        <v>4480</v>
      </c>
      <c r="S256" s="610">
        <v>0.54642097802976608</v>
      </c>
      <c r="T256" s="432" t="s">
        <v>288</v>
      </c>
      <c r="U256" s="429">
        <v>655</v>
      </c>
      <c r="V256" s="430">
        <v>0.16590678824721378</v>
      </c>
      <c r="W256" s="3"/>
      <c r="X256" s="3"/>
    </row>
    <row r="257" spans="2:24" ht="13.5" customHeight="1">
      <c r="B257" s="511"/>
      <c r="C257" s="619"/>
      <c r="D257" s="609"/>
      <c r="E257" s="609"/>
      <c r="F257" s="611"/>
      <c r="G257" s="339" t="s">
        <v>289</v>
      </c>
      <c r="H257" s="439">
        <v>1176</v>
      </c>
      <c r="I257" s="275">
        <f>IFERROR(H257/H259,"-")</f>
        <v>0.26892293619940544</v>
      </c>
      <c r="J257" s="265"/>
      <c r="O257" s="511"/>
      <c r="P257" s="619"/>
      <c r="Q257" s="609"/>
      <c r="R257" s="609"/>
      <c r="S257" s="611"/>
      <c r="T257" s="432" t="s">
        <v>289</v>
      </c>
      <c r="U257" s="429">
        <v>1071</v>
      </c>
      <c r="V257" s="430">
        <v>0.27127659574468083</v>
      </c>
      <c r="W257" s="3"/>
      <c r="X257" s="3"/>
    </row>
    <row r="258" spans="2:24" ht="13.5" customHeight="1">
      <c r="B258" s="511"/>
      <c r="C258" s="619"/>
      <c r="D258" s="609"/>
      <c r="E258" s="609"/>
      <c r="F258" s="611"/>
      <c r="G258" s="339" t="s">
        <v>290</v>
      </c>
      <c r="H258" s="439">
        <v>2532</v>
      </c>
      <c r="I258" s="275">
        <f>IFERROR(H258/H259,"-")</f>
        <v>0.57900754630688311</v>
      </c>
      <c r="J258" s="265"/>
      <c r="O258" s="511"/>
      <c r="P258" s="619"/>
      <c r="Q258" s="609"/>
      <c r="R258" s="609"/>
      <c r="S258" s="611"/>
      <c r="T258" s="432" t="s">
        <v>290</v>
      </c>
      <c r="U258" s="429">
        <v>2222</v>
      </c>
      <c r="V258" s="430">
        <v>0.5628166160081054</v>
      </c>
      <c r="W258" s="3"/>
      <c r="X258" s="3"/>
    </row>
    <row r="259" spans="2:24" ht="13.5" customHeight="1">
      <c r="B259" s="512"/>
      <c r="C259" s="619"/>
      <c r="D259" s="615"/>
      <c r="E259" s="609"/>
      <c r="F259" s="611"/>
      <c r="G259" s="340" t="s">
        <v>134</v>
      </c>
      <c r="H259" s="433">
        <f>SUM(H256:H258)</f>
        <v>4373</v>
      </c>
      <c r="I259" s="242">
        <f>IFERROR(H259/H259,"-")</f>
        <v>1</v>
      </c>
      <c r="J259" s="265"/>
      <c r="O259" s="512"/>
      <c r="P259" s="619"/>
      <c r="Q259" s="615"/>
      <c r="R259" s="609"/>
      <c r="S259" s="611"/>
      <c r="T259" s="386" t="s">
        <v>134</v>
      </c>
      <c r="U259" s="429">
        <v>3948</v>
      </c>
      <c r="V259" s="430">
        <v>1</v>
      </c>
      <c r="W259" s="3"/>
      <c r="X259" s="3"/>
    </row>
    <row r="260" spans="2:24" ht="13.5" customHeight="1">
      <c r="B260" s="510">
        <v>65</v>
      </c>
      <c r="C260" s="618" t="s">
        <v>10</v>
      </c>
      <c r="D260" s="608">
        <f>VLOOKUP(B260,市区町村別_歯科医療費!$B$6:$G$79,6,FALSE)</f>
        <v>2970</v>
      </c>
      <c r="E260" s="608">
        <f ca="1">INDIRECT("M"&amp;(B260+3))-D260</f>
        <v>2243</v>
      </c>
      <c r="F260" s="610">
        <f ca="1">IFERROR(D260/INDIRECT("M"&amp;(B260+3)),"-")</f>
        <v>0.56972952234797625</v>
      </c>
      <c r="G260" s="338" t="s">
        <v>288</v>
      </c>
      <c r="H260" s="433">
        <v>344</v>
      </c>
      <c r="I260" s="242">
        <f>IFERROR(H260/H263,"-")</f>
        <v>0.14168039538714991</v>
      </c>
      <c r="J260" s="265"/>
      <c r="O260" s="510">
        <v>65</v>
      </c>
      <c r="P260" s="618" t="s">
        <v>10</v>
      </c>
      <c r="Q260" s="608">
        <v>2720</v>
      </c>
      <c r="R260" s="608">
        <v>2161</v>
      </c>
      <c r="S260" s="610">
        <v>0.55726285597213687</v>
      </c>
      <c r="T260" s="432" t="s">
        <v>288</v>
      </c>
      <c r="U260" s="429">
        <v>330</v>
      </c>
      <c r="V260" s="430">
        <v>0.15102974828375287</v>
      </c>
      <c r="W260" s="3"/>
      <c r="X260" s="3"/>
    </row>
    <row r="261" spans="2:24" ht="13.5" customHeight="1">
      <c r="B261" s="511"/>
      <c r="C261" s="619"/>
      <c r="D261" s="609"/>
      <c r="E261" s="609"/>
      <c r="F261" s="611"/>
      <c r="G261" s="339" t="s">
        <v>289</v>
      </c>
      <c r="H261" s="439">
        <v>598</v>
      </c>
      <c r="I261" s="275">
        <f>IFERROR(H261/H263,"-")</f>
        <v>0.24629324546952225</v>
      </c>
      <c r="J261" s="265"/>
      <c r="O261" s="511"/>
      <c r="P261" s="619"/>
      <c r="Q261" s="609"/>
      <c r="R261" s="609"/>
      <c r="S261" s="611"/>
      <c r="T261" s="432" t="s">
        <v>289</v>
      </c>
      <c r="U261" s="429">
        <v>533</v>
      </c>
      <c r="V261" s="430">
        <v>0.24393592677345538</v>
      </c>
      <c r="W261" s="3"/>
      <c r="X261" s="3"/>
    </row>
    <row r="262" spans="2:24" ht="13.5" customHeight="1">
      <c r="B262" s="511"/>
      <c r="C262" s="619"/>
      <c r="D262" s="609"/>
      <c r="E262" s="609"/>
      <c r="F262" s="611"/>
      <c r="G262" s="339" t="s">
        <v>290</v>
      </c>
      <c r="H262" s="439">
        <v>1486</v>
      </c>
      <c r="I262" s="275">
        <f>IFERROR(H262/H263,"-")</f>
        <v>0.61202635914332781</v>
      </c>
      <c r="J262" s="265"/>
      <c r="O262" s="511"/>
      <c r="P262" s="619"/>
      <c r="Q262" s="609"/>
      <c r="R262" s="609"/>
      <c r="S262" s="611"/>
      <c r="T262" s="432" t="s">
        <v>290</v>
      </c>
      <c r="U262" s="429">
        <v>1322</v>
      </c>
      <c r="V262" s="430">
        <v>0.60503432494279175</v>
      </c>
      <c r="W262" s="3"/>
      <c r="X262" s="3"/>
    </row>
    <row r="263" spans="2:24" ht="13.5" customHeight="1">
      <c r="B263" s="512"/>
      <c r="C263" s="620"/>
      <c r="D263" s="615"/>
      <c r="E263" s="615"/>
      <c r="F263" s="617"/>
      <c r="G263" s="340" t="s">
        <v>134</v>
      </c>
      <c r="H263" s="438">
        <f>SUM(H260:H262)</f>
        <v>2428</v>
      </c>
      <c r="I263" s="263">
        <f>IFERROR(H263/H263,"-")</f>
        <v>1</v>
      </c>
      <c r="J263" s="265"/>
      <c r="O263" s="512"/>
      <c r="P263" s="620"/>
      <c r="Q263" s="615"/>
      <c r="R263" s="615"/>
      <c r="S263" s="617"/>
      <c r="T263" s="386" t="s">
        <v>134</v>
      </c>
      <c r="U263" s="429">
        <v>2185</v>
      </c>
      <c r="V263" s="430">
        <v>1</v>
      </c>
      <c r="W263" s="3"/>
      <c r="X263" s="3"/>
    </row>
    <row r="264" spans="2:24" ht="13.5" customHeight="1">
      <c r="B264" s="510">
        <v>66</v>
      </c>
      <c r="C264" s="618" t="s">
        <v>5</v>
      </c>
      <c r="D264" s="608">
        <f>VLOOKUP(B264,市区町村別_歯科医療費!$B$6:$G$79,6,FALSE)</f>
        <v>3496</v>
      </c>
      <c r="E264" s="608">
        <f ca="1">INDIRECT("M"&amp;(B264+3))-D264</f>
        <v>1858</v>
      </c>
      <c r="F264" s="610">
        <f ca="1">IFERROR(D264/INDIRECT("M"&amp;(B264+3)),"-")</f>
        <v>0.6529697422487859</v>
      </c>
      <c r="G264" s="338" t="s">
        <v>288</v>
      </c>
      <c r="H264" s="433">
        <v>378</v>
      </c>
      <c r="I264" s="242">
        <f>IFERROR(H264/H267,"-")</f>
        <v>0.12705882352941175</v>
      </c>
      <c r="J264" s="265"/>
      <c r="O264" s="510">
        <v>66</v>
      </c>
      <c r="P264" s="618" t="s">
        <v>5</v>
      </c>
      <c r="Q264" s="608">
        <v>3164</v>
      </c>
      <c r="R264" s="608">
        <v>1841</v>
      </c>
      <c r="S264" s="610">
        <v>0.63216783216783212</v>
      </c>
      <c r="T264" s="432" t="s">
        <v>288</v>
      </c>
      <c r="U264" s="429">
        <v>368</v>
      </c>
      <c r="V264" s="430">
        <v>0.1359940872135994</v>
      </c>
      <c r="W264" s="3"/>
      <c r="X264" s="3"/>
    </row>
    <row r="265" spans="2:24" ht="13.5" customHeight="1">
      <c r="B265" s="511"/>
      <c r="C265" s="619"/>
      <c r="D265" s="609"/>
      <c r="E265" s="609"/>
      <c r="F265" s="611"/>
      <c r="G265" s="339" t="s">
        <v>289</v>
      </c>
      <c r="H265" s="439">
        <v>701</v>
      </c>
      <c r="I265" s="275">
        <f>IFERROR(H265/H267,"-")</f>
        <v>0.23563025210084035</v>
      </c>
      <c r="J265" s="265"/>
      <c r="O265" s="511"/>
      <c r="P265" s="619"/>
      <c r="Q265" s="609"/>
      <c r="R265" s="609"/>
      <c r="S265" s="611"/>
      <c r="T265" s="432" t="s">
        <v>289</v>
      </c>
      <c r="U265" s="429">
        <v>654</v>
      </c>
      <c r="V265" s="430">
        <v>0.24168514412416853</v>
      </c>
      <c r="W265" s="3"/>
      <c r="X265" s="3"/>
    </row>
    <row r="266" spans="2:24" ht="13.5" customHeight="1">
      <c r="B266" s="511"/>
      <c r="C266" s="619"/>
      <c r="D266" s="609"/>
      <c r="E266" s="609"/>
      <c r="F266" s="611"/>
      <c r="G266" s="339" t="s">
        <v>290</v>
      </c>
      <c r="H266" s="439">
        <v>1896</v>
      </c>
      <c r="I266" s="275">
        <f>IFERROR(H266/H267,"-")</f>
        <v>0.6373109243697479</v>
      </c>
      <c r="J266" s="265"/>
      <c r="O266" s="511"/>
      <c r="P266" s="619"/>
      <c r="Q266" s="609"/>
      <c r="R266" s="609"/>
      <c r="S266" s="611"/>
      <c r="T266" s="432" t="s">
        <v>290</v>
      </c>
      <c r="U266" s="429">
        <v>1684</v>
      </c>
      <c r="V266" s="430">
        <v>0.62232076866223207</v>
      </c>
      <c r="W266" s="3"/>
      <c r="X266" s="3"/>
    </row>
    <row r="267" spans="2:24" ht="13.5" customHeight="1">
      <c r="B267" s="512"/>
      <c r="C267" s="620"/>
      <c r="D267" s="615"/>
      <c r="E267" s="615"/>
      <c r="F267" s="617"/>
      <c r="G267" s="340" t="s">
        <v>134</v>
      </c>
      <c r="H267" s="438">
        <f>SUM(H264:H266)</f>
        <v>2975</v>
      </c>
      <c r="I267" s="263">
        <f>IFERROR(H267/H267,"-")</f>
        <v>1</v>
      </c>
      <c r="J267" s="265"/>
      <c r="O267" s="512"/>
      <c r="P267" s="620"/>
      <c r="Q267" s="615"/>
      <c r="R267" s="615"/>
      <c r="S267" s="617"/>
      <c r="T267" s="386" t="s">
        <v>134</v>
      </c>
      <c r="U267" s="429">
        <v>2706</v>
      </c>
      <c r="V267" s="430">
        <v>1</v>
      </c>
      <c r="W267" s="3"/>
      <c r="X267" s="3"/>
    </row>
    <row r="268" spans="2:24" ht="13.5" customHeight="1">
      <c r="B268" s="510">
        <v>67</v>
      </c>
      <c r="C268" s="618" t="s">
        <v>6</v>
      </c>
      <c r="D268" s="608">
        <f>VLOOKUP(B268,市区町村別_歯科医療費!$B$6:$G$79,6,FALSE)</f>
        <v>1152</v>
      </c>
      <c r="E268" s="608">
        <f ca="1">INDIRECT("M"&amp;(B268+3))-D268</f>
        <v>1129</v>
      </c>
      <c r="F268" s="610">
        <f ca="1">IFERROR(D268/INDIRECT("M"&amp;(B268+3)),"-")</f>
        <v>0.50504164839982468</v>
      </c>
      <c r="G268" s="338" t="s">
        <v>288</v>
      </c>
      <c r="H268" s="433">
        <v>195</v>
      </c>
      <c r="I268" s="242">
        <f>IFERROR(H268/H271,"-")</f>
        <v>0.20900321543408359</v>
      </c>
      <c r="J268" s="265"/>
      <c r="O268" s="510">
        <v>67</v>
      </c>
      <c r="P268" s="618" t="s">
        <v>6</v>
      </c>
      <c r="Q268" s="608">
        <v>1049</v>
      </c>
      <c r="R268" s="608">
        <v>1128</v>
      </c>
      <c r="S268" s="610">
        <v>0.48185576481396419</v>
      </c>
      <c r="T268" s="432" t="s">
        <v>288</v>
      </c>
      <c r="U268" s="429">
        <v>176</v>
      </c>
      <c r="V268" s="430">
        <v>0.21103117505995203</v>
      </c>
      <c r="W268" s="3"/>
      <c r="X268" s="3"/>
    </row>
    <row r="269" spans="2:24" ht="13.5" customHeight="1">
      <c r="B269" s="511"/>
      <c r="C269" s="619"/>
      <c r="D269" s="609"/>
      <c r="E269" s="609"/>
      <c r="F269" s="611"/>
      <c r="G269" s="339" t="s">
        <v>289</v>
      </c>
      <c r="H269" s="439">
        <v>280</v>
      </c>
      <c r="I269" s="275">
        <f>IFERROR(H269/H271,"-")</f>
        <v>0.30010718113612006</v>
      </c>
      <c r="J269" s="265"/>
      <c r="O269" s="511"/>
      <c r="P269" s="619"/>
      <c r="Q269" s="609"/>
      <c r="R269" s="609"/>
      <c r="S269" s="611"/>
      <c r="T269" s="432" t="s">
        <v>289</v>
      </c>
      <c r="U269" s="429">
        <v>264</v>
      </c>
      <c r="V269" s="430">
        <v>0.31654676258992803</v>
      </c>
      <c r="W269" s="3"/>
      <c r="X269" s="3"/>
    </row>
    <row r="270" spans="2:24" ht="13.5" customHeight="1">
      <c r="B270" s="511"/>
      <c r="C270" s="619"/>
      <c r="D270" s="609"/>
      <c r="E270" s="609"/>
      <c r="F270" s="611"/>
      <c r="G270" s="339" t="s">
        <v>290</v>
      </c>
      <c r="H270" s="439">
        <v>458</v>
      </c>
      <c r="I270" s="275">
        <f>IFERROR(H270/H271,"-")</f>
        <v>0.49088960342979637</v>
      </c>
      <c r="J270" s="265"/>
      <c r="O270" s="511"/>
      <c r="P270" s="619"/>
      <c r="Q270" s="609"/>
      <c r="R270" s="609"/>
      <c r="S270" s="611"/>
      <c r="T270" s="432" t="s">
        <v>290</v>
      </c>
      <c r="U270" s="429">
        <v>394</v>
      </c>
      <c r="V270" s="430">
        <v>0.47242206235011991</v>
      </c>
      <c r="W270" s="3"/>
      <c r="X270" s="3"/>
    </row>
    <row r="271" spans="2:24" ht="13.5" customHeight="1">
      <c r="B271" s="512"/>
      <c r="C271" s="620"/>
      <c r="D271" s="615"/>
      <c r="E271" s="615"/>
      <c r="F271" s="617"/>
      <c r="G271" s="340" t="s">
        <v>134</v>
      </c>
      <c r="H271" s="438">
        <f>SUM(H268:H270)</f>
        <v>933</v>
      </c>
      <c r="I271" s="263">
        <f>IFERROR(H271/H271,"-")</f>
        <v>1</v>
      </c>
      <c r="J271" s="265"/>
      <c r="O271" s="512"/>
      <c r="P271" s="620"/>
      <c r="Q271" s="615"/>
      <c r="R271" s="615"/>
      <c r="S271" s="617"/>
      <c r="T271" s="386" t="s">
        <v>134</v>
      </c>
      <c r="U271" s="429">
        <v>834</v>
      </c>
      <c r="V271" s="430">
        <v>1</v>
      </c>
      <c r="W271" s="3"/>
      <c r="X271" s="3"/>
    </row>
    <row r="272" spans="2:24" ht="13.5" customHeight="1">
      <c r="B272" s="510">
        <v>68</v>
      </c>
      <c r="C272" s="618" t="s">
        <v>46</v>
      </c>
      <c r="D272" s="608">
        <f>VLOOKUP(B272,市区町村別_歯科医療費!$B$6:$G$79,6,FALSE)</f>
        <v>1560</v>
      </c>
      <c r="E272" s="608">
        <f ca="1">INDIRECT("M"&amp;(B272+3))-D272</f>
        <v>1504</v>
      </c>
      <c r="F272" s="610">
        <f ca="1">IFERROR(D272/INDIRECT("M"&amp;(B272+3)),"-")</f>
        <v>0.50913838120104438</v>
      </c>
      <c r="G272" s="338" t="s">
        <v>288</v>
      </c>
      <c r="H272" s="433">
        <v>229</v>
      </c>
      <c r="I272" s="242">
        <f>IFERROR(H272/H275,"-")</f>
        <v>0.19982547993019198</v>
      </c>
      <c r="J272" s="265"/>
      <c r="O272" s="510">
        <v>68</v>
      </c>
      <c r="P272" s="618" t="s">
        <v>46</v>
      </c>
      <c r="Q272" s="608">
        <v>1503</v>
      </c>
      <c r="R272" s="608">
        <v>1420</v>
      </c>
      <c r="S272" s="610">
        <v>0.51419774204584334</v>
      </c>
      <c r="T272" s="432" t="s">
        <v>288</v>
      </c>
      <c r="U272" s="429">
        <v>211</v>
      </c>
      <c r="V272" s="430">
        <v>0.19077757685352623</v>
      </c>
      <c r="W272" s="3"/>
      <c r="X272" s="3"/>
    </row>
    <row r="273" spans="2:24" ht="13.5" customHeight="1">
      <c r="B273" s="511"/>
      <c r="C273" s="619"/>
      <c r="D273" s="609"/>
      <c r="E273" s="609"/>
      <c r="F273" s="611"/>
      <c r="G273" s="339" t="s">
        <v>289</v>
      </c>
      <c r="H273" s="439">
        <v>331</v>
      </c>
      <c r="I273" s="275">
        <f>IFERROR(H273/H275,"-")</f>
        <v>0.28883071553228623</v>
      </c>
      <c r="J273" s="265"/>
      <c r="O273" s="511"/>
      <c r="P273" s="619"/>
      <c r="Q273" s="609"/>
      <c r="R273" s="609"/>
      <c r="S273" s="611"/>
      <c r="T273" s="432" t="s">
        <v>289</v>
      </c>
      <c r="U273" s="429">
        <v>339</v>
      </c>
      <c r="V273" s="430">
        <v>0.3065099457504521</v>
      </c>
      <c r="W273" s="3"/>
      <c r="X273" s="3"/>
    </row>
    <row r="274" spans="2:24" ht="13.5" customHeight="1">
      <c r="B274" s="511"/>
      <c r="C274" s="619"/>
      <c r="D274" s="609"/>
      <c r="E274" s="609"/>
      <c r="F274" s="611"/>
      <c r="G274" s="339" t="s">
        <v>290</v>
      </c>
      <c r="H274" s="439">
        <v>586</v>
      </c>
      <c r="I274" s="275">
        <f>IFERROR(H274/H275,"-")</f>
        <v>0.51134380453752182</v>
      </c>
      <c r="J274" s="265"/>
      <c r="O274" s="511"/>
      <c r="P274" s="619"/>
      <c r="Q274" s="609"/>
      <c r="R274" s="609"/>
      <c r="S274" s="611"/>
      <c r="T274" s="432" t="s">
        <v>290</v>
      </c>
      <c r="U274" s="429">
        <v>556</v>
      </c>
      <c r="V274" s="430">
        <v>0.50271247739602165</v>
      </c>
      <c r="W274" s="3"/>
      <c r="X274" s="3"/>
    </row>
    <row r="275" spans="2:24" ht="13.5" customHeight="1">
      <c r="B275" s="512"/>
      <c r="C275" s="620"/>
      <c r="D275" s="615"/>
      <c r="E275" s="615"/>
      <c r="F275" s="617"/>
      <c r="G275" s="340" t="s">
        <v>134</v>
      </c>
      <c r="H275" s="438">
        <f>SUM(H272:H274)</f>
        <v>1146</v>
      </c>
      <c r="I275" s="263">
        <f>IFERROR(H275/H275,"-")</f>
        <v>1</v>
      </c>
      <c r="J275" s="265"/>
      <c r="O275" s="512"/>
      <c r="P275" s="620"/>
      <c r="Q275" s="615"/>
      <c r="R275" s="615"/>
      <c r="S275" s="617"/>
      <c r="T275" s="386" t="s">
        <v>134</v>
      </c>
      <c r="U275" s="429">
        <v>1106</v>
      </c>
      <c r="V275" s="430">
        <v>1</v>
      </c>
      <c r="W275" s="3"/>
      <c r="X275" s="3"/>
    </row>
    <row r="276" spans="2:24" ht="13.5" customHeight="1">
      <c r="B276" s="510">
        <v>69</v>
      </c>
      <c r="C276" s="618" t="s">
        <v>47</v>
      </c>
      <c r="D276" s="608">
        <f>VLOOKUP(B276,市区町村別_歯科医療費!$B$6:$G$79,6,FALSE)</f>
        <v>3759</v>
      </c>
      <c r="E276" s="608">
        <f ca="1">INDIRECT("M"&amp;(B276+3))-D276</f>
        <v>3586</v>
      </c>
      <c r="F276" s="610">
        <f ca="1">IFERROR(D276/INDIRECT("M"&amp;(B276+3)),"-")</f>
        <v>0.51177671885636489</v>
      </c>
      <c r="G276" s="338" t="s">
        <v>288</v>
      </c>
      <c r="H276" s="433">
        <v>446</v>
      </c>
      <c r="I276" s="242">
        <f>IFERROR(H276/H279,"-")</f>
        <v>0.14695222405271829</v>
      </c>
      <c r="J276" s="265"/>
      <c r="O276" s="510">
        <v>69</v>
      </c>
      <c r="P276" s="618" t="s">
        <v>47</v>
      </c>
      <c r="Q276" s="608">
        <v>3418</v>
      </c>
      <c r="R276" s="608">
        <v>3423</v>
      </c>
      <c r="S276" s="610">
        <v>0.49963455635141063</v>
      </c>
      <c r="T276" s="432" t="s">
        <v>288</v>
      </c>
      <c r="U276" s="429">
        <v>420</v>
      </c>
      <c r="V276" s="430">
        <v>0.15412844036697249</v>
      </c>
      <c r="W276" s="3"/>
      <c r="X276" s="3"/>
    </row>
    <row r="277" spans="2:24" ht="13.5" customHeight="1">
      <c r="B277" s="511"/>
      <c r="C277" s="619"/>
      <c r="D277" s="609"/>
      <c r="E277" s="609"/>
      <c r="F277" s="611"/>
      <c r="G277" s="339" t="s">
        <v>289</v>
      </c>
      <c r="H277" s="439">
        <v>792</v>
      </c>
      <c r="I277" s="275">
        <f>IFERROR(H277/H279,"-")</f>
        <v>0.26095551894563429</v>
      </c>
      <c r="J277" s="265"/>
      <c r="O277" s="511"/>
      <c r="P277" s="619"/>
      <c r="Q277" s="609"/>
      <c r="R277" s="609"/>
      <c r="S277" s="611"/>
      <c r="T277" s="432" t="s">
        <v>289</v>
      </c>
      <c r="U277" s="429">
        <v>702</v>
      </c>
      <c r="V277" s="430">
        <v>0.25761467889908257</v>
      </c>
      <c r="W277" s="3"/>
      <c r="X277" s="3"/>
    </row>
    <row r="278" spans="2:24" ht="13.5" customHeight="1">
      <c r="B278" s="511"/>
      <c r="C278" s="619"/>
      <c r="D278" s="609"/>
      <c r="E278" s="609"/>
      <c r="F278" s="611"/>
      <c r="G278" s="339" t="s">
        <v>290</v>
      </c>
      <c r="H278" s="439">
        <v>1797</v>
      </c>
      <c r="I278" s="275">
        <f>IFERROR(H278/H279,"-")</f>
        <v>0.59209225700164747</v>
      </c>
      <c r="J278" s="265"/>
      <c r="O278" s="511"/>
      <c r="P278" s="619"/>
      <c r="Q278" s="609"/>
      <c r="R278" s="609"/>
      <c r="S278" s="611"/>
      <c r="T278" s="432" t="s">
        <v>290</v>
      </c>
      <c r="U278" s="429">
        <v>1603</v>
      </c>
      <c r="V278" s="430">
        <v>0.588256880733945</v>
      </c>
      <c r="W278" s="3"/>
      <c r="X278" s="3"/>
    </row>
    <row r="279" spans="2:24" ht="13.5" customHeight="1">
      <c r="B279" s="512"/>
      <c r="C279" s="619"/>
      <c r="D279" s="615"/>
      <c r="E279" s="609"/>
      <c r="F279" s="611"/>
      <c r="G279" s="340" t="s">
        <v>134</v>
      </c>
      <c r="H279" s="433">
        <f>SUM(H276:H278)</f>
        <v>3035</v>
      </c>
      <c r="I279" s="242">
        <f>IFERROR(H279/H279,"-")</f>
        <v>1</v>
      </c>
      <c r="J279" s="265"/>
      <c r="O279" s="512"/>
      <c r="P279" s="619"/>
      <c r="Q279" s="615"/>
      <c r="R279" s="609"/>
      <c r="S279" s="611"/>
      <c r="T279" s="386" t="s">
        <v>134</v>
      </c>
      <c r="U279" s="429">
        <v>2725</v>
      </c>
      <c r="V279" s="430">
        <v>1</v>
      </c>
      <c r="W279" s="3"/>
      <c r="X279" s="3"/>
    </row>
    <row r="280" spans="2:24" ht="13.5" customHeight="1">
      <c r="B280" s="510">
        <v>70</v>
      </c>
      <c r="C280" s="618" t="s">
        <v>48</v>
      </c>
      <c r="D280" s="608">
        <f>VLOOKUP(B280,市区町村別_歯科医療費!$B$6:$G$79,6,FALSE)</f>
        <v>666</v>
      </c>
      <c r="E280" s="608">
        <f ca="1">INDIRECT("M"&amp;(B280+3))-D280</f>
        <v>568</v>
      </c>
      <c r="F280" s="610">
        <f ca="1">IFERROR(D280/INDIRECT("M"&amp;(B280+3)),"-")</f>
        <v>0.53970826580226905</v>
      </c>
      <c r="G280" s="338" t="s">
        <v>288</v>
      </c>
      <c r="H280" s="433">
        <v>113</v>
      </c>
      <c r="I280" s="242">
        <f>IFERROR(H280/H283,"-")</f>
        <v>0.21730769230769231</v>
      </c>
      <c r="J280" s="265"/>
      <c r="O280" s="510">
        <v>70</v>
      </c>
      <c r="P280" s="618" t="s">
        <v>48</v>
      </c>
      <c r="Q280" s="608">
        <v>641</v>
      </c>
      <c r="R280" s="608">
        <v>550</v>
      </c>
      <c r="S280" s="610">
        <v>0.53820319059613775</v>
      </c>
      <c r="T280" s="432" t="s">
        <v>288</v>
      </c>
      <c r="U280" s="429">
        <v>91</v>
      </c>
      <c r="V280" s="430">
        <v>0.18609406952965235</v>
      </c>
      <c r="W280" s="3"/>
      <c r="X280" s="3"/>
    </row>
    <row r="281" spans="2:24" ht="13.5" customHeight="1">
      <c r="B281" s="511"/>
      <c r="C281" s="619"/>
      <c r="D281" s="609"/>
      <c r="E281" s="609"/>
      <c r="F281" s="611"/>
      <c r="G281" s="339" t="s">
        <v>289</v>
      </c>
      <c r="H281" s="439">
        <v>151</v>
      </c>
      <c r="I281" s="275">
        <f>IFERROR(H281/H283,"-")</f>
        <v>0.29038461538461541</v>
      </c>
      <c r="J281" s="265"/>
      <c r="O281" s="511"/>
      <c r="P281" s="619"/>
      <c r="Q281" s="609"/>
      <c r="R281" s="609"/>
      <c r="S281" s="611"/>
      <c r="T281" s="432" t="s">
        <v>289</v>
      </c>
      <c r="U281" s="429">
        <v>151</v>
      </c>
      <c r="V281" s="430">
        <v>0.30879345603271985</v>
      </c>
      <c r="W281" s="3"/>
      <c r="X281" s="3"/>
    </row>
    <row r="282" spans="2:24" ht="13.5" customHeight="1">
      <c r="B282" s="511"/>
      <c r="C282" s="619"/>
      <c r="D282" s="609"/>
      <c r="E282" s="609"/>
      <c r="F282" s="611"/>
      <c r="G282" s="339" t="s">
        <v>290</v>
      </c>
      <c r="H282" s="439">
        <v>256</v>
      </c>
      <c r="I282" s="275">
        <f>IFERROR(H282/H283,"-")</f>
        <v>0.49230769230769234</v>
      </c>
      <c r="J282" s="265"/>
      <c r="O282" s="511"/>
      <c r="P282" s="619"/>
      <c r="Q282" s="609"/>
      <c r="R282" s="609"/>
      <c r="S282" s="611"/>
      <c r="T282" s="432" t="s">
        <v>290</v>
      </c>
      <c r="U282" s="429">
        <v>247</v>
      </c>
      <c r="V282" s="430">
        <v>0.50511247443762786</v>
      </c>
      <c r="W282" s="3"/>
      <c r="X282" s="3"/>
    </row>
    <row r="283" spans="2:24" ht="13.5" customHeight="1">
      <c r="B283" s="512"/>
      <c r="C283" s="620"/>
      <c r="D283" s="615"/>
      <c r="E283" s="615"/>
      <c r="F283" s="617"/>
      <c r="G283" s="340" t="s">
        <v>134</v>
      </c>
      <c r="H283" s="438">
        <f>SUM(H280:H282)</f>
        <v>520</v>
      </c>
      <c r="I283" s="263">
        <f>IFERROR(H283/H283,"-")</f>
        <v>1</v>
      </c>
      <c r="J283" s="265"/>
      <c r="O283" s="512"/>
      <c r="P283" s="620"/>
      <c r="Q283" s="615"/>
      <c r="R283" s="615"/>
      <c r="S283" s="617"/>
      <c r="T283" s="386" t="s">
        <v>134</v>
      </c>
      <c r="U283" s="429">
        <v>489</v>
      </c>
      <c r="V283" s="430">
        <v>1</v>
      </c>
      <c r="W283" s="3"/>
      <c r="X283" s="3"/>
    </row>
    <row r="284" spans="2:24" ht="13.5" customHeight="1">
      <c r="B284" s="510">
        <v>71</v>
      </c>
      <c r="C284" s="618" t="s">
        <v>49</v>
      </c>
      <c r="D284" s="608">
        <f>VLOOKUP(B284,市区町村別_歯科医療費!$B$6:$G$79,6,FALSE)</f>
        <v>1859</v>
      </c>
      <c r="E284" s="608">
        <f ca="1">INDIRECT("M"&amp;(B284+3))-D284</f>
        <v>1885</v>
      </c>
      <c r="F284" s="610">
        <f ca="1">IFERROR(D284/INDIRECT("M"&amp;(B284+3)),"-")</f>
        <v>0.49652777777777779</v>
      </c>
      <c r="G284" s="338" t="s">
        <v>288</v>
      </c>
      <c r="H284" s="433">
        <v>198</v>
      </c>
      <c r="I284" s="242">
        <f>IFERROR(H284/H287,"-")</f>
        <v>0.14484272128749084</v>
      </c>
      <c r="J284" s="265"/>
      <c r="O284" s="510">
        <v>71</v>
      </c>
      <c r="P284" s="618" t="s">
        <v>49</v>
      </c>
      <c r="Q284" s="608">
        <v>1721</v>
      </c>
      <c r="R284" s="608">
        <v>1852</v>
      </c>
      <c r="S284" s="610">
        <v>0.48166806605093759</v>
      </c>
      <c r="T284" s="432" t="s">
        <v>288</v>
      </c>
      <c r="U284" s="429">
        <v>196</v>
      </c>
      <c r="V284" s="430">
        <v>0.157429718875502</v>
      </c>
      <c r="W284" s="3"/>
      <c r="X284" s="3"/>
    </row>
    <row r="285" spans="2:24" ht="13.5" customHeight="1">
      <c r="B285" s="511"/>
      <c r="C285" s="619"/>
      <c r="D285" s="609"/>
      <c r="E285" s="609"/>
      <c r="F285" s="611"/>
      <c r="G285" s="339" t="s">
        <v>289</v>
      </c>
      <c r="H285" s="439">
        <v>413</v>
      </c>
      <c r="I285" s="275">
        <f>IFERROR(H285/H287,"-")</f>
        <v>0.30212143379663497</v>
      </c>
      <c r="J285" s="265"/>
      <c r="O285" s="511"/>
      <c r="P285" s="619"/>
      <c r="Q285" s="609"/>
      <c r="R285" s="609"/>
      <c r="S285" s="611"/>
      <c r="T285" s="432" t="s">
        <v>289</v>
      </c>
      <c r="U285" s="429">
        <v>366</v>
      </c>
      <c r="V285" s="430">
        <v>0.29397590361445786</v>
      </c>
      <c r="W285" s="3"/>
      <c r="X285" s="3"/>
    </row>
    <row r="286" spans="2:24" ht="13.5" customHeight="1">
      <c r="B286" s="511"/>
      <c r="C286" s="619"/>
      <c r="D286" s="609"/>
      <c r="E286" s="609"/>
      <c r="F286" s="611"/>
      <c r="G286" s="339" t="s">
        <v>290</v>
      </c>
      <c r="H286" s="439">
        <v>756</v>
      </c>
      <c r="I286" s="275">
        <f>IFERROR(H286/H287,"-")</f>
        <v>0.55303584491587421</v>
      </c>
      <c r="J286" s="265"/>
      <c r="O286" s="511"/>
      <c r="P286" s="619"/>
      <c r="Q286" s="609"/>
      <c r="R286" s="609"/>
      <c r="S286" s="611"/>
      <c r="T286" s="432" t="s">
        <v>290</v>
      </c>
      <c r="U286" s="429">
        <v>683</v>
      </c>
      <c r="V286" s="430">
        <v>0.54859437751004014</v>
      </c>
      <c r="W286" s="3"/>
      <c r="X286" s="3"/>
    </row>
    <row r="287" spans="2:24" ht="13.5" customHeight="1">
      <c r="B287" s="512"/>
      <c r="C287" s="619"/>
      <c r="D287" s="615"/>
      <c r="E287" s="609"/>
      <c r="F287" s="611"/>
      <c r="G287" s="340" t="s">
        <v>134</v>
      </c>
      <c r="H287" s="433">
        <f>SUM(H284:H286)</f>
        <v>1367</v>
      </c>
      <c r="I287" s="242">
        <f>IFERROR(H287/H287,"-")</f>
        <v>1</v>
      </c>
      <c r="J287" s="265"/>
      <c r="O287" s="512"/>
      <c r="P287" s="619"/>
      <c r="Q287" s="615"/>
      <c r="R287" s="609"/>
      <c r="S287" s="611"/>
      <c r="T287" s="386" t="s">
        <v>134</v>
      </c>
      <c r="U287" s="429">
        <v>1245</v>
      </c>
      <c r="V287" s="430">
        <v>1</v>
      </c>
      <c r="W287" s="3"/>
      <c r="X287" s="3"/>
    </row>
    <row r="288" spans="2:24" ht="13.5" customHeight="1">
      <c r="B288" s="510">
        <v>72</v>
      </c>
      <c r="C288" s="618" t="s">
        <v>27</v>
      </c>
      <c r="D288" s="608">
        <f>VLOOKUP(B288,市区町村別_歯科医療費!$B$6:$G$79,6,FALSE)</f>
        <v>1255</v>
      </c>
      <c r="E288" s="608">
        <f ca="1">INDIRECT("M"&amp;(B288+3))-D288</f>
        <v>1076</v>
      </c>
      <c r="F288" s="610">
        <f ca="1">IFERROR(D288/INDIRECT("M"&amp;(B288+3)),"-")</f>
        <v>0.53839553839553844</v>
      </c>
      <c r="G288" s="338" t="s">
        <v>288</v>
      </c>
      <c r="H288" s="433">
        <v>169</v>
      </c>
      <c r="I288" s="242">
        <f>IFERROR(H288/H291,"-")</f>
        <v>0.1717479674796748</v>
      </c>
      <c r="J288" s="265"/>
      <c r="O288" s="510">
        <v>72</v>
      </c>
      <c r="P288" s="618" t="s">
        <v>27</v>
      </c>
      <c r="Q288" s="608">
        <v>1142</v>
      </c>
      <c r="R288" s="608">
        <v>1069</v>
      </c>
      <c r="S288" s="610">
        <v>0.51650836725463589</v>
      </c>
      <c r="T288" s="432" t="s">
        <v>288</v>
      </c>
      <c r="U288" s="429">
        <v>150</v>
      </c>
      <c r="V288" s="430">
        <v>0.17381228273464658</v>
      </c>
      <c r="W288" s="3"/>
      <c r="X288" s="3"/>
    </row>
    <row r="289" spans="2:24" ht="13.5" customHeight="1">
      <c r="B289" s="511"/>
      <c r="C289" s="619"/>
      <c r="D289" s="609"/>
      <c r="E289" s="609"/>
      <c r="F289" s="611"/>
      <c r="G289" s="339" t="s">
        <v>289</v>
      </c>
      <c r="H289" s="439">
        <v>300</v>
      </c>
      <c r="I289" s="275">
        <f>IFERROR(H289/H291,"-")</f>
        <v>0.3048780487804878</v>
      </c>
      <c r="J289" s="265"/>
      <c r="O289" s="511"/>
      <c r="P289" s="619"/>
      <c r="Q289" s="609"/>
      <c r="R289" s="609"/>
      <c r="S289" s="611"/>
      <c r="T289" s="432" t="s">
        <v>289</v>
      </c>
      <c r="U289" s="429">
        <v>273</v>
      </c>
      <c r="V289" s="430">
        <v>0.31633835457705678</v>
      </c>
      <c r="W289" s="3"/>
      <c r="X289" s="3"/>
    </row>
    <row r="290" spans="2:24" ht="13.5" customHeight="1">
      <c r="B290" s="511"/>
      <c r="C290" s="619"/>
      <c r="D290" s="609"/>
      <c r="E290" s="609"/>
      <c r="F290" s="611"/>
      <c r="G290" s="339" t="s">
        <v>290</v>
      </c>
      <c r="H290" s="439">
        <v>515</v>
      </c>
      <c r="I290" s="275">
        <f>IFERROR(H290/H291,"-")</f>
        <v>0.52337398373983735</v>
      </c>
      <c r="J290" s="265"/>
      <c r="O290" s="511"/>
      <c r="P290" s="619"/>
      <c r="Q290" s="609"/>
      <c r="R290" s="609"/>
      <c r="S290" s="611"/>
      <c r="T290" s="432" t="s">
        <v>290</v>
      </c>
      <c r="U290" s="429">
        <v>440</v>
      </c>
      <c r="V290" s="430">
        <v>0.50984936268829661</v>
      </c>
      <c r="W290" s="3"/>
      <c r="X290" s="3"/>
    </row>
    <row r="291" spans="2:24" ht="13.5" customHeight="1">
      <c r="B291" s="512"/>
      <c r="C291" s="620"/>
      <c r="D291" s="615"/>
      <c r="E291" s="615"/>
      <c r="F291" s="617"/>
      <c r="G291" s="386" t="s">
        <v>134</v>
      </c>
      <c r="H291" s="438">
        <f>SUM(H288:H290)</f>
        <v>984</v>
      </c>
      <c r="I291" s="263">
        <f>IFERROR(H291/H291,"-")</f>
        <v>1</v>
      </c>
      <c r="J291" s="265"/>
      <c r="O291" s="512"/>
      <c r="P291" s="620"/>
      <c r="Q291" s="615"/>
      <c r="R291" s="615"/>
      <c r="S291" s="617"/>
      <c r="T291" s="386" t="s">
        <v>134</v>
      </c>
      <c r="U291" s="429">
        <v>863</v>
      </c>
      <c r="V291" s="430">
        <v>1</v>
      </c>
      <c r="W291" s="3"/>
      <c r="X291" s="3"/>
    </row>
    <row r="292" spans="2:24" ht="13.5" customHeight="1">
      <c r="B292" s="510">
        <v>73</v>
      </c>
      <c r="C292" s="618" t="s">
        <v>28</v>
      </c>
      <c r="D292" s="608">
        <f>VLOOKUP(B292,市区町村別_歯科医療費!$B$6:$G$79,6,FALSE)</f>
        <v>1806</v>
      </c>
      <c r="E292" s="608">
        <f ca="1">INDIRECT("M"&amp;(B292+3))-D292</f>
        <v>1367</v>
      </c>
      <c r="F292" s="610">
        <f ca="1">IFERROR(D292/INDIRECT("M"&amp;(B292+3)),"-")</f>
        <v>0.56917743460447523</v>
      </c>
      <c r="G292" s="338" t="s">
        <v>288</v>
      </c>
      <c r="H292" s="433">
        <v>243</v>
      </c>
      <c r="I292" s="242">
        <f>IFERROR(H292/H295,"-")</f>
        <v>0.18677940046118371</v>
      </c>
      <c r="J292" s="265"/>
      <c r="O292" s="510">
        <v>73</v>
      </c>
      <c r="P292" s="618" t="s">
        <v>28</v>
      </c>
      <c r="Q292" s="608">
        <v>1652</v>
      </c>
      <c r="R292" s="608">
        <v>1369</v>
      </c>
      <c r="S292" s="610">
        <v>0.5468387951009599</v>
      </c>
      <c r="T292" s="432" t="s">
        <v>288</v>
      </c>
      <c r="U292" s="429">
        <v>235</v>
      </c>
      <c r="V292" s="430">
        <v>0.18650793650793651</v>
      </c>
      <c r="W292" s="3"/>
      <c r="X292" s="3"/>
    </row>
    <row r="293" spans="2:24" ht="13.5" customHeight="1">
      <c r="B293" s="511"/>
      <c r="C293" s="619"/>
      <c r="D293" s="609"/>
      <c r="E293" s="609"/>
      <c r="F293" s="611"/>
      <c r="G293" s="339" t="s">
        <v>289</v>
      </c>
      <c r="H293" s="439">
        <v>391</v>
      </c>
      <c r="I293" s="275">
        <f>IFERROR(H293/H295,"-")</f>
        <v>0.30053804765564951</v>
      </c>
      <c r="J293" s="265"/>
      <c r="O293" s="511"/>
      <c r="P293" s="619"/>
      <c r="Q293" s="609"/>
      <c r="R293" s="609"/>
      <c r="S293" s="611"/>
      <c r="T293" s="432" t="s">
        <v>289</v>
      </c>
      <c r="U293" s="429">
        <v>385</v>
      </c>
      <c r="V293" s="430">
        <v>0.30555555555555558</v>
      </c>
      <c r="W293" s="3"/>
      <c r="X293" s="3"/>
    </row>
    <row r="294" spans="2:24" ht="13.5" customHeight="1">
      <c r="B294" s="511"/>
      <c r="C294" s="619"/>
      <c r="D294" s="609"/>
      <c r="E294" s="609"/>
      <c r="F294" s="611"/>
      <c r="G294" s="339" t="s">
        <v>290</v>
      </c>
      <c r="H294" s="439">
        <v>667</v>
      </c>
      <c r="I294" s="275">
        <f>IFERROR(H294/H295,"-")</f>
        <v>0.5126825518831668</v>
      </c>
      <c r="J294" s="265"/>
      <c r="O294" s="511"/>
      <c r="P294" s="619"/>
      <c r="Q294" s="609"/>
      <c r="R294" s="609"/>
      <c r="S294" s="611"/>
      <c r="T294" s="432" t="s">
        <v>290</v>
      </c>
      <c r="U294" s="429">
        <v>640</v>
      </c>
      <c r="V294" s="430">
        <v>0.50793650793650791</v>
      </c>
      <c r="W294" s="3"/>
      <c r="X294" s="3"/>
    </row>
    <row r="295" spans="2:24" ht="13.5" customHeight="1">
      <c r="B295" s="512"/>
      <c r="C295" s="620"/>
      <c r="D295" s="615"/>
      <c r="E295" s="615"/>
      <c r="F295" s="617"/>
      <c r="G295" s="340" t="s">
        <v>134</v>
      </c>
      <c r="H295" s="438">
        <f>SUM(H292:H294)</f>
        <v>1301</v>
      </c>
      <c r="I295" s="263">
        <f>IFERROR(H295/H295,"-")</f>
        <v>1</v>
      </c>
      <c r="J295" s="265"/>
      <c r="O295" s="512"/>
      <c r="P295" s="620"/>
      <c r="Q295" s="615"/>
      <c r="R295" s="615"/>
      <c r="S295" s="617"/>
      <c r="T295" s="386" t="s">
        <v>134</v>
      </c>
      <c r="U295" s="429">
        <v>1260</v>
      </c>
      <c r="V295" s="430">
        <v>1</v>
      </c>
      <c r="W295" s="3"/>
      <c r="X295" s="3"/>
    </row>
    <row r="296" spans="2:24" ht="13.5" customHeight="1">
      <c r="B296" s="510">
        <v>74</v>
      </c>
      <c r="C296" s="618" t="s">
        <v>29</v>
      </c>
      <c r="D296" s="608">
        <f>VLOOKUP(B296,市区町村別_歯科医療費!$B$6:$G$79,6,FALSE)</f>
        <v>734</v>
      </c>
      <c r="E296" s="608">
        <f ca="1">INDIRECT("M"&amp;(B296+3))-D296</f>
        <v>714</v>
      </c>
      <c r="F296" s="610">
        <f ca="1">IFERROR(D296/INDIRECT("M"&amp;(B296+3)),"-")</f>
        <v>0.50690607734806625</v>
      </c>
      <c r="G296" s="338" t="s">
        <v>288</v>
      </c>
      <c r="H296" s="433">
        <v>112</v>
      </c>
      <c r="I296" s="242">
        <f>IFERROR(H296/H299,"-")</f>
        <v>0.20071684587813621</v>
      </c>
      <c r="J296" s="265"/>
      <c r="O296" s="510">
        <v>74</v>
      </c>
      <c r="P296" s="618" t="s">
        <v>29</v>
      </c>
      <c r="Q296" s="608">
        <v>658</v>
      </c>
      <c r="R296" s="608">
        <v>733</v>
      </c>
      <c r="S296" s="610">
        <v>0.47304097771387493</v>
      </c>
      <c r="T296" s="432" t="s">
        <v>288</v>
      </c>
      <c r="U296" s="429">
        <v>86</v>
      </c>
      <c r="V296" s="430">
        <v>0.18655097613882862</v>
      </c>
      <c r="W296" s="3"/>
      <c r="X296" s="3"/>
    </row>
    <row r="297" spans="2:24" ht="13.5" customHeight="1">
      <c r="B297" s="511"/>
      <c r="C297" s="619"/>
      <c r="D297" s="609"/>
      <c r="E297" s="609"/>
      <c r="F297" s="611"/>
      <c r="G297" s="339" t="s">
        <v>289</v>
      </c>
      <c r="H297" s="439">
        <v>140</v>
      </c>
      <c r="I297" s="275">
        <f>IFERROR(H297/H299,"-")</f>
        <v>0.25089605734767023</v>
      </c>
      <c r="J297" s="265"/>
      <c r="O297" s="511"/>
      <c r="P297" s="619"/>
      <c r="Q297" s="609"/>
      <c r="R297" s="609"/>
      <c r="S297" s="611"/>
      <c r="T297" s="432" t="s">
        <v>289</v>
      </c>
      <c r="U297" s="429">
        <v>118</v>
      </c>
      <c r="V297" s="430">
        <v>0.2559652928416486</v>
      </c>
      <c r="W297" s="3"/>
      <c r="X297" s="3"/>
    </row>
    <row r="298" spans="2:24" ht="13.5" customHeight="1">
      <c r="B298" s="511"/>
      <c r="C298" s="619"/>
      <c r="D298" s="609"/>
      <c r="E298" s="609"/>
      <c r="F298" s="611"/>
      <c r="G298" s="339" t="s">
        <v>290</v>
      </c>
      <c r="H298" s="439">
        <v>306</v>
      </c>
      <c r="I298" s="275">
        <f>IFERROR(H298/H299,"-")</f>
        <v>0.54838709677419351</v>
      </c>
      <c r="J298" s="265"/>
      <c r="O298" s="511"/>
      <c r="P298" s="619"/>
      <c r="Q298" s="609"/>
      <c r="R298" s="609"/>
      <c r="S298" s="611"/>
      <c r="T298" s="432" t="s">
        <v>290</v>
      </c>
      <c r="U298" s="429">
        <v>257</v>
      </c>
      <c r="V298" s="430">
        <v>0.55748373101952275</v>
      </c>
      <c r="W298" s="3"/>
      <c r="X298" s="3"/>
    </row>
    <row r="299" spans="2:24" ht="13.5" customHeight="1" thickBot="1">
      <c r="B299" s="512"/>
      <c r="C299" s="620"/>
      <c r="D299" s="622"/>
      <c r="E299" s="615"/>
      <c r="F299" s="617"/>
      <c r="G299" s="340" t="s">
        <v>134</v>
      </c>
      <c r="H299" s="438">
        <f>SUM(H296:H298)</f>
        <v>558</v>
      </c>
      <c r="I299" s="263">
        <f>IFERROR(H299/H299,"-")</f>
        <v>1</v>
      </c>
      <c r="J299" s="265"/>
      <c r="O299" s="512"/>
      <c r="P299" s="620"/>
      <c r="Q299" s="615"/>
      <c r="R299" s="615"/>
      <c r="S299" s="617"/>
      <c r="T299" s="386" t="s">
        <v>134</v>
      </c>
      <c r="U299" s="429">
        <v>461</v>
      </c>
      <c r="V299" s="430">
        <v>1</v>
      </c>
      <c r="W299" s="3"/>
      <c r="X299" s="3"/>
    </row>
    <row r="300" spans="2:24" ht="13.5" customHeight="1" thickTop="1">
      <c r="B300" s="623" t="s">
        <v>313</v>
      </c>
      <c r="C300" s="624"/>
      <c r="D300" s="627">
        <f>年齢階層別_推計残存歯数階層別人数!C32</f>
        <v>780188</v>
      </c>
      <c r="E300" s="627">
        <f>年齢階層別_推計残存歯数階層別人数!D32</f>
        <v>586189</v>
      </c>
      <c r="F300" s="629">
        <f>年齢階層別_推計残存歯数階層別人数!E32</f>
        <v>0.57099029038105886</v>
      </c>
      <c r="G300" s="341" t="s">
        <v>288</v>
      </c>
      <c r="H300" s="435">
        <f>年齢階層別_推計残存歯数階層別人数!G32</f>
        <v>104454</v>
      </c>
      <c r="I300" s="279">
        <f>年齢階層別_推計残存歯数階層別人数!H32</f>
        <v>0.16759701241084968</v>
      </c>
      <c r="J300" s="265"/>
      <c r="O300" s="540" t="s">
        <v>313</v>
      </c>
      <c r="P300" s="541"/>
      <c r="Q300" s="615">
        <v>721791</v>
      </c>
      <c r="R300" s="615">
        <v>581354</v>
      </c>
      <c r="S300" s="617">
        <v>0.5538838732451109</v>
      </c>
      <c r="T300" s="432" t="s">
        <v>288</v>
      </c>
      <c r="U300" s="429">
        <v>98824</v>
      </c>
      <c r="V300" s="430">
        <v>0.17419967812615128</v>
      </c>
      <c r="W300" s="3"/>
      <c r="X300" s="3"/>
    </row>
    <row r="301" spans="2:24" ht="13.5" customHeight="1">
      <c r="B301" s="625"/>
      <c r="C301" s="626"/>
      <c r="D301" s="628"/>
      <c r="E301" s="628"/>
      <c r="F301" s="630"/>
      <c r="G301" s="339" t="s">
        <v>289</v>
      </c>
      <c r="H301" s="439">
        <f>年齢階層別_推計残存歯数階層別人数!G33</f>
        <v>171711</v>
      </c>
      <c r="I301" s="275">
        <f>年齢階層別_推計残存歯数階層別人数!H33</f>
        <v>0.27551123554942281</v>
      </c>
      <c r="J301" s="265"/>
      <c r="O301" s="625"/>
      <c r="P301" s="626"/>
      <c r="Q301" s="628"/>
      <c r="R301" s="628"/>
      <c r="S301" s="630"/>
      <c r="T301" s="432" t="s">
        <v>289</v>
      </c>
      <c r="U301" s="429">
        <v>159057</v>
      </c>
      <c r="V301" s="430">
        <v>0.28037398004241121</v>
      </c>
      <c r="W301" s="3"/>
      <c r="X301" s="3"/>
    </row>
    <row r="302" spans="2:24" ht="13.5" customHeight="1">
      <c r="B302" s="625"/>
      <c r="C302" s="626"/>
      <c r="D302" s="628"/>
      <c r="E302" s="628"/>
      <c r="F302" s="630"/>
      <c r="G302" s="343" t="s">
        <v>290</v>
      </c>
      <c r="H302" s="436">
        <f>年齢階層別_推計残存歯数階層別人数!G34</f>
        <v>347080</v>
      </c>
      <c r="I302" s="331">
        <f>年齢階層別_推計残存歯数階層別人数!H34</f>
        <v>0.55689175203972752</v>
      </c>
      <c r="J302" s="265"/>
      <c r="O302" s="625"/>
      <c r="P302" s="626"/>
      <c r="Q302" s="628"/>
      <c r="R302" s="628"/>
      <c r="S302" s="630"/>
      <c r="T302" s="432" t="s">
        <v>290</v>
      </c>
      <c r="U302" s="429">
        <v>309422</v>
      </c>
      <c r="V302" s="430">
        <v>0.54542634183143757</v>
      </c>
      <c r="W302" s="3"/>
      <c r="X302" s="3"/>
    </row>
    <row r="303" spans="2:24" ht="13.5" customHeight="1">
      <c r="B303" s="625"/>
      <c r="C303" s="626"/>
      <c r="D303" s="628"/>
      <c r="E303" s="628"/>
      <c r="F303" s="630"/>
      <c r="G303" s="342" t="s">
        <v>134</v>
      </c>
      <c r="H303" s="438">
        <f>年齢階層別_推計残存歯数階層別人数!G35</f>
        <v>623245</v>
      </c>
      <c r="I303" s="263">
        <f>年齢階層別_推計残存歯数階層別人数!H35</f>
        <v>1</v>
      </c>
      <c r="J303" s="265"/>
      <c r="O303" s="625"/>
      <c r="P303" s="626"/>
      <c r="Q303" s="628"/>
      <c r="R303" s="628"/>
      <c r="S303" s="630"/>
      <c r="T303" s="386" t="s">
        <v>134</v>
      </c>
      <c r="U303" s="429">
        <v>567303</v>
      </c>
      <c r="V303" s="430">
        <v>1</v>
      </c>
      <c r="W303" s="3"/>
      <c r="X303" s="3"/>
    </row>
    <row r="304" spans="2:24">
      <c r="B304" s="284"/>
      <c r="C304" s="284"/>
      <c r="D304" s="284"/>
      <c r="E304" s="284"/>
      <c r="F304" s="284"/>
      <c r="G304" s="284"/>
      <c r="H304" s="284"/>
      <c r="I304" s="284"/>
      <c r="W304" s="3"/>
      <c r="X304" s="3"/>
    </row>
    <row r="305" spans="23:24">
      <c r="W305" s="3"/>
      <c r="X305" s="3"/>
    </row>
    <row r="306" spans="23:24">
      <c r="W306" s="3"/>
      <c r="X306" s="3"/>
    </row>
    <row r="307" spans="23:24">
      <c r="W307" s="3"/>
      <c r="X307" s="3"/>
    </row>
    <row r="308" spans="23:24">
      <c r="W308" s="3"/>
      <c r="X308" s="3"/>
    </row>
    <row r="309" spans="23:24">
      <c r="W309" s="3"/>
      <c r="X309" s="3"/>
    </row>
    <row r="310" spans="23:24">
      <c r="W310" s="3"/>
      <c r="X310" s="3"/>
    </row>
    <row r="311" spans="23:24">
      <c r="W311" s="3"/>
      <c r="X311" s="3"/>
    </row>
    <row r="312" spans="23:24">
      <c r="W312" s="3"/>
      <c r="X312" s="3"/>
    </row>
    <row r="313" spans="23:24">
      <c r="W313" s="3"/>
      <c r="X313" s="3"/>
    </row>
    <row r="314" spans="23:24">
      <c r="W314" s="3"/>
      <c r="X314" s="3"/>
    </row>
    <row r="315" spans="23:24">
      <c r="W315" s="3"/>
      <c r="X315" s="3"/>
    </row>
    <row r="316" spans="23:24">
      <c r="W316" s="3"/>
      <c r="X316" s="3"/>
    </row>
    <row r="317" spans="23:24">
      <c r="W317" s="3"/>
      <c r="X317" s="3"/>
    </row>
    <row r="318" spans="23:24">
      <c r="W318" s="3"/>
      <c r="X318" s="3"/>
    </row>
    <row r="319" spans="23:24">
      <c r="W319" s="3"/>
      <c r="X319" s="3"/>
    </row>
    <row r="320" spans="23:24">
      <c r="W320" s="3"/>
      <c r="X320" s="3"/>
    </row>
    <row r="321" spans="23:24">
      <c r="W321" s="3"/>
      <c r="X321" s="3"/>
    </row>
    <row r="322" spans="23:24">
      <c r="W322" s="3"/>
      <c r="X322" s="3"/>
    </row>
    <row r="323" spans="23:24">
      <c r="W323" s="3"/>
      <c r="X323" s="3"/>
    </row>
    <row r="324" spans="23:24">
      <c r="W324" s="3"/>
      <c r="X324" s="3"/>
    </row>
    <row r="325" spans="23:24">
      <c r="W325" s="3"/>
      <c r="X325" s="3"/>
    </row>
    <row r="326" spans="23:24">
      <c r="W326" s="3"/>
      <c r="X326" s="3"/>
    </row>
    <row r="327" spans="23:24">
      <c r="W327" s="3"/>
      <c r="X327" s="3"/>
    </row>
    <row r="328" spans="23:24">
      <c r="W328" s="3"/>
      <c r="X328" s="3"/>
    </row>
    <row r="329" spans="23:24">
      <c r="W329" s="3"/>
      <c r="X329" s="3"/>
    </row>
    <row r="330" spans="23:24">
      <c r="W330" s="3"/>
      <c r="X330" s="3"/>
    </row>
    <row r="331" spans="23:24">
      <c r="W331" s="3"/>
      <c r="X331" s="3"/>
    </row>
    <row r="332" spans="23:24">
      <c r="W332" s="3"/>
      <c r="X332" s="3"/>
    </row>
    <row r="333" spans="23:24">
      <c r="W333" s="3"/>
      <c r="X333" s="3"/>
    </row>
    <row r="334" spans="23:24">
      <c r="W334" s="3"/>
      <c r="X334" s="3"/>
    </row>
    <row r="335" spans="23:24">
      <c r="W335" s="3"/>
      <c r="X335" s="3"/>
    </row>
    <row r="336" spans="23:24">
      <c r="W336" s="3"/>
      <c r="X336" s="3"/>
    </row>
    <row r="337" spans="23:24">
      <c r="W337" s="3"/>
      <c r="X337" s="3"/>
    </row>
    <row r="338" spans="23:24">
      <c r="W338" s="3"/>
      <c r="X338" s="3"/>
    </row>
    <row r="339" spans="23:24">
      <c r="W339" s="3"/>
      <c r="X339" s="3"/>
    </row>
    <row r="340" spans="23:24">
      <c r="W340" s="3"/>
      <c r="X340" s="3"/>
    </row>
    <row r="341" spans="23:24">
      <c r="W341" s="3"/>
      <c r="X341" s="3"/>
    </row>
    <row r="342" spans="23:24">
      <c r="W342" s="3"/>
      <c r="X342" s="3"/>
    </row>
    <row r="343" spans="23:24">
      <c r="W343" s="3"/>
      <c r="X343" s="3"/>
    </row>
    <row r="344" spans="23:24">
      <c r="W344" s="3"/>
      <c r="X344" s="3"/>
    </row>
    <row r="345" spans="23:24">
      <c r="W345" s="3"/>
      <c r="X345" s="3"/>
    </row>
    <row r="346" spans="23:24">
      <c r="W346" s="3"/>
      <c r="X346" s="3"/>
    </row>
    <row r="347" spans="23:24">
      <c r="W347" s="3"/>
      <c r="X347" s="3"/>
    </row>
    <row r="348" spans="23:24">
      <c r="W348" s="3"/>
      <c r="X348" s="3"/>
    </row>
    <row r="349" spans="23:24">
      <c r="W349" s="3"/>
      <c r="X349" s="3"/>
    </row>
    <row r="350" spans="23:24">
      <c r="W350" s="3"/>
      <c r="X350" s="3"/>
    </row>
    <row r="351" spans="23:24">
      <c r="W351" s="3"/>
      <c r="X351" s="3"/>
    </row>
    <row r="352" spans="23:24">
      <c r="W352" s="3"/>
      <c r="X352" s="3"/>
    </row>
    <row r="353" spans="23:24">
      <c r="W353" s="3"/>
      <c r="X353" s="3"/>
    </row>
    <row r="354" spans="23:24">
      <c r="W354" s="3"/>
      <c r="X354" s="3"/>
    </row>
    <row r="355" spans="23:24">
      <c r="W355" s="3"/>
      <c r="X355" s="3"/>
    </row>
    <row r="356" spans="23:24">
      <c r="W356" s="3"/>
      <c r="X356" s="3"/>
    </row>
    <row r="357" spans="23:24">
      <c r="W357" s="3"/>
      <c r="X357" s="3"/>
    </row>
    <row r="358" spans="23:24">
      <c r="W358" s="3"/>
      <c r="X358" s="3"/>
    </row>
    <row r="359" spans="23:24">
      <c r="W359" s="3"/>
      <c r="X359" s="3"/>
    </row>
    <row r="360" spans="23:24">
      <c r="W360" s="3"/>
      <c r="X360" s="3"/>
    </row>
    <row r="361" spans="23:24">
      <c r="W361" s="3"/>
      <c r="X361" s="3"/>
    </row>
    <row r="362" spans="23:24">
      <c r="W362" s="3"/>
      <c r="X362" s="3"/>
    </row>
    <row r="363" spans="23:24">
      <c r="W363" s="3"/>
      <c r="X363" s="3"/>
    </row>
    <row r="364" spans="23:24">
      <c r="W364" s="3"/>
      <c r="X364" s="3"/>
    </row>
    <row r="365" spans="23:24">
      <c r="W365" s="3"/>
      <c r="X365" s="3"/>
    </row>
    <row r="366" spans="23:24">
      <c r="W366" s="3"/>
      <c r="X366" s="3"/>
    </row>
    <row r="367" spans="23:24">
      <c r="W367" s="3"/>
      <c r="X367" s="3"/>
    </row>
    <row r="368" spans="23:24">
      <c r="W368" s="3"/>
      <c r="X368" s="3"/>
    </row>
    <row r="369" spans="23:24">
      <c r="W369" s="3"/>
      <c r="X369" s="3"/>
    </row>
    <row r="370" spans="23:24">
      <c r="W370" s="3"/>
      <c r="X370" s="3"/>
    </row>
    <row r="371" spans="23:24">
      <c r="W371" s="3"/>
      <c r="X371" s="3"/>
    </row>
    <row r="372" spans="23:24">
      <c r="W372" s="3"/>
      <c r="X372" s="3"/>
    </row>
    <row r="373" spans="23:24">
      <c r="W373" s="3"/>
      <c r="X373" s="3"/>
    </row>
    <row r="374" spans="23:24">
      <c r="W374" s="3"/>
      <c r="X374" s="3"/>
    </row>
    <row r="375" spans="23:24">
      <c r="W375" s="3"/>
      <c r="X375" s="3"/>
    </row>
    <row r="376" spans="23:24">
      <c r="W376" s="3"/>
      <c r="X376" s="3"/>
    </row>
    <row r="377" spans="23:24">
      <c r="W377" s="3"/>
      <c r="X377" s="3"/>
    </row>
    <row r="378" spans="23:24">
      <c r="W378" s="3"/>
      <c r="X378" s="3"/>
    </row>
    <row r="379" spans="23:24">
      <c r="W379" s="3"/>
      <c r="X379" s="3"/>
    </row>
    <row r="380" spans="23:24">
      <c r="W380" s="3"/>
      <c r="X380" s="3"/>
    </row>
    <row r="381" spans="23:24">
      <c r="W381" s="3"/>
      <c r="X381" s="3"/>
    </row>
    <row r="382" spans="23:24">
      <c r="W382" s="3"/>
      <c r="X382" s="3"/>
    </row>
    <row r="383" spans="23:24">
      <c r="W383" s="3"/>
      <c r="X383" s="3"/>
    </row>
    <row r="384" spans="23:24">
      <c r="W384" s="3"/>
      <c r="X384" s="3"/>
    </row>
    <row r="385" spans="24:24">
      <c r="X385" s="3"/>
    </row>
  </sheetData>
  <mergeCells count="756">
    <mergeCell ref="O300:P303"/>
    <mergeCell ref="Q300:Q303"/>
    <mergeCell ref="R300:R303"/>
    <mergeCell ref="S300:S303"/>
    <mergeCell ref="AI2:AK2"/>
    <mergeCell ref="AL2:AN2"/>
    <mergeCell ref="AO2:AQ2"/>
    <mergeCell ref="AR2:AR3"/>
    <mergeCell ref="O268:O271"/>
    <mergeCell ref="P268:P271"/>
    <mergeCell ref="Q268:Q271"/>
    <mergeCell ref="R268:R271"/>
    <mergeCell ref="S268:S271"/>
    <mergeCell ref="O272:O275"/>
    <mergeCell ref="P272:P275"/>
    <mergeCell ref="Q272:Q275"/>
    <mergeCell ref="O284:O287"/>
    <mergeCell ref="P284:P287"/>
    <mergeCell ref="Q284:Q287"/>
    <mergeCell ref="R284:R287"/>
    <mergeCell ref="S284:S287"/>
    <mergeCell ref="O236:O239"/>
    <mergeCell ref="P236:P239"/>
    <mergeCell ref="Q236:Q239"/>
    <mergeCell ref="R236:R239"/>
    <mergeCell ref="S236:S239"/>
    <mergeCell ref="O240:O243"/>
    <mergeCell ref="P240:P243"/>
    <mergeCell ref="Q240:Q243"/>
    <mergeCell ref="O252:O255"/>
    <mergeCell ref="P252:P255"/>
    <mergeCell ref="Q252:Q255"/>
    <mergeCell ref="R252:R255"/>
    <mergeCell ref="S252:S255"/>
    <mergeCell ref="R240:R243"/>
    <mergeCell ref="S240:S243"/>
    <mergeCell ref="O244:O247"/>
    <mergeCell ref="P244:P247"/>
    <mergeCell ref="Q244:Q247"/>
    <mergeCell ref="R244:R247"/>
    <mergeCell ref="S244:S247"/>
    <mergeCell ref="O248:O251"/>
    <mergeCell ref="P248:P251"/>
    <mergeCell ref="Q248:Q251"/>
    <mergeCell ref="R248:R251"/>
    <mergeCell ref="S248:S251"/>
    <mergeCell ref="O204:O207"/>
    <mergeCell ref="P204:P207"/>
    <mergeCell ref="Q204:Q207"/>
    <mergeCell ref="R204:R207"/>
    <mergeCell ref="S204:S207"/>
    <mergeCell ref="O208:O211"/>
    <mergeCell ref="P208:P211"/>
    <mergeCell ref="Q208:Q211"/>
    <mergeCell ref="O220:O223"/>
    <mergeCell ref="P220:P223"/>
    <mergeCell ref="Q220:Q223"/>
    <mergeCell ref="R220:R223"/>
    <mergeCell ref="S220:S223"/>
    <mergeCell ref="R208:R211"/>
    <mergeCell ref="S208:S211"/>
    <mergeCell ref="O212:O215"/>
    <mergeCell ref="P212:P215"/>
    <mergeCell ref="Q212:Q215"/>
    <mergeCell ref="R212:R215"/>
    <mergeCell ref="S212:S215"/>
    <mergeCell ref="O216:O219"/>
    <mergeCell ref="P216:P219"/>
    <mergeCell ref="Q216:Q219"/>
    <mergeCell ref="R216:R219"/>
    <mergeCell ref="O172:O175"/>
    <mergeCell ref="P172:P175"/>
    <mergeCell ref="Q172:Q175"/>
    <mergeCell ref="R172:R175"/>
    <mergeCell ref="S172:S175"/>
    <mergeCell ref="O176:O179"/>
    <mergeCell ref="P176:P179"/>
    <mergeCell ref="Q176:Q179"/>
    <mergeCell ref="O188:O191"/>
    <mergeCell ref="P188:P191"/>
    <mergeCell ref="Q188:Q191"/>
    <mergeCell ref="R188:R191"/>
    <mergeCell ref="S188:S191"/>
    <mergeCell ref="R176:R179"/>
    <mergeCell ref="S176:S179"/>
    <mergeCell ref="O180:O183"/>
    <mergeCell ref="P180:P183"/>
    <mergeCell ref="Q180:Q183"/>
    <mergeCell ref="R180:R183"/>
    <mergeCell ref="S180:S183"/>
    <mergeCell ref="O184:O187"/>
    <mergeCell ref="P184:P187"/>
    <mergeCell ref="Q184:Q187"/>
    <mergeCell ref="R184:R187"/>
    <mergeCell ref="O140:O143"/>
    <mergeCell ref="P140:P143"/>
    <mergeCell ref="Q140:Q143"/>
    <mergeCell ref="R140:R143"/>
    <mergeCell ref="S140:S143"/>
    <mergeCell ref="O144:O147"/>
    <mergeCell ref="P144:P147"/>
    <mergeCell ref="Q144:Q147"/>
    <mergeCell ref="O156:O159"/>
    <mergeCell ref="P156:P159"/>
    <mergeCell ref="Q156:Q159"/>
    <mergeCell ref="R156:R159"/>
    <mergeCell ref="S156:S159"/>
    <mergeCell ref="R144:R147"/>
    <mergeCell ref="S144:S147"/>
    <mergeCell ref="O148:O151"/>
    <mergeCell ref="P148:P151"/>
    <mergeCell ref="Q148:Q151"/>
    <mergeCell ref="R148:R151"/>
    <mergeCell ref="S148:S151"/>
    <mergeCell ref="O152:O155"/>
    <mergeCell ref="P152:P155"/>
    <mergeCell ref="Q152:Q155"/>
    <mergeCell ref="R152:R155"/>
    <mergeCell ref="O108:O111"/>
    <mergeCell ref="P108:P111"/>
    <mergeCell ref="Q108:Q111"/>
    <mergeCell ref="R108:R111"/>
    <mergeCell ref="S108:S111"/>
    <mergeCell ref="O112:O115"/>
    <mergeCell ref="P112:P115"/>
    <mergeCell ref="Q112:Q115"/>
    <mergeCell ref="O124:O127"/>
    <mergeCell ref="P124:P127"/>
    <mergeCell ref="Q124:Q127"/>
    <mergeCell ref="R124:R127"/>
    <mergeCell ref="S124:S127"/>
    <mergeCell ref="R112:R115"/>
    <mergeCell ref="S112:S115"/>
    <mergeCell ref="O116:O119"/>
    <mergeCell ref="P116:P119"/>
    <mergeCell ref="Q116:Q119"/>
    <mergeCell ref="R116:R119"/>
    <mergeCell ref="S116:S119"/>
    <mergeCell ref="O120:O123"/>
    <mergeCell ref="P120:P123"/>
    <mergeCell ref="Q120:Q123"/>
    <mergeCell ref="R120:R123"/>
    <mergeCell ref="B4:B7"/>
    <mergeCell ref="C4:C7"/>
    <mergeCell ref="D4:D7"/>
    <mergeCell ref="E4:E7"/>
    <mergeCell ref="F4:F7"/>
    <mergeCell ref="B8:B11"/>
    <mergeCell ref="C8:C11"/>
    <mergeCell ref="D8:D11"/>
    <mergeCell ref="E8:E11"/>
    <mergeCell ref="F8:F11"/>
    <mergeCell ref="B12:B15"/>
    <mergeCell ref="C12:C15"/>
    <mergeCell ref="D12:D15"/>
    <mergeCell ref="E12:E15"/>
    <mergeCell ref="F12:F15"/>
    <mergeCell ref="B16:B19"/>
    <mergeCell ref="C16:C19"/>
    <mergeCell ref="D16:D19"/>
    <mergeCell ref="E16:E19"/>
    <mergeCell ref="F16:F19"/>
    <mergeCell ref="B28:B31"/>
    <mergeCell ref="C28:C31"/>
    <mergeCell ref="D28:D31"/>
    <mergeCell ref="E28:E31"/>
    <mergeCell ref="F28:F31"/>
    <mergeCell ref="B20:B23"/>
    <mergeCell ref="C20:C23"/>
    <mergeCell ref="D20:D23"/>
    <mergeCell ref="E20:E23"/>
    <mergeCell ref="F20:F23"/>
    <mergeCell ref="B24:B27"/>
    <mergeCell ref="C24:C27"/>
    <mergeCell ref="D24:D27"/>
    <mergeCell ref="E24:E27"/>
    <mergeCell ref="F24:F27"/>
    <mergeCell ref="B300:C303"/>
    <mergeCell ref="D300:D303"/>
    <mergeCell ref="E300:E303"/>
    <mergeCell ref="F300:F303"/>
    <mergeCell ref="B32:B35"/>
    <mergeCell ref="C32:C35"/>
    <mergeCell ref="D32:D35"/>
    <mergeCell ref="E32:E35"/>
    <mergeCell ref="F32:F35"/>
    <mergeCell ref="B36:B39"/>
    <mergeCell ref="C36:C39"/>
    <mergeCell ref="D36:D39"/>
    <mergeCell ref="E36:E39"/>
    <mergeCell ref="F36:F39"/>
    <mergeCell ref="B40:B43"/>
    <mergeCell ref="C40:C43"/>
    <mergeCell ref="D40:D43"/>
    <mergeCell ref="E40:E43"/>
    <mergeCell ref="F40:F43"/>
    <mergeCell ref="B44:B47"/>
    <mergeCell ref="C44:C47"/>
    <mergeCell ref="D44:D47"/>
    <mergeCell ref="E44:E47"/>
    <mergeCell ref="F44:F47"/>
    <mergeCell ref="B48:B51"/>
    <mergeCell ref="C48:C51"/>
    <mergeCell ref="D48:D51"/>
    <mergeCell ref="E48:E51"/>
    <mergeCell ref="F48:F51"/>
    <mergeCell ref="B212:B215"/>
    <mergeCell ref="C212:C215"/>
    <mergeCell ref="D212:D215"/>
    <mergeCell ref="E212:E215"/>
    <mergeCell ref="F212:F215"/>
    <mergeCell ref="F184:F187"/>
    <mergeCell ref="B188:B191"/>
    <mergeCell ref="C188:C191"/>
    <mergeCell ref="D188:D191"/>
    <mergeCell ref="E188:E191"/>
    <mergeCell ref="F188:F191"/>
    <mergeCell ref="B192:B195"/>
    <mergeCell ref="C192:C195"/>
    <mergeCell ref="D192:D195"/>
    <mergeCell ref="E192:E195"/>
    <mergeCell ref="F192:F195"/>
    <mergeCell ref="B196:B199"/>
    <mergeCell ref="C196:C199"/>
    <mergeCell ref="D196:D199"/>
    <mergeCell ref="B216:B219"/>
    <mergeCell ref="C216:C219"/>
    <mergeCell ref="D216:D219"/>
    <mergeCell ref="E216:E219"/>
    <mergeCell ref="F216:F219"/>
    <mergeCell ref="B220:B223"/>
    <mergeCell ref="C220:C223"/>
    <mergeCell ref="D220:D223"/>
    <mergeCell ref="E220:E223"/>
    <mergeCell ref="F220:F223"/>
    <mergeCell ref="B224:B227"/>
    <mergeCell ref="C224:C227"/>
    <mergeCell ref="D224:D227"/>
    <mergeCell ref="E224:E227"/>
    <mergeCell ref="F224:F227"/>
    <mergeCell ref="B228:B231"/>
    <mergeCell ref="C228:C231"/>
    <mergeCell ref="D228:D231"/>
    <mergeCell ref="E228:E231"/>
    <mergeCell ref="F228:F231"/>
    <mergeCell ref="B232:B235"/>
    <mergeCell ref="C232:C235"/>
    <mergeCell ref="D232:D235"/>
    <mergeCell ref="E232:E235"/>
    <mergeCell ref="F232:F235"/>
    <mergeCell ref="B236:B239"/>
    <mergeCell ref="C236:C239"/>
    <mergeCell ref="D236:D239"/>
    <mergeCell ref="E236:E239"/>
    <mergeCell ref="F236:F239"/>
    <mergeCell ref="B240:B243"/>
    <mergeCell ref="C240:C243"/>
    <mergeCell ref="D240:D243"/>
    <mergeCell ref="E240:E243"/>
    <mergeCell ref="F240:F243"/>
    <mergeCell ref="B244:B247"/>
    <mergeCell ref="C244:C247"/>
    <mergeCell ref="D244:D247"/>
    <mergeCell ref="E244:E247"/>
    <mergeCell ref="F244:F247"/>
    <mergeCell ref="B248:B251"/>
    <mergeCell ref="C248:C251"/>
    <mergeCell ref="D248:D251"/>
    <mergeCell ref="E248:E251"/>
    <mergeCell ref="F248:F251"/>
    <mergeCell ref="B172:B175"/>
    <mergeCell ref="C172:C175"/>
    <mergeCell ref="D172:D175"/>
    <mergeCell ref="E172:E175"/>
    <mergeCell ref="F172:F175"/>
    <mergeCell ref="B176:B179"/>
    <mergeCell ref="C176:C179"/>
    <mergeCell ref="D176:D179"/>
    <mergeCell ref="E176:E179"/>
    <mergeCell ref="F176:F179"/>
    <mergeCell ref="B180:B183"/>
    <mergeCell ref="C180:C183"/>
    <mergeCell ref="D180:D183"/>
    <mergeCell ref="E180:E183"/>
    <mergeCell ref="F180:F183"/>
    <mergeCell ref="B184:B187"/>
    <mergeCell ref="C184:C187"/>
    <mergeCell ref="D184:D187"/>
    <mergeCell ref="E184:E187"/>
    <mergeCell ref="E196:E199"/>
    <mergeCell ref="F196:F199"/>
    <mergeCell ref="B200:B203"/>
    <mergeCell ref="C200:C203"/>
    <mergeCell ref="D200:D203"/>
    <mergeCell ref="E200:E203"/>
    <mergeCell ref="F200:F203"/>
    <mergeCell ref="B204:B207"/>
    <mergeCell ref="C204:C207"/>
    <mergeCell ref="D204:D207"/>
    <mergeCell ref="E204:E207"/>
    <mergeCell ref="F204:F207"/>
    <mergeCell ref="B208:B211"/>
    <mergeCell ref="C208:C211"/>
    <mergeCell ref="D208:D211"/>
    <mergeCell ref="E208:E211"/>
    <mergeCell ref="F208:F211"/>
    <mergeCell ref="B132:B135"/>
    <mergeCell ref="C132:C135"/>
    <mergeCell ref="D132:D135"/>
    <mergeCell ref="E132:E135"/>
    <mergeCell ref="F132:F135"/>
    <mergeCell ref="B136:B139"/>
    <mergeCell ref="C136:C139"/>
    <mergeCell ref="D136:D139"/>
    <mergeCell ref="E136:E139"/>
    <mergeCell ref="F136:F139"/>
    <mergeCell ref="B140:B143"/>
    <mergeCell ref="C140:C143"/>
    <mergeCell ref="D140:D143"/>
    <mergeCell ref="E140:E143"/>
    <mergeCell ref="F140:F143"/>
    <mergeCell ref="B144:B147"/>
    <mergeCell ref="C144:C147"/>
    <mergeCell ref="D144:D147"/>
    <mergeCell ref="E144:E147"/>
    <mergeCell ref="F144:F147"/>
    <mergeCell ref="B148:B151"/>
    <mergeCell ref="C148:C151"/>
    <mergeCell ref="D148:D151"/>
    <mergeCell ref="E148:E151"/>
    <mergeCell ref="F148:F151"/>
    <mergeCell ref="B152:B155"/>
    <mergeCell ref="C152:C155"/>
    <mergeCell ref="D152:D155"/>
    <mergeCell ref="E152:E155"/>
    <mergeCell ref="F152:F155"/>
    <mergeCell ref="B156:B159"/>
    <mergeCell ref="C156:C159"/>
    <mergeCell ref="D156:D159"/>
    <mergeCell ref="E156:E159"/>
    <mergeCell ref="F156:F159"/>
    <mergeCell ref="B160:B163"/>
    <mergeCell ref="C160:C163"/>
    <mergeCell ref="D160:D163"/>
    <mergeCell ref="E160:E163"/>
    <mergeCell ref="F160:F163"/>
    <mergeCell ref="B164:B167"/>
    <mergeCell ref="C164:C167"/>
    <mergeCell ref="D164:D167"/>
    <mergeCell ref="E164:E167"/>
    <mergeCell ref="F164:F167"/>
    <mergeCell ref="B168:B171"/>
    <mergeCell ref="C168:C171"/>
    <mergeCell ref="D168:D171"/>
    <mergeCell ref="E168:E171"/>
    <mergeCell ref="F168:F171"/>
    <mergeCell ref="B92:B95"/>
    <mergeCell ref="C92:C95"/>
    <mergeCell ref="D92:D95"/>
    <mergeCell ref="E92:E95"/>
    <mergeCell ref="F92:F95"/>
    <mergeCell ref="B96:B99"/>
    <mergeCell ref="C96:C99"/>
    <mergeCell ref="D96:D99"/>
    <mergeCell ref="E96:E99"/>
    <mergeCell ref="F96:F99"/>
    <mergeCell ref="B100:B103"/>
    <mergeCell ref="C100:C103"/>
    <mergeCell ref="D100:D103"/>
    <mergeCell ref="E100:E103"/>
    <mergeCell ref="F100:F103"/>
    <mergeCell ref="B104:B107"/>
    <mergeCell ref="C104:C107"/>
    <mergeCell ref="D104:D107"/>
    <mergeCell ref="E104:E107"/>
    <mergeCell ref="F104:F107"/>
    <mergeCell ref="F116:F119"/>
    <mergeCell ref="B120:B123"/>
    <mergeCell ref="C120:C123"/>
    <mergeCell ref="D120:D123"/>
    <mergeCell ref="E120:E123"/>
    <mergeCell ref="F120:F123"/>
    <mergeCell ref="B108:B111"/>
    <mergeCell ref="C108:C111"/>
    <mergeCell ref="D108:D111"/>
    <mergeCell ref="E108:E111"/>
    <mergeCell ref="F108:F111"/>
    <mergeCell ref="B112:B115"/>
    <mergeCell ref="C112:C115"/>
    <mergeCell ref="D112:D115"/>
    <mergeCell ref="E112:E115"/>
    <mergeCell ref="F112:F115"/>
    <mergeCell ref="B52:B55"/>
    <mergeCell ref="C52:C55"/>
    <mergeCell ref="D52:D55"/>
    <mergeCell ref="E52:E55"/>
    <mergeCell ref="F52:F55"/>
    <mergeCell ref="B56:B59"/>
    <mergeCell ref="C56:C59"/>
    <mergeCell ref="D56:D59"/>
    <mergeCell ref="E56:E59"/>
    <mergeCell ref="F56:F59"/>
    <mergeCell ref="B60:B63"/>
    <mergeCell ref="C60:C63"/>
    <mergeCell ref="D60:D63"/>
    <mergeCell ref="E60:E63"/>
    <mergeCell ref="F60:F63"/>
    <mergeCell ref="B64:B67"/>
    <mergeCell ref="C64:C67"/>
    <mergeCell ref="D64:D67"/>
    <mergeCell ref="E64:E67"/>
    <mergeCell ref="F64:F67"/>
    <mergeCell ref="B68:B71"/>
    <mergeCell ref="C68:C71"/>
    <mergeCell ref="D68:D71"/>
    <mergeCell ref="E68:E71"/>
    <mergeCell ref="F68:F71"/>
    <mergeCell ref="B72:B75"/>
    <mergeCell ref="C72:C75"/>
    <mergeCell ref="D72:D75"/>
    <mergeCell ref="E72:E75"/>
    <mergeCell ref="F72:F75"/>
    <mergeCell ref="B124:B127"/>
    <mergeCell ref="C124:C127"/>
    <mergeCell ref="D124:D127"/>
    <mergeCell ref="E124:E127"/>
    <mergeCell ref="F124:F127"/>
    <mergeCell ref="B128:B131"/>
    <mergeCell ref="C128:C131"/>
    <mergeCell ref="D128:D131"/>
    <mergeCell ref="B76:B79"/>
    <mergeCell ref="C76:C79"/>
    <mergeCell ref="D76:D79"/>
    <mergeCell ref="E76:E79"/>
    <mergeCell ref="F76:F79"/>
    <mergeCell ref="B80:B83"/>
    <mergeCell ref="C80:C83"/>
    <mergeCell ref="D80:D83"/>
    <mergeCell ref="E80:E83"/>
    <mergeCell ref="F80:F83"/>
    <mergeCell ref="E128:E131"/>
    <mergeCell ref="F128:F131"/>
    <mergeCell ref="B116:B119"/>
    <mergeCell ref="C116:C119"/>
    <mergeCell ref="D116:D119"/>
    <mergeCell ref="E116:E119"/>
    <mergeCell ref="B84:B87"/>
    <mergeCell ref="C84:C87"/>
    <mergeCell ref="D84:D87"/>
    <mergeCell ref="E84:E87"/>
    <mergeCell ref="F84:F87"/>
    <mergeCell ref="B88:B91"/>
    <mergeCell ref="C88:C91"/>
    <mergeCell ref="D88:D91"/>
    <mergeCell ref="E88:E91"/>
    <mergeCell ref="F88:F91"/>
    <mergeCell ref="B280:B283"/>
    <mergeCell ref="C280:C283"/>
    <mergeCell ref="D280:D283"/>
    <mergeCell ref="E280:E283"/>
    <mergeCell ref="F280:F283"/>
    <mergeCell ref="B284:B287"/>
    <mergeCell ref="C284:C287"/>
    <mergeCell ref="D284:D287"/>
    <mergeCell ref="E284:E287"/>
    <mergeCell ref="F284:F287"/>
    <mergeCell ref="B296:B299"/>
    <mergeCell ref="C296:C299"/>
    <mergeCell ref="D296:D299"/>
    <mergeCell ref="E296:E299"/>
    <mergeCell ref="F296:F299"/>
    <mergeCell ref="B288:B291"/>
    <mergeCell ref="C288:C291"/>
    <mergeCell ref="D288:D291"/>
    <mergeCell ref="E288:E291"/>
    <mergeCell ref="F288:F291"/>
    <mergeCell ref="B292:B295"/>
    <mergeCell ref="C292:C295"/>
    <mergeCell ref="D292:D295"/>
    <mergeCell ref="E292:E295"/>
    <mergeCell ref="F292:F295"/>
    <mergeCell ref="B276:B279"/>
    <mergeCell ref="C276:C279"/>
    <mergeCell ref="D276:D279"/>
    <mergeCell ref="E276:E279"/>
    <mergeCell ref="F276:F279"/>
    <mergeCell ref="B264:B267"/>
    <mergeCell ref="C264:C267"/>
    <mergeCell ref="D264:D267"/>
    <mergeCell ref="E264:E267"/>
    <mergeCell ref="F264:F267"/>
    <mergeCell ref="B268:B271"/>
    <mergeCell ref="C268:C271"/>
    <mergeCell ref="D268:D271"/>
    <mergeCell ref="E268:E271"/>
    <mergeCell ref="F268:F271"/>
    <mergeCell ref="X2:X3"/>
    <mergeCell ref="Y2:AA2"/>
    <mergeCell ref="AB2:AD2"/>
    <mergeCell ref="AE2:AG2"/>
    <mergeCell ref="B272:B275"/>
    <mergeCell ref="C272:C275"/>
    <mergeCell ref="D272:D275"/>
    <mergeCell ref="E272:E275"/>
    <mergeCell ref="F272:F275"/>
    <mergeCell ref="B256:B259"/>
    <mergeCell ref="C256:C259"/>
    <mergeCell ref="D256:D259"/>
    <mergeCell ref="E256:E259"/>
    <mergeCell ref="F256:F259"/>
    <mergeCell ref="B260:B263"/>
    <mergeCell ref="C260:C263"/>
    <mergeCell ref="D260:D263"/>
    <mergeCell ref="E260:E263"/>
    <mergeCell ref="F260:F263"/>
    <mergeCell ref="B252:B255"/>
    <mergeCell ref="C252:C255"/>
    <mergeCell ref="D252:D255"/>
    <mergeCell ref="E252:E255"/>
    <mergeCell ref="F252:F255"/>
    <mergeCell ref="O4:O7"/>
    <mergeCell ref="P4:P7"/>
    <mergeCell ref="Q4:Q7"/>
    <mergeCell ref="R4:R7"/>
    <mergeCell ref="S4:S7"/>
    <mergeCell ref="O8:O11"/>
    <mergeCell ref="P8:P11"/>
    <mergeCell ref="Q8:Q11"/>
    <mergeCell ref="R8:R11"/>
    <mergeCell ref="S8:S11"/>
    <mergeCell ref="O12:O15"/>
    <mergeCell ref="P12:P15"/>
    <mergeCell ref="Q12:Q15"/>
    <mergeCell ref="R12:R15"/>
    <mergeCell ref="S12:S15"/>
    <mergeCell ref="O16:O19"/>
    <mergeCell ref="P16:P19"/>
    <mergeCell ref="Q16:Q19"/>
    <mergeCell ref="R16:R19"/>
    <mergeCell ref="S16:S19"/>
    <mergeCell ref="O20:O23"/>
    <mergeCell ref="P20:P23"/>
    <mergeCell ref="Q20:Q23"/>
    <mergeCell ref="R20:R23"/>
    <mergeCell ref="S20:S23"/>
    <mergeCell ref="O24:O27"/>
    <mergeCell ref="P24:P27"/>
    <mergeCell ref="Q24:Q27"/>
    <mergeCell ref="R24:R27"/>
    <mergeCell ref="S24:S27"/>
    <mergeCell ref="O28:O31"/>
    <mergeCell ref="P28:P31"/>
    <mergeCell ref="Q28:Q31"/>
    <mergeCell ref="R28:R31"/>
    <mergeCell ref="S28:S31"/>
    <mergeCell ref="O32:O35"/>
    <mergeCell ref="P32:P35"/>
    <mergeCell ref="Q32:Q35"/>
    <mergeCell ref="R32:R35"/>
    <mergeCell ref="S32:S35"/>
    <mergeCell ref="O36:O39"/>
    <mergeCell ref="P36:P39"/>
    <mergeCell ref="Q36:Q39"/>
    <mergeCell ref="R36:R39"/>
    <mergeCell ref="S36:S39"/>
    <mergeCell ref="O40:O43"/>
    <mergeCell ref="P40:P43"/>
    <mergeCell ref="Q40:Q43"/>
    <mergeCell ref="R40:R43"/>
    <mergeCell ref="S40:S43"/>
    <mergeCell ref="O44:O47"/>
    <mergeCell ref="P44:P47"/>
    <mergeCell ref="Q44:Q47"/>
    <mergeCell ref="R44:R47"/>
    <mergeCell ref="S44:S47"/>
    <mergeCell ref="O48:O51"/>
    <mergeCell ref="P48:P51"/>
    <mergeCell ref="Q48:Q51"/>
    <mergeCell ref="R48:R51"/>
    <mergeCell ref="S48:S51"/>
    <mergeCell ref="O52:O55"/>
    <mergeCell ref="P52:P55"/>
    <mergeCell ref="Q52:Q55"/>
    <mergeCell ref="R52:R55"/>
    <mergeCell ref="S52:S55"/>
    <mergeCell ref="O56:O59"/>
    <mergeCell ref="P56:P59"/>
    <mergeCell ref="Q56:Q59"/>
    <mergeCell ref="R56:R59"/>
    <mergeCell ref="S56:S59"/>
    <mergeCell ref="O60:O63"/>
    <mergeCell ref="P60:P63"/>
    <mergeCell ref="Q60:Q63"/>
    <mergeCell ref="R60:R63"/>
    <mergeCell ref="S60:S63"/>
    <mergeCell ref="O64:O67"/>
    <mergeCell ref="P64:P67"/>
    <mergeCell ref="Q64:Q67"/>
    <mergeCell ref="R64:R67"/>
    <mergeCell ref="S64:S67"/>
    <mergeCell ref="O68:O71"/>
    <mergeCell ref="P68:P71"/>
    <mergeCell ref="Q68:Q71"/>
    <mergeCell ref="R68:R71"/>
    <mergeCell ref="S68:S71"/>
    <mergeCell ref="O72:O75"/>
    <mergeCell ref="P72:P75"/>
    <mergeCell ref="Q72:Q75"/>
    <mergeCell ref="R72:R75"/>
    <mergeCell ref="S72:S75"/>
    <mergeCell ref="O76:O79"/>
    <mergeCell ref="P76:P79"/>
    <mergeCell ref="Q76:Q79"/>
    <mergeCell ref="R76:R79"/>
    <mergeCell ref="S76:S79"/>
    <mergeCell ref="O80:O83"/>
    <mergeCell ref="P80:P83"/>
    <mergeCell ref="Q80:Q83"/>
    <mergeCell ref="R80:R83"/>
    <mergeCell ref="S80:S83"/>
    <mergeCell ref="S84:S87"/>
    <mergeCell ref="O88:O91"/>
    <mergeCell ref="P88:P91"/>
    <mergeCell ref="Q88:Q91"/>
    <mergeCell ref="R88:R91"/>
    <mergeCell ref="S88:S91"/>
    <mergeCell ref="O92:O95"/>
    <mergeCell ref="P92:P95"/>
    <mergeCell ref="Q92:Q95"/>
    <mergeCell ref="R92:R95"/>
    <mergeCell ref="S92:S95"/>
    <mergeCell ref="O84:O87"/>
    <mergeCell ref="P84:P87"/>
    <mergeCell ref="Q84:Q87"/>
    <mergeCell ref="R84:R87"/>
    <mergeCell ref="S96:S99"/>
    <mergeCell ref="O100:O103"/>
    <mergeCell ref="P100:P103"/>
    <mergeCell ref="Q100:Q103"/>
    <mergeCell ref="R100:R103"/>
    <mergeCell ref="S100:S103"/>
    <mergeCell ref="O104:O107"/>
    <mergeCell ref="P104:P107"/>
    <mergeCell ref="Q104:Q107"/>
    <mergeCell ref="R104:R107"/>
    <mergeCell ref="S104:S107"/>
    <mergeCell ref="O96:O99"/>
    <mergeCell ref="P96:P99"/>
    <mergeCell ref="Q96:Q99"/>
    <mergeCell ref="R96:R99"/>
    <mergeCell ref="S120:S123"/>
    <mergeCell ref="R128:R131"/>
    <mergeCell ref="S128:S131"/>
    <mergeCell ref="O132:O135"/>
    <mergeCell ref="P132:P135"/>
    <mergeCell ref="Q132:Q135"/>
    <mergeCell ref="R132:R135"/>
    <mergeCell ref="S132:S135"/>
    <mergeCell ref="O136:O139"/>
    <mergeCell ref="P136:P139"/>
    <mergeCell ref="Q136:Q139"/>
    <mergeCell ref="R136:R139"/>
    <mergeCell ref="S136:S139"/>
    <mergeCell ref="O128:O131"/>
    <mergeCell ref="P128:P131"/>
    <mergeCell ref="Q128:Q131"/>
    <mergeCell ref="S152:S155"/>
    <mergeCell ref="R160:R163"/>
    <mergeCell ref="S160:S163"/>
    <mergeCell ref="O164:O167"/>
    <mergeCell ref="P164:P167"/>
    <mergeCell ref="Q164:Q167"/>
    <mergeCell ref="R164:R167"/>
    <mergeCell ref="S164:S167"/>
    <mergeCell ref="O168:O171"/>
    <mergeCell ref="P168:P171"/>
    <mergeCell ref="Q168:Q171"/>
    <mergeCell ref="R168:R171"/>
    <mergeCell ref="S168:S171"/>
    <mergeCell ref="O160:O163"/>
    <mergeCell ref="P160:P163"/>
    <mergeCell ref="Q160:Q163"/>
    <mergeCell ref="S184:S187"/>
    <mergeCell ref="R192:R195"/>
    <mergeCell ref="S192:S195"/>
    <mergeCell ref="O196:O199"/>
    <mergeCell ref="P196:P199"/>
    <mergeCell ref="Q196:Q199"/>
    <mergeCell ref="R196:R199"/>
    <mergeCell ref="S196:S199"/>
    <mergeCell ref="O200:O203"/>
    <mergeCell ref="P200:P203"/>
    <mergeCell ref="Q200:Q203"/>
    <mergeCell ref="R200:R203"/>
    <mergeCell ref="S200:S203"/>
    <mergeCell ref="O192:O195"/>
    <mergeCell ref="P192:P195"/>
    <mergeCell ref="Q192:Q195"/>
    <mergeCell ref="S216:S219"/>
    <mergeCell ref="R224:R227"/>
    <mergeCell ref="S224:S227"/>
    <mergeCell ref="O228:O231"/>
    <mergeCell ref="P228:P231"/>
    <mergeCell ref="Q228:Q231"/>
    <mergeCell ref="R228:R231"/>
    <mergeCell ref="S228:S231"/>
    <mergeCell ref="O232:O235"/>
    <mergeCell ref="P232:P235"/>
    <mergeCell ref="Q232:Q235"/>
    <mergeCell ref="R232:R235"/>
    <mergeCell ref="S232:S235"/>
    <mergeCell ref="O224:O227"/>
    <mergeCell ref="P224:P227"/>
    <mergeCell ref="Q224:Q227"/>
    <mergeCell ref="R256:R259"/>
    <mergeCell ref="S256:S259"/>
    <mergeCell ref="O260:O263"/>
    <mergeCell ref="P260:P263"/>
    <mergeCell ref="Q260:Q263"/>
    <mergeCell ref="R260:R263"/>
    <mergeCell ref="S260:S263"/>
    <mergeCell ref="O264:O267"/>
    <mergeCell ref="P264:P267"/>
    <mergeCell ref="Q264:Q267"/>
    <mergeCell ref="R264:R267"/>
    <mergeCell ref="S264:S267"/>
    <mergeCell ref="O256:O259"/>
    <mergeCell ref="P256:P259"/>
    <mergeCell ref="Q256:Q259"/>
    <mergeCell ref="R272:R275"/>
    <mergeCell ref="S272:S275"/>
    <mergeCell ref="O276:O279"/>
    <mergeCell ref="P276:P279"/>
    <mergeCell ref="Q276:Q279"/>
    <mergeCell ref="R276:R279"/>
    <mergeCell ref="S276:S279"/>
    <mergeCell ref="O280:O283"/>
    <mergeCell ref="P280:P283"/>
    <mergeCell ref="Q280:Q283"/>
    <mergeCell ref="R280:R283"/>
    <mergeCell ref="S280:S283"/>
    <mergeCell ref="R288:R291"/>
    <mergeCell ref="S288:S291"/>
    <mergeCell ref="O292:O295"/>
    <mergeCell ref="P292:P295"/>
    <mergeCell ref="Q292:Q295"/>
    <mergeCell ref="R292:R295"/>
    <mergeCell ref="S292:S295"/>
    <mergeCell ref="O296:O299"/>
    <mergeCell ref="P296:P299"/>
    <mergeCell ref="Q296:Q299"/>
    <mergeCell ref="R296:R299"/>
    <mergeCell ref="S296:S299"/>
    <mergeCell ref="O288:O291"/>
    <mergeCell ref="P288:P291"/>
    <mergeCell ref="Q288:Q291"/>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rowBreaks count="4" manualBreakCount="4">
    <brk id="75" max="8" man="1"/>
    <brk id="147" max="8" man="1"/>
    <brk id="219" max="8" man="1"/>
    <brk id="291" max="8" man="1"/>
  </rowBreaks>
  <colBreaks count="1" manualBreakCount="1">
    <brk id="11" max="119" man="1"/>
  </colBreaks>
  <ignoredErrors>
    <ignoredError sqref="I4:I6 I8:I10 I12:I14 I16:I18 I20:I22 I24:I26 I28:I30 I32:I34 I36:I38 I40:I42 I44:I46 I48:I50 I52:I54 I56:I58 I60:I62 I64:I66 I68:I70 I72:I74 I76:I78 I80:I82 I84:I86 I88:I90 I92:I94 I96:I98 I100:I102 I104:I106 I108:I110 I112:I114 I116:I118 I120:I122 I124:I126 I128:I130 I132:I134 I136:I138 I140:I142 I144:I146 I148:I150 I152:I154 I156:I158 I160:I162 I164:I166 I168:I170 I172:I174 I176:I178 I180:I182 I184:I186 I188:I190 I192:I194 I196:I198 I200:I202 I204:I206 I208:I210 I212:I214 I216:I218 I220:I222 I224:I226 I228:I230 I232:I234 I236:I238 I240:I242 I244:I246 I248:I250 I252:I254 I256:I258 I260:I262 I264:I266 I268:I270 I272:I274 I276:I278 I280:I282 I284:I286 I288:I290 I292:I294 I296:I298 H299 AE4:AE78 Y4:Y78 AB4:AB78 Z4:Z78 AC4:AC78 AF4:AF78" emptyCellReferenc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6BEC0-2F99-4E19-9E5D-1E01B192C875}">
  <sheetPr codeName="Sheet63"/>
  <dimension ref="B1:B2"/>
  <sheetViews>
    <sheetView showGridLines="0" zoomScaleNormal="100" zoomScaleSheetLayoutView="100" workbookViewId="0"/>
  </sheetViews>
  <sheetFormatPr defaultColWidth="9" defaultRowHeight="13.5"/>
  <cols>
    <col min="1" max="1" width="4.625" style="3" customWidth="1"/>
    <col min="2" max="5" width="9" style="3"/>
    <col min="6" max="7" width="9" style="3" customWidth="1"/>
    <col min="8" max="16384" width="9" style="3"/>
  </cols>
  <sheetData>
    <row r="1" spans="2:2" ht="16.5" customHeight="1">
      <c r="B1" s="2" t="s">
        <v>315</v>
      </c>
    </row>
    <row r="2" spans="2:2" ht="16.5" customHeight="1">
      <c r="B2" s="2" t="s">
        <v>209</v>
      </c>
    </row>
  </sheetData>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 2-5.歯科医療費の状況</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15C85-CAEB-4DC5-B84B-3354FADFBE8E}">
  <dimension ref="B1:J159"/>
  <sheetViews>
    <sheetView showGridLines="0" zoomScaleNormal="100" zoomScaleSheetLayoutView="100" workbookViewId="0"/>
  </sheetViews>
  <sheetFormatPr defaultColWidth="9" defaultRowHeight="13.5"/>
  <cols>
    <col min="1" max="1" width="4.625" style="3" customWidth="1"/>
    <col min="2" max="9" width="15.375" style="3" customWidth="1"/>
    <col min="10" max="16384" width="9" style="3"/>
  </cols>
  <sheetData>
    <row r="1" spans="2:10" ht="16.5" customHeight="1">
      <c r="B1" s="3" t="s">
        <v>419</v>
      </c>
      <c r="J1" s="3" t="s">
        <v>421</v>
      </c>
    </row>
    <row r="2" spans="2:10" ht="16.5" customHeight="1">
      <c r="B2" s="3" t="s">
        <v>319</v>
      </c>
      <c r="J2" s="3" t="s">
        <v>319</v>
      </c>
    </row>
    <row r="3" spans="2:10" ht="16.5" customHeight="1">
      <c r="B3" s="3" t="s">
        <v>420</v>
      </c>
      <c r="J3" s="3" t="s">
        <v>422</v>
      </c>
    </row>
    <row r="79" spans="2:2" ht="16.5" customHeight="1">
      <c r="B79" s="3" t="s">
        <v>423</v>
      </c>
    </row>
    <row r="80" spans="2:2" ht="16.5" customHeight="1">
      <c r="B80" s="3" t="s">
        <v>319</v>
      </c>
    </row>
    <row r="81" spans="2:2" ht="16.5" customHeight="1">
      <c r="B81" s="3" t="s">
        <v>424</v>
      </c>
    </row>
    <row r="157" ht="16.5" customHeight="1"/>
    <row r="158" ht="16.5" customHeight="1"/>
    <row r="159" ht="16.5" customHeight="1"/>
  </sheetData>
  <phoneticPr fontId="4"/>
  <pageMargins left="0.70866141732283472" right="0.43307086614173229" top="0.74803149606299213" bottom="0.74803149606299213" header="0.31496062992125984" footer="0.31496062992125984"/>
  <pageSetup paperSize="8" scale="75" orientation="landscape" r:id="rId1"/>
  <headerFooter scaleWithDoc="0" alignWithMargins="0">
    <oddHeader>&amp;R&amp;"ＭＳ 明朝,標準"&amp;9 2-5.歯科医療費の状況</oddHeader>
  </headerFooter>
  <rowBreaks count="2" manualBreakCount="2">
    <brk id="78" max="20" man="1"/>
    <brk id="156" max="20"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9237B-EA52-4B28-9EA4-C5A30BAC50F7}">
  <sheetPr codeName="Sheet64"/>
  <dimension ref="B1:G59"/>
  <sheetViews>
    <sheetView showGridLines="0" zoomScaleNormal="100" zoomScaleSheetLayoutView="100" workbookViewId="0"/>
  </sheetViews>
  <sheetFormatPr defaultColWidth="9" defaultRowHeight="13.5"/>
  <cols>
    <col min="1" max="1" width="4.5" style="3" customWidth="1"/>
    <col min="2" max="2" width="40.625" style="3" customWidth="1"/>
    <col min="3" max="3" width="10.625" style="3" customWidth="1"/>
    <col min="4" max="6" width="9.625" style="3" customWidth="1"/>
    <col min="7" max="16384" width="9" style="3"/>
  </cols>
  <sheetData>
    <row r="1" spans="2:7" ht="16.5" customHeight="1">
      <c r="B1" s="2" t="s">
        <v>337</v>
      </c>
      <c r="D1" s="2"/>
      <c r="E1" s="2"/>
      <c r="F1" s="2"/>
    </row>
    <row r="2" spans="2:7" ht="16.5" customHeight="1">
      <c r="B2" s="2" t="s">
        <v>313</v>
      </c>
      <c r="D2" s="2"/>
      <c r="E2" s="2"/>
      <c r="F2" s="2"/>
    </row>
    <row r="3" spans="2:7" ht="26.25" customHeight="1">
      <c r="B3" s="632"/>
      <c r="C3" s="479" t="s">
        <v>318</v>
      </c>
      <c r="D3" s="302"/>
      <c r="E3" s="303"/>
      <c r="F3" s="304"/>
    </row>
    <row r="4" spans="2:7" ht="16.5" customHeight="1">
      <c r="B4" s="632"/>
      <c r="C4" s="479"/>
      <c r="D4" s="266" t="s">
        <v>294</v>
      </c>
      <c r="E4" s="285" t="s">
        <v>236</v>
      </c>
      <c r="F4" s="314" t="s">
        <v>338</v>
      </c>
      <c r="G4" s="265"/>
    </row>
    <row r="5" spans="2:7" ht="13.5" customHeight="1">
      <c r="B5" s="631" t="s">
        <v>379</v>
      </c>
      <c r="C5" s="294" t="s">
        <v>288</v>
      </c>
      <c r="D5" s="262">
        <v>102462</v>
      </c>
      <c r="E5" s="433">
        <v>28581</v>
      </c>
      <c r="F5" s="433">
        <v>101432</v>
      </c>
      <c r="G5" s="265"/>
    </row>
    <row r="6" spans="2:7" ht="13.5" customHeight="1">
      <c r="B6" s="546"/>
      <c r="C6" s="274" t="s">
        <v>289</v>
      </c>
      <c r="D6" s="295">
        <v>168664</v>
      </c>
      <c r="E6" s="439">
        <v>39674</v>
      </c>
      <c r="F6" s="439">
        <v>167533</v>
      </c>
      <c r="G6" s="265"/>
    </row>
    <row r="7" spans="2:7" ht="13.5" customHeight="1">
      <c r="B7" s="546"/>
      <c r="C7" s="274" t="s">
        <v>290</v>
      </c>
      <c r="D7" s="295">
        <v>341020</v>
      </c>
      <c r="E7" s="439">
        <v>70041</v>
      </c>
      <c r="F7" s="439">
        <v>339676</v>
      </c>
      <c r="G7" s="265"/>
    </row>
    <row r="8" spans="2:7" ht="13.5" customHeight="1">
      <c r="B8" s="547"/>
      <c r="C8" s="293" t="s">
        <v>316</v>
      </c>
      <c r="D8" s="438">
        <f>SUM(D5:D7)</f>
        <v>612146</v>
      </c>
      <c r="E8" s="438">
        <f>SUM(E5:E7)</f>
        <v>138296</v>
      </c>
      <c r="F8" s="438">
        <f>SUM(F5:F7)</f>
        <v>608641</v>
      </c>
      <c r="G8" s="265"/>
    </row>
    <row r="9" spans="2:7" ht="13.5" customHeight="1">
      <c r="B9" s="631" t="s">
        <v>380</v>
      </c>
      <c r="C9" s="301" t="s">
        <v>288</v>
      </c>
      <c r="D9" s="262">
        <f>SUM(E9:F9)</f>
        <v>108609273160</v>
      </c>
      <c r="E9" s="433">
        <v>58516283060</v>
      </c>
      <c r="F9" s="433">
        <v>50092990100</v>
      </c>
      <c r="G9" s="265"/>
    </row>
    <row r="10" spans="2:7" ht="13.5" customHeight="1">
      <c r="B10" s="546"/>
      <c r="C10" s="274" t="s">
        <v>289</v>
      </c>
      <c r="D10" s="295">
        <f t="shared" ref="D10:D11" si="0">SUM(E10:F10)</f>
        <v>153985576760</v>
      </c>
      <c r="E10" s="439">
        <v>74851930490</v>
      </c>
      <c r="F10" s="439">
        <v>79133646270</v>
      </c>
      <c r="G10" s="265"/>
    </row>
    <row r="11" spans="2:7" ht="13.5" customHeight="1">
      <c r="B11" s="546"/>
      <c r="C11" s="274" t="s">
        <v>290</v>
      </c>
      <c r="D11" s="295">
        <f t="shared" si="0"/>
        <v>276963440540</v>
      </c>
      <c r="E11" s="439">
        <v>121925113980</v>
      </c>
      <c r="F11" s="439">
        <v>155038326560</v>
      </c>
      <c r="G11" s="265"/>
    </row>
    <row r="12" spans="2:7" ht="13.5" customHeight="1">
      <c r="B12" s="547"/>
      <c r="C12" s="293" t="s">
        <v>316</v>
      </c>
      <c r="D12" s="109">
        <f>SUM(D9:D11)</f>
        <v>539558290460</v>
      </c>
      <c r="E12" s="109">
        <f>SUM(E9:E11)</f>
        <v>255293327530</v>
      </c>
      <c r="F12" s="109">
        <f>SUM(F9:F11)</f>
        <v>284264962930</v>
      </c>
      <c r="G12" s="265"/>
    </row>
    <row r="13" spans="2:7" ht="13.5" customHeight="1">
      <c r="B13" s="631" t="s">
        <v>381</v>
      </c>
      <c r="C13" s="301" t="s">
        <v>288</v>
      </c>
      <c r="D13" s="262">
        <f>IFERROR(D9/D5,"-")</f>
        <v>1059995.6389685932</v>
      </c>
      <c r="E13" s="108">
        <f t="shared" ref="D13:F15" si="1">IFERROR(E9/E5,"-")</f>
        <v>2047384.0334487946</v>
      </c>
      <c r="F13" s="108">
        <f t="shared" si="1"/>
        <v>493857.85649499169</v>
      </c>
      <c r="G13" s="265"/>
    </row>
    <row r="14" spans="2:7" ht="13.5" customHeight="1">
      <c r="B14" s="546"/>
      <c r="C14" s="274" t="s">
        <v>289</v>
      </c>
      <c r="D14" s="295">
        <f t="shared" si="1"/>
        <v>912972.39932647161</v>
      </c>
      <c r="E14" s="117">
        <f t="shared" si="1"/>
        <v>1886674.6607349901</v>
      </c>
      <c r="F14" s="117">
        <f t="shared" si="1"/>
        <v>472346.61988981278</v>
      </c>
      <c r="G14" s="265"/>
    </row>
    <row r="15" spans="2:7" ht="13.5" customHeight="1">
      <c r="B15" s="546"/>
      <c r="C15" s="274" t="s">
        <v>290</v>
      </c>
      <c r="D15" s="295">
        <f t="shared" si="1"/>
        <v>812161.86892264383</v>
      </c>
      <c r="E15" s="117">
        <f t="shared" si="1"/>
        <v>1740767.7500321241</v>
      </c>
      <c r="F15" s="117">
        <f t="shared" si="1"/>
        <v>456430.02908654127</v>
      </c>
      <c r="G15" s="265"/>
    </row>
    <row r="16" spans="2:7" ht="13.5" customHeight="1">
      <c r="B16" s="547"/>
      <c r="C16" s="296" t="s">
        <v>316</v>
      </c>
      <c r="D16" s="109">
        <f>IFERROR(D12/D8,"-")</f>
        <v>881420.91994393489</v>
      </c>
      <c r="E16" s="109">
        <f>IFERROR(E12/E8,"-")</f>
        <v>1845992.1294180597</v>
      </c>
      <c r="F16" s="109">
        <f>IFERROR(F12/F8,"-")</f>
        <v>467048.65911103587</v>
      </c>
      <c r="G16" s="265"/>
    </row>
    <row r="17" spans="2:2">
      <c r="B17" s="21" t="s">
        <v>394</v>
      </c>
    </row>
    <row r="18" spans="2:2">
      <c r="B18" s="21" t="s">
        <v>93</v>
      </c>
    </row>
    <row r="19" spans="2:2">
      <c r="B19" s="30" t="s">
        <v>348</v>
      </c>
    </row>
    <row r="20" spans="2:2">
      <c r="B20" s="30" t="s">
        <v>389</v>
      </c>
    </row>
    <row r="21" spans="2:2">
      <c r="B21" s="30" t="s">
        <v>293</v>
      </c>
    </row>
    <row r="24" spans="2:2" ht="16.5" customHeight="1">
      <c r="B24" s="2" t="s">
        <v>382</v>
      </c>
    </row>
    <row r="25" spans="2:2" ht="16.5" customHeight="1">
      <c r="B25" s="2" t="s">
        <v>105</v>
      </c>
    </row>
    <row r="57" spans="2:2">
      <c r="B57" s="21" t="s">
        <v>394</v>
      </c>
    </row>
    <row r="58" spans="2:2">
      <c r="B58" s="21" t="s">
        <v>93</v>
      </c>
    </row>
    <row r="59" spans="2:2">
      <c r="B59" s="30" t="s">
        <v>293</v>
      </c>
    </row>
  </sheetData>
  <mergeCells count="5">
    <mergeCell ref="B5:B8"/>
    <mergeCell ref="B9:B12"/>
    <mergeCell ref="B13:B16"/>
    <mergeCell ref="B3:B4"/>
    <mergeCell ref="C3:C4"/>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ignoredErrors>
    <ignoredError sqref="D8:F8 D9:D11 E12:F12 D13:F15" emptyCellReferenc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A62C-90B8-4503-B579-32BF582EC5D2}">
  <sheetPr codeName="Sheet76"/>
  <dimension ref="B1:N305"/>
  <sheetViews>
    <sheetView showGridLines="0" zoomScaleNormal="100" zoomScaleSheetLayoutView="100" workbookViewId="0"/>
  </sheetViews>
  <sheetFormatPr defaultColWidth="9" defaultRowHeight="13.5"/>
  <cols>
    <col min="1" max="1" width="4.5" style="3" customWidth="1"/>
    <col min="2" max="2" width="3.375" style="3" customWidth="1"/>
    <col min="3" max="3" width="12.375" style="3" customWidth="1"/>
    <col min="4" max="4" width="10.625" style="3" customWidth="1"/>
    <col min="5" max="13" width="9.625" style="3" customWidth="1"/>
    <col min="14" max="16384" width="9" style="3"/>
  </cols>
  <sheetData>
    <row r="1" spans="2:14" ht="16.5" customHeight="1">
      <c r="B1" s="2" t="s">
        <v>337</v>
      </c>
      <c r="E1" s="2"/>
      <c r="F1" s="2"/>
      <c r="G1" s="2"/>
      <c r="H1" s="2"/>
      <c r="I1" s="2"/>
      <c r="J1" s="2"/>
      <c r="K1" s="2"/>
      <c r="L1" s="2"/>
      <c r="M1" s="2"/>
    </row>
    <row r="2" spans="2:14" ht="16.5" customHeight="1">
      <c r="B2" s="2" t="s">
        <v>319</v>
      </c>
      <c r="E2" s="2"/>
      <c r="F2" s="2"/>
      <c r="G2" s="2"/>
      <c r="H2" s="2"/>
      <c r="I2" s="2"/>
      <c r="J2" s="2"/>
      <c r="K2" s="2"/>
      <c r="L2" s="2"/>
      <c r="M2" s="2"/>
    </row>
    <row r="3" spans="2:14" ht="39.950000000000003" customHeight="1">
      <c r="B3" s="458"/>
      <c r="C3" s="458" t="s">
        <v>262</v>
      </c>
      <c r="D3" s="461" t="s">
        <v>317</v>
      </c>
      <c r="E3" s="633" t="s">
        <v>383</v>
      </c>
      <c r="F3" s="634"/>
      <c r="G3" s="635"/>
      <c r="H3" s="633" t="s">
        <v>384</v>
      </c>
      <c r="I3" s="634"/>
      <c r="J3" s="635"/>
      <c r="K3" s="636" t="s">
        <v>385</v>
      </c>
      <c r="L3" s="637"/>
      <c r="M3" s="637"/>
      <c r="N3" s="265"/>
    </row>
    <row r="4" spans="2:14" ht="16.5" customHeight="1">
      <c r="B4" s="459"/>
      <c r="C4" s="460"/>
      <c r="D4" s="460"/>
      <c r="E4" s="288"/>
      <c r="F4" s="290" t="s">
        <v>236</v>
      </c>
      <c r="G4" s="314" t="s">
        <v>338</v>
      </c>
      <c r="H4" s="288"/>
      <c r="I4" s="290" t="s">
        <v>236</v>
      </c>
      <c r="J4" s="314" t="s">
        <v>338</v>
      </c>
      <c r="K4" s="288"/>
      <c r="L4" s="290" t="s">
        <v>236</v>
      </c>
      <c r="M4" s="314" t="s">
        <v>338</v>
      </c>
      <c r="N4" s="265"/>
    </row>
    <row r="5" spans="2:14" ht="13.5" customHeight="1">
      <c r="B5" s="606">
        <v>1</v>
      </c>
      <c r="C5" s="545" t="s">
        <v>50</v>
      </c>
      <c r="D5" s="294" t="s">
        <v>288</v>
      </c>
      <c r="E5" s="262">
        <v>29301</v>
      </c>
      <c r="F5" s="433">
        <v>8412</v>
      </c>
      <c r="G5" s="433">
        <v>28983</v>
      </c>
      <c r="H5" s="262">
        <f>SUM(I5:J5)</f>
        <v>32352945340</v>
      </c>
      <c r="I5" s="433">
        <v>17016082290</v>
      </c>
      <c r="J5" s="433">
        <v>15336863050</v>
      </c>
      <c r="K5" s="262">
        <f>IFERROR(H5/E5,"-")</f>
        <v>1104158.4021023174</v>
      </c>
      <c r="L5" s="262">
        <f t="shared" ref="L5:M7" si="0">IFERROR(I5/F5,"-")</f>
        <v>2022834.3188302426</v>
      </c>
      <c r="M5" s="330">
        <f t="shared" si="0"/>
        <v>529167.54821792082</v>
      </c>
      <c r="N5" s="265"/>
    </row>
    <row r="6" spans="2:14" ht="13.5" customHeight="1">
      <c r="B6" s="607"/>
      <c r="C6" s="546"/>
      <c r="D6" s="274" t="s">
        <v>289</v>
      </c>
      <c r="E6" s="295">
        <v>46069</v>
      </c>
      <c r="F6" s="439">
        <v>11306</v>
      </c>
      <c r="G6" s="439">
        <v>45720</v>
      </c>
      <c r="H6" s="295">
        <f t="shared" ref="H6:H7" si="1">SUM(I6:J6)</f>
        <v>44770878240</v>
      </c>
      <c r="I6" s="439">
        <v>21490744760</v>
      </c>
      <c r="J6" s="439">
        <v>23280133480</v>
      </c>
      <c r="K6" s="295">
        <f t="shared" ref="K6:K7" si="2">IFERROR(H6/E6,"-")</f>
        <v>971822.22839653562</v>
      </c>
      <c r="L6" s="295">
        <f t="shared" si="0"/>
        <v>1900826.5310454625</v>
      </c>
      <c r="M6" s="299">
        <f t="shared" si="0"/>
        <v>509189.27121609799</v>
      </c>
      <c r="N6" s="265"/>
    </row>
    <row r="7" spans="2:14" ht="13.5" customHeight="1">
      <c r="B7" s="607"/>
      <c r="C7" s="546"/>
      <c r="D7" s="274" t="s">
        <v>290</v>
      </c>
      <c r="E7" s="295">
        <v>87868</v>
      </c>
      <c r="F7" s="439">
        <v>18863</v>
      </c>
      <c r="G7" s="439">
        <v>87454</v>
      </c>
      <c r="H7" s="295">
        <f t="shared" si="1"/>
        <v>76610171150</v>
      </c>
      <c r="I7" s="439">
        <v>33289057710</v>
      </c>
      <c r="J7" s="439">
        <v>43321113440</v>
      </c>
      <c r="K7" s="295">
        <f t="shared" si="2"/>
        <v>871877.94361997547</v>
      </c>
      <c r="L7" s="295">
        <f t="shared" si="0"/>
        <v>1764780.6663839263</v>
      </c>
      <c r="M7" s="299">
        <f t="shared" si="0"/>
        <v>495358.85654172482</v>
      </c>
      <c r="N7" s="265"/>
    </row>
    <row r="8" spans="2:14" ht="13.5" customHeight="1">
      <c r="B8" s="613"/>
      <c r="C8" s="547"/>
      <c r="D8" s="293" t="s">
        <v>134</v>
      </c>
      <c r="E8" s="438">
        <f t="shared" ref="E8:J8" si="3">SUM(E5:E7)</f>
        <v>163238</v>
      </c>
      <c r="F8" s="438">
        <f t="shared" si="3"/>
        <v>38581</v>
      </c>
      <c r="G8" s="438">
        <f t="shared" si="3"/>
        <v>162157</v>
      </c>
      <c r="H8" s="438">
        <f t="shared" si="3"/>
        <v>153733994730</v>
      </c>
      <c r="I8" s="438">
        <f t="shared" si="3"/>
        <v>71795884760</v>
      </c>
      <c r="J8" s="438">
        <f t="shared" si="3"/>
        <v>81938109970</v>
      </c>
      <c r="K8" s="262">
        <f>IFERROR(H8/E8,"-")</f>
        <v>941778.23013023927</v>
      </c>
      <c r="L8" s="262">
        <f>IFERROR(I8/F8,"-")</f>
        <v>1860913.0079572846</v>
      </c>
      <c r="M8" s="268">
        <f>IFERROR(J8/G8,"-")</f>
        <v>505301.09689991799</v>
      </c>
      <c r="N8" s="265"/>
    </row>
    <row r="9" spans="2:14" ht="13.5" customHeight="1">
      <c r="B9" s="606">
        <v>2</v>
      </c>
      <c r="C9" s="545" t="s">
        <v>67</v>
      </c>
      <c r="D9" s="301" t="s">
        <v>288</v>
      </c>
      <c r="E9" s="262">
        <v>1117</v>
      </c>
      <c r="F9" s="433">
        <v>310</v>
      </c>
      <c r="G9" s="433">
        <v>1107</v>
      </c>
      <c r="H9" s="262">
        <f>SUM(I9:J9)</f>
        <v>1186906870</v>
      </c>
      <c r="I9" s="433">
        <v>618706480</v>
      </c>
      <c r="J9" s="433">
        <v>568200390</v>
      </c>
      <c r="K9" s="262">
        <f>IFERROR(H9/E9,"-")</f>
        <v>1062584.4852282901</v>
      </c>
      <c r="L9" s="262">
        <f t="shared" ref="L9:M11" si="4">IFERROR(I9/F9,"-")</f>
        <v>1995827.3548387096</v>
      </c>
      <c r="M9" s="330">
        <f t="shared" si="4"/>
        <v>513279.48509485094</v>
      </c>
      <c r="N9" s="265"/>
    </row>
    <row r="10" spans="2:14" ht="13.5" customHeight="1">
      <c r="B10" s="607"/>
      <c r="C10" s="546"/>
      <c r="D10" s="274" t="s">
        <v>289</v>
      </c>
      <c r="E10" s="295">
        <v>1714</v>
      </c>
      <c r="F10" s="439">
        <v>411</v>
      </c>
      <c r="G10" s="439">
        <v>1705</v>
      </c>
      <c r="H10" s="295">
        <f t="shared" ref="H10:H11" si="5">SUM(I10:J10)</f>
        <v>1572411470</v>
      </c>
      <c r="I10" s="439">
        <v>735909690</v>
      </c>
      <c r="J10" s="439">
        <v>836501780</v>
      </c>
      <c r="K10" s="295">
        <f t="shared" ref="K10:K11" si="6">IFERROR(H10/E10,"-")</f>
        <v>917392.92298716458</v>
      </c>
      <c r="L10" s="295">
        <f t="shared" si="4"/>
        <v>1790534.5255474453</v>
      </c>
      <c r="M10" s="299">
        <f t="shared" si="4"/>
        <v>490616.87976539589</v>
      </c>
      <c r="N10" s="265"/>
    </row>
    <row r="11" spans="2:14" ht="13.5" customHeight="1">
      <c r="B11" s="607"/>
      <c r="C11" s="546"/>
      <c r="D11" s="274" t="s">
        <v>290</v>
      </c>
      <c r="E11" s="295">
        <v>3623</v>
      </c>
      <c r="F11" s="439">
        <v>704</v>
      </c>
      <c r="G11" s="439">
        <v>3608</v>
      </c>
      <c r="H11" s="295">
        <f t="shared" si="5"/>
        <v>3076324770</v>
      </c>
      <c r="I11" s="439">
        <v>1393821680</v>
      </c>
      <c r="J11" s="439">
        <v>1682503090</v>
      </c>
      <c r="K11" s="295">
        <f t="shared" si="6"/>
        <v>849109.79022909189</v>
      </c>
      <c r="L11" s="295">
        <f t="shared" si="4"/>
        <v>1979860.3409090908</v>
      </c>
      <c r="M11" s="299">
        <f t="shared" si="4"/>
        <v>466325.69013303769</v>
      </c>
      <c r="N11" s="265"/>
    </row>
    <row r="12" spans="2:14" ht="13.5" customHeight="1">
      <c r="B12" s="613"/>
      <c r="C12" s="547"/>
      <c r="D12" s="293" t="s">
        <v>134</v>
      </c>
      <c r="E12" s="438">
        <f t="shared" ref="E12:J12" si="7">SUM(E9:E11)</f>
        <v>6454</v>
      </c>
      <c r="F12" s="438">
        <f t="shared" si="7"/>
        <v>1425</v>
      </c>
      <c r="G12" s="438">
        <f t="shared" si="7"/>
        <v>6420</v>
      </c>
      <c r="H12" s="438">
        <f t="shared" si="7"/>
        <v>5835643110</v>
      </c>
      <c r="I12" s="438">
        <f t="shared" si="7"/>
        <v>2748437850</v>
      </c>
      <c r="J12" s="438">
        <f t="shared" si="7"/>
        <v>3087205260</v>
      </c>
      <c r="K12" s="262">
        <f>IFERROR(H12/E12,"-")</f>
        <v>904190.13170127058</v>
      </c>
      <c r="L12" s="262">
        <f>IFERROR(I12/F12,"-")</f>
        <v>1928728.3157894737</v>
      </c>
      <c r="M12" s="268">
        <f>IFERROR(J12/G12,"-")</f>
        <v>480873.09345794393</v>
      </c>
      <c r="N12" s="265"/>
    </row>
    <row r="13" spans="2:14" ht="13.5" customHeight="1">
      <c r="B13" s="606">
        <v>3</v>
      </c>
      <c r="C13" s="545" t="s">
        <v>68</v>
      </c>
      <c r="D13" s="301" t="s">
        <v>288</v>
      </c>
      <c r="E13" s="262">
        <v>756</v>
      </c>
      <c r="F13" s="433">
        <v>269</v>
      </c>
      <c r="G13" s="433">
        <v>743</v>
      </c>
      <c r="H13" s="262">
        <f>SUM(I13:J13)</f>
        <v>943770570</v>
      </c>
      <c r="I13" s="433">
        <v>550783330</v>
      </c>
      <c r="J13" s="433">
        <v>392987240</v>
      </c>
      <c r="K13" s="262">
        <f>IFERROR(H13/E13,"-")</f>
        <v>1248373.7698412698</v>
      </c>
      <c r="L13" s="262">
        <f t="shared" ref="L13:M15" si="8">IFERROR(I13/F13,"-")</f>
        <v>2047521.6728624536</v>
      </c>
      <c r="M13" s="330">
        <f t="shared" si="8"/>
        <v>528919.56931359356</v>
      </c>
      <c r="N13" s="265"/>
    </row>
    <row r="14" spans="2:14" ht="13.5" customHeight="1">
      <c r="B14" s="607"/>
      <c r="C14" s="546"/>
      <c r="D14" s="274" t="s">
        <v>289</v>
      </c>
      <c r="E14" s="295">
        <v>1116</v>
      </c>
      <c r="F14" s="439">
        <v>309</v>
      </c>
      <c r="G14" s="439">
        <v>1107</v>
      </c>
      <c r="H14" s="295">
        <f t="shared" ref="H14:H15" si="9">SUM(I14:J14)</f>
        <v>1033537640</v>
      </c>
      <c r="I14" s="439">
        <v>522651240</v>
      </c>
      <c r="J14" s="439">
        <v>510886400</v>
      </c>
      <c r="K14" s="295">
        <f t="shared" ref="K14:K15" si="10">IFERROR(H14/E14,"-")</f>
        <v>926108.99641577061</v>
      </c>
      <c r="L14" s="295">
        <f t="shared" si="8"/>
        <v>1691427.9611650486</v>
      </c>
      <c r="M14" s="299">
        <f t="shared" si="8"/>
        <v>461505.32971996389</v>
      </c>
      <c r="N14" s="265"/>
    </row>
    <row r="15" spans="2:14" ht="13.5" customHeight="1">
      <c r="B15" s="607"/>
      <c r="C15" s="546"/>
      <c r="D15" s="274" t="s">
        <v>290</v>
      </c>
      <c r="E15" s="295">
        <v>2364</v>
      </c>
      <c r="F15" s="439">
        <v>594</v>
      </c>
      <c r="G15" s="439">
        <v>2350</v>
      </c>
      <c r="H15" s="295">
        <f t="shared" si="9"/>
        <v>2189708160</v>
      </c>
      <c r="I15" s="439">
        <v>1014712710</v>
      </c>
      <c r="J15" s="439">
        <v>1174995450</v>
      </c>
      <c r="K15" s="295">
        <f t="shared" si="10"/>
        <v>926272.4873096447</v>
      </c>
      <c r="L15" s="295">
        <f t="shared" si="8"/>
        <v>1708270.5555555555</v>
      </c>
      <c r="M15" s="299">
        <f t="shared" si="8"/>
        <v>499998.06382978725</v>
      </c>
      <c r="N15" s="265"/>
    </row>
    <row r="16" spans="2:14" ht="13.5" customHeight="1">
      <c r="B16" s="613"/>
      <c r="C16" s="547"/>
      <c r="D16" s="293" t="s">
        <v>134</v>
      </c>
      <c r="E16" s="438">
        <f t="shared" ref="E16:J16" si="11">SUM(E13:E15)</f>
        <v>4236</v>
      </c>
      <c r="F16" s="438">
        <f t="shared" si="11"/>
        <v>1172</v>
      </c>
      <c r="G16" s="438">
        <f t="shared" si="11"/>
        <v>4200</v>
      </c>
      <c r="H16" s="438">
        <f t="shared" si="11"/>
        <v>4167016370</v>
      </c>
      <c r="I16" s="438">
        <f t="shared" si="11"/>
        <v>2088147280</v>
      </c>
      <c r="J16" s="438">
        <f t="shared" si="11"/>
        <v>2078869090</v>
      </c>
      <c r="K16" s="262">
        <f>IFERROR(H16/E16,"-")</f>
        <v>983714.91265344666</v>
      </c>
      <c r="L16" s="262">
        <f>IFERROR(I16/F16,"-")</f>
        <v>1781695.6313993174</v>
      </c>
      <c r="M16" s="268">
        <f>IFERROR(J16/G16,"-")</f>
        <v>494968.83095238096</v>
      </c>
      <c r="N16" s="265"/>
    </row>
    <row r="17" spans="2:14" ht="13.5" customHeight="1">
      <c r="B17" s="606">
        <v>4</v>
      </c>
      <c r="C17" s="545" t="s">
        <v>69</v>
      </c>
      <c r="D17" s="301" t="s">
        <v>288</v>
      </c>
      <c r="E17" s="262">
        <v>845</v>
      </c>
      <c r="F17" s="433">
        <v>278</v>
      </c>
      <c r="G17" s="433">
        <v>836</v>
      </c>
      <c r="H17" s="262">
        <f>SUM(I17:J17)</f>
        <v>991673600</v>
      </c>
      <c r="I17" s="433">
        <v>553438200</v>
      </c>
      <c r="J17" s="433">
        <v>438235400</v>
      </c>
      <c r="K17" s="262">
        <f>IFERROR(H17/E17,"-")</f>
        <v>1173578.2248520709</v>
      </c>
      <c r="L17" s="262">
        <f t="shared" ref="L17:M19" si="12">IFERROR(I17/F17,"-")</f>
        <v>1990784.892086331</v>
      </c>
      <c r="M17" s="330">
        <f t="shared" si="12"/>
        <v>524205.02392344497</v>
      </c>
      <c r="N17" s="265"/>
    </row>
    <row r="18" spans="2:14" ht="13.5" customHeight="1">
      <c r="B18" s="607"/>
      <c r="C18" s="546"/>
      <c r="D18" s="274" t="s">
        <v>289</v>
      </c>
      <c r="E18" s="295">
        <v>1308</v>
      </c>
      <c r="F18" s="439">
        <v>385</v>
      </c>
      <c r="G18" s="439">
        <v>1294</v>
      </c>
      <c r="H18" s="295">
        <f t="shared" ref="H18:H19" si="13">SUM(I18:J18)</f>
        <v>1363391650</v>
      </c>
      <c r="I18" s="439">
        <v>723780210</v>
      </c>
      <c r="J18" s="439">
        <v>639611440</v>
      </c>
      <c r="K18" s="295">
        <f t="shared" ref="K18:K19" si="14">IFERROR(H18/E18,"-")</f>
        <v>1042348.3562691131</v>
      </c>
      <c r="L18" s="295">
        <f t="shared" si="12"/>
        <v>1879948.5974025973</v>
      </c>
      <c r="M18" s="299">
        <f t="shared" si="12"/>
        <v>494290.13910355489</v>
      </c>
      <c r="N18" s="265"/>
    </row>
    <row r="19" spans="2:14" ht="13.5" customHeight="1">
      <c r="B19" s="607"/>
      <c r="C19" s="546"/>
      <c r="D19" s="274" t="s">
        <v>290</v>
      </c>
      <c r="E19" s="295">
        <v>2137</v>
      </c>
      <c r="F19" s="439">
        <v>569</v>
      </c>
      <c r="G19" s="439">
        <v>2114</v>
      </c>
      <c r="H19" s="295">
        <f t="shared" si="13"/>
        <v>2044107200</v>
      </c>
      <c r="I19" s="439">
        <v>1025955550</v>
      </c>
      <c r="J19" s="439">
        <v>1018151650</v>
      </c>
      <c r="K19" s="295">
        <f t="shared" si="14"/>
        <v>956531.21197941038</v>
      </c>
      <c r="L19" s="295">
        <f t="shared" si="12"/>
        <v>1803085.3251318103</v>
      </c>
      <c r="M19" s="299">
        <f t="shared" si="12"/>
        <v>481623.29706717125</v>
      </c>
      <c r="N19" s="265"/>
    </row>
    <row r="20" spans="2:14" ht="13.5" customHeight="1">
      <c r="B20" s="613"/>
      <c r="C20" s="547"/>
      <c r="D20" s="293" t="s">
        <v>134</v>
      </c>
      <c r="E20" s="438">
        <f t="shared" ref="E20:J20" si="15">SUM(E17:E19)</f>
        <v>4290</v>
      </c>
      <c r="F20" s="438">
        <f t="shared" si="15"/>
        <v>1232</v>
      </c>
      <c r="G20" s="438">
        <f t="shared" si="15"/>
        <v>4244</v>
      </c>
      <c r="H20" s="438">
        <f t="shared" si="15"/>
        <v>4399172450</v>
      </c>
      <c r="I20" s="438">
        <f t="shared" si="15"/>
        <v>2303173960</v>
      </c>
      <c r="J20" s="438">
        <f t="shared" si="15"/>
        <v>2095998490</v>
      </c>
      <c r="K20" s="262">
        <f>IFERROR(H20/E20,"-")</f>
        <v>1025448.1235431236</v>
      </c>
      <c r="L20" s="262">
        <f>IFERROR(I20/F20,"-")</f>
        <v>1869459.3831168832</v>
      </c>
      <c r="M20" s="268">
        <f>IFERROR(J20/G20,"-")</f>
        <v>493873.3482563619</v>
      </c>
      <c r="N20" s="265"/>
    </row>
    <row r="21" spans="2:14" ht="13.5" customHeight="1">
      <c r="B21" s="606">
        <v>5</v>
      </c>
      <c r="C21" s="545" t="s">
        <v>70</v>
      </c>
      <c r="D21" s="301" t="s">
        <v>288</v>
      </c>
      <c r="E21" s="262">
        <v>628</v>
      </c>
      <c r="F21" s="433">
        <v>188</v>
      </c>
      <c r="G21" s="433">
        <v>623</v>
      </c>
      <c r="H21" s="262">
        <f>SUM(I21:J21)</f>
        <v>619310450</v>
      </c>
      <c r="I21" s="433">
        <v>293674030</v>
      </c>
      <c r="J21" s="433">
        <v>325636420</v>
      </c>
      <c r="K21" s="262">
        <f>IFERROR(H21/E21,"-")</f>
        <v>986163.1369426751</v>
      </c>
      <c r="L21" s="262">
        <f t="shared" ref="L21:M23" si="16">IFERROR(I21/F21,"-")</f>
        <v>1562095.9042553192</v>
      </c>
      <c r="M21" s="330">
        <f t="shared" si="16"/>
        <v>522690.88282504014</v>
      </c>
      <c r="N21" s="265"/>
    </row>
    <row r="22" spans="2:14" ht="13.5" customHeight="1">
      <c r="B22" s="607"/>
      <c r="C22" s="546"/>
      <c r="D22" s="274" t="s">
        <v>289</v>
      </c>
      <c r="E22" s="295">
        <v>1002</v>
      </c>
      <c r="F22" s="439">
        <v>276</v>
      </c>
      <c r="G22" s="439">
        <v>992</v>
      </c>
      <c r="H22" s="295">
        <f t="shared" ref="H22:H23" si="17">SUM(I22:J22)</f>
        <v>961560660</v>
      </c>
      <c r="I22" s="439">
        <v>477290350</v>
      </c>
      <c r="J22" s="439">
        <v>484270310</v>
      </c>
      <c r="K22" s="295">
        <f t="shared" ref="K22:K23" si="18">IFERROR(H22/E22,"-")</f>
        <v>959641.37724550895</v>
      </c>
      <c r="L22" s="295">
        <f t="shared" si="16"/>
        <v>1729312.8623188406</v>
      </c>
      <c r="M22" s="299">
        <f t="shared" si="16"/>
        <v>488175.71572580643</v>
      </c>
      <c r="N22" s="265"/>
    </row>
    <row r="23" spans="2:14" ht="13.5" customHeight="1">
      <c r="B23" s="607"/>
      <c r="C23" s="546"/>
      <c r="D23" s="274" t="s">
        <v>290</v>
      </c>
      <c r="E23" s="295">
        <v>2158</v>
      </c>
      <c r="F23" s="439">
        <v>488</v>
      </c>
      <c r="G23" s="439">
        <v>2155</v>
      </c>
      <c r="H23" s="295">
        <f t="shared" si="17"/>
        <v>1759576300</v>
      </c>
      <c r="I23" s="439">
        <v>747652190</v>
      </c>
      <c r="J23" s="439">
        <v>1011924110</v>
      </c>
      <c r="K23" s="295">
        <f t="shared" si="18"/>
        <v>815373.63299351255</v>
      </c>
      <c r="L23" s="295">
        <f t="shared" si="16"/>
        <v>1532074.1598360655</v>
      </c>
      <c r="M23" s="299">
        <f t="shared" si="16"/>
        <v>469570.35266821348</v>
      </c>
      <c r="N23" s="265"/>
    </row>
    <row r="24" spans="2:14" ht="13.5" customHeight="1">
      <c r="B24" s="613"/>
      <c r="C24" s="547"/>
      <c r="D24" s="293" t="s">
        <v>134</v>
      </c>
      <c r="E24" s="438">
        <f t="shared" ref="E24:J24" si="19">SUM(E21:E23)</f>
        <v>3788</v>
      </c>
      <c r="F24" s="438">
        <f t="shared" si="19"/>
        <v>952</v>
      </c>
      <c r="G24" s="438">
        <f t="shared" si="19"/>
        <v>3770</v>
      </c>
      <c r="H24" s="438">
        <f t="shared" si="19"/>
        <v>3340447410</v>
      </c>
      <c r="I24" s="438">
        <f t="shared" si="19"/>
        <v>1518616570</v>
      </c>
      <c r="J24" s="438">
        <f t="shared" si="19"/>
        <v>1821830840</v>
      </c>
      <c r="K24" s="262">
        <f>IFERROR(H24/E24,"-")</f>
        <v>881849.89704329462</v>
      </c>
      <c r="L24" s="262">
        <f>IFERROR(I24/F24,"-")</f>
        <v>1595185.4726890756</v>
      </c>
      <c r="M24" s="268">
        <f>IFERROR(J24/G24,"-")</f>
        <v>483244.25464190979</v>
      </c>
      <c r="N24" s="265"/>
    </row>
    <row r="25" spans="2:14" ht="13.5" customHeight="1">
      <c r="B25" s="606">
        <v>6</v>
      </c>
      <c r="C25" s="545" t="s">
        <v>71</v>
      </c>
      <c r="D25" s="301" t="s">
        <v>288</v>
      </c>
      <c r="E25" s="262">
        <v>1011</v>
      </c>
      <c r="F25" s="433">
        <v>325</v>
      </c>
      <c r="G25" s="433">
        <v>1000</v>
      </c>
      <c r="H25" s="262">
        <f>SUM(I25:J25)</f>
        <v>1192728410</v>
      </c>
      <c r="I25" s="433">
        <v>653393760</v>
      </c>
      <c r="J25" s="433">
        <v>539334650</v>
      </c>
      <c r="K25" s="262">
        <f>IFERROR(H25/E25,"-")</f>
        <v>1179751.1473788328</v>
      </c>
      <c r="L25" s="262">
        <f t="shared" ref="L25:M27" si="20">IFERROR(I25/F25,"-")</f>
        <v>2010442.3384615385</v>
      </c>
      <c r="M25" s="330">
        <f t="shared" si="20"/>
        <v>539334.65</v>
      </c>
      <c r="N25" s="265"/>
    </row>
    <row r="26" spans="2:14" ht="13.5" customHeight="1">
      <c r="B26" s="607"/>
      <c r="C26" s="546"/>
      <c r="D26" s="274" t="s">
        <v>289</v>
      </c>
      <c r="E26" s="295">
        <v>1560</v>
      </c>
      <c r="F26" s="439">
        <v>411</v>
      </c>
      <c r="G26" s="439">
        <v>1540</v>
      </c>
      <c r="H26" s="295">
        <f t="shared" ref="H26:H27" si="21">SUM(I26:J26)</f>
        <v>1516804500</v>
      </c>
      <c r="I26" s="439">
        <v>754867400</v>
      </c>
      <c r="J26" s="439">
        <v>761937100</v>
      </c>
      <c r="K26" s="295">
        <f t="shared" ref="K26:K27" si="22">IFERROR(H26/E26,"-")</f>
        <v>972310.57692307688</v>
      </c>
      <c r="L26" s="295">
        <f t="shared" si="20"/>
        <v>1836660.3406326035</v>
      </c>
      <c r="M26" s="299">
        <f t="shared" si="20"/>
        <v>494764.35064935067</v>
      </c>
      <c r="N26" s="265"/>
    </row>
    <row r="27" spans="2:14" ht="13.5" customHeight="1">
      <c r="B27" s="607"/>
      <c r="C27" s="546"/>
      <c r="D27" s="274" t="s">
        <v>290</v>
      </c>
      <c r="E27" s="295">
        <v>2532</v>
      </c>
      <c r="F27" s="439">
        <v>627</v>
      </c>
      <c r="G27" s="439">
        <v>2518</v>
      </c>
      <c r="H27" s="295">
        <f t="shared" si="21"/>
        <v>2269768420</v>
      </c>
      <c r="I27" s="439">
        <v>1044311250</v>
      </c>
      <c r="J27" s="439">
        <v>1225457170</v>
      </c>
      <c r="K27" s="295">
        <f t="shared" si="22"/>
        <v>896433.02527646127</v>
      </c>
      <c r="L27" s="295">
        <f t="shared" si="20"/>
        <v>1665568.1818181819</v>
      </c>
      <c r="M27" s="299">
        <f t="shared" si="20"/>
        <v>486678.78077839554</v>
      </c>
      <c r="N27" s="265"/>
    </row>
    <row r="28" spans="2:14" ht="13.5" customHeight="1">
      <c r="B28" s="613"/>
      <c r="C28" s="547"/>
      <c r="D28" s="293" t="s">
        <v>134</v>
      </c>
      <c r="E28" s="438">
        <f t="shared" ref="E28:J28" si="23">SUM(E25:E27)</f>
        <v>5103</v>
      </c>
      <c r="F28" s="438">
        <f t="shared" si="23"/>
        <v>1363</v>
      </c>
      <c r="G28" s="438">
        <f t="shared" si="23"/>
        <v>5058</v>
      </c>
      <c r="H28" s="438">
        <f t="shared" si="23"/>
        <v>4979301330</v>
      </c>
      <c r="I28" s="438">
        <f t="shared" si="23"/>
        <v>2452572410</v>
      </c>
      <c r="J28" s="438">
        <f t="shared" si="23"/>
        <v>2526728920</v>
      </c>
      <c r="K28" s="262">
        <f>IFERROR(H28/E28,"-")</f>
        <v>975759.61787184014</v>
      </c>
      <c r="L28" s="262">
        <f>IFERROR(I28/F28,"-")</f>
        <v>1799392.8173147468</v>
      </c>
      <c r="M28" s="268">
        <f>IFERROR(J28/G28,"-")</f>
        <v>499550.99248714908</v>
      </c>
      <c r="N28" s="265"/>
    </row>
    <row r="29" spans="2:14" ht="13.5" customHeight="1">
      <c r="B29" s="606">
        <v>7</v>
      </c>
      <c r="C29" s="545" t="s">
        <v>72</v>
      </c>
      <c r="D29" s="301" t="s">
        <v>288</v>
      </c>
      <c r="E29" s="262">
        <v>923</v>
      </c>
      <c r="F29" s="433">
        <v>296</v>
      </c>
      <c r="G29" s="433">
        <v>913</v>
      </c>
      <c r="H29" s="262">
        <f>SUM(I29:J29)</f>
        <v>1153060060</v>
      </c>
      <c r="I29" s="433">
        <v>647665080</v>
      </c>
      <c r="J29" s="433">
        <v>505394980</v>
      </c>
      <c r="K29" s="262">
        <f>IFERROR(H29/E29,"-")</f>
        <v>1249252.5027085592</v>
      </c>
      <c r="L29" s="262">
        <f t="shared" ref="L29:M31" si="24">IFERROR(I29/F29,"-")</f>
        <v>2188057.7027027025</v>
      </c>
      <c r="M29" s="330">
        <f t="shared" si="24"/>
        <v>553554.19496166485</v>
      </c>
      <c r="N29" s="265"/>
    </row>
    <row r="30" spans="2:14" ht="13.5" customHeight="1">
      <c r="B30" s="607"/>
      <c r="C30" s="546"/>
      <c r="D30" s="274" t="s">
        <v>289</v>
      </c>
      <c r="E30" s="295">
        <v>1341</v>
      </c>
      <c r="F30" s="439">
        <v>395</v>
      </c>
      <c r="G30" s="439">
        <v>1329</v>
      </c>
      <c r="H30" s="295">
        <f t="shared" ref="H30:H31" si="25">SUM(I30:J30)</f>
        <v>1531021060</v>
      </c>
      <c r="I30" s="439">
        <v>836816430</v>
      </c>
      <c r="J30" s="439">
        <v>694204630</v>
      </c>
      <c r="K30" s="295">
        <f t="shared" ref="K30:K31" si="26">IFERROR(H30/E30,"-")</f>
        <v>1141701.0141685309</v>
      </c>
      <c r="L30" s="295">
        <f t="shared" si="24"/>
        <v>2118522.6075949366</v>
      </c>
      <c r="M30" s="299">
        <f t="shared" si="24"/>
        <v>522351.11361926259</v>
      </c>
      <c r="N30" s="265"/>
    </row>
    <row r="31" spans="2:14" ht="13.5" customHeight="1">
      <c r="B31" s="607"/>
      <c r="C31" s="546"/>
      <c r="D31" s="274" t="s">
        <v>290</v>
      </c>
      <c r="E31" s="295">
        <v>2227</v>
      </c>
      <c r="F31" s="439">
        <v>548</v>
      </c>
      <c r="G31" s="439">
        <v>2214</v>
      </c>
      <c r="H31" s="295">
        <f t="shared" si="25"/>
        <v>2293954440</v>
      </c>
      <c r="I31" s="439">
        <v>1052716500</v>
      </c>
      <c r="J31" s="439">
        <v>1241237940</v>
      </c>
      <c r="K31" s="295">
        <f t="shared" si="26"/>
        <v>1030064.8585541087</v>
      </c>
      <c r="L31" s="295">
        <f t="shared" si="24"/>
        <v>1921015.510948905</v>
      </c>
      <c r="M31" s="299">
        <f t="shared" si="24"/>
        <v>560631.40921409219</v>
      </c>
      <c r="N31" s="265"/>
    </row>
    <row r="32" spans="2:14" ht="13.5" customHeight="1">
      <c r="B32" s="613"/>
      <c r="C32" s="547"/>
      <c r="D32" s="293" t="s">
        <v>134</v>
      </c>
      <c r="E32" s="438">
        <f t="shared" ref="E32:J32" si="27">SUM(E29:E31)</f>
        <v>4491</v>
      </c>
      <c r="F32" s="438">
        <f t="shared" si="27"/>
        <v>1239</v>
      </c>
      <c r="G32" s="438">
        <f t="shared" si="27"/>
        <v>4456</v>
      </c>
      <c r="H32" s="438">
        <f t="shared" si="27"/>
        <v>4978035560</v>
      </c>
      <c r="I32" s="438">
        <f t="shared" si="27"/>
        <v>2537198010</v>
      </c>
      <c r="J32" s="438">
        <f t="shared" si="27"/>
        <v>2440837550</v>
      </c>
      <c r="K32" s="262">
        <f>IFERROR(H32/E32,"-")</f>
        <v>1108447.0184814073</v>
      </c>
      <c r="L32" s="262">
        <f>IFERROR(I32/F32,"-")</f>
        <v>2047778.8619854723</v>
      </c>
      <c r="M32" s="268">
        <f>IFERROR(J32/G32,"-")</f>
        <v>547764.26166965894</v>
      </c>
      <c r="N32" s="265"/>
    </row>
    <row r="33" spans="2:14" ht="13.5" customHeight="1">
      <c r="B33" s="606">
        <v>8</v>
      </c>
      <c r="C33" s="545" t="s">
        <v>51</v>
      </c>
      <c r="D33" s="301" t="s">
        <v>288</v>
      </c>
      <c r="E33" s="262">
        <v>699</v>
      </c>
      <c r="F33" s="433">
        <v>201</v>
      </c>
      <c r="G33" s="433">
        <v>693</v>
      </c>
      <c r="H33" s="262">
        <f>SUM(I33:J33)</f>
        <v>731951020</v>
      </c>
      <c r="I33" s="433">
        <v>391065610</v>
      </c>
      <c r="J33" s="433">
        <v>340885410</v>
      </c>
      <c r="K33" s="262">
        <f>IFERROR(H33/E33,"-")</f>
        <v>1047140.2288984263</v>
      </c>
      <c r="L33" s="262">
        <f t="shared" ref="L33:L35" si="28">IFERROR(I33/F33,"-")</f>
        <v>1945600.0497512438</v>
      </c>
      <c r="M33" s="330">
        <f t="shared" ref="M33:M35" si="29">IFERROR(J33/G33,"-")</f>
        <v>491898.13852813852</v>
      </c>
      <c r="N33" s="265"/>
    </row>
    <row r="34" spans="2:14" ht="13.5" customHeight="1">
      <c r="B34" s="607"/>
      <c r="C34" s="546"/>
      <c r="D34" s="274" t="s">
        <v>289</v>
      </c>
      <c r="E34" s="295">
        <v>1122</v>
      </c>
      <c r="F34" s="439">
        <v>296</v>
      </c>
      <c r="G34" s="439">
        <v>1117</v>
      </c>
      <c r="H34" s="295">
        <f t="shared" ref="H34:H35" si="30">SUM(I34:J34)</f>
        <v>1156162210</v>
      </c>
      <c r="I34" s="439">
        <v>558679910</v>
      </c>
      <c r="J34" s="439">
        <v>597482300</v>
      </c>
      <c r="K34" s="295">
        <f t="shared" ref="K34:K35" si="31">IFERROR(H34/E34,"-")</f>
        <v>1030447.6024955437</v>
      </c>
      <c r="L34" s="295">
        <f t="shared" si="28"/>
        <v>1887432.1283783785</v>
      </c>
      <c r="M34" s="299">
        <f t="shared" si="29"/>
        <v>534899.10474485229</v>
      </c>
      <c r="N34" s="265"/>
    </row>
    <row r="35" spans="2:14" ht="13.5" customHeight="1">
      <c r="B35" s="607"/>
      <c r="C35" s="546"/>
      <c r="D35" s="274" t="s">
        <v>290</v>
      </c>
      <c r="E35" s="295">
        <v>2487</v>
      </c>
      <c r="F35" s="439">
        <v>515</v>
      </c>
      <c r="G35" s="439">
        <v>2481</v>
      </c>
      <c r="H35" s="295">
        <f t="shared" si="30"/>
        <v>2136287610</v>
      </c>
      <c r="I35" s="439">
        <v>850835550</v>
      </c>
      <c r="J35" s="439">
        <v>1285452060</v>
      </c>
      <c r="K35" s="295">
        <f t="shared" si="31"/>
        <v>858981.74909529556</v>
      </c>
      <c r="L35" s="295">
        <f t="shared" si="28"/>
        <v>1652107.8640776698</v>
      </c>
      <c r="M35" s="299">
        <f t="shared" si="29"/>
        <v>518118.52478839178</v>
      </c>
      <c r="N35" s="265"/>
    </row>
    <row r="36" spans="2:14" ht="13.5" customHeight="1">
      <c r="B36" s="613"/>
      <c r="C36" s="547"/>
      <c r="D36" s="293" t="s">
        <v>134</v>
      </c>
      <c r="E36" s="438">
        <f t="shared" ref="E36:J36" si="32">SUM(E33:E35)</f>
        <v>4308</v>
      </c>
      <c r="F36" s="438">
        <f t="shared" si="32"/>
        <v>1012</v>
      </c>
      <c r="G36" s="438">
        <f t="shared" si="32"/>
        <v>4291</v>
      </c>
      <c r="H36" s="438">
        <f t="shared" si="32"/>
        <v>4024400840</v>
      </c>
      <c r="I36" s="438">
        <f t="shared" si="32"/>
        <v>1800581070</v>
      </c>
      <c r="J36" s="438">
        <f t="shared" si="32"/>
        <v>2223819770</v>
      </c>
      <c r="K36" s="262">
        <f>IFERROR(H36/E36,"-")</f>
        <v>934169.18291550607</v>
      </c>
      <c r="L36" s="262">
        <f>IFERROR(I36/F36,"-")</f>
        <v>1779230.3063241106</v>
      </c>
      <c r="M36" s="268">
        <f>IFERROR(J36/G36,"-")</f>
        <v>518252.10207410861</v>
      </c>
      <c r="N36" s="265"/>
    </row>
    <row r="37" spans="2:14" ht="13.5" customHeight="1">
      <c r="B37" s="606">
        <v>9</v>
      </c>
      <c r="C37" s="545" t="s">
        <v>73</v>
      </c>
      <c r="D37" s="301" t="s">
        <v>288</v>
      </c>
      <c r="E37" s="262">
        <v>409</v>
      </c>
      <c r="F37" s="433">
        <v>129</v>
      </c>
      <c r="G37" s="433">
        <v>405</v>
      </c>
      <c r="H37" s="262">
        <f>SUM(I37:J37)</f>
        <v>473207110</v>
      </c>
      <c r="I37" s="433">
        <v>260857200</v>
      </c>
      <c r="J37" s="433">
        <v>212349910</v>
      </c>
      <c r="K37" s="262">
        <f>IFERROR(H37/E37,"-")</f>
        <v>1156985.599022005</v>
      </c>
      <c r="L37" s="262">
        <f t="shared" ref="L37:L39" si="33">IFERROR(I37/F37,"-")</f>
        <v>2022148.8372093022</v>
      </c>
      <c r="M37" s="330">
        <f t="shared" ref="M37:M39" si="34">IFERROR(J37/G37,"-")</f>
        <v>524320.76543209876</v>
      </c>
      <c r="N37" s="265"/>
    </row>
    <row r="38" spans="2:14" ht="13.5" customHeight="1">
      <c r="B38" s="607"/>
      <c r="C38" s="546"/>
      <c r="D38" s="274" t="s">
        <v>289</v>
      </c>
      <c r="E38" s="295">
        <v>647</v>
      </c>
      <c r="F38" s="439">
        <v>177</v>
      </c>
      <c r="G38" s="439">
        <v>642</v>
      </c>
      <c r="H38" s="295">
        <f t="shared" ref="H38:H39" si="35">SUM(I38:J38)</f>
        <v>665403430</v>
      </c>
      <c r="I38" s="439">
        <v>322569250</v>
      </c>
      <c r="J38" s="439">
        <v>342834180</v>
      </c>
      <c r="K38" s="295">
        <f t="shared" ref="K38:K39" si="36">IFERROR(H38/E38,"-")</f>
        <v>1028444.2503863988</v>
      </c>
      <c r="L38" s="295">
        <f t="shared" si="33"/>
        <v>1822425.1412429379</v>
      </c>
      <c r="M38" s="299">
        <f t="shared" si="34"/>
        <v>534009.62616822426</v>
      </c>
      <c r="N38" s="265"/>
    </row>
    <row r="39" spans="2:14" ht="13.5" customHeight="1">
      <c r="B39" s="607"/>
      <c r="C39" s="546"/>
      <c r="D39" s="274" t="s">
        <v>290</v>
      </c>
      <c r="E39" s="295">
        <v>1086</v>
      </c>
      <c r="F39" s="439">
        <v>241</v>
      </c>
      <c r="G39" s="439">
        <v>1081</v>
      </c>
      <c r="H39" s="295">
        <f t="shared" si="35"/>
        <v>951611040</v>
      </c>
      <c r="I39" s="439">
        <v>451212530</v>
      </c>
      <c r="J39" s="439">
        <v>500398510</v>
      </c>
      <c r="K39" s="295">
        <f t="shared" si="36"/>
        <v>876253.25966850831</v>
      </c>
      <c r="L39" s="295">
        <f t="shared" si="33"/>
        <v>1872251.161825726</v>
      </c>
      <c r="M39" s="299">
        <f t="shared" si="34"/>
        <v>462903.33950046252</v>
      </c>
      <c r="N39" s="265"/>
    </row>
    <row r="40" spans="2:14" ht="13.5" customHeight="1">
      <c r="B40" s="613"/>
      <c r="C40" s="547"/>
      <c r="D40" s="293" t="s">
        <v>134</v>
      </c>
      <c r="E40" s="438">
        <f t="shared" ref="E40:J40" si="37">SUM(E37:E39)</f>
        <v>2142</v>
      </c>
      <c r="F40" s="438">
        <f t="shared" si="37"/>
        <v>547</v>
      </c>
      <c r="G40" s="438">
        <f t="shared" si="37"/>
        <v>2128</v>
      </c>
      <c r="H40" s="438">
        <f t="shared" si="37"/>
        <v>2090221580</v>
      </c>
      <c r="I40" s="438">
        <f t="shared" si="37"/>
        <v>1034638980</v>
      </c>
      <c r="J40" s="438">
        <f t="shared" si="37"/>
        <v>1055582600</v>
      </c>
      <c r="K40" s="262">
        <f>IFERROR(H40/E40,"-")</f>
        <v>975827.06816059758</v>
      </c>
      <c r="L40" s="262">
        <f>IFERROR(I40/F40,"-")</f>
        <v>1891478.9396709322</v>
      </c>
      <c r="M40" s="268">
        <f>IFERROR(J40/G40,"-")</f>
        <v>496044.45488721802</v>
      </c>
      <c r="N40" s="265"/>
    </row>
    <row r="41" spans="2:14" ht="13.5" customHeight="1">
      <c r="B41" s="606">
        <v>10</v>
      </c>
      <c r="C41" s="545" t="s">
        <v>52</v>
      </c>
      <c r="D41" s="301" t="s">
        <v>288</v>
      </c>
      <c r="E41" s="262">
        <v>1030</v>
      </c>
      <c r="F41" s="433">
        <v>312</v>
      </c>
      <c r="G41" s="433">
        <v>1023</v>
      </c>
      <c r="H41" s="262">
        <f>SUM(I41:J41)</f>
        <v>1056825430</v>
      </c>
      <c r="I41" s="433">
        <v>558933760</v>
      </c>
      <c r="J41" s="433">
        <v>497891670</v>
      </c>
      <c r="K41" s="262">
        <f>IFERROR(H41/E41,"-")</f>
        <v>1026044.1067961165</v>
      </c>
      <c r="L41" s="262">
        <f t="shared" ref="L41:L43" si="38">IFERROR(I41/F41,"-")</f>
        <v>1791454.358974359</v>
      </c>
      <c r="M41" s="330">
        <f t="shared" ref="M41:M43" si="39">IFERROR(J41/G41,"-")</f>
        <v>486697.62463343109</v>
      </c>
      <c r="N41" s="265"/>
    </row>
    <row r="42" spans="2:14" ht="13.5" customHeight="1">
      <c r="B42" s="607"/>
      <c r="C42" s="546"/>
      <c r="D42" s="274" t="s">
        <v>289</v>
      </c>
      <c r="E42" s="295">
        <v>1712</v>
      </c>
      <c r="F42" s="439">
        <v>409</v>
      </c>
      <c r="G42" s="439">
        <v>1705</v>
      </c>
      <c r="H42" s="295">
        <f t="shared" ref="H42:H43" si="40">SUM(I42:J42)</f>
        <v>1560151060</v>
      </c>
      <c r="I42" s="439">
        <v>736080050</v>
      </c>
      <c r="J42" s="439">
        <v>824071010</v>
      </c>
      <c r="K42" s="295">
        <f t="shared" ref="K42:K43" si="41">IFERROR(H42/E42,"-")</f>
        <v>911303.18925233639</v>
      </c>
      <c r="L42" s="295">
        <f t="shared" si="38"/>
        <v>1799706.7237163815</v>
      </c>
      <c r="M42" s="299">
        <f t="shared" si="39"/>
        <v>483326.10557184753</v>
      </c>
      <c r="N42" s="265"/>
    </row>
    <row r="43" spans="2:14" ht="13.5" customHeight="1">
      <c r="B43" s="607"/>
      <c r="C43" s="546"/>
      <c r="D43" s="274" t="s">
        <v>290</v>
      </c>
      <c r="E43" s="295">
        <v>2900</v>
      </c>
      <c r="F43" s="439">
        <v>636</v>
      </c>
      <c r="G43" s="439">
        <v>2891</v>
      </c>
      <c r="H43" s="295">
        <f t="shared" si="40"/>
        <v>2396333180</v>
      </c>
      <c r="I43" s="439">
        <v>1054042240</v>
      </c>
      <c r="J43" s="439">
        <v>1342290940</v>
      </c>
      <c r="K43" s="295">
        <f t="shared" si="41"/>
        <v>826321.78620689653</v>
      </c>
      <c r="L43" s="295">
        <f t="shared" si="38"/>
        <v>1657299.1194968554</v>
      </c>
      <c r="M43" s="299">
        <f t="shared" si="39"/>
        <v>464299.87547561398</v>
      </c>
      <c r="N43" s="265"/>
    </row>
    <row r="44" spans="2:14" ht="13.5" customHeight="1">
      <c r="B44" s="613"/>
      <c r="C44" s="547"/>
      <c r="D44" s="293" t="s">
        <v>134</v>
      </c>
      <c r="E44" s="438">
        <f t="shared" ref="E44:J44" si="42">SUM(E41:E43)</f>
        <v>5642</v>
      </c>
      <c r="F44" s="438">
        <f t="shared" si="42"/>
        <v>1357</v>
      </c>
      <c r="G44" s="438">
        <f t="shared" si="42"/>
        <v>5619</v>
      </c>
      <c r="H44" s="438">
        <f t="shared" si="42"/>
        <v>5013309670</v>
      </c>
      <c r="I44" s="438">
        <f t="shared" si="42"/>
        <v>2349056050</v>
      </c>
      <c r="J44" s="438">
        <f t="shared" si="42"/>
        <v>2664253620</v>
      </c>
      <c r="K44" s="262">
        <f>IFERROR(H44/E44,"-")</f>
        <v>888569.59766040416</v>
      </c>
      <c r="L44" s="262">
        <f>IFERROR(I44/F44,"-")</f>
        <v>1731065.6226971261</v>
      </c>
      <c r="M44" s="268">
        <f>IFERROR(J44/G44,"-")</f>
        <v>474150.84890549921</v>
      </c>
      <c r="N44" s="265"/>
    </row>
    <row r="45" spans="2:14" ht="13.5" customHeight="1">
      <c r="B45" s="606">
        <v>11</v>
      </c>
      <c r="C45" s="545" t="s">
        <v>53</v>
      </c>
      <c r="D45" s="301" t="s">
        <v>288</v>
      </c>
      <c r="E45" s="262">
        <v>1912</v>
      </c>
      <c r="F45" s="433">
        <v>550</v>
      </c>
      <c r="G45" s="433">
        <v>1881</v>
      </c>
      <c r="H45" s="262">
        <f>SUM(I45:J45)</f>
        <v>2245079160</v>
      </c>
      <c r="I45" s="433">
        <v>1268051790</v>
      </c>
      <c r="J45" s="433">
        <v>977027370</v>
      </c>
      <c r="K45" s="262">
        <f>IFERROR(H45/E45,"-")</f>
        <v>1174204.5815899582</v>
      </c>
      <c r="L45" s="262">
        <f t="shared" ref="L45:L47" si="43">IFERROR(I45/F45,"-")</f>
        <v>2305548.709090909</v>
      </c>
      <c r="M45" s="330">
        <f t="shared" ref="M45:M47" si="44">IFERROR(J45/G45,"-")</f>
        <v>519419.12280701753</v>
      </c>
      <c r="N45" s="265"/>
    </row>
    <row r="46" spans="2:14" ht="13.5" customHeight="1">
      <c r="B46" s="607"/>
      <c r="C46" s="546"/>
      <c r="D46" s="274" t="s">
        <v>289</v>
      </c>
      <c r="E46" s="295">
        <v>2904</v>
      </c>
      <c r="F46" s="439">
        <v>700</v>
      </c>
      <c r="G46" s="439">
        <v>2886</v>
      </c>
      <c r="H46" s="295">
        <f t="shared" ref="H46:H47" si="45">SUM(I46:J46)</f>
        <v>2801886820</v>
      </c>
      <c r="I46" s="439">
        <v>1427583000</v>
      </c>
      <c r="J46" s="439">
        <v>1374303820</v>
      </c>
      <c r="K46" s="295">
        <f t="shared" ref="K46:K47" si="46">IFERROR(H46/E46,"-")</f>
        <v>964837.05922865018</v>
      </c>
      <c r="L46" s="295">
        <f t="shared" si="43"/>
        <v>2039404.2857142857</v>
      </c>
      <c r="M46" s="299">
        <f t="shared" si="44"/>
        <v>476196.74982674984</v>
      </c>
      <c r="N46" s="265"/>
    </row>
    <row r="47" spans="2:14" ht="13.5" customHeight="1">
      <c r="B47" s="607"/>
      <c r="C47" s="546"/>
      <c r="D47" s="274" t="s">
        <v>290</v>
      </c>
      <c r="E47" s="295">
        <v>5120</v>
      </c>
      <c r="F47" s="439">
        <v>1106</v>
      </c>
      <c r="G47" s="439">
        <v>5092</v>
      </c>
      <c r="H47" s="295">
        <f t="shared" si="45"/>
        <v>4345332150</v>
      </c>
      <c r="I47" s="439">
        <v>1908584100</v>
      </c>
      <c r="J47" s="439">
        <v>2436748050</v>
      </c>
      <c r="K47" s="295">
        <f t="shared" si="46"/>
        <v>848697.685546875</v>
      </c>
      <c r="L47" s="295">
        <f t="shared" si="43"/>
        <v>1725663.7432188066</v>
      </c>
      <c r="M47" s="299">
        <f t="shared" si="44"/>
        <v>478544.3931657502</v>
      </c>
      <c r="N47" s="265"/>
    </row>
    <row r="48" spans="2:14" ht="13.5" customHeight="1">
      <c r="B48" s="613"/>
      <c r="C48" s="547"/>
      <c r="D48" s="293" t="s">
        <v>134</v>
      </c>
      <c r="E48" s="438">
        <f t="shared" ref="E48:J48" si="47">SUM(E45:E47)</f>
        <v>9936</v>
      </c>
      <c r="F48" s="438">
        <f t="shared" si="47"/>
        <v>2356</v>
      </c>
      <c r="G48" s="438">
        <f t="shared" si="47"/>
        <v>9859</v>
      </c>
      <c r="H48" s="438">
        <f t="shared" si="47"/>
        <v>9392298130</v>
      </c>
      <c r="I48" s="438">
        <f t="shared" si="47"/>
        <v>4604218890</v>
      </c>
      <c r="J48" s="438">
        <f t="shared" si="47"/>
        <v>4788079240</v>
      </c>
      <c r="K48" s="262">
        <f>IFERROR(H48/E48,"-")</f>
        <v>945279.60245571658</v>
      </c>
      <c r="L48" s="262">
        <f>IFERROR(I48/F48,"-")</f>
        <v>1954252.5</v>
      </c>
      <c r="M48" s="268">
        <f>IFERROR(J48/G48,"-")</f>
        <v>485655.66893194034</v>
      </c>
      <c r="N48" s="265"/>
    </row>
    <row r="49" spans="2:14" ht="13.5" customHeight="1">
      <c r="B49" s="606">
        <v>12</v>
      </c>
      <c r="C49" s="545" t="s">
        <v>74</v>
      </c>
      <c r="D49" s="301" t="s">
        <v>288</v>
      </c>
      <c r="E49" s="262">
        <v>973</v>
      </c>
      <c r="F49" s="433">
        <v>298</v>
      </c>
      <c r="G49" s="433">
        <v>969</v>
      </c>
      <c r="H49" s="262">
        <f>SUM(I49:J49)</f>
        <v>1122065950</v>
      </c>
      <c r="I49" s="433">
        <v>610528050</v>
      </c>
      <c r="J49" s="433">
        <v>511537900</v>
      </c>
      <c r="K49" s="262">
        <f>IFERROR(H49/E49,"-")</f>
        <v>1153202.4152106885</v>
      </c>
      <c r="L49" s="262">
        <f t="shared" ref="L49:L51" si="48">IFERROR(I49/F49,"-")</f>
        <v>2048751.8456375839</v>
      </c>
      <c r="M49" s="330">
        <f t="shared" ref="M49:M51" si="49">IFERROR(J49/G49,"-")</f>
        <v>527902.8895768834</v>
      </c>
      <c r="N49" s="265"/>
    </row>
    <row r="50" spans="2:14" ht="13.5" customHeight="1">
      <c r="B50" s="607"/>
      <c r="C50" s="546"/>
      <c r="D50" s="274" t="s">
        <v>289</v>
      </c>
      <c r="E50" s="295">
        <v>1469</v>
      </c>
      <c r="F50" s="439">
        <v>364</v>
      </c>
      <c r="G50" s="439">
        <v>1459</v>
      </c>
      <c r="H50" s="295">
        <f t="shared" ref="H50:H51" si="50">SUM(I50:J50)</f>
        <v>1457144990</v>
      </c>
      <c r="I50" s="439">
        <v>692638030</v>
      </c>
      <c r="J50" s="439">
        <v>764506960</v>
      </c>
      <c r="K50" s="295">
        <f t="shared" ref="K50:K51" si="51">IFERROR(H50/E50,"-")</f>
        <v>991929.87746766512</v>
      </c>
      <c r="L50" s="295">
        <f t="shared" si="48"/>
        <v>1902851.7307692308</v>
      </c>
      <c r="M50" s="299">
        <f t="shared" si="49"/>
        <v>523993.80397532554</v>
      </c>
      <c r="N50" s="265"/>
    </row>
    <row r="51" spans="2:14" ht="13.5" customHeight="1">
      <c r="B51" s="607"/>
      <c r="C51" s="546"/>
      <c r="D51" s="274" t="s">
        <v>290</v>
      </c>
      <c r="E51" s="295">
        <v>2624</v>
      </c>
      <c r="F51" s="439">
        <v>567</v>
      </c>
      <c r="G51" s="439">
        <v>2615</v>
      </c>
      <c r="H51" s="295">
        <f t="shared" si="50"/>
        <v>2275264370</v>
      </c>
      <c r="I51" s="439">
        <v>960331160</v>
      </c>
      <c r="J51" s="439">
        <v>1314933210</v>
      </c>
      <c r="K51" s="295">
        <f t="shared" si="51"/>
        <v>867097.70198170736</v>
      </c>
      <c r="L51" s="295">
        <f t="shared" si="48"/>
        <v>1693705.7495590828</v>
      </c>
      <c r="M51" s="299">
        <f t="shared" si="49"/>
        <v>502842.52772466542</v>
      </c>
      <c r="N51" s="265"/>
    </row>
    <row r="52" spans="2:14" ht="13.5" customHeight="1">
      <c r="B52" s="613"/>
      <c r="C52" s="547"/>
      <c r="D52" s="293" t="s">
        <v>134</v>
      </c>
      <c r="E52" s="438">
        <f t="shared" ref="E52:J52" si="52">SUM(E49:E51)</f>
        <v>5066</v>
      </c>
      <c r="F52" s="438">
        <f t="shared" si="52"/>
        <v>1229</v>
      </c>
      <c r="G52" s="438">
        <f t="shared" si="52"/>
        <v>5043</v>
      </c>
      <c r="H52" s="438">
        <f t="shared" si="52"/>
        <v>4854475310</v>
      </c>
      <c r="I52" s="438">
        <f t="shared" si="52"/>
        <v>2263497240</v>
      </c>
      <c r="J52" s="438">
        <f t="shared" si="52"/>
        <v>2590978070</v>
      </c>
      <c r="K52" s="262">
        <f>IFERROR(H52/E52,"-")</f>
        <v>958246.21200157912</v>
      </c>
      <c r="L52" s="262">
        <f>IFERROR(I52/F52,"-")</f>
        <v>1841739.0073230269</v>
      </c>
      <c r="M52" s="268">
        <f>IFERROR(J52/G52,"-")</f>
        <v>513777.13067618484</v>
      </c>
      <c r="N52" s="265"/>
    </row>
    <row r="53" spans="2:14" ht="13.5" customHeight="1">
      <c r="B53" s="606">
        <v>13</v>
      </c>
      <c r="C53" s="545" t="s">
        <v>75</v>
      </c>
      <c r="D53" s="301" t="s">
        <v>288</v>
      </c>
      <c r="E53" s="262">
        <v>1700</v>
      </c>
      <c r="F53" s="433">
        <v>477</v>
      </c>
      <c r="G53" s="433">
        <v>1676</v>
      </c>
      <c r="H53" s="262">
        <f>SUM(I53:J53)</f>
        <v>1822619550</v>
      </c>
      <c r="I53" s="433">
        <v>936154990</v>
      </c>
      <c r="J53" s="433">
        <v>886464560</v>
      </c>
      <c r="K53" s="262">
        <f>IFERROR(H53/E53,"-")</f>
        <v>1072129.1470588236</v>
      </c>
      <c r="L53" s="262">
        <f t="shared" ref="L53:L55" si="53">IFERROR(I53/F53,"-")</f>
        <v>1962589.0775681341</v>
      </c>
      <c r="M53" s="330">
        <f t="shared" ref="M53:M55" si="54">IFERROR(J53/G53,"-")</f>
        <v>528916.80190930783</v>
      </c>
      <c r="N53" s="265"/>
    </row>
    <row r="54" spans="2:14" ht="13.5" customHeight="1">
      <c r="B54" s="607"/>
      <c r="C54" s="546"/>
      <c r="D54" s="274" t="s">
        <v>289</v>
      </c>
      <c r="E54" s="295">
        <v>2426</v>
      </c>
      <c r="F54" s="439">
        <v>570</v>
      </c>
      <c r="G54" s="439">
        <v>2408</v>
      </c>
      <c r="H54" s="295">
        <f t="shared" ref="H54:H55" si="55">SUM(I54:J54)</f>
        <v>2281756160</v>
      </c>
      <c r="I54" s="439">
        <v>1063450030</v>
      </c>
      <c r="J54" s="439">
        <v>1218306130</v>
      </c>
      <c r="K54" s="295">
        <f t="shared" ref="K54:K55" si="56">IFERROR(H54/E54,"-")</f>
        <v>940542.52267106343</v>
      </c>
      <c r="L54" s="295">
        <f t="shared" si="53"/>
        <v>1865701.8070175438</v>
      </c>
      <c r="M54" s="299">
        <f t="shared" si="54"/>
        <v>505941.08388704318</v>
      </c>
      <c r="N54" s="265"/>
    </row>
    <row r="55" spans="2:14" ht="13.5" customHeight="1">
      <c r="B55" s="607"/>
      <c r="C55" s="546"/>
      <c r="D55" s="274" t="s">
        <v>290</v>
      </c>
      <c r="E55" s="295">
        <v>4528</v>
      </c>
      <c r="F55" s="439">
        <v>1055</v>
      </c>
      <c r="G55" s="439">
        <v>4500</v>
      </c>
      <c r="H55" s="295">
        <f t="shared" si="55"/>
        <v>4373707110</v>
      </c>
      <c r="I55" s="439">
        <v>2080768830</v>
      </c>
      <c r="J55" s="439">
        <v>2292938280</v>
      </c>
      <c r="K55" s="295">
        <f t="shared" si="56"/>
        <v>965924.71510600706</v>
      </c>
      <c r="L55" s="295">
        <f t="shared" si="53"/>
        <v>1972292.7298578199</v>
      </c>
      <c r="M55" s="299">
        <f t="shared" si="54"/>
        <v>509541.84</v>
      </c>
      <c r="N55" s="265"/>
    </row>
    <row r="56" spans="2:14" ht="13.5" customHeight="1">
      <c r="B56" s="613"/>
      <c r="C56" s="547"/>
      <c r="D56" s="293" t="s">
        <v>134</v>
      </c>
      <c r="E56" s="438">
        <f t="shared" ref="E56:J56" si="57">SUM(E53:E55)</f>
        <v>8654</v>
      </c>
      <c r="F56" s="438">
        <f t="shared" si="57"/>
        <v>2102</v>
      </c>
      <c r="G56" s="438">
        <f t="shared" si="57"/>
        <v>8584</v>
      </c>
      <c r="H56" s="438">
        <f t="shared" si="57"/>
        <v>8478082820</v>
      </c>
      <c r="I56" s="438">
        <f t="shared" si="57"/>
        <v>4080373850</v>
      </c>
      <c r="J56" s="438">
        <f t="shared" si="57"/>
        <v>4397708970</v>
      </c>
      <c r="K56" s="262">
        <f>IFERROR(H56/E56,"-")</f>
        <v>979672.15391726373</v>
      </c>
      <c r="L56" s="262">
        <f>IFERROR(I56/F56,"-")</f>
        <v>1941186.4176974311</v>
      </c>
      <c r="M56" s="268">
        <f>IFERROR(J56/G56,"-")</f>
        <v>512314.65167753963</v>
      </c>
      <c r="N56" s="265"/>
    </row>
    <row r="57" spans="2:14" ht="13.5" customHeight="1">
      <c r="B57" s="606">
        <v>14</v>
      </c>
      <c r="C57" s="545" t="s">
        <v>76</v>
      </c>
      <c r="D57" s="301" t="s">
        <v>288</v>
      </c>
      <c r="E57" s="262">
        <v>1086</v>
      </c>
      <c r="F57" s="433">
        <v>288</v>
      </c>
      <c r="G57" s="433">
        <v>1071</v>
      </c>
      <c r="H57" s="262">
        <f>SUM(I57:J57)</f>
        <v>1164962440</v>
      </c>
      <c r="I57" s="433">
        <v>615364530</v>
      </c>
      <c r="J57" s="433">
        <v>549597910</v>
      </c>
      <c r="K57" s="262">
        <f>IFERROR(H57/E57,"-")</f>
        <v>1072709.4290976059</v>
      </c>
      <c r="L57" s="262">
        <f t="shared" ref="L57:L59" si="58">IFERROR(I57/F57,"-")</f>
        <v>2136682.3958333335</v>
      </c>
      <c r="M57" s="330">
        <f t="shared" ref="M57:M59" si="59">IFERROR(J57/G57,"-")</f>
        <v>513163.314659197</v>
      </c>
      <c r="N57" s="265"/>
    </row>
    <row r="58" spans="2:14" ht="13.5" customHeight="1">
      <c r="B58" s="607"/>
      <c r="C58" s="546"/>
      <c r="D58" s="274" t="s">
        <v>289</v>
      </c>
      <c r="E58" s="295">
        <v>1813</v>
      </c>
      <c r="F58" s="439">
        <v>430</v>
      </c>
      <c r="G58" s="439">
        <v>1796</v>
      </c>
      <c r="H58" s="295">
        <f t="shared" ref="H58:H59" si="60">SUM(I58:J58)</f>
        <v>1704391840</v>
      </c>
      <c r="I58" s="439">
        <v>774151960</v>
      </c>
      <c r="J58" s="439">
        <v>930239880</v>
      </c>
      <c r="K58" s="295">
        <f t="shared" ref="K58:K59" si="61">IFERROR(H58/E58,"-")</f>
        <v>940094.78212906781</v>
      </c>
      <c r="L58" s="295">
        <f t="shared" si="58"/>
        <v>1800353.3953488371</v>
      </c>
      <c r="M58" s="299">
        <f t="shared" si="59"/>
        <v>517950.93541202671</v>
      </c>
      <c r="N58" s="265"/>
    </row>
    <row r="59" spans="2:14" ht="13.5" customHeight="1">
      <c r="B59" s="607"/>
      <c r="C59" s="546"/>
      <c r="D59" s="274" t="s">
        <v>290</v>
      </c>
      <c r="E59" s="295">
        <v>3653</v>
      </c>
      <c r="F59" s="439">
        <v>798</v>
      </c>
      <c r="G59" s="439">
        <v>3637</v>
      </c>
      <c r="H59" s="295">
        <f t="shared" si="60"/>
        <v>3150843850</v>
      </c>
      <c r="I59" s="439">
        <v>1409771870</v>
      </c>
      <c r="J59" s="439">
        <v>1741071980</v>
      </c>
      <c r="K59" s="295">
        <f t="shared" si="61"/>
        <v>862535.95674787846</v>
      </c>
      <c r="L59" s="295">
        <f t="shared" si="58"/>
        <v>1766631.4160401002</v>
      </c>
      <c r="M59" s="299">
        <f t="shared" si="59"/>
        <v>478711.02007148747</v>
      </c>
      <c r="N59" s="265"/>
    </row>
    <row r="60" spans="2:14" ht="13.5" customHeight="1">
      <c r="B60" s="613"/>
      <c r="C60" s="547"/>
      <c r="D60" s="293" t="s">
        <v>134</v>
      </c>
      <c r="E60" s="438">
        <f t="shared" ref="E60:J60" si="62">SUM(E57:E59)</f>
        <v>6552</v>
      </c>
      <c r="F60" s="438">
        <f t="shared" si="62"/>
        <v>1516</v>
      </c>
      <c r="G60" s="438">
        <f t="shared" si="62"/>
        <v>6504</v>
      </c>
      <c r="H60" s="438">
        <f t="shared" si="62"/>
        <v>6020198130</v>
      </c>
      <c r="I60" s="438">
        <f t="shared" si="62"/>
        <v>2799288360</v>
      </c>
      <c r="J60" s="438">
        <f t="shared" si="62"/>
        <v>3220909770</v>
      </c>
      <c r="K60" s="262">
        <f>IFERROR(H60/E60,"-")</f>
        <v>918833.65842490841</v>
      </c>
      <c r="L60" s="262">
        <f>IFERROR(I60/F60,"-")</f>
        <v>1846496.2796833774</v>
      </c>
      <c r="M60" s="268">
        <f>IFERROR(J60/G60,"-")</f>
        <v>495219.82933579333</v>
      </c>
      <c r="N60" s="265"/>
    </row>
    <row r="61" spans="2:14" ht="13.5" customHeight="1">
      <c r="B61" s="606">
        <v>15</v>
      </c>
      <c r="C61" s="545" t="s">
        <v>77</v>
      </c>
      <c r="D61" s="301" t="s">
        <v>288</v>
      </c>
      <c r="E61" s="262">
        <v>1913</v>
      </c>
      <c r="F61" s="433">
        <v>550</v>
      </c>
      <c r="G61" s="433">
        <v>1897</v>
      </c>
      <c r="H61" s="262">
        <f>SUM(I61:J61)</f>
        <v>2099790020</v>
      </c>
      <c r="I61" s="433">
        <v>1159602910</v>
      </c>
      <c r="J61" s="433">
        <v>940187110</v>
      </c>
      <c r="K61" s="262">
        <f>IFERROR(H61/E61,"-")</f>
        <v>1097642.4568740199</v>
      </c>
      <c r="L61" s="262">
        <f t="shared" ref="L61:L63" si="63">IFERROR(I61/F61,"-")</f>
        <v>2108368.9272727272</v>
      </c>
      <c r="M61" s="330">
        <f t="shared" ref="M61:M63" si="64">IFERROR(J61/G61,"-")</f>
        <v>495617.87559304165</v>
      </c>
      <c r="N61" s="265"/>
    </row>
    <row r="62" spans="2:14" ht="13.5" customHeight="1">
      <c r="B62" s="607"/>
      <c r="C62" s="546"/>
      <c r="D62" s="274" t="s">
        <v>289</v>
      </c>
      <c r="E62" s="295">
        <v>3042</v>
      </c>
      <c r="F62" s="439">
        <v>719</v>
      </c>
      <c r="G62" s="439">
        <v>3026</v>
      </c>
      <c r="H62" s="295">
        <f t="shared" ref="H62:H63" si="65">SUM(I62:J62)</f>
        <v>2758415390</v>
      </c>
      <c r="I62" s="439">
        <v>1298943660</v>
      </c>
      <c r="J62" s="439">
        <v>1459471730</v>
      </c>
      <c r="K62" s="295">
        <f t="shared" ref="K62:K63" si="66">IFERROR(H62/E62,"-")</f>
        <v>906776.91978961206</v>
      </c>
      <c r="L62" s="295">
        <f t="shared" si="63"/>
        <v>1806597.5799721836</v>
      </c>
      <c r="M62" s="299">
        <f t="shared" si="64"/>
        <v>482310.55188367481</v>
      </c>
      <c r="N62" s="265"/>
    </row>
    <row r="63" spans="2:14" ht="13.5" customHeight="1">
      <c r="B63" s="607"/>
      <c r="C63" s="546"/>
      <c r="D63" s="274" t="s">
        <v>290</v>
      </c>
      <c r="E63" s="295">
        <v>6003</v>
      </c>
      <c r="F63" s="439">
        <v>1263</v>
      </c>
      <c r="G63" s="439">
        <v>5985</v>
      </c>
      <c r="H63" s="295">
        <f t="shared" si="65"/>
        <v>4914102840</v>
      </c>
      <c r="I63" s="439">
        <v>2075326100</v>
      </c>
      <c r="J63" s="439">
        <v>2838776740</v>
      </c>
      <c r="K63" s="295">
        <f t="shared" si="66"/>
        <v>818607.83608195907</v>
      </c>
      <c r="L63" s="295">
        <f t="shared" si="63"/>
        <v>1643171.8923198732</v>
      </c>
      <c r="M63" s="299">
        <f t="shared" si="64"/>
        <v>474315.24477861321</v>
      </c>
      <c r="N63" s="265"/>
    </row>
    <row r="64" spans="2:14" ht="13.5" customHeight="1">
      <c r="B64" s="613"/>
      <c r="C64" s="547"/>
      <c r="D64" s="293" t="s">
        <v>134</v>
      </c>
      <c r="E64" s="438">
        <f t="shared" ref="E64:J64" si="67">SUM(E61:E63)</f>
        <v>10958</v>
      </c>
      <c r="F64" s="438">
        <f t="shared" si="67"/>
        <v>2532</v>
      </c>
      <c r="G64" s="438">
        <f t="shared" si="67"/>
        <v>10908</v>
      </c>
      <c r="H64" s="438">
        <f t="shared" si="67"/>
        <v>9772308250</v>
      </c>
      <c r="I64" s="438">
        <f t="shared" si="67"/>
        <v>4533872670</v>
      </c>
      <c r="J64" s="438">
        <f t="shared" si="67"/>
        <v>5238435580</v>
      </c>
      <c r="K64" s="262">
        <f>IFERROR(H64/E64,"-")</f>
        <v>891796.70104033581</v>
      </c>
      <c r="L64" s="262">
        <f>IFERROR(I64/F64,"-")</f>
        <v>1790629.0165876776</v>
      </c>
      <c r="M64" s="268">
        <f>IFERROR(J64/G64,"-")</f>
        <v>480237.95196186285</v>
      </c>
      <c r="N64" s="265"/>
    </row>
    <row r="65" spans="2:14" ht="13.5" customHeight="1">
      <c r="B65" s="606">
        <v>16</v>
      </c>
      <c r="C65" s="545" t="s">
        <v>54</v>
      </c>
      <c r="D65" s="301" t="s">
        <v>288</v>
      </c>
      <c r="E65" s="262">
        <v>1174</v>
      </c>
      <c r="F65" s="433">
        <v>317</v>
      </c>
      <c r="G65" s="433">
        <v>1160</v>
      </c>
      <c r="H65" s="262">
        <f>SUM(I65:J65)</f>
        <v>1287373200</v>
      </c>
      <c r="I65" s="433">
        <v>647469710</v>
      </c>
      <c r="J65" s="433">
        <v>639903490</v>
      </c>
      <c r="K65" s="262">
        <f>IFERROR(H65/E65,"-")</f>
        <v>1096570.0170357751</v>
      </c>
      <c r="L65" s="262">
        <f t="shared" ref="L65:L67" si="68">IFERROR(I65/F65,"-")</f>
        <v>2042491.1987381703</v>
      </c>
      <c r="M65" s="330">
        <f t="shared" ref="M65:M67" si="69">IFERROR(J65/G65,"-")</f>
        <v>551640.93965517241</v>
      </c>
      <c r="N65" s="265"/>
    </row>
    <row r="66" spans="2:14" ht="13.5" customHeight="1">
      <c r="B66" s="607"/>
      <c r="C66" s="546"/>
      <c r="D66" s="274" t="s">
        <v>289</v>
      </c>
      <c r="E66" s="295">
        <v>1993</v>
      </c>
      <c r="F66" s="439">
        <v>450</v>
      </c>
      <c r="G66" s="439">
        <v>1977</v>
      </c>
      <c r="H66" s="295">
        <f t="shared" ref="H66:H67" si="70">SUM(I66:J66)</f>
        <v>1909109290</v>
      </c>
      <c r="I66" s="439">
        <v>840140930</v>
      </c>
      <c r="J66" s="439">
        <v>1068968360</v>
      </c>
      <c r="K66" s="295">
        <f t="shared" ref="K66:K67" si="71">IFERROR(H66/E66,"-")</f>
        <v>957907.32062217768</v>
      </c>
      <c r="L66" s="295">
        <f t="shared" si="68"/>
        <v>1866979.8444444444</v>
      </c>
      <c r="M66" s="299">
        <f t="shared" si="69"/>
        <v>540702.25594334851</v>
      </c>
      <c r="N66" s="265"/>
    </row>
    <row r="67" spans="2:14" ht="13.5" customHeight="1">
      <c r="B67" s="607"/>
      <c r="C67" s="546"/>
      <c r="D67" s="274" t="s">
        <v>290</v>
      </c>
      <c r="E67" s="295">
        <v>4275</v>
      </c>
      <c r="F67" s="439">
        <v>810</v>
      </c>
      <c r="G67" s="439">
        <v>4253</v>
      </c>
      <c r="H67" s="295">
        <f t="shared" si="70"/>
        <v>3639931860</v>
      </c>
      <c r="I67" s="439">
        <v>1508288190</v>
      </c>
      <c r="J67" s="439">
        <v>2131643670</v>
      </c>
      <c r="K67" s="295">
        <f t="shared" si="71"/>
        <v>851446.04912280699</v>
      </c>
      <c r="L67" s="295">
        <f t="shared" si="68"/>
        <v>1862084.1851851852</v>
      </c>
      <c r="M67" s="299">
        <f t="shared" si="69"/>
        <v>501209.42158476368</v>
      </c>
      <c r="N67" s="265"/>
    </row>
    <row r="68" spans="2:14" ht="13.5" customHeight="1">
      <c r="B68" s="613"/>
      <c r="C68" s="547"/>
      <c r="D68" s="293" t="s">
        <v>134</v>
      </c>
      <c r="E68" s="438">
        <f t="shared" ref="E68:J68" si="72">SUM(E65:E67)</f>
        <v>7442</v>
      </c>
      <c r="F68" s="438">
        <f t="shared" si="72"/>
        <v>1577</v>
      </c>
      <c r="G68" s="438">
        <f t="shared" si="72"/>
        <v>7390</v>
      </c>
      <c r="H68" s="438">
        <f t="shared" si="72"/>
        <v>6836414350</v>
      </c>
      <c r="I68" s="438">
        <f t="shared" si="72"/>
        <v>2995898830</v>
      </c>
      <c r="J68" s="438">
        <f t="shared" si="72"/>
        <v>3840515520</v>
      </c>
      <c r="K68" s="262">
        <f>IFERROR(H68/E68,"-")</f>
        <v>918625.95404461166</v>
      </c>
      <c r="L68" s="262">
        <f>IFERROR(I68/F68,"-")</f>
        <v>1899745.6119213698</v>
      </c>
      <c r="M68" s="268">
        <f>IFERROR(J68/G68,"-")</f>
        <v>519690.86874154262</v>
      </c>
      <c r="N68" s="265"/>
    </row>
    <row r="69" spans="2:14" ht="13.5" customHeight="1">
      <c r="B69" s="606">
        <v>17</v>
      </c>
      <c r="C69" s="545" t="s">
        <v>78</v>
      </c>
      <c r="D69" s="301" t="s">
        <v>288</v>
      </c>
      <c r="E69" s="262">
        <v>1704</v>
      </c>
      <c r="F69" s="433">
        <v>467</v>
      </c>
      <c r="G69" s="433">
        <v>1684</v>
      </c>
      <c r="H69" s="262">
        <f>SUM(I69:J69)</f>
        <v>1912066870</v>
      </c>
      <c r="I69" s="433">
        <v>972916200</v>
      </c>
      <c r="J69" s="433">
        <v>939150670</v>
      </c>
      <c r="K69" s="262">
        <f>IFERROR(H69/E69,"-")</f>
        <v>1122104.9706572769</v>
      </c>
      <c r="L69" s="262">
        <f t="shared" ref="L69:L71" si="73">IFERROR(I69/F69,"-")</f>
        <v>2083332.3340471091</v>
      </c>
      <c r="M69" s="330">
        <f t="shared" ref="M69:M71" si="74">IFERROR(J69/G69,"-")</f>
        <v>557690.42161520186</v>
      </c>
      <c r="N69" s="265"/>
    </row>
    <row r="70" spans="2:14" ht="13.5" customHeight="1">
      <c r="B70" s="607"/>
      <c r="C70" s="546"/>
      <c r="D70" s="274" t="s">
        <v>289</v>
      </c>
      <c r="E70" s="295">
        <v>2829</v>
      </c>
      <c r="F70" s="439">
        <v>677</v>
      </c>
      <c r="G70" s="439">
        <v>2794</v>
      </c>
      <c r="H70" s="295">
        <f t="shared" ref="H70:H71" si="75">SUM(I70:J70)</f>
        <v>2949729380</v>
      </c>
      <c r="I70" s="439">
        <v>1454876430</v>
      </c>
      <c r="J70" s="439">
        <v>1494852950</v>
      </c>
      <c r="K70" s="295">
        <f t="shared" ref="K70:K71" si="76">IFERROR(H70/E70,"-")</f>
        <v>1042675.6380346412</v>
      </c>
      <c r="L70" s="295">
        <f t="shared" si="73"/>
        <v>2149005.0664697192</v>
      </c>
      <c r="M70" s="299">
        <f t="shared" si="74"/>
        <v>535022.53042233363</v>
      </c>
      <c r="N70" s="265"/>
    </row>
    <row r="71" spans="2:14" ht="13.5" customHeight="1">
      <c r="B71" s="607"/>
      <c r="C71" s="546"/>
      <c r="D71" s="274" t="s">
        <v>290</v>
      </c>
      <c r="E71" s="295">
        <v>5654</v>
      </c>
      <c r="F71" s="439">
        <v>1103</v>
      </c>
      <c r="G71" s="439">
        <v>5621</v>
      </c>
      <c r="H71" s="295">
        <f t="shared" si="75"/>
        <v>4884367960</v>
      </c>
      <c r="I71" s="439">
        <v>1943129110</v>
      </c>
      <c r="J71" s="439">
        <v>2941238850</v>
      </c>
      <c r="K71" s="295">
        <f t="shared" si="76"/>
        <v>863878.30916165549</v>
      </c>
      <c r="L71" s="295">
        <f t="shared" si="73"/>
        <v>1761676.4369900271</v>
      </c>
      <c r="M71" s="299">
        <f t="shared" si="74"/>
        <v>523259.00195694715</v>
      </c>
      <c r="N71" s="265"/>
    </row>
    <row r="72" spans="2:14" ht="13.5" customHeight="1">
      <c r="B72" s="613"/>
      <c r="C72" s="547"/>
      <c r="D72" s="293" t="s">
        <v>134</v>
      </c>
      <c r="E72" s="438">
        <f t="shared" ref="E72:J72" si="77">SUM(E69:E71)</f>
        <v>10187</v>
      </c>
      <c r="F72" s="438">
        <f t="shared" si="77"/>
        <v>2247</v>
      </c>
      <c r="G72" s="438">
        <f t="shared" si="77"/>
        <v>10099</v>
      </c>
      <c r="H72" s="438">
        <f t="shared" si="77"/>
        <v>9746164210</v>
      </c>
      <c r="I72" s="438">
        <f t="shared" si="77"/>
        <v>4370921740</v>
      </c>
      <c r="J72" s="438">
        <f t="shared" si="77"/>
        <v>5375242470</v>
      </c>
      <c r="K72" s="262">
        <f>IFERROR(H72/E72,"-")</f>
        <v>956725.65132031019</v>
      </c>
      <c r="L72" s="262">
        <f>IFERROR(I72/F72,"-")</f>
        <v>1945225.5184690699</v>
      </c>
      <c r="M72" s="268">
        <f>IFERROR(J72/G72,"-")</f>
        <v>532254.9232597287</v>
      </c>
      <c r="N72" s="265"/>
    </row>
    <row r="73" spans="2:14" ht="13.5" customHeight="1">
      <c r="B73" s="606">
        <v>18</v>
      </c>
      <c r="C73" s="545" t="s">
        <v>55</v>
      </c>
      <c r="D73" s="301" t="s">
        <v>288</v>
      </c>
      <c r="E73" s="262">
        <v>1629</v>
      </c>
      <c r="F73" s="433">
        <v>424</v>
      </c>
      <c r="G73" s="433">
        <v>1607</v>
      </c>
      <c r="H73" s="262">
        <f>SUM(I73:J73)</f>
        <v>1755073340</v>
      </c>
      <c r="I73" s="433">
        <v>891275280</v>
      </c>
      <c r="J73" s="433">
        <v>863798060</v>
      </c>
      <c r="K73" s="262">
        <f>IFERROR(H73/E73,"-")</f>
        <v>1077393.0877839166</v>
      </c>
      <c r="L73" s="262">
        <f t="shared" ref="L73:L75" si="78">IFERROR(I73/F73,"-")</f>
        <v>2102064.3396226414</v>
      </c>
      <c r="M73" s="330">
        <f t="shared" ref="M73:M75" si="79">IFERROR(J73/G73,"-")</f>
        <v>537522.12818917236</v>
      </c>
      <c r="N73" s="265"/>
    </row>
    <row r="74" spans="2:14" ht="13.5" customHeight="1">
      <c r="B74" s="607"/>
      <c r="C74" s="546"/>
      <c r="D74" s="274" t="s">
        <v>289</v>
      </c>
      <c r="E74" s="295">
        <v>2768</v>
      </c>
      <c r="F74" s="439">
        <v>670</v>
      </c>
      <c r="G74" s="439">
        <v>2753</v>
      </c>
      <c r="H74" s="295">
        <f t="shared" ref="H74:H75" si="80">SUM(I74:J74)</f>
        <v>2733863380</v>
      </c>
      <c r="I74" s="439">
        <v>1253337790</v>
      </c>
      <c r="J74" s="439">
        <v>1480525590</v>
      </c>
      <c r="K74" s="295">
        <f t="shared" ref="K74:K75" si="81">IFERROR(H74/E74,"-")</f>
        <v>987667.40606936417</v>
      </c>
      <c r="L74" s="295">
        <f t="shared" si="78"/>
        <v>1870653.4179104478</v>
      </c>
      <c r="M74" s="299">
        <f t="shared" si="79"/>
        <v>537786.26589175442</v>
      </c>
      <c r="N74" s="265"/>
    </row>
    <row r="75" spans="2:14" ht="13.5" customHeight="1">
      <c r="B75" s="607"/>
      <c r="C75" s="546"/>
      <c r="D75" s="274" t="s">
        <v>290</v>
      </c>
      <c r="E75" s="295">
        <v>5263</v>
      </c>
      <c r="F75" s="439">
        <v>1095</v>
      </c>
      <c r="G75" s="439">
        <v>5234</v>
      </c>
      <c r="H75" s="295">
        <f t="shared" si="80"/>
        <v>4671534220</v>
      </c>
      <c r="I75" s="439">
        <v>1980195050</v>
      </c>
      <c r="J75" s="439">
        <v>2691339170</v>
      </c>
      <c r="K75" s="295">
        <f t="shared" si="81"/>
        <v>887618.13034391031</v>
      </c>
      <c r="L75" s="295">
        <f t="shared" si="78"/>
        <v>1808397.305936073</v>
      </c>
      <c r="M75" s="299">
        <f t="shared" si="79"/>
        <v>514203.12762705388</v>
      </c>
      <c r="N75" s="265"/>
    </row>
    <row r="76" spans="2:14" ht="13.5" customHeight="1">
      <c r="B76" s="613"/>
      <c r="C76" s="547"/>
      <c r="D76" s="300" t="s">
        <v>134</v>
      </c>
      <c r="E76" s="438">
        <f t="shared" ref="E76:J76" si="82">SUM(E73:E75)</f>
        <v>9660</v>
      </c>
      <c r="F76" s="438">
        <f t="shared" si="82"/>
        <v>2189</v>
      </c>
      <c r="G76" s="438">
        <f t="shared" si="82"/>
        <v>9594</v>
      </c>
      <c r="H76" s="438">
        <f t="shared" si="82"/>
        <v>9160470940</v>
      </c>
      <c r="I76" s="438">
        <f t="shared" si="82"/>
        <v>4124808120</v>
      </c>
      <c r="J76" s="438">
        <f t="shared" si="82"/>
        <v>5035662820</v>
      </c>
      <c r="K76" s="267">
        <f>IFERROR(H76/E76,"-")</f>
        <v>948288.91718426498</v>
      </c>
      <c r="L76" s="267">
        <f>IFERROR(I76/F76,"-")</f>
        <v>1884334.454088625</v>
      </c>
      <c r="M76" s="268">
        <f>IFERROR(J76/G76,"-")</f>
        <v>524876.25807796535</v>
      </c>
      <c r="N76" s="265"/>
    </row>
    <row r="77" spans="2:14" ht="13.5" customHeight="1">
      <c r="B77" s="606">
        <v>19</v>
      </c>
      <c r="C77" s="545" t="s">
        <v>79</v>
      </c>
      <c r="D77" s="301" t="s">
        <v>288</v>
      </c>
      <c r="E77" s="262">
        <v>1072</v>
      </c>
      <c r="F77" s="433">
        <v>328</v>
      </c>
      <c r="G77" s="433">
        <v>1063</v>
      </c>
      <c r="H77" s="262">
        <f>SUM(I77:J77)</f>
        <v>1270747740</v>
      </c>
      <c r="I77" s="433">
        <v>655860020</v>
      </c>
      <c r="J77" s="433">
        <v>614887720</v>
      </c>
      <c r="K77" s="262">
        <f>IFERROR(H77/E77,"-")</f>
        <v>1185399.0111940298</v>
      </c>
      <c r="L77" s="262">
        <f t="shared" ref="L77:L79" si="83">IFERROR(I77/F77,"-")</f>
        <v>1999573.2317073171</v>
      </c>
      <c r="M77" s="330">
        <f t="shared" ref="M77:M79" si="84">IFERROR(J77/G77,"-")</f>
        <v>578445.644402634</v>
      </c>
      <c r="N77" s="265"/>
    </row>
    <row r="78" spans="2:14" ht="13.5" customHeight="1">
      <c r="B78" s="607"/>
      <c r="C78" s="546"/>
      <c r="D78" s="274" t="s">
        <v>289</v>
      </c>
      <c r="E78" s="295">
        <v>1479</v>
      </c>
      <c r="F78" s="439">
        <v>417</v>
      </c>
      <c r="G78" s="439">
        <v>1467</v>
      </c>
      <c r="H78" s="295">
        <f t="shared" ref="H78:H79" si="85">SUM(I78:J78)</f>
        <v>1565554800</v>
      </c>
      <c r="I78" s="439">
        <v>803427690</v>
      </c>
      <c r="J78" s="439">
        <v>762127110</v>
      </c>
      <c r="K78" s="295">
        <f t="shared" ref="K78:K79" si="86">IFERROR(H78/E78,"-")</f>
        <v>1058522.5152129817</v>
      </c>
      <c r="L78" s="295">
        <f t="shared" si="83"/>
        <v>1926685.107913669</v>
      </c>
      <c r="M78" s="299">
        <f t="shared" si="84"/>
        <v>519514.04907975462</v>
      </c>
      <c r="N78" s="265"/>
    </row>
    <row r="79" spans="2:14" ht="13.5" customHeight="1">
      <c r="B79" s="607"/>
      <c r="C79" s="546"/>
      <c r="D79" s="274" t="s">
        <v>290</v>
      </c>
      <c r="E79" s="295">
        <v>2365</v>
      </c>
      <c r="F79" s="439">
        <v>566</v>
      </c>
      <c r="G79" s="439">
        <v>2354</v>
      </c>
      <c r="H79" s="295">
        <f t="shared" si="85"/>
        <v>2197186840</v>
      </c>
      <c r="I79" s="439">
        <v>1002234680</v>
      </c>
      <c r="J79" s="439">
        <v>1194952160</v>
      </c>
      <c r="K79" s="295">
        <f t="shared" si="86"/>
        <v>929043.06131078221</v>
      </c>
      <c r="L79" s="295">
        <f t="shared" si="83"/>
        <v>1770732.6501766786</v>
      </c>
      <c r="M79" s="299">
        <f t="shared" si="84"/>
        <v>507626.2361937128</v>
      </c>
      <c r="N79" s="265"/>
    </row>
    <row r="80" spans="2:14" ht="13.5" customHeight="1">
      <c r="B80" s="613"/>
      <c r="C80" s="547"/>
      <c r="D80" s="293" t="s">
        <v>134</v>
      </c>
      <c r="E80" s="438">
        <f t="shared" ref="E80:J80" si="87">SUM(E77:E79)</f>
        <v>4916</v>
      </c>
      <c r="F80" s="438">
        <f t="shared" si="87"/>
        <v>1311</v>
      </c>
      <c r="G80" s="438">
        <f t="shared" si="87"/>
        <v>4884</v>
      </c>
      <c r="H80" s="438">
        <f t="shared" si="87"/>
        <v>5033489380</v>
      </c>
      <c r="I80" s="438">
        <f t="shared" si="87"/>
        <v>2461522390</v>
      </c>
      <c r="J80" s="438">
        <f t="shared" si="87"/>
        <v>2571966990</v>
      </c>
      <c r="K80" s="262">
        <f>IFERROR(H80/E80,"-")</f>
        <v>1023899.3856794141</v>
      </c>
      <c r="L80" s="262">
        <f>IFERROR(I80/F80,"-")</f>
        <v>1877591.4492753623</v>
      </c>
      <c r="M80" s="268">
        <f>IFERROR(J80/G80,"-")</f>
        <v>526610.76781326777</v>
      </c>
      <c r="N80" s="265"/>
    </row>
    <row r="81" spans="2:14" ht="13.5" customHeight="1">
      <c r="B81" s="606">
        <v>20</v>
      </c>
      <c r="C81" s="545" t="s">
        <v>80</v>
      </c>
      <c r="D81" s="301" t="s">
        <v>288</v>
      </c>
      <c r="E81" s="262">
        <v>1735</v>
      </c>
      <c r="F81" s="433">
        <v>477</v>
      </c>
      <c r="G81" s="433">
        <v>1719</v>
      </c>
      <c r="H81" s="262">
        <f>SUM(I81:J81)</f>
        <v>1792687460</v>
      </c>
      <c r="I81" s="433">
        <v>893556840</v>
      </c>
      <c r="J81" s="433">
        <v>899130620</v>
      </c>
      <c r="K81" s="262">
        <f>IFERROR(H81/E81,"-")</f>
        <v>1033249.2564841498</v>
      </c>
      <c r="L81" s="262">
        <f t="shared" ref="L81:L83" si="88">IFERROR(I81/F81,"-")</f>
        <v>1873284.7798742137</v>
      </c>
      <c r="M81" s="330">
        <f t="shared" ref="M81:M83" si="89">IFERROR(J81/G81,"-")</f>
        <v>523054.46189645142</v>
      </c>
      <c r="N81" s="265"/>
    </row>
    <row r="82" spans="2:14" ht="13.5" customHeight="1">
      <c r="B82" s="607"/>
      <c r="C82" s="546"/>
      <c r="D82" s="274" t="s">
        <v>289</v>
      </c>
      <c r="E82" s="295">
        <v>2760</v>
      </c>
      <c r="F82" s="439">
        <v>679</v>
      </c>
      <c r="G82" s="439">
        <v>2744</v>
      </c>
      <c r="H82" s="295">
        <f t="shared" ref="H82:H83" si="90">SUM(I82:J82)</f>
        <v>2727389690</v>
      </c>
      <c r="I82" s="439">
        <v>1335762640</v>
      </c>
      <c r="J82" s="439">
        <v>1391627050</v>
      </c>
      <c r="K82" s="295">
        <f t="shared" ref="K82:K83" si="91">IFERROR(H82/E82,"-")</f>
        <v>988184.6702898551</v>
      </c>
      <c r="L82" s="295">
        <f t="shared" si="88"/>
        <v>1967249.8379970544</v>
      </c>
      <c r="M82" s="299">
        <f t="shared" si="89"/>
        <v>507152.71501457726</v>
      </c>
      <c r="N82" s="265"/>
    </row>
    <row r="83" spans="2:14" ht="13.5" customHeight="1">
      <c r="B83" s="607"/>
      <c r="C83" s="546"/>
      <c r="D83" s="274" t="s">
        <v>290</v>
      </c>
      <c r="E83" s="295">
        <v>5697</v>
      </c>
      <c r="F83" s="439">
        <v>1218</v>
      </c>
      <c r="G83" s="439">
        <v>5679</v>
      </c>
      <c r="H83" s="295">
        <f t="shared" si="90"/>
        <v>4850905800</v>
      </c>
      <c r="I83" s="439">
        <v>2058240690</v>
      </c>
      <c r="J83" s="439">
        <v>2792665110</v>
      </c>
      <c r="K83" s="295">
        <f t="shared" si="91"/>
        <v>851484.2548709847</v>
      </c>
      <c r="L83" s="295">
        <f t="shared" si="88"/>
        <v>1689852.7832512315</v>
      </c>
      <c r="M83" s="299">
        <f t="shared" si="89"/>
        <v>491752.96883254097</v>
      </c>
      <c r="N83" s="265"/>
    </row>
    <row r="84" spans="2:14" ht="13.5" customHeight="1">
      <c r="B84" s="613"/>
      <c r="C84" s="547"/>
      <c r="D84" s="293" t="s">
        <v>134</v>
      </c>
      <c r="E84" s="438">
        <f t="shared" ref="E84:J84" si="92">SUM(E81:E83)</f>
        <v>10192</v>
      </c>
      <c r="F84" s="438">
        <f t="shared" si="92"/>
        <v>2374</v>
      </c>
      <c r="G84" s="438">
        <f t="shared" si="92"/>
        <v>10142</v>
      </c>
      <c r="H84" s="438">
        <f t="shared" si="92"/>
        <v>9370982950</v>
      </c>
      <c r="I84" s="438">
        <f t="shared" si="92"/>
        <v>4287560170</v>
      </c>
      <c r="J84" s="438">
        <f t="shared" si="92"/>
        <v>5083422780</v>
      </c>
      <c r="K84" s="262">
        <f>IFERROR(H84/E84,"-")</f>
        <v>919444.95192307688</v>
      </c>
      <c r="L84" s="262">
        <f>IFERROR(I84/F84,"-")</f>
        <v>1806048.9342881213</v>
      </c>
      <c r="M84" s="268">
        <f>IFERROR(J84/G84,"-")</f>
        <v>501224.88463813841</v>
      </c>
      <c r="N84" s="265"/>
    </row>
    <row r="85" spans="2:14" ht="13.5" customHeight="1">
      <c r="B85" s="606">
        <v>21</v>
      </c>
      <c r="C85" s="545" t="s">
        <v>81</v>
      </c>
      <c r="D85" s="301" t="s">
        <v>288</v>
      </c>
      <c r="E85" s="262">
        <v>1145</v>
      </c>
      <c r="F85" s="433">
        <v>333</v>
      </c>
      <c r="G85" s="433">
        <v>1134</v>
      </c>
      <c r="H85" s="262">
        <f>SUM(I85:J85)</f>
        <v>1260713550</v>
      </c>
      <c r="I85" s="433">
        <v>670294120</v>
      </c>
      <c r="J85" s="433">
        <v>590419430</v>
      </c>
      <c r="K85" s="262">
        <f>IFERROR(H85/E85,"-")</f>
        <v>1101059.8689956332</v>
      </c>
      <c r="L85" s="262">
        <f t="shared" ref="L85:L87" si="93">IFERROR(I85/F85,"-")</f>
        <v>2012895.2552552551</v>
      </c>
      <c r="M85" s="330">
        <f t="shared" ref="M85:M87" si="94">IFERROR(J85/G85,"-")</f>
        <v>520652.05467372132</v>
      </c>
      <c r="N85" s="265"/>
    </row>
    <row r="86" spans="2:14" ht="13.5" customHeight="1">
      <c r="B86" s="607"/>
      <c r="C86" s="546"/>
      <c r="D86" s="274" t="s">
        <v>289</v>
      </c>
      <c r="E86" s="295">
        <v>1884</v>
      </c>
      <c r="F86" s="439">
        <v>417</v>
      </c>
      <c r="G86" s="439">
        <v>1873</v>
      </c>
      <c r="H86" s="295">
        <f t="shared" ref="H86:H87" si="95">SUM(I86:J86)</f>
        <v>1768705700</v>
      </c>
      <c r="I86" s="439">
        <v>801950580</v>
      </c>
      <c r="J86" s="439">
        <v>966755120</v>
      </c>
      <c r="K86" s="295">
        <f t="shared" ref="K86:K87" si="96">IFERROR(H86/E86,"-")</f>
        <v>938803.45010615711</v>
      </c>
      <c r="L86" s="295">
        <f t="shared" si="93"/>
        <v>1923142.8776978417</v>
      </c>
      <c r="M86" s="299">
        <f t="shared" si="94"/>
        <v>516153.29418045917</v>
      </c>
      <c r="N86" s="265"/>
    </row>
    <row r="87" spans="2:14" ht="13.5" customHeight="1">
      <c r="B87" s="607"/>
      <c r="C87" s="546"/>
      <c r="D87" s="274" t="s">
        <v>290</v>
      </c>
      <c r="E87" s="295">
        <v>3624</v>
      </c>
      <c r="F87" s="439">
        <v>788</v>
      </c>
      <c r="G87" s="439">
        <v>3606</v>
      </c>
      <c r="H87" s="295">
        <f t="shared" si="95"/>
        <v>3256899020</v>
      </c>
      <c r="I87" s="439">
        <v>1393862760</v>
      </c>
      <c r="J87" s="439">
        <v>1863036260</v>
      </c>
      <c r="K87" s="295">
        <f t="shared" si="96"/>
        <v>898702.82008830027</v>
      </c>
      <c r="L87" s="295">
        <f t="shared" si="93"/>
        <v>1768861.3705583757</v>
      </c>
      <c r="M87" s="299">
        <f t="shared" si="94"/>
        <v>516648.99057127011</v>
      </c>
      <c r="N87" s="265"/>
    </row>
    <row r="88" spans="2:14" ht="13.5" customHeight="1">
      <c r="B88" s="613"/>
      <c r="C88" s="547"/>
      <c r="D88" s="293" t="s">
        <v>134</v>
      </c>
      <c r="E88" s="438">
        <f t="shared" ref="E88:J88" si="97">SUM(E85:E87)</f>
        <v>6653</v>
      </c>
      <c r="F88" s="438">
        <f t="shared" si="97"/>
        <v>1538</v>
      </c>
      <c r="G88" s="438">
        <f t="shared" si="97"/>
        <v>6613</v>
      </c>
      <c r="H88" s="438">
        <f t="shared" si="97"/>
        <v>6286318270</v>
      </c>
      <c r="I88" s="438">
        <f t="shared" si="97"/>
        <v>2866107460</v>
      </c>
      <c r="J88" s="438">
        <f t="shared" si="97"/>
        <v>3420210810</v>
      </c>
      <c r="K88" s="262">
        <f>IFERROR(H88/E88,"-")</f>
        <v>944884.75424620474</v>
      </c>
      <c r="L88" s="262">
        <f>IFERROR(I88/F88,"-")</f>
        <v>1863528.9076723016</v>
      </c>
      <c r="M88" s="268">
        <f>IFERROR(J88/G88,"-")</f>
        <v>517195.04158475727</v>
      </c>
      <c r="N88" s="265"/>
    </row>
    <row r="89" spans="2:14" ht="13.5" customHeight="1">
      <c r="B89" s="606">
        <v>22</v>
      </c>
      <c r="C89" s="545" t="s">
        <v>56</v>
      </c>
      <c r="D89" s="301" t="s">
        <v>288</v>
      </c>
      <c r="E89" s="262">
        <v>1468</v>
      </c>
      <c r="F89" s="433">
        <v>421</v>
      </c>
      <c r="G89" s="433">
        <v>1451</v>
      </c>
      <c r="H89" s="262">
        <f>SUM(I89:J89)</f>
        <v>1654369990</v>
      </c>
      <c r="I89" s="433">
        <v>840670000</v>
      </c>
      <c r="J89" s="433">
        <v>813699990</v>
      </c>
      <c r="K89" s="262">
        <f>IFERROR(H89/E89,"-")</f>
        <v>1126955.0340599455</v>
      </c>
      <c r="L89" s="262">
        <f t="shared" ref="L89:L91" si="98">IFERROR(I89/F89,"-")</f>
        <v>1996840.8551068883</v>
      </c>
      <c r="M89" s="330">
        <f t="shared" ref="M89:M91" si="99">IFERROR(J89/G89,"-")</f>
        <v>560785.65816678153</v>
      </c>
      <c r="N89" s="265"/>
    </row>
    <row r="90" spans="2:14" ht="13.5" customHeight="1">
      <c r="B90" s="607"/>
      <c r="C90" s="546"/>
      <c r="D90" s="274" t="s">
        <v>289</v>
      </c>
      <c r="E90" s="295">
        <v>2309</v>
      </c>
      <c r="F90" s="439">
        <v>543</v>
      </c>
      <c r="G90" s="439">
        <v>2292</v>
      </c>
      <c r="H90" s="295">
        <f t="shared" ref="H90:H91" si="100">SUM(I90:J90)</f>
        <v>2170182550</v>
      </c>
      <c r="I90" s="439">
        <v>980563950</v>
      </c>
      <c r="J90" s="439">
        <v>1189618600</v>
      </c>
      <c r="K90" s="295">
        <f t="shared" ref="K90:K91" si="101">IFERROR(H90/E90,"-")</f>
        <v>939879.83975747076</v>
      </c>
      <c r="L90" s="295">
        <f t="shared" si="98"/>
        <v>1805826.7955801105</v>
      </c>
      <c r="M90" s="299">
        <f t="shared" si="99"/>
        <v>519030.80279232113</v>
      </c>
      <c r="N90" s="265"/>
    </row>
    <row r="91" spans="2:14" ht="13.5" customHeight="1">
      <c r="B91" s="607"/>
      <c r="C91" s="546"/>
      <c r="D91" s="274" t="s">
        <v>290</v>
      </c>
      <c r="E91" s="295">
        <v>4497</v>
      </c>
      <c r="F91" s="439">
        <v>907</v>
      </c>
      <c r="G91" s="439">
        <v>4474</v>
      </c>
      <c r="H91" s="295">
        <f t="shared" si="100"/>
        <v>3777331210</v>
      </c>
      <c r="I91" s="439">
        <v>1546867650</v>
      </c>
      <c r="J91" s="439">
        <v>2230463560</v>
      </c>
      <c r="K91" s="295">
        <f t="shared" si="101"/>
        <v>839966.91349788744</v>
      </c>
      <c r="L91" s="295">
        <f t="shared" si="98"/>
        <v>1705477.0121278942</v>
      </c>
      <c r="M91" s="299">
        <f t="shared" si="99"/>
        <v>498539.01654000895</v>
      </c>
      <c r="N91" s="265"/>
    </row>
    <row r="92" spans="2:14" ht="13.5" customHeight="1">
      <c r="B92" s="613"/>
      <c r="C92" s="547"/>
      <c r="D92" s="293" t="s">
        <v>134</v>
      </c>
      <c r="E92" s="438">
        <f t="shared" ref="E92:J92" si="102">SUM(E89:E91)</f>
        <v>8274</v>
      </c>
      <c r="F92" s="438">
        <f t="shared" si="102"/>
        <v>1871</v>
      </c>
      <c r="G92" s="438">
        <f t="shared" si="102"/>
        <v>8217</v>
      </c>
      <c r="H92" s="438">
        <f t="shared" si="102"/>
        <v>7601883750</v>
      </c>
      <c r="I92" s="438">
        <f t="shared" si="102"/>
        <v>3368101600</v>
      </c>
      <c r="J92" s="438">
        <f t="shared" si="102"/>
        <v>4233782150</v>
      </c>
      <c r="K92" s="262">
        <f>IFERROR(H92/E92,"-")</f>
        <v>918767.67585206672</v>
      </c>
      <c r="L92" s="262">
        <f>IFERROR(I92/F92,"-")</f>
        <v>1800161.1972207376</v>
      </c>
      <c r="M92" s="268">
        <f>IFERROR(J92/G92,"-")</f>
        <v>515246.70195935253</v>
      </c>
      <c r="N92" s="265"/>
    </row>
    <row r="93" spans="2:14" ht="13.5" customHeight="1">
      <c r="B93" s="606">
        <v>23</v>
      </c>
      <c r="C93" s="545" t="s">
        <v>82</v>
      </c>
      <c r="D93" s="301" t="s">
        <v>288</v>
      </c>
      <c r="E93" s="262">
        <v>2699</v>
      </c>
      <c r="F93" s="433">
        <v>716</v>
      </c>
      <c r="G93" s="433">
        <v>2673</v>
      </c>
      <c r="H93" s="262">
        <f>SUM(I93:J93)</f>
        <v>2867187100</v>
      </c>
      <c r="I93" s="433">
        <v>1382549780</v>
      </c>
      <c r="J93" s="433">
        <v>1484637320</v>
      </c>
      <c r="K93" s="262">
        <f>IFERROR(H93/E93,"-")</f>
        <v>1062314.5979992589</v>
      </c>
      <c r="L93" s="262">
        <f t="shared" ref="L93:L95" si="103">IFERROR(I93/F93,"-")</f>
        <v>1930935.4469273742</v>
      </c>
      <c r="M93" s="330">
        <f t="shared" ref="M93:M95" si="104">IFERROR(J93/G93,"-")</f>
        <v>555419.87280209502</v>
      </c>
      <c r="N93" s="265"/>
    </row>
    <row r="94" spans="2:14" ht="13.5" customHeight="1">
      <c r="B94" s="607"/>
      <c r="C94" s="546"/>
      <c r="D94" s="274" t="s">
        <v>289</v>
      </c>
      <c r="E94" s="295">
        <v>3893</v>
      </c>
      <c r="F94" s="439">
        <v>833</v>
      </c>
      <c r="G94" s="439">
        <v>3855</v>
      </c>
      <c r="H94" s="295">
        <f t="shared" ref="H94:H95" si="105">SUM(I94:J94)</f>
        <v>3632422060</v>
      </c>
      <c r="I94" s="439">
        <v>1602532030</v>
      </c>
      <c r="J94" s="439">
        <v>2029890030</v>
      </c>
      <c r="K94" s="295">
        <f t="shared" ref="K94:K95" si="106">IFERROR(H94/E94,"-")</f>
        <v>933065.00385306962</v>
      </c>
      <c r="L94" s="295">
        <f t="shared" si="103"/>
        <v>1923807.9591836734</v>
      </c>
      <c r="M94" s="299">
        <f t="shared" si="104"/>
        <v>526560.3190661479</v>
      </c>
      <c r="N94" s="265"/>
    </row>
    <row r="95" spans="2:14" ht="13.5" customHeight="1">
      <c r="B95" s="607"/>
      <c r="C95" s="546"/>
      <c r="D95" s="274" t="s">
        <v>290</v>
      </c>
      <c r="E95" s="295">
        <v>6729</v>
      </c>
      <c r="F95" s="439">
        <v>1329</v>
      </c>
      <c r="G95" s="439">
        <v>6689</v>
      </c>
      <c r="H95" s="295">
        <f t="shared" si="105"/>
        <v>5892962240</v>
      </c>
      <c r="I95" s="439">
        <v>2564799990</v>
      </c>
      <c r="J95" s="439">
        <v>3328162250</v>
      </c>
      <c r="K95" s="295">
        <f t="shared" si="106"/>
        <v>875756.01723881706</v>
      </c>
      <c r="L95" s="295">
        <f t="shared" si="103"/>
        <v>1929872.0767494356</v>
      </c>
      <c r="M95" s="299">
        <f t="shared" si="104"/>
        <v>497557.51980864105</v>
      </c>
      <c r="N95" s="265"/>
    </row>
    <row r="96" spans="2:14" ht="13.5" customHeight="1">
      <c r="B96" s="613"/>
      <c r="C96" s="547"/>
      <c r="D96" s="293" t="s">
        <v>134</v>
      </c>
      <c r="E96" s="438">
        <f t="shared" ref="E96:J96" si="107">SUM(E93:E95)</f>
        <v>13321</v>
      </c>
      <c r="F96" s="438">
        <f t="shared" si="107"/>
        <v>2878</v>
      </c>
      <c r="G96" s="438">
        <f t="shared" si="107"/>
        <v>13217</v>
      </c>
      <c r="H96" s="438">
        <f t="shared" si="107"/>
        <v>12392571400</v>
      </c>
      <c r="I96" s="438">
        <f t="shared" si="107"/>
        <v>5549881800</v>
      </c>
      <c r="J96" s="438">
        <f t="shared" si="107"/>
        <v>6842689600</v>
      </c>
      <c r="K96" s="262">
        <f>IFERROR(H96/E96,"-")</f>
        <v>930303.38563170936</v>
      </c>
      <c r="L96" s="262">
        <f>IFERROR(I96/F96,"-")</f>
        <v>1928381.4454482279</v>
      </c>
      <c r="M96" s="268">
        <f>IFERROR(J96/G96,"-")</f>
        <v>517718.81667549367</v>
      </c>
      <c r="N96" s="265"/>
    </row>
    <row r="97" spans="2:14" ht="13.5" customHeight="1">
      <c r="B97" s="606">
        <v>24</v>
      </c>
      <c r="C97" s="545" t="s">
        <v>83</v>
      </c>
      <c r="D97" s="301" t="s">
        <v>288</v>
      </c>
      <c r="E97" s="262">
        <v>1014</v>
      </c>
      <c r="F97" s="433">
        <v>281</v>
      </c>
      <c r="G97" s="433">
        <v>1004</v>
      </c>
      <c r="H97" s="262">
        <f>SUM(I97:J97)</f>
        <v>1079734060</v>
      </c>
      <c r="I97" s="433">
        <v>584960160</v>
      </c>
      <c r="J97" s="433">
        <v>494773900</v>
      </c>
      <c r="K97" s="262">
        <f>IFERROR(H97/E97,"-")</f>
        <v>1064826.4891518739</v>
      </c>
      <c r="L97" s="262">
        <f t="shared" ref="L97:L99" si="108">IFERROR(I97/F97,"-")</f>
        <v>2081708.7544483985</v>
      </c>
      <c r="M97" s="330">
        <f t="shared" ref="M97:M99" si="109">IFERROR(J97/G97,"-")</f>
        <v>492802.68924302788</v>
      </c>
      <c r="N97" s="265"/>
    </row>
    <row r="98" spans="2:14" ht="13.5" customHeight="1">
      <c r="B98" s="607"/>
      <c r="C98" s="546"/>
      <c r="D98" s="274" t="s">
        <v>289</v>
      </c>
      <c r="E98" s="295">
        <v>1789</v>
      </c>
      <c r="F98" s="439">
        <v>452</v>
      </c>
      <c r="G98" s="439">
        <v>1776</v>
      </c>
      <c r="H98" s="295">
        <f t="shared" ref="H98:H99" si="110">SUM(I98:J98)</f>
        <v>1797569290</v>
      </c>
      <c r="I98" s="439">
        <v>898529450</v>
      </c>
      <c r="J98" s="439">
        <v>899039840</v>
      </c>
      <c r="K98" s="295">
        <f t="shared" ref="K98:K99" si="111">IFERROR(H98/E98,"-")</f>
        <v>1004789.9888205702</v>
      </c>
      <c r="L98" s="295">
        <f t="shared" si="108"/>
        <v>1987897.0132743362</v>
      </c>
      <c r="M98" s="299">
        <f t="shared" si="109"/>
        <v>506216.12612612615</v>
      </c>
      <c r="N98" s="265"/>
    </row>
    <row r="99" spans="2:14" ht="13.5" customHeight="1">
      <c r="B99" s="607"/>
      <c r="C99" s="546"/>
      <c r="D99" s="274" t="s">
        <v>290</v>
      </c>
      <c r="E99" s="295">
        <v>3856</v>
      </c>
      <c r="F99" s="439">
        <v>783</v>
      </c>
      <c r="G99" s="439">
        <v>3844</v>
      </c>
      <c r="H99" s="295">
        <f t="shared" si="110"/>
        <v>3130165060</v>
      </c>
      <c r="I99" s="439">
        <v>1304874200</v>
      </c>
      <c r="J99" s="439">
        <v>1825290860</v>
      </c>
      <c r="K99" s="295">
        <f t="shared" si="111"/>
        <v>811764.79771784227</v>
      </c>
      <c r="L99" s="295">
        <f t="shared" si="108"/>
        <v>1666506.0025542784</v>
      </c>
      <c r="M99" s="299">
        <f t="shared" si="109"/>
        <v>474841.53485952131</v>
      </c>
      <c r="N99" s="265"/>
    </row>
    <row r="100" spans="2:14" ht="13.5" customHeight="1">
      <c r="B100" s="613"/>
      <c r="C100" s="547"/>
      <c r="D100" s="293" t="s">
        <v>134</v>
      </c>
      <c r="E100" s="438">
        <f t="shared" ref="E100:J100" si="112">SUM(E97:E99)</f>
        <v>6659</v>
      </c>
      <c r="F100" s="438">
        <f t="shared" si="112"/>
        <v>1516</v>
      </c>
      <c r="G100" s="438">
        <f t="shared" si="112"/>
        <v>6624</v>
      </c>
      <c r="H100" s="438">
        <f t="shared" si="112"/>
        <v>6007468410</v>
      </c>
      <c r="I100" s="438">
        <f t="shared" si="112"/>
        <v>2788363810</v>
      </c>
      <c r="J100" s="438">
        <f t="shared" si="112"/>
        <v>3219104600</v>
      </c>
      <c r="K100" s="262">
        <f>IFERROR(H100/E100,"-")</f>
        <v>902157.74290434003</v>
      </c>
      <c r="L100" s="262">
        <f>IFERROR(I100/F100,"-")</f>
        <v>1839290.1121372031</v>
      </c>
      <c r="M100" s="268">
        <f>IFERROR(J100/G100,"-")</f>
        <v>485975.93599033816</v>
      </c>
      <c r="N100" s="265"/>
    </row>
    <row r="101" spans="2:14" ht="13.5" customHeight="1">
      <c r="B101" s="606">
        <v>25</v>
      </c>
      <c r="C101" s="545" t="s">
        <v>84</v>
      </c>
      <c r="D101" s="301" t="s">
        <v>288</v>
      </c>
      <c r="E101" s="262">
        <v>659</v>
      </c>
      <c r="F101" s="433">
        <v>177</v>
      </c>
      <c r="G101" s="433">
        <v>651</v>
      </c>
      <c r="H101" s="262">
        <f>SUM(I101:J101)</f>
        <v>669041390</v>
      </c>
      <c r="I101" s="433">
        <v>358310460</v>
      </c>
      <c r="J101" s="433">
        <v>310730930</v>
      </c>
      <c r="K101" s="262">
        <f>IFERROR(H101/E101,"-")</f>
        <v>1015237.3141122913</v>
      </c>
      <c r="L101" s="262">
        <f t="shared" ref="L101:L103" si="113">IFERROR(I101/F101,"-")</f>
        <v>2024352.8813559322</v>
      </c>
      <c r="M101" s="330">
        <f t="shared" ref="M101:M103" si="114">IFERROR(J101/G101,"-")</f>
        <v>477313.25652841781</v>
      </c>
      <c r="N101" s="265"/>
    </row>
    <row r="102" spans="2:14" ht="13.5" customHeight="1">
      <c r="B102" s="607"/>
      <c r="C102" s="546"/>
      <c r="D102" s="274" t="s">
        <v>289</v>
      </c>
      <c r="E102" s="295">
        <v>1189</v>
      </c>
      <c r="F102" s="439">
        <v>316</v>
      </c>
      <c r="G102" s="439">
        <v>1183</v>
      </c>
      <c r="H102" s="295">
        <f t="shared" ref="H102:H103" si="115">SUM(I102:J102)</f>
        <v>1152313220</v>
      </c>
      <c r="I102" s="439">
        <v>594212060</v>
      </c>
      <c r="J102" s="439">
        <v>558101160</v>
      </c>
      <c r="K102" s="295">
        <f t="shared" ref="K102:K103" si="116">IFERROR(H102/E102,"-")</f>
        <v>969144.84440706472</v>
      </c>
      <c r="L102" s="295">
        <f t="shared" si="113"/>
        <v>1880417.9113924052</v>
      </c>
      <c r="M102" s="299">
        <f t="shared" si="114"/>
        <v>471767.67540152156</v>
      </c>
      <c r="N102" s="265"/>
    </row>
    <row r="103" spans="2:14" ht="13.5" customHeight="1">
      <c r="B103" s="607"/>
      <c r="C103" s="546"/>
      <c r="D103" s="274" t="s">
        <v>290</v>
      </c>
      <c r="E103" s="295">
        <v>2466</v>
      </c>
      <c r="F103" s="439">
        <v>553</v>
      </c>
      <c r="G103" s="439">
        <v>2459</v>
      </c>
      <c r="H103" s="295">
        <f t="shared" si="115"/>
        <v>2131965500</v>
      </c>
      <c r="I103" s="439">
        <v>916523130</v>
      </c>
      <c r="J103" s="439">
        <v>1215442370</v>
      </c>
      <c r="K103" s="295">
        <f t="shared" si="116"/>
        <v>864543.99837794004</v>
      </c>
      <c r="L103" s="295">
        <f t="shared" si="113"/>
        <v>1657365.5153707052</v>
      </c>
      <c r="M103" s="299">
        <f t="shared" si="114"/>
        <v>494283.19235461572</v>
      </c>
      <c r="N103" s="265"/>
    </row>
    <row r="104" spans="2:14" ht="13.5" customHeight="1">
      <c r="B104" s="613"/>
      <c r="C104" s="547"/>
      <c r="D104" s="293" t="s">
        <v>134</v>
      </c>
      <c r="E104" s="438">
        <f t="shared" ref="E104:J104" si="117">SUM(E101:E103)</f>
        <v>4314</v>
      </c>
      <c r="F104" s="438">
        <f t="shared" si="117"/>
        <v>1046</v>
      </c>
      <c r="G104" s="438">
        <f t="shared" si="117"/>
        <v>4293</v>
      </c>
      <c r="H104" s="438">
        <f t="shared" si="117"/>
        <v>3953320110</v>
      </c>
      <c r="I104" s="438">
        <f t="shared" si="117"/>
        <v>1869045650</v>
      </c>
      <c r="J104" s="438">
        <f t="shared" si="117"/>
        <v>2084274460</v>
      </c>
      <c r="K104" s="262">
        <f>IFERROR(H104/E104,"-")</f>
        <v>916393.16411682894</v>
      </c>
      <c r="L104" s="262">
        <f>IFERROR(I104/F104,"-")</f>
        <v>1786850.5258126196</v>
      </c>
      <c r="M104" s="268">
        <f>IFERROR(J104/G104,"-")</f>
        <v>485505.34824132308</v>
      </c>
      <c r="N104" s="265"/>
    </row>
    <row r="105" spans="2:14" ht="13.5" customHeight="1">
      <c r="B105" s="606">
        <v>26</v>
      </c>
      <c r="C105" s="545" t="s">
        <v>30</v>
      </c>
      <c r="D105" s="301" t="s">
        <v>288</v>
      </c>
      <c r="E105" s="262">
        <v>10011</v>
      </c>
      <c r="F105" s="433">
        <v>2851</v>
      </c>
      <c r="G105" s="433">
        <v>9927</v>
      </c>
      <c r="H105" s="262">
        <f>SUM(I105:J105)</f>
        <v>10304899960</v>
      </c>
      <c r="I105" s="433">
        <v>5518641940</v>
      </c>
      <c r="J105" s="433">
        <v>4786258020</v>
      </c>
      <c r="K105" s="262">
        <f>IFERROR(H105/E105,"-")</f>
        <v>1029357.70252722</v>
      </c>
      <c r="L105" s="262">
        <f t="shared" ref="L105:L107" si="118">IFERROR(I105/F105,"-")</f>
        <v>1935686.404770256</v>
      </c>
      <c r="M105" s="330">
        <f t="shared" ref="M105:M107" si="119">IFERROR(J105/G105,"-")</f>
        <v>482145.46388637053</v>
      </c>
      <c r="N105" s="265"/>
    </row>
    <row r="106" spans="2:14" ht="13.5" customHeight="1">
      <c r="B106" s="607"/>
      <c r="C106" s="546"/>
      <c r="D106" s="274" t="s">
        <v>289</v>
      </c>
      <c r="E106" s="295">
        <v>16555</v>
      </c>
      <c r="F106" s="439">
        <v>3924</v>
      </c>
      <c r="G106" s="439">
        <v>16469</v>
      </c>
      <c r="H106" s="295">
        <f t="shared" ref="H106:H107" si="120">SUM(I106:J106)</f>
        <v>14865373250</v>
      </c>
      <c r="I106" s="439">
        <v>7256587410</v>
      </c>
      <c r="J106" s="439">
        <v>7608785840</v>
      </c>
      <c r="K106" s="295">
        <f t="shared" ref="K106:K107" si="121">IFERROR(H106/E106,"-")</f>
        <v>897938.58350951376</v>
      </c>
      <c r="L106" s="295">
        <f t="shared" si="118"/>
        <v>1849283.2339449541</v>
      </c>
      <c r="M106" s="299">
        <f t="shared" si="119"/>
        <v>462006.5480599915</v>
      </c>
      <c r="N106" s="265"/>
    </row>
    <row r="107" spans="2:14" ht="13.5" customHeight="1">
      <c r="B107" s="607"/>
      <c r="C107" s="546"/>
      <c r="D107" s="274" t="s">
        <v>290</v>
      </c>
      <c r="E107" s="295">
        <v>34009</v>
      </c>
      <c r="F107" s="439">
        <v>6999</v>
      </c>
      <c r="G107" s="439">
        <v>33897</v>
      </c>
      <c r="H107" s="295">
        <f t="shared" si="120"/>
        <v>27152939720</v>
      </c>
      <c r="I107" s="439">
        <v>12036814370</v>
      </c>
      <c r="J107" s="439">
        <v>15116125350</v>
      </c>
      <c r="K107" s="295">
        <f t="shared" si="121"/>
        <v>798404.53174159781</v>
      </c>
      <c r="L107" s="295">
        <f t="shared" si="118"/>
        <v>1719790.5943706243</v>
      </c>
      <c r="M107" s="299">
        <f t="shared" si="119"/>
        <v>445942.8666253651</v>
      </c>
      <c r="N107" s="265"/>
    </row>
    <row r="108" spans="2:14" ht="13.5" customHeight="1">
      <c r="B108" s="613"/>
      <c r="C108" s="547"/>
      <c r="D108" s="293" t="s">
        <v>134</v>
      </c>
      <c r="E108" s="438">
        <f t="shared" ref="E108:J108" si="122">SUM(E105:E107)</f>
        <v>60575</v>
      </c>
      <c r="F108" s="438">
        <f t="shared" si="122"/>
        <v>13774</v>
      </c>
      <c r="G108" s="438">
        <f t="shared" si="122"/>
        <v>60293</v>
      </c>
      <c r="H108" s="438">
        <f t="shared" si="122"/>
        <v>52323212930</v>
      </c>
      <c r="I108" s="438">
        <f t="shared" si="122"/>
        <v>24812043720</v>
      </c>
      <c r="J108" s="438">
        <f t="shared" si="122"/>
        <v>27511169210</v>
      </c>
      <c r="K108" s="262">
        <f>IFERROR(H108/E108,"-")</f>
        <v>863775.69839042507</v>
      </c>
      <c r="L108" s="262">
        <f>IFERROR(I108/F108,"-")</f>
        <v>1801368.06446929</v>
      </c>
      <c r="M108" s="268">
        <f>IFERROR(J108/G108,"-")</f>
        <v>456291.26449173206</v>
      </c>
      <c r="N108" s="265"/>
    </row>
    <row r="109" spans="2:14" ht="13.5" customHeight="1">
      <c r="B109" s="606">
        <v>27</v>
      </c>
      <c r="C109" s="545" t="s">
        <v>31</v>
      </c>
      <c r="D109" s="301" t="s">
        <v>288</v>
      </c>
      <c r="E109" s="262">
        <v>1696</v>
      </c>
      <c r="F109" s="433">
        <v>482</v>
      </c>
      <c r="G109" s="433">
        <v>1676</v>
      </c>
      <c r="H109" s="262">
        <f>SUM(I109:J109)</f>
        <v>1659691000</v>
      </c>
      <c r="I109" s="433">
        <v>877624200</v>
      </c>
      <c r="J109" s="433">
        <v>782066800</v>
      </c>
      <c r="K109" s="262">
        <f>IFERROR(H109/E109,"-")</f>
        <v>978591.39150943398</v>
      </c>
      <c r="L109" s="262">
        <f t="shared" ref="L109:L111" si="123">IFERROR(I109/F109,"-")</f>
        <v>1820797.0954356845</v>
      </c>
      <c r="M109" s="330">
        <f t="shared" ref="M109:M111" si="124">IFERROR(J109/G109,"-")</f>
        <v>466626.96897374699</v>
      </c>
      <c r="N109" s="265"/>
    </row>
    <row r="110" spans="2:14" ht="13.5" customHeight="1">
      <c r="B110" s="607"/>
      <c r="C110" s="546"/>
      <c r="D110" s="274" t="s">
        <v>289</v>
      </c>
      <c r="E110" s="295">
        <v>2646</v>
      </c>
      <c r="F110" s="439">
        <v>659</v>
      </c>
      <c r="G110" s="439">
        <v>2628</v>
      </c>
      <c r="H110" s="295">
        <f t="shared" ref="H110:H111" si="125">SUM(I110:J110)</f>
        <v>2417176540</v>
      </c>
      <c r="I110" s="439">
        <v>1189103570</v>
      </c>
      <c r="J110" s="439">
        <v>1228072970</v>
      </c>
      <c r="K110" s="295">
        <f t="shared" ref="K110:K111" si="126">IFERROR(H110/E110,"-")</f>
        <v>913520.9901738473</v>
      </c>
      <c r="L110" s="295">
        <f t="shared" si="123"/>
        <v>1804406.0242792109</v>
      </c>
      <c r="M110" s="299">
        <f t="shared" si="124"/>
        <v>467303.2610350076</v>
      </c>
      <c r="N110" s="265"/>
    </row>
    <row r="111" spans="2:14" ht="13.5" customHeight="1">
      <c r="B111" s="607"/>
      <c r="C111" s="546"/>
      <c r="D111" s="274" t="s">
        <v>290</v>
      </c>
      <c r="E111" s="295">
        <v>5344</v>
      </c>
      <c r="F111" s="439">
        <v>1149</v>
      </c>
      <c r="G111" s="439">
        <v>5323</v>
      </c>
      <c r="H111" s="295">
        <f t="shared" si="125"/>
        <v>4382352020</v>
      </c>
      <c r="I111" s="439">
        <v>2070360120</v>
      </c>
      <c r="J111" s="439">
        <v>2311991900</v>
      </c>
      <c r="K111" s="295">
        <f t="shared" si="126"/>
        <v>820050.90194610774</v>
      </c>
      <c r="L111" s="295">
        <f t="shared" si="123"/>
        <v>1801880</v>
      </c>
      <c r="M111" s="299">
        <f t="shared" si="124"/>
        <v>434340.01502911892</v>
      </c>
      <c r="N111" s="265"/>
    </row>
    <row r="112" spans="2:14" ht="13.5" customHeight="1">
      <c r="B112" s="613"/>
      <c r="C112" s="547"/>
      <c r="D112" s="293" t="s">
        <v>134</v>
      </c>
      <c r="E112" s="438">
        <f t="shared" ref="E112:J112" si="127">SUM(E109:E111)</f>
        <v>9686</v>
      </c>
      <c r="F112" s="438">
        <f t="shared" si="127"/>
        <v>2290</v>
      </c>
      <c r="G112" s="438">
        <f t="shared" si="127"/>
        <v>9627</v>
      </c>
      <c r="H112" s="438">
        <f t="shared" si="127"/>
        <v>8459219560</v>
      </c>
      <c r="I112" s="438">
        <f t="shared" si="127"/>
        <v>4137087890</v>
      </c>
      <c r="J112" s="438">
        <f t="shared" si="127"/>
        <v>4322131670</v>
      </c>
      <c r="K112" s="262">
        <f>IFERROR(H112/E112,"-")</f>
        <v>873344.98864340282</v>
      </c>
      <c r="L112" s="262">
        <f>IFERROR(I112/F112,"-")</f>
        <v>1806588.598253275</v>
      </c>
      <c r="M112" s="268">
        <f>IFERROR(J112/G112,"-")</f>
        <v>448959.35078425263</v>
      </c>
      <c r="N112" s="265"/>
    </row>
    <row r="113" spans="2:14" ht="13.5" customHeight="1">
      <c r="B113" s="606">
        <v>28</v>
      </c>
      <c r="C113" s="545" t="s">
        <v>32</v>
      </c>
      <c r="D113" s="301" t="s">
        <v>288</v>
      </c>
      <c r="E113" s="262">
        <v>1483</v>
      </c>
      <c r="F113" s="433">
        <v>410</v>
      </c>
      <c r="G113" s="433">
        <v>1468</v>
      </c>
      <c r="H113" s="262">
        <f>SUM(I113:J113)</f>
        <v>1533900230</v>
      </c>
      <c r="I113" s="433">
        <v>832967040</v>
      </c>
      <c r="J113" s="433">
        <v>700933190</v>
      </c>
      <c r="K113" s="262">
        <f>IFERROR(H113/E113,"-")</f>
        <v>1034322.4747134187</v>
      </c>
      <c r="L113" s="262">
        <f t="shared" ref="L113:L115" si="128">IFERROR(I113/F113,"-")</f>
        <v>2031626.9268292682</v>
      </c>
      <c r="M113" s="330">
        <f t="shared" ref="M113:M115" si="129">IFERROR(J113/G113,"-")</f>
        <v>477474.92506811989</v>
      </c>
      <c r="N113" s="265"/>
    </row>
    <row r="114" spans="2:14" ht="13.5" customHeight="1">
      <c r="B114" s="607"/>
      <c r="C114" s="546"/>
      <c r="D114" s="274" t="s">
        <v>289</v>
      </c>
      <c r="E114" s="295">
        <v>2277</v>
      </c>
      <c r="F114" s="439">
        <v>530</v>
      </c>
      <c r="G114" s="439">
        <v>2265</v>
      </c>
      <c r="H114" s="295">
        <f t="shared" ref="H114:H115" si="130">SUM(I114:J114)</f>
        <v>2028254110</v>
      </c>
      <c r="I114" s="439">
        <v>982101280</v>
      </c>
      <c r="J114" s="439">
        <v>1046152830</v>
      </c>
      <c r="K114" s="295">
        <f t="shared" ref="K114:K115" si="131">IFERROR(H114/E114,"-")</f>
        <v>890757.18489240226</v>
      </c>
      <c r="L114" s="295">
        <f t="shared" si="128"/>
        <v>1853021.283018868</v>
      </c>
      <c r="M114" s="299">
        <f t="shared" si="129"/>
        <v>461877.62913907284</v>
      </c>
      <c r="N114" s="265"/>
    </row>
    <row r="115" spans="2:14" ht="13.5" customHeight="1">
      <c r="B115" s="607"/>
      <c r="C115" s="546"/>
      <c r="D115" s="274" t="s">
        <v>290</v>
      </c>
      <c r="E115" s="295">
        <v>4199</v>
      </c>
      <c r="F115" s="439">
        <v>862</v>
      </c>
      <c r="G115" s="439">
        <v>4186</v>
      </c>
      <c r="H115" s="295">
        <f t="shared" si="130"/>
        <v>3368262170</v>
      </c>
      <c r="I115" s="439">
        <v>1463753340</v>
      </c>
      <c r="J115" s="439">
        <v>1904508830</v>
      </c>
      <c r="K115" s="295">
        <f t="shared" si="131"/>
        <v>802158.17337461305</v>
      </c>
      <c r="L115" s="295">
        <f t="shared" si="128"/>
        <v>1698089.7215777263</v>
      </c>
      <c r="M115" s="299">
        <f t="shared" si="129"/>
        <v>454971.05351170566</v>
      </c>
      <c r="N115" s="265"/>
    </row>
    <row r="116" spans="2:14" ht="13.5" customHeight="1">
      <c r="B116" s="613"/>
      <c r="C116" s="547"/>
      <c r="D116" s="293" t="s">
        <v>134</v>
      </c>
      <c r="E116" s="438">
        <f t="shared" ref="E116:J116" si="132">SUM(E113:E115)</f>
        <v>7959</v>
      </c>
      <c r="F116" s="438">
        <f t="shared" si="132"/>
        <v>1802</v>
      </c>
      <c r="G116" s="438">
        <f t="shared" si="132"/>
        <v>7919</v>
      </c>
      <c r="H116" s="438">
        <f t="shared" si="132"/>
        <v>6930416510</v>
      </c>
      <c r="I116" s="438">
        <f t="shared" si="132"/>
        <v>3278821660</v>
      </c>
      <c r="J116" s="438">
        <f t="shared" si="132"/>
        <v>3651594850</v>
      </c>
      <c r="K116" s="262">
        <f>IFERROR(H116/E116,"-")</f>
        <v>870764.73300665908</v>
      </c>
      <c r="L116" s="262">
        <f>IFERROR(I116/F116,"-")</f>
        <v>1819545.8712541619</v>
      </c>
      <c r="M116" s="268">
        <f>IFERROR(J116/G116,"-")</f>
        <v>461118.17780022731</v>
      </c>
      <c r="N116" s="265"/>
    </row>
    <row r="117" spans="2:14" ht="13.5" customHeight="1">
      <c r="B117" s="606">
        <v>29</v>
      </c>
      <c r="C117" s="545" t="s">
        <v>33</v>
      </c>
      <c r="D117" s="301" t="s">
        <v>288</v>
      </c>
      <c r="E117" s="262">
        <v>1185</v>
      </c>
      <c r="F117" s="433">
        <v>365</v>
      </c>
      <c r="G117" s="433">
        <v>1175</v>
      </c>
      <c r="H117" s="262">
        <f>SUM(I117:J117)</f>
        <v>1276558380</v>
      </c>
      <c r="I117" s="433">
        <v>691156740</v>
      </c>
      <c r="J117" s="433">
        <v>585401640</v>
      </c>
      <c r="K117" s="262">
        <f>IFERROR(H117/E117,"-")</f>
        <v>1077264.4556962026</v>
      </c>
      <c r="L117" s="262">
        <f t="shared" ref="L117:L119" si="133">IFERROR(I117/F117,"-")</f>
        <v>1893580.1095890412</v>
      </c>
      <c r="M117" s="330">
        <f t="shared" ref="M117:M119" si="134">IFERROR(J117/G117,"-")</f>
        <v>498214.16170212766</v>
      </c>
      <c r="N117" s="265"/>
    </row>
    <row r="118" spans="2:14" ht="13.5" customHeight="1">
      <c r="B118" s="607"/>
      <c r="C118" s="546"/>
      <c r="D118" s="274" t="s">
        <v>289</v>
      </c>
      <c r="E118" s="295">
        <v>1980</v>
      </c>
      <c r="F118" s="439">
        <v>469</v>
      </c>
      <c r="G118" s="439">
        <v>1970</v>
      </c>
      <c r="H118" s="295">
        <f t="shared" ref="H118:H119" si="135">SUM(I118:J118)</f>
        <v>1822854990</v>
      </c>
      <c r="I118" s="439">
        <v>925949430</v>
      </c>
      <c r="J118" s="439">
        <v>896905560</v>
      </c>
      <c r="K118" s="295">
        <f t="shared" ref="K118:K119" si="136">IFERROR(H118/E118,"-")</f>
        <v>920633.83333333337</v>
      </c>
      <c r="L118" s="295">
        <f t="shared" si="133"/>
        <v>1974305.8208955224</v>
      </c>
      <c r="M118" s="299">
        <f t="shared" si="134"/>
        <v>455282.01015228429</v>
      </c>
      <c r="N118" s="265"/>
    </row>
    <row r="119" spans="2:14" ht="13.5" customHeight="1">
      <c r="B119" s="607"/>
      <c r="C119" s="546"/>
      <c r="D119" s="274" t="s">
        <v>290</v>
      </c>
      <c r="E119" s="295">
        <v>3968</v>
      </c>
      <c r="F119" s="439">
        <v>867</v>
      </c>
      <c r="G119" s="439">
        <v>3958</v>
      </c>
      <c r="H119" s="295">
        <f t="shared" si="135"/>
        <v>3335511210</v>
      </c>
      <c r="I119" s="439">
        <v>1561775610</v>
      </c>
      <c r="J119" s="439">
        <v>1773735600</v>
      </c>
      <c r="K119" s="295">
        <f t="shared" si="136"/>
        <v>840602.62348790327</v>
      </c>
      <c r="L119" s="295">
        <f t="shared" si="133"/>
        <v>1801355.9515570935</v>
      </c>
      <c r="M119" s="299">
        <f t="shared" si="134"/>
        <v>448139.36331480544</v>
      </c>
      <c r="N119" s="265"/>
    </row>
    <row r="120" spans="2:14" ht="13.5" customHeight="1">
      <c r="B120" s="613"/>
      <c r="C120" s="547"/>
      <c r="D120" s="293" t="s">
        <v>134</v>
      </c>
      <c r="E120" s="438">
        <f t="shared" ref="E120:J120" si="137">SUM(E117:E119)</f>
        <v>7133</v>
      </c>
      <c r="F120" s="438">
        <f t="shared" si="137"/>
        <v>1701</v>
      </c>
      <c r="G120" s="438">
        <f t="shared" si="137"/>
        <v>7103</v>
      </c>
      <c r="H120" s="438">
        <f t="shared" si="137"/>
        <v>6434924580</v>
      </c>
      <c r="I120" s="438">
        <f t="shared" si="137"/>
        <v>3178881780</v>
      </c>
      <c r="J120" s="438">
        <f t="shared" si="137"/>
        <v>3256042800</v>
      </c>
      <c r="K120" s="262">
        <f>IFERROR(H120/E120,"-")</f>
        <v>902134.38665358198</v>
      </c>
      <c r="L120" s="262">
        <f>IFERROR(I120/F120,"-")</f>
        <v>1868831.1463844797</v>
      </c>
      <c r="M120" s="268">
        <f>IFERROR(J120/G120,"-")</f>
        <v>458403.88568210613</v>
      </c>
      <c r="N120" s="265"/>
    </row>
    <row r="121" spans="2:14" ht="13.5" customHeight="1">
      <c r="B121" s="606">
        <v>30</v>
      </c>
      <c r="C121" s="545" t="s">
        <v>34</v>
      </c>
      <c r="D121" s="301" t="s">
        <v>288</v>
      </c>
      <c r="E121" s="262">
        <v>1582</v>
      </c>
      <c r="F121" s="433">
        <v>456</v>
      </c>
      <c r="G121" s="433">
        <v>1573</v>
      </c>
      <c r="H121" s="262">
        <f>SUM(I121:J121)</f>
        <v>1703708470</v>
      </c>
      <c r="I121" s="433">
        <v>931332190</v>
      </c>
      <c r="J121" s="433">
        <v>772376280</v>
      </c>
      <c r="K121" s="262">
        <f>IFERROR(H121/E121,"-")</f>
        <v>1076933.2932996207</v>
      </c>
      <c r="L121" s="262">
        <f t="shared" ref="L121:L123" si="138">IFERROR(I121/F121,"-")</f>
        <v>2042395.1535087719</v>
      </c>
      <c r="M121" s="330">
        <f t="shared" ref="M121:M123" si="139">IFERROR(J121/G121,"-")</f>
        <v>491021.15702479339</v>
      </c>
      <c r="N121" s="265"/>
    </row>
    <row r="122" spans="2:14" ht="13.5" customHeight="1">
      <c r="B122" s="607"/>
      <c r="C122" s="546"/>
      <c r="D122" s="274" t="s">
        <v>289</v>
      </c>
      <c r="E122" s="295">
        <v>2550</v>
      </c>
      <c r="F122" s="439">
        <v>613</v>
      </c>
      <c r="G122" s="439">
        <v>2543</v>
      </c>
      <c r="H122" s="295">
        <f t="shared" ref="H122:H123" si="140">SUM(I122:J122)</f>
        <v>2462433230</v>
      </c>
      <c r="I122" s="439">
        <v>1184669920</v>
      </c>
      <c r="J122" s="439">
        <v>1277763310</v>
      </c>
      <c r="K122" s="295">
        <f t="shared" ref="K122:K123" si="141">IFERROR(H122/E122,"-")</f>
        <v>965660.09019607841</v>
      </c>
      <c r="L122" s="295">
        <f t="shared" si="138"/>
        <v>1932577.3572593802</v>
      </c>
      <c r="M122" s="299">
        <f t="shared" si="139"/>
        <v>502462.96106960281</v>
      </c>
      <c r="N122" s="265"/>
    </row>
    <row r="123" spans="2:14" ht="13.5" customHeight="1">
      <c r="B123" s="607"/>
      <c r="C123" s="546"/>
      <c r="D123" s="274" t="s">
        <v>290</v>
      </c>
      <c r="E123" s="295">
        <v>5013</v>
      </c>
      <c r="F123" s="439">
        <v>979</v>
      </c>
      <c r="G123" s="439">
        <v>4996</v>
      </c>
      <c r="H123" s="295">
        <f t="shared" si="140"/>
        <v>3949912120</v>
      </c>
      <c r="I123" s="439">
        <v>1673450840</v>
      </c>
      <c r="J123" s="439">
        <v>2276461280</v>
      </c>
      <c r="K123" s="295">
        <f t="shared" si="141"/>
        <v>787933.79613006185</v>
      </c>
      <c r="L123" s="295">
        <f t="shared" si="138"/>
        <v>1709347.1297242083</v>
      </c>
      <c r="M123" s="299">
        <f t="shared" si="139"/>
        <v>455656.7814251401</v>
      </c>
      <c r="N123" s="265"/>
    </row>
    <row r="124" spans="2:14" ht="13.5" customHeight="1">
      <c r="B124" s="613"/>
      <c r="C124" s="547"/>
      <c r="D124" s="293" t="s">
        <v>134</v>
      </c>
      <c r="E124" s="438">
        <f t="shared" ref="E124:J124" si="142">SUM(E121:E123)</f>
        <v>9145</v>
      </c>
      <c r="F124" s="438">
        <f t="shared" si="142"/>
        <v>2048</v>
      </c>
      <c r="G124" s="438">
        <f t="shared" si="142"/>
        <v>9112</v>
      </c>
      <c r="H124" s="438">
        <f t="shared" si="142"/>
        <v>8116053820</v>
      </c>
      <c r="I124" s="438">
        <f t="shared" si="142"/>
        <v>3789452950</v>
      </c>
      <c r="J124" s="438">
        <f t="shared" si="142"/>
        <v>4326600870</v>
      </c>
      <c r="K124" s="262">
        <f>IFERROR(H124/E124,"-")</f>
        <v>887485.38217605243</v>
      </c>
      <c r="L124" s="262">
        <f>IFERROR(I124/F124,"-")</f>
        <v>1850318.8232421875</v>
      </c>
      <c r="M124" s="268">
        <f>IFERROR(J124/G124,"-")</f>
        <v>474824.50285338017</v>
      </c>
      <c r="N124" s="265"/>
    </row>
    <row r="125" spans="2:14" ht="13.5" customHeight="1">
      <c r="B125" s="606">
        <v>31</v>
      </c>
      <c r="C125" s="545" t="s">
        <v>35</v>
      </c>
      <c r="D125" s="301" t="s">
        <v>288</v>
      </c>
      <c r="E125" s="262">
        <v>1883</v>
      </c>
      <c r="F125" s="433">
        <v>476</v>
      </c>
      <c r="G125" s="433">
        <v>1877</v>
      </c>
      <c r="H125" s="262">
        <f>SUM(I125:J125)</f>
        <v>1795560070</v>
      </c>
      <c r="I125" s="433">
        <v>904302870</v>
      </c>
      <c r="J125" s="433">
        <v>891257200</v>
      </c>
      <c r="K125" s="262">
        <f>IFERROR(H125/E125,"-")</f>
        <v>953563.49973446631</v>
      </c>
      <c r="L125" s="262">
        <f t="shared" ref="L125:L127" si="143">IFERROR(I125/F125,"-")</f>
        <v>1899795.9453781513</v>
      </c>
      <c r="M125" s="330">
        <f t="shared" ref="M125:M127" si="144">IFERROR(J125/G125,"-")</f>
        <v>474830.68726691528</v>
      </c>
      <c r="N125" s="265"/>
    </row>
    <row r="126" spans="2:14" ht="13.5" customHeight="1">
      <c r="B126" s="607"/>
      <c r="C126" s="546"/>
      <c r="D126" s="274" t="s">
        <v>289</v>
      </c>
      <c r="E126" s="295">
        <v>3486</v>
      </c>
      <c r="F126" s="439">
        <v>715</v>
      </c>
      <c r="G126" s="439">
        <v>3469</v>
      </c>
      <c r="H126" s="295">
        <f t="shared" ref="H126:H127" si="145">SUM(I126:J126)</f>
        <v>2882895480</v>
      </c>
      <c r="I126" s="439">
        <v>1324381500</v>
      </c>
      <c r="J126" s="439">
        <v>1558513980</v>
      </c>
      <c r="K126" s="295">
        <f t="shared" ref="K126:K127" si="146">IFERROR(H126/E126,"-")</f>
        <v>826992.39242685027</v>
      </c>
      <c r="L126" s="295">
        <f t="shared" si="143"/>
        <v>1852281.8181818181</v>
      </c>
      <c r="M126" s="299">
        <f t="shared" si="144"/>
        <v>449268.9478235803</v>
      </c>
      <c r="N126" s="265"/>
    </row>
    <row r="127" spans="2:14" ht="13.5" customHeight="1">
      <c r="B127" s="607"/>
      <c r="C127" s="546"/>
      <c r="D127" s="274" t="s">
        <v>290</v>
      </c>
      <c r="E127" s="295">
        <v>8355</v>
      </c>
      <c r="F127" s="439">
        <v>1580</v>
      </c>
      <c r="G127" s="439">
        <v>8338</v>
      </c>
      <c r="H127" s="295">
        <f t="shared" si="145"/>
        <v>6269713300</v>
      </c>
      <c r="I127" s="439">
        <v>2582820280</v>
      </c>
      <c r="J127" s="439">
        <v>3686893020</v>
      </c>
      <c r="K127" s="295">
        <f t="shared" si="146"/>
        <v>750414.51825254341</v>
      </c>
      <c r="L127" s="295">
        <f t="shared" si="143"/>
        <v>1634696.3797468354</v>
      </c>
      <c r="M127" s="299">
        <f t="shared" si="144"/>
        <v>442179.54185656033</v>
      </c>
      <c r="N127" s="265"/>
    </row>
    <row r="128" spans="2:14" ht="13.5" customHeight="1">
      <c r="B128" s="613"/>
      <c r="C128" s="547"/>
      <c r="D128" s="293" t="s">
        <v>134</v>
      </c>
      <c r="E128" s="438">
        <f t="shared" ref="E128:J128" si="147">SUM(E125:E127)</f>
        <v>13724</v>
      </c>
      <c r="F128" s="438">
        <f t="shared" si="147"/>
        <v>2771</v>
      </c>
      <c r="G128" s="438">
        <f t="shared" si="147"/>
        <v>13684</v>
      </c>
      <c r="H128" s="438">
        <f t="shared" si="147"/>
        <v>10948168850</v>
      </c>
      <c r="I128" s="438">
        <f t="shared" si="147"/>
        <v>4811504650</v>
      </c>
      <c r="J128" s="438">
        <f t="shared" si="147"/>
        <v>6136664200</v>
      </c>
      <c r="K128" s="262">
        <f>IFERROR(H128/E128,"-")</f>
        <v>797738.91358204605</v>
      </c>
      <c r="L128" s="262">
        <f>IFERROR(I128/F128,"-")</f>
        <v>1736378.4373872248</v>
      </c>
      <c r="M128" s="268">
        <f>IFERROR(J128/G128,"-")</f>
        <v>448455.43700672319</v>
      </c>
      <c r="N128" s="265"/>
    </row>
    <row r="129" spans="2:14" ht="13.5" customHeight="1">
      <c r="B129" s="606">
        <v>32</v>
      </c>
      <c r="C129" s="545" t="s">
        <v>36</v>
      </c>
      <c r="D129" s="301" t="s">
        <v>288</v>
      </c>
      <c r="E129" s="262">
        <v>1715</v>
      </c>
      <c r="F129" s="433">
        <v>500</v>
      </c>
      <c r="G129" s="433">
        <v>1696</v>
      </c>
      <c r="H129" s="262">
        <f>SUM(I129:J129)</f>
        <v>1779188750</v>
      </c>
      <c r="I129" s="433">
        <v>957510270</v>
      </c>
      <c r="J129" s="433">
        <v>821678480</v>
      </c>
      <c r="K129" s="262">
        <f>IFERROR(H129/E129,"-")</f>
        <v>1037427.8425655976</v>
      </c>
      <c r="L129" s="262">
        <f t="shared" ref="L129:L131" si="148">IFERROR(I129/F129,"-")</f>
        <v>1915020.54</v>
      </c>
      <c r="M129" s="330">
        <f t="shared" ref="M129:M131" si="149">IFERROR(J129/G129,"-")</f>
        <v>484480.23584905663</v>
      </c>
      <c r="N129" s="265"/>
    </row>
    <row r="130" spans="2:14" ht="13.5" customHeight="1">
      <c r="B130" s="607"/>
      <c r="C130" s="546"/>
      <c r="D130" s="274" t="s">
        <v>289</v>
      </c>
      <c r="E130" s="295">
        <v>2852</v>
      </c>
      <c r="F130" s="439">
        <v>734</v>
      </c>
      <c r="G130" s="439">
        <v>2836</v>
      </c>
      <c r="H130" s="295">
        <f t="shared" ref="H130:H131" si="150">SUM(I130:J130)</f>
        <v>2565262590</v>
      </c>
      <c r="I130" s="439">
        <v>1300970960</v>
      </c>
      <c r="J130" s="439">
        <v>1264291630</v>
      </c>
      <c r="K130" s="295">
        <f t="shared" ref="K130:K131" si="151">IFERROR(H130/E130,"-")</f>
        <v>899460.93618513329</v>
      </c>
      <c r="L130" s="295">
        <f t="shared" si="148"/>
        <v>1772440</v>
      </c>
      <c r="M130" s="299">
        <f t="shared" si="149"/>
        <v>445800.99788434413</v>
      </c>
      <c r="N130" s="265"/>
    </row>
    <row r="131" spans="2:14" ht="13.5" customHeight="1">
      <c r="B131" s="607"/>
      <c r="C131" s="546"/>
      <c r="D131" s="274" t="s">
        <v>290</v>
      </c>
      <c r="E131" s="295">
        <v>5655</v>
      </c>
      <c r="F131" s="439">
        <v>1227</v>
      </c>
      <c r="G131" s="439">
        <v>5626</v>
      </c>
      <c r="H131" s="295">
        <f t="shared" si="150"/>
        <v>4607709250</v>
      </c>
      <c r="I131" s="439">
        <v>2104114930</v>
      </c>
      <c r="J131" s="439">
        <v>2503594320</v>
      </c>
      <c r="K131" s="295">
        <f t="shared" si="151"/>
        <v>814802.69672855875</v>
      </c>
      <c r="L131" s="295">
        <f t="shared" si="148"/>
        <v>1714845.0937245314</v>
      </c>
      <c r="M131" s="299">
        <f t="shared" si="149"/>
        <v>445004.32278706005</v>
      </c>
      <c r="N131" s="265"/>
    </row>
    <row r="132" spans="2:14" ht="13.5" customHeight="1">
      <c r="B132" s="613"/>
      <c r="C132" s="547"/>
      <c r="D132" s="293" t="s">
        <v>134</v>
      </c>
      <c r="E132" s="438">
        <f t="shared" ref="E132:J132" si="152">SUM(E129:E131)</f>
        <v>10222</v>
      </c>
      <c r="F132" s="438">
        <f t="shared" si="152"/>
        <v>2461</v>
      </c>
      <c r="G132" s="438">
        <f t="shared" si="152"/>
        <v>10158</v>
      </c>
      <c r="H132" s="438">
        <f t="shared" si="152"/>
        <v>8952160590</v>
      </c>
      <c r="I132" s="438">
        <f t="shared" si="152"/>
        <v>4362596160</v>
      </c>
      <c r="J132" s="438">
        <f t="shared" si="152"/>
        <v>4589564430</v>
      </c>
      <c r="K132" s="262">
        <f>IFERROR(H132/E132,"-")</f>
        <v>875773.87888867152</v>
      </c>
      <c r="L132" s="262">
        <f>IFERROR(I132/F132,"-")</f>
        <v>1772692.4664770418</v>
      </c>
      <c r="M132" s="268">
        <f>IFERROR(J132/G132,"-")</f>
        <v>451817.72297696397</v>
      </c>
      <c r="N132" s="265"/>
    </row>
    <row r="133" spans="2:14" ht="13.5" customHeight="1">
      <c r="B133" s="606">
        <v>33</v>
      </c>
      <c r="C133" s="545" t="s">
        <v>37</v>
      </c>
      <c r="D133" s="301" t="s">
        <v>288</v>
      </c>
      <c r="E133" s="262">
        <v>467</v>
      </c>
      <c r="F133" s="433">
        <v>162</v>
      </c>
      <c r="G133" s="433">
        <v>462</v>
      </c>
      <c r="H133" s="262">
        <f>SUM(I133:J133)</f>
        <v>556293060</v>
      </c>
      <c r="I133" s="433">
        <v>323748630</v>
      </c>
      <c r="J133" s="433">
        <v>232544430</v>
      </c>
      <c r="K133" s="262">
        <f>IFERROR(H133/E133,"-")</f>
        <v>1191205.6959314775</v>
      </c>
      <c r="L133" s="262">
        <f t="shared" ref="L133:L135" si="153">IFERROR(I133/F133,"-")</f>
        <v>1998448.3333333333</v>
      </c>
      <c r="M133" s="330">
        <f t="shared" ref="M133:M135" si="154">IFERROR(J133/G133,"-")</f>
        <v>503342.92207792209</v>
      </c>
      <c r="N133" s="265"/>
    </row>
    <row r="134" spans="2:14" ht="13.5" customHeight="1">
      <c r="B134" s="607"/>
      <c r="C134" s="546"/>
      <c r="D134" s="274" t="s">
        <v>289</v>
      </c>
      <c r="E134" s="295">
        <v>764</v>
      </c>
      <c r="F134" s="439">
        <v>204</v>
      </c>
      <c r="G134" s="439">
        <v>758</v>
      </c>
      <c r="H134" s="295">
        <f t="shared" ref="H134:H135" si="155">SUM(I134:J134)</f>
        <v>686496310</v>
      </c>
      <c r="I134" s="439">
        <v>349410750</v>
      </c>
      <c r="J134" s="439">
        <v>337085560</v>
      </c>
      <c r="K134" s="295">
        <f t="shared" ref="K134:K135" si="156">IFERROR(H134/E134,"-")</f>
        <v>898555.37958115188</v>
      </c>
      <c r="L134" s="295">
        <f t="shared" si="153"/>
        <v>1712797.794117647</v>
      </c>
      <c r="M134" s="299">
        <f t="shared" si="154"/>
        <v>444703.90501319262</v>
      </c>
      <c r="N134" s="265"/>
    </row>
    <row r="135" spans="2:14" ht="13.5" customHeight="1">
      <c r="B135" s="607"/>
      <c r="C135" s="546"/>
      <c r="D135" s="274" t="s">
        <v>290</v>
      </c>
      <c r="E135" s="295">
        <v>1475</v>
      </c>
      <c r="F135" s="439">
        <v>335</v>
      </c>
      <c r="G135" s="439">
        <v>1470</v>
      </c>
      <c r="H135" s="295">
        <f t="shared" si="155"/>
        <v>1239479650</v>
      </c>
      <c r="I135" s="439">
        <v>580539250</v>
      </c>
      <c r="J135" s="439">
        <v>658940400</v>
      </c>
      <c r="K135" s="295">
        <f t="shared" si="156"/>
        <v>840325.18644067796</v>
      </c>
      <c r="L135" s="295">
        <f t="shared" si="153"/>
        <v>1732952.985074627</v>
      </c>
      <c r="M135" s="299">
        <f t="shared" si="154"/>
        <v>448258.77551020408</v>
      </c>
      <c r="N135" s="265"/>
    </row>
    <row r="136" spans="2:14" ht="13.5" customHeight="1">
      <c r="B136" s="613"/>
      <c r="C136" s="547"/>
      <c r="D136" s="293" t="s">
        <v>134</v>
      </c>
      <c r="E136" s="438">
        <f t="shared" ref="E136:J136" si="157">SUM(E133:E135)</f>
        <v>2706</v>
      </c>
      <c r="F136" s="438">
        <f t="shared" si="157"/>
        <v>701</v>
      </c>
      <c r="G136" s="438">
        <f t="shared" si="157"/>
        <v>2690</v>
      </c>
      <c r="H136" s="438">
        <f t="shared" si="157"/>
        <v>2482269020</v>
      </c>
      <c r="I136" s="438">
        <f t="shared" si="157"/>
        <v>1253698630</v>
      </c>
      <c r="J136" s="438">
        <f t="shared" si="157"/>
        <v>1228570390</v>
      </c>
      <c r="K136" s="262">
        <f>IFERROR(H136/E136,"-")</f>
        <v>917320.40650406503</v>
      </c>
      <c r="L136" s="262">
        <f>IFERROR(I136/F136,"-")</f>
        <v>1788443.1241084165</v>
      </c>
      <c r="M136" s="268">
        <f>IFERROR(J136/G136,"-")</f>
        <v>456717.61710037175</v>
      </c>
      <c r="N136" s="265"/>
    </row>
    <row r="137" spans="2:14" ht="13.5" customHeight="1">
      <c r="B137" s="606">
        <v>34</v>
      </c>
      <c r="C137" s="545" t="s">
        <v>38</v>
      </c>
      <c r="D137" s="301" t="s">
        <v>288</v>
      </c>
      <c r="E137" s="262">
        <v>1939</v>
      </c>
      <c r="F137" s="433">
        <v>503</v>
      </c>
      <c r="G137" s="433">
        <v>1906</v>
      </c>
      <c r="H137" s="262">
        <f>SUM(I137:J137)</f>
        <v>2183798710</v>
      </c>
      <c r="I137" s="433">
        <v>1230335220</v>
      </c>
      <c r="J137" s="433">
        <v>953463490</v>
      </c>
      <c r="K137" s="262">
        <f>IFERROR(H137/E137,"-")</f>
        <v>1126249.9793708096</v>
      </c>
      <c r="L137" s="262">
        <f t="shared" ref="L137:L139" si="158">IFERROR(I137/F137,"-")</f>
        <v>2445994.4731610338</v>
      </c>
      <c r="M137" s="330">
        <f t="shared" ref="M137:M139" si="159">IFERROR(J137/G137,"-")</f>
        <v>500243.1741867786</v>
      </c>
      <c r="N137" s="265"/>
    </row>
    <row r="138" spans="2:14" ht="13.5" customHeight="1">
      <c r="B138" s="607"/>
      <c r="C138" s="546"/>
      <c r="D138" s="274" t="s">
        <v>289</v>
      </c>
      <c r="E138" s="295">
        <v>3218</v>
      </c>
      <c r="F138" s="439">
        <v>695</v>
      </c>
      <c r="G138" s="439">
        <v>3202</v>
      </c>
      <c r="H138" s="295">
        <f t="shared" ref="H138:H139" si="160">SUM(I138:J138)</f>
        <v>2952080430</v>
      </c>
      <c r="I138" s="439">
        <v>1477660380</v>
      </c>
      <c r="J138" s="439">
        <v>1474420050</v>
      </c>
      <c r="K138" s="295">
        <f t="shared" ref="K138:K139" si="161">IFERROR(H138/E138,"-")</f>
        <v>917364.95649471716</v>
      </c>
      <c r="L138" s="295">
        <f t="shared" si="158"/>
        <v>2126130.0431654677</v>
      </c>
      <c r="M138" s="299">
        <f t="shared" si="159"/>
        <v>460468.47282948159</v>
      </c>
      <c r="N138" s="265"/>
    </row>
    <row r="139" spans="2:14" ht="13.5" customHeight="1">
      <c r="B139" s="607"/>
      <c r="C139" s="546"/>
      <c r="D139" s="274" t="s">
        <v>290</v>
      </c>
      <c r="E139" s="295">
        <v>5633</v>
      </c>
      <c r="F139" s="439">
        <v>989</v>
      </c>
      <c r="G139" s="439">
        <v>5610</v>
      </c>
      <c r="H139" s="295">
        <f t="shared" si="160"/>
        <v>4252003610</v>
      </c>
      <c r="I139" s="439">
        <v>1859323940</v>
      </c>
      <c r="J139" s="439">
        <v>2392679670</v>
      </c>
      <c r="K139" s="295">
        <f t="shared" si="161"/>
        <v>754838.20521924377</v>
      </c>
      <c r="L139" s="295">
        <f t="shared" si="158"/>
        <v>1880003.9838220424</v>
      </c>
      <c r="M139" s="299">
        <f t="shared" si="159"/>
        <v>426502.61497326201</v>
      </c>
      <c r="N139" s="265"/>
    </row>
    <row r="140" spans="2:14" ht="13.5" customHeight="1">
      <c r="B140" s="613"/>
      <c r="C140" s="547"/>
      <c r="D140" s="293" t="s">
        <v>134</v>
      </c>
      <c r="E140" s="438">
        <f t="shared" ref="E140:J140" si="162">SUM(E137:E139)</f>
        <v>10790</v>
      </c>
      <c r="F140" s="438">
        <f t="shared" si="162"/>
        <v>2187</v>
      </c>
      <c r="G140" s="438">
        <f t="shared" si="162"/>
        <v>10718</v>
      </c>
      <c r="H140" s="438">
        <f t="shared" si="162"/>
        <v>9387882750</v>
      </c>
      <c r="I140" s="438">
        <f t="shared" si="162"/>
        <v>4567319540</v>
      </c>
      <c r="J140" s="438">
        <f t="shared" si="162"/>
        <v>4820563210</v>
      </c>
      <c r="K140" s="262">
        <f>IFERROR(H140/E140,"-")</f>
        <v>870054.00834105653</v>
      </c>
      <c r="L140" s="262">
        <f>IFERROR(I140/F140,"-")</f>
        <v>2088394.8513946044</v>
      </c>
      <c r="M140" s="268">
        <f>IFERROR(J140/G140,"-")</f>
        <v>449763.31498413882</v>
      </c>
      <c r="N140" s="265"/>
    </row>
    <row r="141" spans="2:14" ht="13.5" customHeight="1">
      <c r="B141" s="606">
        <v>35</v>
      </c>
      <c r="C141" s="545" t="s">
        <v>1</v>
      </c>
      <c r="D141" s="301" t="s">
        <v>288</v>
      </c>
      <c r="E141" s="262">
        <v>4361</v>
      </c>
      <c r="F141" s="433">
        <v>1143</v>
      </c>
      <c r="G141" s="433">
        <v>4319</v>
      </c>
      <c r="H141" s="262">
        <f>SUM(I141:J141)</f>
        <v>4334166920</v>
      </c>
      <c r="I141" s="433">
        <v>2268134250</v>
      </c>
      <c r="J141" s="433">
        <v>2066032670</v>
      </c>
      <c r="K141" s="262">
        <f>IFERROR(H141/E141,"-")</f>
        <v>993847.03508369636</v>
      </c>
      <c r="L141" s="262">
        <f t="shared" ref="L141:L143" si="163">IFERROR(I141/F141,"-")</f>
        <v>1984369.4225721785</v>
      </c>
      <c r="M141" s="330">
        <f t="shared" ref="M141:M143" si="164">IFERROR(J141/G141,"-")</f>
        <v>478359.03449872654</v>
      </c>
      <c r="N141" s="265"/>
    </row>
    <row r="142" spans="2:14" ht="13.5" customHeight="1">
      <c r="B142" s="607"/>
      <c r="C142" s="546"/>
      <c r="D142" s="274" t="s">
        <v>289</v>
      </c>
      <c r="E142" s="295">
        <v>7817</v>
      </c>
      <c r="F142" s="439">
        <v>1736</v>
      </c>
      <c r="G142" s="439">
        <v>7768</v>
      </c>
      <c r="H142" s="295">
        <f t="shared" ref="H142:H143" si="165">SUM(I142:J142)</f>
        <v>7086057150</v>
      </c>
      <c r="I142" s="439">
        <v>3373968580</v>
      </c>
      <c r="J142" s="439">
        <v>3712088570</v>
      </c>
      <c r="K142" s="295">
        <f t="shared" ref="K142:K143" si="166">IFERROR(H142/E142,"-")</f>
        <v>906493.17513112444</v>
      </c>
      <c r="L142" s="295">
        <f t="shared" si="163"/>
        <v>1943530.2880184331</v>
      </c>
      <c r="M142" s="299">
        <f t="shared" si="164"/>
        <v>477869.28038105048</v>
      </c>
      <c r="N142" s="265"/>
    </row>
    <row r="143" spans="2:14" ht="13.5" customHeight="1">
      <c r="B143" s="607"/>
      <c r="C143" s="546"/>
      <c r="D143" s="274" t="s">
        <v>290</v>
      </c>
      <c r="E143" s="295">
        <v>17873</v>
      </c>
      <c r="F143" s="439">
        <v>3517</v>
      </c>
      <c r="G143" s="439">
        <v>17792</v>
      </c>
      <c r="H143" s="295">
        <f t="shared" si="165"/>
        <v>14377660050</v>
      </c>
      <c r="I143" s="439">
        <v>6224119370</v>
      </c>
      <c r="J143" s="439">
        <v>8153540680</v>
      </c>
      <c r="K143" s="295">
        <f t="shared" si="166"/>
        <v>804434.62485313043</v>
      </c>
      <c r="L143" s="295">
        <f t="shared" si="163"/>
        <v>1769724.0176286609</v>
      </c>
      <c r="M143" s="299">
        <f t="shared" si="164"/>
        <v>458270.04721223022</v>
      </c>
      <c r="N143" s="265"/>
    </row>
    <row r="144" spans="2:14" ht="13.5" customHeight="1">
      <c r="B144" s="613"/>
      <c r="C144" s="547"/>
      <c r="D144" s="296" t="s">
        <v>134</v>
      </c>
      <c r="E144" s="438">
        <f t="shared" ref="E144:J144" si="167">SUM(E141:E143)</f>
        <v>30051</v>
      </c>
      <c r="F144" s="438">
        <f t="shared" si="167"/>
        <v>6396</v>
      </c>
      <c r="G144" s="438">
        <f t="shared" si="167"/>
        <v>29879</v>
      </c>
      <c r="H144" s="438">
        <f t="shared" si="167"/>
        <v>25797884120</v>
      </c>
      <c r="I144" s="438">
        <f t="shared" si="167"/>
        <v>11866222200</v>
      </c>
      <c r="J144" s="438">
        <f t="shared" si="167"/>
        <v>13931661920</v>
      </c>
      <c r="K144" s="262">
        <f>IFERROR(H144/E144,"-")</f>
        <v>858470.07154504012</v>
      </c>
      <c r="L144" s="262">
        <f>IFERROR(I144/F144,"-")</f>
        <v>1855256.7542213884</v>
      </c>
      <c r="M144" s="268">
        <f>IFERROR(J144/G144,"-")</f>
        <v>466269.35037986544</v>
      </c>
      <c r="N144" s="265"/>
    </row>
    <row r="145" spans="2:14" ht="13.5" customHeight="1">
      <c r="B145" s="606">
        <v>36</v>
      </c>
      <c r="C145" s="545" t="s">
        <v>2</v>
      </c>
      <c r="D145" s="294" t="s">
        <v>288</v>
      </c>
      <c r="E145" s="262">
        <v>1314</v>
      </c>
      <c r="F145" s="433">
        <v>362</v>
      </c>
      <c r="G145" s="433">
        <v>1301</v>
      </c>
      <c r="H145" s="262">
        <f>SUM(I145:J145)</f>
        <v>1395307530</v>
      </c>
      <c r="I145" s="433">
        <v>746819880</v>
      </c>
      <c r="J145" s="433">
        <v>648487650</v>
      </c>
      <c r="K145" s="262">
        <f>IFERROR(H145/E145,"-")</f>
        <v>1061877.8767123288</v>
      </c>
      <c r="L145" s="262">
        <f t="shared" ref="L145:L147" si="168">IFERROR(I145/F145,"-")</f>
        <v>2063038.3425414364</v>
      </c>
      <c r="M145" s="330">
        <f t="shared" ref="M145:M147" si="169">IFERROR(J145/G145,"-")</f>
        <v>498453.2282859339</v>
      </c>
      <c r="N145" s="265"/>
    </row>
    <row r="146" spans="2:14" ht="13.5" customHeight="1">
      <c r="B146" s="607"/>
      <c r="C146" s="546"/>
      <c r="D146" s="274" t="s">
        <v>289</v>
      </c>
      <c r="E146" s="295">
        <v>2167</v>
      </c>
      <c r="F146" s="439">
        <v>449</v>
      </c>
      <c r="G146" s="439">
        <v>2156</v>
      </c>
      <c r="H146" s="295">
        <f t="shared" ref="H146:H147" si="170">SUM(I146:J146)</f>
        <v>1770794240</v>
      </c>
      <c r="I146" s="439">
        <v>827587650</v>
      </c>
      <c r="J146" s="439">
        <v>943206590</v>
      </c>
      <c r="K146" s="295">
        <f t="shared" ref="K146:K147" si="171">IFERROR(H146/E146,"-")</f>
        <v>817163.931702815</v>
      </c>
      <c r="L146" s="295">
        <f t="shared" si="168"/>
        <v>1843179.6213808462</v>
      </c>
      <c r="M146" s="299">
        <f t="shared" si="169"/>
        <v>437479.86549165123</v>
      </c>
      <c r="N146" s="265"/>
    </row>
    <row r="147" spans="2:14" ht="13.5" customHeight="1">
      <c r="B147" s="607"/>
      <c r="C147" s="546"/>
      <c r="D147" s="274" t="s">
        <v>290</v>
      </c>
      <c r="E147" s="295">
        <v>4953</v>
      </c>
      <c r="F147" s="439">
        <v>907</v>
      </c>
      <c r="G147" s="439">
        <v>4937</v>
      </c>
      <c r="H147" s="295">
        <f t="shared" si="170"/>
        <v>3739200430</v>
      </c>
      <c r="I147" s="439">
        <v>1604143780</v>
      </c>
      <c r="J147" s="439">
        <v>2135056650</v>
      </c>
      <c r="K147" s="295">
        <f t="shared" si="171"/>
        <v>754936.48899656779</v>
      </c>
      <c r="L147" s="295">
        <f t="shared" si="168"/>
        <v>1768625.9977949283</v>
      </c>
      <c r="M147" s="299">
        <f t="shared" si="169"/>
        <v>432460.33016001619</v>
      </c>
      <c r="N147" s="265"/>
    </row>
    <row r="148" spans="2:14" ht="13.5" customHeight="1">
      <c r="B148" s="613"/>
      <c r="C148" s="547"/>
      <c r="D148" s="300" t="s">
        <v>134</v>
      </c>
      <c r="E148" s="438">
        <f t="shared" ref="E148:J148" si="172">SUM(E145:E147)</f>
        <v>8434</v>
      </c>
      <c r="F148" s="438">
        <f t="shared" si="172"/>
        <v>1718</v>
      </c>
      <c r="G148" s="438">
        <f t="shared" si="172"/>
        <v>8394</v>
      </c>
      <c r="H148" s="438">
        <f t="shared" si="172"/>
        <v>6905302200</v>
      </c>
      <c r="I148" s="438">
        <f t="shared" si="172"/>
        <v>3178551310</v>
      </c>
      <c r="J148" s="438">
        <f t="shared" si="172"/>
        <v>3726750890</v>
      </c>
      <c r="K148" s="267">
        <f>IFERROR(H148/E148,"-")</f>
        <v>818745.81456011382</v>
      </c>
      <c r="L148" s="267">
        <f>IFERROR(I148/F148,"-")</f>
        <v>1850146.2805587894</v>
      </c>
      <c r="M148" s="268">
        <f>IFERROR(J148/G148,"-")</f>
        <v>443977.94734334049</v>
      </c>
      <c r="N148" s="265"/>
    </row>
    <row r="149" spans="2:14" ht="13.5" customHeight="1">
      <c r="B149" s="606">
        <v>37</v>
      </c>
      <c r="C149" s="545" t="s">
        <v>3</v>
      </c>
      <c r="D149" s="301" t="s">
        <v>288</v>
      </c>
      <c r="E149" s="262">
        <v>3844</v>
      </c>
      <c r="F149" s="433">
        <v>1056</v>
      </c>
      <c r="G149" s="433">
        <v>3809</v>
      </c>
      <c r="H149" s="262">
        <f>SUM(I149:J149)</f>
        <v>4138240990</v>
      </c>
      <c r="I149" s="433">
        <v>2203802890</v>
      </c>
      <c r="J149" s="433">
        <v>1934438100</v>
      </c>
      <c r="K149" s="262">
        <f>IFERROR(H149/E149,"-")</f>
        <v>1076545.52289282</v>
      </c>
      <c r="L149" s="262">
        <f t="shared" ref="L149:L151" si="173">IFERROR(I149/F149,"-")</f>
        <v>2086934.5549242424</v>
      </c>
      <c r="M149" s="330">
        <f t="shared" ref="M149:M151" si="174">IFERROR(J149/G149,"-")</f>
        <v>507859.83197689685</v>
      </c>
      <c r="N149" s="265"/>
    </row>
    <row r="150" spans="2:14" ht="13.5" customHeight="1">
      <c r="B150" s="607"/>
      <c r="C150" s="546"/>
      <c r="D150" s="274" t="s">
        <v>289</v>
      </c>
      <c r="E150" s="295">
        <v>6730</v>
      </c>
      <c r="F150" s="439">
        <v>1528</v>
      </c>
      <c r="G150" s="439">
        <v>6693</v>
      </c>
      <c r="H150" s="295">
        <f t="shared" ref="H150:H151" si="175">SUM(I150:J150)</f>
        <v>6125506870</v>
      </c>
      <c r="I150" s="439">
        <v>3025542100</v>
      </c>
      <c r="J150" s="439">
        <v>3099964770</v>
      </c>
      <c r="K150" s="295">
        <f t="shared" ref="K150:K151" si="176">IFERROR(H150/E150,"-")</f>
        <v>910179.32689450227</v>
      </c>
      <c r="L150" s="295">
        <f t="shared" si="173"/>
        <v>1980066.8193717278</v>
      </c>
      <c r="M150" s="299">
        <f t="shared" si="174"/>
        <v>463165.21290900942</v>
      </c>
      <c r="N150" s="265"/>
    </row>
    <row r="151" spans="2:14" ht="13.5" customHeight="1">
      <c r="B151" s="607"/>
      <c r="C151" s="546"/>
      <c r="D151" s="274" t="s">
        <v>290</v>
      </c>
      <c r="E151" s="295">
        <v>16042</v>
      </c>
      <c r="F151" s="439">
        <v>3191</v>
      </c>
      <c r="G151" s="439">
        <v>15981</v>
      </c>
      <c r="H151" s="295">
        <f t="shared" si="175"/>
        <v>12761319270</v>
      </c>
      <c r="I151" s="439">
        <v>5651551250</v>
      </c>
      <c r="J151" s="439">
        <v>7109768020</v>
      </c>
      <c r="K151" s="295">
        <f t="shared" si="176"/>
        <v>795494.28188505175</v>
      </c>
      <c r="L151" s="295">
        <f t="shared" si="173"/>
        <v>1771090.9589470385</v>
      </c>
      <c r="M151" s="299">
        <f t="shared" si="174"/>
        <v>444888.80670796573</v>
      </c>
      <c r="N151" s="265"/>
    </row>
    <row r="152" spans="2:14" ht="13.5" customHeight="1">
      <c r="B152" s="613"/>
      <c r="C152" s="547"/>
      <c r="D152" s="293" t="s">
        <v>134</v>
      </c>
      <c r="E152" s="438">
        <f t="shared" ref="E152:J152" si="177">SUM(E149:E151)</f>
        <v>26616</v>
      </c>
      <c r="F152" s="438">
        <f t="shared" si="177"/>
        <v>5775</v>
      </c>
      <c r="G152" s="438">
        <f t="shared" si="177"/>
        <v>26483</v>
      </c>
      <c r="H152" s="438">
        <f t="shared" si="177"/>
        <v>23025067130</v>
      </c>
      <c r="I152" s="438">
        <f t="shared" si="177"/>
        <v>10880896240</v>
      </c>
      <c r="J152" s="438">
        <f t="shared" si="177"/>
        <v>12144170890</v>
      </c>
      <c r="K152" s="262">
        <f>IFERROR(H152/E152,"-")</f>
        <v>865083.67636008421</v>
      </c>
      <c r="L152" s="262">
        <f>IFERROR(I152/F152,"-")</f>
        <v>1884137.8770562771</v>
      </c>
      <c r="M152" s="268">
        <f>IFERROR(J152/G152,"-")</f>
        <v>458564.77325076464</v>
      </c>
      <c r="N152" s="265"/>
    </row>
    <row r="153" spans="2:14" ht="13.5" customHeight="1">
      <c r="B153" s="606">
        <v>38</v>
      </c>
      <c r="C153" s="545" t="s">
        <v>39</v>
      </c>
      <c r="D153" s="301" t="s">
        <v>288</v>
      </c>
      <c r="E153" s="262">
        <v>852</v>
      </c>
      <c r="F153" s="433">
        <v>249</v>
      </c>
      <c r="G153" s="433">
        <v>840</v>
      </c>
      <c r="H153" s="262">
        <f>SUM(I153:J153)</f>
        <v>1068893210</v>
      </c>
      <c r="I153" s="433">
        <v>589828070</v>
      </c>
      <c r="J153" s="433">
        <v>479065140</v>
      </c>
      <c r="K153" s="262">
        <f>IFERROR(H153/E153,"-")</f>
        <v>1254569.4953051643</v>
      </c>
      <c r="L153" s="262">
        <f t="shared" ref="L153:L155" si="178">IFERROR(I153/F153,"-")</f>
        <v>2368787.4297188753</v>
      </c>
      <c r="M153" s="330">
        <f t="shared" ref="M153:M155" si="179">IFERROR(J153/G153,"-")</f>
        <v>570315.64285714284</v>
      </c>
      <c r="N153" s="265"/>
    </row>
    <row r="154" spans="2:14" ht="13.5" customHeight="1">
      <c r="B154" s="607"/>
      <c r="C154" s="546"/>
      <c r="D154" s="274" t="s">
        <v>289</v>
      </c>
      <c r="E154" s="295">
        <v>1406</v>
      </c>
      <c r="F154" s="439">
        <v>322</v>
      </c>
      <c r="G154" s="439">
        <v>1393</v>
      </c>
      <c r="H154" s="295">
        <f t="shared" ref="H154:H155" si="180">SUM(I154:J154)</f>
        <v>1346352740</v>
      </c>
      <c r="I154" s="439">
        <v>651081750</v>
      </c>
      <c r="J154" s="439">
        <v>695270990</v>
      </c>
      <c r="K154" s="295">
        <f t="shared" ref="K154:K155" si="181">IFERROR(H154/E154,"-")</f>
        <v>957576.62873399712</v>
      </c>
      <c r="L154" s="295">
        <f t="shared" si="178"/>
        <v>2021993.0124223602</v>
      </c>
      <c r="M154" s="299">
        <f t="shared" si="179"/>
        <v>499117.72433596553</v>
      </c>
      <c r="N154" s="265"/>
    </row>
    <row r="155" spans="2:14" ht="13.5" customHeight="1">
      <c r="B155" s="607"/>
      <c r="C155" s="546"/>
      <c r="D155" s="274" t="s">
        <v>290</v>
      </c>
      <c r="E155" s="295">
        <v>2599</v>
      </c>
      <c r="F155" s="439">
        <v>536</v>
      </c>
      <c r="G155" s="439">
        <v>2585</v>
      </c>
      <c r="H155" s="295">
        <f t="shared" si="180"/>
        <v>2286362140</v>
      </c>
      <c r="I155" s="439">
        <v>1069506300</v>
      </c>
      <c r="J155" s="439">
        <v>1216855840</v>
      </c>
      <c r="K155" s="295">
        <f t="shared" si="181"/>
        <v>879708.40323201229</v>
      </c>
      <c r="L155" s="295">
        <f t="shared" si="178"/>
        <v>1995347.5746268656</v>
      </c>
      <c r="M155" s="299">
        <f t="shared" si="179"/>
        <v>470737.26885880076</v>
      </c>
      <c r="N155" s="265"/>
    </row>
    <row r="156" spans="2:14" ht="13.5" customHeight="1">
      <c r="B156" s="613"/>
      <c r="C156" s="547"/>
      <c r="D156" s="293" t="s">
        <v>134</v>
      </c>
      <c r="E156" s="438">
        <f t="shared" ref="E156:J156" si="182">SUM(E153:E155)</f>
        <v>4857</v>
      </c>
      <c r="F156" s="438">
        <f t="shared" si="182"/>
        <v>1107</v>
      </c>
      <c r="G156" s="438">
        <f t="shared" si="182"/>
        <v>4818</v>
      </c>
      <c r="H156" s="438">
        <f t="shared" si="182"/>
        <v>4701608090</v>
      </c>
      <c r="I156" s="438">
        <f t="shared" si="182"/>
        <v>2310416120</v>
      </c>
      <c r="J156" s="438">
        <f t="shared" si="182"/>
        <v>2391191970</v>
      </c>
      <c r="K156" s="262">
        <f>IFERROR(H156/E156,"-")</f>
        <v>968006.60695902817</v>
      </c>
      <c r="L156" s="262">
        <f>IFERROR(I156/F156,"-")</f>
        <v>2087096.766034327</v>
      </c>
      <c r="M156" s="268">
        <f>IFERROR(J156/G156,"-")</f>
        <v>496303.85429638857</v>
      </c>
      <c r="N156" s="265"/>
    </row>
    <row r="157" spans="2:14" ht="13.5" customHeight="1">
      <c r="B157" s="606">
        <v>39</v>
      </c>
      <c r="C157" s="545" t="s">
        <v>7</v>
      </c>
      <c r="D157" s="301" t="s">
        <v>288</v>
      </c>
      <c r="E157" s="262">
        <v>4344</v>
      </c>
      <c r="F157" s="433">
        <v>1358</v>
      </c>
      <c r="G157" s="433">
        <v>4289</v>
      </c>
      <c r="H157" s="262">
        <f>SUM(I157:J157)</f>
        <v>5090176270</v>
      </c>
      <c r="I157" s="433">
        <v>3025627700</v>
      </c>
      <c r="J157" s="433">
        <v>2064548570</v>
      </c>
      <c r="K157" s="262">
        <f>IFERROR(H157/E157,"-")</f>
        <v>1171771.7011970533</v>
      </c>
      <c r="L157" s="262">
        <f t="shared" ref="L157:L159" si="183">IFERROR(I157/F157,"-")</f>
        <v>2228002.7245949926</v>
      </c>
      <c r="M157" s="330">
        <f t="shared" ref="M157:M159" si="184">IFERROR(J157/G157,"-")</f>
        <v>481358.95779902075</v>
      </c>
      <c r="N157" s="265"/>
    </row>
    <row r="158" spans="2:14" ht="13.5" customHeight="1">
      <c r="B158" s="607"/>
      <c r="C158" s="546"/>
      <c r="D158" s="274" t="s">
        <v>289</v>
      </c>
      <c r="E158" s="295">
        <v>7779</v>
      </c>
      <c r="F158" s="439">
        <v>1972</v>
      </c>
      <c r="G158" s="439">
        <v>7725</v>
      </c>
      <c r="H158" s="295">
        <f t="shared" ref="H158:H159" si="185">SUM(I158:J158)</f>
        <v>7312309680</v>
      </c>
      <c r="I158" s="439">
        <v>3805565430</v>
      </c>
      <c r="J158" s="439">
        <v>3506744250</v>
      </c>
      <c r="K158" s="295">
        <f t="shared" ref="K158:K159" si="186">IFERROR(H158/E158,"-")</f>
        <v>940006.38642499037</v>
      </c>
      <c r="L158" s="295">
        <f t="shared" si="183"/>
        <v>1929799.9137931035</v>
      </c>
      <c r="M158" s="299">
        <f t="shared" si="184"/>
        <v>453947.47572815535</v>
      </c>
      <c r="N158" s="265"/>
    </row>
    <row r="159" spans="2:14" ht="13.5" customHeight="1">
      <c r="B159" s="607"/>
      <c r="C159" s="546"/>
      <c r="D159" s="274" t="s">
        <v>290</v>
      </c>
      <c r="E159" s="295">
        <v>16839</v>
      </c>
      <c r="F159" s="439">
        <v>3642</v>
      </c>
      <c r="G159" s="439">
        <v>16784</v>
      </c>
      <c r="H159" s="295">
        <f t="shared" si="185"/>
        <v>13770369240</v>
      </c>
      <c r="I159" s="439">
        <v>6404817480</v>
      </c>
      <c r="J159" s="439">
        <v>7365551760</v>
      </c>
      <c r="K159" s="295">
        <f t="shared" si="186"/>
        <v>817766.44931409229</v>
      </c>
      <c r="L159" s="295">
        <f t="shared" si="183"/>
        <v>1758598.9785831959</v>
      </c>
      <c r="M159" s="299">
        <f t="shared" si="184"/>
        <v>438843.64632983797</v>
      </c>
      <c r="N159" s="265"/>
    </row>
    <row r="160" spans="2:14" ht="13.5" customHeight="1">
      <c r="B160" s="613"/>
      <c r="C160" s="547"/>
      <c r="D160" s="293" t="s">
        <v>134</v>
      </c>
      <c r="E160" s="438">
        <f t="shared" ref="E160:J160" si="187">SUM(E157:E159)</f>
        <v>28962</v>
      </c>
      <c r="F160" s="438">
        <f t="shared" si="187"/>
        <v>6972</v>
      </c>
      <c r="G160" s="438">
        <f t="shared" si="187"/>
        <v>28798</v>
      </c>
      <c r="H160" s="438">
        <f t="shared" si="187"/>
        <v>26172855190</v>
      </c>
      <c r="I160" s="438">
        <f t="shared" si="187"/>
        <v>13236010610</v>
      </c>
      <c r="J160" s="438">
        <f t="shared" si="187"/>
        <v>12936844580</v>
      </c>
      <c r="K160" s="262">
        <f>IFERROR(H160/E160,"-")</f>
        <v>903696.40183688968</v>
      </c>
      <c r="L160" s="262">
        <f>IFERROR(I160/F160,"-")</f>
        <v>1898452.4684452093</v>
      </c>
      <c r="M160" s="268">
        <f>IFERROR(J160/G160,"-")</f>
        <v>449227.18869365926</v>
      </c>
      <c r="N160" s="265"/>
    </row>
    <row r="161" spans="2:14" ht="13.5" customHeight="1">
      <c r="B161" s="606">
        <v>40</v>
      </c>
      <c r="C161" s="545" t="s">
        <v>40</v>
      </c>
      <c r="D161" s="301" t="s">
        <v>288</v>
      </c>
      <c r="E161" s="262">
        <v>899</v>
      </c>
      <c r="F161" s="433">
        <v>239</v>
      </c>
      <c r="G161" s="433">
        <v>893</v>
      </c>
      <c r="H161" s="262">
        <f>SUM(I161:J161)</f>
        <v>882910190</v>
      </c>
      <c r="I161" s="433">
        <v>469913620</v>
      </c>
      <c r="J161" s="433">
        <v>412996570</v>
      </c>
      <c r="K161" s="262">
        <f>IFERROR(H161/E161,"-")</f>
        <v>982102.54727474973</v>
      </c>
      <c r="L161" s="262">
        <f t="shared" ref="L161:L163" si="188">IFERROR(I161/F161,"-")</f>
        <v>1966165.7740585774</v>
      </c>
      <c r="M161" s="330">
        <f t="shared" ref="M161:M163" si="189">IFERROR(J161/G161,"-")</f>
        <v>462482.16125419934</v>
      </c>
      <c r="N161" s="265"/>
    </row>
    <row r="162" spans="2:14" ht="13.5" customHeight="1">
      <c r="B162" s="607"/>
      <c r="C162" s="546"/>
      <c r="D162" s="274" t="s">
        <v>289</v>
      </c>
      <c r="E162" s="295">
        <v>1429</v>
      </c>
      <c r="F162" s="439">
        <v>362</v>
      </c>
      <c r="G162" s="439">
        <v>1421</v>
      </c>
      <c r="H162" s="295">
        <f t="shared" ref="H162:H163" si="190">SUM(I162:J162)</f>
        <v>1234684710</v>
      </c>
      <c r="I162" s="439">
        <v>590122400</v>
      </c>
      <c r="J162" s="439">
        <v>644562310</v>
      </c>
      <c r="K162" s="295">
        <f t="shared" ref="K162:K163" si="191">IFERROR(H162/E162,"-")</f>
        <v>864020.09097270819</v>
      </c>
      <c r="L162" s="295">
        <f t="shared" si="188"/>
        <v>1630172.3756906078</v>
      </c>
      <c r="M162" s="299">
        <f t="shared" si="189"/>
        <v>453597.68472906406</v>
      </c>
      <c r="N162" s="265"/>
    </row>
    <row r="163" spans="2:14" ht="13.5" customHeight="1">
      <c r="B163" s="607"/>
      <c r="C163" s="546"/>
      <c r="D163" s="274" t="s">
        <v>290</v>
      </c>
      <c r="E163" s="295">
        <v>2767</v>
      </c>
      <c r="F163" s="439">
        <v>565</v>
      </c>
      <c r="G163" s="439">
        <v>2755</v>
      </c>
      <c r="H163" s="295">
        <f t="shared" si="190"/>
        <v>2076177540</v>
      </c>
      <c r="I163" s="439">
        <v>880835020</v>
      </c>
      <c r="J163" s="439">
        <v>1195342520</v>
      </c>
      <c r="K163" s="295">
        <f t="shared" si="191"/>
        <v>750335.21503433317</v>
      </c>
      <c r="L163" s="295">
        <f t="shared" si="188"/>
        <v>1559000.0353982302</v>
      </c>
      <c r="M163" s="299">
        <f t="shared" si="189"/>
        <v>433881.13248638838</v>
      </c>
      <c r="N163" s="265"/>
    </row>
    <row r="164" spans="2:14" ht="13.5" customHeight="1">
      <c r="B164" s="613"/>
      <c r="C164" s="547"/>
      <c r="D164" s="293" t="s">
        <v>134</v>
      </c>
      <c r="E164" s="438">
        <f t="shared" ref="E164:J164" si="192">SUM(E161:E163)</f>
        <v>5095</v>
      </c>
      <c r="F164" s="438">
        <f t="shared" si="192"/>
        <v>1166</v>
      </c>
      <c r="G164" s="438">
        <f t="shared" si="192"/>
        <v>5069</v>
      </c>
      <c r="H164" s="438">
        <f t="shared" si="192"/>
        <v>4193772440</v>
      </c>
      <c r="I164" s="438">
        <f t="shared" si="192"/>
        <v>1940871040</v>
      </c>
      <c r="J164" s="438">
        <f t="shared" si="192"/>
        <v>2252901400</v>
      </c>
      <c r="K164" s="262">
        <f>IFERROR(H164/E164,"-")</f>
        <v>823115.29735034343</v>
      </c>
      <c r="L164" s="262">
        <f>IFERROR(I164/F164,"-")</f>
        <v>1664554.922813036</v>
      </c>
      <c r="M164" s="268">
        <f>IFERROR(J164/G164,"-")</f>
        <v>444446.9126060367</v>
      </c>
      <c r="N164" s="265"/>
    </row>
    <row r="165" spans="2:14" ht="13.5" customHeight="1">
      <c r="B165" s="606">
        <v>41</v>
      </c>
      <c r="C165" s="545" t="s">
        <v>11</v>
      </c>
      <c r="D165" s="301" t="s">
        <v>288</v>
      </c>
      <c r="E165" s="262">
        <v>1879</v>
      </c>
      <c r="F165" s="433">
        <v>545</v>
      </c>
      <c r="G165" s="433">
        <v>1858</v>
      </c>
      <c r="H165" s="262">
        <f>SUM(I165:J165)</f>
        <v>2004209550</v>
      </c>
      <c r="I165" s="433">
        <v>1062127280</v>
      </c>
      <c r="J165" s="433">
        <v>942082270</v>
      </c>
      <c r="K165" s="262">
        <f>IFERROR(H165/E165,"-")</f>
        <v>1066636.2692921767</v>
      </c>
      <c r="L165" s="262">
        <f t="shared" ref="L165:L167" si="193">IFERROR(I165/F165,"-")</f>
        <v>1948857.3944954129</v>
      </c>
      <c r="M165" s="330">
        <f t="shared" ref="M165:M167" si="194">IFERROR(J165/G165,"-")</f>
        <v>507041.04951560817</v>
      </c>
      <c r="N165" s="265"/>
    </row>
    <row r="166" spans="2:14" ht="13.5" customHeight="1">
      <c r="B166" s="607"/>
      <c r="C166" s="546"/>
      <c r="D166" s="274" t="s">
        <v>289</v>
      </c>
      <c r="E166" s="295">
        <v>2910</v>
      </c>
      <c r="F166" s="439">
        <v>705</v>
      </c>
      <c r="G166" s="439">
        <v>2894</v>
      </c>
      <c r="H166" s="295">
        <f t="shared" ref="H166:H167" si="195">SUM(I166:J166)</f>
        <v>2773898690</v>
      </c>
      <c r="I166" s="439">
        <v>1353427100</v>
      </c>
      <c r="J166" s="439">
        <v>1420471590</v>
      </c>
      <c r="K166" s="295">
        <f t="shared" ref="K166:K167" si="196">IFERROR(H166/E166,"-")</f>
        <v>953229.79037800687</v>
      </c>
      <c r="L166" s="295">
        <f t="shared" si="193"/>
        <v>1919754.7517730496</v>
      </c>
      <c r="M166" s="299">
        <f t="shared" si="194"/>
        <v>490833.30684174155</v>
      </c>
      <c r="N166" s="265"/>
    </row>
    <row r="167" spans="2:14" ht="13.5" customHeight="1">
      <c r="B167" s="607"/>
      <c r="C167" s="546"/>
      <c r="D167" s="274" t="s">
        <v>290</v>
      </c>
      <c r="E167" s="295">
        <v>5698</v>
      </c>
      <c r="F167" s="439">
        <v>1186</v>
      </c>
      <c r="G167" s="439">
        <v>5676</v>
      </c>
      <c r="H167" s="295">
        <f t="shared" si="195"/>
        <v>4848491590</v>
      </c>
      <c r="I167" s="439">
        <v>2113540320</v>
      </c>
      <c r="J167" s="439">
        <v>2734951270</v>
      </c>
      <c r="K167" s="295">
        <f t="shared" si="196"/>
        <v>850911.12495612493</v>
      </c>
      <c r="L167" s="295">
        <f t="shared" si="193"/>
        <v>1782074.4688026982</v>
      </c>
      <c r="M167" s="299">
        <f t="shared" si="194"/>
        <v>481844.83262861171</v>
      </c>
      <c r="N167" s="265"/>
    </row>
    <row r="168" spans="2:14" ht="13.5" customHeight="1">
      <c r="B168" s="613"/>
      <c r="C168" s="547"/>
      <c r="D168" s="293" t="s">
        <v>134</v>
      </c>
      <c r="E168" s="438">
        <f t="shared" ref="E168:J168" si="197">SUM(E165:E167)</f>
        <v>10487</v>
      </c>
      <c r="F168" s="438">
        <f t="shared" si="197"/>
        <v>2436</v>
      </c>
      <c r="G168" s="438">
        <f t="shared" si="197"/>
        <v>10428</v>
      </c>
      <c r="H168" s="438">
        <f t="shared" si="197"/>
        <v>9626599830</v>
      </c>
      <c r="I168" s="438">
        <f t="shared" si="197"/>
        <v>4529094700</v>
      </c>
      <c r="J168" s="438">
        <f t="shared" si="197"/>
        <v>5097505130</v>
      </c>
      <c r="K168" s="262">
        <f>IFERROR(H168/E168,"-")</f>
        <v>917955.54782111186</v>
      </c>
      <c r="L168" s="262">
        <f>IFERROR(I168/F168,"-")</f>
        <v>1859234.2775041051</v>
      </c>
      <c r="M168" s="268">
        <f>IFERROR(J168/G168,"-")</f>
        <v>488828.64691215957</v>
      </c>
      <c r="N168" s="265"/>
    </row>
    <row r="169" spans="2:14" ht="13.5" customHeight="1">
      <c r="B169" s="606">
        <v>42</v>
      </c>
      <c r="C169" s="545" t="s">
        <v>12</v>
      </c>
      <c r="D169" s="301" t="s">
        <v>288</v>
      </c>
      <c r="E169" s="262">
        <v>4194</v>
      </c>
      <c r="F169" s="433">
        <v>1213</v>
      </c>
      <c r="G169" s="433">
        <v>4143</v>
      </c>
      <c r="H169" s="262">
        <f>SUM(I169:J169)</f>
        <v>4216418640</v>
      </c>
      <c r="I169" s="433">
        <v>2341774450</v>
      </c>
      <c r="J169" s="433">
        <v>1874644190</v>
      </c>
      <c r="K169" s="262">
        <f>IFERROR(H169/E169,"-")</f>
        <v>1005345.4077253219</v>
      </c>
      <c r="L169" s="262">
        <f t="shared" ref="L169:L171" si="198">IFERROR(I169/F169,"-")</f>
        <v>1930564.262159934</v>
      </c>
      <c r="M169" s="330">
        <f t="shared" ref="M169:M171" si="199">IFERROR(J169/G169,"-")</f>
        <v>452484.71880279988</v>
      </c>
      <c r="N169" s="265"/>
    </row>
    <row r="170" spans="2:14" ht="13.5" customHeight="1">
      <c r="B170" s="607"/>
      <c r="C170" s="546"/>
      <c r="D170" s="274" t="s">
        <v>289</v>
      </c>
      <c r="E170" s="295">
        <v>7673</v>
      </c>
      <c r="F170" s="439">
        <v>1818</v>
      </c>
      <c r="G170" s="439">
        <v>7613</v>
      </c>
      <c r="H170" s="295">
        <f t="shared" ref="H170:H171" si="200">SUM(I170:J170)</f>
        <v>6615302780</v>
      </c>
      <c r="I170" s="439">
        <v>3278839740</v>
      </c>
      <c r="J170" s="439">
        <v>3336463040</v>
      </c>
      <c r="K170" s="295">
        <f t="shared" ref="K170:K171" si="201">IFERROR(H170/E170,"-")</f>
        <v>862153.36634953739</v>
      </c>
      <c r="L170" s="295">
        <f t="shared" si="198"/>
        <v>1803542.2112211222</v>
      </c>
      <c r="M170" s="299">
        <f t="shared" si="199"/>
        <v>438258.64179692633</v>
      </c>
      <c r="N170" s="265"/>
    </row>
    <row r="171" spans="2:14" ht="13.5" customHeight="1">
      <c r="B171" s="607"/>
      <c r="C171" s="546"/>
      <c r="D171" s="274" t="s">
        <v>290</v>
      </c>
      <c r="E171" s="295">
        <v>17054</v>
      </c>
      <c r="F171" s="439">
        <v>3532</v>
      </c>
      <c r="G171" s="439">
        <v>16992</v>
      </c>
      <c r="H171" s="295">
        <f t="shared" si="200"/>
        <v>13022306820</v>
      </c>
      <c r="I171" s="439">
        <v>5746636940</v>
      </c>
      <c r="J171" s="439">
        <v>7275669880</v>
      </c>
      <c r="K171" s="295">
        <f t="shared" si="201"/>
        <v>763592.51905711275</v>
      </c>
      <c r="L171" s="295">
        <f t="shared" si="198"/>
        <v>1627020.6511891279</v>
      </c>
      <c r="M171" s="299">
        <f t="shared" si="199"/>
        <v>428182.07862523542</v>
      </c>
      <c r="N171" s="265"/>
    </row>
    <row r="172" spans="2:14" ht="13.5" customHeight="1">
      <c r="B172" s="613"/>
      <c r="C172" s="547"/>
      <c r="D172" s="296" t="s">
        <v>134</v>
      </c>
      <c r="E172" s="438">
        <f t="shared" ref="E172:J172" si="202">SUM(E169:E171)</f>
        <v>28921</v>
      </c>
      <c r="F172" s="438">
        <f t="shared" si="202"/>
        <v>6563</v>
      </c>
      <c r="G172" s="438">
        <f t="shared" si="202"/>
        <v>28748</v>
      </c>
      <c r="H172" s="438">
        <f t="shared" si="202"/>
        <v>23854028240</v>
      </c>
      <c r="I172" s="438">
        <f t="shared" si="202"/>
        <v>11367251130</v>
      </c>
      <c r="J172" s="438">
        <f t="shared" si="202"/>
        <v>12486777110</v>
      </c>
      <c r="K172" s="262">
        <f>IFERROR(H172/E172,"-")</f>
        <v>824799.56571349537</v>
      </c>
      <c r="L172" s="262">
        <f>IFERROR(I172/F172,"-")</f>
        <v>1732020.5896693585</v>
      </c>
      <c r="M172" s="268">
        <f>IFERROR(J172/G172,"-")</f>
        <v>434352.89794072631</v>
      </c>
      <c r="N172" s="265"/>
    </row>
    <row r="173" spans="2:14" ht="13.5" customHeight="1">
      <c r="B173" s="606">
        <v>43</v>
      </c>
      <c r="C173" s="545" t="s">
        <v>8</v>
      </c>
      <c r="D173" s="294" t="s">
        <v>288</v>
      </c>
      <c r="E173" s="262">
        <v>2957</v>
      </c>
      <c r="F173" s="433">
        <v>865</v>
      </c>
      <c r="G173" s="433">
        <v>2923</v>
      </c>
      <c r="H173" s="262">
        <f>SUM(I173:J173)</f>
        <v>3190635430</v>
      </c>
      <c r="I173" s="433">
        <v>1853763840</v>
      </c>
      <c r="J173" s="433">
        <v>1336871590</v>
      </c>
      <c r="K173" s="262">
        <f>IFERROR(H173/E173,"-")</f>
        <v>1079010.9671964829</v>
      </c>
      <c r="L173" s="262">
        <f t="shared" ref="L173:L175" si="203">IFERROR(I173/F173,"-")</f>
        <v>2143079.5838150289</v>
      </c>
      <c r="M173" s="330">
        <f t="shared" ref="M173:M175" si="204">IFERROR(J173/G173,"-")</f>
        <v>457362.84296955186</v>
      </c>
      <c r="N173" s="265"/>
    </row>
    <row r="174" spans="2:14" ht="13.5" customHeight="1">
      <c r="B174" s="607"/>
      <c r="C174" s="546"/>
      <c r="D174" s="274" t="s">
        <v>289</v>
      </c>
      <c r="E174" s="295">
        <v>5273</v>
      </c>
      <c r="F174" s="439">
        <v>1223</v>
      </c>
      <c r="G174" s="439">
        <v>5234</v>
      </c>
      <c r="H174" s="295">
        <f t="shared" ref="H174:H175" si="205">SUM(I174:J174)</f>
        <v>4646722490</v>
      </c>
      <c r="I174" s="439">
        <v>2295445770</v>
      </c>
      <c r="J174" s="439">
        <v>2351276720</v>
      </c>
      <c r="K174" s="295">
        <f t="shared" ref="K174:K175" si="206">IFERROR(H174/E174,"-")</f>
        <v>881229.37417030148</v>
      </c>
      <c r="L174" s="295">
        <f t="shared" si="203"/>
        <v>1876897.6042518397</v>
      </c>
      <c r="M174" s="299">
        <f t="shared" si="204"/>
        <v>449231.31830340083</v>
      </c>
      <c r="N174" s="265"/>
    </row>
    <row r="175" spans="2:14" ht="13.5" customHeight="1">
      <c r="B175" s="607"/>
      <c r="C175" s="546"/>
      <c r="D175" s="274" t="s">
        <v>290</v>
      </c>
      <c r="E175" s="295">
        <v>11731</v>
      </c>
      <c r="F175" s="439">
        <v>2447</v>
      </c>
      <c r="G175" s="439">
        <v>11666</v>
      </c>
      <c r="H175" s="295">
        <f t="shared" si="205"/>
        <v>9459162670</v>
      </c>
      <c r="I175" s="439">
        <v>4300031060</v>
      </c>
      <c r="J175" s="439">
        <v>5159131610</v>
      </c>
      <c r="K175" s="295">
        <f t="shared" si="206"/>
        <v>806338.98815105273</v>
      </c>
      <c r="L175" s="295">
        <f t="shared" si="203"/>
        <v>1757266.4732325296</v>
      </c>
      <c r="M175" s="299">
        <f t="shared" si="204"/>
        <v>442236.55151722953</v>
      </c>
      <c r="N175" s="265"/>
    </row>
    <row r="176" spans="2:14" ht="13.5" customHeight="1">
      <c r="B176" s="613"/>
      <c r="C176" s="547"/>
      <c r="D176" s="293" t="s">
        <v>134</v>
      </c>
      <c r="E176" s="438">
        <f t="shared" ref="E176:J176" si="207">SUM(E173:E175)</f>
        <v>19961</v>
      </c>
      <c r="F176" s="438">
        <f t="shared" si="207"/>
        <v>4535</v>
      </c>
      <c r="G176" s="438">
        <f t="shared" si="207"/>
        <v>19823</v>
      </c>
      <c r="H176" s="438">
        <f t="shared" si="207"/>
        <v>17296520590</v>
      </c>
      <c r="I176" s="438">
        <f t="shared" si="207"/>
        <v>8449240670</v>
      </c>
      <c r="J176" s="438">
        <f t="shared" si="207"/>
        <v>8847279920</v>
      </c>
      <c r="K176" s="262">
        <f>IFERROR(H176/E176,"-")</f>
        <v>866515.73518360802</v>
      </c>
      <c r="L176" s="262">
        <f>IFERROR(I176/F176,"-")</f>
        <v>1863118.1190738699</v>
      </c>
      <c r="M176" s="268">
        <f>IFERROR(J176/G176,"-")</f>
        <v>446313.87378297938</v>
      </c>
      <c r="N176" s="265"/>
    </row>
    <row r="177" spans="2:14" ht="13.5" customHeight="1">
      <c r="B177" s="606">
        <v>44</v>
      </c>
      <c r="C177" s="545" t="s">
        <v>18</v>
      </c>
      <c r="D177" s="301" t="s">
        <v>288</v>
      </c>
      <c r="E177" s="262">
        <v>3582</v>
      </c>
      <c r="F177" s="433">
        <v>916</v>
      </c>
      <c r="G177" s="433">
        <v>3566</v>
      </c>
      <c r="H177" s="262">
        <f>SUM(I177:J177)</f>
        <v>3640317440</v>
      </c>
      <c r="I177" s="433">
        <v>1918635390</v>
      </c>
      <c r="J177" s="433">
        <v>1721682050</v>
      </c>
      <c r="K177" s="262">
        <f>IFERROR(H177/E177,"-")</f>
        <v>1016280.6923506421</v>
      </c>
      <c r="L177" s="262">
        <f t="shared" ref="L177:L179" si="208">IFERROR(I177/F177,"-")</f>
        <v>2094580.1200873363</v>
      </c>
      <c r="M177" s="330">
        <f t="shared" ref="M177:M179" si="209">IFERROR(J177/G177,"-")</f>
        <v>482804.8373527762</v>
      </c>
      <c r="N177" s="265"/>
    </row>
    <row r="178" spans="2:14" ht="13.5" customHeight="1">
      <c r="B178" s="607"/>
      <c r="C178" s="546"/>
      <c r="D178" s="274" t="s">
        <v>289</v>
      </c>
      <c r="E178" s="295">
        <v>5976</v>
      </c>
      <c r="F178" s="439">
        <v>1296</v>
      </c>
      <c r="G178" s="439">
        <v>5952</v>
      </c>
      <c r="H178" s="295">
        <f t="shared" ref="H178:H179" si="210">SUM(I178:J178)</f>
        <v>5195396000</v>
      </c>
      <c r="I178" s="439">
        <v>2475967100</v>
      </c>
      <c r="J178" s="439">
        <v>2719428900</v>
      </c>
      <c r="K178" s="295">
        <f t="shared" ref="K178:K179" si="211">IFERROR(H178/E178,"-")</f>
        <v>869376.84069611784</v>
      </c>
      <c r="L178" s="295">
        <f t="shared" si="208"/>
        <v>1910468.4413580247</v>
      </c>
      <c r="M178" s="299">
        <f t="shared" si="209"/>
        <v>456893.29637096776</v>
      </c>
      <c r="N178" s="265"/>
    </row>
    <row r="179" spans="2:14" ht="13.5" customHeight="1">
      <c r="B179" s="607"/>
      <c r="C179" s="546"/>
      <c r="D179" s="274" t="s">
        <v>290</v>
      </c>
      <c r="E179" s="295">
        <v>10983</v>
      </c>
      <c r="F179" s="439">
        <v>2109</v>
      </c>
      <c r="G179" s="439">
        <v>10956</v>
      </c>
      <c r="H179" s="295">
        <f t="shared" si="210"/>
        <v>8548190770</v>
      </c>
      <c r="I179" s="439">
        <v>3566666350</v>
      </c>
      <c r="J179" s="439">
        <v>4981524420</v>
      </c>
      <c r="K179" s="295">
        <f t="shared" si="211"/>
        <v>778311.09623964306</v>
      </c>
      <c r="L179" s="295">
        <f t="shared" si="208"/>
        <v>1691164.6989094357</v>
      </c>
      <c r="M179" s="299">
        <f t="shared" si="209"/>
        <v>454684.5947426068</v>
      </c>
      <c r="N179" s="265"/>
    </row>
    <row r="180" spans="2:14" ht="13.5" customHeight="1">
      <c r="B180" s="613"/>
      <c r="C180" s="547"/>
      <c r="D180" s="293" t="s">
        <v>134</v>
      </c>
      <c r="E180" s="438">
        <f t="shared" ref="E180:J180" si="212">SUM(E177:E179)</f>
        <v>20541</v>
      </c>
      <c r="F180" s="438">
        <f t="shared" si="212"/>
        <v>4321</v>
      </c>
      <c r="G180" s="438">
        <f t="shared" si="212"/>
        <v>20474</v>
      </c>
      <c r="H180" s="438">
        <f t="shared" si="212"/>
        <v>17383904210</v>
      </c>
      <c r="I180" s="438">
        <f t="shared" si="212"/>
        <v>7961268840</v>
      </c>
      <c r="J180" s="438">
        <f t="shared" si="212"/>
        <v>9422635370</v>
      </c>
      <c r="K180" s="262">
        <f>IFERROR(H180/E180,"-")</f>
        <v>846302.72187332646</v>
      </c>
      <c r="L180" s="262">
        <f>IFERROR(I180/F180,"-")</f>
        <v>1842459.8102291136</v>
      </c>
      <c r="M180" s="268">
        <f>IFERROR(J180/G180,"-")</f>
        <v>460224.44905734103</v>
      </c>
      <c r="N180" s="265"/>
    </row>
    <row r="181" spans="2:14" ht="13.5" customHeight="1">
      <c r="B181" s="606">
        <v>45</v>
      </c>
      <c r="C181" s="545" t="s">
        <v>41</v>
      </c>
      <c r="D181" s="301" t="s">
        <v>288</v>
      </c>
      <c r="E181" s="262">
        <v>1186</v>
      </c>
      <c r="F181" s="433">
        <v>309</v>
      </c>
      <c r="G181" s="433">
        <v>1172</v>
      </c>
      <c r="H181" s="262">
        <f>SUM(I181:J181)</f>
        <v>1237936380</v>
      </c>
      <c r="I181" s="433">
        <v>686144230</v>
      </c>
      <c r="J181" s="433">
        <v>551792150</v>
      </c>
      <c r="K181" s="262">
        <f>IFERROR(H181/E181,"-")</f>
        <v>1043791.2141652614</v>
      </c>
      <c r="L181" s="262">
        <f t="shared" ref="L181:L183" si="213">IFERROR(I181/F181,"-")</f>
        <v>2220531.4886731394</v>
      </c>
      <c r="M181" s="330">
        <f t="shared" ref="M181:M183" si="214">IFERROR(J181/G181,"-")</f>
        <v>470812.41467576794</v>
      </c>
      <c r="N181" s="265"/>
    </row>
    <row r="182" spans="2:14" ht="13.5" customHeight="1">
      <c r="B182" s="607"/>
      <c r="C182" s="546"/>
      <c r="D182" s="274" t="s">
        <v>289</v>
      </c>
      <c r="E182" s="295">
        <v>1795</v>
      </c>
      <c r="F182" s="439">
        <v>409</v>
      </c>
      <c r="G182" s="439">
        <v>1774</v>
      </c>
      <c r="H182" s="295">
        <f t="shared" ref="H182:H183" si="215">SUM(I182:J182)</f>
        <v>1651954180</v>
      </c>
      <c r="I182" s="439">
        <v>799453530</v>
      </c>
      <c r="J182" s="439">
        <v>852500650</v>
      </c>
      <c r="K182" s="295">
        <f t="shared" ref="K182:K183" si="216">IFERROR(H182/E182,"-")</f>
        <v>920308.73537604453</v>
      </c>
      <c r="L182" s="295">
        <f t="shared" si="213"/>
        <v>1954654.107579462</v>
      </c>
      <c r="M182" s="299">
        <f t="shared" si="214"/>
        <v>480552.79030439683</v>
      </c>
      <c r="N182" s="265"/>
    </row>
    <row r="183" spans="2:14" ht="13.5" customHeight="1">
      <c r="B183" s="607"/>
      <c r="C183" s="546"/>
      <c r="D183" s="274" t="s">
        <v>290</v>
      </c>
      <c r="E183" s="295">
        <v>3320</v>
      </c>
      <c r="F183" s="439">
        <v>652</v>
      </c>
      <c r="G183" s="439">
        <v>3301</v>
      </c>
      <c r="H183" s="295">
        <f t="shared" si="215"/>
        <v>2737874350</v>
      </c>
      <c r="I183" s="439">
        <v>1201127500</v>
      </c>
      <c r="J183" s="439">
        <v>1536746850</v>
      </c>
      <c r="K183" s="295">
        <f t="shared" si="216"/>
        <v>824660.94879518077</v>
      </c>
      <c r="L183" s="295">
        <f t="shared" si="213"/>
        <v>1842220.0920245398</v>
      </c>
      <c r="M183" s="299">
        <f t="shared" si="214"/>
        <v>465539.79097243259</v>
      </c>
      <c r="N183" s="265"/>
    </row>
    <row r="184" spans="2:14" ht="13.5" customHeight="1">
      <c r="B184" s="613"/>
      <c r="C184" s="547"/>
      <c r="D184" s="293" t="s">
        <v>134</v>
      </c>
      <c r="E184" s="438">
        <f t="shared" ref="E184:J184" si="217">SUM(E181:E183)</f>
        <v>6301</v>
      </c>
      <c r="F184" s="438">
        <f t="shared" si="217"/>
        <v>1370</v>
      </c>
      <c r="G184" s="438">
        <f t="shared" si="217"/>
        <v>6247</v>
      </c>
      <c r="H184" s="438">
        <f t="shared" si="217"/>
        <v>5627764910</v>
      </c>
      <c r="I184" s="438">
        <f t="shared" si="217"/>
        <v>2686725260</v>
      </c>
      <c r="J184" s="438">
        <f t="shared" si="217"/>
        <v>2941039650</v>
      </c>
      <c r="K184" s="262">
        <f>IFERROR(H184/E184,"-")</f>
        <v>893154.24694492936</v>
      </c>
      <c r="L184" s="262">
        <f>IFERROR(I184/F184,"-")</f>
        <v>1961113.3284671532</v>
      </c>
      <c r="M184" s="268">
        <f>IFERROR(J184/G184,"-")</f>
        <v>470792.32431567152</v>
      </c>
      <c r="N184" s="265"/>
    </row>
    <row r="185" spans="2:14" ht="13.5" customHeight="1">
      <c r="B185" s="606">
        <v>46</v>
      </c>
      <c r="C185" s="545" t="s">
        <v>21</v>
      </c>
      <c r="D185" s="301" t="s">
        <v>288</v>
      </c>
      <c r="E185" s="262">
        <v>1455</v>
      </c>
      <c r="F185" s="433">
        <v>382</v>
      </c>
      <c r="G185" s="433">
        <v>1433</v>
      </c>
      <c r="H185" s="262">
        <f>SUM(I185:J185)</f>
        <v>1336736830</v>
      </c>
      <c r="I185" s="433">
        <v>729005470</v>
      </c>
      <c r="J185" s="433">
        <v>607731360</v>
      </c>
      <c r="K185" s="262">
        <f>IFERROR(H185/E185,"-")</f>
        <v>918719.47079037805</v>
      </c>
      <c r="L185" s="262">
        <f t="shared" ref="L185:L187" si="218">IFERROR(I185/F185,"-")</f>
        <v>1908391.2827225132</v>
      </c>
      <c r="M185" s="330">
        <f t="shared" ref="M185:M187" si="219">IFERROR(J185/G185,"-")</f>
        <v>424097.2505233775</v>
      </c>
      <c r="N185" s="265"/>
    </row>
    <row r="186" spans="2:14" ht="13.5" customHeight="1">
      <c r="B186" s="607"/>
      <c r="C186" s="546"/>
      <c r="D186" s="274" t="s">
        <v>289</v>
      </c>
      <c r="E186" s="295">
        <v>2344</v>
      </c>
      <c r="F186" s="439">
        <v>563</v>
      </c>
      <c r="G186" s="439">
        <v>2325</v>
      </c>
      <c r="H186" s="295">
        <f t="shared" ref="H186:H187" si="220">SUM(I186:J186)</f>
        <v>2017610660</v>
      </c>
      <c r="I186" s="439">
        <v>1009563440</v>
      </c>
      <c r="J186" s="439">
        <v>1008047220</v>
      </c>
      <c r="K186" s="295">
        <f t="shared" ref="K186:K187" si="221">IFERROR(H186/E186,"-")</f>
        <v>860755.40102389082</v>
      </c>
      <c r="L186" s="295">
        <f t="shared" si="218"/>
        <v>1793185.5062166962</v>
      </c>
      <c r="M186" s="299">
        <f t="shared" si="219"/>
        <v>433568.69677419355</v>
      </c>
      <c r="N186" s="265"/>
    </row>
    <row r="187" spans="2:14" ht="13.5" customHeight="1">
      <c r="B187" s="607"/>
      <c r="C187" s="546"/>
      <c r="D187" s="274" t="s">
        <v>290</v>
      </c>
      <c r="E187" s="295">
        <v>4941</v>
      </c>
      <c r="F187" s="439">
        <v>1066</v>
      </c>
      <c r="G187" s="439">
        <v>4913</v>
      </c>
      <c r="H187" s="295">
        <f t="shared" si="220"/>
        <v>3901390480</v>
      </c>
      <c r="I187" s="439">
        <v>1733799210</v>
      </c>
      <c r="J187" s="439">
        <v>2167591270</v>
      </c>
      <c r="K187" s="295">
        <f t="shared" si="221"/>
        <v>789595.32078526611</v>
      </c>
      <c r="L187" s="295">
        <f t="shared" si="218"/>
        <v>1626453.2926829269</v>
      </c>
      <c r="M187" s="299">
        <f t="shared" si="219"/>
        <v>441195.04783228168</v>
      </c>
      <c r="N187" s="265"/>
    </row>
    <row r="188" spans="2:14" ht="13.5" customHeight="1">
      <c r="B188" s="613"/>
      <c r="C188" s="547"/>
      <c r="D188" s="293" t="s">
        <v>134</v>
      </c>
      <c r="E188" s="438">
        <f t="shared" ref="E188:J188" si="222">SUM(E185:E187)</f>
        <v>8740</v>
      </c>
      <c r="F188" s="438">
        <f t="shared" si="222"/>
        <v>2011</v>
      </c>
      <c r="G188" s="438">
        <f t="shared" si="222"/>
        <v>8671</v>
      </c>
      <c r="H188" s="438">
        <f t="shared" si="222"/>
        <v>7255737970</v>
      </c>
      <c r="I188" s="438">
        <f t="shared" si="222"/>
        <v>3472368120</v>
      </c>
      <c r="J188" s="438">
        <f t="shared" si="222"/>
        <v>3783369850</v>
      </c>
      <c r="K188" s="262">
        <f>IFERROR(H188/E188,"-")</f>
        <v>830175.9691075515</v>
      </c>
      <c r="L188" s="262">
        <f>IFERROR(I188/F188,"-")</f>
        <v>1726687.2799602188</v>
      </c>
      <c r="M188" s="268">
        <f>IFERROR(J188/G188,"-")</f>
        <v>436324.51274362818</v>
      </c>
      <c r="N188" s="265"/>
    </row>
    <row r="189" spans="2:14" ht="13.5" customHeight="1">
      <c r="B189" s="606">
        <v>47</v>
      </c>
      <c r="C189" s="545" t="s">
        <v>13</v>
      </c>
      <c r="D189" s="301" t="s">
        <v>288</v>
      </c>
      <c r="E189" s="262">
        <v>2987</v>
      </c>
      <c r="F189" s="433">
        <v>817</v>
      </c>
      <c r="G189" s="433">
        <v>2961</v>
      </c>
      <c r="H189" s="262">
        <f>SUM(I189:J189)</f>
        <v>3026666710</v>
      </c>
      <c r="I189" s="433">
        <v>1644709570</v>
      </c>
      <c r="J189" s="433">
        <v>1381957140</v>
      </c>
      <c r="K189" s="262">
        <f>IFERROR(H189/E189,"-")</f>
        <v>1013279.7823903583</v>
      </c>
      <c r="L189" s="262">
        <f t="shared" ref="L189:L191" si="223">IFERROR(I189/F189,"-")</f>
        <v>2013108.4088127294</v>
      </c>
      <c r="M189" s="330">
        <f t="shared" ref="M189:M191" si="224">IFERROR(J189/G189,"-")</f>
        <v>466719.73657548125</v>
      </c>
      <c r="N189" s="265"/>
    </row>
    <row r="190" spans="2:14" ht="13.5" customHeight="1">
      <c r="B190" s="607"/>
      <c r="C190" s="546"/>
      <c r="D190" s="274" t="s">
        <v>289</v>
      </c>
      <c r="E190" s="295">
        <v>5039</v>
      </c>
      <c r="F190" s="439">
        <v>1177</v>
      </c>
      <c r="G190" s="439">
        <v>5000</v>
      </c>
      <c r="H190" s="295">
        <f t="shared" ref="H190:H191" si="225">SUM(I190:J190)</f>
        <v>4410158320</v>
      </c>
      <c r="I190" s="439">
        <v>2102344580</v>
      </c>
      <c r="J190" s="439">
        <v>2307813740</v>
      </c>
      <c r="K190" s="295">
        <f t="shared" ref="K190:K191" si="226">IFERROR(H190/E190,"-")</f>
        <v>875205.06449692394</v>
      </c>
      <c r="L190" s="295">
        <f t="shared" si="223"/>
        <v>1786189.1079014444</v>
      </c>
      <c r="M190" s="299">
        <f t="shared" si="224"/>
        <v>461562.74800000002</v>
      </c>
      <c r="N190" s="265"/>
    </row>
    <row r="191" spans="2:14" ht="13.5" customHeight="1">
      <c r="B191" s="607"/>
      <c r="C191" s="546"/>
      <c r="D191" s="274" t="s">
        <v>290</v>
      </c>
      <c r="E191" s="295">
        <v>9486</v>
      </c>
      <c r="F191" s="439">
        <v>1948</v>
      </c>
      <c r="G191" s="439">
        <v>9457</v>
      </c>
      <c r="H191" s="295">
        <f t="shared" si="225"/>
        <v>7529956800</v>
      </c>
      <c r="I191" s="439">
        <v>3374070500</v>
      </c>
      <c r="J191" s="439">
        <v>4155886300</v>
      </c>
      <c r="K191" s="295">
        <f t="shared" si="226"/>
        <v>793796.83744465525</v>
      </c>
      <c r="L191" s="295">
        <f t="shared" si="223"/>
        <v>1732069.0451745379</v>
      </c>
      <c r="M191" s="299">
        <f t="shared" si="224"/>
        <v>439450.80892460613</v>
      </c>
      <c r="N191" s="265"/>
    </row>
    <row r="192" spans="2:14" ht="13.5" customHeight="1">
      <c r="B192" s="613"/>
      <c r="C192" s="547"/>
      <c r="D192" s="293" t="s">
        <v>134</v>
      </c>
      <c r="E192" s="438">
        <f t="shared" ref="E192:J192" si="227">SUM(E189:E191)</f>
        <v>17512</v>
      </c>
      <c r="F192" s="438">
        <f t="shared" si="227"/>
        <v>3942</v>
      </c>
      <c r="G192" s="438">
        <f t="shared" si="227"/>
        <v>17418</v>
      </c>
      <c r="H192" s="438">
        <f t="shared" si="227"/>
        <v>14966781830</v>
      </c>
      <c r="I192" s="438">
        <f t="shared" si="227"/>
        <v>7121124650</v>
      </c>
      <c r="J192" s="438">
        <f t="shared" si="227"/>
        <v>7845657180</v>
      </c>
      <c r="K192" s="262">
        <f>IFERROR(H192/E192,"-")</f>
        <v>854658.62437185925</v>
      </c>
      <c r="L192" s="262">
        <f>IFERROR(I192/F192,"-")</f>
        <v>1806475.0507356671</v>
      </c>
      <c r="M192" s="268">
        <f>IFERROR(J192/G192,"-")</f>
        <v>450433.87185669999</v>
      </c>
      <c r="N192" s="265"/>
    </row>
    <row r="193" spans="2:14" ht="13.5" customHeight="1">
      <c r="B193" s="606">
        <v>48</v>
      </c>
      <c r="C193" s="545" t="s">
        <v>22</v>
      </c>
      <c r="D193" s="301" t="s">
        <v>288</v>
      </c>
      <c r="E193" s="262">
        <v>1523</v>
      </c>
      <c r="F193" s="433">
        <v>425</v>
      </c>
      <c r="G193" s="433">
        <v>1503</v>
      </c>
      <c r="H193" s="262">
        <f>SUM(I193:J193)</f>
        <v>1646267180</v>
      </c>
      <c r="I193" s="433">
        <v>902672770</v>
      </c>
      <c r="J193" s="433">
        <v>743594410</v>
      </c>
      <c r="K193" s="262">
        <f>IFERROR(H193/E193,"-")</f>
        <v>1080937.0847012475</v>
      </c>
      <c r="L193" s="262">
        <f t="shared" ref="L193:L195" si="228">IFERROR(I193/F193,"-")</f>
        <v>2123935.9294117647</v>
      </c>
      <c r="M193" s="330">
        <f t="shared" ref="M193:M195" si="229">IFERROR(J193/G193,"-")</f>
        <v>494740.126413839</v>
      </c>
      <c r="N193" s="265"/>
    </row>
    <row r="194" spans="2:14" ht="13.5" customHeight="1">
      <c r="B194" s="607"/>
      <c r="C194" s="546"/>
      <c r="D194" s="274" t="s">
        <v>289</v>
      </c>
      <c r="E194" s="295">
        <v>2605</v>
      </c>
      <c r="F194" s="439">
        <v>565</v>
      </c>
      <c r="G194" s="439">
        <v>2583</v>
      </c>
      <c r="H194" s="295">
        <f t="shared" ref="H194:H195" si="230">SUM(I194:J194)</f>
        <v>2181403090</v>
      </c>
      <c r="I194" s="439">
        <v>972816620</v>
      </c>
      <c r="J194" s="439">
        <v>1208586470</v>
      </c>
      <c r="K194" s="295">
        <f t="shared" ref="K194:K195" si="231">IFERROR(H194/E194,"-")</f>
        <v>837390.82149712089</v>
      </c>
      <c r="L194" s="295">
        <f t="shared" si="228"/>
        <v>1721799.3274336283</v>
      </c>
      <c r="M194" s="299">
        <f t="shared" si="229"/>
        <v>467900.298102981</v>
      </c>
      <c r="N194" s="265"/>
    </row>
    <row r="195" spans="2:14" ht="13.5" customHeight="1">
      <c r="B195" s="607"/>
      <c r="C195" s="546"/>
      <c r="D195" s="274" t="s">
        <v>290</v>
      </c>
      <c r="E195" s="295">
        <v>6243</v>
      </c>
      <c r="F195" s="439">
        <v>1300</v>
      </c>
      <c r="G195" s="439">
        <v>6224</v>
      </c>
      <c r="H195" s="295">
        <f t="shared" si="230"/>
        <v>4756277300</v>
      </c>
      <c r="I195" s="439">
        <v>2041654790</v>
      </c>
      <c r="J195" s="439">
        <v>2714622510</v>
      </c>
      <c r="K195" s="295">
        <f t="shared" si="231"/>
        <v>761857.64856639435</v>
      </c>
      <c r="L195" s="295">
        <f t="shared" si="228"/>
        <v>1570503.6846153846</v>
      </c>
      <c r="M195" s="299">
        <f t="shared" si="229"/>
        <v>436154.00224935735</v>
      </c>
      <c r="N195" s="265"/>
    </row>
    <row r="196" spans="2:14" ht="13.5" customHeight="1">
      <c r="B196" s="613"/>
      <c r="C196" s="547"/>
      <c r="D196" s="293" t="s">
        <v>134</v>
      </c>
      <c r="E196" s="438">
        <f t="shared" ref="E196:J196" si="232">SUM(E193:E195)</f>
        <v>10371</v>
      </c>
      <c r="F196" s="438">
        <f t="shared" si="232"/>
        <v>2290</v>
      </c>
      <c r="G196" s="438">
        <f t="shared" si="232"/>
        <v>10310</v>
      </c>
      <c r="H196" s="438">
        <f t="shared" si="232"/>
        <v>8583947570</v>
      </c>
      <c r="I196" s="438">
        <f t="shared" si="232"/>
        <v>3917144180</v>
      </c>
      <c r="J196" s="438">
        <f t="shared" si="232"/>
        <v>4666803390</v>
      </c>
      <c r="K196" s="262">
        <f>IFERROR(H196/E196,"-")</f>
        <v>827687.54893452895</v>
      </c>
      <c r="L196" s="262">
        <f>IFERROR(I196/F196,"-")</f>
        <v>1710543.3100436681</v>
      </c>
      <c r="M196" s="268">
        <f>IFERROR(J196/G196,"-")</f>
        <v>452648.2434529583</v>
      </c>
      <c r="N196" s="265"/>
    </row>
    <row r="197" spans="2:14" ht="13.5" customHeight="1">
      <c r="B197" s="606">
        <v>49</v>
      </c>
      <c r="C197" s="545" t="s">
        <v>23</v>
      </c>
      <c r="D197" s="301" t="s">
        <v>288</v>
      </c>
      <c r="E197" s="262">
        <v>1746</v>
      </c>
      <c r="F197" s="433">
        <v>485</v>
      </c>
      <c r="G197" s="433">
        <v>1731</v>
      </c>
      <c r="H197" s="262">
        <f>SUM(I197:J197)</f>
        <v>1727536710</v>
      </c>
      <c r="I197" s="433">
        <v>868000330</v>
      </c>
      <c r="J197" s="433">
        <v>859536380</v>
      </c>
      <c r="K197" s="262">
        <f>IFERROR(H197/E197,"-")</f>
        <v>989425.37800687284</v>
      </c>
      <c r="L197" s="262">
        <f t="shared" ref="L197:L199" si="233">IFERROR(I197/F197,"-")</f>
        <v>1789691.4020618557</v>
      </c>
      <c r="M197" s="330">
        <f t="shared" ref="M197:M199" si="234">IFERROR(J197/G197,"-")</f>
        <v>496554.81224725593</v>
      </c>
      <c r="N197" s="265"/>
    </row>
    <row r="198" spans="2:14" ht="13.5" customHeight="1">
      <c r="B198" s="607"/>
      <c r="C198" s="546"/>
      <c r="D198" s="274" t="s">
        <v>289</v>
      </c>
      <c r="E198" s="295">
        <v>2812</v>
      </c>
      <c r="F198" s="439">
        <v>593</v>
      </c>
      <c r="G198" s="439">
        <v>2803</v>
      </c>
      <c r="H198" s="295">
        <f t="shared" ref="H198:H199" si="235">SUM(I198:J198)</f>
        <v>2388701630</v>
      </c>
      <c r="I198" s="439">
        <v>1065455190</v>
      </c>
      <c r="J198" s="439">
        <v>1323246440</v>
      </c>
      <c r="K198" s="295">
        <f t="shared" ref="K198:K199" si="236">IFERROR(H198/E198,"-")</f>
        <v>849467.15149359882</v>
      </c>
      <c r="L198" s="295">
        <f t="shared" si="233"/>
        <v>1796720.3878583475</v>
      </c>
      <c r="M198" s="299">
        <f t="shared" si="234"/>
        <v>472082.21191580448</v>
      </c>
      <c r="N198" s="265"/>
    </row>
    <row r="199" spans="2:14" ht="13.5" customHeight="1">
      <c r="B199" s="607"/>
      <c r="C199" s="546"/>
      <c r="D199" s="274" t="s">
        <v>290</v>
      </c>
      <c r="E199" s="295">
        <v>5104</v>
      </c>
      <c r="F199" s="439">
        <v>974</v>
      </c>
      <c r="G199" s="439">
        <v>5084</v>
      </c>
      <c r="H199" s="295">
        <f t="shared" si="235"/>
        <v>3994801320</v>
      </c>
      <c r="I199" s="439">
        <v>1706716330</v>
      </c>
      <c r="J199" s="439">
        <v>2288084990</v>
      </c>
      <c r="K199" s="295">
        <f t="shared" si="236"/>
        <v>782680.50940438872</v>
      </c>
      <c r="L199" s="295">
        <f t="shared" si="233"/>
        <v>1752275.4928131418</v>
      </c>
      <c r="M199" s="299">
        <f t="shared" si="234"/>
        <v>450056.05625491741</v>
      </c>
      <c r="N199" s="265"/>
    </row>
    <row r="200" spans="2:14" ht="13.5" customHeight="1">
      <c r="B200" s="613"/>
      <c r="C200" s="547"/>
      <c r="D200" s="296" t="s">
        <v>134</v>
      </c>
      <c r="E200" s="438">
        <f t="shared" ref="E200:J200" si="237">SUM(E197:E199)</f>
        <v>9662</v>
      </c>
      <c r="F200" s="438">
        <f t="shared" si="237"/>
        <v>2052</v>
      </c>
      <c r="G200" s="438">
        <f t="shared" si="237"/>
        <v>9618</v>
      </c>
      <c r="H200" s="438">
        <f t="shared" si="237"/>
        <v>8111039660</v>
      </c>
      <c r="I200" s="438">
        <f t="shared" si="237"/>
        <v>3640171850</v>
      </c>
      <c r="J200" s="438">
        <f t="shared" si="237"/>
        <v>4470867810</v>
      </c>
      <c r="K200" s="262">
        <f>IFERROR(H200/E200,"-")</f>
        <v>839478.3336783275</v>
      </c>
      <c r="L200" s="262">
        <f>IFERROR(I200/F200,"-")</f>
        <v>1773962.8898635479</v>
      </c>
      <c r="M200" s="268">
        <f>IFERROR(J200/G200,"-")</f>
        <v>464843.8147223955</v>
      </c>
      <c r="N200" s="265"/>
    </row>
    <row r="201" spans="2:14" ht="13.5" customHeight="1">
      <c r="B201" s="606">
        <v>50</v>
      </c>
      <c r="C201" s="545" t="s">
        <v>14</v>
      </c>
      <c r="D201" s="294" t="s">
        <v>288</v>
      </c>
      <c r="E201" s="262">
        <v>1593</v>
      </c>
      <c r="F201" s="433">
        <v>402</v>
      </c>
      <c r="G201" s="433">
        <v>1582</v>
      </c>
      <c r="H201" s="262">
        <f>SUM(I201:J201)</f>
        <v>1660191760</v>
      </c>
      <c r="I201" s="433">
        <v>952974650</v>
      </c>
      <c r="J201" s="433">
        <v>707217110</v>
      </c>
      <c r="K201" s="262">
        <f>IFERROR(H201/E201,"-")</f>
        <v>1042179.3848085373</v>
      </c>
      <c r="L201" s="262">
        <f t="shared" ref="L201:L203" si="238">IFERROR(I201/F201,"-")</f>
        <v>2370583.7064676615</v>
      </c>
      <c r="M201" s="330">
        <f t="shared" ref="M201:M203" si="239">IFERROR(J201/G201,"-")</f>
        <v>447039.89254108723</v>
      </c>
      <c r="N201" s="265"/>
    </row>
    <row r="202" spans="2:14" ht="13.5" customHeight="1">
      <c r="B202" s="607"/>
      <c r="C202" s="546"/>
      <c r="D202" s="274" t="s">
        <v>289</v>
      </c>
      <c r="E202" s="295">
        <v>2387</v>
      </c>
      <c r="F202" s="439">
        <v>568</v>
      </c>
      <c r="G202" s="439">
        <v>2373</v>
      </c>
      <c r="H202" s="295">
        <f t="shared" ref="H202:H203" si="240">SUM(I202:J202)</f>
        <v>2279626610</v>
      </c>
      <c r="I202" s="439">
        <v>1203988970</v>
      </c>
      <c r="J202" s="439">
        <v>1075637640</v>
      </c>
      <c r="K202" s="295">
        <f t="shared" ref="K202:K203" si="241">IFERROR(H202/E202,"-")</f>
        <v>955017.43192291574</v>
      </c>
      <c r="L202" s="295">
        <f t="shared" si="238"/>
        <v>2119698.8908450706</v>
      </c>
      <c r="M202" s="299">
        <f t="shared" si="239"/>
        <v>453281.76991150441</v>
      </c>
      <c r="N202" s="265"/>
    </row>
    <row r="203" spans="2:14" ht="13.5" customHeight="1">
      <c r="B203" s="607"/>
      <c r="C203" s="546"/>
      <c r="D203" s="274" t="s">
        <v>290</v>
      </c>
      <c r="E203" s="295">
        <v>4199</v>
      </c>
      <c r="F203" s="439">
        <v>811</v>
      </c>
      <c r="G203" s="439">
        <v>4188</v>
      </c>
      <c r="H203" s="295">
        <f t="shared" si="240"/>
        <v>3310838440</v>
      </c>
      <c r="I203" s="439">
        <v>1472400530</v>
      </c>
      <c r="J203" s="439">
        <v>1838437910</v>
      </c>
      <c r="K203" s="295">
        <f t="shared" si="241"/>
        <v>788482.60061919503</v>
      </c>
      <c r="L203" s="295">
        <f t="shared" si="238"/>
        <v>1815537.0283600492</v>
      </c>
      <c r="M203" s="299">
        <f t="shared" si="239"/>
        <v>438977.5334288443</v>
      </c>
      <c r="N203" s="265"/>
    </row>
    <row r="204" spans="2:14" ht="13.5" customHeight="1">
      <c r="B204" s="613"/>
      <c r="C204" s="547"/>
      <c r="D204" s="293" t="s">
        <v>134</v>
      </c>
      <c r="E204" s="438">
        <f t="shared" ref="E204:J204" si="242">SUM(E201:E203)</f>
        <v>8179</v>
      </c>
      <c r="F204" s="438">
        <f t="shared" si="242"/>
        <v>1781</v>
      </c>
      <c r="G204" s="438">
        <f t="shared" si="242"/>
        <v>8143</v>
      </c>
      <c r="H204" s="438">
        <f t="shared" si="242"/>
        <v>7250656810</v>
      </c>
      <c r="I204" s="438">
        <f t="shared" si="242"/>
        <v>3629364150</v>
      </c>
      <c r="J204" s="438">
        <f t="shared" si="242"/>
        <v>3621292660</v>
      </c>
      <c r="K204" s="262">
        <f>IFERROR(H204/E204,"-")</f>
        <v>886496.73676488572</v>
      </c>
      <c r="L204" s="262">
        <f>IFERROR(I204/F204,"-")</f>
        <v>2037823.7787759686</v>
      </c>
      <c r="M204" s="268">
        <f>IFERROR(J204/G204,"-")</f>
        <v>444712.34925703058</v>
      </c>
      <c r="N204" s="265"/>
    </row>
    <row r="205" spans="2:14" ht="13.5" customHeight="1">
      <c r="B205" s="606">
        <v>51</v>
      </c>
      <c r="C205" s="545" t="s">
        <v>42</v>
      </c>
      <c r="D205" s="301" t="s">
        <v>288</v>
      </c>
      <c r="E205" s="262">
        <v>2073</v>
      </c>
      <c r="F205" s="433">
        <v>542</v>
      </c>
      <c r="G205" s="433">
        <v>2049</v>
      </c>
      <c r="H205" s="262">
        <f>SUM(I205:J205)</f>
        <v>2120152850</v>
      </c>
      <c r="I205" s="433">
        <v>1192814880</v>
      </c>
      <c r="J205" s="433">
        <v>927337970</v>
      </c>
      <c r="K205" s="262">
        <f>IFERROR(H205/E205,"-")</f>
        <v>1022746.1890979257</v>
      </c>
      <c r="L205" s="262">
        <f t="shared" ref="L205:L207" si="243">IFERROR(I205/F205,"-")</f>
        <v>2200765.4612546125</v>
      </c>
      <c r="M205" s="330">
        <f t="shared" ref="M205:M207" si="244">IFERROR(J205/G205,"-")</f>
        <v>452580.75646656903</v>
      </c>
      <c r="N205" s="265"/>
    </row>
    <row r="206" spans="2:14" ht="13.5" customHeight="1">
      <c r="B206" s="607"/>
      <c r="C206" s="546"/>
      <c r="D206" s="274" t="s">
        <v>289</v>
      </c>
      <c r="E206" s="295">
        <v>3167</v>
      </c>
      <c r="F206" s="439">
        <v>705</v>
      </c>
      <c r="G206" s="439">
        <v>3136</v>
      </c>
      <c r="H206" s="295">
        <f t="shared" ref="H206:H207" si="245">SUM(I206:J206)</f>
        <v>2753427190</v>
      </c>
      <c r="I206" s="439">
        <v>1360772790</v>
      </c>
      <c r="J206" s="439">
        <v>1392654400</v>
      </c>
      <c r="K206" s="295">
        <f t="shared" ref="K206:K207" si="246">IFERROR(H206/E206,"-")</f>
        <v>869411.80612567102</v>
      </c>
      <c r="L206" s="295">
        <f t="shared" si="243"/>
        <v>1930174.1702127659</v>
      </c>
      <c r="M206" s="299">
        <f t="shared" si="244"/>
        <v>444086.22448979592</v>
      </c>
      <c r="N206" s="265"/>
    </row>
    <row r="207" spans="2:14" ht="13.5" customHeight="1">
      <c r="B207" s="607"/>
      <c r="C207" s="546"/>
      <c r="D207" s="274" t="s">
        <v>290</v>
      </c>
      <c r="E207" s="295">
        <v>6422</v>
      </c>
      <c r="F207" s="439">
        <v>1214</v>
      </c>
      <c r="G207" s="439">
        <v>6399</v>
      </c>
      <c r="H207" s="295">
        <f t="shared" si="245"/>
        <v>5129479950</v>
      </c>
      <c r="I207" s="439">
        <v>2249853090</v>
      </c>
      <c r="J207" s="439">
        <v>2879626860</v>
      </c>
      <c r="K207" s="295">
        <f t="shared" si="246"/>
        <v>798735.58860168175</v>
      </c>
      <c r="L207" s="295">
        <f t="shared" si="243"/>
        <v>1853256.2520593081</v>
      </c>
      <c r="M207" s="299">
        <f t="shared" si="244"/>
        <v>450012.01125175809</v>
      </c>
      <c r="N207" s="265"/>
    </row>
    <row r="208" spans="2:14" ht="13.5" customHeight="1">
      <c r="B208" s="613"/>
      <c r="C208" s="547"/>
      <c r="D208" s="293" t="s">
        <v>134</v>
      </c>
      <c r="E208" s="438">
        <f t="shared" ref="E208:J208" si="247">SUM(E205:E207)</f>
        <v>11662</v>
      </c>
      <c r="F208" s="438">
        <f t="shared" si="247"/>
        <v>2461</v>
      </c>
      <c r="G208" s="438">
        <f t="shared" si="247"/>
        <v>11584</v>
      </c>
      <c r="H208" s="438">
        <f t="shared" si="247"/>
        <v>10003059990</v>
      </c>
      <c r="I208" s="438">
        <f t="shared" si="247"/>
        <v>4803440760</v>
      </c>
      <c r="J208" s="438">
        <f t="shared" si="247"/>
        <v>5199619230</v>
      </c>
      <c r="K208" s="262">
        <f>IFERROR(H208/E208,"-")</f>
        <v>857748.24129651859</v>
      </c>
      <c r="L208" s="262">
        <f>IFERROR(I208/F208,"-")</f>
        <v>1951824.7704185292</v>
      </c>
      <c r="M208" s="268">
        <f>IFERROR(J208/G208,"-")</f>
        <v>448862.15728591161</v>
      </c>
      <c r="N208" s="265"/>
    </row>
    <row r="209" spans="2:14" ht="13.5" customHeight="1">
      <c r="B209" s="606">
        <v>52</v>
      </c>
      <c r="C209" s="545" t="s">
        <v>4</v>
      </c>
      <c r="D209" s="301" t="s">
        <v>288</v>
      </c>
      <c r="E209" s="262">
        <v>1432</v>
      </c>
      <c r="F209" s="433">
        <v>390</v>
      </c>
      <c r="G209" s="433">
        <v>1416</v>
      </c>
      <c r="H209" s="262">
        <f>SUM(I209:J209)</f>
        <v>1535704200</v>
      </c>
      <c r="I209" s="433">
        <v>828802290</v>
      </c>
      <c r="J209" s="433">
        <v>706901910</v>
      </c>
      <c r="K209" s="262">
        <f>IFERROR(H209/E209,"-")</f>
        <v>1072419.1340782123</v>
      </c>
      <c r="L209" s="262">
        <f t="shared" ref="L209:L211" si="248">IFERROR(I209/F209,"-")</f>
        <v>2125134.076923077</v>
      </c>
      <c r="M209" s="330">
        <f t="shared" ref="M209:M211" si="249">IFERROR(J209/G209,"-")</f>
        <v>499224.51271186443</v>
      </c>
      <c r="N209" s="265"/>
    </row>
    <row r="210" spans="2:14" ht="13.5" customHeight="1">
      <c r="B210" s="607"/>
      <c r="C210" s="546"/>
      <c r="D210" s="274" t="s">
        <v>289</v>
      </c>
      <c r="E210" s="295">
        <v>2722</v>
      </c>
      <c r="F210" s="439">
        <v>640</v>
      </c>
      <c r="G210" s="439">
        <v>2697</v>
      </c>
      <c r="H210" s="295">
        <f t="shared" ref="H210:H211" si="250">SUM(I210:J210)</f>
        <v>2416859350</v>
      </c>
      <c r="I210" s="439">
        <v>1237274230</v>
      </c>
      <c r="J210" s="439">
        <v>1179585120</v>
      </c>
      <c r="K210" s="295">
        <f t="shared" ref="K210:K211" si="251">IFERROR(H210/E210,"-")</f>
        <v>887898.3651726672</v>
      </c>
      <c r="L210" s="295">
        <f t="shared" si="248"/>
        <v>1933240.984375</v>
      </c>
      <c r="M210" s="299">
        <f t="shared" si="249"/>
        <v>437369.34371523914</v>
      </c>
      <c r="N210" s="265"/>
    </row>
    <row r="211" spans="2:14" ht="13.5" customHeight="1">
      <c r="B211" s="607"/>
      <c r="C211" s="546"/>
      <c r="D211" s="274" t="s">
        <v>290</v>
      </c>
      <c r="E211" s="295">
        <v>7036</v>
      </c>
      <c r="F211" s="439">
        <v>1354</v>
      </c>
      <c r="G211" s="439">
        <v>7010</v>
      </c>
      <c r="H211" s="295">
        <f t="shared" si="250"/>
        <v>5313066390</v>
      </c>
      <c r="I211" s="439">
        <v>2433039260</v>
      </c>
      <c r="J211" s="439">
        <v>2880027130</v>
      </c>
      <c r="K211" s="295">
        <f t="shared" si="251"/>
        <v>755125.97924957366</v>
      </c>
      <c r="L211" s="295">
        <f t="shared" si="248"/>
        <v>1796927.0753323487</v>
      </c>
      <c r="M211" s="299">
        <f t="shared" si="249"/>
        <v>410845.52496433666</v>
      </c>
      <c r="N211" s="265"/>
    </row>
    <row r="212" spans="2:14" ht="13.5" customHeight="1">
      <c r="B212" s="613"/>
      <c r="C212" s="547"/>
      <c r="D212" s="293" t="s">
        <v>134</v>
      </c>
      <c r="E212" s="438">
        <f t="shared" ref="E212:J212" si="252">SUM(E209:E211)</f>
        <v>11190</v>
      </c>
      <c r="F212" s="438">
        <f t="shared" si="252"/>
        <v>2384</v>
      </c>
      <c r="G212" s="438">
        <f t="shared" si="252"/>
        <v>11123</v>
      </c>
      <c r="H212" s="438">
        <f t="shared" si="252"/>
        <v>9265629940</v>
      </c>
      <c r="I212" s="438">
        <f t="shared" si="252"/>
        <v>4499115780</v>
      </c>
      <c r="J212" s="438">
        <f t="shared" si="252"/>
        <v>4766514160</v>
      </c>
      <c r="K212" s="262">
        <f>IFERROR(H212/E212,"-")</f>
        <v>828027.69794459338</v>
      </c>
      <c r="L212" s="262">
        <f>IFERROR(I212/F212,"-")</f>
        <v>1887212.9949664429</v>
      </c>
      <c r="M212" s="268">
        <f>IFERROR(J212/G212,"-")</f>
        <v>428527.74970781262</v>
      </c>
      <c r="N212" s="265"/>
    </row>
    <row r="213" spans="2:14" ht="13.5" customHeight="1">
      <c r="B213" s="606">
        <v>53</v>
      </c>
      <c r="C213" s="545" t="s">
        <v>19</v>
      </c>
      <c r="D213" s="301" t="s">
        <v>288</v>
      </c>
      <c r="E213" s="262">
        <v>845</v>
      </c>
      <c r="F213" s="433">
        <v>206</v>
      </c>
      <c r="G213" s="433">
        <v>841</v>
      </c>
      <c r="H213" s="262">
        <f>SUM(I213:J213)</f>
        <v>852291210</v>
      </c>
      <c r="I213" s="433">
        <v>436420430</v>
      </c>
      <c r="J213" s="433">
        <v>415870780</v>
      </c>
      <c r="K213" s="262">
        <f>IFERROR(H213/E213,"-")</f>
        <v>1008628.650887574</v>
      </c>
      <c r="L213" s="262">
        <f t="shared" ref="L213:L215" si="253">IFERROR(I213/F213,"-")</f>
        <v>2118545.7766990289</v>
      </c>
      <c r="M213" s="330">
        <f t="shared" ref="M213:M215" si="254">IFERROR(J213/G213,"-")</f>
        <v>494495.5766944114</v>
      </c>
      <c r="N213" s="265"/>
    </row>
    <row r="214" spans="2:14" ht="13.5" customHeight="1">
      <c r="B214" s="607"/>
      <c r="C214" s="546"/>
      <c r="D214" s="274" t="s">
        <v>289</v>
      </c>
      <c r="E214" s="295">
        <v>1241</v>
      </c>
      <c r="F214" s="439">
        <v>298</v>
      </c>
      <c r="G214" s="439">
        <v>1230</v>
      </c>
      <c r="H214" s="295">
        <f t="shared" ref="H214:H215" si="255">SUM(I214:J214)</f>
        <v>1144383950</v>
      </c>
      <c r="I214" s="439">
        <v>549043390</v>
      </c>
      <c r="J214" s="439">
        <v>595340560</v>
      </c>
      <c r="K214" s="295">
        <f t="shared" ref="K214:K215" si="256">IFERROR(H214/E214,"-")</f>
        <v>922146.6156325544</v>
      </c>
      <c r="L214" s="295">
        <f t="shared" si="253"/>
        <v>1842427.4832214764</v>
      </c>
      <c r="M214" s="299">
        <f t="shared" si="254"/>
        <v>484016.71544715448</v>
      </c>
      <c r="N214" s="265"/>
    </row>
    <row r="215" spans="2:14" ht="13.5" customHeight="1">
      <c r="B215" s="607"/>
      <c r="C215" s="546"/>
      <c r="D215" s="274" t="s">
        <v>290</v>
      </c>
      <c r="E215" s="295">
        <v>2535</v>
      </c>
      <c r="F215" s="439">
        <v>509</v>
      </c>
      <c r="G215" s="439">
        <v>2530</v>
      </c>
      <c r="H215" s="295">
        <f t="shared" si="255"/>
        <v>2013762970</v>
      </c>
      <c r="I215" s="439">
        <v>875374080</v>
      </c>
      <c r="J215" s="439">
        <v>1138388890</v>
      </c>
      <c r="K215" s="295">
        <f t="shared" si="256"/>
        <v>794383.81459566078</v>
      </c>
      <c r="L215" s="295">
        <f t="shared" si="253"/>
        <v>1719791.9056974461</v>
      </c>
      <c r="M215" s="299">
        <f t="shared" si="254"/>
        <v>449956.08300395258</v>
      </c>
      <c r="N215" s="265"/>
    </row>
    <row r="216" spans="2:14" ht="13.5" customHeight="1">
      <c r="B216" s="613"/>
      <c r="C216" s="547"/>
      <c r="D216" s="293" t="s">
        <v>134</v>
      </c>
      <c r="E216" s="438">
        <f t="shared" ref="E216:J216" si="257">SUM(E213:E215)</f>
        <v>4621</v>
      </c>
      <c r="F216" s="438">
        <f t="shared" si="257"/>
        <v>1013</v>
      </c>
      <c r="G216" s="438">
        <f t="shared" si="257"/>
        <v>4601</v>
      </c>
      <c r="H216" s="438">
        <f t="shared" si="257"/>
        <v>4010438130</v>
      </c>
      <c r="I216" s="438">
        <f t="shared" si="257"/>
        <v>1860837900</v>
      </c>
      <c r="J216" s="438">
        <f t="shared" si="257"/>
        <v>2149600230</v>
      </c>
      <c r="K216" s="262">
        <f>IFERROR(H216/E216,"-")</f>
        <v>867872.35014066217</v>
      </c>
      <c r="L216" s="262">
        <f>IFERROR(I216/F216,"-")</f>
        <v>1836957.4531095754</v>
      </c>
      <c r="M216" s="268">
        <f>IFERROR(J216/G216,"-")</f>
        <v>467202.83199304499</v>
      </c>
      <c r="N216" s="265"/>
    </row>
    <row r="217" spans="2:14" ht="13.5" customHeight="1">
      <c r="B217" s="606">
        <v>54</v>
      </c>
      <c r="C217" s="545" t="s">
        <v>24</v>
      </c>
      <c r="D217" s="301" t="s">
        <v>288</v>
      </c>
      <c r="E217" s="262">
        <v>1512</v>
      </c>
      <c r="F217" s="433">
        <v>429</v>
      </c>
      <c r="G217" s="433">
        <v>1503</v>
      </c>
      <c r="H217" s="262">
        <f>SUM(I217:J217)</f>
        <v>1540004220</v>
      </c>
      <c r="I217" s="433">
        <v>767517240</v>
      </c>
      <c r="J217" s="433">
        <v>772486980</v>
      </c>
      <c r="K217" s="262">
        <f>IFERROR(H217/E217,"-")</f>
        <v>1018521.3095238095</v>
      </c>
      <c r="L217" s="262">
        <f t="shared" ref="L217:L219" si="258">IFERROR(I217/F217,"-")</f>
        <v>1789084.4755244756</v>
      </c>
      <c r="M217" s="330">
        <f t="shared" ref="M217:M219" si="259">IFERROR(J217/G217,"-")</f>
        <v>513963.39321357285</v>
      </c>
      <c r="N217" s="265"/>
    </row>
    <row r="218" spans="2:14" ht="13.5" customHeight="1">
      <c r="B218" s="607"/>
      <c r="C218" s="546"/>
      <c r="D218" s="274" t="s">
        <v>289</v>
      </c>
      <c r="E218" s="295">
        <v>2395</v>
      </c>
      <c r="F218" s="439">
        <v>577</v>
      </c>
      <c r="G218" s="439">
        <v>2381</v>
      </c>
      <c r="H218" s="295">
        <f t="shared" ref="H218:H219" si="260">SUM(I218:J218)</f>
        <v>2081020050</v>
      </c>
      <c r="I218" s="439">
        <v>1013426280</v>
      </c>
      <c r="J218" s="439">
        <v>1067593770</v>
      </c>
      <c r="K218" s="295">
        <f t="shared" ref="K218:K219" si="261">IFERROR(H218/E218,"-")</f>
        <v>868901.89979123173</v>
      </c>
      <c r="L218" s="295">
        <f t="shared" si="258"/>
        <v>1756371.3691507799</v>
      </c>
      <c r="M218" s="299">
        <f t="shared" si="259"/>
        <v>448380.41579168418</v>
      </c>
      <c r="N218" s="265"/>
    </row>
    <row r="219" spans="2:14" ht="13.5" customHeight="1">
      <c r="B219" s="607"/>
      <c r="C219" s="546"/>
      <c r="D219" s="274" t="s">
        <v>290</v>
      </c>
      <c r="E219" s="295">
        <v>4946</v>
      </c>
      <c r="F219" s="439">
        <v>1068</v>
      </c>
      <c r="G219" s="439">
        <v>4936</v>
      </c>
      <c r="H219" s="295">
        <f t="shared" si="260"/>
        <v>3828763910</v>
      </c>
      <c r="I219" s="439">
        <v>1693296550</v>
      </c>
      <c r="J219" s="439">
        <v>2135467360</v>
      </c>
      <c r="K219" s="295">
        <f t="shared" si="261"/>
        <v>774113.20460978569</v>
      </c>
      <c r="L219" s="295">
        <f t="shared" si="258"/>
        <v>1585483.6610486892</v>
      </c>
      <c r="M219" s="299">
        <f t="shared" si="259"/>
        <v>432631.1507293355</v>
      </c>
      <c r="N219" s="265"/>
    </row>
    <row r="220" spans="2:14" ht="13.5" customHeight="1">
      <c r="B220" s="613"/>
      <c r="C220" s="547"/>
      <c r="D220" s="300" t="s">
        <v>134</v>
      </c>
      <c r="E220" s="438">
        <f t="shared" ref="E220:J220" si="262">SUM(E217:E219)</f>
        <v>8853</v>
      </c>
      <c r="F220" s="438">
        <f t="shared" si="262"/>
        <v>2074</v>
      </c>
      <c r="G220" s="438">
        <f t="shared" si="262"/>
        <v>8820</v>
      </c>
      <c r="H220" s="438">
        <f t="shared" si="262"/>
        <v>7449788180</v>
      </c>
      <c r="I220" s="438">
        <f t="shared" si="262"/>
        <v>3474240070</v>
      </c>
      <c r="J220" s="438">
        <f t="shared" si="262"/>
        <v>3975548110</v>
      </c>
      <c r="K220" s="267">
        <f>IFERROR(H220/E220,"-")</f>
        <v>841498.72133739979</v>
      </c>
      <c r="L220" s="267">
        <f>IFERROR(I220/F220,"-")</f>
        <v>1675139.8601735777</v>
      </c>
      <c r="M220" s="268">
        <f>IFERROR(J220/G220,"-")</f>
        <v>450742.41609977325</v>
      </c>
      <c r="N220" s="265"/>
    </row>
    <row r="221" spans="2:14" ht="13.5" customHeight="1">
      <c r="B221" s="606">
        <v>55</v>
      </c>
      <c r="C221" s="545" t="s">
        <v>15</v>
      </c>
      <c r="D221" s="301" t="s">
        <v>288</v>
      </c>
      <c r="E221" s="262">
        <v>1608</v>
      </c>
      <c r="F221" s="433">
        <v>472</v>
      </c>
      <c r="G221" s="433">
        <v>1593</v>
      </c>
      <c r="H221" s="262">
        <f>SUM(I221:J221)</f>
        <v>1688915420</v>
      </c>
      <c r="I221" s="433">
        <v>883503720</v>
      </c>
      <c r="J221" s="433">
        <v>805411700</v>
      </c>
      <c r="K221" s="262">
        <f>IFERROR(H221/E221,"-")</f>
        <v>1050320.5348258705</v>
      </c>
      <c r="L221" s="262">
        <f t="shared" ref="L221:L223" si="263">IFERROR(I221/F221,"-")</f>
        <v>1871829.9152542374</v>
      </c>
      <c r="M221" s="330">
        <f t="shared" ref="M221:M223" si="264">IFERROR(J221/G221,"-")</f>
        <v>505594.28750784684</v>
      </c>
      <c r="N221" s="265"/>
    </row>
    <row r="222" spans="2:14" ht="13.5" customHeight="1">
      <c r="B222" s="607"/>
      <c r="C222" s="546"/>
      <c r="D222" s="274" t="s">
        <v>289</v>
      </c>
      <c r="E222" s="295">
        <v>2434</v>
      </c>
      <c r="F222" s="439">
        <v>592</v>
      </c>
      <c r="G222" s="439">
        <v>2420</v>
      </c>
      <c r="H222" s="295">
        <f t="shared" ref="H222:H223" si="265">SUM(I222:J222)</f>
        <v>2201599070</v>
      </c>
      <c r="I222" s="439">
        <v>1093970010</v>
      </c>
      <c r="J222" s="439">
        <v>1107629060</v>
      </c>
      <c r="K222" s="295">
        <f t="shared" ref="K222:K223" si="266">IFERROR(H222/E222,"-")</f>
        <v>904518.92769104359</v>
      </c>
      <c r="L222" s="295">
        <f t="shared" si="263"/>
        <v>1847922.3141891891</v>
      </c>
      <c r="M222" s="299">
        <f t="shared" si="264"/>
        <v>457697.95867768594</v>
      </c>
      <c r="N222" s="265"/>
    </row>
    <row r="223" spans="2:14" ht="13.5" customHeight="1">
      <c r="B223" s="607"/>
      <c r="C223" s="546"/>
      <c r="D223" s="274" t="s">
        <v>290</v>
      </c>
      <c r="E223" s="295">
        <v>4442</v>
      </c>
      <c r="F223" s="439">
        <v>951</v>
      </c>
      <c r="G223" s="439">
        <v>4424</v>
      </c>
      <c r="H223" s="295">
        <f t="shared" si="265"/>
        <v>3660190450</v>
      </c>
      <c r="I223" s="439">
        <v>1585193820</v>
      </c>
      <c r="J223" s="439">
        <v>2074996630</v>
      </c>
      <c r="K223" s="295">
        <f t="shared" si="266"/>
        <v>823996.04907699232</v>
      </c>
      <c r="L223" s="295">
        <f t="shared" si="263"/>
        <v>1666870.4731861199</v>
      </c>
      <c r="M223" s="299">
        <f t="shared" si="264"/>
        <v>469031.78797468357</v>
      </c>
      <c r="N223" s="265"/>
    </row>
    <row r="224" spans="2:14" ht="13.5" customHeight="1">
      <c r="B224" s="613"/>
      <c r="C224" s="547"/>
      <c r="D224" s="293" t="s">
        <v>134</v>
      </c>
      <c r="E224" s="438">
        <f t="shared" ref="E224:J224" si="267">SUM(E221:E223)</f>
        <v>8484</v>
      </c>
      <c r="F224" s="438">
        <f t="shared" si="267"/>
        <v>2015</v>
      </c>
      <c r="G224" s="438">
        <f t="shared" si="267"/>
        <v>8437</v>
      </c>
      <c r="H224" s="438">
        <f t="shared" si="267"/>
        <v>7550704940</v>
      </c>
      <c r="I224" s="438">
        <f t="shared" si="267"/>
        <v>3562667550</v>
      </c>
      <c r="J224" s="438">
        <f t="shared" si="267"/>
        <v>3988037390</v>
      </c>
      <c r="K224" s="262">
        <f>IFERROR(H224/E224,"-")</f>
        <v>889993.51013672794</v>
      </c>
      <c r="L224" s="262">
        <f>IFERROR(I224/F224,"-")</f>
        <v>1768073.2258064516</v>
      </c>
      <c r="M224" s="268">
        <f>IFERROR(J224/G224,"-")</f>
        <v>472684.2941803959</v>
      </c>
      <c r="N224" s="265"/>
    </row>
    <row r="225" spans="2:14" ht="13.5" customHeight="1">
      <c r="B225" s="606">
        <v>56</v>
      </c>
      <c r="C225" s="545" t="s">
        <v>9</v>
      </c>
      <c r="D225" s="301" t="s">
        <v>288</v>
      </c>
      <c r="E225" s="262">
        <v>939</v>
      </c>
      <c r="F225" s="433">
        <v>253</v>
      </c>
      <c r="G225" s="433">
        <v>930</v>
      </c>
      <c r="H225" s="262">
        <f>SUM(I225:J225)</f>
        <v>1033868900</v>
      </c>
      <c r="I225" s="433">
        <v>558428710</v>
      </c>
      <c r="J225" s="433">
        <v>475440190</v>
      </c>
      <c r="K225" s="262">
        <f>IFERROR(H225/E225,"-")</f>
        <v>1101031.8423855165</v>
      </c>
      <c r="L225" s="262">
        <f t="shared" ref="L225:L227" si="268">IFERROR(I225/F225,"-")</f>
        <v>2207228.1027667983</v>
      </c>
      <c r="M225" s="330">
        <f t="shared" ref="M225:M227" si="269">IFERROR(J225/G225,"-")</f>
        <v>511226.01075268816</v>
      </c>
      <c r="N225" s="265"/>
    </row>
    <row r="226" spans="2:14" ht="13.5" customHeight="1">
      <c r="B226" s="607"/>
      <c r="C226" s="546"/>
      <c r="D226" s="274" t="s">
        <v>289</v>
      </c>
      <c r="E226" s="295">
        <v>1548</v>
      </c>
      <c r="F226" s="439">
        <v>351</v>
      </c>
      <c r="G226" s="439">
        <v>1538</v>
      </c>
      <c r="H226" s="295">
        <f t="shared" ref="H226:H227" si="270">SUM(I226:J226)</f>
        <v>1438262530</v>
      </c>
      <c r="I226" s="439">
        <v>742298740</v>
      </c>
      <c r="J226" s="439">
        <v>695963790</v>
      </c>
      <c r="K226" s="295">
        <f t="shared" ref="K226:K227" si="271">IFERROR(H226/E226,"-")</f>
        <v>929110.16149870807</v>
      </c>
      <c r="L226" s="295">
        <f t="shared" si="268"/>
        <v>2114811.2250712248</v>
      </c>
      <c r="M226" s="299">
        <f t="shared" si="269"/>
        <v>452512.21716514957</v>
      </c>
      <c r="N226" s="265"/>
    </row>
    <row r="227" spans="2:14" ht="13.5" customHeight="1">
      <c r="B227" s="607"/>
      <c r="C227" s="546"/>
      <c r="D227" s="274" t="s">
        <v>290</v>
      </c>
      <c r="E227" s="295">
        <v>2964</v>
      </c>
      <c r="F227" s="439">
        <v>597</v>
      </c>
      <c r="G227" s="439">
        <v>2954</v>
      </c>
      <c r="H227" s="295">
        <f t="shared" si="270"/>
        <v>2461584380</v>
      </c>
      <c r="I227" s="439">
        <v>1065368940</v>
      </c>
      <c r="J227" s="439">
        <v>1396215440</v>
      </c>
      <c r="K227" s="295">
        <f t="shared" si="271"/>
        <v>830494.05533063423</v>
      </c>
      <c r="L227" s="295">
        <f t="shared" si="268"/>
        <v>1784537.5879396985</v>
      </c>
      <c r="M227" s="299">
        <f t="shared" si="269"/>
        <v>472652.48476641841</v>
      </c>
      <c r="N227" s="265"/>
    </row>
    <row r="228" spans="2:14" ht="13.5" customHeight="1">
      <c r="B228" s="613"/>
      <c r="C228" s="547"/>
      <c r="D228" s="296" t="s">
        <v>134</v>
      </c>
      <c r="E228" s="438">
        <f t="shared" ref="E228:J228" si="272">SUM(E225:E227)</f>
        <v>5451</v>
      </c>
      <c r="F228" s="438">
        <f t="shared" si="272"/>
        <v>1201</v>
      </c>
      <c r="G228" s="438">
        <f t="shared" si="272"/>
        <v>5422</v>
      </c>
      <c r="H228" s="438">
        <f t="shared" si="272"/>
        <v>4933715810</v>
      </c>
      <c r="I228" s="438">
        <f t="shared" si="272"/>
        <v>2366096390</v>
      </c>
      <c r="J228" s="438">
        <f t="shared" si="272"/>
        <v>2567619420</v>
      </c>
      <c r="K228" s="262">
        <f>IFERROR(H228/E228,"-")</f>
        <v>905102.8820399926</v>
      </c>
      <c r="L228" s="262">
        <f>IFERROR(I228/F228,"-")</f>
        <v>1970105.2373022481</v>
      </c>
      <c r="M228" s="268">
        <f>IFERROR(J228/G228,"-")</f>
        <v>473555.77646624862</v>
      </c>
      <c r="N228" s="265"/>
    </row>
    <row r="229" spans="2:14" ht="13.5" customHeight="1">
      <c r="B229" s="606">
        <v>57</v>
      </c>
      <c r="C229" s="545" t="s">
        <v>43</v>
      </c>
      <c r="D229" s="294" t="s">
        <v>288</v>
      </c>
      <c r="E229" s="262">
        <v>721</v>
      </c>
      <c r="F229" s="433">
        <v>197</v>
      </c>
      <c r="G229" s="433">
        <v>707</v>
      </c>
      <c r="H229" s="262">
        <f>SUM(I229:J229)</f>
        <v>808219730</v>
      </c>
      <c r="I229" s="433">
        <v>443101250</v>
      </c>
      <c r="J229" s="433">
        <v>365118480</v>
      </c>
      <c r="K229" s="262">
        <f>IFERROR(H229/E229,"-")</f>
        <v>1120970.4993065188</v>
      </c>
      <c r="L229" s="262">
        <f t="shared" ref="L229:L231" si="273">IFERROR(I229/F229,"-")</f>
        <v>2249244.9238578682</v>
      </c>
      <c r="M229" s="330">
        <f t="shared" ref="M229:M231" si="274">IFERROR(J229/G229,"-")</f>
        <v>516433.49363507779</v>
      </c>
      <c r="N229" s="265"/>
    </row>
    <row r="230" spans="2:14" ht="13.5" customHeight="1">
      <c r="B230" s="607"/>
      <c r="C230" s="546"/>
      <c r="D230" s="274" t="s">
        <v>289</v>
      </c>
      <c r="E230" s="295">
        <v>1138</v>
      </c>
      <c r="F230" s="439">
        <v>304</v>
      </c>
      <c r="G230" s="439">
        <v>1128</v>
      </c>
      <c r="H230" s="295">
        <f t="shared" ref="H230:H231" si="275">SUM(I230:J230)</f>
        <v>1121843730</v>
      </c>
      <c r="I230" s="439">
        <v>621226740</v>
      </c>
      <c r="J230" s="439">
        <v>500616990</v>
      </c>
      <c r="K230" s="295">
        <f t="shared" ref="K230:K231" si="276">IFERROR(H230/E230,"-")</f>
        <v>985802.92618629173</v>
      </c>
      <c r="L230" s="295">
        <f t="shared" si="273"/>
        <v>2043509.0131578948</v>
      </c>
      <c r="M230" s="299">
        <f t="shared" si="274"/>
        <v>443809.38829787233</v>
      </c>
      <c r="N230" s="265"/>
    </row>
    <row r="231" spans="2:14" ht="13.5" customHeight="1">
      <c r="B231" s="607"/>
      <c r="C231" s="546"/>
      <c r="D231" s="274" t="s">
        <v>290</v>
      </c>
      <c r="E231" s="295">
        <v>2324</v>
      </c>
      <c r="F231" s="439">
        <v>469</v>
      </c>
      <c r="G231" s="439">
        <v>2311</v>
      </c>
      <c r="H231" s="295">
        <f t="shared" si="275"/>
        <v>1825044280</v>
      </c>
      <c r="I231" s="439">
        <v>843347900</v>
      </c>
      <c r="J231" s="439">
        <v>981696380</v>
      </c>
      <c r="K231" s="295">
        <f t="shared" si="276"/>
        <v>785303.04647160065</v>
      </c>
      <c r="L231" s="295">
        <f t="shared" si="273"/>
        <v>1798183.1556503198</v>
      </c>
      <c r="M231" s="299">
        <f t="shared" si="274"/>
        <v>424792.89485071396</v>
      </c>
      <c r="N231" s="265"/>
    </row>
    <row r="232" spans="2:14" ht="13.5" customHeight="1">
      <c r="B232" s="613"/>
      <c r="C232" s="547"/>
      <c r="D232" s="293" t="s">
        <v>134</v>
      </c>
      <c r="E232" s="438">
        <f t="shared" ref="E232:J232" si="277">SUM(E229:E231)</f>
        <v>4183</v>
      </c>
      <c r="F232" s="438">
        <f t="shared" si="277"/>
        <v>970</v>
      </c>
      <c r="G232" s="438">
        <f t="shared" si="277"/>
        <v>4146</v>
      </c>
      <c r="H232" s="438">
        <f t="shared" si="277"/>
        <v>3755107740</v>
      </c>
      <c r="I232" s="438">
        <f t="shared" si="277"/>
        <v>1907675890</v>
      </c>
      <c r="J232" s="438">
        <f t="shared" si="277"/>
        <v>1847431850</v>
      </c>
      <c r="K232" s="262">
        <f>IFERROR(H232/E232,"-")</f>
        <v>897706.84676069801</v>
      </c>
      <c r="L232" s="262">
        <f>IFERROR(I232/F232,"-")</f>
        <v>1966676.1752577319</v>
      </c>
      <c r="M232" s="268">
        <f>IFERROR(J232/G232,"-")</f>
        <v>445593.78919440426</v>
      </c>
      <c r="N232" s="265"/>
    </row>
    <row r="233" spans="2:14" ht="13.5" customHeight="1">
      <c r="B233" s="606">
        <v>58</v>
      </c>
      <c r="C233" s="545" t="s">
        <v>25</v>
      </c>
      <c r="D233" s="301" t="s">
        <v>288</v>
      </c>
      <c r="E233" s="262">
        <v>774</v>
      </c>
      <c r="F233" s="433">
        <v>216</v>
      </c>
      <c r="G233" s="433">
        <v>770</v>
      </c>
      <c r="H233" s="262">
        <f>SUM(I233:J233)</f>
        <v>847830580</v>
      </c>
      <c r="I233" s="433">
        <v>423998820</v>
      </c>
      <c r="J233" s="433">
        <v>423831760</v>
      </c>
      <c r="K233" s="262">
        <f>IFERROR(H233/E233,"-")</f>
        <v>1095388.34625323</v>
      </c>
      <c r="L233" s="262">
        <f t="shared" ref="L233:L235" si="278">IFERROR(I233/F233,"-")</f>
        <v>1962957.5</v>
      </c>
      <c r="M233" s="330">
        <f t="shared" ref="M233:M235" si="279">IFERROR(J233/G233,"-")</f>
        <v>550430.85714285716</v>
      </c>
      <c r="N233" s="265"/>
    </row>
    <row r="234" spans="2:14" ht="13.5" customHeight="1">
      <c r="B234" s="607"/>
      <c r="C234" s="546"/>
      <c r="D234" s="274" t="s">
        <v>289</v>
      </c>
      <c r="E234" s="295">
        <v>1237</v>
      </c>
      <c r="F234" s="439">
        <v>296</v>
      </c>
      <c r="G234" s="439">
        <v>1233</v>
      </c>
      <c r="H234" s="295">
        <f t="shared" ref="H234:H235" si="280">SUM(I234:J234)</f>
        <v>1086236100</v>
      </c>
      <c r="I234" s="439">
        <v>523024960</v>
      </c>
      <c r="J234" s="439">
        <v>563211140</v>
      </c>
      <c r="K234" s="295">
        <f t="shared" ref="K234:K235" si="281">IFERROR(H234/E234,"-")</f>
        <v>878121.34195634595</v>
      </c>
      <c r="L234" s="295">
        <f t="shared" si="278"/>
        <v>1766976.2162162163</v>
      </c>
      <c r="M234" s="299">
        <f t="shared" si="279"/>
        <v>456781.13544201135</v>
      </c>
      <c r="N234" s="265"/>
    </row>
    <row r="235" spans="2:14" ht="13.5" customHeight="1">
      <c r="B235" s="607"/>
      <c r="C235" s="546"/>
      <c r="D235" s="274" t="s">
        <v>290</v>
      </c>
      <c r="E235" s="295">
        <v>2816</v>
      </c>
      <c r="F235" s="439">
        <v>601</v>
      </c>
      <c r="G235" s="439">
        <v>2811</v>
      </c>
      <c r="H235" s="295">
        <f t="shared" si="280"/>
        <v>2325026480</v>
      </c>
      <c r="I235" s="439">
        <v>1017635500</v>
      </c>
      <c r="J235" s="439">
        <v>1307390980</v>
      </c>
      <c r="K235" s="295">
        <f t="shared" si="281"/>
        <v>825648.60795454541</v>
      </c>
      <c r="L235" s="295">
        <f t="shared" si="278"/>
        <v>1693237.1048252911</v>
      </c>
      <c r="M235" s="299">
        <f t="shared" si="279"/>
        <v>465098.17858413374</v>
      </c>
      <c r="N235" s="265"/>
    </row>
    <row r="236" spans="2:14" ht="13.5" customHeight="1">
      <c r="B236" s="613"/>
      <c r="C236" s="547"/>
      <c r="D236" s="293" t="s">
        <v>134</v>
      </c>
      <c r="E236" s="438">
        <f t="shared" ref="E236:J236" si="282">SUM(E233:E235)</f>
        <v>4827</v>
      </c>
      <c r="F236" s="438">
        <f t="shared" si="282"/>
        <v>1113</v>
      </c>
      <c r="G236" s="438">
        <f t="shared" si="282"/>
        <v>4814</v>
      </c>
      <c r="H236" s="438">
        <f t="shared" si="282"/>
        <v>4259093160</v>
      </c>
      <c r="I236" s="438">
        <f t="shared" si="282"/>
        <v>1964659280</v>
      </c>
      <c r="J236" s="438">
        <f t="shared" si="282"/>
        <v>2294433880</v>
      </c>
      <c r="K236" s="262">
        <f>IFERROR(H236/E236,"-")</f>
        <v>882347.86824114353</v>
      </c>
      <c r="L236" s="262">
        <f>IFERROR(I236/F236,"-")</f>
        <v>1765192.5247079965</v>
      </c>
      <c r="M236" s="268">
        <f>IFERROR(J236/G236,"-")</f>
        <v>476616.92563356878</v>
      </c>
      <c r="N236" s="265"/>
    </row>
    <row r="237" spans="2:14" ht="13.5" customHeight="1">
      <c r="B237" s="606">
        <v>59</v>
      </c>
      <c r="C237" s="545" t="s">
        <v>20</v>
      </c>
      <c r="D237" s="301" t="s">
        <v>288</v>
      </c>
      <c r="E237" s="262">
        <v>6465</v>
      </c>
      <c r="F237" s="433">
        <v>1701</v>
      </c>
      <c r="G237" s="433">
        <v>6415</v>
      </c>
      <c r="H237" s="262">
        <f>SUM(I237:J237)</f>
        <v>6655616860</v>
      </c>
      <c r="I237" s="433">
        <v>3606071590</v>
      </c>
      <c r="J237" s="433">
        <v>3049545270</v>
      </c>
      <c r="K237" s="262">
        <f>IFERROR(H237/E237,"-")</f>
        <v>1029484.4331013148</v>
      </c>
      <c r="L237" s="262">
        <f t="shared" ref="L237:L239" si="283">IFERROR(I237/F237,"-")</f>
        <v>2119971.5402704291</v>
      </c>
      <c r="M237" s="330">
        <f t="shared" ref="M237:M239" si="284">IFERROR(J237/G237,"-")</f>
        <v>475377.28293063131</v>
      </c>
      <c r="N237" s="265"/>
    </row>
    <row r="238" spans="2:14" ht="13.5" customHeight="1">
      <c r="B238" s="607"/>
      <c r="C238" s="546"/>
      <c r="D238" s="274" t="s">
        <v>289</v>
      </c>
      <c r="E238" s="295">
        <v>10377</v>
      </c>
      <c r="F238" s="439">
        <v>2312</v>
      </c>
      <c r="G238" s="439">
        <v>10326</v>
      </c>
      <c r="H238" s="295">
        <f t="shared" ref="H238:H239" si="285">SUM(I238:J238)</f>
        <v>9199029270</v>
      </c>
      <c r="I238" s="439">
        <v>4327936960</v>
      </c>
      <c r="J238" s="439">
        <v>4871092310</v>
      </c>
      <c r="K238" s="295">
        <f t="shared" ref="K238:K239" si="286">IFERROR(H238/E238,"-")</f>
        <v>886482.53541485977</v>
      </c>
      <c r="L238" s="295">
        <f t="shared" si="283"/>
        <v>1871945.0519031142</v>
      </c>
      <c r="M238" s="299">
        <f t="shared" si="284"/>
        <v>471730.80670153012</v>
      </c>
      <c r="N238" s="265"/>
    </row>
    <row r="239" spans="2:14" ht="13.5" customHeight="1">
      <c r="B239" s="607"/>
      <c r="C239" s="546"/>
      <c r="D239" s="274" t="s">
        <v>290</v>
      </c>
      <c r="E239" s="295">
        <v>18598</v>
      </c>
      <c r="F239" s="439">
        <v>3664</v>
      </c>
      <c r="G239" s="439">
        <v>18527</v>
      </c>
      <c r="H239" s="295">
        <f t="shared" si="285"/>
        <v>14768376720</v>
      </c>
      <c r="I239" s="439">
        <v>6562301630</v>
      </c>
      <c r="J239" s="439">
        <v>8206075090</v>
      </c>
      <c r="K239" s="295">
        <f t="shared" si="286"/>
        <v>794084.13377782563</v>
      </c>
      <c r="L239" s="295">
        <f t="shared" si="283"/>
        <v>1791021.1872270743</v>
      </c>
      <c r="M239" s="299">
        <f t="shared" si="284"/>
        <v>442925.19512063474</v>
      </c>
      <c r="N239" s="265"/>
    </row>
    <row r="240" spans="2:14" ht="13.5" customHeight="1">
      <c r="B240" s="613"/>
      <c r="C240" s="547"/>
      <c r="D240" s="293" t="s">
        <v>134</v>
      </c>
      <c r="E240" s="438">
        <f t="shared" ref="E240:J240" si="287">SUM(E237:E239)</f>
        <v>35440</v>
      </c>
      <c r="F240" s="438">
        <f t="shared" si="287"/>
        <v>7677</v>
      </c>
      <c r="G240" s="438">
        <f t="shared" si="287"/>
        <v>35268</v>
      </c>
      <c r="H240" s="438">
        <f t="shared" si="287"/>
        <v>30623022850</v>
      </c>
      <c r="I240" s="438">
        <f t="shared" si="287"/>
        <v>14496310180</v>
      </c>
      <c r="J240" s="438">
        <f t="shared" si="287"/>
        <v>16126712670</v>
      </c>
      <c r="K240" s="262">
        <f>IFERROR(H240/E240,"-")</f>
        <v>864080.78019187355</v>
      </c>
      <c r="L240" s="262">
        <f>IFERROR(I240/F240,"-")</f>
        <v>1888277.9966132604</v>
      </c>
      <c r="M240" s="268">
        <f>IFERROR(J240/G240,"-")</f>
        <v>457261.89945559716</v>
      </c>
      <c r="N240" s="265"/>
    </row>
    <row r="241" spans="2:14" ht="13.5" customHeight="1">
      <c r="B241" s="606">
        <v>60</v>
      </c>
      <c r="C241" s="545" t="s">
        <v>44</v>
      </c>
      <c r="D241" s="301" t="s">
        <v>288</v>
      </c>
      <c r="E241" s="262">
        <v>663</v>
      </c>
      <c r="F241" s="433">
        <v>176</v>
      </c>
      <c r="G241" s="433">
        <v>653</v>
      </c>
      <c r="H241" s="262">
        <f>SUM(I241:J241)</f>
        <v>686936510</v>
      </c>
      <c r="I241" s="433">
        <v>392473940</v>
      </c>
      <c r="J241" s="433">
        <v>294462570</v>
      </c>
      <c r="K241" s="262">
        <f>IFERROR(H241/E241,"-")</f>
        <v>1036103.3333333334</v>
      </c>
      <c r="L241" s="262">
        <f t="shared" ref="L241:L243" si="288">IFERROR(I241/F241,"-")</f>
        <v>2229965.5681818184</v>
      </c>
      <c r="M241" s="330">
        <f t="shared" ref="M241:M243" si="289">IFERROR(J241/G241,"-")</f>
        <v>450938.08575803984</v>
      </c>
      <c r="N241" s="265"/>
    </row>
    <row r="242" spans="2:14" ht="13.5" customHeight="1">
      <c r="B242" s="607"/>
      <c r="C242" s="546"/>
      <c r="D242" s="274" t="s">
        <v>289</v>
      </c>
      <c r="E242" s="295">
        <v>1121</v>
      </c>
      <c r="F242" s="439">
        <v>269</v>
      </c>
      <c r="G242" s="439">
        <v>1106</v>
      </c>
      <c r="H242" s="295">
        <f t="shared" ref="H242:H243" si="290">SUM(I242:J242)</f>
        <v>957887990</v>
      </c>
      <c r="I242" s="439">
        <v>499466780</v>
      </c>
      <c r="J242" s="439">
        <v>458421210</v>
      </c>
      <c r="K242" s="295">
        <f t="shared" ref="K242:K243" si="291">IFERROR(H242/E242,"-")</f>
        <v>854494.19268510258</v>
      </c>
      <c r="L242" s="295">
        <f t="shared" si="288"/>
        <v>1856753.8289962825</v>
      </c>
      <c r="M242" s="299">
        <f t="shared" si="289"/>
        <v>414485.72332730563</v>
      </c>
      <c r="N242" s="265"/>
    </row>
    <row r="243" spans="2:14" ht="13.5" customHeight="1">
      <c r="B243" s="607"/>
      <c r="C243" s="546"/>
      <c r="D243" s="274" t="s">
        <v>290</v>
      </c>
      <c r="E243" s="295">
        <v>2080</v>
      </c>
      <c r="F243" s="439">
        <v>412</v>
      </c>
      <c r="G243" s="439">
        <v>2070</v>
      </c>
      <c r="H243" s="295">
        <f t="shared" si="290"/>
        <v>1536143590</v>
      </c>
      <c r="I243" s="439">
        <v>733229120</v>
      </c>
      <c r="J243" s="439">
        <v>802914470</v>
      </c>
      <c r="K243" s="295">
        <f t="shared" si="291"/>
        <v>738530.57211538462</v>
      </c>
      <c r="L243" s="295">
        <f t="shared" si="288"/>
        <v>1779682.3300970874</v>
      </c>
      <c r="M243" s="299">
        <f t="shared" si="289"/>
        <v>387881.38647342997</v>
      </c>
      <c r="N243" s="265"/>
    </row>
    <row r="244" spans="2:14" ht="13.5" customHeight="1">
      <c r="B244" s="613"/>
      <c r="C244" s="547"/>
      <c r="D244" s="293" t="s">
        <v>134</v>
      </c>
      <c r="E244" s="438">
        <f t="shared" ref="E244:J244" si="292">SUM(E241:E243)</f>
        <v>3864</v>
      </c>
      <c r="F244" s="438">
        <f t="shared" si="292"/>
        <v>857</v>
      </c>
      <c r="G244" s="438">
        <f t="shared" si="292"/>
        <v>3829</v>
      </c>
      <c r="H244" s="438">
        <f t="shared" si="292"/>
        <v>3180968090</v>
      </c>
      <c r="I244" s="438">
        <f t="shared" si="292"/>
        <v>1625169840</v>
      </c>
      <c r="J244" s="438">
        <f t="shared" si="292"/>
        <v>1555798250</v>
      </c>
      <c r="K244" s="262">
        <f>IFERROR(H244/E244,"-")</f>
        <v>823231.9073498965</v>
      </c>
      <c r="L244" s="262">
        <f>IFERROR(I244/F244,"-")</f>
        <v>1896347.5379229872</v>
      </c>
      <c r="M244" s="268">
        <f>IFERROR(J244/G244,"-")</f>
        <v>406319.73100026115</v>
      </c>
      <c r="N244" s="265"/>
    </row>
    <row r="245" spans="2:14" ht="13.5" customHeight="1">
      <c r="B245" s="606">
        <v>61</v>
      </c>
      <c r="C245" s="545" t="s">
        <v>16</v>
      </c>
      <c r="D245" s="301" t="s">
        <v>288</v>
      </c>
      <c r="E245" s="262">
        <v>743</v>
      </c>
      <c r="F245" s="433">
        <v>226</v>
      </c>
      <c r="G245" s="433">
        <v>736</v>
      </c>
      <c r="H245" s="262">
        <f>SUM(I245:J245)</f>
        <v>808118510</v>
      </c>
      <c r="I245" s="433">
        <v>478658150</v>
      </c>
      <c r="J245" s="433">
        <v>329460360</v>
      </c>
      <c r="K245" s="262">
        <f>IFERROR(H245/E245,"-")</f>
        <v>1087642.6783310901</v>
      </c>
      <c r="L245" s="262">
        <f t="shared" ref="L245:L247" si="293">IFERROR(I245/F245,"-")</f>
        <v>2117956.4159292034</v>
      </c>
      <c r="M245" s="330">
        <f t="shared" ref="M245:M247" si="294">IFERROR(J245/G245,"-")</f>
        <v>447636.35869565216</v>
      </c>
      <c r="N245" s="265"/>
    </row>
    <row r="246" spans="2:14" ht="13.5" customHeight="1">
      <c r="B246" s="607"/>
      <c r="C246" s="546"/>
      <c r="D246" s="274" t="s">
        <v>289</v>
      </c>
      <c r="E246" s="295">
        <v>1101</v>
      </c>
      <c r="F246" s="439">
        <v>284</v>
      </c>
      <c r="G246" s="439">
        <v>1091</v>
      </c>
      <c r="H246" s="295">
        <f t="shared" ref="H246:H247" si="295">SUM(I246:J246)</f>
        <v>1037179510</v>
      </c>
      <c r="I246" s="439">
        <v>570334990</v>
      </c>
      <c r="J246" s="439">
        <v>466844520</v>
      </c>
      <c r="K246" s="295">
        <f t="shared" ref="K246:K247" si="296">IFERROR(H246/E246,"-")</f>
        <v>942034.06902815623</v>
      </c>
      <c r="L246" s="295">
        <f t="shared" si="293"/>
        <v>2008221.795774648</v>
      </c>
      <c r="M246" s="299">
        <f t="shared" si="294"/>
        <v>427905.15123739687</v>
      </c>
      <c r="N246" s="265"/>
    </row>
    <row r="247" spans="2:14" ht="13.5" customHeight="1">
      <c r="B247" s="607"/>
      <c r="C247" s="546"/>
      <c r="D247" s="274" t="s">
        <v>290</v>
      </c>
      <c r="E247" s="295">
        <v>2084</v>
      </c>
      <c r="F247" s="439">
        <v>478</v>
      </c>
      <c r="G247" s="439">
        <v>2080</v>
      </c>
      <c r="H247" s="295">
        <f t="shared" si="295"/>
        <v>1738180610</v>
      </c>
      <c r="I247" s="439">
        <v>812843450</v>
      </c>
      <c r="J247" s="439">
        <v>925337160</v>
      </c>
      <c r="K247" s="295">
        <f t="shared" si="296"/>
        <v>834059.7936660269</v>
      </c>
      <c r="L247" s="295">
        <f t="shared" si="293"/>
        <v>1700509.3096234309</v>
      </c>
      <c r="M247" s="299">
        <f t="shared" si="294"/>
        <v>444873.63461538462</v>
      </c>
      <c r="N247" s="265"/>
    </row>
    <row r="248" spans="2:14" ht="13.5" customHeight="1">
      <c r="B248" s="613"/>
      <c r="C248" s="547"/>
      <c r="D248" s="293" t="s">
        <v>134</v>
      </c>
      <c r="E248" s="438">
        <f t="shared" ref="E248:J248" si="297">SUM(E245:E247)</f>
        <v>3928</v>
      </c>
      <c r="F248" s="438">
        <f t="shared" si="297"/>
        <v>988</v>
      </c>
      <c r="G248" s="438">
        <f t="shared" si="297"/>
        <v>3907</v>
      </c>
      <c r="H248" s="438">
        <f t="shared" si="297"/>
        <v>3583478630</v>
      </c>
      <c r="I248" s="438">
        <f t="shared" si="297"/>
        <v>1861836590</v>
      </c>
      <c r="J248" s="438">
        <f t="shared" si="297"/>
        <v>1721642040</v>
      </c>
      <c r="K248" s="262">
        <f>IFERROR(H248/E248,"-")</f>
        <v>912290.89358452137</v>
      </c>
      <c r="L248" s="262">
        <f>IFERROR(I248/F248,"-")</f>
        <v>1884449.9898785425</v>
      </c>
      <c r="M248" s="268">
        <f>IFERROR(J248/G248,"-")</f>
        <v>440655.75633478374</v>
      </c>
      <c r="N248" s="265"/>
    </row>
    <row r="249" spans="2:14" ht="13.5" customHeight="1">
      <c r="B249" s="606">
        <v>62</v>
      </c>
      <c r="C249" s="545" t="s">
        <v>17</v>
      </c>
      <c r="D249" s="301" t="s">
        <v>288</v>
      </c>
      <c r="E249" s="262">
        <v>951</v>
      </c>
      <c r="F249" s="433">
        <v>213</v>
      </c>
      <c r="G249" s="433">
        <v>945</v>
      </c>
      <c r="H249" s="262">
        <f>SUM(I249:J249)</f>
        <v>796952340</v>
      </c>
      <c r="I249" s="433">
        <v>375416080</v>
      </c>
      <c r="J249" s="433">
        <v>421536260</v>
      </c>
      <c r="K249" s="262">
        <f>IFERROR(H249/E249,"-")</f>
        <v>838015.07886435336</v>
      </c>
      <c r="L249" s="262">
        <f t="shared" ref="L249:L251" si="298">IFERROR(I249/F249,"-")</f>
        <v>1762516.8075117371</v>
      </c>
      <c r="M249" s="330">
        <f t="shared" ref="M249:M251" si="299">IFERROR(J249/G249,"-")</f>
        <v>446070.11640211643</v>
      </c>
      <c r="N249" s="265"/>
    </row>
    <row r="250" spans="2:14" ht="13.5" customHeight="1">
      <c r="B250" s="607"/>
      <c r="C250" s="546"/>
      <c r="D250" s="274" t="s">
        <v>289</v>
      </c>
      <c r="E250" s="295">
        <v>1766</v>
      </c>
      <c r="F250" s="439">
        <v>378</v>
      </c>
      <c r="G250" s="439">
        <v>1759</v>
      </c>
      <c r="H250" s="295">
        <f t="shared" ref="H250:H251" si="300">SUM(I250:J250)</f>
        <v>1403880340</v>
      </c>
      <c r="I250" s="439">
        <v>670696740</v>
      </c>
      <c r="J250" s="439">
        <v>733183600</v>
      </c>
      <c r="K250" s="295">
        <f t="shared" ref="K250:K251" si="301">IFERROR(H250/E250,"-")</f>
        <v>794949.22989807476</v>
      </c>
      <c r="L250" s="295">
        <f t="shared" si="298"/>
        <v>1774330</v>
      </c>
      <c r="M250" s="299">
        <f t="shared" si="299"/>
        <v>416818.41955656622</v>
      </c>
      <c r="N250" s="265"/>
    </row>
    <row r="251" spans="2:14" ht="13.5" customHeight="1">
      <c r="B251" s="607"/>
      <c r="C251" s="546"/>
      <c r="D251" s="274" t="s">
        <v>290</v>
      </c>
      <c r="E251" s="295">
        <v>3679</v>
      </c>
      <c r="F251" s="439">
        <v>709</v>
      </c>
      <c r="G251" s="439">
        <v>3671</v>
      </c>
      <c r="H251" s="295">
        <f t="shared" si="300"/>
        <v>2546901960</v>
      </c>
      <c r="I251" s="439">
        <v>1005951490</v>
      </c>
      <c r="J251" s="439">
        <v>1540950470</v>
      </c>
      <c r="K251" s="295">
        <f t="shared" si="301"/>
        <v>692281.04376189178</v>
      </c>
      <c r="L251" s="295">
        <f t="shared" si="298"/>
        <v>1418831.4386459803</v>
      </c>
      <c r="M251" s="299">
        <f t="shared" si="299"/>
        <v>419763.13538545353</v>
      </c>
      <c r="N251" s="265"/>
    </row>
    <row r="252" spans="2:14" ht="13.5" customHeight="1">
      <c r="B252" s="613"/>
      <c r="C252" s="547"/>
      <c r="D252" s="293" t="s">
        <v>134</v>
      </c>
      <c r="E252" s="438">
        <f t="shared" ref="E252:J252" si="302">SUM(E249:E251)</f>
        <v>6396</v>
      </c>
      <c r="F252" s="438">
        <f t="shared" si="302"/>
        <v>1300</v>
      </c>
      <c r="G252" s="438">
        <f t="shared" si="302"/>
        <v>6375</v>
      </c>
      <c r="H252" s="438">
        <f t="shared" si="302"/>
        <v>4747734640</v>
      </c>
      <c r="I252" s="438">
        <f t="shared" si="302"/>
        <v>2052064310</v>
      </c>
      <c r="J252" s="438">
        <f t="shared" si="302"/>
        <v>2695670330</v>
      </c>
      <c r="K252" s="262">
        <f>IFERROR(H252/E252,"-")</f>
        <v>742297.47342088807</v>
      </c>
      <c r="L252" s="262">
        <f>IFERROR(I252/F252,"-")</f>
        <v>1578511.0076923077</v>
      </c>
      <c r="M252" s="268">
        <f>IFERROR(J252/G252,"-")</f>
        <v>422850.24784313724</v>
      </c>
      <c r="N252" s="265"/>
    </row>
    <row r="253" spans="2:14" ht="13.5" customHeight="1">
      <c r="B253" s="606">
        <v>63</v>
      </c>
      <c r="C253" s="545" t="s">
        <v>26</v>
      </c>
      <c r="D253" s="301" t="s">
        <v>288</v>
      </c>
      <c r="E253" s="262">
        <v>727</v>
      </c>
      <c r="F253" s="433">
        <v>203</v>
      </c>
      <c r="G253" s="433">
        <v>723</v>
      </c>
      <c r="H253" s="262">
        <f>SUM(I253:J253)</f>
        <v>687236060</v>
      </c>
      <c r="I253" s="433">
        <v>372723420</v>
      </c>
      <c r="J253" s="433">
        <v>314512640</v>
      </c>
      <c r="K253" s="262">
        <f>IFERROR(H253/E253,"-")</f>
        <v>945304.07152682252</v>
      </c>
      <c r="L253" s="262">
        <f t="shared" ref="L253:L255" si="303">IFERROR(I253/F253,"-")</f>
        <v>1836075.960591133</v>
      </c>
      <c r="M253" s="330">
        <f t="shared" ref="M253:M255" si="304">IFERROR(J253/G253,"-")</f>
        <v>435010.56708160444</v>
      </c>
      <c r="N253" s="265"/>
    </row>
    <row r="254" spans="2:14" ht="13.5" customHeight="1">
      <c r="B254" s="607"/>
      <c r="C254" s="546"/>
      <c r="D254" s="274" t="s">
        <v>289</v>
      </c>
      <c r="E254" s="295">
        <v>1267</v>
      </c>
      <c r="F254" s="439">
        <v>279</v>
      </c>
      <c r="G254" s="439">
        <v>1264</v>
      </c>
      <c r="H254" s="295">
        <f t="shared" ref="H254:H255" si="305">SUM(I254:J254)</f>
        <v>1046564940</v>
      </c>
      <c r="I254" s="439">
        <v>456805790</v>
      </c>
      <c r="J254" s="439">
        <v>589759150</v>
      </c>
      <c r="K254" s="295">
        <f t="shared" ref="K254:K255" si="306">IFERROR(H254/E254,"-")</f>
        <v>826018.10576164164</v>
      </c>
      <c r="L254" s="295">
        <f t="shared" si="303"/>
        <v>1637296.7383512545</v>
      </c>
      <c r="M254" s="299">
        <f t="shared" si="304"/>
        <v>466581.60601265822</v>
      </c>
      <c r="N254" s="265"/>
    </row>
    <row r="255" spans="2:14" ht="13.5" customHeight="1">
      <c r="B255" s="607"/>
      <c r="C255" s="546"/>
      <c r="D255" s="274" t="s">
        <v>290</v>
      </c>
      <c r="E255" s="295">
        <v>2714</v>
      </c>
      <c r="F255" s="439">
        <v>557</v>
      </c>
      <c r="G255" s="439">
        <v>2703</v>
      </c>
      <c r="H255" s="295">
        <f t="shared" si="305"/>
        <v>2090165540</v>
      </c>
      <c r="I255" s="439">
        <v>925338240</v>
      </c>
      <c r="J255" s="439">
        <v>1164827300</v>
      </c>
      <c r="K255" s="295">
        <f t="shared" si="306"/>
        <v>770142.05600589537</v>
      </c>
      <c r="L255" s="295">
        <f t="shared" si="303"/>
        <v>1661289.4793536805</v>
      </c>
      <c r="M255" s="299">
        <f t="shared" si="304"/>
        <v>430938.69774324825</v>
      </c>
      <c r="N255" s="265"/>
    </row>
    <row r="256" spans="2:14" ht="13.5" customHeight="1">
      <c r="B256" s="613"/>
      <c r="C256" s="547"/>
      <c r="D256" s="296" t="s">
        <v>134</v>
      </c>
      <c r="E256" s="438">
        <f t="shared" ref="E256:J256" si="307">SUM(E253:E255)</f>
        <v>4708</v>
      </c>
      <c r="F256" s="438">
        <f t="shared" si="307"/>
        <v>1039</v>
      </c>
      <c r="G256" s="438">
        <f t="shared" si="307"/>
        <v>4690</v>
      </c>
      <c r="H256" s="438">
        <f t="shared" si="307"/>
        <v>3823966540</v>
      </c>
      <c r="I256" s="438">
        <f t="shared" si="307"/>
        <v>1754867450</v>
      </c>
      <c r="J256" s="438">
        <f t="shared" si="307"/>
        <v>2069099090</v>
      </c>
      <c r="K256" s="262">
        <f>IFERROR(H256/E256,"-")</f>
        <v>812227.38742565841</v>
      </c>
      <c r="L256" s="262">
        <f>IFERROR(I256/F256,"-")</f>
        <v>1688996.583253128</v>
      </c>
      <c r="M256" s="268">
        <f>IFERROR(J256/G256,"-")</f>
        <v>441172.51385927503</v>
      </c>
      <c r="N256" s="265"/>
    </row>
    <row r="257" spans="2:14" ht="13.5" customHeight="1">
      <c r="B257" s="606">
        <v>64</v>
      </c>
      <c r="C257" s="545" t="s">
        <v>45</v>
      </c>
      <c r="D257" s="294" t="s">
        <v>288</v>
      </c>
      <c r="E257" s="262">
        <v>650</v>
      </c>
      <c r="F257" s="433">
        <v>193</v>
      </c>
      <c r="G257" s="433">
        <v>644</v>
      </c>
      <c r="H257" s="262">
        <f>SUM(I257:J257)</f>
        <v>743929490</v>
      </c>
      <c r="I257" s="433">
        <v>441222790</v>
      </c>
      <c r="J257" s="433">
        <v>302706700</v>
      </c>
      <c r="K257" s="262">
        <f>IFERROR(H257/E257,"-")</f>
        <v>1144506.9076923076</v>
      </c>
      <c r="L257" s="262">
        <f t="shared" ref="L257:L259" si="308">IFERROR(I257/F257,"-")</f>
        <v>2286128.4455958549</v>
      </c>
      <c r="M257" s="330">
        <f t="shared" ref="M257:M259" si="309">IFERROR(J257/G257,"-")</f>
        <v>470041.4596273292</v>
      </c>
      <c r="N257" s="265"/>
    </row>
    <row r="258" spans="2:14" ht="13.5" customHeight="1">
      <c r="B258" s="607"/>
      <c r="C258" s="546"/>
      <c r="D258" s="274" t="s">
        <v>289</v>
      </c>
      <c r="E258" s="295">
        <v>1152</v>
      </c>
      <c r="F258" s="439">
        <v>275</v>
      </c>
      <c r="G258" s="439">
        <v>1141</v>
      </c>
      <c r="H258" s="295">
        <f t="shared" ref="H258:H259" si="310">SUM(I258:J258)</f>
        <v>1058829180</v>
      </c>
      <c r="I258" s="439">
        <v>511003300</v>
      </c>
      <c r="J258" s="439">
        <v>547825880</v>
      </c>
      <c r="K258" s="295">
        <f t="shared" ref="K258:K259" si="311">IFERROR(H258/E258,"-")</f>
        <v>919122.55208333337</v>
      </c>
      <c r="L258" s="295">
        <f t="shared" si="308"/>
        <v>1858193.8181818181</v>
      </c>
      <c r="M258" s="299">
        <f t="shared" si="309"/>
        <v>480127.85276073619</v>
      </c>
      <c r="N258" s="265"/>
    </row>
    <row r="259" spans="2:14" ht="13.5" customHeight="1">
      <c r="B259" s="607"/>
      <c r="C259" s="546"/>
      <c r="D259" s="274" t="s">
        <v>290</v>
      </c>
      <c r="E259" s="295">
        <v>2476</v>
      </c>
      <c r="F259" s="439">
        <v>506</v>
      </c>
      <c r="G259" s="439">
        <v>2466</v>
      </c>
      <c r="H259" s="295">
        <f t="shared" si="310"/>
        <v>1904477100</v>
      </c>
      <c r="I259" s="439">
        <v>864637140</v>
      </c>
      <c r="J259" s="439">
        <v>1039839960</v>
      </c>
      <c r="K259" s="295">
        <f t="shared" si="311"/>
        <v>769174.91922455572</v>
      </c>
      <c r="L259" s="295">
        <f t="shared" si="308"/>
        <v>1708769.0513833992</v>
      </c>
      <c r="M259" s="299">
        <f t="shared" si="309"/>
        <v>421670.70559610706</v>
      </c>
      <c r="N259" s="265"/>
    </row>
    <row r="260" spans="2:14" ht="13.5" customHeight="1">
      <c r="B260" s="613"/>
      <c r="C260" s="547"/>
      <c r="D260" s="293" t="s">
        <v>134</v>
      </c>
      <c r="E260" s="438">
        <f t="shared" ref="E260:J260" si="312">SUM(E257:E259)</f>
        <v>4278</v>
      </c>
      <c r="F260" s="438">
        <f t="shared" si="312"/>
        <v>974</v>
      </c>
      <c r="G260" s="438">
        <f t="shared" si="312"/>
        <v>4251</v>
      </c>
      <c r="H260" s="438">
        <f t="shared" si="312"/>
        <v>3707235770</v>
      </c>
      <c r="I260" s="438">
        <f t="shared" si="312"/>
        <v>1816863230</v>
      </c>
      <c r="J260" s="438">
        <f t="shared" si="312"/>
        <v>1890372540</v>
      </c>
      <c r="K260" s="262">
        <f>IFERROR(H260/E260,"-")</f>
        <v>866581.52641421231</v>
      </c>
      <c r="L260" s="262">
        <f>IFERROR(I260/F260,"-")</f>
        <v>1865362.6591375771</v>
      </c>
      <c r="M260" s="268">
        <f>IFERROR(J260/G260,"-")</f>
        <v>444688.90613973181</v>
      </c>
      <c r="N260" s="265"/>
    </row>
    <row r="261" spans="2:14" ht="13.5" customHeight="1">
      <c r="B261" s="606">
        <v>65</v>
      </c>
      <c r="C261" s="545" t="s">
        <v>10</v>
      </c>
      <c r="D261" s="301" t="s">
        <v>288</v>
      </c>
      <c r="E261" s="262">
        <v>340</v>
      </c>
      <c r="F261" s="433">
        <v>103</v>
      </c>
      <c r="G261" s="433">
        <v>335</v>
      </c>
      <c r="H261" s="262">
        <f>SUM(I261:J261)</f>
        <v>361806110</v>
      </c>
      <c r="I261" s="433">
        <v>224716170</v>
      </c>
      <c r="J261" s="433">
        <v>137089940</v>
      </c>
      <c r="K261" s="262">
        <f>IFERROR(H261/E261,"-")</f>
        <v>1064135.6176470588</v>
      </c>
      <c r="L261" s="262">
        <f t="shared" ref="L261:L263" si="313">IFERROR(I261/F261,"-")</f>
        <v>2181710.3883495145</v>
      </c>
      <c r="M261" s="330">
        <f t="shared" ref="M261:M263" si="314">IFERROR(J261/G261,"-")</f>
        <v>409223.70149253734</v>
      </c>
      <c r="N261" s="265"/>
    </row>
    <row r="262" spans="2:14" ht="13.5" customHeight="1">
      <c r="B262" s="607"/>
      <c r="C262" s="546"/>
      <c r="D262" s="274" t="s">
        <v>289</v>
      </c>
      <c r="E262" s="295">
        <v>581</v>
      </c>
      <c r="F262" s="439">
        <v>145</v>
      </c>
      <c r="G262" s="439">
        <v>575</v>
      </c>
      <c r="H262" s="295">
        <f t="shared" ref="H262:H263" si="315">SUM(I262:J262)</f>
        <v>504369010</v>
      </c>
      <c r="I262" s="439">
        <v>259562180</v>
      </c>
      <c r="J262" s="439">
        <v>244806830</v>
      </c>
      <c r="K262" s="295">
        <f t="shared" ref="K262:K263" si="316">IFERROR(H262/E262,"-")</f>
        <v>868105.00860585202</v>
      </c>
      <c r="L262" s="295">
        <f t="shared" si="313"/>
        <v>1790084</v>
      </c>
      <c r="M262" s="299">
        <f t="shared" si="314"/>
        <v>425751.00869565218</v>
      </c>
      <c r="N262" s="265"/>
    </row>
    <row r="263" spans="2:14" ht="13.5" customHeight="1">
      <c r="B263" s="607"/>
      <c r="C263" s="546"/>
      <c r="D263" s="274" t="s">
        <v>290</v>
      </c>
      <c r="E263" s="295">
        <v>1459</v>
      </c>
      <c r="F263" s="439">
        <v>332</v>
      </c>
      <c r="G263" s="439">
        <v>1453</v>
      </c>
      <c r="H263" s="295">
        <f t="shared" si="315"/>
        <v>1209008470</v>
      </c>
      <c r="I263" s="439">
        <v>633276270</v>
      </c>
      <c r="J263" s="439">
        <v>575732200</v>
      </c>
      <c r="K263" s="295">
        <f t="shared" si="316"/>
        <v>828655.56545579166</v>
      </c>
      <c r="L263" s="295">
        <f t="shared" si="313"/>
        <v>1907458.6445783132</v>
      </c>
      <c r="M263" s="299">
        <f t="shared" si="314"/>
        <v>396236.88919476944</v>
      </c>
      <c r="N263" s="265"/>
    </row>
    <row r="264" spans="2:14" ht="13.5" customHeight="1">
      <c r="B264" s="613"/>
      <c r="C264" s="547"/>
      <c r="D264" s="293" t="s">
        <v>134</v>
      </c>
      <c r="E264" s="438">
        <f t="shared" ref="E264:J264" si="317">SUM(E261:E263)</f>
        <v>2380</v>
      </c>
      <c r="F264" s="438">
        <f t="shared" si="317"/>
        <v>580</v>
      </c>
      <c r="G264" s="438">
        <f t="shared" si="317"/>
        <v>2363</v>
      </c>
      <c r="H264" s="438">
        <f t="shared" si="317"/>
        <v>2075183590</v>
      </c>
      <c r="I264" s="438">
        <f t="shared" si="317"/>
        <v>1117554620</v>
      </c>
      <c r="J264" s="438">
        <f t="shared" si="317"/>
        <v>957628970</v>
      </c>
      <c r="K264" s="262">
        <f>IFERROR(H264/E264,"-")</f>
        <v>871925.87815126055</v>
      </c>
      <c r="L264" s="262">
        <f>IFERROR(I264/F264,"-")</f>
        <v>1926818.3103448276</v>
      </c>
      <c r="M264" s="268">
        <f>IFERROR(J264/G264,"-")</f>
        <v>405259.82649174775</v>
      </c>
      <c r="N264" s="265"/>
    </row>
    <row r="265" spans="2:14" ht="13.5" customHeight="1">
      <c r="B265" s="606">
        <v>66</v>
      </c>
      <c r="C265" s="545" t="s">
        <v>5</v>
      </c>
      <c r="D265" s="301" t="s">
        <v>288</v>
      </c>
      <c r="E265" s="262">
        <v>375</v>
      </c>
      <c r="F265" s="433">
        <v>102</v>
      </c>
      <c r="G265" s="433">
        <v>375</v>
      </c>
      <c r="H265" s="262">
        <f>SUM(I265:J265)</f>
        <v>385361620</v>
      </c>
      <c r="I265" s="433">
        <v>217161080</v>
      </c>
      <c r="J265" s="433">
        <v>168200540</v>
      </c>
      <c r="K265" s="262">
        <f>IFERROR(H265/E265,"-")</f>
        <v>1027630.9866666667</v>
      </c>
      <c r="L265" s="262">
        <f t="shared" ref="L265:L267" si="318">IFERROR(I265/F265,"-")</f>
        <v>2129030.1960784313</v>
      </c>
      <c r="M265" s="330">
        <f t="shared" ref="M265:M267" si="319">IFERROR(J265/G265,"-")</f>
        <v>448534.77333333332</v>
      </c>
      <c r="N265" s="265"/>
    </row>
    <row r="266" spans="2:14" ht="13.5" customHeight="1">
      <c r="B266" s="607"/>
      <c r="C266" s="546"/>
      <c r="D266" s="274" t="s">
        <v>289</v>
      </c>
      <c r="E266" s="295">
        <v>682</v>
      </c>
      <c r="F266" s="439">
        <v>136</v>
      </c>
      <c r="G266" s="439">
        <v>676</v>
      </c>
      <c r="H266" s="295">
        <f t="shared" ref="H266:H267" si="320">SUM(I266:J266)</f>
        <v>648080450</v>
      </c>
      <c r="I266" s="439">
        <v>299287030</v>
      </c>
      <c r="J266" s="439">
        <v>348793420</v>
      </c>
      <c r="K266" s="295">
        <f t="shared" ref="K266:K267" si="321">IFERROR(H266/E266,"-")</f>
        <v>950264.58944281528</v>
      </c>
      <c r="L266" s="295">
        <f t="shared" si="318"/>
        <v>2200639.9264705884</v>
      </c>
      <c r="M266" s="299">
        <f t="shared" si="319"/>
        <v>515966.59763313609</v>
      </c>
      <c r="N266" s="265"/>
    </row>
    <row r="267" spans="2:14" ht="13.5" customHeight="1">
      <c r="B267" s="607"/>
      <c r="C267" s="546"/>
      <c r="D267" s="274" t="s">
        <v>290</v>
      </c>
      <c r="E267" s="295">
        <v>1854</v>
      </c>
      <c r="F267" s="439">
        <v>365</v>
      </c>
      <c r="G267" s="439">
        <v>1850</v>
      </c>
      <c r="H267" s="295">
        <f t="shared" si="320"/>
        <v>1245170190</v>
      </c>
      <c r="I267" s="439">
        <v>544317200</v>
      </c>
      <c r="J267" s="439">
        <v>700852990</v>
      </c>
      <c r="K267" s="295">
        <f t="shared" si="321"/>
        <v>671612.83171521034</v>
      </c>
      <c r="L267" s="295">
        <f t="shared" si="318"/>
        <v>1491280</v>
      </c>
      <c r="M267" s="299">
        <f t="shared" si="319"/>
        <v>378839.45405405405</v>
      </c>
      <c r="N267" s="265"/>
    </row>
    <row r="268" spans="2:14" ht="13.5" customHeight="1">
      <c r="B268" s="613"/>
      <c r="C268" s="547"/>
      <c r="D268" s="293" t="s">
        <v>134</v>
      </c>
      <c r="E268" s="438">
        <f t="shared" ref="E268:J268" si="322">SUM(E265:E267)</f>
        <v>2911</v>
      </c>
      <c r="F268" s="438">
        <f t="shared" si="322"/>
        <v>603</v>
      </c>
      <c r="G268" s="438">
        <f t="shared" si="322"/>
        <v>2901</v>
      </c>
      <c r="H268" s="438">
        <f t="shared" si="322"/>
        <v>2278612260</v>
      </c>
      <c r="I268" s="438">
        <f t="shared" si="322"/>
        <v>1060765310</v>
      </c>
      <c r="J268" s="438">
        <f t="shared" si="322"/>
        <v>1217846950</v>
      </c>
      <c r="K268" s="262">
        <f>IFERROR(H268/E268,"-")</f>
        <v>782759.27859841974</v>
      </c>
      <c r="L268" s="262">
        <f>IFERROR(I268/F268,"-")</f>
        <v>1759146.4510779437</v>
      </c>
      <c r="M268" s="268">
        <f>IFERROR(J268/G268,"-")</f>
        <v>419802.46466735611</v>
      </c>
      <c r="N268" s="265"/>
    </row>
    <row r="269" spans="2:14" ht="13.5" customHeight="1">
      <c r="B269" s="606">
        <v>67</v>
      </c>
      <c r="C269" s="545" t="s">
        <v>6</v>
      </c>
      <c r="D269" s="301" t="s">
        <v>288</v>
      </c>
      <c r="E269" s="262">
        <v>194</v>
      </c>
      <c r="F269" s="433">
        <v>51</v>
      </c>
      <c r="G269" s="433">
        <v>190</v>
      </c>
      <c r="H269" s="262">
        <f>SUM(I269:J269)</f>
        <v>211391050</v>
      </c>
      <c r="I269" s="433">
        <v>120929580</v>
      </c>
      <c r="J269" s="433">
        <v>90461470</v>
      </c>
      <c r="K269" s="262">
        <f>IFERROR(H269/E269,"-")</f>
        <v>1089644.5876288661</v>
      </c>
      <c r="L269" s="262">
        <f t="shared" ref="L269:L271" si="323">IFERROR(I269/F269,"-")</f>
        <v>2371168.2352941176</v>
      </c>
      <c r="M269" s="330">
        <f t="shared" ref="M269:M271" si="324">IFERROR(J269/G269,"-")</f>
        <v>476113</v>
      </c>
      <c r="N269" s="265"/>
    </row>
    <row r="270" spans="2:14" ht="13.5" customHeight="1">
      <c r="B270" s="607"/>
      <c r="C270" s="546"/>
      <c r="D270" s="274" t="s">
        <v>289</v>
      </c>
      <c r="E270" s="295">
        <v>274</v>
      </c>
      <c r="F270" s="439">
        <v>56</v>
      </c>
      <c r="G270" s="439">
        <v>272</v>
      </c>
      <c r="H270" s="295">
        <f t="shared" ref="H270:H271" si="325">SUM(I270:J270)</f>
        <v>209315490</v>
      </c>
      <c r="I270" s="439">
        <v>102635910</v>
      </c>
      <c r="J270" s="439">
        <v>106679580</v>
      </c>
      <c r="K270" s="295">
        <f t="shared" ref="K270:K271" si="326">IFERROR(H270/E270,"-")</f>
        <v>763925.14598540147</v>
      </c>
      <c r="L270" s="295">
        <f t="shared" si="323"/>
        <v>1832784.107142857</v>
      </c>
      <c r="M270" s="299">
        <f t="shared" si="324"/>
        <v>392204.3382352941</v>
      </c>
      <c r="N270" s="265"/>
    </row>
    <row r="271" spans="2:14" ht="13.5" customHeight="1">
      <c r="B271" s="607"/>
      <c r="C271" s="546"/>
      <c r="D271" s="274" t="s">
        <v>290</v>
      </c>
      <c r="E271" s="295">
        <v>454</v>
      </c>
      <c r="F271" s="439">
        <v>99</v>
      </c>
      <c r="G271" s="439">
        <v>449</v>
      </c>
      <c r="H271" s="295">
        <f t="shared" si="325"/>
        <v>425738680</v>
      </c>
      <c r="I271" s="439">
        <v>198786480</v>
      </c>
      <c r="J271" s="439">
        <v>226952200</v>
      </c>
      <c r="K271" s="295">
        <f t="shared" si="326"/>
        <v>937750.39647577098</v>
      </c>
      <c r="L271" s="295">
        <f t="shared" si="323"/>
        <v>2007944.2424242424</v>
      </c>
      <c r="M271" s="299">
        <f t="shared" si="324"/>
        <v>505461.46993318485</v>
      </c>
      <c r="N271" s="265"/>
    </row>
    <row r="272" spans="2:14" ht="13.5" customHeight="1">
      <c r="B272" s="613"/>
      <c r="C272" s="547"/>
      <c r="D272" s="293" t="s">
        <v>134</v>
      </c>
      <c r="E272" s="438">
        <f t="shared" ref="E272:J272" si="327">SUM(E269:E271)</f>
        <v>922</v>
      </c>
      <c r="F272" s="438">
        <f t="shared" si="327"/>
        <v>206</v>
      </c>
      <c r="G272" s="438">
        <f t="shared" si="327"/>
        <v>911</v>
      </c>
      <c r="H272" s="438">
        <f t="shared" si="327"/>
        <v>846445220</v>
      </c>
      <c r="I272" s="438">
        <f t="shared" si="327"/>
        <v>422351970</v>
      </c>
      <c r="J272" s="438">
        <f t="shared" si="327"/>
        <v>424093250</v>
      </c>
      <c r="K272" s="262">
        <f>IFERROR(H272/E272,"-")</f>
        <v>918053.38394793926</v>
      </c>
      <c r="L272" s="262">
        <f>IFERROR(I272/F272,"-")</f>
        <v>2050252.2815533981</v>
      </c>
      <c r="M272" s="268">
        <f>IFERROR(J272/G272,"-")</f>
        <v>465524.97255762899</v>
      </c>
      <c r="N272" s="265"/>
    </row>
    <row r="273" spans="2:14" ht="13.5" customHeight="1">
      <c r="B273" s="606">
        <v>68</v>
      </c>
      <c r="C273" s="545" t="s">
        <v>46</v>
      </c>
      <c r="D273" s="301" t="s">
        <v>288</v>
      </c>
      <c r="E273" s="262">
        <v>227</v>
      </c>
      <c r="F273" s="433">
        <v>58</v>
      </c>
      <c r="G273" s="433">
        <v>227</v>
      </c>
      <c r="H273" s="262">
        <f>SUM(I273:J273)</f>
        <v>255703060</v>
      </c>
      <c r="I273" s="433">
        <v>147616990</v>
      </c>
      <c r="J273" s="433">
        <v>108086070</v>
      </c>
      <c r="K273" s="262">
        <f>IFERROR(H273/E273,"-")</f>
        <v>1126445.1982378855</v>
      </c>
      <c r="L273" s="262">
        <f t="shared" ref="L273:L275" si="328">IFERROR(I273/F273,"-")</f>
        <v>2545120.5172413792</v>
      </c>
      <c r="M273" s="330">
        <f t="shared" ref="M273:M275" si="329">IFERROR(J273/G273,"-")</f>
        <v>476150.08810572687</v>
      </c>
      <c r="N273" s="265"/>
    </row>
    <row r="274" spans="2:14" ht="13.5" customHeight="1">
      <c r="B274" s="607"/>
      <c r="C274" s="546"/>
      <c r="D274" s="274" t="s">
        <v>289</v>
      </c>
      <c r="E274" s="295">
        <v>328</v>
      </c>
      <c r="F274" s="439">
        <v>73</v>
      </c>
      <c r="G274" s="439">
        <v>328</v>
      </c>
      <c r="H274" s="295">
        <f t="shared" ref="H274:H275" si="330">SUM(I274:J274)</f>
        <v>321034900</v>
      </c>
      <c r="I274" s="439">
        <v>178627720</v>
      </c>
      <c r="J274" s="439">
        <v>142407180</v>
      </c>
      <c r="K274" s="295">
        <f t="shared" ref="K274:K275" si="331">IFERROR(H274/E274,"-")</f>
        <v>978764.93902439019</v>
      </c>
      <c r="L274" s="295">
        <f t="shared" si="328"/>
        <v>2446955.0684931506</v>
      </c>
      <c r="M274" s="299">
        <f t="shared" si="329"/>
        <v>434168.23170731706</v>
      </c>
      <c r="N274" s="265"/>
    </row>
    <row r="275" spans="2:14" ht="13.5" customHeight="1">
      <c r="B275" s="607"/>
      <c r="C275" s="546"/>
      <c r="D275" s="274" t="s">
        <v>290</v>
      </c>
      <c r="E275" s="295">
        <v>577</v>
      </c>
      <c r="F275" s="439">
        <v>111</v>
      </c>
      <c r="G275" s="439">
        <v>573</v>
      </c>
      <c r="H275" s="295">
        <f t="shared" si="330"/>
        <v>560501810</v>
      </c>
      <c r="I275" s="439">
        <v>269063680</v>
      </c>
      <c r="J275" s="439">
        <v>291438130</v>
      </c>
      <c r="K275" s="295">
        <f t="shared" si="331"/>
        <v>971406.94974003464</v>
      </c>
      <c r="L275" s="295">
        <f t="shared" si="328"/>
        <v>2423997.1171171172</v>
      </c>
      <c r="M275" s="299">
        <f t="shared" si="329"/>
        <v>508618.02792321116</v>
      </c>
      <c r="N275" s="265"/>
    </row>
    <row r="276" spans="2:14" ht="13.5" customHeight="1">
      <c r="B276" s="613"/>
      <c r="C276" s="547"/>
      <c r="D276" s="293" t="s">
        <v>134</v>
      </c>
      <c r="E276" s="438">
        <f t="shared" ref="E276:J276" si="332">SUM(E273:E275)</f>
        <v>1132</v>
      </c>
      <c r="F276" s="438">
        <f t="shared" si="332"/>
        <v>242</v>
      </c>
      <c r="G276" s="438">
        <f t="shared" si="332"/>
        <v>1128</v>
      </c>
      <c r="H276" s="438">
        <f t="shared" si="332"/>
        <v>1137239770</v>
      </c>
      <c r="I276" s="438">
        <f t="shared" si="332"/>
        <v>595308390</v>
      </c>
      <c r="J276" s="438">
        <f t="shared" si="332"/>
        <v>541931380</v>
      </c>
      <c r="K276" s="262">
        <f>IFERROR(H276/E276,"-")</f>
        <v>1004628.7720848056</v>
      </c>
      <c r="L276" s="262">
        <f>IFERROR(I276/F276,"-")</f>
        <v>2459952.0247933883</v>
      </c>
      <c r="M276" s="268">
        <f>IFERROR(J276/G276,"-")</f>
        <v>480435.62056737591</v>
      </c>
      <c r="N276" s="265"/>
    </row>
    <row r="277" spans="2:14" ht="13.5" customHeight="1">
      <c r="B277" s="606">
        <v>69</v>
      </c>
      <c r="C277" s="545" t="s">
        <v>47</v>
      </c>
      <c r="D277" s="301" t="s">
        <v>288</v>
      </c>
      <c r="E277" s="262">
        <v>438</v>
      </c>
      <c r="F277" s="433">
        <v>120</v>
      </c>
      <c r="G277" s="433">
        <v>431</v>
      </c>
      <c r="H277" s="262">
        <f>SUM(I277:J277)</f>
        <v>419397810</v>
      </c>
      <c r="I277" s="433">
        <v>213899030</v>
      </c>
      <c r="J277" s="433">
        <v>205498780</v>
      </c>
      <c r="K277" s="262">
        <f>IFERROR(H277/E277,"-")</f>
        <v>957529.24657534249</v>
      </c>
      <c r="L277" s="262">
        <f t="shared" ref="L277:L279" si="333">IFERROR(I277/F277,"-")</f>
        <v>1782491.9166666667</v>
      </c>
      <c r="M277" s="330">
        <f t="shared" ref="M277:M279" si="334">IFERROR(J277/G277,"-")</f>
        <v>476795.31322505802</v>
      </c>
      <c r="N277" s="265"/>
    </row>
    <row r="278" spans="2:14" ht="13.5" customHeight="1">
      <c r="B278" s="607"/>
      <c r="C278" s="546"/>
      <c r="D278" s="274" t="s">
        <v>289</v>
      </c>
      <c r="E278" s="295">
        <v>777</v>
      </c>
      <c r="F278" s="439">
        <v>161</v>
      </c>
      <c r="G278" s="439">
        <v>771</v>
      </c>
      <c r="H278" s="295">
        <f t="shared" ref="H278:H279" si="335">SUM(I278:J278)</f>
        <v>585325590</v>
      </c>
      <c r="I278" s="439">
        <v>247735930</v>
      </c>
      <c r="J278" s="439">
        <v>337589660</v>
      </c>
      <c r="K278" s="295">
        <f t="shared" ref="K278:K279" si="336">IFERROR(H278/E278,"-")</f>
        <v>753314.78764478769</v>
      </c>
      <c r="L278" s="295">
        <f t="shared" si="333"/>
        <v>1538732.4844720496</v>
      </c>
      <c r="M278" s="299">
        <f t="shared" si="334"/>
        <v>437859.48119325552</v>
      </c>
      <c r="N278" s="265"/>
    </row>
    <row r="279" spans="2:14" ht="13.5" customHeight="1">
      <c r="B279" s="607"/>
      <c r="C279" s="546"/>
      <c r="D279" s="274" t="s">
        <v>290</v>
      </c>
      <c r="E279" s="295">
        <v>1757</v>
      </c>
      <c r="F279" s="439">
        <v>327</v>
      </c>
      <c r="G279" s="439">
        <v>1752</v>
      </c>
      <c r="H279" s="295">
        <f t="shared" si="335"/>
        <v>1334419000</v>
      </c>
      <c r="I279" s="439">
        <v>521167120</v>
      </c>
      <c r="J279" s="439">
        <v>813251880</v>
      </c>
      <c r="K279" s="295">
        <f t="shared" si="336"/>
        <v>759487.19408081961</v>
      </c>
      <c r="L279" s="295">
        <f t="shared" si="333"/>
        <v>1593783.241590214</v>
      </c>
      <c r="M279" s="299">
        <f t="shared" si="334"/>
        <v>464184.8630136986</v>
      </c>
      <c r="N279" s="265"/>
    </row>
    <row r="280" spans="2:14" ht="13.5" customHeight="1">
      <c r="B280" s="613"/>
      <c r="C280" s="547"/>
      <c r="D280" s="293" t="s">
        <v>134</v>
      </c>
      <c r="E280" s="438">
        <f t="shared" ref="E280:J280" si="337">SUM(E277:E279)</f>
        <v>2972</v>
      </c>
      <c r="F280" s="438">
        <f t="shared" si="337"/>
        <v>608</v>
      </c>
      <c r="G280" s="438">
        <f t="shared" si="337"/>
        <v>2954</v>
      </c>
      <c r="H280" s="438">
        <f t="shared" si="337"/>
        <v>2339142400</v>
      </c>
      <c r="I280" s="438">
        <f t="shared" si="337"/>
        <v>982802080</v>
      </c>
      <c r="J280" s="438">
        <f t="shared" si="337"/>
        <v>1356340320</v>
      </c>
      <c r="K280" s="262">
        <f>IFERROR(H280/E280,"-")</f>
        <v>787060.02691790042</v>
      </c>
      <c r="L280" s="262">
        <f>IFERROR(I280/F280,"-")</f>
        <v>1616450.7894736843</v>
      </c>
      <c r="M280" s="268">
        <f>IFERROR(J280/G280,"-")</f>
        <v>459153.798239675</v>
      </c>
      <c r="N280" s="265"/>
    </row>
    <row r="281" spans="2:14" ht="13.5" customHeight="1">
      <c r="B281" s="606">
        <v>70</v>
      </c>
      <c r="C281" s="545" t="s">
        <v>48</v>
      </c>
      <c r="D281" s="301" t="s">
        <v>288</v>
      </c>
      <c r="E281" s="262">
        <v>113</v>
      </c>
      <c r="F281" s="433">
        <v>26</v>
      </c>
      <c r="G281" s="433">
        <v>110</v>
      </c>
      <c r="H281" s="262">
        <f>SUM(I281:J281)</f>
        <v>113587220</v>
      </c>
      <c r="I281" s="433">
        <v>46873230</v>
      </c>
      <c r="J281" s="433">
        <v>66713990</v>
      </c>
      <c r="K281" s="262">
        <f>IFERROR(H281/E281,"-")</f>
        <v>1005196.6371681415</v>
      </c>
      <c r="L281" s="262">
        <f t="shared" ref="L281:L283" si="338">IFERROR(I281/F281,"-")</f>
        <v>1802816.5384615385</v>
      </c>
      <c r="M281" s="330">
        <f t="shared" ref="M281:M283" si="339">IFERROR(J281/G281,"-")</f>
        <v>606490.81818181823</v>
      </c>
      <c r="N281" s="265"/>
    </row>
    <row r="282" spans="2:14" ht="13.5" customHeight="1">
      <c r="B282" s="607"/>
      <c r="C282" s="546"/>
      <c r="D282" s="274" t="s">
        <v>289</v>
      </c>
      <c r="E282" s="295">
        <v>150</v>
      </c>
      <c r="F282" s="439">
        <v>35</v>
      </c>
      <c r="G282" s="439">
        <v>149</v>
      </c>
      <c r="H282" s="295">
        <f t="shared" ref="H282:H283" si="340">SUM(I282:J282)</f>
        <v>119364890</v>
      </c>
      <c r="I282" s="439">
        <v>54077720</v>
      </c>
      <c r="J282" s="439">
        <v>65287170</v>
      </c>
      <c r="K282" s="295">
        <f t="shared" ref="K282:K283" si="341">IFERROR(H282/E282,"-")</f>
        <v>795765.93333333335</v>
      </c>
      <c r="L282" s="295">
        <f t="shared" si="338"/>
        <v>1545077.7142857143</v>
      </c>
      <c r="M282" s="299">
        <f t="shared" si="339"/>
        <v>438168.92617449665</v>
      </c>
      <c r="N282" s="265"/>
    </row>
    <row r="283" spans="2:14" ht="13.5" customHeight="1">
      <c r="B283" s="607"/>
      <c r="C283" s="546"/>
      <c r="D283" s="274" t="s">
        <v>290</v>
      </c>
      <c r="E283" s="295">
        <v>253</v>
      </c>
      <c r="F283" s="439">
        <v>45</v>
      </c>
      <c r="G283" s="439">
        <v>252</v>
      </c>
      <c r="H283" s="295">
        <f t="shared" si="340"/>
        <v>191552190</v>
      </c>
      <c r="I283" s="439">
        <v>72878230</v>
      </c>
      <c r="J283" s="439">
        <v>118673960</v>
      </c>
      <c r="K283" s="295">
        <f t="shared" si="341"/>
        <v>757123.28063241101</v>
      </c>
      <c r="L283" s="295">
        <f t="shared" si="338"/>
        <v>1619516.2222222222</v>
      </c>
      <c r="M283" s="299">
        <f t="shared" si="339"/>
        <v>470928.41269841272</v>
      </c>
      <c r="N283" s="265"/>
    </row>
    <row r="284" spans="2:14" ht="13.5" customHeight="1">
      <c r="B284" s="613"/>
      <c r="C284" s="547"/>
      <c r="D284" s="293" t="s">
        <v>134</v>
      </c>
      <c r="E284" s="438">
        <f t="shared" ref="E284:J284" si="342">SUM(E281:E283)</f>
        <v>516</v>
      </c>
      <c r="F284" s="438">
        <f t="shared" si="342"/>
        <v>106</v>
      </c>
      <c r="G284" s="438">
        <f t="shared" si="342"/>
        <v>511</v>
      </c>
      <c r="H284" s="438">
        <f t="shared" si="342"/>
        <v>424504300</v>
      </c>
      <c r="I284" s="438">
        <f t="shared" si="342"/>
        <v>173829180</v>
      </c>
      <c r="J284" s="438">
        <f t="shared" si="342"/>
        <v>250675120</v>
      </c>
      <c r="K284" s="262">
        <f>IFERROR(H284/E284,"-")</f>
        <v>822682.75193798449</v>
      </c>
      <c r="L284" s="262">
        <f>IFERROR(I284/F284,"-")</f>
        <v>1639897.9245283019</v>
      </c>
      <c r="M284" s="268">
        <f>IFERROR(J284/G284,"-")</f>
        <v>490557.96477495105</v>
      </c>
      <c r="N284" s="265"/>
    </row>
    <row r="285" spans="2:14" ht="13.5" customHeight="1">
      <c r="B285" s="606">
        <v>71</v>
      </c>
      <c r="C285" s="545" t="s">
        <v>49</v>
      </c>
      <c r="D285" s="301" t="s">
        <v>288</v>
      </c>
      <c r="E285" s="262">
        <v>196</v>
      </c>
      <c r="F285" s="433">
        <v>42</v>
      </c>
      <c r="G285" s="433">
        <v>195</v>
      </c>
      <c r="H285" s="262">
        <f>SUM(I285:J285)</f>
        <v>192316420</v>
      </c>
      <c r="I285" s="433">
        <v>92324640</v>
      </c>
      <c r="J285" s="433">
        <v>99991780</v>
      </c>
      <c r="K285" s="262">
        <f>IFERROR(H285/E285,"-")</f>
        <v>981206.22448979598</v>
      </c>
      <c r="L285" s="262">
        <f t="shared" ref="L285:L287" si="343">IFERROR(I285/F285,"-")</f>
        <v>2198205.7142857141</v>
      </c>
      <c r="M285" s="330">
        <f t="shared" ref="M285:M287" si="344">IFERROR(J285/G285,"-")</f>
        <v>512778.358974359</v>
      </c>
      <c r="N285" s="265"/>
    </row>
    <row r="286" spans="2:14" ht="13.5" customHeight="1">
      <c r="B286" s="607"/>
      <c r="C286" s="546"/>
      <c r="D286" s="274" t="s">
        <v>289</v>
      </c>
      <c r="E286" s="295">
        <v>405</v>
      </c>
      <c r="F286" s="439">
        <v>101</v>
      </c>
      <c r="G286" s="439">
        <v>402</v>
      </c>
      <c r="H286" s="295">
        <f t="shared" ref="H286:H287" si="345">SUM(I286:J286)</f>
        <v>369173510</v>
      </c>
      <c r="I286" s="439">
        <v>181058150</v>
      </c>
      <c r="J286" s="439">
        <v>188115360</v>
      </c>
      <c r="K286" s="295">
        <f t="shared" ref="K286:K287" si="346">IFERROR(H286/E286,"-")</f>
        <v>911539.53086419753</v>
      </c>
      <c r="L286" s="295">
        <f t="shared" si="343"/>
        <v>1792654.9504950496</v>
      </c>
      <c r="M286" s="299">
        <f t="shared" si="344"/>
        <v>467948.65671641793</v>
      </c>
      <c r="N286" s="265"/>
    </row>
    <row r="287" spans="2:14" ht="13.5" customHeight="1">
      <c r="B287" s="607"/>
      <c r="C287" s="546"/>
      <c r="D287" s="274" t="s">
        <v>290</v>
      </c>
      <c r="E287" s="295">
        <v>741</v>
      </c>
      <c r="F287" s="439">
        <v>138</v>
      </c>
      <c r="G287" s="439">
        <v>740</v>
      </c>
      <c r="H287" s="295">
        <f t="shared" si="345"/>
        <v>558475580</v>
      </c>
      <c r="I287" s="439">
        <v>230226690</v>
      </c>
      <c r="J287" s="439">
        <v>328248890</v>
      </c>
      <c r="K287" s="295">
        <f t="shared" si="346"/>
        <v>753678.24561403506</v>
      </c>
      <c r="L287" s="295">
        <f t="shared" si="343"/>
        <v>1668309.3478260869</v>
      </c>
      <c r="M287" s="299">
        <f t="shared" si="344"/>
        <v>443579.58108108107</v>
      </c>
      <c r="N287" s="265"/>
    </row>
    <row r="288" spans="2:14" ht="13.5" customHeight="1">
      <c r="B288" s="613"/>
      <c r="C288" s="547"/>
      <c r="D288" s="293" t="s">
        <v>134</v>
      </c>
      <c r="E288" s="438">
        <f t="shared" ref="E288:J288" si="347">SUM(E285:E287)</f>
        <v>1342</v>
      </c>
      <c r="F288" s="438">
        <f t="shared" si="347"/>
        <v>281</v>
      </c>
      <c r="G288" s="438">
        <f t="shared" si="347"/>
        <v>1337</v>
      </c>
      <c r="H288" s="438">
        <f t="shared" si="347"/>
        <v>1119965510</v>
      </c>
      <c r="I288" s="438">
        <f t="shared" si="347"/>
        <v>503609480</v>
      </c>
      <c r="J288" s="438">
        <f t="shared" si="347"/>
        <v>616356030</v>
      </c>
      <c r="K288" s="262">
        <f>IFERROR(H288/E288,"-")</f>
        <v>834549.56035767507</v>
      </c>
      <c r="L288" s="262">
        <f>IFERROR(I288/F288,"-")</f>
        <v>1792204.5551601422</v>
      </c>
      <c r="M288" s="268">
        <f>IFERROR(J288/G288,"-")</f>
        <v>460999.27449513838</v>
      </c>
      <c r="N288" s="265"/>
    </row>
    <row r="289" spans="2:14" ht="13.5" customHeight="1">
      <c r="B289" s="606">
        <v>72</v>
      </c>
      <c r="C289" s="545" t="s">
        <v>27</v>
      </c>
      <c r="D289" s="301" t="s">
        <v>288</v>
      </c>
      <c r="E289" s="262">
        <v>167</v>
      </c>
      <c r="F289" s="433">
        <v>48</v>
      </c>
      <c r="G289" s="433">
        <v>164</v>
      </c>
      <c r="H289" s="262">
        <f>SUM(I289:J289)</f>
        <v>153212000</v>
      </c>
      <c r="I289" s="433">
        <v>84696680</v>
      </c>
      <c r="J289" s="433">
        <v>68515320</v>
      </c>
      <c r="K289" s="262">
        <f>IFERROR(H289/E289,"-")</f>
        <v>917437.12574850302</v>
      </c>
      <c r="L289" s="262">
        <f t="shared" ref="L289:L291" si="348">IFERROR(I289/F289,"-")</f>
        <v>1764514.1666666667</v>
      </c>
      <c r="M289" s="330">
        <f t="shared" ref="M289:M291" si="349">IFERROR(J289/G289,"-")</f>
        <v>417776.34146341466</v>
      </c>
      <c r="N289" s="265"/>
    </row>
    <row r="290" spans="2:14" ht="13.5" customHeight="1">
      <c r="B290" s="607"/>
      <c r="C290" s="546"/>
      <c r="D290" s="274" t="s">
        <v>289</v>
      </c>
      <c r="E290" s="295">
        <v>294</v>
      </c>
      <c r="F290" s="439">
        <v>68</v>
      </c>
      <c r="G290" s="439">
        <v>294</v>
      </c>
      <c r="H290" s="295">
        <f t="shared" ref="H290:H291" si="350">SUM(I290:J290)</f>
        <v>227856620</v>
      </c>
      <c r="I290" s="439">
        <v>99674630</v>
      </c>
      <c r="J290" s="439">
        <v>128181990</v>
      </c>
      <c r="K290" s="295">
        <f t="shared" ref="K290:K291" si="351">IFERROR(H290/E290,"-")</f>
        <v>775022.51700680272</v>
      </c>
      <c r="L290" s="295">
        <f t="shared" si="348"/>
        <v>1465803.3823529412</v>
      </c>
      <c r="M290" s="299">
        <f t="shared" si="349"/>
        <v>435993.1632653061</v>
      </c>
      <c r="N290" s="265"/>
    </row>
    <row r="291" spans="2:14" ht="13.5" customHeight="1">
      <c r="B291" s="607"/>
      <c r="C291" s="546"/>
      <c r="D291" s="274" t="s">
        <v>290</v>
      </c>
      <c r="E291" s="295">
        <v>511</v>
      </c>
      <c r="F291" s="439">
        <v>108</v>
      </c>
      <c r="G291" s="439">
        <v>509</v>
      </c>
      <c r="H291" s="295">
        <f t="shared" si="350"/>
        <v>361351020</v>
      </c>
      <c r="I291" s="439">
        <v>163615930</v>
      </c>
      <c r="J291" s="439">
        <v>197735090</v>
      </c>
      <c r="K291" s="295">
        <f t="shared" si="351"/>
        <v>707144.85322896286</v>
      </c>
      <c r="L291" s="295">
        <f t="shared" si="348"/>
        <v>1514962.3148148148</v>
      </c>
      <c r="M291" s="299">
        <f t="shared" si="349"/>
        <v>388477.58349705307</v>
      </c>
      <c r="N291" s="265"/>
    </row>
    <row r="292" spans="2:14" ht="13.5" customHeight="1">
      <c r="B292" s="613"/>
      <c r="C292" s="547"/>
      <c r="D292" s="300" t="s">
        <v>134</v>
      </c>
      <c r="E292" s="438">
        <f t="shared" ref="E292:J292" si="352">SUM(E289:E291)</f>
        <v>972</v>
      </c>
      <c r="F292" s="438">
        <f t="shared" si="352"/>
        <v>224</v>
      </c>
      <c r="G292" s="438">
        <f t="shared" si="352"/>
        <v>967</v>
      </c>
      <c r="H292" s="438">
        <f t="shared" si="352"/>
        <v>742419640</v>
      </c>
      <c r="I292" s="438">
        <f t="shared" si="352"/>
        <v>347987240</v>
      </c>
      <c r="J292" s="438">
        <f t="shared" si="352"/>
        <v>394432400</v>
      </c>
      <c r="K292" s="267">
        <f>IFERROR(H292/E292,"-")</f>
        <v>763806.21399176959</v>
      </c>
      <c r="L292" s="267">
        <f>IFERROR(I292/F292,"-")</f>
        <v>1553514.4642857143</v>
      </c>
      <c r="M292" s="268">
        <f>IFERROR(J292/G292,"-")</f>
        <v>407892.8645294726</v>
      </c>
      <c r="N292" s="265"/>
    </row>
    <row r="293" spans="2:14" ht="13.5" customHeight="1">
      <c r="B293" s="606">
        <v>73</v>
      </c>
      <c r="C293" s="545" t="s">
        <v>28</v>
      </c>
      <c r="D293" s="301" t="s">
        <v>288</v>
      </c>
      <c r="E293" s="262">
        <v>237</v>
      </c>
      <c r="F293" s="433">
        <v>53</v>
      </c>
      <c r="G293" s="433">
        <v>237</v>
      </c>
      <c r="H293" s="262">
        <f>SUM(I293:J293)</f>
        <v>173913860</v>
      </c>
      <c r="I293" s="433">
        <v>79909220</v>
      </c>
      <c r="J293" s="433">
        <v>94004640</v>
      </c>
      <c r="K293" s="262">
        <f>IFERROR(H293/E293,"-")</f>
        <v>733813.75527426158</v>
      </c>
      <c r="L293" s="262">
        <f t="shared" ref="L293:L295" si="353">IFERROR(I293/F293,"-")</f>
        <v>1507721.1320754718</v>
      </c>
      <c r="M293" s="330">
        <f t="shared" ref="M293:M295" si="354">IFERROR(J293/G293,"-")</f>
        <v>396644.05063291139</v>
      </c>
      <c r="N293" s="265"/>
    </row>
    <row r="294" spans="2:14" ht="13.5" customHeight="1">
      <c r="B294" s="607"/>
      <c r="C294" s="546"/>
      <c r="D294" s="274" t="s">
        <v>289</v>
      </c>
      <c r="E294" s="295">
        <v>383</v>
      </c>
      <c r="F294" s="439">
        <v>88</v>
      </c>
      <c r="G294" s="439">
        <v>379</v>
      </c>
      <c r="H294" s="295">
        <f t="shared" ref="H294:H295" si="355">SUM(I294:J294)</f>
        <v>303278630</v>
      </c>
      <c r="I294" s="439">
        <v>137462230</v>
      </c>
      <c r="J294" s="439">
        <v>165816400</v>
      </c>
      <c r="K294" s="295">
        <f t="shared" ref="K294:K295" si="356">IFERROR(H294/E294,"-")</f>
        <v>791850.20887728455</v>
      </c>
      <c r="L294" s="295">
        <f t="shared" si="353"/>
        <v>1562070.7954545454</v>
      </c>
      <c r="M294" s="299">
        <f t="shared" si="354"/>
        <v>437510.29023746704</v>
      </c>
      <c r="N294" s="265"/>
    </row>
    <row r="295" spans="2:14" ht="13.5" customHeight="1">
      <c r="B295" s="607"/>
      <c r="C295" s="546"/>
      <c r="D295" s="274" t="s">
        <v>290</v>
      </c>
      <c r="E295" s="295">
        <v>655</v>
      </c>
      <c r="F295" s="439">
        <v>136</v>
      </c>
      <c r="G295" s="439">
        <v>654</v>
      </c>
      <c r="H295" s="295">
        <f t="shared" si="355"/>
        <v>555447910</v>
      </c>
      <c r="I295" s="439">
        <v>231618840</v>
      </c>
      <c r="J295" s="439">
        <v>323829070</v>
      </c>
      <c r="K295" s="295">
        <f t="shared" si="356"/>
        <v>848012.07633587788</v>
      </c>
      <c r="L295" s="295">
        <f t="shared" si="353"/>
        <v>1703079.705882353</v>
      </c>
      <c r="M295" s="299">
        <f t="shared" si="354"/>
        <v>495151.48318042816</v>
      </c>
      <c r="N295" s="265"/>
    </row>
    <row r="296" spans="2:14" ht="13.5" customHeight="1">
      <c r="B296" s="613"/>
      <c r="C296" s="547"/>
      <c r="D296" s="293" t="s">
        <v>134</v>
      </c>
      <c r="E296" s="438">
        <f t="shared" ref="E296:J296" si="357">SUM(E293:E295)</f>
        <v>1275</v>
      </c>
      <c r="F296" s="438">
        <f t="shared" si="357"/>
        <v>277</v>
      </c>
      <c r="G296" s="438">
        <f t="shared" si="357"/>
        <v>1270</v>
      </c>
      <c r="H296" s="438">
        <f t="shared" si="357"/>
        <v>1032640400</v>
      </c>
      <c r="I296" s="438">
        <f t="shared" si="357"/>
        <v>448990290</v>
      </c>
      <c r="J296" s="438">
        <f t="shared" si="357"/>
        <v>583650110</v>
      </c>
      <c r="K296" s="262">
        <f>IFERROR(H296/E296,"-")</f>
        <v>809914.03921568627</v>
      </c>
      <c r="L296" s="262">
        <f>IFERROR(I296/F296,"-")</f>
        <v>1620903.5740072201</v>
      </c>
      <c r="M296" s="268">
        <f>IFERROR(J296/G296,"-")</f>
        <v>459567.0157480315</v>
      </c>
      <c r="N296" s="265"/>
    </row>
    <row r="297" spans="2:14" ht="13.5" customHeight="1">
      <c r="B297" s="606">
        <v>74</v>
      </c>
      <c r="C297" s="545" t="s">
        <v>29</v>
      </c>
      <c r="D297" s="301" t="s">
        <v>288</v>
      </c>
      <c r="E297" s="262">
        <v>105</v>
      </c>
      <c r="F297" s="433">
        <v>29</v>
      </c>
      <c r="G297" s="433">
        <v>104</v>
      </c>
      <c r="H297" s="262">
        <f>SUM(I297:J297)</f>
        <v>98551380</v>
      </c>
      <c r="I297" s="433">
        <v>58009290</v>
      </c>
      <c r="J297" s="433">
        <v>40542090</v>
      </c>
      <c r="K297" s="262">
        <f>IFERROR(H297/E297,"-")</f>
        <v>938584.57142857148</v>
      </c>
      <c r="L297" s="262">
        <f t="shared" ref="L297:M299" si="358">IFERROR(I297/F297,"-")</f>
        <v>2000320.3448275863</v>
      </c>
      <c r="M297" s="330">
        <f t="shared" si="358"/>
        <v>389827.78846153844</v>
      </c>
      <c r="N297" s="265"/>
    </row>
    <row r="298" spans="2:14" ht="13.5" customHeight="1">
      <c r="B298" s="607"/>
      <c r="C298" s="546"/>
      <c r="D298" s="274" t="s">
        <v>289</v>
      </c>
      <c r="E298" s="295">
        <v>140</v>
      </c>
      <c r="F298" s="439">
        <v>40</v>
      </c>
      <c r="G298" s="439">
        <v>139</v>
      </c>
      <c r="H298" s="295">
        <f>SUM(I298:J298)</f>
        <v>125962710</v>
      </c>
      <c r="I298" s="439">
        <v>58364790</v>
      </c>
      <c r="J298" s="439">
        <v>67597920</v>
      </c>
      <c r="K298" s="295">
        <f t="shared" ref="K298:K299" si="359">IFERROR(H298/E298,"-")</f>
        <v>899733.64285714284</v>
      </c>
      <c r="L298" s="295">
        <f t="shared" si="358"/>
        <v>1459119.75</v>
      </c>
      <c r="M298" s="299">
        <f t="shared" si="358"/>
        <v>486315.97122302157</v>
      </c>
      <c r="N298" s="265"/>
    </row>
    <row r="299" spans="2:14" ht="13.5" customHeight="1">
      <c r="B299" s="607"/>
      <c r="C299" s="546"/>
      <c r="D299" s="274" t="s">
        <v>290</v>
      </c>
      <c r="E299" s="295">
        <v>301</v>
      </c>
      <c r="F299" s="439">
        <v>57</v>
      </c>
      <c r="G299" s="439">
        <v>300</v>
      </c>
      <c r="H299" s="295">
        <f t="shared" ref="H299" si="360">SUM(I299:J299)</f>
        <v>245117670</v>
      </c>
      <c r="I299" s="439">
        <v>115940580</v>
      </c>
      <c r="J299" s="439">
        <v>129177090</v>
      </c>
      <c r="K299" s="295">
        <f t="shared" si="359"/>
        <v>814344.41860465112</v>
      </c>
      <c r="L299" s="295">
        <f t="shared" si="358"/>
        <v>2034045.2631578948</v>
      </c>
      <c r="M299" s="299">
        <f t="shared" si="358"/>
        <v>430590.3</v>
      </c>
      <c r="N299" s="265"/>
    </row>
    <row r="300" spans="2:14" ht="13.5" customHeight="1" thickBot="1">
      <c r="B300" s="613"/>
      <c r="C300" s="546"/>
      <c r="D300" s="293" t="s">
        <v>134</v>
      </c>
      <c r="E300" s="433">
        <f t="shared" ref="E300:J300" si="361">SUM(E297:E299)</f>
        <v>546</v>
      </c>
      <c r="F300" s="433">
        <f t="shared" si="361"/>
        <v>126</v>
      </c>
      <c r="G300" s="433">
        <f t="shared" si="361"/>
        <v>543</v>
      </c>
      <c r="H300" s="433">
        <f t="shared" si="361"/>
        <v>469631760</v>
      </c>
      <c r="I300" s="433">
        <f t="shared" si="361"/>
        <v>232314660</v>
      </c>
      <c r="J300" s="433">
        <f t="shared" si="361"/>
        <v>237317100</v>
      </c>
      <c r="K300" s="262">
        <f>IFERROR(H300/E300,"-")</f>
        <v>860131.42857142852</v>
      </c>
      <c r="L300" s="262">
        <f>IFERROR(I300/F300,"-")</f>
        <v>1843767.142857143</v>
      </c>
      <c r="M300" s="330">
        <f>IFERROR(J300/G300,"-")</f>
        <v>437048.06629834254</v>
      </c>
      <c r="N300" s="265"/>
    </row>
    <row r="301" spans="2:14" ht="13.5" customHeight="1" thickTop="1">
      <c r="B301" s="477" t="s">
        <v>283</v>
      </c>
      <c r="C301" s="478"/>
      <c r="D301" s="278" t="s">
        <v>288</v>
      </c>
      <c r="E301" s="297">
        <f>'推計残存歯数階層別医療費(医科･調剤)'!D5</f>
        <v>102462</v>
      </c>
      <c r="F301" s="435">
        <f>'推計残存歯数階層別医療費(医科･調剤)'!E5</f>
        <v>28581</v>
      </c>
      <c r="G301" s="435">
        <f>'推計残存歯数階層別医療費(医科･調剤)'!F5</f>
        <v>101432</v>
      </c>
      <c r="H301" s="297">
        <f>'推計残存歯数階層別医療費(医科･調剤)'!D9</f>
        <v>108609273160</v>
      </c>
      <c r="I301" s="435">
        <f>'推計残存歯数階層別医療費(医科･調剤)'!E9</f>
        <v>58516283060</v>
      </c>
      <c r="J301" s="435">
        <f>'推計残存歯数階層別医療費(医科･調剤)'!F9</f>
        <v>50092990100</v>
      </c>
      <c r="K301" s="297">
        <f>'推計残存歯数階層別医療費(医科･調剤)'!D13</f>
        <v>1059995.6389685932</v>
      </c>
      <c r="L301" s="297">
        <f>'推計残存歯数階層別医療費(医科･調剤)'!E13</f>
        <v>2047384.0334487946</v>
      </c>
      <c r="M301" s="298">
        <f>'推計残存歯数階層別医療費(医科･調剤)'!F13</f>
        <v>493857.85649499169</v>
      </c>
      <c r="N301" s="265"/>
    </row>
    <row r="302" spans="2:14" ht="13.5" customHeight="1">
      <c r="B302" s="638"/>
      <c r="C302" s="639"/>
      <c r="D302" s="274" t="s">
        <v>289</v>
      </c>
      <c r="E302" s="295">
        <f>'推計残存歯数階層別医療費(医科･調剤)'!D6</f>
        <v>168664</v>
      </c>
      <c r="F302" s="439">
        <f>'推計残存歯数階層別医療費(医科･調剤)'!E6</f>
        <v>39674</v>
      </c>
      <c r="G302" s="439">
        <f>'推計残存歯数階層別医療費(医科･調剤)'!F6</f>
        <v>167533</v>
      </c>
      <c r="H302" s="295">
        <f>'推計残存歯数階層別医療費(医科･調剤)'!D10</f>
        <v>153985576760</v>
      </c>
      <c r="I302" s="439">
        <f>'推計残存歯数階層別医療費(医科･調剤)'!E10</f>
        <v>74851930490</v>
      </c>
      <c r="J302" s="439">
        <f>'推計残存歯数階層別医療費(医科･調剤)'!F10</f>
        <v>79133646270</v>
      </c>
      <c r="K302" s="295">
        <f>'推計残存歯数階層別医療費(医科･調剤)'!D14</f>
        <v>912972.39932647161</v>
      </c>
      <c r="L302" s="295">
        <f>'推計残存歯数階層別医療費(医科･調剤)'!E14</f>
        <v>1886674.6607349901</v>
      </c>
      <c r="M302" s="299">
        <f>'推計残存歯数階層別医療費(医科･調剤)'!F14</f>
        <v>472346.61988981278</v>
      </c>
      <c r="N302" s="265"/>
    </row>
    <row r="303" spans="2:14" ht="13.5" customHeight="1">
      <c r="B303" s="638"/>
      <c r="C303" s="639"/>
      <c r="D303" s="274" t="s">
        <v>290</v>
      </c>
      <c r="E303" s="295">
        <f>'推計残存歯数階層別医療費(医科･調剤)'!D7</f>
        <v>341020</v>
      </c>
      <c r="F303" s="439">
        <f>'推計残存歯数階層別医療費(医科･調剤)'!E7</f>
        <v>70041</v>
      </c>
      <c r="G303" s="439">
        <f>'推計残存歯数階層別医療費(医科･調剤)'!F7</f>
        <v>339676</v>
      </c>
      <c r="H303" s="295">
        <f>'推計残存歯数階層別医療費(医科･調剤)'!D11</f>
        <v>276963440540</v>
      </c>
      <c r="I303" s="439">
        <f>'推計残存歯数階層別医療費(医科･調剤)'!E11</f>
        <v>121925113980</v>
      </c>
      <c r="J303" s="439">
        <f>'推計残存歯数階層別医療費(医科･調剤)'!F11</f>
        <v>155038326560</v>
      </c>
      <c r="K303" s="295">
        <f>'推計残存歯数階層別医療費(医科･調剤)'!D15</f>
        <v>812161.86892264383</v>
      </c>
      <c r="L303" s="295">
        <f>'推計残存歯数階層別医療費(医科･調剤)'!E15</f>
        <v>1740767.7500321241</v>
      </c>
      <c r="M303" s="299">
        <f>'推計残存歯数階層別医療費(医科･調剤)'!F15</f>
        <v>456430.02908654127</v>
      </c>
      <c r="N303" s="265"/>
    </row>
    <row r="304" spans="2:14" ht="13.5" customHeight="1">
      <c r="B304" s="638"/>
      <c r="C304" s="639"/>
      <c r="D304" s="300" t="s">
        <v>134</v>
      </c>
      <c r="E304" s="438">
        <f>'推計残存歯数階層別医療費(医科･調剤)'!D8</f>
        <v>612146</v>
      </c>
      <c r="F304" s="438">
        <f>'推計残存歯数階層別医療費(医科･調剤)'!E8</f>
        <v>138296</v>
      </c>
      <c r="G304" s="438">
        <f>'推計残存歯数階層別医療費(医科･調剤)'!F8</f>
        <v>608641</v>
      </c>
      <c r="H304" s="438">
        <f>'推計残存歯数階層別医療費(医科･調剤)'!D12</f>
        <v>539558290460</v>
      </c>
      <c r="I304" s="438">
        <f>'推計残存歯数階層別医療費(医科･調剤)'!E12</f>
        <v>255293327530</v>
      </c>
      <c r="J304" s="438">
        <f>'推計残存歯数階層別医療費(医科･調剤)'!F12</f>
        <v>284264962930</v>
      </c>
      <c r="K304" s="267">
        <f>'推計残存歯数階層別医療費(医科･調剤)'!D16</f>
        <v>881420.91994393489</v>
      </c>
      <c r="L304" s="267">
        <f>'推計残存歯数階層別医療費(医科･調剤)'!E16</f>
        <v>1845992.1294180597</v>
      </c>
      <c r="M304" s="268">
        <f>'推計残存歯数階層別医療費(医科･調剤)'!F16</f>
        <v>467048.65911103587</v>
      </c>
      <c r="N304" s="265"/>
    </row>
    <row r="305" spans="2:13">
      <c r="B305" s="284"/>
      <c r="C305" s="284"/>
      <c r="D305" s="284"/>
      <c r="E305" s="284"/>
      <c r="F305" s="284"/>
      <c r="G305" s="284"/>
      <c r="H305" s="284"/>
      <c r="I305" s="284"/>
      <c r="J305" s="284"/>
      <c r="K305" s="284"/>
      <c r="L305" s="284"/>
      <c r="M305" s="284"/>
    </row>
  </sheetData>
  <mergeCells count="155">
    <mergeCell ref="C289:C292"/>
    <mergeCell ref="B273:B276"/>
    <mergeCell ref="C273:C276"/>
    <mergeCell ref="B277:B280"/>
    <mergeCell ref="C277:C280"/>
    <mergeCell ref="B281:B284"/>
    <mergeCell ref="C281:C284"/>
    <mergeCell ref="B269:B272"/>
    <mergeCell ref="C269:C272"/>
    <mergeCell ref="B285:B288"/>
    <mergeCell ref="C285:C288"/>
    <mergeCell ref="B85:B88"/>
    <mergeCell ref="C85:C88"/>
    <mergeCell ref="B77:B80"/>
    <mergeCell ref="C77:C80"/>
    <mergeCell ref="B81:B84"/>
    <mergeCell ref="C81:C84"/>
    <mergeCell ref="B105:B108"/>
    <mergeCell ref="C105:C108"/>
    <mergeCell ref="B109:B112"/>
    <mergeCell ref="C109:C112"/>
    <mergeCell ref="B33:B36"/>
    <mergeCell ref="C33:C36"/>
    <mergeCell ref="B37:B40"/>
    <mergeCell ref="C37:C40"/>
    <mergeCell ref="B41:B44"/>
    <mergeCell ref="C41:C44"/>
    <mergeCell ref="B45:B48"/>
    <mergeCell ref="C45:C48"/>
    <mergeCell ref="B73:B76"/>
    <mergeCell ref="C73:C76"/>
    <mergeCell ref="B61:B64"/>
    <mergeCell ref="C61:C64"/>
    <mergeCell ref="B65:B68"/>
    <mergeCell ref="C65:C68"/>
    <mergeCell ref="B69:B72"/>
    <mergeCell ref="C69:C72"/>
    <mergeCell ref="B49:B52"/>
    <mergeCell ref="C49:C52"/>
    <mergeCell ref="B53:B56"/>
    <mergeCell ref="C53:C56"/>
    <mergeCell ref="B57:B60"/>
    <mergeCell ref="C57:C60"/>
    <mergeCell ref="B141:B144"/>
    <mergeCell ref="C141:C144"/>
    <mergeCell ref="B89:B92"/>
    <mergeCell ref="C89:C92"/>
    <mergeCell ref="B93:B96"/>
    <mergeCell ref="C93:C96"/>
    <mergeCell ref="B97:B100"/>
    <mergeCell ref="C97:C100"/>
    <mergeCell ref="B101:B104"/>
    <mergeCell ref="C101:C104"/>
    <mergeCell ref="B129:B132"/>
    <mergeCell ref="C129:C132"/>
    <mergeCell ref="B133:B136"/>
    <mergeCell ref="C133:C136"/>
    <mergeCell ref="B137:B140"/>
    <mergeCell ref="C137:C140"/>
    <mergeCell ref="B117:B120"/>
    <mergeCell ref="C117:C120"/>
    <mergeCell ref="B121:B124"/>
    <mergeCell ref="C121:C124"/>
    <mergeCell ref="B125:B128"/>
    <mergeCell ref="C125:C128"/>
    <mergeCell ref="B113:B116"/>
    <mergeCell ref="C113:C116"/>
    <mergeCell ref="B145:B148"/>
    <mergeCell ref="C145:C148"/>
    <mergeCell ref="B149:B152"/>
    <mergeCell ref="C149:C152"/>
    <mergeCell ref="B153:B156"/>
    <mergeCell ref="C153:C156"/>
    <mergeCell ref="B157:B160"/>
    <mergeCell ref="C157:C160"/>
    <mergeCell ref="B185:B188"/>
    <mergeCell ref="C185:C188"/>
    <mergeCell ref="B173:B176"/>
    <mergeCell ref="C173:C176"/>
    <mergeCell ref="B205:B208"/>
    <mergeCell ref="C205:C208"/>
    <mergeCell ref="B209:B212"/>
    <mergeCell ref="C209:C212"/>
    <mergeCell ref="B213:B216"/>
    <mergeCell ref="C213:C216"/>
    <mergeCell ref="B161:B164"/>
    <mergeCell ref="C161:C164"/>
    <mergeCell ref="B165:B168"/>
    <mergeCell ref="C165:C168"/>
    <mergeCell ref="B169:B172"/>
    <mergeCell ref="C169:C172"/>
    <mergeCell ref="B197:B200"/>
    <mergeCell ref="C197:C200"/>
    <mergeCell ref="B189:B192"/>
    <mergeCell ref="C189:C192"/>
    <mergeCell ref="B193:B196"/>
    <mergeCell ref="C193:C196"/>
    <mergeCell ref="B297:B300"/>
    <mergeCell ref="C297:C300"/>
    <mergeCell ref="B301:C304"/>
    <mergeCell ref="B229:B232"/>
    <mergeCell ref="C229:C232"/>
    <mergeCell ref="B233:B236"/>
    <mergeCell ref="C233:C236"/>
    <mergeCell ref="B237:B240"/>
    <mergeCell ref="B253:B256"/>
    <mergeCell ref="C253:C256"/>
    <mergeCell ref="B241:B244"/>
    <mergeCell ref="C241:C244"/>
    <mergeCell ref="B245:B248"/>
    <mergeCell ref="C245:C248"/>
    <mergeCell ref="B249:B252"/>
    <mergeCell ref="C249:C252"/>
    <mergeCell ref="B257:B260"/>
    <mergeCell ref="C257:C260"/>
    <mergeCell ref="B261:B264"/>
    <mergeCell ref="C261:C264"/>
    <mergeCell ref="B265:B268"/>
    <mergeCell ref="C265:C268"/>
    <mergeCell ref="B293:B296"/>
    <mergeCell ref="B289:B292"/>
    <mergeCell ref="C293:C296"/>
    <mergeCell ref="B25:B28"/>
    <mergeCell ref="C25:C28"/>
    <mergeCell ref="B5:B8"/>
    <mergeCell ref="C5:C8"/>
    <mergeCell ref="B9:B12"/>
    <mergeCell ref="C9:C12"/>
    <mergeCell ref="B13:B16"/>
    <mergeCell ref="C13:C16"/>
    <mergeCell ref="B29:B32"/>
    <mergeCell ref="C29:C32"/>
    <mergeCell ref="C237:C240"/>
    <mergeCell ref="B177:B180"/>
    <mergeCell ref="C177:C180"/>
    <mergeCell ref="B181:B184"/>
    <mergeCell ref="C181:C184"/>
    <mergeCell ref="B217:B220"/>
    <mergeCell ref="C217:C220"/>
    <mergeCell ref="B221:B224"/>
    <mergeCell ref="C221:C224"/>
    <mergeCell ref="B225:B228"/>
    <mergeCell ref="C225:C228"/>
    <mergeCell ref="B201:B204"/>
    <mergeCell ref="C201:C204"/>
    <mergeCell ref="B3:B4"/>
    <mergeCell ref="C3:C4"/>
    <mergeCell ref="D3:D4"/>
    <mergeCell ref="E3:G3"/>
    <mergeCell ref="H3:J3"/>
    <mergeCell ref="K3:M3"/>
    <mergeCell ref="B17:B20"/>
    <mergeCell ref="C17:C20"/>
    <mergeCell ref="B21:B24"/>
    <mergeCell ref="C21:C24"/>
  </mergeCells>
  <phoneticPr fontId="4"/>
  <pageMargins left="0.70866141732283472" right="0.43307086614173229" top="0.74803149606299213" bottom="0.74803149606299213" header="0.31496062992125984" footer="0.31496062992125984"/>
  <pageSetup paperSize="8" scale="74" fitToHeight="0" orientation="landscape" r:id="rId1"/>
  <headerFooter>
    <oddHeader>&amp;R&amp;"ＭＳ 明朝,標準"&amp;12 2-5.歯科医療費の状況</oddHeader>
  </headerFooter>
  <rowBreaks count="4" manualBreakCount="4">
    <brk id="76" max="12" man="1"/>
    <brk id="148" max="12" man="1"/>
    <brk id="220" max="12" man="1"/>
    <brk id="292" max="12" man="1"/>
  </rowBreaks>
  <colBreaks count="1" manualBreakCount="1">
    <brk id="13" max="105" man="1"/>
  </colBreaks>
  <ignoredErrors>
    <ignoredError sqref="K5:M7 K9:M11 K13:M15 K17:M19 K21:M23 K25:M27 K29:M31 K33:M35 K37:M39 K41:M43 K45:M47 K49:M51 K53:M55 K57:M59 K61:M63 K65:M67 K69:M71 K73:M75 K77:M79 K81:M83 K85:M87 K89:M91 K93:M95 K97:M99 K101:M103 K105:M107 K109:M111 K113:M115 K117:M119 K121:M123 K125:M127 K129:M131 K133:M135 K137:M139 K141:M143 K145:M147 K149:M151 K153:M155 K157:M159 K161:M163 K165:M167 K169:M171 K173:M175 K177:M179 K181:M183 K185:M187 K189:M191 K193:M195 K197:M199 K201:M203 K205:M207 K209:M211 K213:M215 K217:M219 K221:M223 K225:M227 K229:M231 K233:M235 K237:M239 K241:M243 K245:M247 K249:M251 K253:M255 K257:M259 K261:M263 K265:M267 K269:M271 K273:M275 K277:M279 K281:M283 K285:M287 K289:M291 K293:M295 K297:M299 E300:G300 I300:J300" emptyCellReference="1"/>
    <ignoredError sqref="H8 H12 H16 H20 H24 H28 H32 H36 H40 H44 H48 H52 H56 H60 H64 H68 H72 H76 H80 H84 H88 H92 H96 H100 H104 H108 H112 H116 H120 H124 H128 H132 H136 H140 H144 H148 H152 H156 H160 H164 H168 H172 H176 H180 H184 H188 H192 H196 H200 H204 H208 H212 H216 H220 H224 H228 H232 H236 H240 H244 H248 H252 H256 H260 H264 H268 H272 H276 H280 H284 H288 H292 H29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5D2E9-35A0-4F71-9988-025BA6D58CFE}">
  <sheetPr codeName="Sheet37"/>
  <dimension ref="B1:J79"/>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6.625" style="1" customWidth="1"/>
    <col min="14" max="16384" width="9" style="1"/>
  </cols>
  <sheetData>
    <row r="1" spans="2:10" ht="16.5" customHeight="1">
      <c r="B1" s="2" t="s">
        <v>241</v>
      </c>
      <c r="J1" s="2" t="s">
        <v>405</v>
      </c>
    </row>
    <row r="2" spans="2:10" ht="16.5" customHeight="1">
      <c r="B2" s="2" t="s">
        <v>209</v>
      </c>
      <c r="J2" s="2" t="s">
        <v>406</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AF268-6A5A-49CD-AC75-14EE9A4AB0F3}">
  <sheetPr codeName="Sheet67"/>
  <dimension ref="A1:R58"/>
  <sheetViews>
    <sheetView showGridLines="0" zoomScaleNormal="100" zoomScaleSheetLayoutView="100" workbookViewId="0"/>
  </sheetViews>
  <sheetFormatPr defaultColWidth="9" defaultRowHeight="13.5"/>
  <cols>
    <col min="1" max="1" width="4.625" style="3" customWidth="1"/>
    <col min="2" max="3" width="10.625" style="3" customWidth="1"/>
    <col min="4" max="4" width="11.375" style="3" customWidth="1"/>
    <col min="5" max="9" width="10.625" style="3" customWidth="1"/>
    <col min="10" max="14" width="8.625" style="3" customWidth="1"/>
    <col min="15" max="16384" width="9" style="3"/>
  </cols>
  <sheetData>
    <row r="1" spans="2:18" ht="16.5" customHeight="1">
      <c r="B1" s="2" t="s">
        <v>324</v>
      </c>
      <c r="C1" s="2"/>
      <c r="D1" s="2"/>
      <c r="E1" s="2"/>
      <c r="F1" s="2"/>
      <c r="G1" s="2"/>
      <c r="H1" s="2"/>
      <c r="I1" s="2"/>
      <c r="J1" s="2"/>
      <c r="K1" s="2"/>
      <c r="L1" s="2"/>
      <c r="M1" s="2"/>
      <c r="N1" s="2"/>
    </row>
    <row r="2" spans="2:18" ht="16.5" customHeight="1">
      <c r="B2" s="2" t="s">
        <v>105</v>
      </c>
      <c r="C2" s="2"/>
      <c r="D2" s="2"/>
      <c r="E2" s="2"/>
      <c r="F2" s="2"/>
      <c r="G2" s="2"/>
      <c r="H2" s="2"/>
      <c r="I2" s="2"/>
      <c r="J2" s="2"/>
      <c r="K2" s="2"/>
      <c r="L2" s="2"/>
      <c r="M2" s="2"/>
      <c r="N2" s="2"/>
    </row>
    <row r="3" spans="2:18" ht="52.5" customHeight="1">
      <c r="B3" s="311" t="s">
        <v>309</v>
      </c>
      <c r="C3" s="640" t="s">
        <v>386</v>
      </c>
      <c r="D3" s="641"/>
      <c r="E3" s="324"/>
      <c r="F3" s="324"/>
      <c r="G3" s="324"/>
      <c r="H3" s="324"/>
      <c r="I3" s="324"/>
      <c r="J3" s="324"/>
      <c r="K3" s="324"/>
      <c r="L3" s="324"/>
      <c r="M3" s="324"/>
      <c r="N3" s="324"/>
    </row>
    <row r="4" spans="2:18" ht="13.5" customHeight="1">
      <c r="B4" s="351" t="s">
        <v>288</v>
      </c>
      <c r="C4" s="608">
        <f>年齢階層別_推計残存歯数階層別人数!G32</f>
        <v>104454</v>
      </c>
      <c r="D4" s="608"/>
      <c r="E4" s="324"/>
      <c r="F4" s="324"/>
      <c r="G4" s="324"/>
      <c r="H4" s="324"/>
      <c r="I4" s="324"/>
      <c r="J4" s="324"/>
      <c r="K4" s="324"/>
      <c r="L4" s="324"/>
      <c r="M4" s="324"/>
      <c r="N4" s="324"/>
    </row>
    <row r="5" spans="2:18" ht="13.5" customHeight="1">
      <c r="B5" s="356" t="s">
        <v>289</v>
      </c>
      <c r="C5" s="645">
        <f>年齢階層別_推計残存歯数階層別人数!G33</f>
        <v>171711</v>
      </c>
      <c r="D5" s="645"/>
      <c r="E5" s="324"/>
      <c r="F5" s="324"/>
      <c r="G5" s="324"/>
      <c r="H5" s="324"/>
      <c r="I5" s="324"/>
      <c r="J5" s="324"/>
      <c r="K5" s="324"/>
      <c r="L5" s="324"/>
      <c r="M5" s="324"/>
      <c r="N5" s="324"/>
    </row>
    <row r="6" spans="2:18" ht="13.5" customHeight="1">
      <c r="B6" s="352" t="s">
        <v>290</v>
      </c>
      <c r="C6" s="615">
        <f>年齢階層別_推計残存歯数階層別人数!G34</f>
        <v>347080</v>
      </c>
      <c r="D6" s="615"/>
      <c r="E6" s="324"/>
      <c r="F6" s="324"/>
      <c r="G6" s="324"/>
      <c r="H6" s="324"/>
      <c r="I6" s="324"/>
      <c r="J6" s="324"/>
      <c r="K6" s="324"/>
      <c r="L6" s="324"/>
      <c r="M6" s="324"/>
      <c r="N6" s="324"/>
    </row>
    <row r="7" spans="2:18" ht="13.5" customHeight="1">
      <c r="B7" s="239" t="s">
        <v>321</v>
      </c>
      <c r="C7" s="628">
        <f>年齢階層別_推計残存歯数階層別人数!G35</f>
        <v>623245</v>
      </c>
      <c r="D7" s="628"/>
      <c r="E7" s="325"/>
      <c r="F7" s="325"/>
      <c r="G7" s="325"/>
      <c r="H7" s="325"/>
      <c r="I7" s="325"/>
      <c r="J7" s="324"/>
      <c r="K7" s="324"/>
      <c r="L7" s="324"/>
      <c r="M7" s="324"/>
      <c r="N7" s="324"/>
    </row>
    <row r="8" spans="2:18" ht="26.25" customHeight="1">
      <c r="B8" s="461" t="s">
        <v>327</v>
      </c>
      <c r="C8" s="642" t="s">
        <v>354</v>
      </c>
      <c r="D8" s="643"/>
      <c r="E8" s="643"/>
      <c r="F8" s="643"/>
      <c r="G8" s="643"/>
      <c r="H8" s="643"/>
      <c r="I8" s="644"/>
      <c r="J8" s="326"/>
      <c r="K8" s="32"/>
      <c r="L8" s="32"/>
      <c r="M8" s="32"/>
      <c r="N8" s="32"/>
      <c r="O8" s="32"/>
      <c r="P8" s="32"/>
      <c r="Q8" s="32"/>
    </row>
    <row r="9" spans="2:18" ht="26.25" customHeight="1">
      <c r="B9" s="462"/>
      <c r="C9" s="306"/>
      <c r="D9" s="291" t="s">
        <v>295</v>
      </c>
      <c r="E9" s="292" t="s">
        <v>296</v>
      </c>
      <c r="F9" s="292" t="s">
        <v>297</v>
      </c>
      <c r="G9" s="292" t="s">
        <v>298</v>
      </c>
      <c r="H9" s="292" t="s">
        <v>322</v>
      </c>
      <c r="I9" s="292" t="s">
        <v>323</v>
      </c>
      <c r="J9" s="326"/>
      <c r="K9" s="32"/>
      <c r="L9" s="32"/>
      <c r="M9" s="32"/>
      <c r="N9" s="32"/>
      <c r="O9" s="32"/>
      <c r="P9" s="32"/>
      <c r="Q9" s="32"/>
      <c r="R9" s="38"/>
    </row>
    <row r="10" spans="2:18" ht="13.5" customHeight="1">
      <c r="B10" s="313" t="s">
        <v>288</v>
      </c>
      <c r="C10" s="262">
        <v>93751</v>
      </c>
      <c r="D10" s="433">
        <v>60271</v>
      </c>
      <c r="E10" s="433">
        <v>75210</v>
      </c>
      <c r="F10" s="433">
        <v>29398</v>
      </c>
      <c r="G10" s="433">
        <v>32203</v>
      </c>
      <c r="H10" s="433">
        <v>7584</v>
      </c>
      <c r="I10" s="433">
        <v>38150</v>
      </c>
      <c r="J10" s="326"/>
      <c r="K10" s="32"/>
      <c r="L10" s="32"/>
      <c r="M10" s="32"/>
      <c r="N10" s="32"/>
      <c r="O10" s="32"/>
      <c r="P10" s="32"/>
      <c r="Q10" s="32"/>
      <c r="R10" s="38"/>
    </row>
    <row r="11" spans="2:18" ht="13.5" customHeight="1">
      <c r="B11" s="356" t="s">
        <v>289</v>
      </c>
      <c r="C11" s="295">
        <v>153550</v>
      </c>
      <c r="D11" s="439">
        <v>97928</v>
      </c>
      <c r="E11" s="439">
        <v>122253</v>
      </c>
      <c r="F11" s="439">
        <v>45311</v>
      </c>
      <c r="G11" s="439">
        <v>49554</v>
      </c>
      <c r="H11" s="439">
        <v>12813</v>
      </c>
      <c r="I11" s="439">
        <v>64008</v>
      </c>
      <c r="J11" s="326"/>
      <c r="K11" s="32"/>
      <c r="L11" s="32"/>
      <c r="M11" s="32"/>
      <c r="N11" s="32"/>
      <c r="O11" s="32"/>
      <c r="P11" s="32"/>
      <c r="Q11" s="32"/>
      <c r="R11" s="38"/>
    </row>
    <row r="12" spans="2:18" ht="13.5" customHeight="1">
      <c r="B12" s="352" t="s">
        <v>290</v>
      </c>
      <c r="C12" s="357">
        <v>304940</v>
      </c>
      <c r="D12" s="436">
        <v>189750</v>
      </c>
      <c r="E12" s="436">
        <v>233906</v>
      </c>
      <c r="F12" s="436">
        <v>85028</v>
      </c>
      <c r="G12" s="436">
        <v>93442</v>
      </c>
      <c r="H12" s="436">
        <v>25833</v>
      </c>
      <c r="I12" s="436">
        <v>127411</v>
      </c>
      <c r="J12" s="326"/>
      <c r="K12" s="32"/>
      <c r="L12" s="32"/>
      <c r="M12" s="32"/>
      <c r="N12" s="32"/>
      <c r="O12" s="32"/>
      <c r="P12" s="32"/>
      <c r="Q12" s="32"/>
      <c r="R12" s="38"/>
    </row>
    <row r="13" spans="2:18" ht="13.5" customHeight="1">
      <c r="B13" s="312" t="s">
        <v>134</v>
      </c>
      <c r="C13" s="262">
        <f t="shared" ref="C13:I13" si="0">SUM(C10:C12)</f>
        <v>552241</v>
      </c>
      <c r="D13" s="262">
        <f t="shared" si="0"/>
        <v>347949</v>
      </c>
      <c r="E13" s="262">
        <f t="shared" si="0"/>
        <v>431369</v>
      </c>
      <c r="F13" s="262">
        <f t="shared" si="0"/>
        <v>159737</v>
      </c>
      <c r="G13" s="262">
        <f t="shared" si="0"/>
        <v>175199</v>
      </c>
      <c r="H13" s="262">
        <f t="shared" si="0"/>
        <v>46230</v>
      </c>
      <c r="I13" s="262">
        <f t="shared" si="0"/>
        <v>229569</v>
      </c>
      <c r="J13" s="326"/>
      <c r="K13" s="32"/>
      <c r="L13" s="32"/>
      <c r="M13" s="32"/>
      <c r="N13" s="32"/>
      <c r="O13" s="32"/>
      <c r="P13" s="32"/>
      <c r="Q13" s="32"/>
      <c r="R13" s="38"/>
    </row>
    <row r="14" spans="2:18" ht="26.45" customHeight="1">
      <c r="B14" s="461" t="s">
        <v>327</v>
      </c>
      <c r="C14" s="642" t="s">
        <v>355</v>
      </c>
      <c r="D14" s="643"/>
      <c r="E14" s="643"/>
      <c r="F14" s="643"/>
      <c r="G14" s="643"/>
      <c r="H14" s="643"/>
      <c r="I14" s="644"/>
      <c r="J14" s="326"/>
      <c r="K14" s="32"/>
      <c r="L14" s="32"/>
      <c r="M14" s="32"/>
      <c r="N14" s="32"/>
      <c r="O14" s="32"/>
      <c r="P14" s="32"/>
      <c r="Q14" s="32"/>
      <c r="R14" s="38"/>
    </row>
    <row r="15" spans="2:18" ht="26.45" customHeight="1">
      <c r="B15" s="462"/>
      <c r="C15" s="306"/>
      <c r="D15" s="314" t="s">
        <v>295</v>
      </c>
      <c r="E15" s="315" t="s">
        <v>296</v>
      </c>
      <c r="F15" s="315" t="s">
        <v>297</v>
      </c>
      <c r="G15" s="315" t="s">
        <v>298</v>
      </c>
      <c r="H15" s="315" t="s">
        <v>322</v>
      </c>
      <c r="I15" s="315" t="s">
        <v>323</v>
      </c>
      <c r="J15" s="326"/>
      <c r="K15" s="32"/>
      <c r="L15" s="32"/>
      <c r="M15" s="32"/>
      <c r="N15" s="32"/>
      <c r="O15" s="32"/>
      <c r="P15" s="32"/>
      <c r="Q15" s="32"/>
      <c r="R15" s="38"/>
    </row>
    <row r="16" spans="2:18" ht="13.5" customHeight="1">
      <c r="B16" s="313" t="s">
        <v>288</v>
      </c>
      <c r="C16" s="348">
        <f t="shared" ref="C16:I16" si="1">IFERROR(C10/$C$4,"-")</f>
        <v>0.8975338426484385</v>
      </c>
      <c r="D16" s="261">
        <f t="shared" si="1"/>
        <v>0.57700997568307577</v>
      </c>
      <c r="E16" s="261">
        <f t="shared" si="1"/>
        <v>0.72002986960767423</v>
      </c>
      <c r="F16" s="261">
        <f t="shared" si="1"/>
        <v>0.28144446359162884</v>
      </c>
      <c r="G16" s="261">
        <f t="shared" si="1"/>
        <v>0.30829838972179141</v>
      </c>
      <c r="H16" s="261">
        <f t="shared" si="1"/>
        <v>7.2606123269573206E-2</v>
      </c>
      <c r="I16" s="261">
        <f t="shared" si="1"/>
        <v>0.36523254255461735</v>
      </c>
      <c r="J16" s="326"/>
      <c r="K16" s="32"/>
      <c r="L16" s="32"/>
      <c r="M16" s="32"/>
      <c r="N16" s="32"/>
      <c r="O16" s="32"/>
      <c r="P16" s="32"/>
      <c r="Q16" s="32"/>
      <c r="R16" s="38"/>
    </row>
    <row r="17" spans="1:18" ht="13.5" customHeight="1">
      <c r="B17" s="356" t="s">
        <v>289</v>
      </c>
      <c r="C17" s="275">
        <f>IFERROR(C11/$C$5,"-")</f>
        <v>0.8942350810373243</v>
      </c>
      <c r="D17" s="275">
        <f t="shared" ref="D17:I17" si="2">IFERROR(D11/$C$5,"-")</f>
        <v>0.57030708574290523</v>
      </c>
      <c r="E17" s="275">
        <f t="shared" si="2"/>
        <v>0.71196953019899711</v>
      </c>
      <c r="F17" s="275">
        <f t="shared" si="2"/>
        <v>0.26387942531346276</v>
      </c>
      <c r="G17" s="275">
        <f t="shared" si="2"/>
        <v>0.2885895487184863</v>
      </c>
      <c r="H17" s="275">
        <f t="shared" si="2"/>
        <v>7.4619564267868685E-2</v>
      </c>
      <c r="I17" s="275">
        <f t="shared" si="2"/>
        <v>0.37276586823208763</v>
      </c>
      <c r="J17" s="326"/>
      <c r="K17" s="32"/>
      <c r="L17" s="32"/>
      <c r="M17" s="32"/>
      <c r="N17" s="32"/>
      <c r="O17" s="32"/>
      <c r="P17" s="32"/>
      <c r="Q17" s="32"/>
      <c r="R17" s="38"/>
    </row>
    <row r="18" spans="1:18" ht="13.5" customHeight="1">
      <c r="B18" s="352" t="s">
        <v>290</v>
      </c>
      <c r="C18" s="350">
        <f>IFERROR(C12/$C$6,"-")</f>
        <v>0.87858706926357033</v>
      </c>
      <c r="D18" s="350">
        <f t="shared" ref="D18:I18" si="3">IFERROR(D12/$C$6,"-")</f>
        <v>0.54670392992969918</v>
      </c>
      <c r="E18" s="350">
        <f t="shared" si="3"/>
        <v>0.67392531981099457</v>
      </c>
      <c r="F18" s="350">
        <f t="shared" si="3"/>
        <v>0.24498098421113287</v>
      </c>
      <c r="G18" s="350">
        <f t="shared" si="3"/>
        <v>0.26922323383657948</v>
      </c>
      <c r="H18" s="350">
        <f t="shared" si="3"/>
        <v>7.4429526333986404E-2</v>
      </c>
      <c r="I18" s="350">
        <f t="shared" si="3"/>
        <v>0.36709404171948828</v>
      </c>
      <c r="J18" s="326"/>
      <c r="K18" s="32"/>
      <c r="L18" s="32"/>
      <c r="M18" s="32"/>
      <c r="N18" s="32"/>
      <c r="O18" s="32"/>
      <c r="P18" s="32"/>
      <c r="Q18" s="32"/>
      <c r="R18" s="38"/>
    </row>
    <row r="19" spans="1:18" ht="13.5" customHeight="1">
      <c r="B19" s="312" t="s">
        <v>134</v>
      </c>
      <c r="C19" s="263">
        <f>IFERROR(C13/$C$7,"-")</f>
        <v>0.88607369493537858</v>
      </c>
      <c r="D19" s="263">
        <f t="shared" ref="D19:I19" si="4">IFERROR(D13/$C$7,"-")</f>
        <v>0.55828606727691354</v>
      </c>
      <c r="E19" s="263">
        <f t="shared" si="4"/>
        <v>0.6921339120249661</v>
      </c>
      <c r="F19" s="263">
        <f t="shared" si="4"/>
        <v>0.25629888727546951</v>
      </c>
      <c r="G19" s="263">
        <f t="shared" si="4"/>
        <v>0.28110775056358256</v>
      </c>
      <c r="H19" s="263">
        <f t="shared" si="4"/>
        <v>7.4176287013935124E-2</v>
      </c>
      <c r="I19" s="263">
        <f t="shared" si="4"/>
        <v>0.36834471195115887</v>
      </c>
      <c r="J19" s="326"/>
      <c r="K19" s="32"/>
      <c r="L19" s="32"/>
      <c r="M19" s="32"/>
      <c r="N19" s="32"/>
      <c r="O19" s="32"/>
      <c r="P19" s="32"/>
      <c r="Q19" s="32"/>
      <c r="R19" s="38"/>
    </row>
    <row r="20" spans="1:18" ht="13.5" customHeight="1">
      <c r="B20" s="21" t="s">
        <v>394</v>
      </c>
    </row>
    <row r="21" spans="1:18" ht="13.5" customHeight="1">
      <c r="B21" s="21" t="s">
        <v>93</v>
      </c>
    </row>
    <row r="22" spans="1:18" ht="13.5" customHeight="1">
      <c r="B22" s="30" t="s">
        <v>325</v>
      </c>
    </row>
    <row r="23" spans="1:18" ht="13.5" customHeight="1">
      <c r="B23" s="30" t="s">
        <v>348</v>
      </c>
    </row>
    <row r="24" spans="1:18" ht="13.5" customHeight="1">
      <c r="B24" s="30" t="s">
        <v>349</v>
      </c>
    </row>
    <row r="25" spans="1:18" ht="13.5" customHeight="1">
      <c r="B25" s="30" t="s">
        <v>293</v>
      </c>
    </row>
    <row r="26" spans="1:18" ht="13.5" customHeight="1">
      <c r="B26" s="30"/>
    </row>
    <row r="27" spans="1:18" ht="13.5" customHeight="1">
      <c r="B27" s="2"/>
    </row>
    <row r="28" spans="1:18" ht="16.5" customHeight="1">
      <c r="B28" s="2" t="s">
        <v>329</v>
      </c>
    </row>
    <row r="29" spans="1:18" ht="16.5" customHeight="1">
      <c r="B29" s="2" t="s">
        <v>105</v>
      </c>
      <c r="N29" s="14" t="s">
        <v>328</v>
      </c>
    </row>
    <row r="30" spans="1:18" ht="16.5" customHeight="1">
      <c r="A30" s="2"/>
      <c r="B30" s="2"/>
      <c r="N30" s="14" t="s">
        <v>295</v>
      </c>
    </row>
    <row r="31" spans="1:18" ht="16.5" customHeight="1">
      <c r="A31" s="2"/>
      <c r="B31" s="2"/>
      <c r="N31" s="14" t="s">
        <v>296</v>
      </c>
    </row>
    <row r="32" spans="1:18" ht="16.5" customHeight="1">
      <c r="A32" s="2"/>
      <c r="B32" s="2"/>
      <c r="N32" s="14" t="s">
        <v>297</v>
      </c>
    </row>
    <row r="33" spans="1:14" ht="16.5" customHeight="1">
      <c r="A33" s="2"/>
      <c r="B33" s="2"/>
      <c r="N33" s="14" t="s">
        <v>298</v>
      </c>
    </row>
    <row r="34" spans="1:14" ht="16.5" customHeight="1">
      <c r="A34" s="2"/>
      <c r="B34" s="2"/>
      <c r="N34" s="14" t="s">
        <v>322</v>
      </c>
    </row>
    <row r="35" spans="1:14" ht="16.5" customHeight="1">
      <c r="A35" s="2"/>
      <c r="B35" s="2"/>
      <c r="N35" s="14" t="s">
        <v>323</v>
      </c>
    </row>
    <row r="36" spans="1:14" ht="16.5" customHeight="1">
      <c r="A36" s="2"/>
      <c r="B36" s="2"/>
      <c r="N36" s="14"/>
    </row>
    <row r="37" spans="1:14" ht="16.5" customHeight="1">
      <c r="A37" s="2"/>
      <c r="B37" s="2"/>
    </row>
    <row r="38" spans="1:14" ht="16.5" customHeight="1">
      <c r="A38" s="2"/>
      <c r="B38" s="2"/>
    </row>
    <row r="39" spans="1:14" ht="16.5" customHeight="1">
      <c r="A39" s="2"/>
      <c r="B39" s="2"/>
    </row>
    <row r="40" spans="1:14" ht="16.5" customHeight="1">
      <c r="A40" s="2"/>
      <c r="B40" s="2"/>
    </row>
    <row r="41" spans="1:14" ht="16.5" customHeight="1">
      <c r="A41" s="2"/>
      <c r="B41" s="2"/>
    </row>
    <row r="42" spans="1:14" ht="16.5" customHeight="1">
      <c r="A42" s="2"/>
      <c r="B42" s="2"/>
    </row>
    <row r="43" spans="1:14" ht="16.5" customHeight="1">
      <c r="A43" s="2"/>
      <c r="B43" s="2"/>
    </row>
    <row r="44" spans="1:14" ht="16.5" customHeight="1">
      <c r="A44" s="2"/>
      <c r="B44" s="2"/>
    </row>
    <row r="45" spans="1:14" ht="16.5" customHeight="1">
      <c r="A45" s="2"/>
      <c r="B45" s="2"/>
    </row>
    <row r="46" spans="1:14" ht="16.5" customHeight="1">
      <c r="A46" s="2"/>
      <c r="B46" s="2"/>
    </row>
    <row r="47" spans="1:14" ht="16.5" customHeight="1">
      <c r="A47" s="2"/>
      <c r="B47" s="2"/>
    </row>
    <row r="48" spans="1:14" ht="16.5" customHeight="1">
      <c r="A48" s="2"/>
      <c r="B48" s="2"/>
    </row>
    <row r="49" spans="1:2" ht="16.5" customHeight="1">
      <c r="A49" s="2"/>
      <c r="B49" s="2"/>
    </row>
    <row r="50" spans="1:2" ht="16.5" customHeight="1">
      <c r="A50" s="2"/>
      <c r="B50" s="2"/>
    </row>
    <row r="51" spans="1:2" ht="16.5" customHeight="1">
      <c r="A51" s="2"/>
      <c r="B51" s="2"/>
    </row>
    <row r="52" spans="1:2" ht="16.5" customHeight="1">
      <c r="A52" s="2"/>
      <c r="B52" s="2"/>
    </row>
    <row r="53" spans="1:2" ht="16.5" customHeight="1">
      <c r="A53" s="2"/>
      <c r="B53" s="2"/>
    </row>
    <row r="54" spans="1:2" ht="16.5" customHeight="1">
      <c r="A54" s="2"/>
      <c r="B54" s="2"/>
    </row>
    <row r="55" spans="1:2" ht="13.5" customHeight="1">
      <c r="A55" s="2"/>
      <c r="B55" s="21" t="s">
        <v>394</v>
      </c>
    </row>
    <row r="56" spans="1:2" ht="13.5" customHeight="1">
      <c r="A56" s="2"/>
      <c r="B56" s="21" t="s">
        <v>93</v>
      </c>
    </row>
    <row r="57" spans="1:2" ht="13.5" customHeight="1">
      <c r="A57" s="2"/>
      <c r="B57" s="30" t="s">
        <v>293</v>
      </c>
    </row>
    <row r="58" spans="1:2" ht="16.5" customHeight="1">
      <c r="A58" s="2"/>
      <c r="B58" s="2"/>
    </row>
  </sheetData>
  <mergeCells count="9">
    <mergeCell ref="C3:D3"/>
    <mergeCell ref="C6:D6"/>
    <mergeCell ref="C7:D7"/>
    <mergeCell ref="B8:B9"/>
    <mergeCell ref="C14:I14"/>
    <mergeCell ref="B14:B15"/>
    <mergeCell ref="C8:I8"/>
    <mergeCell ref="C4:D4"/>
    <mergeCell ref="C5:D5"/>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colBreaks count="1" manualBreakCount="1">
    <brk id="14" max="105" man="1"/>
  </colBreaks>
  <ignoredErrors>
    <ignoredError sqref="C13:I13 C16:I18" emptyCellReference="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44DAE-BEF7-4040-98A2-1CAF4CDE4E9C}">
  <sheetPr codeName="Sheet66"/>
  <dimension ref="B1:T305"/>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4" width="10.625" style="3" customWidth="1"/>
    <col min="5" max="5" width="12.625" style="3" customWidth="1"/>
    <col min="6" max="19" width="10.625" style="3" customWidth="1"/>
    <col min="20" max="16384" width="9" style="3"/>
  </cols>
  <sheetData>
    <row r="1" spans="2:20" ht="16.5" customHeight="1">
      <c r="B1" s="2" t="s">
        <v>324</v>
      </c>
      <c r="F1" s="2"/>
      <c r="G1" s="2"/>
      <c r="H1" s="2"/>
      <c r="I1" s="2"/>
      <c r="J1" s="2"/>
      <c r="K1" s="2"/>
      <c r="L1" s="2"/>
      <c r="M1" s="2"/>
      <c r="N1" s="2"/>
      <c r="O1" s="2"/>
      <c r="P1" s="2"/>
      <c r="Q1" s="2"/>
      <c r="R1" s="2"/>
      <c r="S1" s="2"/>
    </row>
    <row r="2" spans="2:20" ht="16.5" customHeight="1">
      <c r="B2" s="2" t="s">
        <v>306</v>
      </c>
      <c r="F2" s="2"/>
      <c r="G2" s="2"/>
      <c r="H2" s="2"/>
      <c r="I2" s="2"/>
      <c r="J2" s="2"/>
      <c r="K2" s="2"/>
      <c r="L2" s="2"/>
      <c r="M2" s="2"/>
      <c r="N2" s="2"/>
      <c r="O2" s="2"/>
      <c r="P2" s="2"/>
      <c r="Q2" s="2"/>
      <c r="R2" s="2"/>
      <c r="S2" s="2"/>
    </row>
    <row r="3" spans="2:20" ht="26.25" customHeight="1">
      <c r="B3" s="319"/>
      <c r="C3" s="458" t="s">
        <v>262</v>
      </c>
      <c r="D3" s="461" t="s">
        <v>317</v>
      </c>
      <c r="E3" s="636" t="s">
        <v>356</v>
      </c>
      <c r="F3" s="642" t="s">
        <v>357</v>
      </c>
      <c r="G3" s="643"/>
      <c r="H3" s="643"/>
      <c r="I3" s="643"/>
      <c r="J3" s="643"/>
      <c r="K3" s="643"/>
      <c r="L3" s="644"/>
      <c r="M3" s="458" t="s">
        <v>355</v>
      </c>
      <c r="N3" s="463"/>
      <c r="O3" s="463"/>
      <c r="P3" s="463"/>
      <c r="Q3" s="463"/>
      <c r="R3" s="463"/>
      <c r="S3" s="463"/>
      <c r="T3" s="265"/>
    </row>
    <row r="4" spans="2:20" ht="26.25" customHeight="1">
      <c r="B4" s="320"/>
      <c r="C4" s="460"/>
      <c r="D4" s="460"/>
      <c r="E4" s="646"/>
      <c r="F4" s="306"/>
      <c r="G4" s="314" t="s">
        <v>295</v>
      </c>
      <c r="H4" s="323" t="s">
        <v>296</v>
      </c>
      <c r="I4" s="323" t="s">
        <v>297</v>
      </c>
      <c r="J4" s="323" t="s">
        <v>298</v>
      </c>
      <c r="K4" s="323" t="s">
        <v>322</v>
      </c>
      <c r="L4" s="323" t="s">
        <v>323</v>
      </c>
      <c r="M4" s="306"/>
      <c r="N4" s="314" t="s">
        <v>295</v>
      </c>
      <c r="O4" s="323" t="s">
        <v>296</v>
      </c>
      <c r="P4" s="323" t="s">
        <v>297</v>
      </c>
      <c r="Q4" s="323" t="s">
        <v>298</v>
      </c>
      <c r="R4" s="323" t="s">
        <v>322</v>
      </c>
      <c r="S4" s="314" t="s">
        <v>323</v>
      </c>
      <c r="T4" s="265"/>
    </row>
    <row r="5" spans="2:20" ht="13.5" customHeight="1">
      <c r="B5" s="606">
        <v>1</v>
      </c>
      <c r="C5" s="545" t="s">
        <v>50</v>
      </c>
      <c r="D5" s="305" t="s">
        <v>288</v>
      </c>
      <c r="E5" s="335">
        <f>市区町村別_推計残存歯数階層別人数!H4</f>
        <v>29875</v>
      </c>
      <c r="F5" s="262">
        <v>27081</v>
      </c>
      <c r="G5" s="433">
        <v>17417</v>
      </c>
      <c r="H5" s="433">
        <v>21782</v>
      </c>
      <c r="I5" s="433">
        <v>8964</v>
      </c>
      <c r="J5" s="433">
        <v>9823</v>
      </c>
      <c r="K5" s="433">
        <v>2357</v>
      </c>
      <c r="L5" s="433">
        <v>12479</v>
      </c>
      <c r="M5" s="261">
        <f>IFERROR(F5/E5,"-")</f>
        <v>0.90647698744769878</v>
      </c>
      <c r="N5" s="261">
        <f t="shared" ref="N5:N284" si="0">IFERROR(G5/E5,"-")</f>
        <v>0.5829958158995816</v>
      </c>
      <c r="O5" s="261">
        <f t="shared" ref="O5:O284" si="1">IFERROR(H5/E5,"-")</f>
        <v>0.72910460251046028</v>
      </c>
      <c r="P5" s="261">
        <f t="shared" ref="P5:P284" si="2">IFERROR(I5/E5,"-")</f>
        <v>0.3000502092050209</v>
      </c>
      <c r="Q5" s="261">
        <f t="shared" ref="Q5:Q284" si="3">IFERROR(J5/E5,"-")</f>
        <v>0.32880334728033472</v>
      </c>
      <c r="R5" s="261">
        <f t="shared" ref="R5:R284" si="4">IFERROR(K5/E5,"-")</f>
        <v>7.8895397489539748E-2</v>
      </c>
      <c r="S5" s="242">
        <f t="shared" ref="S5:S284" si="5">IFERROR(L5/E5,"-")</f>
        <v>0.41770711297071128</v>
      </c>
      <c r="T5" s="265"/>
    </row>
    <row r="6" spans="2:20" ht="13.5" customHeight="1">
      <c r="B6" s="607"/>
      <c r="C6" s="546"/>
      <c r="D6" s="361" t="s">
        <v>289</v>
      </c>
      <c r="E6" s="362">
        <f>市区町村別_推計残存歯数階層別人数!H5</f>
        <v>46846</v>
      </c>
      <c r="F6" s="295">
        <v>42512</v>
      </c>
      <c r="G6" s="439">
        <v>27368</v>
      </c>
      <c r="H6" s="439">
        <v>34088</v>
      </c>
      <c r="I6" s="439">
        <v>13462</v>
      </c>
      <c r="J6" s="439">
        <v>14716</v>
      </c>
      <c r="K6" s="439">
        <v>3788</v>
      </c>
      <c r="L6" s="439">
        <v>20061</v>
      </c>
      <c r="M6" s="363">
        <f t="shared" ref="M6:M32" si="6">IFERROR(F6/E6,"-")</f>
        <v>0.90748409682790421</v>
      </c>
      <c r="N6" s="363">
        <f t="shared" si="0"/>
        <v>0.58421209921871664</v>
      </c>
      <c r="O6" s="363">
        <f t="shared" si="1"/>
        <v>0.72766084617683469</v>
      </c>
      <c r="P6" s="363">
        <f t="shared" si="2"/>
        <v>0.28736711779020618</v>
      </c>
      <c r="Q6" s="363">
        <f t="shared" si="3"/>
        <v>0.31413567860649788</v>
      </c>
      <c r="R6" s="363">
        <f t="shared" si="4"/>
        <v>8.0860692481748708E-2</v>
      </c>
      <c r="S6" s="275">
        <f t="shared" si="5"/>
        <v>0.42823293344148916</v>
      </c>
      <c r="T6" s="265"/>
    </row>
    <row r="7" spans="2:20" ht="13.5" customHeight="1">
      <c r="B7" s="607"/>
      <c r="C7" s="546"/>
      <c r="D7" s="358" t="s">
        <v>290</v>
      </c>
      <c r="E7" s="359">
        <f>市区町村別_推計残存歯数階層別人数!H6</f>
        <v>89362</v>
      </c>
      <c r="F7" s="357">
        <v>80021</v>
      </c>
      <c r="G7" s="436">
        <v>50555</v>
      </c>
      <c r="H7" s="436">
        <v>62130</v>
      </c>
      <c r="I7" s="436">
        <v>23926</v>
      </c>
      <c r="J7" s="436">
        <v>26078</v>
      </c>
      <c r="K7" s="436">
        <v>7218</v>
      </c>
      <c r="L7" s="436">
        <v>37653</v>
      </c>
      <c r="M7" s="360">
        <f t="shared" si="6"/>
        <v>0.8954701103377275</v>
      </c>
      <c r="N7" s="360">
        <f t="shared" si="0"/>
        <v>0.56573263803406371</v>
      </c>
      <c r="O7" s="360">
        <f t="shared" si="1"/>
        <v>0.69526196817439179</v>
      </c>
      <c r="P7" s="360">
        <f t="shared" si="2"/>
        <v>0.26774244085853049</v>
      </c>
      <c r="Q7" s="360">
        <f t="shared" si="3"/>
        <v>0.29182426534768696</v>
      </c>
      <c r="R7" s="360">
        <f t="shared" si="4"/>
        <v>8.0772587900897475E-2</v>
      </c>
      <c r="S7" s="349">
        <f t="shared" si="5"/>
        <v>0.42135359548801504</v>
      </c>
      <c r="T7" s="265"/>
    </row>
    <row r="8" spans="2:20" ht="13.5" customHeight="1">
      <c r="B8" s="613"/>
      <c r="C8" s="547"/>
      <c r="D8" s="293" t="s">
        <v>134</v>
      </c>
      <c r="E8" s="335">
        <f>市区町村別_推計残存歯数階層別人数!H7</f>
        <v>166083</v>
      </c>
      <c r="F8" s="262">
        <f t="shared" ref="F8:L8" si="7">SUM(F5:F7)</f>
        <v>149614</v>
      </c>
      <c r="G8" s="262">
        <f t="shared" si="7"/>
        <v>95340</v>
      </c>
      <c r="H8" s="262">
        <f t="shared" si="7"/>
        <v>118000</v>
      </c>
      <c r="I8" s="262">
        <f t="shared" si="7"/>
        <v>46352</v>
      </c>
      <c r="J8" s="262">
        <f t="shared" si="7"/>
        <v>50617</v>
      </c>
      <c r="K8" s="262">
        <f t="shared" si="7"/>
        <v>13363</v>
      </c>
      <c r="L8" s="262">
        <f t="shared" si="7"/>
        <v>70193</v>
      </c>
      <c r="M8" s="261">
        <f t="shared" si="6"/>
        <v>0.90083873725787711</v>
      </c>
      <c r="N8" s="261">
        <f t="shared" si="0"/>
        <v>0.57405032423547264</v>
      </c>
      <c r="O8" s="261">
        <f t="shared" si="1"/>
        <v>0.71048812942926132</v>
      </c>
      <c r="P8" s="261">
        <f t="shared" si="2"/>
        <v>0.27908937097716202</v>
      </c>
      <c r="Q8" s="261">
        <f t="shared" si="3"/>
        <v>0.30476930209594</v>
      </c>
      <c r="R8" s="261">
        <f t="shared" si="4"/>
        <v>8.0459770114942528E-2</v>
      </c>
      <c r="S8" s="242">
        <f t="shared" si="5"/>
        <v>0.42263807855108593</v>
      </c>
      <c r="T8" s="265"/>
    </row>
    <row r="9" spans="2:20" ht="13.5" customHeight="1">
      <c r="B9" s="606">
        <v>2</v>
      </c>
      <c r="C9" s="545" t="s">
        <v>67</v>
      </c>
      <c r="D9" s="305" t="s">
        <v>288</v>
      </c>
      <c r="E9" s="335">
        <f>市区町村別_推計残存歯数階層別人数!H8</f>
        <v>1141</v>
      </c>
      <c r="F9" s="262">
        <v>1019</v>
      </c>
      <c r="G9" s="433">
        <v>637</v>
      </c>
      <c r="H9" s="433">
        <v>807</v>
      </c>
      <c r="I9" s="433">
        <v>337</v>
      </c>
      <c r="J9" s="433">
        <v>356</v>
      </c>
      <c r="K9" s="433">
        <v>93</v>
      </c>
      <c r="L9" s="433">
        <v>472</v>
      </c>
      <c r="M9" s="261">
        <f t="shared" si="6"/>
        <v>0.89307624890446979</v>
      </c>
      <c r="N9" s="261">
        <f t="shared" si="0"/>
        <v>0.55828220858895705</v>
      </c>
      <c r="O9" s="261">
        <f t="shared" si="1"/>
        <v>0.7072743207712533</v>
      </c>
      <c r="P9" s="261">
        <f t="shared" si="2"/>
        <v>0.2953549517966696</v>
      </c>
      <c r="Q9" s="261">
        <f t="shared" si="3"/>
        <v>0.31200701139351444</v>
      </c>
      <c r="R9" s="261">
        <f t="shared" si="4"/>
        <v>8.1507449605609114E-2</v>
      </c>
      <c r="S9" s="242">
        <f t="shared" si="5"/>
        <v>0.41367221735319892</v>
      </c>
      <c r="T9" s="265"/>
    </row>
    <row r="10" spans="2:20" ht="13.5" customHeight="1">
      <c r="B10" s="607"/>
      <c r="C10" s="546"/>
      <c r="D10" s="361" t="s">
        <v>289</v>
      </c>
      <c r="E10" s="362">
        <f>市区町村別_推計残存歯数階層別人数!H9</f>
        <v>1750</v>
      </c>
      <c r="F10" s="295">
        <v>1588</v>
      </c>
      <c r="G10" s="439">
        <v>1002</v>
      </c>
      <c r="H10" s="439">
        <v>1262</v>
      </c>
      <c r="I10" s="439">
        <v>457</v>
      </c>
      <c r="J10" s="439">
        <v>503</v>
      </c>
      <c r="K10" s="439">
        <v>148</v>
      </c>
      <c r="L10" s="439">
        <v>751</v>
      </c>
      <c r="M10" s="363">
        <f t="shared" si="6"/>
        <v>0.90742857142857147</v>
      </c>
      <c r="N10" s="363">
        <f t="shared" si="0"/>
        <v>0.57257142857142862</v>
      </c>
      <c r="O10" s="363">
        <f t="shared" si="1"/>
        <v>0.7211428571428572</v>
      </c>
      <c r="P10" s="363">
        <f t="shared" si="2"/>
        <v>0.26114285714285712</v>
      </c>
      <c r="Q10" s="363">
        <f t="shared" si="3"/>
        <v>0.28742857142857142</v>
      </c>
      <c r="R10" s="363">
        <f t="shared" si="4"/>
        <v>8.4571428571428575E-2</v>
      </c>
      <c r="S10" s="275">
        <f t="shared" si="5"/>
        <v>0.42914285714285716</v>
      </c>
      <c r="T10" s="265"/>
    </row>
    <row r="11" spans="2:20" ht="13.5" customHeight="1">
      <c r="B11" s="607"/>
      <c r="C11" s="546"/>
      <c r="D11" s="358" t="s">
        <v>290</v>
      </c>
      <c r="E11" s="359">
        <f>市区町村別_推計残存歯数階層別人数!H10</f>
        <v>3696</v>
      </c>
      <c r="F11" s="357">
        <v>3220</v>
      </c>
      <c r="G11" s="436">
        <v>1987</v>
      </c>
      <c r="H11" s="436">
        <v>2516</v>
      </c>
      <c r="I11" s="436">
        <v>831</v>
      </c>
      <c r="J11" s="436">
        <v>933</v>
      </c>
      <c r="K11" s="436">
        <v>271</v>
      </c>
      <c r="L11" s="436">
        <v>1425</v>
      </c>
      <c r="M11" s="360">
        <f t="shared" si="6"/>
        <v>0.87121212121212122</v>
      </c>
      <c r="N11" s="360">
        <f t="shared" si="0"/>
        <v>0.53760822510822515</v>
      </c>
      <c r="O11" s="360">
        <f t="shared" si="1"/>
        <v>0.68073593073593075</v>
      </c>
      <c r="P11" s="360">
        <f t="shared" si="2"/>
        <v>0.22483766233766234</v>
      </c>
      <c r="Q11" s="360">
        <f t="shared" si="3"/>
        <v>0.25243506493506496</v>
      </c>
      <c r="R11" s="360">
        <f t="shared" si="4"/>
        <v>7.3322510822510817E-2</v>
      </c>
      <c r="S11" s="349">
        <f t="shared" si="5"/>
        <v>0.38555194805194803</v>
      </c>
      <c r="T11" s="265"/>
    </row>
    <row r="12" spans="2:20" ht="13.5" customHeight="1">
      <c r="B12" s="613"/>
      <c r="C12" s="547"/>
      <c r="D12" s="293" t="s">
        <v>134</v>
      </c>
      <c r="E12" s="335">
        <f>市区町村別_推計残存歯数階層別人数!H11</f>
        <v>6587</v>
      </c>
      <c r="F12" s="262">
        <f t="shared" ref="F12:L12" si="8">SUM(F9:F11)</f>
        <v>5827</v>
      </c>
      <c r="G12" s="262">
        <f t="shared" si="8"/>
        <v>3626</v>
      </c>
      <c r="H12" s="262">
        <f t="shared" si="8"/>
        <v>4585</v>
      </c>
      <c r="I12" s="262">
        <f t="shared" si="8"/>
        <v>1625</v>
      </c>
      <c r="J12" s="262">
        <f t="shared" si="8"/>
        <v>1792</v>
      </c>
      <c r="K12" s="262">
        <f t="shared" si="8"/>
        <v>512</v>
      </c>
      <c r="L12" s="262">
        <f t="shared" si="8"/>
        <v>2648</v>
      </c>
      <c r="M12" s="261">
        <f t="shared" si="6"/>
        <v>0.88462122362228635</v>
      </c>
      <c r="N12" s="261">
        <f t="shared" si="0"/>
        <v>0.55047821466524971</v>
      </c>
      <c r="O12" s="261">
        <f t="shared" si="1"/>
        <v>0.69606801275239105</v>
      </c>
      <c r="P12" s="261">
        <f t="shared" si="2"/>
        <v>0.24669804159708517</v>
      </c>
      <c r="Q12" s="261">
        <f t="shared" si="3"/>
        <v>0.27205100956429329</v>
      </c>
      <c r="R12" s="261">
        <f t="shared" si="4"/>
        <v>7.7728859875512368E-2</v>
      </c>
      <c r="S12" s="242">
        <f t="shared" si="5"/>
        <v>0.40200394716866555</v>
      </c>
      <c r="T12" s="265"/>
    </row>
    <row r="13" spans="2:20" ht="13.5" customHeight="1">
      <c r="B13" s="606">
        <v>3</v>
      </c>
      <c r="C13" s="545" t="s">
        <v>68</v>
      </c>
      <c r="D13" s="305" t="s">
        <v>288</v>
      </c>
      <c r="E13" s="335">
        <f>市区町村別_推計残存歯数階層別人数!H12</f>
        <v>771</v>
      </c>
      <c r="F13" s="262">
        <v>700</v>
      </c>
      <c r="G13" s="433">
        <v>479</v>
      </c>
      <c r="H13" s="433">
        <v>570</v>
      </c>
      <c r="I13" s="433">
        <v>251</v>
      </c>
      <c r="J13" s="433">
        <v>248</v>
      </c>
      <c r="K13" s="433">
        <v>61</v>
      </c>
      <c r="L13" s="433">
        <v>329</v>
      </c>
      <c r="M13" s="261">
        <f t="shared" si="6"/>
        <v>0.90791180285343709</v>
      </c>
      <c r="N13" s="261">
        <f t="shared" si="0"/>
        <v>0.62127107652399483</v>
      </c>
      <c r="O13" s="261">
        <f t="shared" si="1"/>
        <v>0.73929961089494167</v>
      </c>
      <c r="P13" s="261">
        <f t="shared" si="2"/>
        <v>0.32555123216601817</v>
      </c>
      <c r="Q13" s="261">
        <f t="shared" si="3"/>
        <v>0.32166018158236059</v>
      </c>
      <c r="R13" s="261">
        <f t="shared" si="4"/>
        <v>7.9118028534370943E-2</v>
      </c>
      <c r="S13" s="242">
        <f t="shared" si="5"/>
        <v>0.42671854734111542</v>
      </c>
      <c r="T13" s="265"/>
    </row>
    <row r="14" spans="2:20" ht="13.5" customHeight="1">
      <c r="B14" s="607"/>
      <c r="C14" s="546"/>
      <c r="D14" s="361" t="s">
        <v>289</v>
      </c>
      <c r="E14" s="362">
        <f>市区町村別_推計残存歯数階層別人数!H13</f>
        <v>1140</v>
      </c>
      <c r="F14" s="295">
        <v>1032</v>
      </c>
      <c r="G14" s="439">
        <v>708</v>
      </c>
      <c r="H14" s="439">
        <v>830</v>
      </c>
      <c r="I14" s="439">
        <v>366</v>
      </c>
      <c r="J14" s="439">
        <v>324</v>
      </c>
      <c r="K14" s="439">
        <v>89</v>
      </c>
      <c r="L14" s="439">
        <v>484</v>
      </c>
      <c r="M14" s="363">
        <f t="shared" si="6"/>
        <v>0.90526315789473688</v>
      </c>
      <c r="N14" s="363">
        <f t="shared" si="0"/>
        <v>0.62105263157894741</v>
      </c>
      <c r="O14" s="363">
        <f t="shared" si="1"/>
        <v>0.72807017543859653</v>
      </c>
      <c r="P14" s="363">
        <f t="shared" si="2"/>
        <v>0.32105263157894737</v>
      </c>
      <c r="Q14" s="363">
        <f t="shared" si="3"/>
        <v>0.28421052631578947</v>
      </c>
      <c r="R14" s="363">
        <f t="shared" si="4"/>
        <v>7.8070175438596498E-2</v>
      </c>
      <c r="S14" s="275">
        <f t="shared" si="5"/>
        <v>0.42456140350877192</v>
      </c>
      <c r="T14" s="265"/>
    </row>
    <row r="15" spans="2:20" ht="13.5" customHeight="1">
      <c r="B15" s="607"/>
      <c r="C15" s="546"/>
      <c r="D15" s="358" t="s">
        <v>290</v>
      </c>
      <c r="E15" s="359">
        <f>市区町村別_推計残存歯数階層別人数!H14</f>
        <v>2400</v>
      </c>
      <c r="F15" s="357">
        <v>2153</v>
      </c>
      <c r="G15" s="436">
        <v>1386</v>
      </c>
      <c r="H15" s="436">
        <v>1627</v>
      </c>
      <c r="I15" s="436">
        <v>717</v>
      </c>
      <c r="J15" s="436">
        <v>712</v>
      </c>
      <c r="K15" s="436">
        <v>218</v>
      </c>
      <c r="L15" s="436">
        <v>1017</v>
      </c>
      <c r="M15" s="360">
        <f t="shared" si="6"/>
        <v>0.89708333333333334</v>
      </c>
      <c r="N15" s="360">
        <f t="shared" si="0"/>
        <v>0.57750000000000001</v>
      </c>
      <c r="O15" s="360">
        <f t="shared" si="1"/>
        <v>0.67791666666666661</v>
      </c>
      <c r="P15" s="360">
        <f t="shared" si="2"/>
        <v>0.29875000000000002</v>
      </c>
      <c r="Q15" s="360">
        <f t="shared" si="3"/>
        <v>0.29666666666666669</v>
      </c>
      <c r="R15" s="360">
        <f t="shared" si="4"/>
        <v>9.0833333333333335E-2</v>
      </c>
      <c r="S15" s="349">
        <f t="shared" si="5"/>
        <v>0.42375000000000002</v>
      </c>
      <c r="T15" s="265"/>
    </row>
    <row r="16" spans="2:20" ht="13.5" customHeight="1">
      <c r="B16" s="613"/>
      <c r="C16" s="547"/>
      <c r="D16" s="293" t="s">
        <v>134</v>
      </c>
      <c r="E16" s="335">
        <f>市区町村別_推計残存歯数階層別人数!H15</f>
        <v>4311</v>
      </c>
      <c r="F16" s="262">
        <f t="shared" ref="F16:L16" si="9">SUM(F13:F15)</f>
        <v>3885</v>
      </c>
      <c r="G16" s="262">
        <f t="shared" si="9"/>
        <v>2573</v>
      </c>
      <c r="H16" s="262">
        <f t="shared" si="9"/>
        <v>3027</v>
      </c>
      <c r="I16" s="262">
        <f t="shared" si="9"/>
        <v>1334</v>
      </c>
      <c r="J16" s="262">
        <f t="shared" si="9"/>
        <v>1284</v>
      </c>
      <c r="K16" s="262">
        <f t="shared" si="9"/>
        <v>368</v>
      </c>
      <c r="L16" s="262">
        <f t="shared" si="9"/>
        <v>1830</v>
      </c>
      <c r="M16" s="261">
        <f t="shared" si="6"/>
        <v>0.90118302018093255</v>
      </c>
      <c r="N16" s="261">
        <f t="shared" si="0"/>
        <v>0.59684527951751332</v>
      </c>
      <c r="O16" s="261">
        <f t="shared" si="1"/>
        <v>0.70215727209464163</v>
      </c>
      <c r="P16" s="261">
        <f t="shared" si="2"/>
        <v>0.30944096497332407</v>
      </c>
      <c r="Q16" s="261">
        <f t="shared" si="3"/>
        <v>0.29784272790535837</v>
      </c>
      <c r="R16" s="261">
        <f t="shared" si="4"/>
        <v>8.5363024820227326E-2</v>
      </c>
      <c r="S16" s="242">
        <f t="shared" si="5"/>
        <v>0.4244954766875435</v>
      </c>
      <c r="T16" s="265"/>
    </row>
    <row r="17" spans="2:20" ht="13.5" customHeight="1">
      <c r="B17" s="606">
        <v>4</v>
      </c>
      <c r="C17" s="545" t="s">
        <v>69</v>
      </c>
      <c r="D17" s="305" t="s">
        <v>288</v>
      </c>
      <c r="E17" s="335">
        <f>市区町村別_推計残存歯数階層別人数!H16</f>
        <v>861</v>
      </c>
      <c r="F17" s="262">
        <v>771</v>
      </c>
      <c r="G17" s="433">
        <v>491</v>
      </c>
      <c r="H17" s="433">
        <v>627</v>
      </c>
      <c r="I17" s="433">
        <v>295</v>
      </c>
      <c r="J17" s="433">
        <v>281</v>
      </c>
      <c r="K17" s="433">
        <v>56</v>
      </c>
      <c r="L17" s="433">
        <v>348</v>
      </c>
      <c r="M17" s="261">
        <f t="shared" si="6"/>
        <v>0.89547038327526129</v>
      </c>
      <c r="N17" s="261">
        <f t="shared" si="0"/>
        <v>0.57026713124274098</v>
      </c>
      <c r="O17" s="261">
        <f t="shared" si="1"/>
        <v>0.72822299651567945</v>
      </c>
      <c r="P17" s="261">
        <f t="shared" si="2"/>
        <v>0.34262485481997679</v>
      </c>
      <c r="Q17" s="261">
        <f t="shared" si="3"/>
        <v>0.32636469221835074</v>
      </c>
      <c r="R17" s="261">
        <f t="shared" si="4"/>
        <v>6.5040650406504072E-2</v>
      </c>
      <c r="S17" s="242">
        <f t="shared" si="5"/>
        <v>0.40418118466898956</v>
      </c>
      <c r="T17" s="265"/>
    </row>
    <row r="18" spans="2:20" ht="13.5" customHeight="1">
      <c r="B18" s="607"/>
      <c r="C18" s="546"/>
      <c r="D18" s="361" t="s">
        <v>289</v>
      </c>
      <c r="E18" s="362">
        <f>市区町村別_推計残存歯数階層別人数!H17</f>
        <v>1323</v>
      </c>
      <c r="F18" s="295">
        <v>1225</v>
      </c>
      <c r="G18" s="439">
        <v>818</v>
      </c>
      <c r="H18" s="439">
        <v>1005</v>
      </c>
      <c r="I18" s="439">
        <v>411</v>
      </c>
      <c r="J18" s="439">
        <v>418</v>
      </c>
      <c r="K18" s="439">
        <v>109</v>
      </c>
      <c r="L18" s="439">
        <v>562</v>
      </c>
      <c r="M18" s="363">
        <f t="shared" si="6"/>
        <v>0.92592592592592593</v>
      </c>
      <c r="N18" s="363">
        <f t="shared" si="0"/>
        <v>0.61829176114890405</v>
      </c>
      <c r="O18" s="363">
        <f t="shared" si="1"/>
        <v>0.75963718820861681</v>
      </c>
      <c r="P18" s="363">
        <f t="shared" si="2"/>
        <v>0.31065759637188206</v>
      </c>
      <c r="Q18" s="363">
        <f t="shared" si="3"/>
        <v>0.31594860166288735</v>
      </c>
      <c r="R18" s="363">
        <f t="shared" si="4"/>
        <v>8.2388510959939529E-2</v>
      </c>
      <c r="S18" s="275">
        <f t="shared" si="5"/>
        <v>0.42479213907785335</v>
      </c>
      <c r="T18" s="265"/>
    </row>
    <row r="19" spans="2:20" ht="13.5" customHeight="1">
      <c r="B19" s="607"/>
      <c r="C19" s="546"/>
      <c r="D19" s="358" t="s">
        <v>290</v>
      </c>
      <c r="E19" s="359">
        <f>市区町村別_推計残存歯数階層別人数!H18</f>
        <v>2171</v>
      </c>
      <c r="F19" s="357">
        <v>1983</v>
      </c>
      <c r="G19" s="436">
        <v>1237</v>
      </c>
      <c r="H19" s="436">
        <v>1570</v>
      </c>
      <c r="I19" s="436">
        <v>635</v>
      </c>
      <c r="J19" s="436">
        <v>640</v>
      </c>
      <c r="K19" s="436">
        <v>164</v>
      </c>
      <c r="L19" s="436">
        <v>934</v>
      </c>
      <c r="M19" s="360">
        <f t="shared" si="6"/>
        <v>0.91340396130815293</v>
      </c>
      <c r="N19" s="360">
        <f t="shared" si="0"/>
        <v>0.56978350990327042</v>
      </c>
      <c r="O19" s="360">
        <f t="shared" si="1"/>
        <v>0.72316904652233993</v>
      </c>
      <c r="P19" s="360">
        <f t="shared" si="2"/>
        <v>0.29249193919852601</v>
      </c>
      <c r="Q19" s="360">
        <f t="shared" si="3"/>
        <v>0.29479502533394747</v>
      </c>
      <c r="R19" s="360">
        <f t="shared" si="4"/>
        <v>7.554122524182405E-2</v>
      </c>
      <c r="S19" s="349">
        <f t="shared" si="5"/>
        <v>0.43021649009672963</v>
      </c>
      <c r="T19" s="265"/>
    </row>
    <row r="20" spans="2:20" ht="13.5" customHeight="1">
      <c r="B20" s="613"/>
      <c r="C20" s="547"/>
      <c r="D20" s="293" t="s">
        <v>134</v>
      </c>
      <c r="E20" s="335">
        <f>市区町村別_推計残存歯数階層別人数!H19</f>
        <v>4355</v>
      </c>
      <c r="F20" s="262">
        <f t="shared" ref="F20:L20" si="10">SUM(F17:F19)</f>
        <v>3979</v>
      </c>
      <c r="G20" s="262">
        <f t="shared" si="10"/>
        <v>2546</v>
      </c>
      <c r="H20" s="262">
        <f t="shared" si="10"/>
        <v>3202</v>
      </c>
      <c r="I20" s="262">
        <f t="shared" si="10"/>
        <v>1341</v>
      </c>
      <c r="J20" s="262">
        <f t="shared" si="10"/>
        <v>1339</v>
      </c>
      <c r="K20" s="262">
        <f t="shared" si="10"/>
        <v>329</v>
      </c>
      <c r="L20" s="262">
        <f t="shared" si="10"/>
        <v>1844</v>
      </c>
      <c r="M20" s="261">
        <f t="shared" si="6"/>
        <v>0.91366245694603898</v>
      </c>
      <c r="N20" s="261">
        <f t="shared" si="0"/>
        <v>0.58461538461538465</v>
      </c>
      <c r="O20" s="261">
        <f t="shared" si="1"/>
        <v>0.73524684270952922</v>
      </c>
      <c r="P20" s="261">
        <f t="shared" si="2"/>
        <v>0.30792192881745123</v>
      </c>
      <c r="Q20" s="261">
        <f t="shared" si="3"/>
        <v>0.30746268656716419</v>
      </c>
      <c r="R20" s="261">
        <f t="shared" si="4"/>
        <v>7.554535017221585E-2</v>
      </c>
      <c r="S20" s="242">
        <f t="shared" si="5"/>
        <v>0.42342135476463832</v>
      </c>
      <c r="T20" s="265"/>
    </row>
    <row r="21" spans="2:20" ht="13.5" customHeight="1">
      <c r="B21" s="606">
        <v>5</v>
      </c>
      <c r="C21" s="545" t="s">
        <v>70</v>
      </c>
      <c r="D21" s="305" t="s">
        <v>288</v>
      </c>
      <c r="E21" s="335">
        <f>市区町村別_推計残存歯数階層別人数!H20</f>
        <v>644</v>
      </c>
      <c r="F21" s="262">
        <v>580</v>
      </c>
      <c r="G21" s="433">
        <v>392</v>
      </c>
      <c r="H21" s="433">
        <v>458</v>
      </c>
      <c r="I21" s="433">
        <v>183</v>
      </c>
      <c r="J21" s="433">
        <v>193</v>
      </c>
      <c r="K21" s="433">
        <v>54</v>
      </c>
      <c r="L21" s="433">
        <v>267</v>
      </c>
      <c r="M21" s="261">
        <f t="shared" si="6"/>
        <v>0.90062111801242239</v>
      </c>
      <c r="N21" s="261">
        <f t="shared" si="0"/>
        <v>0.60869565217391308</v>
      </c>
      <c r="O21" s="261">
        <f t="shared" si="1"/>
        <v>0.71118012422360244</v>
      </c>
      <c r="P21" s="261">
        <f t="shared" si="2"/>
        <v>0.28416149068322982</v>
      </c>
      <c r="Q21" s="261">
        <f t="shared" si="3"/>
        <v>0.2996894409937888</v>
      </c>
      <c r="R21" s="261">
        <f t="shared" si="4"/>
        <v>8.3850931677018639E-2</v>
      </c>
      <c r="S21" s="242">
        <f t="shared" si="5"/>
        <v>0.41459627329192544</v>
      </c>
      <c r="T21" s="265"/>
    </row>
    <row r="22" spans="2:20" ht="13.5" customHeight="1">
      <c r="B22" s="607"/>
      <c r="C22" s="546"/>
      <c r="D22" s="361" t="s">
        <v>289</v>
      </c>
      <c r="E22" s="362">
        <f>市区町村別_推計残存歯数階層別人数!H21</f>
        <v>1028</v>
      </c>
      <c r="F22" s="295">
        <v>907</v>
      </c>
      <c r="G22" s="439">
        <v>612</v>
      </c>
      <c r="H22" s="439">
        <v>702</v>
      </c>
      <c r="I22" s="439">
        <v>303</v>
      </c>
      <c r="J22" s="439">
        <v>302</v>
      </c>
      <c r="K22" s="439">
        <v>106</v>
      </c>
      <c r="L22" s="439">
        <v>443</v>
      </c>
      <c r="M22" s="363">
        <f t="shared" si="6"/>
        <v>0.88229571984435795</v>
      </c>
      <c r="N22" s="363">
        <f t="shared" si="0"/>
        <v>0.59533073929961089</v>
      </c>
      <c r="O22" s="363">
        <f t="shared" si="1"/>
        <v>0.68287937743190663</v>
      </c>
      <c r="P22" s="363">
        <f t="shared" si="2"/>
        <v>0.29474708171206226</v>
      </c>
      <c r="Q22" s="363">
        <f t="shared" si="3"/>
        <v>0.29377431906614787</v>
      </c>
      <c r="R22" s="363">
        <f t="shared" si="4"/>
        <v>0.10311284046692606</v>
      </c>
      <c r="S22" s="275">
        <f t="shared" si="5"/>
        <v>0.43093385214007784</v>
      </c>
      <c r="T22" s="265"/>
    </row>
    <row r="23" spans="2:20" ht="13.5" customHeight="1">
      <c r="B23" s="607"/>
      <c r="C23" s="546"/>
      <c r="D23" s="358" t="s">
        <v>290</v>
      </c>
      <c r="E23" s="359">
        <f>市区町村別_推計残存歯数階層別人数!H22</f>
        <v>2217</v>
      </c>
      <c r="F23" s="357">
        <v>1972</v>
      </c>
      <c r="G23" s="436">
        <v>1304</v>
      </c>
      <c r="H23" s="436">
        <v>1455</v>
      </c>
      <c r="I23" s="436">
        <v>598</v>
      </c>
      <c r="J23" s="436">
        <v>579</v>
      </c>
      <c r="K23" s="436">
        <v>203</v>
      </c>
      <c r="L23" s="436">
        <v>939</v>
      </c>
      <c r="M23" s="360">
        <f t="shared" si="6"/>
        <v>0.88949030221019398</v>
      </c>
      <c r="N23" s="360">
        <f t="shared" si="0"/>
        <v>0.58818222823635546</v>
      </c>
      <c r="O23" s="360">
        <f t="shared" si="1"/>
        <v>0.65629228687415431</v>
      </c>
      <c r="P23" s="360">
        <f t="shared" si="2"/>
        <v>0.2697338746053225</v>
      </c>
      <c r="Q23" s="360">
        <f t="shared" si="3"/>
        <v>0.26116373477672533</v>
      </c>
      <c r="R23" s="360">
        <f t="shared" si="4"/>
        <v>9.1565178168696443E-2</v>
      </c>
      <c r="S23" s="349">
        <f t="shared" si="5"/>
        <v>0.42354533152909335</v>
      </c>
      <c r="T23" s="265"/>
    </row>
    <row r="24" spans="2:20" ht="13.5" customHeight="1">
      <c r="B24" s="613"/>
      <c r="C24" s="547"/>
      <c r="D24" s="293" t="s">
        <v>134</v>
      </c>
      <c r="E24" s="335">
        <f>市区町村別_推計残存歯数階層別人数!H23</f>
        <v>3889</v>
      </c>
      <c r="F24" s="262">
        <f t="shared" ref="F24:L24" si="11">SUM(F21:F23)</f>
        <v>3459</v>
      </c>
      <c r="G24" s="262">
        <f t="shared" si="11"/>
        <v>2308</v>
      </c>
      <c r="H24" s="262">
        <f t="shared" si="11"/>
        <v>2615</v>
      </c>
      <c r="I24" s="262">
        <f t="shared" si="11"/>
        <v>1084</v>
      </c>
      <c r="J24" s="262">
        <f t="shared" si="11"/>
        <v>1074</v>
      </c>
      <c r="K24" s="262">
        <f t="shared" si="11"/>
        <v>363</v>
      </c>
      <c r="L24" s="262">
        <f t="shared" si="11"/>
        <v>1649</v>
      </c>
      <c r="M24" s="261">
        <f t="shared" si="6"/>
        <v>0.8894317305219851</v>
      </c>
      <c r="N24" s="261">
        <f t="shared" si="0"/>
        <v>0.59346875803548471</v>
      </c>
      <c r="O24" s="261">
        <f t="shared" si="1"/>
        <v>0.67240935973257909</v>
      </c>
      <c r="P24" s="261">
        <f t="shared" si="2"/>
        <v>0.27873489328876316</v>
      </c>
      <c r="Q24" s="261">
        <f t="shared" si="3"/>
        <v>0.2761635381846233</v>
      </c>
      <c r="R24" s="261">
        <f t="shared" si="4"/>
        <v>9.3340190280277707E-2</v>
      </c>
      <c r="S24" s="242">
        <f t="shared" si="5"/>
        <v>0.42401645667266652</v>
      </c>
      <c r="T24" s="265"/>
    </row>
    <row r="25" spans="2:20" ht="13.5" customHeight="1">
      <c r="B25" s="606">
        <v>6</v>
      </c>
      <c r="C25" s="545" t="s">
        <v>71</v>
      </c>
      <c r="D25" s="305" t="s">
        <v>288</v>
      </c>
      <c r="E25" s="335">
        <f>市区町村別_推計残存歯数階層別人数!H24</f>
        <v>1036</v>
      </c>
      <c r="F25" s="262">
        <v>932</v>
      </c>
      <c r="G25" s="433">
        <v>625</v>
      </c>
      <c r="H25" s="433">
        <v>762</v>
      </c>
      <c r="I25" s="433">
        <v>299</v>
      </c>
      <c r="J25" s="433">
        <v>335</v>
      </c>
      <c r="K25" s="433">
        <v>82</v>
      </c>
      <c r="L25" s="433">
        <v>426</v>
      </c>
      <c r="M25" s="261">
        <f t="shared" si="6"/>
        <v>0.89961389961389959</v>
      </c>
      <c r="N25" s="261">
        <f t="shared" si="0"/>
        <v>0.60328185328185324</v>
      </c>
      <c r="O25" s="261">
        <f t="shared" si="1"/>
        <v>0.73552123552123549</v>
      </c>
      <c r="P25" s="261">
        <f t="shared" si="2"/>
        <v>0.28861003861003859</v>
      </c>
      <c r="Q25" s="261">
        <f t="shared" si="3"/>
        <v>0.32335907335907338</v>
      </c>
      <c r="R25" s="261">
        <f t="shared" si="4"/>
        <v>7.9150579150579145E-2</v>
      </c>
      <c r="S25" s="242">
        <f t="shared" si="5"/>
        <v>0.41119691119691121</v>
      </c>
      <c r="T25" s="265"/>
    </row>
    <row r="26" spans="2:20" ht="13.5" customHeight="1">
      <c r="B26" s="607"/>
      <c r="C26" s="546"/>
      <c r="D26" s="361" t="s">
        <v>289</v>
      </c>
      <c r="E26" s="362">
        <f>市区町村別_推計残存歯数階層別人数!H25</f>
        <v>1589</v>
      </c>
      <c r="F26" s="295">
        <v>1450</v>
      </c>
      <c r="G26" s="439">
        <v>931</v>
      </c>
      <c r="H26" s="439">
        <v>1162</v>
      </c>
      <c r="I26" s="439">
        <v>390</v>
      </c>
      <c r="J26" s="439">
        <v>474</v>
      </c>
      <c r="K26" s="439">
        <v>148</v>
      </c>
      <c r="L26" s="439">
        <v>698</v>
      </c>
      <c r="M26" s="363">
        <f t="shared" si="6"/>
        <v>0.91252359974826935</v>
      </c>
      <c r="N26" s="363">
        <f t="shared" si="0"/>
        <v>0.58590308370044053</v>
      </c>
      <c r="O26" s="363">
        <f t="shared" si="1"/>
        <v>0.7312775330396476</v>
      </c>
      <c r="P26" s="363">
        <f t="shared" si="2"/>
        <v>0.24543738200125864</v>
      </c>
      <c r="Q26" s="363">
        <f t="shared" si="3"/>
        <v>0.29830081812460668</v>
      </c>
      <c r="R26" s="363">
        <f t="shared" si="4"/>
        <v>9.3140339836375083E-2</v>
      </c>
      <c r="S26" s="275">
        <f t="shared" si="5"/>
        <v>0.43926998112020138</v>
      </c>
      <c r="T26" s="265"/>
    </row>
    <row r="27" spans="2:20" ht="13.5" customHeight="1">
      <c r="B27" s="607"/>
      <c r="C27" s="546"/>
      <c r="D27" s="358" t="s">
        <v>290</v>
      </c>
      <c r="E27" s="359">
        <f>市区町村別_推計残存歯数階層別人数!H26</f>
        <v>2586</v>
      </c>
      <c r="F27" s="357">
        <v>2324</v>
      </c>
      <c r="G27" s="436">
        <v>1500</v>
      </c>
      <c r="H27" s="436">
        <v>1815</v>
      </c>
      <c r="I27" s="436">
        <v>652</v>
      </c>
      <c r="J27" s="436">
        <v>742</v>
      </c>
      <c r="K27" s="436">
        <v>214</v>
      </c>
      <c r="L27" s="436">
        <v>1104</v>
      </c>
      <c r="M27" s="360">
        <f t="shared" si="6"/>
        <v>0.89868522815158547</v>
      </c>
      <c r="N27" s="360">
        <f t="shared" si="0"/>
        <v>0.58004640371229699</v>
      </c>
      <c r="O27" s="360">
        <f t="shared" si="1"/>
        <v>0.70185614849187938</v>
      </c>
      <c r="P27" s="360">
        <f t="shared" si="2"/>
        <v>0.25212683681361175</v>
      </c>
      <c r="Q27" s="360">
        <f t="shared" si="3"/>
        <v>0.28692962103634956</v>
      </c>
      <c r="R27" s="360">
        <f t="shared" si="4"/>
        <v>8.2753286929621042E-2</v>
      </c>
      <c r="S27" s="349">
        <f t="shared" si="5"/>
        <v>0.42691415313225056</v>
      </c>
      <c r="T27" s="265"/>
    </row>
    <row r="28" spans="2:20" ht="13.5" customHeight="1">
      <c r="B28" s="613"/>
      <c r="C28" s="547"/>
      <c r="D28" s="293" t="s">
        <v>134</v>
      </c>
      <c r="E28" s="335">
        <f>市区町村別_推計残存歯数階層別人数!H27</f>
        <v>5211</v>
      </c>
      <c r="F28" s="262">
        <f t="shared" ref="F28:L28" si="12">SUM(F25:F27)</f>
        <v>4706</v>
      </c>
      <c r="G28" s="262">
        <f t="shared" si="12"/>
        <v>3056</v>
      </c>
      <c r="H28" s="262">
        <f t="shared" si="12"/>
        <v>3739</v>
      </c>
      <c r="I28" s="262">
        <f t="shared" si="12"/>
        <v>1341</v>
      </c>
      <c r="J28" s="262">
        <f t="shared" si="12"/>
        <v>1551</v>
      </c>
      <c r="K28" s="262">
        <f t="shared" si="12"/>
        <v>444</v>
      </c>
      <c r="L28" s="262">
        <f t="shared" si="12"/>
        <v>2228</v>
      </c>
      <c r="M28" s="261">
        <f t="shared" si="6"/>
        <v>0.90308961811552491</v>
      </c>
      <c r="N28" s="261">
        <f t="shared" si="0"/>
        <v>0.58645173671080408</v>
      </c>
      <c r="O28" s="261">
        <f t="shared" si="1"/>
        <v>0.71752062943772787</v>
      </c>
      <c r="P28" s="261">
        <f t="shared" si="2"/>
        <v>0.25734024179620035</v>
      </c>
      <c r="Q28" s="261">
        <f t="shared" si="3"/>
        <v>0.29763960852043753</v>
      </c>
      <c r="R28" s="261">
        <f t="shared" si="4"/>
        <v>8.5204375359815773E-2</v>
      </c>
      <c r="S28" s="242">
        <f t="shared" si="5"/>
        <v>0.42755709076952603</v>
      </c>
      <c r="T28" s="265"/>
    </row>
    <row r="29" spans="2:20" ht="13.5" customHeight="1">
      <c r="B29" s="606">
        <v>7</v>
      </c>
      <c r="C29" s="545" t="s">
        <v>72</v>
      </c>
      <c r="D29" s="305" t="s">
        <v>288</v>
      </c>
      <c r="E29" s="335">
        <f>市区町村別_推計残存歯数階層別人数!H28</f>
        <v>935</v>
      </c>
      <c r="F29" s="262">
        <v>875</v>
      </c>
      <c r="G29" s="433">
        <v>640</v>
      </c>
      <c r="H29" s="433">
        <v>723</v>
      </c>
      <c r="I29" s="433">
        <v>312</v>
      </c>
      <c r="J29" s="433">
        <v>322</v>
      </c>
      <c r="K29" s="433">
        <v>53</v>
      </c>
      <c r="L29" s="433">
        <v>361</v>
      </c>
      <c r="M29" s="261">
        <f t="shared" si="6"/>
        <v>0.93582887700534756</v>
      </c>
      <c r="N29" s="261">
        <f t="shared" si="0"/>
        <v>0.68449197860962563</v>
      </c>
      <c r="O29" s="261">
        <f t="shared" si="1"/>
        <v>0.77326203208556155</v>
      </c>
      <c r="P29" s="261">
        <f t="shared" si="2"/>
        <v>0.3336898395721925</v>
      </c>
      <c r="Q29" s="261">
        <f t="shared" si="3"/>
        <v>0.34438502673796789</v>
      </c>
      <c r="R29" s="261">
        <f t="shared" si="4"/>
        <v>5.6684491978609627E-2</v>
      </c>
      <c r="S29" s="242">
        <f t="shared" si="5"/>
        <v>0.38609625668449199</v>
      </c>
      <c r="T29" s="265"/>
    </row>
    <row r="30" spans="2:20" ht="13.5" customHeight="1">
      <c r="B30" s="607"/>
      <c r="C30" s="546"/>
      <c r="D30" s="361" t="s">
        <v>289</v>
      </c>
      <c r="E30" s="362">
        <f>市区町村別_推計残存歯数階層別人数!H29</f>
        <v>1353</v>
      </c>
      <c r="F30" s="295">
        <v>1245</v>
      </c>
      <c r="G30" s="439">
        <v>869</v>
      </c>
      <c r="H30" s="439">
        <v>1017</v>
      </c>
      <c r="I30" s="439">
        <v>383</v>
      </c>
      <c r="J30" s="439">
        <v>425</v>
      </c>
      <c r="K30" s="439">
        <v>102</v>
      </c>
      <c r="L30" s="439">
        <v>557</v>
      </c>
      <c r="M30" s="363">
        <f t="shared" si="6"/>
        <v>0.92017738359201773</v>
      </c>
      <c r="N30" s="363">
        <f t="shared" si="0"/>
        <v>0.64227642276422769</v>
      </c>
      <c r="O30" s="363">
        <f t="shared" si="1"/>
        <v>0.75166297117516634</v>
      </c>
      <c r="P30" s="363">
        <f t="shared" si="2"/>
        <v>0.28307464892830747</v>
      </c>
      <c r="Q30" s="363">
        <f t="shared" si="3"/>
        <v>0.31411677753141165</v>
      </c>
      <c r="R30" s="363">
        <f t="shared" si="4"/>
        <v>7.5388026607538808E-2</v>
      </c>
      <c r="S30" s="275">
        <f t="shared" si="5"/>
        <v>0.41167775314116778</v>
      </c>
      <c r="T30" s="265"/>
    </row>
    <row r="31" spans="2:20" ht="13.5" customHeight="1">
      <c r="B31" s="607"/>
      <c r="C31" s="546"/>
      <c r="D31" s="358" t="s">
        <v>290</v>
      </c>
      <c r="E31" s="359">
        <f>市区町村別_推計残存歯数階層別人数!H30</f>
        <v>2263</v>
      </c>
      <c r="F31" s="357">
        <v>2055</v>
      </c>
      <c r="G31" s="436">
        <v>1386</v>
      </c>
      <c r="H31" s="436">
        <v>1637</v>
      </c>
      <c r="I31" s="436">
        <v>682</v>
      </c>
      <c r="J31" s="436">
        <v>654</v>
      </c>
      <c r="K31" s="436">
        <v>162</v>
      </c>
      <c r="L31" s="436">
        <v>870</v>
      </c>
      <c r="M31" s="360">
        <f t="shared" si="6"/>
        <v>0.90808661069376928</v>
      </c>
      <c r="N31" s="360">
        <f t="shared" si="0"/>
        <v>0.61246133451171014</v>
      </c>
      <c r="O31" s="360">
        <f t="shared" si="1"/>
        <v>0.72337604949182499</v>
      </c>
      <c r="P31" s="360">
        <f t="shared" si="2"/>
        <v>0.30136986301369861</v>
      </c>
      <c r="Q31" s="360">
        <f t="shared" si="3"/>
        <v>0.28899690676093681</v>
      </c>
      <c r="R31" s="360">
        <f t="shared" si="4"/>
        <v>7.1586389748121967E-2</v>
      </c>
      <c r="S31" s="349">
        <f t="shared" si="5"/>
        <v>0.38444542642509943</v>
      </c>
      <c r="T31" s="265"/>
    </row>
    <row r="32" spans="2:20" ht="13.5" customHeight="1">
      <c r="B32" s="613"/>
      <c r="C32" s="547"/>
      <c r="D32" s="293" t="s">
        <v>134</v>
      </c>
      <c r="E32" s="335">
        <f>市区町村別_推計残存歯数階層別人数!H31</f>
        <v>4551</v>
      </c>
      <c r="F32" s="262">
        <f t="shared" ref="F32:L32" si="13">SUM(F29:F31)</f>
        <v>4175</v>
      </c>
      <c r="G32" s="262">
        <f t="shared" si="13"/>
        <v>2895</v>
      </c>
      <c r="H32" s="262">
        <f t="shared" si="13"/>
        <v>3377</v>
      </c>
      <c r="I32" s="262">
        <f t="shared" si="13"/>
        <v>1377</v>
      </c>
      <c r="J32" s="262">
        <f t="shared" si="13"/>
        <v>1401</v>
      </c>
      <c r="K32" s="262">
        <f t="shared" si="13"/>
        <v>317</v>
      </c>
      <c r="L32" s="262">
        <f t="shared" si="13"/>
        <v>1788</v>
      </c>
      <c r="M32" s="261">
        <f t="shared" si="6"/>
        <v>0.91738079542957596</v>
      </c>
      <c r="N32" s="261">
        <f t="shared" si="0"/>
        <v>0.63612392880685564</v>
      </c>
      <c r="O32" s="261">
        <f t="shared" si="1"/>
        <v>0.74203471764447371</v>
      </c>
      <c r="P32" s="261">
        <f t="shared" si="2"/>
        <v>0.30257086354647328</v>
      </c>
      <c r="Q32" s="261">
        <f t="shared" si="3"/>
        <v>0.3078444297956493</v>
      </c>
      <c r="R32" s="261">
        <f t="shared" si="4"/>
        <v>6.9655020874533069E-2</v>
      </c>
      <c r="S32" s="242">
        <f t="shared" si="5"/>
        <v>0.39288068556361239</v>
      </c>
      <c r="T32" s="265"/>
    </row>
    <row r="33" spans="2:20" ht="13.5" customHeight="1">
      <c r="B33" s="606">
        <v>8</v>
      </c>
      <c r="C33" s="545" t="s">
        <v>51</v>
      </c>
      <c r="D33" s="305" t="s">
        <v>288</v>
      </c>
      <c r="E33" s="335">
        <f>市区町村別_推計残存歯数階層別人数!H32</f>
        <v>711</v>
      </c>
      <c r="F33" s="262">
        <v>643</v>
      </c>
      <c r="G33" s="433">
        <v>408</v>
      </c>
      <c r="H33" s="433">
        <v>517</v>
      </c>
      <c r="I33" s="433">
        <v>212</v>
      </c>
      <c r="J33" s="433">
        <v>243</v>
      </c>
      <c r="K33" s="433">
        <v>45</v>
      </c>
      <c r="L33" s="433">
        <v>290</v>
      </c>
      <c r="M33" s="261">
        <f>IFERROR(F33/E33,"-")</f>
        <v>0.90436005625879046</v>
      </c>
      <c r="N33" s="261">
        <f t="shared" si="0"/>
        <v>0.57383966244725737</v>
      </c>
      <c r="O33" s="261">
        <f t="shared" si="1"/>
        <v>0.72714486638537268</v>
      </c>
      <c r="P33" s="261">
        <f t="shared" si="2"/>
        <v>0.29817158931082982</v>
      </c>
      <c r="Q33" s="261">
        <f t="shared" si="3"/>
        <v>0.34177215189873417</v>
      </c>
      <c r="R33" s="261">
        <f t="shared" si="4"/>
        <v>6.3291139240506333E-2</v>
      </c>
      <c r="S33" s="242">
        <f t="shared" si="5"/>
        <v>0.40787623066104078</v>
      </c>
      <c r="T33" s="265"/>
    </row>
    <row r="34" spans="2:20" ht="13.5" customHeight="1">
      <c r="B34" s="607"/>
      <c r="C34" s="546"/>
      <c r="D34" s="361" t="s">
        <v>289</v>
      </c>
      <c r="E34" s="362">
        <f>市区町村別_推計残存歯数階層別人数!H33</f>
        <v>1136</v>
      </c>
      <c r="F34" s="295">
        <v>1031</v>
      </c>
      <c r="G34" s="439">
        <v>674</v>
      </c>
      <c r="H34" s="439">
        <v>827</v>
      </c>
      <c r="I34" s="439">
        <v>322</v>
      </c>
      <c r="J34" s="439">
        <v>344</v>
      </c>
      <c r="K34" s="439">
        <v>92</v>
      </c>
      <c r="L34" s="439">
        <v>454</v>
      </c>
      <c r="M34" s="363">
        <f t="shared" ref="M34:M60" si="14">IFERROR(F34/E34,"-")</f>
        <v>0.90757042253521125</v>
      </c>
      <c r="N34" s="363">
        <f t="shared" si="0"/>
        <v>0.59330985915492962</v>
      </c>
      <c r="O34" s="363">
        <f t="shared" si="1"/>
        <v>0.72799295774647887</v>
      </c>
      <c r="P34" s="363">
        <f t="shared" si="2"/>
        <v>0.28345070422535212</v>
      </c>
      <c r="Q34" s="363">
        <f t="shared" si="3"/>
        <v>0.30281690140845069</v>
      </c>
      <c r="R34" s="363">
        <f t="shared" si="4"/>
        <v>8.098591549295775E-2</v>
      </c>
      <c r="S34" s="275">
        <f t="shared" si="5"/>
        <v>0.39964788732394368</v>
      </c>
      <c r="T34" s="265"/>
    </row>
    <row r="35" spans="2:20" ht="13.5" customHeight="1">
      <c r="B35" s="607"/>
      <c r="C35" s="546"/>
      <c r="D35" s="358" t="s">
        <v>290</v>
      </c>
      <c r="E35" s="359">
        <f>市区町村別_推計残存歯数階層別人数!H34</f>
        <v>2528</v>
      </c>
      <c r="F35" s="357">
        <v>2227</v>
      </c>
      <c r="G35" s="436">
        <v>1351</v>
      </c>
      <c r="H35" s="436">
        <v>1711</v>
      </c>
      <c r="I35" s="436">
        <v>654</v>
      </c>
      <c r="J35" s="436">
        <v>742</v>
      </c>
      <c r="K35" s="436">
        <v>186</v>
      </c>
      <c r="L35" s="436">
        <v>1007</v>
      </c>
      <c r="M35" s="360">
        <f t="shared" si="14"/>
        <v>0.88093354430379744</v>
      </c>
      <c r="N35" s="360">
        <f t="shared" si="0"/>
        <v>0.53441455696202533</v>
      </c>
      <c r="O35" s="360">
        <f t="shared" si="1"/>
        <v>0.67681962025316456</v>
      </c>
      <c r="P35" s="360">
        <f t="shared" si="2"/>
        <v>0.25870253164556961</v>
      </c>
      <c r="Q35" s="360">
        <f t="shared" si="3"/>
        <v>0.29351265822784811</v>
      </c>
      <c r="R35" s="360">
        <f t="shared" si="4"/>
        <v>7.3575949367088611E-2</v>
      </c>
      <c r="S35" s="349">
        <f t="shared" si="5"/>
        <v>0.39833860759493672</v>
      </c>
      <c r="T35" s="265"/>
    </row>
    <row r="36" spans="2:20" ht="13.5" customHeight="1">
      <c r="B36" s="613"/>
      <c r="C36" s="547"/>
      <c r="D36" s="293" t="s">
        <v>134</v>
      </c>
      <c r="E36" s="335">
        <f>市区町村別_推計残存歯数階層別人数!H35</f>
        <v>4375</v>
      </c>
      <c r="F36" s="262">
        <f t="shared" ref="F36" si="15">SUM(F33:F35)</f>
        <v>3901</v>
      </c>
      <c r="G36" s="262">
        <f t="shared" ref="G36" si="16">SUM(G33:G35)</f>
        <v>2433</v>
      </c>
      <c r="H36" s="262">
        <f t="shared" ref="H36" si="17">SUM(H33:H35)</f>
        <v>3055</v>
      </c>
      <c r="I36" s="262">
        <f t="shared" ref="I36" si="18">SUM(I33:I35)</f>
        <v>1188</v>
      </c>
      <c r="J36" s="262">
        <f t="shared" ref="J36" si="19">SUM(J33:J35)</f>
        <v>1329</v>
      </c>
      <c r="K36" s="262">
        <f t="shared" ref="K36" si="20">SUM(K33:K35)</f>
        <v>323</v>
      </c>
      <c r="L36" s="262">
        <f t="shared" ref="L36" si="21">SUM(L33:L35)</f>
        <v>1751</v>
      </c>
      <c r="M36" s="261">
        <f t="shared" si="14"/>
        <v>0.89165714285714281</v>
      </c>
      <c r="N36" s="261">
        <f t="shared" si="0"/>
        <v>0.55611428571428567</v>
      </c>
      <c r="O36" s="261">
        <f t="shared" si="1"/>
        <v>0.69828571428571429</v>
      </c>
      <c r="P36" s="261">
        <f t="shared" si="2"/>
        <v>0.27154285714285714</v>
      </c>
      <c r="Q36" s="261">
        <f t="shared" si="3"/>
        <v>0.30377142857142858</v>
      </c>
      <c r="R36" s="261">
        <f t="shared" si="4"/>
        <v>7.3828571428571424E-2</v>
      </c>
      <c r="S36" s="242">
        <f t="shared" si="5"/>
        <v>0.40022857142857143</v>
      </c>
      <c r="T36" s="265"/>
    </row>
    <row r="37" spans="2:20" ht="13.5" customHeight="1">
      <c r="B37" s="606">
        <v>9</v>
      </c>
      <c r="C37" s="545" t="s">
        <v>73</v>
      </c>
      <c r="D37" s="305" t="s">
        <v>288</v>
      </c>
      <c r="E37" s="335">
        <f>市区町村別_推計残存歯数階層別人数!H36</f>
        <v>418</v>
      </c>
      <c r="F37" s="262">
        <v>378</v>
      </c>
      <c r="G37" s="433">
        <v>240</v>
      </c>
      <c r="H37" s="433">
        <v>306</v>
      </c>
      <c r="I37" s="433">
        <v>125</v>
      </c>
      <c r="J37" s="433">
        <v>127</v>
      </c>
      <c r="K37" s="433">
        <v>23</v>
      </c>
      <c r="L37" s="433">
        <v>135</v>
      </c>
      <c r="M37" s="261">
        <f t="shared" si="14"/>
        <v>0.90430622009569372</v>
      </c>
      <c r="N37" s="261">
        <f t="shared" si="0"/>
        <v>0.57416267942583732</v>
      </c>
      <c r="O37" s="261">
        <f t="shared" si="1"/>
        <v>0.73205741626794263</v>
      </c>
      <c r="P37" s="261">
        <f t="shared" si="2"/>
        <v>0.29904306220095694</v>
      </c>
      <c r="Q37" s="261">
        <f t="shared" si="3"/>
        <v>0.30382775119617222</v>
      </c>
      <c r="R37" s="261">
        <f t="shared" si="4"/>
        <v>5.5023923444976079E-2</v>
      </c>
      <c r="S37" s="242">
        <f t="shared" si="5"/>
        <v>0.32296650717703351</v>
      </c>
      <c r="T37" s="265"/>
    </row>
    <row r="38" spans="2:20" ht="13.5" customHeight="1">
      <c r="B38" s="607"/>
      <c r="C38" s="546"/>
      <c r="D38" s="361" t="s">
        <v>289</v>
      </c>
      <c r="E38" s="362">
        <f>市区町村別_推計残存歯数階層別人数!H37</f>
        <v>656</v>
      </c>
      <c r="F38" s="295">
        <v>593</v>
      </c>
      <c r="G38" s="439">
        <v>379</v>
      </c>
      <c r="H38" s="439">
        <v>487</v>
      </c>
      <c r="I38" s="439">
        <v>180</v>
      </c>
      <c r="J38" s="439">
        <v>225</v>
      </c>
      <c r="K38" s="439">
        <v>76</v>
      </c>
      <c r="L38" s="439">
        <v>255</v>
      </c>
      <c r="M38" s="363">
        <f t="shared" si="14"/>
        <v>0.90396341463414631</v>
      </c>
      <c r="N38" s="363">
        <f t="shared" si="0"/>
        <v>0.5777439024390244</v>
      </c>
      <c r="O38" s="363">
        <f t="shared" si="1"/>
        <v>0.74237804878048785</v>
      </c>
      <c r="P38" s="363">
        <f t="shared" si="2"/>
        <v>0.27439024390243905</v>
      </c>
      <c r="Q38" s="363">
        <f t="shared" si="3"/>
        <v>0.34298780487804881</v>
      </c>
      <c r="R38" s="363">
        <f t="shared" si="4"/>
        <v>0.11585365853658537</v>
      </c>
      <c r="S38" s="275">
        <f t="shared" si="5"/>
        <v>0.38871951219512196</v>
      </c>
      <c r="T38" s="265"/>
    </row>
    <row r="39" spans="2:20" ht="13.5" customHeight="1">
      <c r="B39" s="607"/>
      <c r="C39" s="546"/>
      <c r="D39" s="358" t="s">
        <v>290</v>
      </c>
      <c r="E39" s="359">
        <f>市区町村別_推計残存歯数階層別人数!H38</f>
        <v>1107</v>
      </c>
      <c r="F39" s="357">
        <v>977</v>
      </c>
      <c r="G39" s="436">
        <v>610</v>
      </c>
      <c r="H39" s="436">
        <v>775</v>
      </c>
      <c r="I39" s="436">
        <v>265</v>
      </c>
      <c r="J39" s="436">
        <v>333</v>
      </c>
      <c r="K39" s="436">
        <v>75</v>
      </c>
      <c r="L39" s="436">
        <v>427</v>
      </c>
      <c r="M39" s="360">
        <f t="shared" si="14"/>
        <v>0.88256549232158987</v>
      </c>
      <c r="N39" s="360">
        <f t="shared" si="0"/>
        <v>0.55103884372177059</v>
      </c>
      <c r="O39" s="360">
        <f t="shared" si="1"/>
        <v>0.70009033423667566</v>
      </c>
      <c r="P39" s="360">
        <f t="shared" si="2"/>
        <v>0.23938572719060525</v>
      </c>
      <c r="Q39" s="360">
        <f t="shared" si="3"/>
        <v>0.30081300813008133</v>
      </c>
      <c r="R39" s="360">
        <f t="shared" si="4"/>
        <v>6.7750677506775062E-2</v>
      </c>
      <c r="S39" s="349">
        <f t="shared" si="5"/>
        <v>0.38572719060523941</v>
      </c>
      <c r="T39" s="265"/>
    </row>
    <row r="40" spans="2:20" ht="13.5" customHeight="1">
      <c r="B40" s="613"/>
      <c r="C40" s="547"/>
      <c r="D40" s="293" t="s">
        <v>134</v>
      </c>
      <c r="E40" s="335">
        <f>市区町村別_推計残存歯数階層別人数!H39</f>
        <v>2181</v>
      </c>
      <c r="F40" s="262">
        <f t="shared" ref="F40" si="22">SUM(F37:F39)</f>
        <v>1948</v>
      </c>
      <c r="G40" s="262">
        <f t="shared" ref="G40" si="23">SUM(G37:G39)</f>
        <v>1229</v>
      </c>
      <c r="H40" s="262">
        <f t="shared" ref="H40" si="24">SUM(H37:H39)</f>
        <v>1568</v>
      </c>
      <c r="I40" s="262">
        <f t="shared" ref="I40" si="25">SUM(I37:I39)</f>
        <v>570</v>
      </c>
      <c r="J40" s="262">
        <f t="shared" ref="J40" si="26">SUM(J37:J39)</f>
        <v>685</v>
      </c>
      <c r="K40" s="262">
        <f t="shared" ref="K40" si="27">SUM(K37:K39)</f>
        <v>174</v>
      </c>
      <c r="L40" s="262">
        <f t="shared" ref="L40" si="28">SUM(L37:L39)</f>
        <v>817</v>
      </c>
      <c r="M40" s="261">
        <f t="shared" si="14"/>
        <v>0.89316827143512145</v>
      </c>
      <c r="N40" s="261">
        <f t="shared" si="0"/>
        <v>0.56350298028427326</v>
      </c>
      <c r="O40" s="261">
        <f t="shared" si="1"/>
        <v>0.71893626776707931</v>
      </c>
      <c r="P40" s="261">
        <f t="shared" si="2"/>
        <v>0.26134800550206327</v>
      </c>
      <c r="Q40" s="261">
        <f t="shared" si="3"/>
        <v>0.31407611187528656</v>
      </c>
      <c r="R40" s="261">
        <f t="shared" si="4"/>
        <v>7.9779917469050887E-2</v>
      </c>
      <c r="S40" s="242">
        <f t="shared" si="5"/>
        <v>0.37459880788629069</v>
      </c>
      <c r="T40" s="265"/>
    </row>
    <row r="41" spans="2:20" ht="13.5" customHeight="1">
      <c r="B41" s="606">
        <v>10</v>
      </c>
      <c r="C41" s="545" t="s">
        <v>52</v>
      </c>
      <c r="D41" s="305" t="s">
        <v>288</v>
      </c>
      <c r="E41" s="335">
        <f>市区町村別_推計残存歯数階層別人数!H40</f>
        <v>1050</v>
      </c>
      <c r="F41" s="262">
        <v>947</v>
      </c>
      <c r="G41" s="433">
        <v>579</v>
      </c>
      <c r="H41" s="433">
        <v>770</v>
      </c>
      <c r="I41" s="433">
        <v>352</v>
      </c>
      <c r="J41" s="433">
        <v>325</v>
      </c>
      <c r="K41" s="433">
        <v>62</v>
      </c>
      <c r="L41" s="433">
        <v>436</v>
      </c>
      <c r="M41" s="261">
        <f t="shared" si="14"/>
        <v>0.90190476190476188</v>
      </c>
      <c r="N41" s="261">
        <f t="shared" si="0"/>
        <v>0.55142857142857138</v>
      </c>
      <c r="O41" s="261">
        <f t="shared" si="1"/>
        <v>0.73333333333333328</v>
      </c>
      <c r="P41" s="261">
        <f t="shared" si="2"/>
        <v>0.33523809523809522</v>
      </c>
      <c r="Q41" s="261">
        <f t="shared" si="3"/>
        <v>0.30952380952380953</v>
      </c>
      <c r="R41" s="261">
        <f t="shared" si="4"/>
        <v>5.904761904761905E-2</v>
      </c>
      <c r="S41" s="242">
        <f t="shared" si="5"/>
        <v>0.41523809523809524</v>
      </c>
      <c r="T41" s="265"/>
    </row>
    <row r="42" spans="2:20" ht="13.5" customHeight="1">
      <c r="B42" s="607"/>
      <c r="C42" s="546"/>
      <c r="D42" s="361" t="s">
        <v>289</v>
      </c>
      <c r="E42" s="362">
        <f>市区町村別_推計残存歯数階層別人数!H41</f>
        <v>1744</v>
      </c>
      <c r="F42" s="295">
        <v>1605</v>
      </c>
      <c r="G42" s="439">
        <v>1021</v>
      </c>
      <c r="H42" s="439">
        <v>1297</v>
      </c>
      <c r="I42" s="439">
        <v>586</v>
      </c>
      <c r="J42" s="439">
        <v>543</v>
      </c>
      <c r="K42" s="439">
        <v>137</v>
      </c>
      <c r="L42" s="439">
        <v>726</v>
      </c>
      <c r="M42" s="363">
        <f t="shared" si="14"/>
        <v>0.92029816513761464</v>
      </c>
      <c r="N42" s="363">
        <f t="shared" si="0"/>
        <v>0.58543577981651373</v>
      </c>
      <c r="O42" s="363">
        <f t="shared" si="1"/>
        <v>0.74369266055045868</v>
      </c>
      <c r="P42" s="363">
        <f t="shared" si="2"/>
        <v>0.33600917431192662</v>
      </c>
      <c r="Q42" s="363">
        <f t="shared" si="3"/>
        <v>0.31135321100917429</v>
      </c>
      <c r="R42" s="363">
        <f t="shared" si="4"/>
        <v>7.8555045871559634E-2</v>
      </c>
      <c r="S42" s="275">
        <f t="shared" si="5"/>
        <v>0.41628440366972475</v>
      </c>
      <c r="T42" s="265"/>
    </row>
    <row r="43" spans="2:20" ht="13.5" customHeight="1">
      <c r="B43" s="607"/>
      <c r="C43" s="546"/>
      <c r="D43" s="358" t="s">
        <v>290</v>
      </c>
      <c r="E43" s="359">
        <f>市区町村別_推計残存歯数階層別人数!H42</f>
        <v>2955</v>
      </c>
      <c r="F43" s="357">
        <v>2613</v>
      </c>
      <c r="G43" s="436">
        <v>1597</v>
      </c>
      <c r="H43" s="436">
        <v>2048</v>
      </c>
      <c r="I43" s="436">
        <v>845</v>
      </c>
      <c r="J43" s="436">
        <v>816</v>
      </c>
      <c r="K43" s="436">
        <v>194</v>
      </c>
      <c r="L43" s="436">
        <v>1153</v>
      </c>
      <c r="M43" s="360">
        <f t="shared" si="14"/>
        <v>0.884263959390863</v>
      </c>
      <c r="N43" s="360">
        <f t="shared" si="0"/>
        <v>0.54043993231810494</v>
      </c>
      <c r="O43" s="360">
        <f t="shared" si="1"/>
        <v>0.69306260575296108</v>
      </c>
      <c r="P43" s="360">
        <f t="shared" si="2"/>
        <v>0.2859560067681895</v>
      </c>
      <c r="Q43" s="360">
        <f t="shared" si="3"/>
        <v>0.27614213197969545</v>
      </c>
      <c r="R43" s="360">
        <f t="shared" si="4"/>
        <v>6.5651438240270726E-2</v>
      </c>
      <c r="S43" s="349">
        <f t="shared" si="5"/>
        <v>0.39018612521150592</v>
      </c>
      <c r="T43" s="265"/>
    </row>
    <row r="44" spans="2:20" ht="13.5" customHeight="1">
      <c r="B44" s="613"/>
      <c r="C44" s="547"/>
      <c r="D44" s="293" t="s">
        <v>134</v>
      </c>
      <c r="E44" s="335">
        <f>市区町村別_推計残存歯数階層別人数!H43</f>
        <v>5749</v>
      </c>
      <c r="F44" s="262">
        <f t="shared" ref="F44" si="29">SUM(F41:F43)</f>
        <v>5165</v>
      </c>
      <c r="G44" s="262">
        <f t="shared" ref="G44" si="30">SUM(G41:G43)</f>
        <v>3197</v>
      </c>
      <c r="H44" s="262">
        <f t="shared" ref="H44" si="31">SUM(H41:H43)</f>
        <v>4115</v>
      </c>
      <c r="I44" s="262">
        <f t="shared" ref="I44" si="32">SUM(I41:I43)</f>
        <v>1783</v>
      </c>
      <c r="J44" s="262">
        <f t="shared" ref="J44" si="33">SUM(J41:J43)</f>
        <v>1684</v>
      </c>
      <c r="K44" s="262">
        <f t="shared" ref="K44" si="34">SUM(K41:K43)</f>
        <v>393</v>
      </c>
      <c r="L44" s="262">
        <f t="shared" ref="L44" si="35">SUM(L41:L43)</f>
        <v>2315</v>
      </c>
      <c r="M44" s="261">
        <f t="shared" si="14"/>
        <v>0.89841711602017738</v>
      </c>
      <c r="N44" s="261">
        <f t="shared" si="0"/>
        <v>0.5560967124717342</v>
      </c>
      <c r="O44" s="261">
        <f t="shared" si="1"/>
        <v>0.71577665680988001</v>
      </c>
      <c r="P44" s="261">
        <f t="shared" si="2"/>
        <v>0.31014089406853368</v>
      </c>
      <c r="Q44" s="261">
        <f t="shared" si="3"/>
        <v>0.29292050791441993</v>
      </c>
      <c r="R44" s="261">
        <f t="shared" si="4"/>
        <v>6.835971473299704E-2</v>
      </c>
      <c r="S44" s="242">
        <f t="shared" si="5"/>
        <v>0.40267872673508437</v>
      </c>
      <c r="T44" s="265"/>
    </row>
    <row r="45" spans="2:20" ht="13.5" customHeight="1">
      <c r="B45" s="606">
        <v>11</v>
      </c>
      <c r="C45" s="545" t="s">
        <v>53</v>
      </c>
      <c r="D45" s="305" t="s">
        <v>288</v>
      </c>
      <c r="E45" s="335">
        <f>市区町村別_推計残存歯数階層別人数!H44</f>
        <v>1946</v>
      </c>
      <c r="F45" s="262">
        <v>1754</v>
      </c>
      <c r="G45" s="433">
        <v>1133</v>
      </c>
      <c r="H45" s="433">
        <v>1398</v>
      </c>
      <c r="I45" s="433">
        <v>561</v>
      </c>
      <c r="J45" s="433">
        <v>585</v>
      </c>
      <c r="K45" s="433">
        <v>157</v>
      </c>
      <c r="L45" s="433">
        <v>796</v>
      </c>
      <c r="M45" s="261">
        <f t="shared" si="14"/>
        <v>0.90133607399794446</v>
      </c>
      <c r="N45" s="261">
        <f t="shared" si="0"/>
        <v>0.58221993833504626</v>
      </c>
      <c r="O45" s="261">
        <f t="shared" si="1"/>
        <v>0.71839671120246662</v>
      </c>
      <c r="P45" s="261">
        <f t="shared" si="2"/>
        <v>0.28828365878725593</v>
      </c>
      <c r="Q45" s="261">
        <f t="shared" si="3"/>
        <v>0.30061664953751283</v>
      </c>
      <c r="R45" s="261">
        <f t="shared" si="4"/>
        <v>8.0678314491264128E-2</v>
      </c>
      <c r="S45" s="242">
        <f t="shared" si="5"/>
        <v>0.40904419321685509</v>
      </c>
      <c r="T45" s="265"/>
    </row>
    <row r="46" spans="2:20" ht="13.5" customHeight="1">
      <c r="B46" s="607"/>
      <c r="C46" s="546"/>
      <c r="D46" s="361" t="s">
        <v>289</v>
      </c>
      <c r="E46" s="362">
        <f>市区町村別_推計残存歯数階層別人数!H45</f>
        <v>2943</v>
      </c>
      <c r="F46" s="295">
        <v>2694</v>
      </c>
      <c r="G46" s="439">
        <v>1761</v>
      </c>
      <c r="H46" s="439">
        <v>2222</v>
      </c>
      <c r="I46" s="439">
        <v>818</v>
      </c>
      <c r="J46" s="439">
        <v>900</v>
      </c>
      <c r="K46" s="439">
        <v>242</v>
      </c>
      <c r="L46" s="439">
        <v>1249</v>
      </c>
      <c r="M46" s="363">
        <f t="shared" si="14"/>
        <v>0.91539245667686031</v>
      </c>
      <c r="N46" s="363">
        <f t="shared" si="0"/>
        <v>0.59836901121304786</v>
      </c>
      <c r="O46" s="363">
        <f t="shared" si="1"/>
        <v>0.75501189262657153</v>
      </c>
      <c r="P46" s="363">
        <f t="shared" si="2"/>
        <v>0.27794767244308527</v>
      </c>
      <c r="Q46" s="363">
        <f t="shared" si="3"/>
        <v>0.3058103975535168</v>
      </c>
      <c r="R46" s="363">
        <f t="shared" si="4"/>
        <v>8.2229018008834517E-2</v>
      </c>
      <c r="S46" s="275">
        <f t="shared" si="5"/>
        <v>0.42439687393815834</v>
      </c>
      <c r="T46" s="265"/>
    </row>
    <row r="47" spans="2:20" ht="13.5" customHeight="1">
      <c r="B47" s="607"/>
      <c r="C47" s="546"/>
      <c r="D47" s="358" t="s">
        <v>290</v>
      </c>
      <c r="E47" s="359">
        <f>市区町村別_推計残存歯数階層別人数!H46</f>
        <v>5213</v>
      </c>
      <c r="F47" s="357">
        <v>4693</v>
      </c>
      <c r="G47" s="436">
        <v>3027</v>
      </c>
      <c r="H47" s="436">
        <v>3686</v>
      </c>
      <c r="I47" s="436">
        <v>1373</v>
      </c>
      <c r="J47" s="436">
        <v>1387</v>
      </c>
      <c r="K47" s="436">
        <v>451</v>
      </c>
      <c r="L47" s="436">
        <v>2162</v>
      </c>
      <c r="M47" s="360">
        <f t="shared" si="14"/>
        <v>0.90024937655860349</v>
      </c>
      <c r="N47" s="360">
        <f t="shared" si="0"/>
        <v>0.58066372530212929</v>
      </c>
      <c r="O47" s="360">
        <f t="shared" si="1"/>
        <v>0.70707845770189914</v>
      </c>
      <c r="P47" s="360">
        <f t="shared" si="2"/>
        <v>0.26338001150968732</v>
      </c>
      <c r="Q47" s="360">
        <f t="shared" si="3"/>
        <v>0.26606560521772493</v>
      </c>
      <c r="R47" s="360">
        <f t="shared" si="4"/>
        <v>8.65144830232112E-2</v>
      </c>
      <c r="S47" s="349">
        <f t="shared" si="5"/>
        <v>0.41473239976980625</v>
      </c>
      <c r="T47" s="265"/>
    </row>
    <row r="48" spans="2:20" ht="13.5" customHeight="1">
      <c r="B48" s="613"/>
      <c r="C48" s="547"/>
      <c r="D48" s="293" t="s">
        <v>134</v>
      </c>
      <c r="E48" s="335">
        <f>市区町村別_推計残存歯数階層別人数!H47</f>
        <v>10102</v>
      </c>
      <c r="F48" s="262">
        <f t="shared" ref="F48" si="36">SUM(F45:F47)</f>
        <v>9141</v>
      </c>
      <c r="G48" s="262">
        <f t="shared" ref="G48" si="37">SUM(G45:G47)</f>
        <v>5921</v>
      </c>
      <c r="H48" s="262">
        <f t="shared" ref="H48" si="38">SUM(H45:H47)</f>
        <v>7306</v>
      </c>
      <c r="I48" s="262">
        <f t="shared" ref="I48" si="39">SUM(I45:I47)</f>
        <v>2752</v>
      </c>
      <c r="J48" s="262">
        <f t="shared" ref="J48" si="40">SUM(J45:J47)</f>
        <v>2872</v>
      </c>
      <c r="K48" s="262">
        <f t="shared" ref="K48" si="41">SUM(K45:K47)</f>
        <v>850</v>
      </c>
      <c r="L48" s="262">
        <f t="shared" ref="L48" si="42">SUM(L45:L47)</f>
        <v>4207</v>
      </c>
      <c r="M48" s="261">
        <f t="shared" si="14"/>
        <v>0.90487032270837453</v>
      </c>
      <c r="N48" s="261">
        <f t="shared" si="0"/>
        <v>0.58612156008711147</v>
      </c>
      <c r="O48" s="261">
        <f t="shared" si="1"/>
        <v>0.72322312413383494</v>
      </c>
      <c r="P48" s="261">
        <f t="shared" si="2"/>
        <v>0.27242130271233417</v>
      </c>
      <c r="Q48" s="261">
        <f t="shared" si="3"/>
        <v>0.2843001385864185</v>
      </c>
      <c r="R48" s="261">
        <f t="shared" si="4"/>
        <v>8.4141754108097405E-2</v>
      </c>
      <c r="S48" s="242">
        <f t="shared" si="5"/>
        <v>0.41645218768560682</v>
      </c>
      <c r="T48" s="265"/>
    </row>
    <row r="49" spans="2:20" ht="13.5" customHeight="1">
      <c r="B49" s="606">
        <v>12</v>
      </c>
      <c r="C49" s="545" t="s">
        <v>74</v>
      </c>
      <c r="D49" s="305" t="s">
        <v>288</v>
      </c>
      <c r="E49" s="335">
        <f>市区町村別_推計残存歯数階層別人数!H48</f>
        <v>997</v>
      </c>
      <c r="F49" s="262">
        <v>915</v>
      </c>
      <c r="G49" s="433">
        <v>566</v>
      </c>
      <c r="H49" s="433">
        <v>746</v>
      </c>
      <c r="I49" s="433">
        <v>291</v>
      </c>
      <c r="J49" s="433">
        <v>386</v>
      </c>
      <c r="K49" s="433">
        <v>98</v>
      </c>
      <c r="L49" s="433">
        <v>434</v>
      </c>
      <c r="M49" s="261">
        <f t="shared" si="14"/>
        <v>0.91775325977933797</v>
      </c>
      <c r="N49" s="261">
        <f t="shared" si="0"/>
        <v>0.56770310932798396</v>
      </c>
      <c r="O49" s="261">
        <f t="shared" si="1"/>
        <v>0.74824473420260784</v>
      </c>
      <c r="P49" s="261">
        <f t="shared" si="2"/>
        <v>0.29187562688064195</v>
      </c>
      <c r="Q49" s="261">
        <f t="shared" si="3"/>
        <v>0.38716148445336007</v>
      </c>
      <c r="R49" s="261">
        <f t="shared" si="4"/>
        <v>9.8294884653961884E-2</v>
      </c>
      <c r="S49" s="242">
        <f t="shared" si="5"/>
        <v>0.43530591775325977</v>
      </c>
      <c r="T49" s="265"/>
    </row>
    <row r="50" spans="2:20" ht="13.5" customHeight="1">
      <c r="B50" s="607"/>
      <c r="C50" s="546"/>
      <c r="D50" s="361" t="s">
        <v>289</v>
      </c>
      <c r="E50" s="362">
        <f>市区町村別_推計残存歯数階層別人数!H49</f>
        <v>1492</v>
      </c>
      <c r="F50" s="295">
        <v>1352</v>
      </c>
      <c r="G50" s="439">
        <v>816</v>
      </c>
      <c r="H50" s="439">
        <v>1091</v>
      </c>
      <c r="I50" s="439">
        <v>412</v>
      </c>
      <c r="J50" s="439">
        <v>539</v>
      </c>
      <c r="K50" s="439">
        <v>99</v>
      </c>
      <c r="L50" s="439">
        <v>651</v>
      </c>
      <c r="M50" s="363">
        <f t="shared" si="14"/>
        <v>0.90616621983914214</v>
      </c>
      <c r="N50" s="363">
        <f t="shared" si="0"/>
        <v>0.54691689008042899</v>
      </c>
      <c r="O50" s="363">
        <f t="shared" si="1"/>
        <v>0.73123324396782841</v>
      </c>
      <c r="P50" s="363">
        <f t="shared" si="2"/>
        <v>0.27613941018766758</v>
      </c>
      <c r="Q50" s="363">
        <f t="shared" si="3"/>
        <v>0.36126005361930297</v>
      </c>
      <c r="R50" s="363">
        <f t="shared" si="4"/>
        <v>6.635388739946381E-2</v>
      </c>
      <c r="S50" s="275">
        <f t="shared" si="5"/>
        <v>0.43632707774798929</v>
      </c>
      <c r="T50" s="265"/>
    </row>
    <row r="51" spans="2:20" ht="13.5" customHeight="1">
      <c r="B51" s="607"/>
      <c r="C51" s="546"/>
      <c r="D51" s="358" t="s">
        <v>290</v>
      </c>
      <c r="E51" s="359">
        <f>市区町村別_推計残存歯数階層別人数!H50</f>
        <v>2669</v>
      </c>
      <c r="F51" s="357">
        <v>2407</v>
      </c>
      <c r="G51" s="436">
        <v>1428</v>
      </c>
      <c r="H51" s="436">
        <v>1910</v>
      </c>
      <c r="I51" s="436">
        <v>717</v>
      </c>
      <c r="J51" s="436">
        <v>875</v>
      </c>
      <c r="K51" s="436">
        <v>203</v>
      </c>
      <c r="L51" s="436">
        <v>1155</v>
      </c>
      <c r="M51" s="360">
        <f t="shared" si="14"/>
        <v>0.90183589359310601</v>
      </c>
      <c r="N51" s="360">
        <f t="shared" si="0"/>
        <v>0.53503184713375795</v>
      </c>
      <c r="O51" s="360">
        <f t="shared" si="1"/>
        <v>0.71562382914949418</v>
      </c>
      <c r="P51" s="360">
        <f t="shared" si="2"/>
        <v>0.26863994005245412</v>
      </c>
      <c r="Q51" s="360">
        <f t="shared" si="3"/>
        <v>0.32783814162607716</v>
      </c>
      <c r="R51" s="360">
        <f t="shared" si="4"/>
        <v>7.6058448857249911E-2</v>
      </c>
      <c r="S51" s="349">
        <f t="shared" si="5"/>
        <v>0.43274634694642189</v>
      </c>
      <c r="T51" s="265"/>
    </row>
    <row r="52" spans="2:20" ht="13.5" customHeight="1">
      <c r="B52" s="613"/>
      <c r="C52" s="547"/>
      <c r="D52" s="293" t="s">
        <v>134</v>
      </c>
      <c r="E52" s="335">
        <f>市区町村別_推計残存歯数階層別人数!H51</f>
        <v>5158</v>
      </c>
      <c r="F52" s="262">
        <f t="shared" ref="F52" si="43">SUM(F49:F51)</f>
        <v>4674</v>
      </c>
      <c r="G52" s="262">
        <f t="shared" ref="G52" si="44">SUM(G49:G51)</f>
        <v>2810</v>
      </c>
      <c r="H52" s="262">
        <f t="shared" ref="H52" si="45">SUM(H49:H51)</f>
        <v>3747</v>
      </c>
      <c r="I52" s="262">
        <f t="shared" ref="I52" si="46">SUM(I49:I51)</f>
        <v>1420</v>
      </c>
      <c r="J52" s="262">
        <f t="shared" ref="J52" si="47">SUM(J49:J51)</f>
        <v>1800</v>
      </c>
      <c r="K52" s="262">
        <f t="shared" ref="K52" si="48">SUM(K49:K51)</f>
        <v>400</v>
      </c>
      <c r="L52" s="262">
        <f t="shared" ref="L52" si="49">SUM(L49:L51)</f>
        <v>2240</v>
      </c>
      <c r="M52" s="261">
        <f t="shared" si="14"/>
        <v>0.90616518030244275</v>
      </c>
      <c r="N52" s="261">
        <f t="shared" si="0"/>
        <v>0.54478480031019771</v>
      </c>
      <c r="O52" s="261">
        <f t="shared" si="1"/>
        <v>0.72644435827840248</v>
      </c>
      <c r="P52" s="261">
        <f t="shared" si="2"/>
        <v>0.27530050407134549</v>
      </c>
      <c r="Q52" s="261">
        <f t="shared" si="3"/>
        <v>0.34897246994959286</v>
      </c>
      <c r="R52" s="261">
        <f t="shared" si="4"/>
        <v>7.754943776657619E-2</v>
      </c>
      <c r="S52" s="242">
        <f t="shared" si="5"/>
        <v>0.43427685149282669</v>
      </c>
      <c r="T52" s="265"/>
    </row>
    <row r="53" spans="2:20" ht="13.5" customHeight="1">
      <c r="B53" s="606">
        <v>13</v>
      </c>
      <c r="C53" s="545" t="s">
        <v>75</v>
      </c>
      <c r="D53" s="305" t="s">
        <v>288</v>
      </c>
      <c r="E53" s="335">
        <f>市区町村別_推計残存歯数階層別人数!H52</f>
        <v>1727</v>
      </c>
      <c r="F53" s="262">
        <v>1584</v>
      </c>
      <c r="G53" s="433">
        <v>934</v>
      </c>
      <c r="H53" s="433">
        <v>1321</v>
      </c>
      <c r="I53" s="433">
        <v>508</v>
      </c>
      <c r="J53" s="433">
        <v>532</v>
      </c>
      <c r="K53" s="433">
        <v>120</v>
      </c>
      <c r="L53" s="433">
        <v>732</v>
      </c>
      <c r="M53" s="261">
        <f t="shared" si="14"/>
        <v>0.91719745222929938</v>
      </c>
      <c r="N53" s="261">
        <f t="shared" si="0"/>
        <v>0.54082223508975102</v>
      </c>
      <c r="O53" s="261">
        <f t="shared" si="1"/>
        <v>0.76491024898668214</v>
      </c>
      <c r="P53" s="261">
        <f t="shared" si="2"/>
        <v>0.29415170816444702</v>
      </c>
      <c r="Q53" s="261">
        <f t="shared" si="3"/>
        <v>0.30804863925883036</v>
      </c>
      <c r="R53" s="261">
        <f t="shared" si="4"/>
        <v>6.9484655471916623E-2</v>
      </c>
      <c r="S53" s="242">
        <f t="shared" si="5"/>
        <v>0.42385639837869138</v>
      </c>
      <c r="T53" s="265"/>
    </row>
    <row r="54" spans="2:20" ht="13.5" customHeight="1">
      <c r="B54" s="607"/>
      <c r="C54" s="546"/>
      <c r="D54" s="361" t="s">
        <v>289</v>
      </c>
      <c r="E54" s="362">
        <f>市区町村別_推計残存歯数階層別人数!H53</f>
        <v>2469</v>
      </c>
      <c r="F54" s="295">
        <v>2264</v>
      </c>
      <c r="G54" s="439">
        <v>1329</v>
      </c>
      <c r="H54" s="439">
        <v>1874</v>
      </c>
      <c r="I54" s="439">
        <v>685</v>
      </c>
      <c r="J54" s="439">
        <v>777</v>
      </c>
      <c r="K54" s="439">
        <v>156</v>
      </c>
      <c r="L54" s="439">
        <v>1026</v>
      </c>
      <c r="M54" s="363">
        <f t="shared" si="14"/>
        <v>0.91697043337383555</v>
      </c>
      <c r="N54" s="363">
        <f t="shared" si="0"/>
        <v>0.53827460510328073</v>
      </c>
      <c r="O54" s="363">
        <f t="shared" si="1"/>
        <v>0.75901174564601048</v>
      </c>
      <c r="P54" s="363">
        <f t="shared" si="2"/>
        <v>0.2774402592142568</v>
      </c>
      <c r="Q54" s="363">
        <f t="shared" si="3"/>
        <v>0.31470230862697446</v>
      </c>
      <c r="R54" s="363">
        <f t="shared" si="4"/>
        <v>6.3183475091130009E-2</v>
      </c>
      <c r="S54" s="275">
        <f t="shared" si="5"/>
        <v>0.41555285540704739</v>
      </c>
      <c r="T54" s="265"/>
    </row>
    <row r="55" spans="2:20" ht="13.5" customHeight="1">
      <c r="B55" s="607"/>
      <c r="C55" s="546"/>
      <c r="D55" s="358" t="s">
        <v>290</v>
      </c>
      <c r="E55" s="359">
        <f>市区町村別_推計残存歯数階層別人数!H54</f>
        <v>4583</v>
      </c>
      <c r="F55" s="357">
        <v>4151</v>
      </c>
      <c r="G55" s="436">
        <v>2427</v>
      </c>
      <c r="H55" s="436">
        <v>3366</v>
      </c>
      <c r="I55" s="436">
        <v>1251</v>
      </c>
      <c r="J55" s="436">
        <v>1330</v>
      </c>
      <c r="K55" s="436">
        <v>322</v>
      </c>
      <c r="L55" s="436">
        <v>1970</v>
      </c>
      <c r="M55" s="360">
        <f t="shared" si="14"/>
        <v>0.90573859917084876</v>
      </c>
      <c r="N55" s="360">
        <f t="shared" si="0"/>
        <v>0.52956578660266196</v>
      </c>
      <c r="O55" s="360">
        <f t="shared" si="1"/>
        <v>0.73445341479380322</v>
      </c>
      <c r="P55" s="360">
        <f t="shared" si="2"/>
        <v>0.27296530656775037</v>
      </c>
      <c r="Q55" s="360">
        <f t="shared" si="3"/>
        <v>0.2902029238490072</v>
      </c>
      <c r="R55" s="360">
        <f t="shared" si="4"/>
        <v>7.0259655247654373E-2</v>
      </c>
      <c r="S55" s="349">
        <f t="shared" si="5"/>
        <v>0.42984944359589788</v>
      </c>
      <c r="T55" s="265"/>
    </row>
    <row r="56" spans="2:20" ht="13.5" customHeight="1">
      <c r="B56" s="613"/>
      <c r="C56" s="547"/>
      <c r="D56" s="293" t="s">
        <v>134</v>
      </c>
      <c r="E56" s="335">
        <f>市区町村別_推計残存歯数階層別人数!H55</f>
        <v>8779</v>
      </c>
      <c r="F56" s="262">
        <f t="shared" ref="F56" si="50">SUM(F53:F55)</f>
        <v>7999</v>
      </c>
      <c r="G56" s="262">
        <f t="shared" ref="G56" si="51">SUM(G53:G55)</f>
        <v>4690</v>
      </c>
      <c r="H56" s="262">
        <f t="shared" ref="H56" si="52">SUM(H53:H55)</f>
        <v>6561</v>
      </c>
      <c r="I56" s="262">
        <f t="shared" ref="I56" si="53">SUM(I53:I55)</f>
        <v>2444</v>
      </c>
      <c r="J56" s="262">
        <f t="shared" ref="J56" si="54">SUM(J53:J55)</f>
        <v>2639</v>
      </c>
      <c r="K56" s="262">
        <f t="shared" ref="K56" si="55">SUM(K53:K55)</f>
        <v>598</v>
      </c>
      <c r="L56" s="262">
        <f t="shared" ref="L56" si="56">SUM(L53:L55)</f>
        <v>3728</v>
      </c>
      <c r="M56" s="261">
        <f t="shared" si="14"/>
        <v>0.91115161180088844</v>
      </c>
      <c r="N56" s="261">
        <f t="shared" si="0"/>
        <v>0.53422941109465771</v>
      </c>
      <c r="O56" s="261">
        <f t="shared" si="1"/>
        <v>0.74735163458252651</v>
      </c>
      <c r="P56" s="261">
        <f t="shared" si="2"/>
        <v>0.2783916163572161</v>
      </c>
      <c r="Q56" s="261">
        <f t="shared" si="3"/>
        <v>0.30060371340699399</v>
      </c>
      <c r="R56" s="261">
        <f t="shared" si="4"/>
        <v>6.8117097619318834E-2</v>
      </c>
      <c r="S56" s="242">
        <f t="shared" si="5"/>
        <v>0.42464973231575348</v>
      </c>
      <c r="T56" s="265"/>
    </row>
    <row r="57" spans="2:20" ht="13.5" customHeight="1">
      <c r="B57" s="606">
        <v>14</v>
      </c>
      <c r="C57" s="545" t="s">
        <v>76</v>
      </c>
      <c r="D57" s="305" t="s">
        <v>288</v>
      </c>
      <c r="E57" s="335">
        <f>市区町村別_推計残存歯数階層別人数!H56</f>
        <v>1109</v>
      </c>
      <c r="F57" s="262">
        <v>1006</v>
      </c>
      <c r="G57" s="433">
        <v>624</v>
      </c>
      <c r="H57" s="433">
        <v>789</v>
      </c>
      <c r="I57" s="433">
        <v>329</v>
      </c>
      <c r="J57" s="433">
        <v>321</v>
      </c>
      <c r="K57" s="433">
        <v>77</v>
      </c>
      <c r="L57" s="433">
        <v>453</v>
      </c>
      <c r="M57" s="261">
        <f t="shared" si="14"/>
        <v>0.9071235347159603</v>
      </c>
      <c r="N57" s="261">
        <f t="shared" si="0"/>
        <v>0.56266907123534715</v>
      </c>
      <c r="O57" s="261">
        <f t="shared" si="1"/>
        <v>0.71145175834084762</v>
      </c>
      <c r="P57" s="261">
        <f t="shared" si="2"/>
        <v>0.29666366095581603</v>
      </c>
      <c r="Q57" s="261">
        <f t="shared" si="3"/>
        <v>0.28944995491433723</v>
      </c>
      <c r="R57" s="261">
        <f t="shared" si="4"/>
        <v>6.943192064923355E-2</v>
      </c>
      <c r="S57" s="242">
        <f t="shared" si="5"/>
        <v>0.40847610459873762</v>
      </c>
      <c r="T57" s="265"/>
    </row>
    <row r="58" spans="2:20" ht="13.5" customHeight="1">
      <c r="B58" s="607"/>
      <c r="C58" s="546"/>
      <c r="D58" s="361" t="s">
        <v>289</v>
      </c>
      <c r="E58" s="362">
        <f>市区町村別_推計残存歯数階層別人数!H57</f>
        <v>1842</v>
      </c>
      <c r="F58" s="295">
        <v>1651</v>
      </c>
      <c r="G58" s="439">
        <v>1030</v>
      </c>
      <c r="H58" s="439">
        <v>1302</v>
      </c>
      <c r="I58" s="439">
        <v>499</v>
      </c>
      <c r="J58" s="439">
        <v>520</v>
      </c>
      <c r="K58" s="439">
        <v>132</v>
      </c>
      <c r="L58" s="439">
        <v>776</v>
      </c>
      <c r="M58" s="363">
        <f t="shared" si="14"/>
        <v>0.89630836047774154</v>
      </c>
      <c r="N58" s="363">
        <f t="shared" si="0"/>
        <v>0.55917480998914226</v>
      </c>
      <c r="O58" s="363">
        <f t="shared" si="1"/>
        <v>0.70684039087947881</v>
      </c>
      <c r="P58" s="363">
        <f t="shared" si="2"/>
        <v>0.27090119435396309</v>
      </c>
      <c r="Q58" s="363">
        <f t="shared" si="3"/>
        <v>0.28230184581976114</v>
      </c>
      <c r="R58" s="363">
        <f t="shared" si="4"/>
        <v>7.1661237785016291E-2</v>
      </c>
      <c r="S58" s="275">
        <f t="shared" si="5"/>
        <v>0.42128121606948971</v>
      </c>
      <c r="T58" s="265"/>
    </row>
    <row r="59" spans="2:20" ht="13.5" customHeight="1">
      <c r="B59" s="607"/>
      <c r="C59" s="546"/>
      <c r="D59" s="358" t="s">
        <v>290</v>
      </c>
      <c r="E59" s="359">
        <f>市区町村別_推計残存歯数階層別人数!H58</f>
        <v>3708</v>
      </c>
      <c r="F59" s="357">
        <v>3285</v>
      </c>
      <c r="G59" s="436">
        <v>2054</v>
      </c>
      <c r="H59" s="436">
        <v>2496</v>
      </c>
      <c r="I59" s="436">
        <v>956</v>
      </c>
      <c r="J59" s="436">
        <v>970</v>
      </c>
      <c r="K59" s="436">
        <v>305</v>
      </c>
      <c r="L59" s="436">
        <v>1508</v>
      </c>
      <c r="M59" s="360">
        <f t="shared" si="14"/>
        <v>0.88592233009708743</v>
      </c>
      <c r="N59" s="360">
        <f t="shared" si="0"/>
        <v>0.55393743257820927</v>
      </c>
      <c r="O59" s="360">
        <f t="shared" si="1"/>
        <v>0.67313915857605178</v>
      </c>
      <c r="P59" s="360">
        <f t="shared" si="2"/>
        <v>0.25782092772384035</v>
      </c>
      <c r="Q59" s="360">
        <f t="shared" si="3"/>
        <v>0.26159654800431498</v>
      </c>
      <c r="R59" s="360">
        <f t="shared" si="4"/>
        <v>8.2254584681769147E-2</v>
      </c>
      <c r="S59" s="349">
        <f t="shared" si="5"/>
        <v>0.40668824163969797</v>
      </c>
      <c r="T59" s="265"/>
    </row>
    <row r="60" spans="2:20" ht="13.5" customHeight="1">
      <c r="B60" s="613"/>
      <c r="C60" s="547"/>
      <c r="D60" s="293" t="s">
        <v>134</v>
      </c>
      <c r="E60" s="335">
        <f>市区町村別_推計残存歯数階層別人数!H59</f>
        <v>6659</v>
      </c>
      <c r="F60" s="262">
        <f t="shared" ref="F60" si="57">SUM(F57:F59)</f>
        <v>5942</v>
      </c>
      <c r="G60" s="262">
        <f t="shared" ref="G60" si="58">SUM(G57:G59)</f>
        <v>3708</v>
      </c>
      <c r="H60" s="262">
        <f t="shared" ref="H60" si="59">SUM(H57:H59)</f>
        <v>4587</v>
      </c>
      <c r="I60" s="262">
        <f t="shared" ref="I60" si="60">SUM(I57:I59)</f>
        <v>1784</v>
      </c>
      <c r="J60" s="262">
        <f t="shared" ref="J60" si="61">SUM(J57:J59)</f>
        <v>1811</v>
      </c>
      <c r="K60" s="262">
        <f t="shared" ref="K60" si="62">SUM(K57:K59)</f>
        <v>514</v>
      </c>
      <c r="L60" s="262">
        <f t="shared" ref="L60" si="63">SUM(L57:L59)</f>
        <v>2737</v>
      </c>
      <c r="M60" s="261">
        <f t="shared" si="14"/>
        <v>0.89232617510136658</v>
      </c>
      <c r="N60" s="261">
        <f t="shared" si="0"/>
        <v>0.55684036642138457</v>
      </c>
      <c r="O60" s="261">
        <f t="shared" si="1"/>
        <v>0.68884216849376778</v>
      </c>
      <c r="P60" s="261">
        <f t="shared" si="2"/>
        <v>0.26790809430845475</v>
      </c>
      <c r="Q60" s="261">
        <f t="shared" si="3"/>
        <v>0.27196275717074636</v>
      </c>
      <c r="R60" s="261">
        <f t="shared" si="4"/>
        <v>7.7188767082144463E-2</v>
      </c>
      <c r="S60" s="242">
        <f t="shared" si="5"/>
        <v>0.4110226760774891</v>
      </c>
      <c r="T60" s="265"/>
    </row>
    <row r="61" spans="2:20" ht="13.5" customHeight="1">
      <c r="B61" s="606">
        <v>15</v>
      </c>
      <c r="C61" s="545" t="s">
        <v>77</v>
      </c>
      <c r="D61" s="305" t="s">
        <v>288</v>
      </c>
      <c r="E61" s="335">
        <f>市区町村別_推計残存歯数階層別人数!H60</f>
        <v>1946</v>
      </c>
      <c r="F61" s="262">
        <v>1769</v>
      </c>
      <c r="G61" s="433">
        <v>1146</v>
      </c>
      <c r="H61" s="433">
        <v>1409</v>
      </c>
      <c r="I61" s="433">
        <v>559</v>
      </c>
      <c r="J61" s="433">
        <v>679</v>
      </c>
      <c r="K61" s="433">
        <v>165</v>
      </c>
      <c r="L61" s="433">
        <v>769</v>
      </c>
      <c r="M61" s="261">
        <f>IFERROR(F61/E61,"-")</f>
        <v>0.90904419321685503</v>
      </c>
      <c r="N61" s="261">
        <f t="shared" ref="N61:N88" si="64">IFERROR(G61/E61,"-")</f>
        <v>0.58890030832476881</v>
      </c>
      <c r="O61" s="261">
        <f t="shared" ref="O61:O88" si="65">IFERROR(H61/E61,"-")</f>
        <v>0.72404933196300103</v>
      </c>
      <c r="P61" s="261">
        <f t="shared" ref="P61:P88" si="66">IFERROR(I61/E61,"-")</f>
        <v>0.28725590955806785</v>
      </c>
      <c r="Q61" s="261">
        <f t="shared" ref="Q61:Q88" si="67">IFERROR(J61/E61,"-")</f>
        <v>0.34892086330935251</v>
      </c>
      <c r="R61" s="261">
        <f t="shared" ref="R61:R88" si="68">IFERROR(K61/E61,"-")</f>
        <v>8.4789311408016446E-2</v>
      </c>
      <c r="S61" s="242">
        <f t="shared" ref="S61:S88" si="69">IFERROR(L61/E61,"-")</f>
        <v>0.39516957862281604</v>
      </c>
      <c r="T61" s="265"/>
    </row>
    <row r="62" spans="2:20" ht="13.5" customHeight="1">
      <c r="B62" s="607"/>
      <c r="C62" s="546"/>
      <c r="D62" s="361" t="s">
        <v>289</v>
      </c>
      <c r="E62" s="362">
        <f>市区町村別_推計残存歯数階層別人数!H61</f>
        <v>3102</v>
      </c>
      <c r="F62" s="295">
        <v>2802</v>
      </c>
      <c r="G62" s="439">
        <v>1878</v>
      </c>
      <c r="H62" s="439">
        <v>2252</v>
      </c>
      <c r="I62" s="439">
        <v>840</v>
      </c>
      <c r="J62" s="439">
        <v>975</v>
      </c>
      <c r="K62" s="439">
        <v>247</v>
      </c>
      <c r="L62" s="439">
        <v>1332</v>
      </c>
      <c r="M62" s="363">
        <f t="shared" ref="M62:M88" si="70">IFERROR(F62/E62,"-")</f>
        <v>0.90328820116054154</v>
      </c>
      <c r="N62" s="363">
        <f t="shared" si="64"/>
        <v>0.60541586073500964</v>
      </c>
      <c r="O62" s="363">
        <f t="shared" si="65"/>
        <v>0.72598323662153452</v>
      </c>
      <c r="P62" s="363">
        <f t="shared" si="66"/>
        <v>0.27079303675048355</v>
      </c>
      <c r="Q62" s="363">
        <f t="shared" si="67"/>
        <v>0.31431334622823986</v>
      </c>
      <c r="R62" s="363">
        <f t="shared" si="68"/>
        <v>7.9626047711154099E-2</v>
      </c>
      <c r="S62" s="275">
        <f t="shared" si="69"/>
        <v>0.42940038684719534</v>
      </c>
      <c r="T62" s="265"/>
    </row>
    <row r="63" spans="2:20" ht="13.5" customHeight="1">
      <c r="B63" s="607"/>
      <c r="C63" s="546"/>
      <c r="D63" s="358" t="s">
        <v>290</v>
      </c>
      <c r="E63" s="359">
        <f>市区町村別_推計残存歯数階層別人数!H62</f>
        <v>6108</v>
      </c>
      <c r="F63" s="357">
        <v>5407</v>
      </c>
      <c r="G63" s="436">
        <v>3568</v>
      </c>
      <c r="H63" s="436">
        <v>4185</v>
      </c>
      <c r="I63" s="436">
        <v>1469</v>
      </c>
      <c r="J63" s="436">
        <v>1797</v>
      </c>
      <c r="K63" s="436">
        <v>481</v>
      </c>
      <c r="L63" s="436">
        <v>2449</v>
      </c>
      <c r="M63" s="360">
        <f t="shared" si="70"/>
        <v>0.88523248199083171</v>
      </c>
      <c r="N63" s="360">
        <f t="shared" si="64"/>
        <v>0.58415193189259984</v>
      </c>
      <c r="O63" s="360">
        <f t="shared" si="65"/>
        <v>0.68516699410609039</v>
      </c>
      <c r="P63" s="360">
        <f t="shared" si="66"/>
        <v>0.24050425671250819</v>
      </c>
      <c r="Q63" s="360">
        <f t="shared" si="67"/>
        <v>0.29420432220039294</v>
      </c>
      <c r="R63" s="360">
        <f t="shared" si="68"/>
        <v>7.8749181401440729E-2</v>
      </c>
      <c r="S63" s="349">
        <f t="shared" si="69"/>
        <v>0.40094957432874917</v>
      </c>
      <c r="T63" s="265"/>
    </row>
    <row r="64" spans="2:20" ht="13.5" customHeight="1">
      <c r="B64" s="613"/>
      <c r="C64" s="547"/>
      <c r="D64" s="293" t="s">
        <v>134</v>
      </c>
      <c r="E64" s="335">
        <f>市区町村別_推計残存歯数階層別人数!H63</f>
        <v>11156</v>
      </c>
      <c r="F64" s="262">
        <f t="shared" ref="F64" si="71">SUM(F61:F63)</f>
        <v>9978</v>
      </c>
      <c r="G64" s="262">
        <f t="shared" ref="G64" si="72">SUM(G61:G63)</f>
        <v>6592</v>
      </c>
      <c r="H64" s="262">
        <f t="shared" ref="H64" si="73">SUM(H61:H63)</f>
        <v>7846</v>
      </c>
      <c r="I64" s="262">
        <f t="shared" ref="I64" si="74">SUM(I61:I63)</f>
        <v>2868</v>
      </c>
      <c r="J64" s="262">
        <f t="shared" ref="J64" si="75">SUM(J61:J63)</f>
        <v>3451</v>
      </c>
      <c r="K64" s="262">
        <f t="shared" ref="K64" si="76">SUM(K61:K63)</f>
        <v>893</v>
      </c>
      <c r="L64" s="262">
        <f t="shared" ref="L64" si="77">SUM(L61:L63)</f>
        <v>4550</v>
      </c>
      <c r="M64" s="261">
        <f t="shared" si="70"/>
        <v>0.89440659734671923</v>
      </c>
      <c r="N64" s="261">
        <f t="shared" si="64"/>
        <v>0.59089279311581211</v>
      </c>
      <c r="O64" s="261">
        <f t="shared" si="65"/>
        <v>0.70329867335962715</v>
      </c>
      <c r="P64" s="261">
        <f t="shared" si="66"/>
        <v>0.2570813911796343</v>
      </c>
      <c r="Q64" s="261">
        <f t="shared" si="67"/>
        <v>0.30934026532807457</v>
      </c>
      <c r="R64" s="261">
        <f t="shared" si="68"/>
        <v>8.0046611688777344E-2</v>
      </c>
      <c r="S64" s="242">
        <f t="shared" si="69"/>
        <v>0.40785227680172104</v>
      </c>
      <c r="T64" s="265"/>
    </row>
    <row r="65" spans="2:20" ht="13.5" customHeight="1">
      <c r="B65" s="606">
        <v>16</v>
      </c>
      <c r="C65" s="545" t="s">
        <v>54</v>
      </c>
      <c r="D65" s="305" t="s">
        <v>288</v>
      </c>
      <c r="E65" s="335">
        <f>市区町村別_推計残存歯数階層別人数!H64</f>
        <v>1211</v>
      </c>
      <c r="F65" s="262">
        <v>1102</v>
      </c>
      <c r="G65" s="433">
        <v>710</v>
      </c>
      <c r="H65" s="433">
        <v>891</v>
      </c>
      <c r="I65" s="433">
        <v>354</v>
      </c>
      <c r="J65" s="433">
        <v>423</v>
      </c>
      <c r="K65" s="433">
        <v>124</v>
      </c>
      <c r="L65" s="433">
        <v>582</v>
      </c>
      <c r="M65" s="261">
        <f t="shared" si="70"/>
        <v>0.90999174236168456</v>
      </c>
      <c r="N65" s="261">
        <f t="shared" si="64"/>
        <v>0.58629232039636658</v>
      </c>
      <c r="O65" s="261">
        <f t="shared" si="65"/>
        <v>0.73575557390586288</v>
      </c>
      <c r="P65" s="261">
        <f t="shared" si="66"/>
        <v>0.29232039636663915</v>
      </c>
      <c r="Q65" s="261">
        <f t="shared" si="67"/>
        <v>0.34929810074318746</v>
      </c>
      <c r="R65" s="261">
        <f t="shared" si="68"/>
        <v>0.10239471511147812</v>
      </c>
      <c r="S65" s="242">
        <f t="shared" si="69"/>
        <v>0.48059454995871181</v>
      </c>
      <c r="T65" s="265"/>
    </row>
    <row r="66" spans="2:20" ht="13.5" customHeight="1">
      <c r="B66" s="607"/>
      <c r="C66" s="546"/>
      <c r="D66" s="361" t="s">
        <v>289</v>
      </c>
      <c r="E66" s="362">
        <f>市区町村別_推計残存歯数階層別人数!H65</f>
        <v>2043</v>
      </c>
      <c r="F66" s="295">
        <v>1842</v>
      </c>
      <c r="G66" s="439">
        <v>1126</v>
      </c>
      <c r="H66" s="439">
        <v>1444</v>
      </c>
      <c r="I66" s="439">
        <v>600</v>
      </c>
      <c r="J66" s="439">
        <v>647</v>
      </c>
      <c r="K66" s="439">
        <v>214</v>
      </c>
      <c r="L66" s="439">
        <v>943</v>
      </c>
      <c r="M66" s="363">
        <f t="shared" si="70"/>
        <v>0.90161527165932454</v>
      </c>
      <c r="N66" s="363">
        <f t="shared" si="64"/>
        <v>0.55115026921194321</v>
      </c>
      <c r="O66" s="363">
        <f t="shared" si="65"/>
        <v>0.70680372001957903</v>
      </c>
      <c r="P66" s="363">
        <f t="shared" si="66"/>
        <v>0.29368575624082233</v>
      </c>
      <c r="Q66" s="363">
        <f t="shared" si="67"/>
        <v>0.31669114047968672</v>
      </c>
      <c r="R66" s="363">
        <f t="shared" si="68"/>
        <v>0.1047479197258933</v>
      </c>
      <c r="S66" s="275">
        <f t="shared" si="69"/>
        <v>0.46157611355849243</v>
      </c>
      <c r="T66" s="265"/>
    </row>
    <row r="67" spans="2:20" ht="13.5" customHeight="1">
      <c r="B67" s="607"/>
      <c r="C67" s="546"/>
      <c r="D67" s="358" t="s">
        <v>290</v>
      </c>
      <c r="E67" s="359">
        <f>市区町村別_推計残存歯数階層別人数!H66</f>
        <v>4348</v>
      </c>
      <c r="F67" s="357">
        <v>3863</v>
      </c>
      <c r="G67" s="436">
        <v>2388</v>
      </c>
      <c r="H67" s="436">
        <v>2877</v>
      </c>
      <c r="I67" s="436">
        <v>1184</v>
      </c>
      <c r="J67" s="436">
        <v>1237</v>
      </c>
      <c r="K67" s="436">
        <v>398</v>
      </c>
      <c r="L67" s="436">
        <v>1945</v>
      </c>
      <c r="M67" s="360">
        <f t="shared" si="70"/>
        <v>0.8884544618215271</v>
      </c>
      <c r="N67" s="360">
        <f t="shared" si="64"/>
        <v>0.5492180312787488</v>
      </c>
      <c r="O67" s="360">
        <f t="shared" si="65"/>
        <v>0.66168353265869362</v>
      </c>
      <c r="P67" s="360">
        <f t="shared" si="66"/>
        <v>0.27230910763569455</v>
      </c>
      <c r="Q67" s="360">
        <f t="shared" si="67"/>
        <v>0.28449862005519777</v>
      </c>
      <c r="R67" s="360">
        <f t="shared" si="68"/>
        <v>9.1536338546458137E-2</v>
      </c>
      <c r="S67" s="349">
        <f t="shared" si="69"/>
        <v>0.44733210671573137</v>
      </c>
      <c r="T67" s="265"/>
    </row>
    <row r="68" spans="2:20" ht="13.5" customHeight="1">
      <c r="B68" s="613"/>
      <c r="C68" s="547"/>
      <c r="D68" s="293" t="s">
        <v>134</v>
      </c>
      <c r="E68" s="335">
        <f>市区町村別_推計残存歯数階層別人数!H67</f>
        <v>7602</v>
      </c>
      <c r="F68" s="262">
        <f t="shared" ref="F68" si="78">SUM(F65:F67)</f>
        <v>6807</v>
      </c>
      <c r="G68" s="262">
        <f t="shared" ref="G68" si="79">SUM(G65:G67)</f>
        <v>4224</v>
      </c>
      <c r="H68" s="262">
        <f t="shared" ref="H68" si="80">SUM(H65:H67)</f>
        <v>5212</v>
      </c>
      <c r="I68" s="262">
        <f t="shared" ref="I68" si="81">SUM(I65:I67)</f>
        <v>2138</v>
      </c>
      <c r="J68" s="262">
        <f t="shared" ref="J68" si="82">SUM(J65:J67)</f>
        <v>2307</v>
      </c>
      <c r="K68" s="262">
        <f t="shared" ref="K68" si="83">SUM(K65:K67)</f>
        <v>736</v>
      </c>
      <c r="L68" s="262">
        <f t="shared" ref="L68" si="84">SUM(L65:L67)</f>
        <v>3470</v>
      </c>
      <c r="M68" s="261">
        <f t="shared" si="70"/>
        <v>0.89542225730071034</v>
      </c>
      <c r="N68" s="261">
        <f t="shared" si="64"/>
        <v>0.5556432517758485</v>
      </c>
      <c r="O68" s="261">
        <f t="shared" si="65"/>
        <v>0.68560905024993424</v>
      </c>
      <c r="P68" s="261">
        <f t="shared" si="66"/>
        <v>0.28124177847934756</v>
      </c>
      <c r="Q68" s="261">
        <f t="shared" si="67"/>
        <v>0.30347277032359904</v>
      </c>
      <c r="R68" s="261">
        <f t="shared" si="68"/>
        <v>9.6816627203367533E-2</v>
      </c>
      <c r="S68" s="242">
        <f t="shared" si="69"/>
        <v>0.45645882662457249</v>
      </c>
      <c r="T68" s="265"/>
    </row>
    <row r="69" spans="2:20" ht="13.5" customHeight="1">
      <c r="B69" s="606">
        <v>17</v>
      </c>
      <c r="C69" s="545" t="s">
        <v>78</v>
      </c>
      <c r="D69" s="305" t="s">
        <v>288</v>
      </c>
      <c r="E69" s="335">
        <f>市区町村別_推計残存歯数階層別人数!H68</f>
        <v>1730</v>
      </c>
      <c r="F69" s="262">
        <v>1587</v>
      </c>
      <c r="G69" s="433">
        <v>1023</v>
      </c>
      <c r="H69" s="433">
        <v>1283</v>
      </c>
      <c r="I69" s="433">
        <v>537</v>
      </c>
      <c r="J69" s="433">
        <v>580</v>
      </c>
      <c r="K69" s="433">
        <v>149</v>
      </c>
      <c r="L69" s="433">
        <v>743</v>
      </c>
      <c r="M69" s="261">
        <f t="shared" si="70"/>
        <v>0.9173410404624277</v>
      </c>
      <c r="N69" s="261">
        <f t="shared" si="64"/>
        <v>0.59132947976878614</v>
      </c>
      <c r="O69" s="261">
        <f t="shared" si="65"/>
        <v>0.74161849710982664</v>
      </c>
      <c r="P69" s="261">
        <f t="shared" si="66"/>
        <v>0.31040462427745663</v>
      </c>
      <c r="Q69" s="261">
        <f t="shared" si="67"/>
        <v>0.33526011560693642</v>
      </c>
      <c r="R69" s="261">
        <f t="shared" si="68"/>
        <v>8.6127167630057802E-2</v>
      </c>
      <c r="S69" s="242">
        <f t="shared" si="69"/>
        <v>0.42947976878612715</v>
      </c>
      <c r="T69" s="265"/>
    </row>
    <row r="70" spans="2:20" ht="13.5" customHeight="1">
      <c r="B70" s="607"/>
      <c r="C70" s="546"/>
      <c r="D70" s="361" t="s">
        <v>289</v>
      </c>
      <c r="E70" s="362">
        <f>市区町村別_推計残存歯数階層別人数!H69</f>
        <v>2863</v>
      </c>
      <c r="F70" s="295">
        <v>2633</v>
      </c>
      <c r="G70" s="439">
        <v>1651</v>
      </c>
      <c r="H70" s="439">
        <v>2070</v>
      </c>
      <c r="I70" s="439">
        <v>912</v>
      </c>
      <c r="J70" s="439">
        <v>981</v>
      </c>
      <c r="K70" s="439">
        <v>271</v>
      </c>
      <c r="L70" s="439">
        <v>1258</v>
      </c>
      <c r="M70" s="363">
        <f t="shared" si="70"/>
        <v>0.91966468739084872</v>
      </c>
      <c r="N70" s="363">
        <f t="shared" si="64"/>
        <v>0.5766678309465596</v>
      </c>
      <c r="O70" s="363">
        <f t="shared" si="65"/>
        <v>0.72301781348236116</v>
      </c>
      <c r="P70" s="363">
        <f t="shared" si="66"/>
        <v>0.31854697869367798</v>
      </c>
      <c r="Q70" s="363">
        <f t="shared" si="67"/>
        <v>0.34264757247642336</v>
      </c>
      <c r="R70" s="363">
        <f t="shared" si="68"/>
        <v>9.4655955291652119E-2</v>
      </c>
      <c r="S70" s="275">
        <f t="shared" si="69"/>
        <v>0.43939923157527072</v>
      </c>
      <c r="T70" s="265"/>
    </row>
    <row r="71" spans="2:20" ht="13.5" customHeight="1">
      <c r="B71" s="607"/>
      <c r="C71" s="546"/>
      <c r="D71" s="358" t="s">
        <v>290</v>
      </c>
      <c r="E71" s="359">
        <f>市区町村別_推計残存歯数階層別人数!H70</f>
        <v>5739</v>
      </c>
      <c r="F71" s="357">
        <v>5241</v>
      </c>
      <c r="G71" s="436">
        <v>3355</v>
      </c>
      <c r="H71" s="436">
        <v>4017</v>
      </c>
      <c r="I71" s="436">
        <v>1727</v>
      </c>
      <c r="J71" s="436">
        <v>1817</v>
      </c>
      <c r="K71" s="436">
        <v>499</v>
      </c>
      <c r="L71" s="436">
        <v>2501</v>
      </c>
      <c r="M71" s="360">
        <f t="shared" si="70"/>
        <v>0.91322530057501305</v>
      </c>
      <c r="N71" s="360">
        <f t="shared" si="64"/>
        <v>0.58459661962014287</v>
      </c>
      <c r="O71" s="360">
        <f t="shared" si="65"/>
        <v>0.6999477260846837</v>
      </c>
      <c r="P71" s="360">
        <f t="shared" si="66"/>
        <v>0.30092350583725386</v>
      </c>
      <c r="Q71" s="360">
        <f t="shared" si="67"/>
        <v>0.31660568043213105</v>
      </c>
      <c r="R71" s="360">
        <f t="shared" si="68"/>
        <v>8.6948945809374456E-2</v>
      </c>
      <c r="S71" s="349">
        <f t="shared" si="69"/>
        <v>0.4357902073531974</v>
      </c>
      <c r="T71" s="265"/>
    </row>
    <row r="72" spans="2:20" ht="13.5" customHeight="1">
      <c r="B72" s="613"/>
      <c r="C72" s="547"/>
      <c r="D72" s="293" t="s">
        <v>134</v>
      </c>
      <c r="E72" s="335">
        <f>市区町村別_推計残存歯数階層別人数!H71</f>
        <v>10332</v>
      </c>
      <c r="F72" s="262">
        <f t="shared" ref="F72" si="85">SUM(F69:F71)</f>
        <v>9461</v>
      </c>
      <c r="G72" s="262">
        <f t="shared" ref="G72" si="86">SUM(G69:G71)</f>
        <v>6029</v>
      </c>
      <c r="H72" s="262">
        <f t="shared" ref="H72" si="87">SUM(H69:H71)</f>
        <v>7370</v>
      </c>
      <c r="I72" s="262">
        <f t="shared" ref="I72" si="88">SUM(I69:I71)</f>
        <v>3176</v>
      </c>
      <c r="J72" s="262">
        <f t="shared" ref="J72" si="89">SUM(J69:J71)</f>
        <v>3378</v>
      </c>
      <c r="K72" s="262">
        <f t="shared" ref="K72" si="90">SUM(K69:K71)</f>
        <v>919</v>
      </c>
      <c r="L72" s="262">
        <f t="shared" ref="L72" si="91">SUM(L69:L71)</f>
        <v>4502</v>
      </c>
      <c r="M72" s="261">
        <f t="shared" si="70"/>
        <v>0.91569879984514135</v>
      </c>
      <c r="N72" s="261">
        <f t="shared" si="64"/>
        <v>0.5835269066976384</v>
      </c>
      <c r="O72" s="261">
        <f t="shared" si="65"/>
        <v>0.71331784746418891</v>
      </c>
      <c r="P72" s="261">
        <f t="shared" si="66"/>
        <v>0.30739450251645373</v>
      </c>
      <c r="Q72" s="261">
        <f t="shared" si="67"/>
        <v>0.32694541231126595</v>
      </c>
      <c r="R72" s="261">
        <f t="shared" si="68"/>
        <v>8.8946960898180411E-2</v>
      </c>
      <c r="S72" s="242">
        <f t="shared" si="69"/>
        <v>0.43573364305071621</v>
      </c>
      <c r="T72" s="265"/>
    </row>
    <row r="73" spans="2:20" ht="13.5" customHeight="1">
      <c r="B73" s="606">
        <v>18</v>
      </c>
      <c r="C73" s="545" t="s">
        <v>55</v>
      </c>
      <c r="D73" s="305" t="s">
        <v>288</v>
      </c>
      <c r="E73" s="335">
        <f>市区町村別_推計残存歯数階層別人数!H72</f>
        <v>1657</v>
      </c>
      <c r="F73" s="262">
        <v>1508</v>
      </c>
      <c r="G73" s="433">
        <v>909</v>
      </c>
      <c r="H73" s="433">
        <v>1207</v>
      </c>
      <c r="I73" s="433">
        <v>500</v>
      </c>
      <c r="J73" s="433">
        <v>553</v>
      </c>
      <c r="K73" s="433">
        <v>124</v>
      </c>
      <c r="L73" s="433">
        <v>708</v>
      </c>
      <c r="M73" s="261">
        <f t="shared" si="70"/>
        <v>0.91007845503922757</v>
      </c>
      <c r="N73" s="261">
        <f t="shared" si="64"/>
        <v>0.54858177429088717</v>
      </c>
      <c r="O73" s="261">
        <f t="shared" si="65"/>
        <v>0.72842486421243213</v>
      </c>
      <c r="P73" s="261">
        <f t="shared" si="66"/>
        <v>0.30175015087507545</v>
      </c>
      <c r="Q73" s="261">
        <f t="shared" si="67"/>
        <v>0.33373566686783346</v>
      </c>
      <c r="R73" s="261">
        <f t="shared" si="68"/>
        <v>7.4834037417018703E-2</v>
      </c>
      <c r="S73" s="242">
        <f t="shared" si="69"/>
        <v>0.42727821363910684</v>
      </c>
      <c r="T73" s="265"/>
    </row>
    <row r="74" spans="2:20" ht="13.5" customHeight="1">
      <c r="B74" s="607"/>
      <c r="C74" s="546"/>
      <c r="D74" s="361" t="s">
        <v>289</v>
      </c>
      <c r="E74" s="362">
        <f>市区町村別_推計残存歯数階層別人数!H73</f>
        <v>2814</v>
      </c>
      <c r="F74" s="295">
        <v>2571</v>
      </c>
      <c r="G74" s="439">
        <v>1555</v>
      </c>
      <c r="H74" s="439">
        <v>2042</v>
      </c>
      <c r="I74" s="439">
        <v>772</v>
      </c>
      <c r="J74" s="439">
        <v>886</v>
      </c>
      <c r="K74" s="439">
        <v>238</v>
      </c>
      <c r="L74" s="439">
        <v>1294</v>
      </c>
      <c r="M74" s="363">
        <f t="shared" si="70"/>
        <v>0.9136460554371002</v>
      </c>
      <c r="N74" s="363">
        <f t="shared" si="64"/>
        <v>0.5525941719971571</v>
      </c>
      <c r="O74" s="363">
        <f t="shared" si="65"/>
        <v>0.72565742714996451</v>
      </c>
      <c r="P74" s="363">
        <f t="shared" si="66"/>
        <v>0.27434257285003555</v>
      </c>
      <c r="Q74" s="363">
        <f t="shared" si="67"/>
        <v>0.31485429992892677</v>
      </c>
      <c r="R74" s="363">
        <f t="shared" si="68"/>
        <v>8.45771144278607E-2</v>
      </c>
      <c r="S74" s="275">
        <f t="shared" si="69"/>
        <v>0.45984363894811658</v>
      </c>
      <c r="T74" s="265"/>
    </row>
    <row r="75" spans="2:20" ht="13.5" customHeight="1">
      <c r="B75" s="607"/>
      <c r="C75" s="546"/>
      <c r="D75" s="358" t="s">
        <v>290</v>
      </c>
      <c r="E75" s="359">
        <f>市区町村別_推計残存歯数階層別人数!H74</f>
        <v>5344</v>
      </c>
      <c r="F75" s="357">
        <v>4810</v>
      </c>
      <c r="G75" s="436">
        <v>2837</v>
      </c>
      <c r="H75" s="436">
        <v>3697</v>
      </c>
      <c r="I75" s="436">
        <v>1344</v>
      </c>
      <c r="J75" s="436">
        <v>1551</v>
      </c>
      <c r="K75" s="436">
        <v>476</v>
      </c>
      <c r="L75" s="436">
        <v>2369</v>
      </c>
      <c r="M75" s="360">
        <f t="shared" si="70"/>
        <v>0.90007485029940115</v>
      </c>
      <c r="N75" s="360">
        <f t="shared" si="64"/>
        <v>0.53087574850299402</v>
      </c>
      <c r="O75" s="360">
        <f t="shared" si="65"/>
        <v>0.69180389221556882</v>
      </c>
      <c r="P75" s="360">
        <f t="shared" si="66"/>
        <v>0.25149700598802394</v>
      </c>
      <c r="Q75" s="360">
        <f t="shared" si="67"/>
        <v>0.29023203592814373</v>
      </c>
      <c r="R75" s="360">
        <f t="shared" si="68"/>
        <v>8.9071856287425144E-2</v>
      </c>
      <c r="S75" s="349">
        <f t="shared" si="69"/>
        <v>0.44330089820359281</v>
      </c>
      <c r="T75" s="265"/>
    </row>
    <row r="76" spans="2:20" ht="13.5" customHeight="1">
      <c r="B76" s="613"/>
      <c r="C76" s="547"/>
      <c r="D76" s="300" t="s">
        <v>134</v>
      </c>
      <c r="E76" s="337">
        <f>市区町村別_推計残存歯数階層別人数!H75</f>
        <v>9815</v>
      </c>
      <c r="F76" s="267">
        <f t="shared" ref="F76" si="92">SUM(F73:F75)</f>
        <v>8889</v>
      </c>
      <c r="G76" s="267">
        <f t="shared" ref="G76" si="93">SUM(G73:G75)</f>
        <v>5301</v>
      </c>
      <c r="H76" s="267">
        <f t="shared" ref="H76" si="94">SUM(H73:H75)</f>
        <v>6946</v>
      </c>
      <c r="I76" s="267">
        <f t="shared" ref="I76" si="95">SUM(I73:I75)</f>
        <v>2616</v>
      </c>
      <c r="J76" s="267">
        <f t="shared" ref="J76" si="96">SUM(J73:J75)</f>
        <v>2990</v>
      </c>
      <c r="K76" s="267">
        <f t="shared" ref="K76" si="97">SUM(K73:K75)</f>
        <v>838</v>
      </c>
      <c r="L76" s="267">
        <f t="shared" ref="L76" si="98">SUM(L73:L75)</f>
        <v>4371</v>
      </c>
      <c r="M76" s="309">
        <f t="shared" si="70"/>
        <v>0.90565461029037186</v>
      </c>
      <c r="N76" s="309">
        <f t="shared" si="64"/>
        <v>0.54009169638308707</v>
      </c>
      <c r="O76" s="309">
        <f t="shared" si="65"/>
        <v>0.70769230769230773</v>
      </c>
      <c r="P76" s="309">
        <f t="shared" si="66"/>
        <v>0.26653082017320429</v>
      </c>
      <c r="Q76" s="309">
        <f t="shared" si="67"/>
        <v>0.30463576158940397</v>
      </c>
      <c r="R76" s="309">
        <f t="shared" si="68"/>
        <v>8.537952114111054E-2</v>
      </c>
      <c r="S76" s="383">
        <f t="shared" si="69"/>
        <v>0.44533876719307181</v>
      </c>
      <c r="T76" s="265"/>
    </row>
    <row r="77" spans="2:20" ht="13.5" customHeight="1">
      <c r="B77" s="606">
        <v>19</v>
      </c>
      <c r="C77" s="545" t="s">
        <v>79</v>
      </c>
      <c r="D77" s="305" t="s">
        <v>288</v>
      </c>
      <c r="E77" s="335">
        <f>市区町村別_推計残存歯数階層別人数!H76</f>
        <v>1093</v>
      </c>
      <c r="F77" s="262">
        <v>990</v>
      </c>
      <c r="G77" s="433">
        <v>627</v>
      </c>
      <c r="H77" s="433">
        <v>813</v>
      </c>
      <c r="I77" s="433">
        <v>315</v>
      </c>
      <c r="J77" s="433">
        <v>334</v>
      </c>
      <c r="K77" s="433">
        <v>71</v>
      </c>
      <c r="L77" s="433">
        <v>450</v>
      </c>
      <c r="M77" s="261">
        <f t="shared" si="70"/>
        <v>0.90576395242451968</v>
      </c>
      <c r="N77" s="261">
        <f t="shared" si="64"/>
        <v>0.57365050320219579</v>
      </c>
      <c r="O77" s="261">
        <f t="shared" si="65"/>
        <v>0.74382433668801462</v>
      </c>
      <c r="P77" s="261">
        <f t="shared" si="66"/>
        <v>0.28819762122598352</v>
      </c>
      <c r="Q77" s="261">
        <f t="shared" si="67"/>
        <v>0.30558096980786825</v>
      </c>
      <c r="R77" s="261">
        <f t="shared" si="68"/>
        <v>6.495882891125343E-2</v>
      </c>
      <c r="S77" s="242">
        <f t="shared" si="69"/>
        <v>0.41171088746569073</v>
      </c>
      <c r="T77" s="265"/>
    </row>
    <row r="78" spans="2:20" ht="13.5" customHeight="1">
      <c r="B78" s="607"/>
      <c r="C78" s="546"/>
      <c r="D78" s="361" t="s">
        <v>289</v>
      </c>
      <c r="E78" s="362">
        <f>市区町村別_推計残存歯数階層別人数!H77</f>
        <v>1501</v>
      </c>
      <c r="F78" s="295">
        <v>1365</v>
      </c>
      <c r="G78" s="439">
        <v>888</v>
      </c>
      <c r="H78" s="439">
        <v>1107</v>
      </c>
      <c r="I78" s="439">
        <v>432</v>
      </c>
      <c r="J78" s="439">
        <v>443</v>
      </c>
      <c r="K78" s="439">
        <v>98</v>
      </c>
      <c r="L78" s="439">
        <v>669</v>
      </c>
      <c r="M78" s="363">
        <f t="shared" si="70"/>
        <v>0.90939373750832775</v>
      </c>
      <c r="N78" s="363">
        <f t="shared" si="64"/>
        <v>0.59160559626915388</v>
      </c>
      <c r="O78" s="363">
        <f t="shared" si="65"/>
        <v>0.73750832778147901</v>
      </c>
      <c r="P78" s="363">
        <f t="shared" si="66"/>
        <v>0.28780812791472354</v>
      </c>
      <c r="Q78" s="363">
        <f t="shared" si="67"/>
        <v>0.29513657561625584</v>
      </c>
      <c r="R78" s="363">
        <f t="shared" si="68"/>
        <v>6.5289806795469682E-2</v>
      </c>
      <c r="S78" s="275">
        <f t="shared" si="69"/>
        <v>0.4457028647568288</v>
      </c>
      <c r="T78" s="265"/>
    </row>
    <row r="79" spans="2:20" ht="13.5" customHeight="1">
      <c r="B79" s="607"/>
      <c r="C79" s="546"/>
      <c r="D79" s="358" t="s">
        <v>290</v>
      </c>
      <c r="E79" s="359">
        <f>市区町村別_推計残存歯数階層別人数!H78</f>
        <v>2402</v>
      </c>
      <c r="F79" s="357">
        <v>2162</v>
      </c>
      <c r="G79" s="436">
        <v>1386</v>
      </c>
      <c r="H79" s="436">
        <v>1746</v>
      </c>
      <c r="I79" s="436">
        <v>652</v>
      </c>
      <c r="J79" s="436">
        <v>711</v>
      </c>
      <c r="K79" s="436">
        <v>184</v>
      </c>
      <c r="L79" s="436">
        <v>1078</v>
      </c>
      <c r="M79" s="360">
        <f t="shared" si="70"/>
        <v>0.90008326394671112</v>
      </c>
      <c r="N79" s="360">
        <f t="shared" si="64"/>
        <v>0.57701915070774357</v>
      </c>
      <c r="O79" s="360">
        <f t="shared" si="65"/>
        <v>0.72689425478767689</v>
      </c>
      <c r="P79" s="360">
        <f t="shared" si="66"/>
        <v>0.27144046627810159</v>
      </c>
      <c r="Q79" s="360">
        <f t="shared" si="67"/>
        <v>0.29600333055786843</v>
      </c>
      <c r="R79" s="360">
        <f t="shared" si="68"/>
        <v>7.6602830974188171E-2</v>
      </c>
      <c r="S79" s="349">
        <f t="shared" si="69"/>
        <v>0.44879267277268942</v>
      </c>
      <c r="T79" s="265"/>
    </row>
    <row r="80" spans="2:20" ht="13.5" customHeight="1">
      <c r="B80" s="613"/>
      <c r="C80" s="547"/>
      <c r="D80" s="293" t="s">
        <v>134</v>
      </c>
      <c r="E80" s="335">
        <f>市区町村別_推計残存歯数階層別人数!H79</f>
        <v>4996</v>
      </c>
      <c r="F80" s="262">
        <f t="shared" ref="F80" si="99">SUM(F77:F79)</f>
        <v>4517</v>
      </c>
      <c r="G80" s="262">
        <f t="shared" ref="G80" si="100">SUM(G77:G79)</f>
        <v>2901</v>
      </c>
      <c r="H80" s="262">
        <f t="shared" ref="H80" si="101">SUM(H77:H79)</f>
        <v>3666</v>
      </c>
      <c r="I80" s="262">
        <f t="shared" ref="I80" si="102">SUM(I77:I79)</f>
        <v>1399</v>
      </c>
      <c r="J80" s="262">
        <f t="shared" ref="J80" si="103">SUM(J77:J79)</f>
        <v>1488</v>
      </c>
      <c r="K80" s="262">
        <f t="shared" ref="K80" si="104">SUM(K77:K79)</f>
        <v>353</v>
      </c>
      <c r="L80" s="262">
        <f t="shared" ref="L80" si="105">SUM(L77:L79)</f>
        <v>2197</v>
      </c>
      <c r="M80" s="261">
        <f t="shared" si="70"/>
        <v>0.90412329863891117</v>
      </c>
      <c r="N80" s="261">
        <f t="shared" si="64"/>
        <v>0.5806645316253003</v>
      </c>
      <c r="O80" s="261">
        <f t="shared" si="65"/>
        <v>0.73378702962369891</v>
      </c>
      <c r="P80" s="261">
        <f t="shared" si="66"/>
        <v>0.28002401921537229</v>
      </c>
      <c r="Q80" s="261">
        <f t="shared" si="67"/>
        <v>0.29783827061649321</v>
      </c>
      <c r="R80" s="261">
        <f t="shared" si="68"/>
        <v>7.0656525220176139E-2</v>
      </c>
      <c r="S80" s="242">
        <f t="shared" si="69"/>
        <v>0.43975180144115295</v>
      </c>
      <c r="T80" s="265"/>
    </row>
    <row r="81" spans="2:20" ht="13.5" customHeight="1">
      <c r="B81" s="606">
        <v>20</v>
      </c>
      <c r="C81" s="545" t="s">
        <v>80</v>
      </c>
      <c r="D81" s="305" t="s">
        <v>288</v>
      </c>
      <c r="E81" s="335">
        <f>市区町村別_推計残存歯数階層別人数!H80</f>
        <v>1777</v>
      </c>
      <c r="F81" s="262">
        <v>1604</v>
      </c>
      <c r="G81" s="433">
        <v>1110</v>
      </c>
      <c r="H81" s="433">
        <v>1293</v>
      </c>
      <c r="I81" s="433">
        <v>566</v>
      </c>
      <c r="J81" s="433">
        <v>600</v>
      </c>
      <c r="K81" s="433">
        <v>142</v>
      </c>
      <c r="L81" s="433">
        <v>778</v>
      </c>
      <c r="M81" s="261">
        <f t="shared" si="70"/>
        <v>0.90264490714687673</v>
      </c>
      <c r="N81" s="261">
        <f t="shared" si="64"/>
        <v>0.62464828362408553</v>
      </c>
      <c r="O81" s="261">
        <f t="shared" si="65"/>
        <v>0.72763083849184018</v>
      </c>
      <c r="P81" s="261">
        <f t="shared" si="66"/>
        <v>0.31851435002813733</v>
      </c>
      <c r="Q81" s="261">
        <f t="shared" si="67"/>
        <v>0.33764772087788408</v>
      </c>
      <c r="R81" s="261">
        <f t="shared" si="68"/>
        <v>7.9909960607765895E-2</v>
      </c>
      <c r="S81" s="242">
        <f t="shared" si="69"/>
        <v>0.43781654473832304</v>
      </c>
      <c r="T81" s="265"/>
    </row>
    <row r="82" spans="2:20" ht="13.5" customHeight="1">
      <c r="B82" s="607"/>
      <c r="C82" s="546"/>
      <c r="D82" s="361" t="s">
        <v>289</v>
      </c>
      <c r="E82" s="362">
        <f>市区町村別_推計残存歯数階層別人数!H81</f>
        <v>2811</v>
      </c>
      <c r="F82" s="295">
        <v>2530</v>
      </c>
      <c r="G82" s="439">
        <v>1730</v>
      </c>
      <c r="H82" s="439">
        <v>2007</v>
      </c>
      <c r="I82" s="439">
        <v>847</v>
      </c>
      <c r="J82" s="439">
        <v>833</v>
      </c>
      <c r="K82" s="439">
        <v>236</v>
      </c>
      <c r="L82" s="439">
        <v>1235</v>
      </c>
      <c r="M82" s="363">
        <f t="shared" si="70"/>
        <v>0.90003557452863747</v>
      </c>
      <c r="N82" s="363">
        <f t="shared" si="64"/>
        <v>0.61543934542867307</v>
      </c>
      <c r="O82" s="363">
        <f t="shared" si="65"/>
        <v>0.71398078975453572</v>
      </c>
      <c r="P82" s="363">
        <f t="shared" si="66"/>
        <v>0.30131625755958735</v>
      </c>
      <c r="Q82" s="363">
        <f t="shared" si="67"/>
        <v>0.29633582355033794</v>
      </c>
      <c r="R82" s="363">
        <f t="shared" si="68"/>
        <v>8.3955887584489505E-2</v>
      </c>
      <c r="S82" s="275">
        <f t="shared" si="69"/>
        <v>0.43934542867307008</v>
      </c>
      <c r="T82" s="265"/>
    </row>
    <row r="83" spans="2:20" ht="13.5" customHeight="1">
      <c r="B83" s="607"/>
      <c r="C83" s="546"/>
      <c r="D83" s="358" t="s">
        <v>290</v>
      </c>
      <c r="E83" s="359">
        <f>市区町村別_推計残存歯数階層別人数!H82</f>
        <v>5804</v>
      </c>
      <c r="F83" s="357">
        <v>5194</v>
      </c>
      <c r="G83" s="436">
        <v>3485</v>
      </c>
      <c r="H83" s="436">
        <v>3993</v>
      </c>
      <c r="I83" s="436">
        <v>1651</v>
      </c>
      <c r="J83" s="436">
        <v>1575</v>
      </c>
      <c r="K83" s="436">
        <v>449</v>
      </c>
      <c r="L83" s="436">
        <v>2647</v>
      </c>
      <c r="M83" s="360">
        <f t="shared" si="70"/>
        <v>0.89490006891798757</v>
      </c>
      <c r="N83" s="360">
        <f t="shared" si="64"/>
        <v>0.60044796691936597</v>
      </c>
      <c r="O83" s="360">
        <f t="shared" si="65"/>
        <v>0.68797381116471401</v>
      </c>
      <c r="P83" s="360">
        <f t="shared" si="66"/>
        <v>0.2844589937973811</v>
      </c>
      <c r="Q83" s="360">
        <f t="shared" si="67"/>
        <v>0.27136457615437631</v>
      </c>
      <c r="R83" s="360">
        <f t="shared" si="68"/>
        <v>7.7360441075120606E-2</v>
      </c>
      <c r="S83" s="349">
        <f t="shared" si="69"/>
        <v>0.45606478290833907</v>
      </c>
      <c r="T83" s="265"/>
    </row>
    <row r="84" spans="2:20" ht="13.5" customHeight="1">
      <c r="B84" s="613"/>
      <c r="C84" s="547"/>
      <c r="D84" s="293" t="s">
        <v>134</v>
      </c>
      <c r="E84" s="335">
        <f>市区町村別_推計残存歯数階層別人数!H83</f>
        <v>10392</v>
      </c>
      <c r="F84" s="262">
        <f t="shared" ref="F84" si="106">SUM(F81:F83)</f>
        <v>9328</v>
      </c>
      <c r="G84" s="262">
        <f t="shared" ref="G84" si="107">SUM(G81:G83)</f>
        <v>6325</v>
      </c>
      <c r="H84" s="262">
        <f t="shared" ref="H84" si="108">SUM(H81:H83)</f>
        <v>7293</v>
      </c>
      <c r="I84" s="262">
        <f t="shared" ref="I84" si="109">SUM(I81:I83)</f>
        <v>3064</v>
      </c>
      <c r="J84" s="262">
        <f t="shared" ref="J84" si="110">SUM(J81:J83)</f>
        <v>3008</v>
      </c>
      <c r="K84" s="262">
        <f t="shared" ref="K84" si="111">SUM(K81:K83)</f>
        <v>827</v>
      </c>
      <c r="L84" s="262">
        <f t="shared" ref="L84" si="112">SUM(L81:L83)</f>
        <v>4660</v>
      </c>
      <c r="M84" s="261">
        <f t="shared" si="70"/>
        <v>0.89761354888375677</v>
      </c>
      <c r="N84" s="261">
        <f t="shared" si="64"/>
        <v>0.6086412625096228</v>
      </c>
      <c r="O84" s="261">
        <f t="shared" si="65"/>
        <v>0.70178983833718245</v>
      </c>
      <c r="P84" s="261">
        <f t="shared" si="66"/>
        <v>0.29484218629715164</v>
      </c>
      <c r="Q84" s="261">
        <f t="shared" si="67"/>
        <v>0.28945342571208621</v>
      </c>
      <c r="R84" s="261">
        <f t="shared" si="68"/>
        <v>7.9580446497305626E-2</v>
      </c>
      <c r="S84" s="242">
        <f t="shared" si="69"/>
        <v>0.44842186297151654</v>
      </c>
      <c r="T84" s="265"/>
    </row>
    <row r="85" spans="2:20" ht="13.5" customHeight="1">
      <c r="B85" s="606">
        <v>21</v>
      </c>
      <c r="C85" s="545" t="s">
        <v>81</v>
      </c>
      <c r="D85" s="305" t="s">
        <v>288</v>
      </c>
      <c r="E85" s="335">
        <f>市区町村別_推計残存歯数階層別人数!H84</f>
        <v>1167</v>
      </c>
      <c r="F85" s="262">
        <v>1066</v>
      </c>
      <c r="G85" s="433">
        <v>742</v>
      </c>
      <c r="H85" s="433">
        <v>845</v>
      </c>
      <c r="I85" s="433">
        <v>355</v>
      </c>
      <c r="J85" s="433">
        <v>383</v>
      </c>
      <c r="K85" s="433">
        <v>127</v>
      </c>
      <c r="L85" s="433">
        <v>453</v>
      </c>
      <c r="M85" s="261">
        <f t="shared" si="70"/>
        <v>0.91345329905741213</v>
      </c>
      <c r="N85" s="261">
        <f t="shared" si="64"/>
        <v>0.63581833761782347</v>
      </c>
      <c r="O85" s="261">
        <f t="shared" si="65"/>
        <v>0.72407883461868039</v>
      </c>
      <c r="P85" s="261">
        <f t="shared" si="66"/>
        <v>0.3041988003427592</v>
      </c>
      <c r="Q85" s="261">
        <f t="shared" si="67"/>
        <v>0.32819194515852612</v>
      </c>
      <c r="R85" s="261">
        <f t="shared" si="68"/>
        <v>0.10882604970008569</v>
      </c>
      <c r="S85" s="242">
        <f t="shared" si="69"/>
        <v>0.38817480719794345</v>
      </c>
      <c r="T85" s="265"/>
    </row>
    <row r="86" spans="2:20" ht="13.5" customHeight="1">
      <c r="B86" s="607"/>
      <c r="C86" s="546"/>
      <c r="D86" s="361" t="s">
        <v>289</v>
      </c>
      <c r="E86" s="362">
        <f>市区町村別_推計残存歯数階層別人数!H85</f>
        <v>1905</v>
      </c>
      <c r="F86" s="295">
        <v>1734</v>
      </c>
      <c r="G86" s="439">
        <v>1184</v>
      </c>
      <c r="H86" s="439">
        <v>1390</v>
      </c>
      <c r="I86" s="439">
        <v>562</v>
      </c>
      <c r="J86" s="439">
        <v>604</v>
      </c>
      <c r="K86" s="439">
        <v>203</v>
      </c>
      <c r="L86" s="439">
        <v>767</v>
      </c>
      <c r="M86" s="363">
        <f t="shared" si="70"/>
        <v>0.9102362204724409</v>
      </c>
      <c r="N86" s="363">
        <f t="shared" si="64"/>
        <v>0.62152230971128608</v>
      </c>
      <c r="O86" s="363">
        <f t="shared" si="65"/>
        <v>0.7296587926509186</v>
      </c>
      <c r="P86" s="363">
        <f t="shared" si="66"/>
        <v>0.29501312335958008</v>
      </c>
      <c r="Q86" s="363">
        <f t="shared" si="67"/>
        <v>0.31706036745406824</v>
      </c>
      <c r="R86" s="363">
        <f t="shared" si="68"/>
        <v>0.10656167979002625</v>
      </c>
      <c r="S86" s="275">
        <f t="shared" si="69"/>
        <v>0.40262467191601048</v>
      </c>
      <c r="T86" s="265"/>
    </row>
    <row r="87" spans="2:20" ht="13.5" customHeight="1">
      <c r="B87" s="607"/>
      <c r="C87" s="546"/>
      <c r="D87" s="358" t="s">
        <v>290</v>
      </c>
      <c r="E87" s="359">
        <f>市区町村別_推計残存歯数階層別人数!H86</f>
        <v>3683</v>
      </c>
      <c r="F87" s="357">
        <v>3330</v>
      </c>
      <c r="G87" s="436">
        <v>2205</v>
      </c>
      <c r="H87" s="436">
        <v>2656</v>
      </c>
      <c r="I87" s="436">
        <v>1027</v>
      </c>
      <c r="J87" s="436">
        <v>1187</v>
      </c>
      <c r="K87" s="436">
        <v>428</v>
      </c>
      <c r="L87" s="436">
        <v>1542</v>
      </c>
      <c r="M87" s="360">
        <f t="shared" si="70"/>
        <v>0.90415422210154761</v>
      </c>
      <c r="N87" s="360">
        <f t="shared" si="64"/>
        <v>0.59869671463480856</v>
      </c>
      <c r="O87" s="360">
        <f t="shared" si="65"/>
        <v>0.72115123540591908</v>
      </c>
      <c r="P87" s="360">
        <f t="shared" si="66"/>
        <v>0.27884876459408092</v>
      </c>
      <c r="Q87" s="360">
        <f t="shared" si="67"/>
        <v>0.32229161010046159</v>
      </c>
      <c r="R87" s="360">
        <f t="shared" si="68"/>
        <v>0.11620961172956829</v>
      </c>
      <c r="S87" s="349">
        <f t="shared" si="69"/>
        <v>0.41868042356774371</v>
      </c>
      <c r="T87" s="265"/>
    </row>
    <row r="88" spans="2:20" ht="13.5" customHeight="1">
      <c r="B88" s="613"/>
      <c r="C88" s="547"/>
      <c r="D88" s="293" t="s">
        <v>134</v>
      </c>
      <c r="E88" s="335">
        <f>市区町村別_推計残存歯数階層別人数!H87</f>
        <v>6755</v>
      </c>
      <c r="F88" s="262">
        <f t="shared" ref="F88" si="113">SUM(F85:F87)</f>
        <v>6130</v>
      </c>
      <c r="G88" s="262">
        <f t="shared" ref="G88" si="114">SUM(G85:G87)</f>
        <v>4131</v>
      </c>
      <c r="H88" s="262">
        <f t="shared" ref="H88" si="115">SUM(H85:H87)</f>
        <v>4891</v>
      </c>
      <c r="I88" s="262">
        <f t="shared" ref="I88" si="116">SUM(I85:I87)</f>
        <v>1944</v>
      </c>
      <c r="J88" s="262">
        <f t="shared" ref="J88" si="117">SUM(J85:J87)</f>
        <v>2174</v>
      </c>
      <c r="K88" s="262">
        <f t="shared" ref="K88" si="118">SUM(K85:K87)</f>
        <v>758</v>
      </c>
      <c r="L88" s="262">
        <f t="shared" ref="L88" si="119">SUM(L85:L87)</f>
        <v>2762</v>
      </c>
      <c r="M88" s="261">
        <f t="shared" si="70"/>
        <v>0.90747594374537377</v>
      </c>
      <c r="N88" s="261">
        <f t="shared" si="64"/>
        <v>0.61154700222057734</v>
      </c>
      <c r="O88" s="261">
        <f t="shared" si="65"/>
        <v>0.72405625462620282</v>
      </c>
      <c r="P88" s="261">
        <f t="shared" si="66"/>
        <v>0.28778682457438937</v>
      </c>
      <c r="Q88" s="261">
        <f t="shared" si="67"/>
        <v>0.3218356772760918</v>
      </c>
      <c r="R88" s="261">
        <f t="shared" si="68"/>
        <v>0.11221317542561066</v>
      </c>
      <c r="S88" s="242">
        <f t="shared" si="69"/>
        <v>0.40888230940044412</v>
      </c>
      <c r="T88" s="265"/>
    </row>
    <row r="89" spans="2:20" ht="13.5" customHeight="1">
      <c r="B89" s="606">
        <v>22</v>
      </c>
      <c r="C89" s="545" t="s">
        <v>56</v>
      </c>
      <c r="D89" s="305" t="s">
        <v>288</v>
      </c>
      <c r="E89" s="335">
        <f>市区町村別_推計残存歯数階層別人数!H88</f>
        <v>1496</v>
      </c>
      <c r="F89" s="262">
        <v>1360</v>
      </c>
      <c r="G89" s="433">
        <v>907</v>
      </c>
      <c r="H89" s="433">
        <v>1076</v>
      </c>
      <c r="I89" s="433">
        <v>458</v>
      </c>
      <c r="J89" s="433">
        <v>538</v>
      </c>
      <c r="K89" s="433">
        <v>128</v>
      </c>
      <c r="L89" s="433">
        <v>614</v>
      </c>
      <c r="M89" s="261">
        <f>IFERROR(F89/E89,"-")</f>
        <v>0.90909090909090906</v>
      </c>
      <c r="N89" s="261">
        <f t="shared" si="0"/>
        <v>0.60628342245989308</v>
      </c>
      <c r="O89" s="261">
        <f t="shared" si="1"/>
        <v>0.71925133689839571</v>
      </c>
      <c r="P89" s="261">
        <f t="shared" si="2"/>
        <v>0.30614973262032086</v>
      </c>
      <c r="Q89" s="261">
        <f t="shared" si="3"/>
        <v>0.35962566844919786</v>
      </c>
      <c r="R89" s="261">
        <f t="shared" si="4"/>
        <v>8.5561497326203204E-2</v>
      </c>
      <c r="S89" s="242">
        <f t="shared" si="5"/>
        <v>0.41042780748663099</v>
      </c>
      <c r="T89" s="265"/>
    </row>
    <row r="90" spans="2:20" ht="13.5" customHeight="1">
      <c r="B90" s="607"/>
      <c r="C90" s="546"/>
      <c r="D90" s="361" t="s">
        <v>289</v>
      </c>
      <c r="E90" s="362">
        <f>市区町村別_推計残存歯数階層別人数!H89</f>
        <v>2354</v>
      </c>
      <c r="F90" s="295">
        <v>2116</v>
      </c>
      <c r="G90" s="439">
        <v>1418</v>
      </c>
      <c r="H90" s="439">
        <v>1667</v>
      </c>
      <c r="I90" s="439">
        <v>715</v>
      </c>
      <c r="J90" s="439">
        <v>788</v>
      </c>
      <c r="K90" s="439">
        <v>180</v>
      </c>
      <c r="L90" s="439">
        <v>965</v>
      </c>
      <c r="M90" s="363">
        <f t="shared" ref="M90:M116" si="120">IFERROR(F90/E90,"-")</f>
        <v>0.8988954970263382</v>
      </c>
      <c r="N90" s="363">
        <f t="shared" si="0"/>
        <v>0.60237892948173322</v>
      </c>
      <c r="O90" s="363">
        <f t="shared" si="1"/>
        <v>0.70815632965165676</v>
      </c>
      <c r="P90" s="363">
        <f t="shared" si="2"/>
        <v>0.30373831775700932</v>
      </c>
      <c r="Q90" s="363">
        <f t="shared" si="3"/>
        <v>0.33474936278674594</v>
      </c>
      <c r="R90" s="363">
        <f t="shared" si="4"/>
        <v>7.6465590484282073E-2</v>
      </c>
      <c r="S90" s="275">
        <f t="shared" si="5"/>
        <v>0.40994052676295667</v>
      </c>
      <c r="T90" s="265"/>
    </row>
    <row r="91" spans="2:20" ht="13.5" customHeight="1">
      <c r="B91" s="607"/>
      <c r="C91" s="546"/>
      <c r="D91" s="358" t="s">
        <v>290</v>
      </c>
      <c r="E91" s="359">
        <f>市区町村別_推計残存歯数階層別人数!H90</f>
        <v>4577</v>
      </c>
      <c r="F91" s="357">
        <v>4124</v>
      </c>
      <c r="G91" s="436">
        <v>2732</v>
      </c>
      <c r="H91" s="436">
        <v>3212</v>
      </c>
      <c r="I91" s="436">
        <v>1240</v>
      </c>
      <c r="J91" s="436">
        <v>1435</v>
      </c>
      <c r="K91" s="436">
        <v>336</v>
      </c>
      <c r="L91" s="436">
        <v>1852</v>
      </c>
      <c r="M91" s="360">
        <f t="shared" si="120"/>
        <v>0.90102687349792443</v>
      </c>
      <c r="N91" s="360">
        <f t="shared" si="0"/>
        <v>0.59689753113393051</v>
      </c>
      <c r="O91" s="360">
        <f t="shared" si="1"/>
        <v>0.70176971815599742</v>
      </c>
      <c r="P91" s="360">
        <f t="shared" si="2"/>
        <v>0.27091981647367269</v>
      </c>
      <c r="Q91" s="360">
        <f t="shared" si="3"/>
        <v>0.31352414245138738</v>
      </c>
      <c r="R91" s="360">
        <f t="shared" si="4"/>
        <v>7.3410530915446803E-2</v>
      </c>
      <c r="S91" s="349">
        <f t="shared" si="5"/>
        <v>0.40463185492680798</v>
      </c>
      <c r="T91" s="265"/>
    </row>
    <row r="92" spans="2:20" ht="13.5" customHeight="1">
      <c r="B92" s="613"/>
      <c r="C92" s="547"/>
      <c r="D92" s="293" t="s">
        <v>134</v>
      </c>
      <c r="E92" s="335">
        <f>市区町村別_推計残存歯数階層別人数!H91</f>
        <v>8427</v>
      </c>
      <c r="F92" s="262">
        <f t="shared" ref="F92" si="121">SUM(F89:F91)</f>
        <v>7600</v>
      </c>
      <c r="G92" s="262">
        <f t="shared" ref="G92" si="122">SUM(G89:G91)</f>
        <v>5057</v>
      </c>
      <c r="H92" s="262">
        <f t="shared" ref="H92" si="123">SUM(H89:H91)</f>
        <v>5955</v>
      </c>
      <c r="I92" s="262">
        <f t="shared" ref="I92" si="124">SUM(I89:I91)</f>
        <v>2413</v>
      </c>
      <c r="J92" s="262">
        <f t="shared" ref="J92" si="125">SUM(J89:J91)</f>
        <v>2761</v>
      </c>
      <c r="K92" s="262">
        <f t="shared" ref="K92" si="126">SUM(K89:K91)</f>
        <v>644</v>
      </c>
      <c r="L92" s="262">
        <f t="shared" ref="L92" si="127">SUM(L89:L91)</f>
        <v>3431</v>
      </c>
      <c r="M92" s="261">
        <f t="shared" si="120"/>
        <v>0.90186305921442977</v>
      </c>
      <c r="N92" s="261">
        <f t="shared" si="0"/>
        <v>0.6000949329536015</v>
      </c>
      <c r="O92" s="261">
        <f t="shared" si="1"/>
        <v>0.70665717337130651</v>
      </c>
      <c r="P92" s="261">
        <f t="shared" si="2"/>
        <v>0.28634152130058149</v>
      </c>
      <c r="Q92" s="261">
        <f t="shared" si="3"/>
        <v>0.32763735611724221</v>
      </c>
      <c r="R92" s="261">
        <f t="shared" si="4"/>
        <v>7.6421027649222734E-2</v>
      </c>
      <c r="S92" s="242">
        <f t="shared" si="5"/>
        <v>0.4071437047585143</v>
      </c>
      <c r="T92" s="265"/>
    </row>
    <row r="93" spans="2:20" ht="13.5" customHeight="1">
      <c r="B93" s="606">
        <v>23</v>
      </c>
      <c r="C93" s="545" t="s">
        <v>82</v>
      </c>
      <c r="D93" s="305" t="s">
        <v>288</v>
      </c>
      <c r="E93" s="335">
        <f>市区町村別_推計残存歯数階層別人数!H92</f>
        <v>2751</v>
      </c>
      <c r="F93" s="262">
        <v>2480</v>
      </c>
      <c r="G93" s="433">
        <v>1556</v>
      </c>
      <c r="H93" s="433">
        <v>1971</v>
      </c>
      <c r="I93" s="433">
        <v>785</v>
      </c>
      <c r="J93" s="433">
        <v>985</v>
      </c>
      <c r="K93" s="433">
        <v>220</v>
      </c>
      <c r="L93" s="433">
        <v>1236</v>
      </c>
      <c r="M93" s="261">
        <f t="shared" si="120"/>
        <v>0.90149036713922215</v>
      </c>
      <c r="N93" s="261">
        <f t="shared" si="0"/>
        <v>0.5656125045438023</v>
      </c>
      <c r="O93" s="261">
        <f t="shared" si="1"/>
        <v>0.71646673936750271</v>
      </c>
      <c r="P93" s="261">
        <f t="shared" si="2"/>
        <v>0.28535078153398763</v>
      </c>
      <c r="Q93" s="261">
        <f t="shared" si="3"/>
        <v>0.35805161759360232</v>
      </c>
      <c r="R93" s="261">
        <f t="shared" si="4"/>
        <v>7.9970919665576151E-2</v>
      </c>
      <c r="S93" s="242">
        <f t="shared" si="5"/>
        <v>0.44929116684841874</v>
      </c>
      <c r="T93" s="265"/>
    </row>
    <row r="94" spans="2:20" ht="13.5" customHeight="1">
      <c r="B94" s="607"/>
      <c r="C94" s="546"/>
      <c r="D94" s="361" t="s">
        <v>289</v>
      </c>
      <c r="E94" s="362">
        <f>市区町村別_推計残存歯数階層別人数!H93</f>
        <v>3950</v>
      </c>
      <c r="F94" s="295">
        <v>3594</v>
      </c>
      <c r="G94" s="439">
        <v>2267</v>
      </c>
      <c r="H94" s="439">
        <v>2920</v>
      </c>
      <c r="I94" s="439">
        <v>1103</v>
      </c>
      <c r="J94" s="439">
        <v>1382</v>
      </c>
      <c r="K94" s="439">
        <v>262</v>
      </c>
      <c r="L94" s="439">
        <v>1804</v>
      </c>
      <c r="M94" s="363">
        <f t="shared" si="120"/>
        <v>0.90987341772151897</v>
      </c>
      <c r="N94" s="363">
        <f t="shared" si="0"/>
        <v>0.57392405063291141</v>
      </c>
      <c r="O94" s="363">
        <f t="shared" si="1"/>
        <v>0.73924050632911398</v>
      </c>
      <c r="P94" s="363">
        <f t="shared" si="2"/>
        <v>0.2792405063291139</v>
      </c>
      <c r="Q94" s="363">
        <f t="shared" si="3"/>
        <v>0.34987341772151898</v>
      </c>
      <c r="R94" s="363">
        <f t="shared" si="4"/>
        <v>6.6329113924050637E-2</v>
      </c>
      <c r="S94" s="275">
        <f t="shared" si="5"/>
        <v>0.45670886075949368</v>
      </c>
      <c r="T94" s="265"/>
    </row>
    <row r="95" spans="2:20" ht="13.5" customHeight="1">
      <c r="B95" s="607"/>
      <c r="C95" s="546"/>
      <c r="D95" s="358" t="s">
        <v>290</v>
      </c>
      <c r="E95" s="359">
        <f>市区町村別_推計残存歯数階層別人数!H94</f>
        <v>6837</v>
      </c>
      <c r="F95" s="357">
        <v>6183</v>
      </c>
      <c r="G95" s="436">
        <v>3765</v>
      </c>
      <c r="H95" s="436">
        <v>4838</v>
      </c>
      <c r="I95" s="436">
        <v>1751</v>
      </c>
      <c r="J95" s="436">
        <v>2347</v>
      </c>
      <c r="K95" s="436">
        <v>519</v>
      </c>
      <c r="L95" s="436">
        <v>3129</v>
      </c>
      <c r="M95" s="360">
        <f t="shared" si="120"/>
        <v>0.90434401053093461</v>
      </c>
      <c r="N95" s="360">
        <f t="shared" si="0"/>
        <v>0.55068012286090395</v>
      </c>
      <c r="O95" s="360">
        <f t="shared" si="1"/>
        <v>0.70762030130174058</v>
      </c>
      <c r="P95" s="360">
        <f t="shared" si="2"/>
        <v>0.25610647945005122</v>
      </c>
      <c r="Q95" s="360">
        <f t="shared" si="3"/>
        <v>0.34327921603042272</v>
      </c>
      <c r="R95" s="360">
        <f t="shared" si="4"/>
        <v>7.59104870557262E-2</v>
      </c>
      <c r="S95" s="349">
        <f t="shared" si="5"/>
        <v>0.45765686704695041</v>
      </c>
      <c r="T95" s="265"/>
    </row>
    <row r="96" spans="2:20" ht="13.5" customHeight="1">
      <c r="B96" s="613"/>
      <c r="C96" s="547"/>
      <c r="D96" s="293" t="s">
        <v>134</v>
      </c>
      <c r="E96" s="335">
        <f>市区町村別_推計残存歯数階層別人数!H95</f>
        <v>13538</v>
      </c>
      <c r="F96" s="262">
        <f t="shared" ref="F96" si="128">SUM(F93:F95)</f>
        <v>12257</v>
      </c>
      <c r="G96" s="262">
        <f t="shared" ref="G96" si="129">SUM(G93:G95)</f>
        <v>7588</v>
      </c>
      <c r="H96" s="262">
        <f t="shared" ref="H96" si="130">SUM(H93:H95)</f>
        <v>9729</v>
      </c>
      <c r="I96" s="262">
        <f t="shared" ref="I96" si="131">SUM(I93:I95)</f>
        <v>3639</v>
      </c>
      <c r="J96" s="262">
        <f t="shared" ref="J96" si="132">SUM(J93:J95)</f>
        <v>4714</v>
      </c>
      <c r="K96" s="262">
        <f t="shared" ref="K96" si="133">SUM(K93:K95)</f>
        <v>1001</v>
      </c>
      <c r="L96" s="262">
        <f t="shared" ref="L96" si="134">SUM(L93:L95)</f>
        <v>6169</v>
      </c>
      <c r="M96" s="261">
        <f t="shared" si="120"/>
        <v>0.90537745604963804</v>
      </c>
      <c r="N96" s="261">
        <f t="shared" si="0"/>
        <v>0.5604963805584281</v>
      </c>
      <c r="O96" s="261">
        <f t="shared" si="1"/>
        <v>0.71864381740286598</v>
      </c>
      <c r="P96" s="261">
        <f t="shared" si="2"/>
        <v>0.26879893632737478</v>
      </c>
      <c r="Q96" s="261">
        <f t="shared" si="3"/>
        <v>0.34820505244496969</v>
      </c>
      <c r="R96" s="261">
        <f t="shared" si="4"/>
        <v>7.3940020682523269E-2</v>
      </c>
      <c r="S96" s="242">
        <f t="shared" si="5"/>
        <v>0.45568030728320286</v>
      </c>
      <c r="T96" s="265"/>
    </row>
    <row r="97" spans="2:20" ht="13.5" customHeight="1">
      <c r="B97" s="606">
        <v>24</v>
      </c>
      <c r="C97" s="545" t="s">
        <v>83</v>
      </c>
      <c r="D97" s="305" t="s">
        <v>288</v>
      </c>
      <c r="E97" s="335">
        <f>市区町村別_推計残存歯数階層別人数!H96</f>
        <v>1037</v>
      </c>
      <c r="F97" s="262">
        <v>917</v>
      </c>
      <c r="G97" s="433">
        <v>600</v>
      </c>
      <c r="H97" s="433">
        <v>734</v>
      </c>
      <c r="I97" s="433">
        <v>296</v>
      </c>
      <c r="J97" s="433">
        <v>288</v>
      </c>
      <c r="K97" s="433">
        <v>79</v>
      </c>
      <c r="L97" s="433">
        <v>400</v>
      </c>
      <c r="M97" s="261">
        <f t="shared" si="120"/>
        <v>0.88428158148505309</v>
      </c>
      <c r="N97" s="261">
        <f t="shared" si="0"/>
        <v>0.57859209257473476</v>
      </c>
      <c r="O97" s="261">
        <f t="shared" si="1"/>
        <v>0.70781099324975894</v>
      </c>
      <c r="P97" s="261">
        <f t="shared" si="2"/>
        <v>0.28543876567020249</v>
      </c>
      <c r="Q97" s="261">
        <f t="shared" si="3"/>
        <v>0.2777242044358727</v>
      </c>
      <c r="R97" s="261">
        <f t="shared" si="4"/>
        <v>7.6181292189006752E-2</v>
      </c>
      <c r="S97" s="242">
        <f t="shared" si="5"/>
        <v>0.38572806171648988</v>
      </c>
      <c r="T97" s="265"/>
    </row>
    <row r="98" spans="2:20" ht="13.5" customHeight="1">
      <c r="B98" s="607"/>
      <c r="C98" s="546"/>
      <c r="D98" s="361" t="s">
        <v>289</v>
      </c>
      <c r="E98" s="362">
        <f>市区町村別_推計残存歯数階層別人数!H97</f>
        <v>1826</v>
      </c>
      <c r="F98" s="295">
        <v>1613</v>
      </c>
      <c r="G98" s="439">
        <v>1083</v>
      </c>
      <c r="H98" s="439">
        <v>1265</v>
      </c>
      <c r="I98" s="439">
        <v>520</v>
      </c>
      <c r="J98" s="439">
        <v>510</v>
      </c>
      <c r="K98" s="439">
        <v>123</v>
      </c>
      <c r="L98" s="439">
        <v>700</v>
      </c>
      <c r="M98" s="363">
        <f t="shared" si="120"/>
        <v>0.88335158817086523</v>
      </c>
      <c r="N98" s="363">
        <f t="shared" si="0"/>
        <v>0.59309967141292441</v>
      </c>
      <c r="O98" s="363">
        <f t="shared" si="1"/>
        <v>0.69277108433734935</v>
      </c>
      <c r="P98" s="363">
        <f t="shared" si="2"/>
        <v>0.28477546549835708</v>
      </c>
      <c r="Q98" s="363">
        <f t="shared" si="3"/>
        <v>0.27929901423877329</v>
      </c>
      <c r="R98" s="363">
        <f t="shared" si="4"/>
        <v>6.7360350492880611E-2</v>
      </c>
      <c r="S98" s="275">
        <f t="shared" si="5"/>
        <v>0.38335158817086529</v>
      </c>
      <c r="T98" s="265"/>
    </row>
    <row r="99" spans="2:20" ht="13.5" customHeight="1">
      <c r="B99" s="607"/>
      <c r="C99" s="546"/>
      <c r="D99" s="358" t="s">
        <v>290</v>
      </c>
      <c r="E99" s="359">
        <f>市区町村別_推計残存歯数階層別人数!H98</f>
        <v>3909</v>
      </c>
      <c r="F99" s="357">
        <v>3426</v>
      </c>
      <c r="G99" s="436">
        <v>2226</v>
      </c>
      <c r="H99" s="436">
        <v>2614</v>
      </c>
      <c r="I99" s="436">
        <v>1012</v>
      </c>
      <c r="J99" s="436">
        <v>985</v>
      </c>
      <c r="K99" s="436">
        <v>299</v>
      </c>
      <c r="L99" s="436">
        <v>1539</v>
      </c>
      <c r="M99" s="360">
        <f t="shared" si="120"/>
        <v>0.87643898695318501</v>
      </c>
      <c r="N99" s="360">
        <f t="shared" si="0"/>
        <v>0.56945510360706064</v>
      </c>
      <c r="O99" s="360">
        <f t="shared" si="1"/>
        <v>0.66871322588897419</v>
      </c>
      <c r="P99" s="360">
        <f t="shared" si="2"/>
        <v>0.25888974162189821</v>
      </c>
      <c r="Q99" s="360">
        <f t="shared" si="3"/>
        <v>0.2519826042466104</v>
      </c>
      <c r="R99" s="360">
        <f t="shared" si="4"/>
        <v>7.6490150933742646E-2</v>
      </c>
      <c r="S99" s="349">
        <f t="shared" si="5"/>
        <v>0.39370683039140447</v>
      </c>
      <c r="T99" s="265"/>
    </row>
    <row r="100" spans="2:20" ht="13.5" customHeight="1">
      <c r="B100" s="613"/>
      <c r="C100" s="547"/>
      <c r="D100" s="293" t="s">
        <v>134</v>
      </c>
      <c r="E100" s="335">
        <f>市区町村別_推計残存歯数階層別人数!H99</f>
        <v>6772</v>
      </c>
      <c r="F100" s="262">
        <f t="shared" ref="F100" si="135">SUM(F97:F99)</f>
        <v>5956</v>
      </c>
      <c r="G100" s="262">
        <f t="shared" ref="G100" si="136">SUM(G97:G99)</f>
        <v>3909</v>
      </c>
      <c r="H100" s="262">
        <f t="shared" ref="H100" si="137">SUM(H97:H99)</f>
        <v>4613</v>
      </c>
      <c r="I100" s="262">
        <f t="shared" ref="I100" si="138">SUM(I97:I99)</f>
        <v>1828</v>
      </c>
      <c r="J100" s="262">
        <f t="shared" ref="J100" si="139">SUM(J97:J99)</f>
        <v>1783</v>
      </c>
      <c r="K100" s="262">
        <f t="shared" ref="K100" si="140">SUM(K97:K99)</f>
        <v>501</v>
      </c>
      <c r="L100" s="262">
        <f t="shared" ref="L100" si="141">SUM(L97:L99)</f>
        <v>2639</v>
      </c>
      <c r="M100" s="261">
        <f t="shared" si="120"/>
        <v>0.87950383933845244</v>
      </c>
      <c r="N100" s="261">
        <f t="shared" si="0"/>
        <v>0.57722976963969286</v>
      </c>
      <c r="O100" s="261">
        <f t="shared" si="1"/>
        <v>0.68118724158298882</v>
      </c>
      <c r="P100" s="261">
        <f t="shared" si="2"/>
        <v>0.26993502658003543</v>
      </c>
      <c r="Q100" s="261">
        <f t="shared" si="3"/>
        <v>0.26329001772002364</v>
      </c>
      <c r="R100" s="261">
        <f t="shared" si="4"/>
        <v>7.3981098641464849E-2</v>
      </c>
      <c r="S100" s="242">
        <f t="shared" si="5"/>
        <v>0.3896928529238039</v>
      </c>
      <c r="T100" s="265"/>
    </row>
    <row r="101" spans="2:20" ht="13.5" customHeight="1">
      <c r="B101" s="606">
        <v>25</v>
      </c>
      <c r="C101" s="545" t="s">
        <v>84</v>
      </c>
      <c r="D101" s="305" t="s">
        <v>288</v>
      </c>
      <c r="E101" s="335">
        <f>市区町村別_推計残存歯数階層別人数!H100</f>
        <v>664</v>
      </c>
      <c r="F101" s="262">
        <v>594</v>
      </c>
      <c r="G101" s="433">
        <v>339</v>
      </c>
      <c r="H101" s="433">
        <v>466</v>
      </c>
      <c r="I101" s="433">
        <v>184</v>
      </c>
      <c r="J101" s="433">
        <v>206</v>
      </c>
      <c r="K101" s="433">
        <v>47</v>
      </c>
      <c r="L101" s="433">
        <v>267</v>
      </c>
      <c r="M101" s="261">
        <f t="shared" si="120"/>
        <v>0.89457831325301207</v>
      </c>
      <c r="N101" s="261">
        <f t="shared" si="0"/>
        <v>0.51054216867469882</v>
      </c>
      <c r="O101" s="261">
        <f t="shared" si="1"/>
        <v>0.70180722891566261</v>
      </c>
      <c r="P101" s="261">
        <f t="shared" si="2"/>
        <v>0.27710843373493976</v>
      </c>
      <c r="Q101" s="261">
        <f t="shared" si="3"/>
        <v>0.31024096385542171</v>
      </c>
      <c r="R101" s="261">
        <f t="shared" si="4"/>
        <v>7.0783132530120488E-2</v>
      </c>
      <c r="S101" s="242">
        <f t="shared" si="5"/>
        <v>0.40210843373493976</v>
      </c>
      <c r="T101" s="265"/>
    </row>
    <row r="102" spans="2:20" ht="13.5" customHeight="1">
      <c r="B102" s="607"/>
      <c r="C102" s="546"/>
      <c r="D102" s="361" t="s">
        <v>289</v>
      </c>
      <c r="E102" s="362">
        <f>市区町村別_推計残存歯数階層別人数!H101</f>
        <v>1212</v>
      </c>
      <c r="F102" s="295">
        <v>1075</v>
      </c>
      <c r="G102" s="439">
        <v>638</v>
      </c>
      <c r="H102" s="439">
        <v>846</v>
      </c>
      <c r="I102" s="439">
        <v>347</v>
      </c>
      <c r="J102" s="439">
        <v>373</v>
      </c>
      <c r="K102" s="439">
        <v>80</v>
      </c>
      <c r="L102" s="439">
        <v>462</v>
      </c>
      <c r="M102" s="363">
        <f t="shared" si="120"/>
        <v>0.88696369636963701</v>
      </c>
      <c r="N102" s="363">
        <f t="shared" si="0"/>
        <v>0.52640264026402639</v>
      </c>
      <c r="O102" s="363">
        <f t="shared" si="1"/>
        <v>0.69801980198019797</v>
      </c>
      <c r="P102" s="363">
        <f t="shared" si="2"/>
        <v>0.2863036303630363</v>
      </c>
      <c r="Q102" s="363">
        <f t="shared" si="3"/>
        <v>0.30775577557755773</v>
      </c>
      <c r="R102" s="363">
        <f t="shared" si="4"/>
        <v>6.6006600660066E-2</v>
      </c>
      <c r="S102" s="275">
        <f t="shared" si="5"/>
        <v>0.38118811881188119</v>
      </c>
      <c r="T102" s="265"/>
    </row>
    <row r="103" spans="2:20" ht="13.5" customHeight="1">
      <c r="B103" s="607"/>
      <c r="C103" s="546"/>
      <c r="D103" s="358" t="s">
        <v>290</v>
      </c>
      <c r="E103" s="359">
        <f>市区町村別_推計残存歯数階層別人数!H102</f>
        <v>2515</v>
      </c>
      <c r="F103" s="357">
        <v>2221</v>
      </c>
      <c r="G103" s="436">
        <v>1314</v>
      </c>
      <c r="H103" s="436">
        <v>1683</v>
      </c>
      <c r="I103" s="436">
        <v>693</v>
      </c>
      <c r="J103" s="436">
        <v>723</v>
      </c>
      <c r="K103" s="436">
        <v>181</v>
      </c>
      <c r="L103" s="436">
        <v>931</v>
      </c>
      <c r="M103" s="360">
        <f t="shared" si="120"/>
        <v>0.88310139165009938</v>
      </c>
      <c r="N103" s="360">
        <f t="shared" si="0"/>
        <v>0.5224652087475149</v>
      </c>
      <c r="O103" s="360">
        <f t="shared" si="1"/>
        <v>0.66918489065606357</v>
      </c>
      <c r="P103" s="360">
        <f t="shared" si="2"/>
        <v>0.27554671968190853</v>
      </c>
      <c r="Q103" s="360">
        <f t="shared" si="3"/>
        <v>0.28747514910536781</v>
      </c>
      <c r="R103" s="360">
        <f t="shared" si="4"/>
        <v>7.1968190854870773E-2</v>
      </c>
      <c r="S103" s="349">
        <f t="shared" si="5"/>
        <v>0.37017892644135186</v>
      </c>
      <c r="T103" s="265"/>
    </row>
    <row r="104" spans="2:20" ht="13.5" customHeight="1">
      <c r="B104" s="613"/>
      <c r="C104" s="547"/>
      <c r="D104" s="293" t="s">
        <v>134</v>
      </c>
      <c r="E104" s="335">
        <f>市区町村別_推計残存歯数階層別人数!H103</f>
        <v>4391</v>
      </c>
      <c r="F104" s="262">
        <f t="shared" ref="F104" si="142">SUM(F101:F103)</f>
        <v>3890</v>
      </c>
      <c r="G104" s="262">
        <f t="shared" ref="G104" si="143">SUM(G101:G103)</f>
        <v>2291</v>
      </c>
      <c r="H104" s="262">
        <f t="shared" ref="H104" si="144">SUM(H101:H103)</f>
        <v>2995</v>
      </c>
      <c r="I104" s="262">
        <f t="shared" ref="I104" si="145">SUM(I101:I103)</f>
        <v>1224</v>
      </c>
      <c r="J104" s="262">
        <f t="shared" ref="J104" si="146">SUM(J101:J103)</f>
        <v>1302</v>
      </c>
      <c r="K104" s="262">
        <f t="shared" ref="K104" si="147">SUM(K101:K103)</f>
        <v>308</v>
      </c>
      <c r="L104" s="262">
        <f t="shared" ref="L104" si="148">SUM(L101:L103)</f>
        <v>1660</v>
      </c>
      <c r="M104" s="261">
        <f t="shared" si="120"/>
        <v>0.88590298337508544</v>
      </c>
      <c r="N104" s="261">
        <f t="shared" si="0"/>
        <v>0.52174903211113643</v>
      </c>
      <c r="O104" s="261">
        <f t="shared" si="1"/>
        <v>0.68207697563197445</v>
      </c>
      <c r="P104" s="261">
        <f t="shared" si="2"/>
        <v>0.27875199271236623</v>
      </c>
      <c r="Q104" s="261">
        <f t="shared" si="3"/>
        <v>0.2965156000910954</v>
      </c>
      <c r="R104" s="261">
        <f t="shared" si="4"/>
        <v>7.0143475290366658E-2</v>
      </c>
      <c r="S104" s="242">
        <f t="shared" si="5"/>
        <v>0.37804600318833981</v>
      </c>
      <c r="T104" s="265"/>
    </row>
    <row r="105" spans="2:20" ht="13.5" customHeight="1">
      <c r="B105" s="606">
        <v>26</v>
      </c>
      <c r="C105" s="545" t="s">
        <v>30</v>
      </c>
      <c r="D105" s="305" t="s">
        <v>288</v>
      </c>
      <c r="E105" s="335">
        <f>市区町村別_推計残存歯数階層別人数!H104</f>
        <v>10217</v>
      </c>
      <c r="F105" s="262">
        <v>9110</v>
      </c>
      <c r="G105" s="433">
        <v>5830</v>
      </c>
      <c r="H105" s="433">
        <v>7350</v>
      </c>
      <c r="I105" s="433">
        <v>2929</v>
      </c>
      <c r="J105" s="433">
        <v>3019</v>
      </c>
      <c r="K105" s="433">
        <v>808</v>
      </c>
      <c r="L105" s="433">
        <v>3559</v>
      </c>
      <c r="M105" s="261">
        <f t="shared" si="120"/>
        <v>0.89165116961926205</v>
      </c>
      <c r="N105" s="261">
        <f t="shared" si="0"/>
        <v>0.57061759812077906</v>
      </c>
      <c r="O105" s="261">
        <f t="shared" si="1"/>
        <v>0.71938925320544189</v>
      </c>
      <c r="P105" s="261">
        <f t="shared" si="2"/>
        <v>0.28667906430459039</v>
      </c>
      <c r="Q105" s="261">
        <f t="shared" si="3"/>
        <v>0.29548791230302435</v>
      </c>
      <c r="R105" s="261">
        <f t="shared" si="4"/>
        <v>7.9083879808162866E-2</v>
      </c>
      <c r="S105" s="242">
        <f t="shared" si="5"/>
        <v>0.34834100029362824</v>
      </c>
      <c r="T105" s="265"/>
    </row>
    <row r="106" spans="2:20" ht="13.5" customHeight="1">
      <c r="B106" s="607"/>
      <c r="C106" s="546"/>
      <c r="D106" s="361" t="s">
        <v>289</v>
      </c>
      <c r="E106" s="362">
        <f>市区町村別_推計残存歯数階層別人数!H105</f>
        <v>16859</v>
      </c>
      <c r="F106" s="295">
        <v>14980</v>
      </c>
      <c r="G106" s="439">
        <v>9436</v>
      </c>
      <c r="H106" s="439">
        <v>11927</v>
      </c>
      <c r="I106" s="439">
        <v>4489</v>
      </c>
      <c r="J106" s="439">
        <v>4607</v>
      </c>
      <c r="K106" s="439">
        <v>1352</v>
      </c>
      <c r="L106" s="439">
        <v>6277</v>
      </c>
      <c r="M106" s="363">
        <f t="shared" si="120"/>
        <v>0.88854617711608042</v>
      </c>
      <c r="N106" s="363">
        <f t="shared" si="0"/>
        <v>0.55970104988433478</v>
      </c>
      <c r="O106" s="363">
        <f t="shared" si="1"/>
        <v>0.70745595824188856</v>
      </c>
      <c r="P106" s="363">
        <f t="shared" si="2"/>
        <v>0.2662672756391245</v>
      </c>
      <c r="Q106" s="363">
        <f t="shared" si="3"/>
        <v>0.27326650453763568</v>
      </c>
      <c r="R106" s="363">
        <f t="shared" si="4"/>
        <v>8.0194554837178952E-2</v>
      </c>
      <c r="S106" s="275">
        <f t="shared" si="5"/>
        <v>0.37232338810131088</v>
      </c>
      <c r="T106" s="265"/>
    </row>
    <row r="107" spans="2:20" ht="13.5" customHeight="1">
      <c r="B107" s="607"/>
      <c r="C107" s="546"/>
      <c r="D107" s="358" t="s">
        <v>290</v>
      </c>
      <c r="E107" s="359">
        <f>市区町村別_推計残存歯数階層別人数!H106</f>
        <v>34603</v>
      </c>
      <c r="F107" s="357">
        <v>30303</v>
      </c>
      <c r="G107" s="436">
        <v>18667</v>
      </c>
      <c r="H107" s="436">
        <v>23269</v>
      </c>
      <c r="I107" s="436">
        <v>8679</v>
      </c>
      <c r="J107" s="436">
        <v>9088</v>
      </c>
      <c r="K107" s="436">
        <v>2800</v>
      </c>
      <c r="L107" s="436">
        <v>12557</v>
      </c>
      <c r="M107" s="360">
        <f t="shared" si="120"/>
        <v>0.87573331792041154</v>
      </c>
      <c r="N107" s="360">
        <f t="shared" si="0"/>
        <v>0.53946189636736697</v>
      </c>
      <c r="O107" s="360">
        <f t="shared" si="1"/>
        <v>0.67245614542091725</v>
      </c>
      <c r="P107" s="360">
        <f t="shared" si="2"/>
        <v>0.25081640320203452</v>
      </c>
      <c r="Q107" s="360">
        <f t="shared" si="3"/>
        <v>0.26263618761379071</v>
      </c>
      <c r="R107" s="360">
        <f t="shared" si="4"/>
        <v>8.0917839493685514E-2</v>
      </c>
      <c r="S107" s="349">
        <f t="shared" si="5"/>
        <v>0.36288761090078897</v>
      </c>
      <c r="T107" s="265"/>
    </row>
    <row r="108" spans="2:20" ht="13.5" customHeight="1">
      <c r="B108" s="613"/>
      <c r="C108" s="547"/>
      <c r="D108" s="293" t="s">
        <v>134</v>
      </c>
      <c r="E108" s="335">
        <f>市区町村別_推計残存歯数階層別人数!H107</f>
        <v>61679</v>
      </c>
      <c r="F108" s="262">
        <f t="shared" ref="F108" si="149">SUM(F105:F107)</f>
        <v>54393</v>
      </c>
      <c r="G108" s="262">
        <f t="shared" ref="G108" si="150">SUM(G105:G107)</f>
        <v>33933</v>
      </c>
      <c r="H108" s="262">
        <f t="shared" ref="H108" si="151">SUM(H105:H107)</f>
        <v>42546</v>
      </c>
      <c r="I108" s="262">
        <f t="shared" ref="I108" si="152">SUM(I105:I107)</f>
        <v>16097</v>
      </c>
      <c r="J108" s="262">
        <f t="shared" ref="J108" si="153">SUM(J105:J107)</f>
        <v>16714</v>
      </c>
      <c r="K108" s="262">
        <f t="shared" ref="K108" si="154">SUM(K105:K107)</f>
        <v>4960</v>
      </c>
      <c r="L108" s="262">
        <f t="shared" ref="L108" si="155">SUM(L105:L107)</f>
        <v>22393</v>
      </c>
      <c r="M108" s="261">
        <f t="shared" si="120"/>
        <v>0.88187227419380987</v>
      </c>
      <c r="N108" s="261">
        <f t="shared" si="0"/>
        <v>0.55015483389808528</v>
      </c>
      <c r="O108" s="261">
        <f t="shared" si="1"/>
        <v>0.6897971756999951</v>
      </c>
      <c r="P108" s="261">
        <f t="shared" si="2"/>
        <v>0.26098023638515538</v>
      </c>
      <c r="Q108" s="261">
        <f t="shared" si="3"/>
        <v>0.27098364110961592</v>
      </c>
      <c r="R108" s="261">
        <f t="shared" si="4"/>
        <v>8.0416349162599918E-2</v>
      </c>
      <c r="S108" s="242">
        <f t="shared" si="5"/>
        <v>0.36305711830606852</v>
      </c>
      <c r="T108" s="265"/>
    </row>
    <row r="109" spans="2:20" ht="13.5" customHeight="1">
      <c r="B109" s="606">
        <v>27</v>
      </c>
      <c r="C109" s="545" t="s">
        <v>31</v>
      </c>
      <c r="D109" s="305" t="s">
        <v>288</v>
      </c>
      <c r="E109" s="335">
        <f>市区町村別_推計残存歯数階層別人数!H108</f>
        <v>1735</v>
      </c>
      <c r="F109" s="262">
        <v>1558</v>
      </c>
      <c r="G109" s="433">
        <v>1013</v>
      </c>
      <c r="H109" s="433">
        <v>1265</v>
      </c>
      <c r="I109" s="433">
        <v>523</v>
      </c>
      <c r="J109" s="433">
        <v>495</v>
      </c>
      <c r="K109" s="433">
        <v>155</v>
      </c>
      <c r="L109" s="433">
        <v>631</v>
      </c>
      <c r="M109" s="261">
        <f t="shared" si="120"/>
        <v>0.89798270893371757</v>
      </c>
      <c r="N109" s="261">
        <f t="shared" si="0"/>
        <v>0.58386167146974066</v>
      </c>
      <c r="O109" s="261">
        <f t="shared" si="1"/>
        <v>0.72910662824207495</v>
      </c>
      <c r="P109" s="261">
        <f t="shared" si="2"/>
        <v>0.30144092219020174</v>
      </c>
      <c r="Q109" s="261">
        <f t="shared" si="3"/>
        <v>0.28530259365994237</v>
      </c>
      <c r="R109" s="261">
        <f t="shared" si="4"/>
        <v>8.9337175792507204E-2</v>
      </c>
      <c r="S109" s="242">
        <f t="shared" si="5"/>
        <v>0.36368876080691642</v>
      </c>
      <c r="T109" s="265"/>
    </row>
    <row r="110" spans="2:20" ht="13.5" customHeight="1">
      <c r="B110" s="607"/>
      <c r="C110" s="546"/>
      <c r="D110" s="361" t="s">
        <v>289</v>
      </c>
      <c r="E110" s="362">
        <f>市区町村別_推計残存歯数階層別人数!H109</f>
        <v>2696</v>
      </c>
      <c r="F110" s="295">
        <v>2420</v>
      </c>
      <c r="G110" s="439">
        <v>1617</v>
      </c>
      <c r="H110" s="439">
        <v>1947</v>
      </c>
      <c r="I110" s="439">
        <v>766</v>
      </c>
      <c r="J110" s="439">
        <v>727</v>
      </c>
      <c r="K110" s="439">
        <v>254</v>
      </c>
      <c r="L110" s="439">
        <v>1046</v>
      </c>
      <c r="M110" s="363">
        <f t="shared" si="120"/>
        <v>0.89762611275964388</v>
      </c>
      <c r="N110" s="363">
        <f t="shared" si="0"/>
        <v>0.59977744807121658</v>
      </c>
      <c r="O110" s="363">
        <f t="shared" si="1"/>
        <v>0.72218100890207715</v>
      </c>
      <c r="P110" s="363">
        <f t="shared" si="2"/>
        <v>0.28412462908011871</v>
      </c>
      <c r="Q110" s="363">
        <f t="shared" si="3"/>
        <v>0.26965875370919884</v>
      </c>
      <c r="R110" s="363">
        <f t="shared" si="4"/>
        <v>9.4213649851632053E-2</v>
      </c>
      <c r="S110" s="275">
        <f t="shared" si="5"/>
        <v>0.38798219584569732</v>
      </c>
      <c r="T110" s="265"/>
    </row>
    <row r="111" spans="2:20" ht="13.5" customHeight="1">
      <c r="B111" s="607"/>
      <c r="C111" s="546"/>
      <c r="D111" s="358" t="s">
        <v>290</v>
      </c>
      <c r="E111" s="359">
        <f>市区町村別_推計残存歯数階層別人数!H110</f>
        <v>5421</v>
      </c>
      <c r="F111" s="357">
        <v>4802</v>
      </c>
      <c r="G111" s="436">
        <v>3045</v>
      </c>
      <c r="H111" s="436">
        <v>3751</v>
      </c>
      <c r="I111" s="436">
        <v>1514</v>
      </c>
      <c r="J111" s="436">
        <v>1447</v>
      </c>
      <c r="K111" s="436">
        <v>527</v>
      </c>
      <c r="L111" s="436">
        <v>2045</v>
      </c>
      <c r="M111" s="360">
        <f t="shared" si="120"/>
        <v>0.88581442538277066</v>
      </c>
      <c r="N111" s="360">
        <f t="shared" si="0"/>
        <v>0.56170448256779193</v>
      </c>
      <c r="O111" s="360">
        <f t="shared" si="1"/>
        <v>0.69193875668695815</v>
      </c>
      <c r="P111" s="360">
        <f t="shared" si="2"/>
        <v>0.27928426489577568</v>
      </c>
      <c r="Q111" s="360">
        <f t="shared" si="3"/>
        <v>0.26692492160118059</v>
      </c>
      <c r="R111" s="360">
        <f t="shared" si="4"/>
        <v>9.7214536063456924E-2</v>
      </c>
      <c r="S111" s="349">
        <f t="shared" si="5"/>
        <v>0.37723667220070095</v>
      </c>
      <c r="T111" s="265"/>
    </row>
    <row r="112" spans="2:20" ht="13.5" customHeight="1">
      <c r="B112" s="613"/>
      <c r="C112" s="547"/>
      <c r="D112" s="293" t="s">
        <v>134</v>
      </c>
      <c r="E112" s="335">
        <f>市区町村別_推計残存歯数階層別人数!H111</f>
        <v>9852</v>
      </c>
      <c r="F112" s="262">
        <f t="shared" ref="F112" si="156">SUM(F109:F111)</f>
        <v>8780</v>
      </c>
      <c r="G112" s="262">
        <f t="shared" ref="G112" si="157">SUM(G109:G111)</f>
        <v>5675</v>
      </c>
      <c r="H112" s="262">
        <f t="shared" ref="H112" si="158">SUM(H109:H111)</f>
        <v>6963</v>
      </c>
      <c r="I112" s="262">
        <f t="shared" ref="I112" si="159">SUM(I109:I111)</f>
        <v>2803</v>
      </c>
      <c r="J112" s="262">
        <f t="shared" ref="J112" si="160">SUM(J109:J111)</f>
        <v>2669</v>
      </c>
      <c r="K112" s="262">
        <f t="shared" ref="K112" si="161">SUM(K109:K111)</f>
        <v>936</v>
      </c>
      <c r="L112" s="262">
        <f t="shared" ref="L112" si="162">SUM(L109:L111)</f>
        <v>3722</v>
      </c>
      <c r="M112" s="261">
        <f t="shared" si="120"/>
        <v>0.8911896061713358</v>
      </c>
      <c r="N112" s="261">
        <f t="shared" si="0"/>
        <v>0.57602517255379615</v>
      </c>
      <c r="O112" s="261">
        <f t="shared" si="1"/>
        <v>0.7067600487210719</v>
      </c>
      <c r="P112" s="261">
        <f t="shared" si="2"/>
        <v>0.28451075923670321</v>
      </c>
      <c r="Q112" s="261">
        <f t="shared" si="3"/>
        <v>0.27090946000812016</v>
      </c>
      <c r="R112" s="261">
        <f t="shared" si="4"/>
        <v>9.5006090133982951E-2</v>
      </c>
      <c r="S112" s="242">
        <f t="shared" si="5"/>
        <v>0.37779131140885097</v>
      </c>
      <c r="T112" s="265"/>
    </row>
    <row r="113" spans="2:20" ht="13.5" customHeight="1">
      <c r="B113" s="606">
        <v>28</v>
      </c>
      <c r="C113" s="545" t="s">
        <v>32</v>
      </c>
      <c r="D113" s="305" t="s">
        <v>288</v>
      </c>
      <c r="E113" s="335">
        <f>市区町村別_推計残存歯数階層別人数!H112</f>
        <v>1514</v>
      </c>
      <c r="F113" s="262">
        <v>1356</v>
      </c>
      <c r="G113" s="433">
        <v>853</v>
      </c>
      <c r="H113" s="433">
        <v>1115</v>
      </c>
      <c r="I113" s="433">
        <v>437</v>
      </c>
      <c r="J113" s="433">
        <v>452</v>
      </c>
      <c r="K113" s="433">
        <v>117</v>
      </c>
      <c r="L113" s="433">
        <v>518</v>
      </c>
      <c r="M113" s="261">
        <f t="shared" si="120"/>
        <v>0.89564068692206078</v>
      </c>
      <c r="N113" s="261">
        <f t="shared" si="0"/>
        <v>0.56340819022457067</v>
      </c>
      <c r="O113" s="261">
        <f t="shared" si="1"/>
        <v>0.73645970937912819</v>
      </c>
      <c r="P113" s="261">
        <f t="shared" si="2"/>
        <v>0.28863936591809775</v>
      </c>
      <c r="Q113" s="261">
        <f t="shared" si="3"/>
        <v>0.29854689564068693</v>
      </c>
      <c r="R113" s="261">
        <f t="shared" si="4"/>
        <v>7.7278731836195505E-2</v>
      </c>
      <c r="S113" s="242">
        <f t="shared" si="5"/>
        <v>0.34214002642007924</v>
      </c>
      <c r="T113" s="265"/>
    </row>
    <row r="114" spans="2:20" ht="13.5" customHeight="1">
      <c r="B114" s="607"/>
      <c r="C114" s="546"/>
      <c r="D114" s="361" t="s">
        <v>289</v>
      </c>
      <c r="E114" s="362">
        <f>市区町村別_推計残存歯数階層別人数!H113</f>
        <v>2314</v>
      </c>
      <c r="F114" s="295">
        <v>2070</v>
      </c>
      <c r="G114" s="439">
        <v>1275</v>
      </c>
      <c r="H114" s="439">
        <v>1659</v>
      </c>
      <c r="I114" s="439">
        <v>609</v>
      </c>
      <c r="J114" s="439">
        <v>620</v>
      </c>
      <c r="K114" s="439">
        <v>151</v>
      </c>
      <c r="L114" s="439">
        <v>816</v>
      </c>
      <c r="M114" s="363">
        <f t="shared" si="120"/>
        <v>0.8945548833189283</v>
      </c>
      <c r="N114" s="363">
        <f t="shared" si="0"/>
        <v>0.55099394987035433</v>
      </c>
      <c r="O114" s="363">
        <f t="shared" si="1"/>
        <v>0.71694036300777875</v>
      </c>
      <c r="P114" s="363">
        <f t="shared" si="2"/>
        <v>0.26318063958513399</v>
      </c>
      <c r="Q114" s="363">
        <f t="shared" si="3"/>
        <v>0.26793431287813313</v>
      </c>
      <c r="R114" s="363">
        <f t="shared" si="4"/>
        <v>6.5254969749351771E-2</v>
      </c>
      <c r="S114" s="275">
        <f t="shared" si="5"/>
        <v>0.35263612791702681</v>
      </c>
      <c r="T114" s="265"/>
    </row>
    <row r="115" spans="2:20" ht="13.5" customHeight="1">
      <c r="B115" s="607"/>
      <c r="C115" s="546"/>
      <c r="D115" s="358" t="s">
        <v>290</v>
      </c>
      <c r="E115" s="359">
        <f>市区町村別_推計残存歯数階層別人数!H114</f>
        <v>4278</v>
      </c>
      <c r="F115" s="357">
        <v>3761</v>
      </c>
      <c r="G115" s="436">
        <v>2271</v>
      </c>
      <c r="H115" s="436">
        <v>2998</v>
      </c>
      <c r="I115" s="436">
        <v>1005</v>
      </c>
      <c r="J115" s="436">
        <v>1095</v>
      </c>
      <c r="K115" s="436">
        <v>317</v>
      </c>
      <c r="L115" s="436">
        <v>1453</v>
      </c>
      <c r="M115" s="360">
        <f t="shared" si="120"/>
        <v>0.87914913510986448</v>
      </c>
      <c r="N115" s="360">
        <f t="shared" si="0"/>
        <v>0.53085553997194956</v>
      </c>
      <c r="O115" s="360">
        <f t="shared" si="1"/>
        <v>0.70079476390836837</v>
      </c>
      <c r="P115" s="360">
        <f t="shared" si="2"/>
        <v>0.23492286115007013</v>
      </c>
      <c r="Q115" s="360">
        <f t="shared" si="3"/>
        <v>0.25596072931276298</v>
      </c>
      <c r="R115" s="360">
        <f t="shared" si="4"/>
        <v>7.4100046750818133E-2</v>
      </c>
      <c r="S115" s="349">
        <f t="shared" si="5"/>
        <v>0.33964469378214118</v>
      </c>
      <c r="T115" s="265"/>
    </row>
    <row r="116" spans="2:20" ht="13.5" customHeight="1">
      <c r="B116" s="613"/>
      <c r="C116" s="547"/>
      <c r="D116" s="293" t="s">
        <v>134</v>
      </c>
      <c r="E116" s="335">
        <f>市区町村別_推計残存歯数階層別人数!H115</f>
        <v>8106</v>
      </c>
      <c r="F116" s="262">
        <f t="shared" ref="F116" si="163">SUM(F113:F115)</f>
        <v>7187</v>
      </c>
      <c r="G116" s="262">
        <f t="shared" ref="G116" si="164">SUM(G113:G115)</f>
        <v>4399</v>
      </c>
      <c r="H116" s="262">
        <f t="shared" ref="H116" si="165">SUM(H113:H115)</f>
        <v>5772</v>
      </c>
      <c r="I116" s="262">
        <f t="shared" ref="I116" si="166">SUM(I113:I115)</f>
        <v>2051</v>
      </c>
      <c r="J116" s="262">
        <f t="shared" ref="J116" si="167">SUM(J113:J115)</f>
        <v>2167</v>
      </c>
      <c r="K116" s="262">
        <f t="shared" ref="K116" si="168">SUM(K113:K115)</f>
        <v>585</v>
      </c>
      <c r="L116" s="262">
        <f t="shared" ref="L116" si="169">SUM(L113:L115)</f>
        <v>2787</v>
      </c>
      <c r="M116" s="261">
        <f t="shared" si="120"/>
        <v>0.88662718973599808</v>
      </c>
      <c r="N116" s="261">
        <f t="shared" si="0"/>
        <v>0.54268443128546751</v>
      </c>
      <c r="O116" s="261">
        <f t="shared" si="1"/>
        <v>0.71206513693560325</v>
      </c>
      <c r="P116" s="261">
        <f t="shared" si="2"/>
        <v>0.25302245250431776</v>
      </c>
      <c r="Q116" s="261">
        <f t="shared" si="3"/>
        <v>0.26733283987169998</v>
      </c>
      <c r="R116" s="261">
        <f t="shared" si="4"/>
        <v>7.2168763878608433E-2</v>
      </c>
      <c r="S116" s="242">
        <f t="shared" si="5"/>
        <v>0.34381939304219095</v>
      </c>
      <c r="T116" s="265"/>
    </row>
    <row r="117" spans="2:20" ht="13.5" customHeight="1">
      <c r="B117" s="606">
        <v>29</v>
      </c>
      <c r="C117" s="545" t="s">
        <v>33</v>
      </c>
      <c r="D117" s="305" t="s">
        <v>288</v>
      </c>
      <c r="E117" s="335">
        <f>市区町村別_推計残存歯数階層別人数!H116</f>
        <v>1217</v>
      </c>
      <c r="F117" s="262">
        <v>1082</v>
      </c>
      <c r="G117" s="433">
        <v>717</v>
      </c>
      <c r="H117" s="433">
        <v>870</v>
      </c>
      <c r="I117" s="433">
        <v>352</v>
      </c>
      <c r="J117" s="433">
        <v>377</v>
      </c>
      <c r="K117" s="433">
        <v>78</v>
      </c>
      <c r="L117" s="433">
        <v>405</v>
      </c>
      <c r="M117" s="261">
        <f>IFERROR(F117/E117,"-")</f>
        <v>0.88907148726376339</v>
      </c>
      <c r="N117" s="261">
        <f t="shared" ref="N117:N144" si="170">IFERROR(G117/E117,"-")</f>
        <v>0.58915365653245688</v>
      </c>
      <c r="O117" s="261">
        <f t="shared" ref="O117:O144" si="171">IFERROR(H117/E117,"-")</f>
        <v>0.71487263763352504</v>
      </c>
      <c r="P117" s="261">
        <f t="shared" ref="P117:P144" si="172">IFERROR(I117/E117,"-")</f>
        <v>0.28923582580115037</v>
      </c>
      <c r="Q117" s="261">
        <f t="shared" ref="Q117:Q144" si="173">IFERROR(J117/E117,"-")</f>
        <v>0.30977814297452755</v>
      </c>
      <c r="R117" s="261">
        <f t="shared" ref="R117:R144" si="174">IFERROR(K117/E117,"-")</f>
        <v>6.4092029580936724E-2</v>
      </c>
      <c r="S117" s="242">
        <f t="shared" ref="S117:S144" si="175">IFERROR(L117/E117,"-")</f>
        <v>0.33278553820870993</v>
      </c>
      <c r="T117" s="265"/>
    </row>
    <row r="118" spans="2:20" ht="13.5" customHeight="1">
      <c r="B118" s="607"/>
      <c r="C118" s="546"/>
      <c r="D118" s="361" t="s">
        <v>289</v>
      </c>
      <c r="E118" s="362">
        <f>市区町村別_推計残存歯数階層別人数!H117</f>
        <v>2020</v>
      </c>
      <c r="F118" s="295">
        <v>1800</v>
      </c>
      <c r="G118" s="439">
        <v>1173</v>
      </c>
      <c r="H118" s="439">
        <v>1439</v>
      </c>
      <c r="I118" s="439">
        <v>533</v>
      </c>
      <c r="J118" s="439">
        <v>577</v>
      </c>
      <c r="K118" s="439">
        <v>143</v>
      </c>
      <c r="L118" s="439">
        <v>771</v>
      </c>
      <c r="M118" s="363">
        <f t="shared" ref="M118:M144" si="176">IFERROR(F118/E118,"-")</f>
        <v>0.8910891089108911</v>
      </c>
      <c r="N118" s="363">
        <f t="shared" si="170"/>
        <v>0.58069306930693065</v>
      </c>
      <c r="O118" s="363">
        <f t="shared" si="171"/>
        <v>0.71237623762376234</v>
      </c>
      <c r="P118" s="363">
        <f t="shared" si="172"/>
        <v>0.26386138613861387</v>
      </c>
      <c r="Q118" s="363">
        <f t="shared" si="173"/>
        <v>0.28564356435643562</v>
      </c>
      <c r="R118" s="363">
        <f t="shared" si="174"/>
        <v>7.0792079207920786E-2</v>
      </c>
      <c r="S118" s="275">
        <f t="shared" si="175"/>
        <v>0.38168316831683169</v>
      </c>
      <c r="T118" s="265"/>
    </row>
    <row r="119" spans="2:20" ht="13.5" customHeight="1">
      <c r="B119" s="607"/>
      <c r="C119" s="546"/>
      <c r="D119" s="358" t="s">
        <v>290</v>
      </c>
      <c r="E119" s="359">
        <f>市区町村別_推計残存歯数階層別人数!H118</f>
        <v>4041</v>
      </c>
      <c r="F119" s="357">
        <v>3567</v>
      </c>
      <c r="G119" s="436">
        <v>2271</v>
      </c>
      <c r="H119" s="436">
        <v>2774</v>
      </c>
      <c r="I119" s="436">
        <v>959</v>
      </c>
      <c r="J119" s="436">
        <v>1135</v>
      </c>
      <c r="K119" s="436">
        <v>282</v>
      </c>
      <c r="L119" s="436">
        <v>1451</v>
      </c>
      <c r="M119" s="360">
        <f t="shared" si="176"/>
        <v>0.88270230141054196</v>
      </c>
      <c r="N119" s="360">
        <f t="shared" si="170"/>
        <v>0.56198960653303642</v>
      </c>
      <c r="O119" s="360">
        <f t="shared" si="171"/>
        <v>0.68646374659737686</v>
      </c>
      <c r="P119" s="360">
        <f t="shared" si="172"/>
        <v>0.23731749566938876</v>
      </c>
      <c r="Q119" s="360">
        <f t="shared" si="173"/>
        <v>0.28087107151695123</v>
      </c>
      <c r="R119" s="360">
        <f t="shared" si="174"/>
        <v>6.9784706755753531E-2</v>
      </c>
      <c r="S119" s="349">
        <f t="shared" si="175"/>
        <v>0.35906953724325663</v>
      </c>
      <c r="T119" s="265"/>
    </row>
    <row r="120" spans="2:20" ht="13.5" customHeight="1">
      <c r="B120" s="613"/>
      <c r="C120" s="547"/>
      <c r="D120" s="293" t="s">
        <v>134</v>
      </c>
      <c r="E120" s="335">
        <f>市区町村別_推計残存歯数階層別人数!H119</f>
        <v>7278</v>
      </c>
      <c r="F120" s="262">
        <f t="shared" ref="F120" si="177">SUM(F117:F119)</f>
        <v>6449</v>
      </c>
      <c r="G120" s="262">
        <f t="shared" ref="G120" si="178">SUM(G117:G119)</f>
        <v>4161</v>
      </c>
      <c r="H120" s="262">
        <f t="shared" ref="H120" si="179">SUM(H117:H119)</f>
        <v>5083</v>
      </c>
      <c r="I120" s="262">
        <f t="shared" ref="I120" si="180">SUM(I117:I119)</f>
        <v>1844</v>
      </c>
      <c r="J120" s="262">
        <f t="shared" ref="J120" si="181">SUM(J117:J119)</f>
        <v>2089</v>
      </c>
      <c r="K120" s="262">
        <f t="shared" ref="K120" si="182">SUM(K117:K119)</f>
        <v>503</v>
      </c>
      <c r="L120" s="262">
        <f t="shared" ref="L120" si="183">SUM(L117:L119)</f>
        <v>2627</v>
      </c>
      <c r="M120" s="261">
        <f t="shared" si="176"/>
        <v>0.88609508106622703</v>
      </c>
      <c r="N120" s="261">
        <f t="shared" si="170"/>
        <v>0.57172300082440231</v>
      </c>
      <c r="O120" s="261">
        <f t="shared" si="171"/>
        <v>0.69840615553723551</v>
      </c>
      <c r="P120" s="261">
        <f t="shared" si="172"/>
        <v>0.2533663094256664</v>
      </c>
      <c r="Q120" s="261">
        <f t="shared" si="173"/>
        <v>0.28702940368233032</v>
      </c>
      <c r="R120" s="261">
        <f t="shared" si="174"/>
        <v>6.9112393514701845E-2</v>
      </c>
      <c r="S120" s="242">
        <f t="shared" si="175"/>
        <v>0.36095081066226986</v>
      </c>
      <c r="T120" s="265"/>
    </row>
    <row r="121" spans="2:20" ht="13.5" customHeight="1">
      <c r="B121" s="606">
        <v>30</v>
      </c>
      <c r="C121" s="545" t="s">
        <v>34</v>
      </c>
      <c r="D121" s="305" t="s">
        <v>288</v>
      </c>
      <c r="E121" s="335">
        <f>市区町村別_推計残存歯数階層別人数!H120</f>
        <v>1600</v>
      </c>
      <c r="F121" s="262">
        <v>1436</v>
      </c>
      <c r="G121" s="433">
        <v>896</v>
      </c>
      <c r="H121" s="433">
        <v>1155</v>
      </c>
      <c r="I121" s="433">
        <v>473</v>
      </c>
      <c r="J121" s="433">
        <v>464</v>
      </c>
      <c r="K121" s="433">
        <v>117</v>
      </c>
      <c r="L121" s="433">
        <v>598</v>
      </c>
      <c r="M121" s="261">
        <f t="shared" si="176"/>
        <v>0.89749999999999996</v>
      </c>
      <c r="N121" s="261">
        <f t="shared" si="170"/>
        <v>0.56000000000000005</v>
      </c>
      <c r="O121" s="261">
        <f t="shared" si="171"/>
        <v>0.72187500000000004</v>
      </c>
      <c r="P121" s="261">
        <f t="shared" si="172"/>
        <v>0.29562500000000003</v>
      </c>
      <c r="Q121" s="261">
        <f t="shared" si="173"/>
        <v>0.28999999999999998</v>
      </c>
      <c r="R121" s="261">
        <f t="shared" si="174"/>
        <v>7.3124999999999996E-2</v>
      </c>
      <c r="S121" s="242">
        <f t="shared" si="175"/>
        <v>0.37375000000000003</v>
      </c>
      <c r="T121" s="265"/>
    </row>
    <row r="122" spans="2:20" ht="13.5" customHeight="1">
      <c r="B122" s="607"/>
      <c r="C122" s="546"/>
      <c r="D122" s="361" t="s">
        <v>289</v>
      </c>
      <c r="E122" s="362">
        <f>市区町村別_推計残存歯数階層別人数!H121</f>
        <v>2595</v>
      </c>
      <c r="F122" s="295">
        <v>2344</v>
      </c>
      <c r="G122" s="439">
        <v>1377</v>
      </c>
      <c r="H122" s="439">
        <v>1874</v>
      </c>
      <c r="I122" s="439">
        <v>777</v>
      </c>
      <c r="J122" s="439">
        <v>708</v>
      </c>
      <c r="K122" s="439">
        <v>176</v>
      </c>
      <c r="L122" s="439">
        <v>1022</v>
      </c>
      <c r="M122" s="363">
        <f t="shared" si="176"/>
        <v>0.90327552986512527</v>
      </c>
      <c r="N122" s="363">
        <f t="shared" si="170"/>
        <v>0.53063583815028903</v>
      </c>
      <c r="O122" s="363">
        <f t="shared" si="171"/>
        <v>0.7221579961464355</v>
      </c>
      <c r="P122" s="363">
        <f t="shared" si="172"/>
        <v>0.29942196531791909</v>
      </c>
      <c r="Q122" s="363">
        <f t="shared" si="173"/>
        <v>0.27283236994219651</v>
      </c>
      <c r="R122" s="363">
        <f t="shared" si="174"/>
        <v>6.7822736030828515E-2</v>
      </c>
      <c r="S122" s="275">
        <f t="shared" si="175"/>
        <v>0.39383429672447012</v>
      </c>
      <c r="T122" s="265"/>
    </row>
    <row r="123" spans="2:20" ht="13.5" customHeight="1">
      <c r="B123" s="607"/>
      <c r="C123" s="546"/>
      <c r="D123" s="358" t="s">
        <v>290</v>
      </c>
      <c r="E123" s="359">
        <f>市区町村別_推計残存歯数階層別人数!H122</f>
        <v>5095</v>
      </c>
      <c r="F123" s="357">
        <v>4460</v>
      </c>
      <c r="G123" s="436">
        <v>2692</v>
      </c>
      <c r="H123" s="436">
        <v>3416</v>
      </c>
      <c r="I123" s="436">
        <v>1331</v>
      </c>
      <c r="J123" s="436">
        <v>1317</v>
      </c>
      <c r="K123" s="436">
        <v>394</v>
      </c>
      <c r="L123" s="436">
        <v>1962</v>
      </c>
      <c r="M123" s="360">
        <f t="shared" si="176"/>
        <v>0.87536800785083413</v>
      </c>
      <c r="N123" s="360">
        <f t="shared" si="170"/>
        <v>0.52836113837095189</v>
      </c>
      <c r="O123" s="360">
        <f t="shared" si="171"/>
        <v>0.67046123650637879</v>
      </c>
      <c r="P123" s="360">
        <f t="shared" si="172"/>
        <v>0.26123650637880275</v>
      </c>
      <c r="Q123" s="360">
        <f t="shared" si="173"/>
        <v>0.25848871442590776</v>
      </c>
      <c r="R123" s="360">
        <f t="shared" si="174"/>
        <v>7.7330716388616286E-2</v>
      </c>
      <c r="S123" s="349">
        <f t="shared" si="175"/>
        <v>0.38508341511285576</v>
      </c>
      <c r="T123" s="265"/>
    </row>
    <row r="124" spans="2:20" ht="13.5" customHeight="1">
      <c r="B124" s="613"/>
      <c r="C124" s="547"/>
      <c r="D124" s="293" t="s">
        <v>134</v>
      </c>
      <c r="E124" s="335">
        <f>市区町村別_推計残存歯数階層別人数!H123</f>
        <v>9290</v>
      </c>
      <c r="F124" s="262">
        <f t="shared" ref="F124" si="184">SUM(F121:F123)</f>
        <v>8240</v>
      </c>
      <c r="G124" s="262">
        <f t="shared" ref="G124" si="185">SUM(G121:G123)</f>
        <v>4965</v>
      </c>
      <c r="H124" s="262">
        <f t="shared" ref="H124" si="186">SUM(H121:H123)</f>
        <v>6445</v>
      </c>
      <c r="I124" s="262">
        <f t="shared" ref="I124" si="187">SUM(I121:I123)</f>
        <v>2581</v>
      </c>
      <c r="J124" s="262">
        <f t="shared" ref="J124" si="188">SUM(J121:J123)</f>
        <v>2489</v>
      </c>
      <c r="K124" s="262">
        <f t="shared" ref="K124" si="189">SUM(K121:K123)</f>
        <v>687</v>
      </c>
      <c r="L124" s="262">
        <f t="shared" ref="L124" si="190">SUM(L121:L123)</f>
        <v>3582</v>
      </c>
      <c r="M124" s="261">
        <f t="shared" si="176"/>
        <v>0.88697524219590962</v>
      </c>
      <c r="N124" s="261">
        <f t="shared" si="170"/>
        <v>0.53444564047362753</v>
      </c>
      <c r="O124" s="261">
        <f t="shared" si="171"/>
        <v>0.69375672766415497</v>
      </c>
      <c r="P124" s="261">
        <f t="shared" si="172"/>
        <v>0.27782561894510227</v>
      </c>
      <c r="Q124" s="261">
        <f t="shared" si="173"/>
        <v>0.26792249730893436</v>
      </c>
      <c r="R124" s="261">
        <f t="shared" si="174"/>
        <v>7.3950484391819157E-2</v>
      </c>
      <c r="S124" s="242">
        <f t="shared" si="175"/>
        <v>0.38557588805166848</v>
      </c>
      <c r="T124" s="265"/>
    </row>
    <row r="125" spans="2:20" ht="13.5" customHeight="1">
      <c r="B125" s="606">
        <v>31</v>
      </c>
      <c r="C125" s="545" t="s">
        <v>35</v>
      </c>
      <c r="D125" s="305" t="s">
        <v>288</v>
      </c>
      <c r="E125" s="335">
        <f>市区町村別_推計残存歯数階層別人数!H124</f>
        <v>1919</v>
      </c>
      <c r="F125" s="262">
        <v>1684</v>
      </c>
      <c r="G125" s="433">
        <v>1076</v>
      </c>
      <c r="H125" s="433">
        <v>1346</v>
      </c>
      <c r="I125" s="433">
        <v>546</v>
      </c>
      <c r="J125" s="433">
        <v>563</v>
      </c>
      <c r="K125" s="433">
        <v>186</v>
      </c>
      <c r="L125" s="433">
        <v>662</v>
      </c>
      <c r="M125" s="261">
        <f t="shared" si="176"/>
        <v>0.87754038561750913</v>
      </c>
      <c r="N125" s="261">
        <f t="shared" si="170"/>
        <v>0.56070870244919224</v>
      </c>
      <c r="O125" s="261">
        <f t="shared" si="171"/>
        <v>0.70140698280354352</v>
      </c>
      <c r="P125" s="261">
        <f t="shared" si="172"/>
        <v>0.28452318916102137</v>
      </c>
      <c r="Q125" s="261">
        <f t="shared" si="173"/>
        <v>0.29338196977592496</v>
      </c>
      <c r="R125" s="261">
        <f t="shared" si="174"/>
        <v>9.6925482021886403E-2</v>
      </c>
      <c r="S125" s="242">
        <f t="shared" si="175"/>
        <v>0.3449713392391871</v>
      </c>
      <c r="T125" s="265"/>
    </row>
    <row r="126" spans="2:20" ht="13.5" customHeight="1">
      <c r="B126" s="607"/>
      <c r="C126" s="546"/>
      <c r="D126" s="361" t="s">
        <v>289</v>
      </c>
      <c r="E126" s="362">
        <f>市区町村別_推計残存歯数階層別人数!H125</f>
        <v>3556</v>
      </c>
      <c r="F126" s="295">
        <v>3088</v>
      </c>
      <c r="G126" s="439">
        <v>1943</v>
      </c>
      <c r="H126" s="439">
        <v>2371</v>
      </c>
      <c r="I126" s="439">
        <v>912</v>
      </c>
      <c r="J126" s="439">
        <v>933</v>
      </c>
      <c r="K126" s="439">
        <v>363</v>
      </c>
      <c r="L126" s="439">
        <v>1276</v>
      </c>
      <c r="M126" s="363">
        <f t="shared" si="176"/>
        <v>0.86839145106861637</v>
      </c>
      <c r="N126" s="363">
        <f t="shared" si="170"/>
        <v>0.54640044994375703</v>
      </c>
      <c r="O126" s="363">
        <f t="shared" si="171"/>
        <v>0.66676040494938138</v>
      </c>
      <c r="P126" s="363">
        <f t="shared" si="172"/>
        <v>0.25646794150731156</v>
      </c>
      <c r="Q126" s="363">
        <f t="shared" si="173"/>
        <v>0.26237345331833523</v>
      </c>
      <c r="R126" s="363">
        <f t="shared" si="174"/>
        <v>0.10208098987626546</v>
      </c>
      <c r="S126" s="275">
        <f t="shared" si="175"/>
        <v>0.35883014623172105</v>
      </c>
      <c r="T126" s="265"/>
    </row>
    <row r="127" spans="2:20" ht="13.5" customHeight="1">
      <c r="B127" s="607"/>
      <c r="C127" s="546"/>
      <c r="D127" s="358" t="s">
        <v>290</v>
      </c>
      <c r="E127" s="359">
        <f>市区町村別_推計残存歯数階層別人数!H126</f>
        <v>8520</v>
      </c>
      <c r="F127" s="357">
        <v>7365</v>
      </c>
      <c r="G127" s="436">
        <v>4616</v>
      </c>
      <c r="H127" s="436">
        <v>5485</v>
      </c>
      <c r="I127" s="436">
        <v>2192</v>
      </c>
      <c r="J127" s="436">
        <v>2157</v>
      </c>
      <c r="K127" s="436">
        <v>781</v>
      </c>
      <c r="L127" s="436">
        <v>3019</v>
      </c>
      <c r="M127" s="360">
        <f t="shared" si="176"/>
        <v>0.86443661971830987</v>
      </c>
      <c r="N127" s="360">
        <f t="shared" si="170"/>
        <v>0.54178403755868543</v>
      </c>
      <c r="O127" s="360">
        <f t="shared" si="171"/>
        <v>0.64377934272300474</v>
      </c>
      <c r="P127" s="360">
        <f t="shared" si="172"/>
        <v>0.25727699530516435</v>
      </c>
      <c r="Q127" s="360">
        <f t="shared" si="173"/>
        <v>0.25316901408450704</v>
      </c>
      <c r="R127" s="360">
        <f t="shared" si="174"/>
        <v>9.166666666666666E-2</v>
      </c>
      <c r="S127" s="349">
        <f t="shared" si="175"/>
        <v>0.35434272300469483</v>
      </c>
      <c r="T127" s="265"/>
    </row>
    <row r="128" spans="2:20" ht="13.5" customHeight="1">
      <c r="B128" s="613"/>
      <c r="C128" s="547"/>
      <c r="D128" s="293" t="s">
        <v>134</v>
      </c>
      <c r="E128" s="335">
        <f>市区町村別_推計残存歯数階層別人数!H127</f>
        <v>13995</v>
      </c>
      <c r="F128" s="262">
        <f t="shared" ref="F128" si="191">SUM(F125:F127)</f>
        <v>12137</v>
      </c>
      <c r="G128" s="262">
        <f t="shared" ref="G128" si="192">SUM(G125:G127)</f>
        <v>7635</v>
      </c>
      <c r="H128" s="262">
        <f t="shared" ref="H128" si="193">SUM(H125:H127)</f>
        <v>9202</v>
      </c>
      <c r="I128" s="262">
        <f t="shared" ref="I128" si="194">SUM(I125:I127)</f>
        <v>3650</v>
      </c>
      <c r="J128" s="262">
        <f t="shared" ref="J128" si="195">SUM(J125:J127)</f>
        <v>3653</v>
      </c>
      <c r="K128" s="262">
        <f t="shared" ref="K128" si="196">SUM(K125:K127)</f>
        <v>1330</v>
      </c>
      <c r="L128" s="262">
        <f t="shared" ref="L128" si="197">SUM(L125:L127)</f>
        <v>4957</v>
      </c>
      <c r="M128" s="261">
        <f t="shared" si="176"/>
        <v>0.86723829939264019</v>
      </c>
      <c r="N128" s="261">
        <f t="shared" si="170"/>
        <v>0.54555198285101825</v>
      </c>
      <c r="O128" s="261">
        <f t="shared" si="171"/>
        <v>0.65752054305108965</v>
      </c>
      <c r="P128" s="261">
        <f t="shared" si="172"/>
        <v>0.26080743122543765</v>
      </c>
      <c r="Q128" s="261">
        <f t="shared" si="173"/>
        <v>0.26102179349767773</v>
      </c>
      <c r="R128" s="261">
        <f t="shared" si="174"/>
        <v>9.5033940693104682E-2</v>
      </c>
      <c r="S128" s="242">
        <f t="shared" si="175"/>
        <v>0.35419792783136833</v>
      </c>
      <c r="T128" s="265"/>
    </row>
    <row r="129" spans="2:20" ht="13.5" customHeight="1">
      <c r="B129" s="606">
        <v>32</v>
      </c>
      <c r="C129" s="545" t="s">
        <v>36</v>
      </c>
      <c r="D129" s="305" t="s">
        <v>288</v>
      </c>
      <c r="E129" s="335">
        <f>市区町村別_推計残存歯数階層別人数!H128</f>
        <v>1750</v>
      </c>
      <c r="F129" s="262">
        <v>1565</v>
      </c>
      <c r="G129" s="433">
        <v>1009</v>
      </c>
      <c r="H129" s="433">
        <v>1253</v>
      </c>
      <c r="I129" s="433">
        <v>471</v>
      </c>
      <c r="J129" s="433">
        <v>517</v>
      </c>
      <c r="K129" s="433">
        <v>116</v>
      </c>
      <c r="L129" s="433">
        <v>606</v>
      </c>
      <c r="M129" s="261">
        <f t="shared" si="176"/>
        <v>0.89428571428571424</v>
      </c>
      <c r="N129" s="261">
        <f t="shared" si="170"/>
        <v>0.57657142857142862</v>
      </c>
      <c r="O129" s="261">
        <f t="shared" si="171"/>
        <v>0.71599999999999997</v>
      </c>
      <c r="P129" s="261">
        <f t="shared" si="172"/>
        <v>0.26914285714285713</v>
      </c>
      <c r="Q129" s="261">
        <f t="shared" si="173"/>
        <v>0.29542857142857143</v>
      </c>
      <c r="R129" s="261">
        <f t="shared" si="174"/>
        <v>6.6285714285714281E-2</v>
      </c>
      <c r="S129" s="242">
        <f t="shared" si="175"/>
        <v>0.34628571428571431</v>
      </c>
      <c r="T129" s="265"/>
    </row>
    <row r="130" spans="2:20" ht="13.5" customHeight="1">
      <c r="B130" s="607"/>
      <c r="C130" s="546"/>
      <c r="D130" s="361" t="s">
        <v>289</v>
      </c>
      <c r="E130" s="362">
        <f>市区町村別_推計残存歯数階層別人数!H129</f>
        <v>2899</v>
      </c>
      <c r="F130" s="295">
        <v>2561</v>
      </c>
      <c r="G130" s="439">
        <v>1622</v>
      </c>
      <c r="H130" s="439">
        <v>2059</v>
      </c>
      <c r="I130" s="439">
        <v>695</v>
      </c>
      <c r="J130" s="439">
        <v>820</v>
      </c>
      <c r="K130" s="439">
        <v>212</v>
      </c>
      <c r="L130" s="439">
        <v>1068</v>
      </c>
      <c r="M130" s="363">
        <f t="shared" si="176"/>
        <v>0.88340807174887892</v>
      </c>
      <c r="N130" s="363">
        <f t="shared" si="170"/>
        <v>0.55950327699206626</v>
      </c>
      <c r="O130" s="363">
        <f t="shared" si="171"/>
        <v>0.71024491203863405</v>
      </c>
      <c r="P130" s="363">
        <f t="shared" si="172"/>
        <v>0.23973784063470163</v>
      </c>
      <c r="Q130" s="363">
        <f t="shared" si="173"/>
        <v>0.28285615729561919</v>
      </c>
      <c r="R130" s="363">
        <f t="shared" si="174"/>
        <v>7.3128665056916176E-2</v>
      </c>
      <c r="S130" s="275">
        <f t="shared" si="175"/>
        <v>0.36840289755087963</v>
      </c>
      <c r="T130" s="265"/>
    </row>
    <row r="131" spans="2:20" ht="13.5" customHeight="1">
      <c r="B131" s="607"/>
      <c r="C131" s="546"/>
      <c r="D131" s="358" t="s">
        <v>290</v>
      </c>
      <c r="E131" s="359">
        <f>市区町村別_推計残存歯数階層別人数!H130</f>
        <v>5751</v>
      </c>
      <c r="F131" s="357">
        <v>5048</v>
      </c>
      <c r="G131" s="436">
        <v>3034</v>
      </c>
      <c r="H131" s="436">
        <v>3824</v>
      </c>
      <c r="I131" s="436">
        <v>1347</v>
      </c>
      <c r="J131" s="436">
        <v>1528</v>
      </c>
      <c r="K131" s="436">
        <v>402</v>
      </c>
      <c r="L131" s="436">
        <v>2138</v>
      </c>
      <c r="M131" s="360">
        <f t="shared" si="176"/>
        <v>0.8777603894974787</v>
      </c>
      <c r="N131" s="360">
        <f t="shared" si="170"/>
        <v>0.52756042427403926</v>
      </c>
      <c r="O131" s="360">
        <f t="shared" si="171"/>
        <v>0.66492783863675886</v>
      </c>
      <c r="P131" s="360">
        <f t="shared" si="172"/>
        <v>0.23422013562858635</v>
      </c>
      <c r="Q131" s="360">
        <f t="shared" si="173"/>
        <v>0.26569292296991825</v>
      </c>
      <c r="R131" s="360">
        <f t="shared" si="174"/>
        <v>6.9900886802295253E-2</v>
      </c>
      <c r="S131" s="349">
        <f t="shared" si="175"/>
        <v>0.37176143279429663</v>
      </c>
      <c r="T131" s="265"/>
    </row>
    <row r="132" spans="2:20" ht="13.5" customHeight="1">
      <c r="B132" s="613"/>
      <c r="C132" s="547"/>
      <c r="D132" s="293" t="s">
        <v>134</v>
      </c>
      <c r="E132" s="335">
        <f>市区町村別_推計残存歯数階層別人数!H131</f>
        <v>10400</v>
      </c>
      <c r="F132" s="262">
        <f t="shared" ref="F132" si="198">SUM(F129:F131)</f>
        <v>9174</v>
      </c>
      <c r="G132" s="262">
        <f t="shared" ref="G132" si="199">SUM(G129:G131)</f>
        <v>5665</v>
      </c>
      <c r="H132" s="262">
        <f t="shared" ref="H132" si="200">SUM(H129:H131)</f>
        <v>7136</v>
      </c>
      <c r="I132" s="262">
        <f t="shared" ref="I132" si="201">SUM(I129:I131)</f>
        <v>2513</v>
      </c>
      <c r="J132" s="262">
        <f t="shared" ref="J132" si="202">SUM(J129:J131)</f>
        <v>2865</v>
      </c>
      <c r="K132" s="262">
        <f t="shared" ref="K132" si="203">SUM(K129:K131)</f>
        <v>730</v>
      </c>
      <c r="L132" s="262">
        <f t="shared" ref="L132" si="204">SUM(L129:L131)</f>
        <v>3812</v>
      </c>
      <c r="M132" s="261">
        <f t="shared" si="176"/>
        <v>0.88211538461538463</v>
      </c>
      <c r="N132" s="261">
        <f t="shared" si="170"/>
        <v>0.54471153846153841</v>
      </c>
      <c r="O132" s="261">
        <f t="shared" si="171"/>
        <v>0.68615384615384611</v>
      </c>
      <c r="P132" s="261">
        <f t="shared" si="172"/>
        <v>0.24163461538461539</v>
      </c>
      <c r="Q132" s="261">
        <f t="shared" si="173"/>
        <v>0.27548076923076925</v>
      </c>
      <c r="R132" s="261">
        <f t="shared" si="174"/>
        <v>7.0192307692307693E-2</v>
      </c>
      <c r="S132" s="242">
        <f t="shared" si="175"/>
        <v>0.36653846153846154</v>
      </c>
      <c r="T132" s="265"/>
    </row>
    <row r="133" spans="2:20" ht="13.5" customHeight="1">
      <c r="B133" s="606">
        <v>33</v>
      </c>
      <c r="C133" s="545" t="s">
        <v>37</v>
      </c>
      <c r="D133" s="305" t="s">
        <v>288</v>
      </c>
      <c r="E133" s="335">
        <f>市区町村別_推計残存歯数階層別人数!H132</f>
        <v>482</v>
      </c>
      <c r="F133" s="262">
        <v>429</v>
      </c>
      <c r="G133" s="433">
        <v>266</v>
      </c>
      <c r="H133" s="433">
        <v>346</v>
      </c>
      <c r="I133" s="433">
        <v>127</v>
      </c>
      <c r="J133" s="433">
        <v>151</v>
      </c>
      <c r="K133" s="433">
        <v>39</v>
      </c>
      <c r="L133" s="433">
        <v>139</v>
      </c>
      <c r="M133" s="261">
        <f t="shared" si="176"/>
        <v>0.89004149377593356</v>
      </c>
      <c r="N133" s="261">
        <f t="shared" si="170"/>
        <v>0.55186721991701249</v>
      </c>
      <c r="O133" s="261">
        <f t="shared" si="171"/>
        <v>0.71784232365145229</v>
      </c>
      <c r="P133" s="261">
        <f t="shared" si="172"/>
        <v>0.26348547717842324</v>
      </c>
      <c r="Q133" s="261">
        <f t="shared" si="173"/>
        <v>0.31327800829875518</v>
      </c>
      <c r="R133" s="261">
        <f t="shared" si="174"/>
        <v>8.0912863070539423E-2</v>
      </c>
      <c r="S133" s="242">
        <f t="shared" si="175"/>
        <v>0.28838174273858919</v>
      </c>
      <c r="T133" s="265"/>
    </row>
    <row r="134" spans="2:20" ht="13.5" customHeight="1">
      <c r="B134" s="607"/>
      <c r="C134" s="546"/>
      <c r="D134" s="361" t="s">
        <v>289</v>
      </c>
      <c r="E134" s="362">
        <f>市区町村別_推計残存歯数階層別人数!H133</f>
        <v>779</v>
      </c>
      <c r="F134" s="295">
        <v>697</v>
      </c>
      <c r="G134" s="439">
        <v>429</v>
      </c>
      <c r="H134" s="439">
        <v>578</v>
      </c>
      <c r="I134" s="439">
        <v>197</v>
      </c>
      <c r="J134" s="439">
        <v>222</v>
      </c>
      <c r="K134" s="439">
        <v>53</v>
      </c>
      <c r="L134" s="439">
        <v>278</v>
      </c>
      <c r="M134" s="363">
        <f t="shared" si="176"/>
        <v>0.89473684210526316</v>
      </c>
      <c r="N134" s="363">
        <f t="shared" si="170"/>
        <v>0.55070603337612323</v>
      </c>
      <c r="O134" s="363">
        <f t="shared" si="171"/>
        <v>0.7419768934531451</v>
      </c>
      <c r="P134" s="363">
        <f t="shared" si="172"/>
        <v>0.25288831835686776</v>
      </c>
      <c r="Q134" s="363">
        <f t="shared" si="173"/>
        <v>0.28498074454428757</v>
      </c>
      <c r="R134" s="363">
        <f t="shared" si="174"/>
        <v>6.8035943517329917E-2</v>
      </c>
      <c r="S134" s="275">
        <f t="shared" si="175"/>
        <v>0.35686777920410784</v>
      </c>
      <c r="T134" s="265"/>
    </row>
    <row r="135" spans="2:20" ht="13.5" customHeight="1">
      <c r="B135" s="607"/>
      <c r="C135" s="546"/>
      <c r="D135" s="358" t="s">
        <v>290</v>
      </c>
      <c r="E135" s="359">
        <f>市区町村別_推計残存歯数階層別人数!H134</f>
        <v>1497</v>
      </c>
      <c r="F135" s="357">
        <v>1300</v>
      </c>
      <c r="G135" s="436">
        <v>738</v>
      </c>
      <c r="H135" s="436">
        <v>1021</v>
      </c>
      <c r="I135" s="436">
        <v>331</v>
      </c>
      <c r="J135" s="436">
        <v>409</v>
      </c>
      <c r="K135" s="436">
        <v>97</v>
      </c>
      <c r="L135" s="436">
        <v>489</v>
      </c>
      <c r="M135" s="360">
        <f t="shared" si="176"/>
        <v>0.86840347361389447</v>
      </c>
      <c r="N135" s="360">
        <f t="shared" si="170"/>
        <v>0.49298597194388777</v>
      </c>
      <c r="O135" s="360">
        <f t="shared" si="171"/>
        <v>0.68203072812291254</v>
      </c>
      <c r="P135" s="360">
        <f t="shared" si="172"/>
        <v>0.22110888443553775</v>
      </c>
      <c r="Q135" s="360">
        <f t="shared" si="173"/>
        <v>0.27321309285237139</v>
      </c>
      <c r="R135" s="360">
        <f t="shared" si="174"/>
        <v>6.4796259185036745E-2</v>
      </c>
      <c r="S135" s="349">
        <f t="shared" si="175"/>
        <v>0.32665330661322645</v>
      </c>
      <c r="T135" s="265"/>
    </row>
    <row r="136" spans="2:20" ht="13.5" customHeight="1">
      <c r="B136" s="613"/>
      <c r="C136" s="547"/>
      <c r="D136" s="293" t="s">
        <v>134</v>
      </c>
      <c r="E136" s="335">
        <f>市区町村別_推計残存歯数階層別人数!H135</f>
        <v>2758</v>
      </c>
      <c r="F136" s="262">
        <f t="shared" ref="F136" si="205">SUM(F133:F135)</f>
        <v>2426</v>
      </c>
      <c r="G136" s="262">
        <f t="shared" ref="G136" si="206">SUM(G133:G135)</f>
        <v>1433</v>
      </c>
      <c r="H136" s="262">
        <f t="shared" ref="H136" si="207">SUM(H133:H135)</f>
        <v>1945</v>
      </c>
      <c r="I136" s="262">
        <f t="shared" ref="I136" si="208">SUM(I133:I135)</f>
        <v>655</v>
      </c>
      <c r="J136" s="262">
        <f t="shared" ref="J136" si="209">SUM(J133:J135)</f>
        <v>782</v>
      </c>
      <c r="K136" s="262">
        <f t="shared" ref="K136" si="210">SUM(K133:K135)</f>
        <v>189</v>
      </c>
      <c r="L136" s="262">
        <f t="shared" ref="L136" si="211">SUM(L133:L135)</f>
        <v>906</v>
      </c>
      <c r="M136" s="261">
        <f t="shared" si="176"/>
        <v>0.87962291515591007</v>
      </c>
      <c r="N136" s="261">
        <f t="shared" si="170"/>
        <v>0.51957940536620739</v>
      </c>
      <c r="O136" s="261">
        <f t="shared" si="171"/>
        <v>0.705221174764322</v>
      </c>
      <c r="P136" s="261">
        <f t="shared" si="172"/>
        <v>0.23749093546047861</v>
      </c>
      <c r="Q136" s="261">
        <f t="shared" si="173"/>
        <v>0.28353879622915157</v>
      </c>
      <c r="R136" s="261">
        <f t="shared" si="174"/>
        <v>6.8527918781725886E-2</v>
      </c>
      <c r="S136" s="242">
        <f t="shared" si="175"/>
        <v>0.32849891225525746</v>
      </c>
      <c r="T136" s="265"/>
    </row>
    <row r="137" spans="2:20" ht="13.5" customHeight="1">
      <c r="B137" s="606">
        <v>34</v>
      </c>
      <c r="C137" s="545" t="s">
        <v>38</v>
      </c>
      <c r="D137" s="305" t="s">
        <v>288</v>
      </c>
      <c r="E137" s="335">
        <f>市区町村別_推計残存歯数階層別人数!H136</f>
        <v>1980</v>
      </c>
      <c r="F137" s="262">
        <v>1768</v>
      </c>
      <c r="G137" s="433">
        <v>1122</v>
      </c>
      <c r="H137" s="433">
        <v>1471</v>
      </c>
      <c r="I137" s="433">
        <v>603</v>
      </c>
      <c r="J137" s="433">
        <v>571</v>
      </c>
      <c r="K137" s="433">
        <v>114</v>
      </c>
      <c r="L137" s="433">
        <v>677</v>
      </c>
      <c r="M137" s="261">
        <f t="shared" si="176"/>
        <v>0.89292929292929291</v>
      </c>
      <c r="N137" s="261">
        <f t="shared" si="170"/>
        <v>0.56666666666666665</v>
      </c>
      <c r="O137" s="261">
        <f t="shared" si="171"/>
        <v>0.74292929292929288</v>
      </c>
      <c r="P137" s="261">
        <f t="shared" si="172"/>
        <v>0.30454545454545456</v>
      </c>
      <c r="Q137" s="261">
        <f t="shared" si="173"/>
        <v>0.28838383838383841</v>
      </c>
      <c r="R137" s="261">
        <f t="shared" si="174"/>
        <v>5.7575757575757579E-2</v>
      </c>
      <c r="S137" s="242">
        <f t="shared" si="175"/>
        <v>0.3419191919191919</v>
      </c>
      <c r="T137" s="265"/>
    </row>
    <row r="138" spans="2:20" ht="13.5" customHeight="1">
      <c r="B138" s="607"/>
      <c r="C138" s="546"/>
      <c r="D138" s="361" t="s">
        <v>289</v>
      </c>
      <c r="E138" s="362">
        <f>市区町村別_推計残存歯数階層別人数!H137</f>
        <v>3269</v>
      </c>
      <c r="F138" s="295">
        <v>2920</v>
      </c>
      <c r="G138" s="439">
        <v>1807</v>
      </c>
      <c r="H138" s="439">
        <v>2356</v>
      </c>
      <c r="I138" s="439">
        <v>952</v>
      </c>
      <c r="J138" s="439">
        <v>854</v>
      </c>
      <c r="K138" s="439">
        <v>188</v>
      </c>
      <c r="L138" s="439">
        <v>1159</v>
      </c>
      <c r="M138" s="363">
        <f t="shared" si="176"/>
        <v>0.89323952278984398</v>
      </c>
      <c r="N138" s="363">
        <f t="shared" si="170"/>
        <v>0.55276843071275616</v>
      </c>
      <c r="O138" s="363">
        <f t="shared" si="171"/>
        <v>0.72070969715509325</v>
      </c>
      <c r="P138" s="363">
        <f t="shared" si="172"/>
        <v>0.29122055674518199</v>
      </c>
      <c r="Q138" s="363">
        <f t="shared" si="173"/>
        <v>0.26124197002141325</v>
      </c>
      <c r="R138" s="363">
        <f t="shared" si="174"/>
        <v>5.7509941878250231E-2</v>
      </c>
      <c r="S138" s="275">
        <f t="shared" si="175"/>
        <v>0.35454267360048947</v>
      </c>
      <c r="T138" s="265"/>
    </row>
    <row r="139" spans="2:20" ht="13.5" customHeight="1">
      <c r="B139" s="607"/>
      <c r="C139" s="546"/>
      <c r="D139" s="358" t="s">
        <v>290</v>
      </c>
      <c r="E139" s="359">
        <f>市区町村別_推計残存歯数階層別人数!H138</f>
        <v>5720</v>
      </c>
      <c r="F139" s="357">
        <v>5049</v>
      </c>
      <c r="G139" s="436">
        <v>3032</v>
      </c>
      <c r="H139" s="436">
        <v>3983</v>
      </c>
      <c r="I139" s="436">
        <v>1531</v>
      </c>
      <c r="J139" s="436">
        <v>1364</v>
      </c>
      <c r="K139" s="436">
        <v>362</v>
      </c>
      <c r="L139" s="436">
        <v>1850</v>
      </c>
      <c r="M139" s="360">
        <f t="shared" si="176"/>
        <v>0.88269230769230766</v>
      </c>
      <c r="N139" s="360">
        <f t="shared" si="170"/>
        <v>0.53006993006993008</v>
      </c>
      <c r="O139" s="360">
        <f t="shared" si="171"/>
        <v>0.69632867132867138</v>
      </c>
      <c r="P139" s="360">
        <f t="shared" si="172"/>
        <v>0.26765734265734265</v>
      </c>
      <c r="Q139" s="360">
        <f t="shared" si="173"/>
        <v>0.23846153846153847</v>
      </c>
      <c r="R139" s="360">
        <f t="shared" si="174"/>
        <v>6.3286713286713286E-2</v>
      </c>
      <c r="S139" s="349">
        <f t="shared" si="175"/>
        <v>0.32342657342657344</v>
      </c>
      <c r="T139" s="265"/>
    </row>
    <row r="140" spans="2:20" ht="13.5" customHeight="1">
      <c r="B140" s="613"/>
      <c r="C140" s="547"/>
      <c r="D140" s="293" t="s">
        <v>134</v>
      </c>
      <c r="E140" s="335">
        <f>市区町村別_推計残存歯数階層別人数!H139</f>
        <v>10969</v>
      </c>
      <c r="F140" s="262">
        <f t="shared" ref="F140" si="212">SUM(F137:F139)</f>
        <v>9737</v>
      </c>
      <c r="G140" s="262">
        <f t="shared" ref="G140" si="213">SUM(G137:G139)</f>
        <v>5961</v>
      </c>
      <c r="H140" s="262">
        <f t="shared" ref="H140" si="214">SUM(H137:H139)</f>
        <v>7810</v>
      </c>
      <c r="I140" s="262">
        <f t="shared" ref="I140" si="215">SUM(I137:I139)</f>
        <v>3086</v>
      </c>
      <c r="J140" s="262">
        <f t="shared" ref="J140" si="216">SUM(J137:J139)</f>
        <v>2789</v>
      </c>
      <c r="K140" s="262">
        <f t="shared" ref="K140" si="217">SUM(K137:K139)</f>
        <v>664</v>
      </c>
      <c r="L140" s="262">
        <f t="shared" ref="L140" si="218">SUM(L137:L139)</f>
        <v>3686</v>
      </c>
      <c r="M140" s="261">
        <f t="shared" si="176"/>
        <v>0.88768347160178684</v>
      </c>
      <c r="N140" s="261">
        <f t="shared" si="170"/>
        <v>0.54344060534232841</v>
      </c>
      <c r="O140" s="261">
        <f t="shared" si="171"/>
        <v>0.71200656395295836</v>
      </c>
      <c r="P140" s="261">
        <f t="shared" si="172"/>
        <v>0.28133831707539431</v>
      </c>
      <c r="Q140" s="261">
        <f t="shared" si="173"/>
        <v>0.25426201112225361</v>
      </c>
      <c r="R140" s="261">
        <f t="shared" si="174"/>
        <v>6.0534232837997998E-2</v>
      </c>
      <c r="S140" s="242">
        <f t="shared" si="175"/>
        <v>0.33603792506153707</v>
      </c>
      <c r="T140" s="265"/>
    </row>
    <row r="141" spans="2:20" ht="13.5" customHeight="1">
      <c r="B141" s="606">
        <v>35</v>
      </c>
      <c r="C141" s="545" t="s">
        <v>1</v>
      </c>
      <c r="D141" s="305" t="s">
        <v>288</v>
      </c>
      <c r="E141" s="335">
        <f>市区町村別_推計残存歯数階層別人数!H140</f>
        <v>4443</v>
      </c>
      <c r="F141" s="262">
        <v>3982</v>
      </c>
      <c r="G141" s="433">
        <v>2453</v>
      </c>
      <c r="H141" s="433">
        <v>3187</v>
      </c>
      <c r="I141" s="433">
        <v>1118</v>
      </c>
      <c r="J141" s="433">
        <v>1306</v>
      </c>
      <c r="K141" s="433">
        <v>342</v>
      </c>
      <c r="L141" s="433">
        <v>1721</v>
      </c>
      <c r="M141" s="261">
        <f t="shared" si="176"/>
        <v>0.89624127841548507</v>
      </c>
      <c r="N141" s="261">
        <f t="shared" si="170"/>
        <v>0.55210443394103081</v>
      </c>
      <c r="O141" s="261">
        <f t="shared" si="171"/>
        <v>0.71730812514067077</v>
      </c>
      <c r="P141" s="261">
        <f t="shared" si="172"/>
        <v>0.25163178032860678</v>
      </c>
      <c r="Q141" s="261">
        <f t="shared" si="173"/>
        <v>0.29394553229799686</v>
      </c>
      <c r="R141" s="261">
        <f t="shared" si="174"/>
        <v>7.6975016880486163E-2</v>
      </c>
      <c r="S141" s="242">
        <f t="shared" si="175"/>
        <v>0.38735088903893766</v>
      </c>
      <c r="T141" s="265"/>
    </row>
    <row r="142" spans="2:20" ht="13.5" customHeight="1">
      <c r="B142" s="607"/>
      <c r="C142" s="546"/>
      <c r="D142" s="361" t="s">
        <v>289</v>
      </c>
      <c r="E142" s="362">
        <f>市区町村別_推計残存歯数階層別人数!H141</f>
        <v>7966</v>
      </c>
      <c r="F142" s="295">
        <v>7080</v>
      </c>
      <c r="G142" s="439">
        <v>4338</v>
      </c>
      <c r="H142" s="439">
        <v>5555</v>
      </c>
      <c r="I142" s="439">
        <v>1977</v>
      </c>
      <c r="J142" s="439">
        <v>2146</v>
      </c>
      <c r="K142" s="439">
        <v>622</v>
      </c>
      <c r="L142" s="439">
        <v>3072</v>
      </c>
      <c r="M142" s="363">
        <f t="shared" si="176"/>
        <v>0.88877730354004514</v>
      </c>
      <c r="N142" s="363">
        <f t="shared" si="170"/>
        <v>0.54456439869445139</v>
      </c>
      <c r="O142" s="363">
        <f t="shared" si="171"/>
        <v>0.69733868943007782</v>
      </c>
      <c r="P142" s="363">
        <f t="shared" si="172"/>
        <v>0.24817976399698718</v>
      </c>
      <c r="Q142" s="363">
        <f t="shared" si="173"/>
        <v>0.26939492844589508</v>
      </c>
      <c r="R142" s="363">
        <f t="shared" si="174"/>
        <v>7.8081847853376851E-2</v>
      </c>
      <c r="S142" s="275">
        <f t="shared" si="175"/>
        <v>0.38563896560381622</v>
      </c>
      <c r="T142" s="265"/>
    </row>
    <row r="143" spans="2:20" ht="13.5" customHeight="1">
      <c r="B143" s="607"/>
      <c r="C143" s="546"/>
      <c r="D143" s="358" t="s">
        <v>290</v>
      </c>
      <c r="E143" s="359">
        <f>市区町村別_推計残存歯数階層別人数!H142</f>
        <v>18219</v>
      </c>
      <c r="F143" s="357">
        <v>15873</v>
      </c>
      <c r="G143" s="436">
        <v>9449</v>
      </c>
      <c r="H143" s="436">
        <v>11861</v>
      </c>
      <c r="I143" s="436">
        <v>4128</v>
      </c>
      <c r="J143" s="436">
        <v>4615</v>
      </c>
      <c r="K143" s="436">
        <v>1354</v>
      </c>
      <c r="L143" s="436">
        <v>7095</v>
      </c>
      <c r="M143" s="360">
        <f t="shared" si="176"/>
        <v>0.87123332784455787</v>
      </c>
      <c r="N143" s="360">
        <f t="shared" si="170"/>
        <v>0.51863439266699596</v>
      </c>
      <c r="O143" s="360">
        <f t="shared" si="171"/>
        <v>0.65102365662220762</v>
      </c>
      <c r="P143" s="360">
        <f t="shared" si="172"/>
        <v>0.22657665074921784</v>
      </c>
      <c r="Q143" s="360">
        <f t="shared" si="173"/>
        <v>0.25330698721115319</v>
      </c>
      <c r="R143" s="360">
        <f t="shared" si="174"/>
        <v>7.4318019649816131E-2</v>
      </c>
      <c r="S143" s="349">
        <f t="shared" si="175"/>
        <v>0.3894286184752182</v>
      </c>
      <c r="T143" s="265"/>
    </row>
    <row r="144" spans="2:20" ht="13.5" customHeight="1">
      <c r="B144" s="613"/>
      <c r="C144" s="547"/>
      <c r="D144" s="293" t="s">
        <v>134</v>
      </c>
      <c r="E144" s="335">
        <f>市区町村別_推計残存歯数階層別人数!H143</f>
        <v>30628</v>
      </c>
      <c r="F144" s="262">
        <f t="shared" ref="F144" si="219">SUM(F141:F143)</f>
        <v>26935</v>
      </c>
      <c r="G144" s="262">
        <f t="shared" ref="G144" si="220">SUM(G141:G143)</f>
        <v>16240</v>
      </c>
      <c r="H144" s="262">
        <f t="shared" ref="H144" si="221">SUM(H141:H143)</f>
        <v>20603</v>
      </c>
      <c r="I144" s="262">
        <f t="shared" ref="I144" si="222">SUM(I141:I143)</f>
        <v>7223</v>
      </c>
      <c r="J144" s="262">
        <f t="shared" ref="J144" si="223">SUM(J141:J143)</f>
        <v>8067</v>
      </c>
      <c r="K144" s="262">
        <f t="shared" ref="K144" si="224">SUM(K141:K143)</f>
        <v>2318</v>
      </c>
      <c r="L144" s="262">
        <f t="shared" ref="L144" si="225">SUM(L141:L143)</f>
        <v>11888</v>
      </c>
      <c r="M144" s="261">
        <f t="shared" si="176"/>
        <v>0.87942405641896304</v>
      </c>
      <c r="N144" s="261">
        <f t="shared" si="170"/>
        <v>0.53023377301815333</v>
      </c>
      <c r="O144" s="261">
        <f t="shared" si="171"/>
        <v>0.67268512472247621</v>
      </c>
      <c r="P144" s="261">
        <f t="shared" si="172"/>
        <v>0.23582995951417005</v>
      </c>
      <c r="Q144" s="261">
        <f t="shared" si="173"/>
        <v>0.26338644377693615</v>
      </c>
      <c r="R144" s="261">
        <f t="shared" si="174"/>
        <v>7.5682382133995044E-2</v>
      </c>
      <c r="S144" s="242">
        <f t="shared" si="175"/>
        <v>0.38814156980540682</v>
      </c>
      <c r="T144" s="265"/>
    </row>
    <row r="145" spans="2:20" ht="13.5" customHeight="1">
      <c r="B145" s="606">
        <v>36</v>
      </c>
      <c r="C145" s="545" t="s">
        <v>2</v>
      </c>
      <c r="D145" s="305" t="s">
        <v>288</v>
      </c>
      <c r="E145" s="335">
        <f>市区町村別_推計残存歯数階層別人数!H144</f>
        <v>1339</v>
      </c>
      <c r="F145" s="262">
        <v>1200</v>
      </c>
      <c r="G145" s="433">
        <v>725</v>
      </c>
      <c r="H145" s="433">
        <v>949</v>
      </c>
      <c r="I145" s="433">
        <v>358</v>
      </c>
      <c r="J145" s="433">
        <v>397</v>
      </c>
      <c r="K145" s="433">
        <v>93</v>
      </c>
      <c r="L145" s="433">
        <v>545</v>
      </c>
      <c r="M145" s="261">
        <f>IFERROR(F145/E145,"-")</f>
        <v>0.89619118745332338</v>
      </c>
      <c r="N145" s="261">
        <f t="shared" si="0"/>
        <v>0.54144884241971625</v>
      </c>
      <c r="O145" s="261">
        <f t="shared" si="1"/>
        <v>0.70873786407766992</v>
      </c>
      <c r="P145" s="261">
        <f t="shared" si="2"/>
        <v>0.26736370425690814</v>
      </c>
      <c r="Q145" s="261">
        <f t="shared" si="3"/>
        <v>0.29648991784914114</v>
      </c>
      <c r="R145" s="261">
        <f t="shared" si="4"/>
        <v>6.9454817027632565E-2</v>
      </c>
      <c r="S145" s="242">
        <f t="shared" si="5"/>
        <v>0.40702016430171772</v>
      </c>
      <c r="T145" s="265"/>
    </row>
    <row r="146" spans="2:20" ht="13.5" customHeight="1">
      <c r="B146" s="607"/>
      <c r="C146" s="546"/>
      <c r="D146" s="361" t="s">
        <v>289</v>
      </c>
      <c r="E146" s="362">
        <f>市区町村別_推計残存歯数階層別人数!H145</f>
        <v>2203</v>
      </c>
      <c r="F146" s="295">
        <v>1951</v>
      </c>
      <c r="G146" s="439">
        <v>1204</v>
      </c>
      <c r="H146" s="439">
        <v>1495</v>
      </c>
      <c r="I146" s="439">
        <v>559</v>
      </c>
      <c r="J146" s="439">
        <v>637</v>
      </c>
      <c r="K146" s="439">
        <v>179</v>
      </c>
      <c r="L146" s="439">
        <v>888</v>
      </c>
      <c r="M146" s="363">
        <f t="shared" ref="M146:M172" si="226">IFERROR(F146/E146,"-")</f>
        <v>0.88561053109396282</v>
      </c>
      <c r="N146" s="363">
        <f t="shared" si="0"/>
        <v>0.54652746255106677</v>
      </c>
      <c r="O146" s="363">
        <f t="shared" si="1"/>
        <v>0.67862006354970494</v>
      </c>
      <c r="P146" s="363">
        <f t="shared" si="2"/>
        <v>0.25374489332728101</v>
      </c>
      <c r="Q146" s="363">
        <f t="shared" si="3"/>
        <v>0.28915115751248299</v>
      </c>
      <c r="R146" s="363">
        <f t="shared" si="4"/>
        <v>8.1252837040399456E-2</v>
      </c>
      <c r="S146" s="275">
        <f t="shared" si="5"/>
        <v>0.40308669995460733</v>
      </c>
      <c r="T146" s="265"/>
    </row>
    <row r="147" spans="2:20" ht="13.5" customHeight="1">
      <c r="B147" s="607"/>
      <c r="C147" s="546"/>
      <c r="D147" s="358" t="s">
        <v>290</v>
      </c>
      <c r="E147" s="359">
        <f>市区町村別_推計残存歯数階層別人数!H146</f>
        <v>5037</v>
      </c>
      <c r="F147" s="357">
        <v>4398</v>
      </c>
      <c r="G147" s="436">
        <v>2665</v>
      </c>
      <c r="H147" s="436">
        <v>3224</v>
      </c>
      <c r="I147" s="436">
        <v>1188</v>
      </c>
      <c r="J147" s="436">
        <v>1432</v>
      </c>
      <c r="K147" s="436">
        <v>430</v>
      </c>
      <c r="L147" s="436">
        <v>2097</v>
      </c>
      <c r="M147" s="360">
        <f t="shared" si="226"/>
        <v>0.87313877307921384</v>
      </c>
      <c r="N147" s="360">
        <f t="shared" si="0"/>
        <v>0.52908477268215204</v>
      </c>
      <c r="O147" s="360">
        <f t="shared" si="1"/>
        <v>0.64006352987889614</v>
      </c>
      <c r="P147" s="360">
        <f t="shared" si="2"/>
        <v>0.23585467540202501</v>
      </c>
      <c r="Q147" s="360">
        <f t="shared" si="3"/>
        <v>0.28429620806035338</v>
      </c>
      <c r="R147" s="360">
        <f t="shared" si="4"/>
        <v>8.5368274766726232E-2</v>
      </c>
      <c r="S147" s="349">
        <f t="shared" si="5"/>
        <v>0.41631923764145323</v>
      </c>
      <c r="T147" s="265"/>
    </row>
    <row r="148" spans="2:20" ht="13.5" customHeight="1">
      <c r="B148" s="613"/>
      <c r="C148" s="547"/>
      <c r="D148" s="300" t="s">
        <v>134</v>
      </c>
      <c r="E148" s="337">
        <f>市区町村別_推計残存歯数階層別人数!H147</f>
        <v>8579</v>
      </c>
      <c r="F148" s="267">
        <f t="shared" ref="F148" si="227">SUM(F145:F147)</f>
        <v>7549</v>
      </c>
      <c r="G148" s="267">
        <f t="shared" ref="G148" si="228">SUM(G145:G147)</f>
        <v>4594</v>
      </c>
      <c r="H148" s="267">
        <f t="shared" ref="H148" si="229">SUM(H145:H147)</f>
        <v>5668</v>
      </c>
      <c r="I148" s="267">
        <f t="shared" ref="I148" si="230">SUM(I145:I147)</f>
        <v>2105</v>
      </c>
      <c r="J148" s="267">
        <f t="shared" ref="J148" si="231">SUM(J145:J147)</f>
        <v>2466</v>
      </c>
      <c r="K148" s="267">
        <f t="shared" ref="K148" si="232">SUM(K145:K147)</f>
        <v>702</v>
      </c>
      <c r="L148" s="267">
        <f t="shared" ref="L148" si="233">SUM(L145:L147)</f>
        <v>3530</v>
      </c>
      <c r="M148" s="309">
        <f t="shared" si="226"/>
        <v>0.87993938687492712</v>
      </c>
      <c r="N148" s="309">
        <f t="shared" si="0"/>
        <v>0.53549364727823756</v>
      </c>
      <c r="O148" s="309">
        <f t="shared" si="1"/>
        <v>0.66068306329409021</v>
      </c>
      <c r="P148" s="309">
        <f t="shared" si="2"/>
        <v>0.2453665928429887</v>
      </c>
      <c r="Q148" s="309">
        <f t="shared" si="3"/>
        <v>0.2874460892877958</v>
      </c>
      <c r="R148" s="309">
        <f t="shared" si="4"/>
        <v>8.182771884835062E-2</v>
      </c>
      <c r="S148" s="383">
        <f t="shared" si="5"/>
        <v>0.41146986828301668</v>
      </c>
      <c r="T148" s="265"/>
    </row>
    <row r="149" spans="2:20" ht="13.5" customHeight="1">
      <c r="B149" s="606">
        <v>37</v>
      </c>
      <c r="C149" s="545" t="s">
        <v>3</v>
      </c>
      <c r="D149" s="305" t="s">
        <v>288</v>
      </c>
      <c r="E149" s="335">
        <f>市区町村別_推計残存歯数階層別人数!H148</f>
        <v>3925</v>
      </c>
      <c r="F149" s="262">
        <v>3544</v>
      </c>
      <c r="G149" s="433">
        <v>2276</v>
      </c>
      <c r="H149" s="433">
        <v>2765</v>
      </c>
      <c r="I149" s="433">
        <v>1100</v>
      </c>
      <c r="J149" s="433">
        <v>1208</v>
      </c>
      <c r="K149" s="433">
        <v>306</v>
      </c>
      <c r="L149" s="433">
        <v>1570</v>
      </c>
      <c r="M149" s="261">
        <f t="shared" si="226"/>
        <v>0.90292993630573248</v>
      </c>
      <c r="N149" s="261">
        <f t="shared" si="0"/>
        <v>0.57987261146496816</v>
      </c>
      <c r="O149" s="261">
        <f t="shared" si="1"/>
        <v>0.7044585987261146</v>
      </c>
      <c r="P149" s="261">
        <f t="shared" si="2"/>
        <v>0.28025477707006369</v>
      </c>
      <c r="Q149" s="261">
        <f t="shared" si="3"/>
        <v>0.30777070063694267</v>
      </c>
      <c r="R149" s="261">
        <f t="shared" si="4"/>
        <v>7.7961783439490451E-2</v>
      </c>
      <c r="S149" s="242">
        <f t="shared" si="5"/>
        <v>0.4</v>
      </c>
      <c r="T149" s="265"/>
    </row>
    <row r="150" spans="2:20" ht="13.5" customHeight="1">
      <c r="B150" s="607"/>
      <c r="C150" s="546"/>
      <c r="D150" s="361" t="s">
        <v>289</v>
      </c>
      <c r="E150" s="362">
        <f>市区町村別_推計残存歯数階層別人数!H149</f>
        <v>6845</v>
      </c>
      <c r="F150" s="295">
        <v>6189</v>
      </c>
      <c r="G150" s="439">
        <v>3913</v>
      </c>
      <c r="H150" s="439">
        <v>4844</v>
      </c>
      <c r="I150" s="439">
        <v>1706</v>
      </c>
      <c r="J150" s="439">
        <v>1990</v>
      </c>
      <c r="K150" s="439">
        <v>526</v>
      </c>
      <c r="L150" s="439">
        <v>2819</v>
      </c>
      <c r="M150" s="363">
        <f t="shared" si="226"/>
        <v>0.90416362308254206</v>
      </c>
      <c r="N150" s="363">
        <f t="shared" si="0"/>
        <v>0.57165814463111764</v>
      </c>
      <c r="O150" s="363">
        <f t="shared" si="1"/>
        <v>0.70766983199415634</v>
      </c>
      <c r="P150" s="363">
        <f t="shared" si="2"/>
        <v>0.24923301680058438</v>
      </c>
      <c r="Q150" s="363">
        <f t="shared" si="3"/>
        <v>0.29072315558802048</v>
      </c>
      <c r="R150" s="363">
        <f t="shared" si="4"/>
        <v>7.6844411979547111E-2</v>
      </c>
      <c r="S150" s="275">
        <f t="shared" si="5"/>
        <v>0.41183345507669833</v>
      </c>
      <c r="T150" s="265"/>
    </row>
    <row r="151" spans="2:20" ht="13.5" customHeight="1">
      <c r="B151" s="607"/>
      <c r="C151" s="546"/>
      <c r="D151" s="358" t="s">
        <v>290</v>
      </c>
      <c r="E151" s="359">
        <f>市区町村別_推計残存歯数階層別人数!H150</f>
        <v>16318</v>
      </c>
      <c r="F151" s="357">
        <v>14312</v>
      </c>
      <c r="G151" s="436">
        <v>8848</v>
      </c>
      <c r="H151" s="436">
        <v>10488</v>
      </c>
      <c r="I151" s="436">
        <v>3801</v>
      </c>
      <c r="J151" s="436">
        <v>4138</v>
      </c>
      <c r="K151" s="436">
        <v>1247</v>
      </c>
      <c r="L151" s="436">
        <v>6654</v>
      </c>
      <c r="M151" s="360">
        <f t="shared" si="226"/>
        <v>0.87706826817011885</v>
      </c>
      <c r="N151" s="360">
        <f t="shared" si="0"/>
        <v>0.54222331168035298</v>
      </c>
      <c r="O151" s="360">
        <f t="shared" si="1"/>
        <v>0.64272582424316704</v>
      </c>
      <c r="P151" s="360">
        <f t="shared" si="2"/>
        <v>0.23293295747027823</v>
      </c>
      <c r="Q151" s="360">
        <f t="shared" si="3"/>
        <v>0.2535849981615394</v>
      </c>
      <c r="R151" s="360">
        <f t="shared" si="4"/>
        <v>7.6418678759651915E-2</v>
      </c>
      <c r="S151" s="349">
        <f t="shared" si="5"/>
        <v>0.4077705601176615</v>
      </c>
      <c r="T151" s="265"/>
    </row>
    <row r="152" spans="2:20" ht="13.5" customHeight="1">
      <c r="B152" s="613"/>
      <c r="C152" s="547"/>
      <c r="D152" s="293" t="s">
        <v>134</v>
      </c>
      <c r="E152" s="335">
        <f>市区町村別_推計残存歯数階層別人数!H151</f>
        <v>27088</v>
      </c>
      <c r="F152" s="262">
        <f t="shared" ref="F152" si="234">SUM(F149:F151)</f>
        <v>24045</v>
      </c>
      <c r="G152" s="262">
        <f t="shared" ref="G152" si="235">SUM(G149:G151)</f>
        <v>15037</v>
      </c>
      <c r="H152" s="262">
        <f t="shared" ref="H152" si="236">SUM(H149:H151)</f>
        <v>18097</v>
      </c>
      <c r="I152" s="262">
        <f t="shared" ref="I152" si="237">SUM(I149:I151)</f>
        <v>6607</v>
      </c>
      <c r="J152" s="262">
        <f t="shared" ref="J152" si="238">SUM(J149:J151)</f>
        <v>7336</v>
      </c>
      <c r="K152" s="262">
        <f t="shared" ref="K152" si="239">SUM(K149:K151)</f>
        <v>2079</v>
      </c>
      <c r="L152" s="262">
        <f t="shared" ref="L152" si="240">SUM(L149:L151)</f>
        <v>11043</v>
      </c>
      <c r="M152" s="261">
        <f t="shared" si="226"/>
        <v>0.88766243354991137</v>
      </c>
      <c r="N152" s="261">
        <f t="shared" si="0"/>
        <v>0.55511665682220912</v>
      </c>
      <c r="O152" s="261">
        <f t="shared" si="1"/>
        <v>0.66808180744240997</v>
      </c>
      <c r="P152" s="261">
        <f t="shared" si="2"/>
        <v>0.24390874187832251</v>
      </c>
      <c r="Q152" s="261">
        <f t="shared" si="3"/>
        <v>0.27082102776137035</v>
      </c>
      <c r="R152" s="261">
        <f t="shared" si="4"/>
        <v>7.6749852333136442E-2</v>
      </c>
      <c r="S152" s="242">
        <f t="shared" si="5"/>
        <v>0.40767129356172477</v>
      </c>
      <c r="T152" s="265"/>
    </row>
    <row r="153" spans="2:20" ht="13.5" customHeight="1">
      <c r="B153" s="606">
        <v>38</v>
      </c>
      <c r="C153" s="545" t="s">
        <v>39</v>
      </c>
      <c r="D153" s="305" t="s">
        <v>288</v>
      </c>
      <c r="E153" s="335">
        <f>市区町村別_推計残存歯数階層別人数!H152</f>
        <v>866</v>
      </c>
      <c r="F153" s="262">
        <v>786</v>
      </c>
      <c r="G153" s="433">
        <v>470</v>
      </c>
      <c r="H153" s="433">
        <v>606</v>
      </c>
      <c r="I153" s="433">
        <v>245</v>
      </c>
      <c r="J153" s="433">
        <v>314</v>
      </c>
      <c r="K153" s="433">
        <v>76</v>
      </c>
      <c r="L153" s="433">
        <v>307</v>
      </c>
      <c r="M153" s="261">
        <f t="shared" si="226"/>
        <v>0.90762124711316394</v>
      </c>
      <c r="N153" s="261">
        <f t="shared" si="0"/>
        <v>0.54272517321016167</v>
      </c>
      <c r="O153" s="261">
        <f t="shared" si="1"/>
        <v>0.69976905311778292</v>
      </c>
      <c r="P153" s="261">
        <f t="shared" si="2"/>
        <v>0.28290993071593534</v>
      </c>
      <c r="Q153" s="261">
        <f t="shared" si="3"/>
        <v>0.3625866050808314</v>
      </c>
      <c r="R153" s="261">
        <f t="shared" si="4"/>
        <v>8.7759815242494224E-2</v>
      </c>
      <c r="S153" s="242">
        <f t="shared" si="5"/>
        <v>0.35450346420323325</v>
      </c>
      <c r="T153" s="265"/>
    </row>
    <row r="154" spans="2:20" ht="13.5" customHeight="1">
      <c r="B154" s="607"/>
      <c r="C154" s="546"/>
      <c r="D154" s="361" t="s">
        <v>289</v>
      </c>
      <c r="E154" s="362">
        <f>市区町村別_推計残存歯数階層別人数!H153</f>
        <v>1421</v>
      </c>
      <c r="F154" s="295">
        <v>1292</v>
      </c>
      <c r="G154" s="439">
        <v>794</v>
      </c>
      <c r="H154" s="439">
        <v>1069</v>
      </c>
      <c r="I154" s="439">
        <v>346</v>
      </c>
      <c r="J154" s="439">
        <v>495</v>
      </c>
      <c r="K154" s="439">
        <v>113</v>
      </c>
      <c r="L154" s="439">
        <v>534</v>
      </c>
      <c r="M154" s="363">
        <f t="shared" si="226"/>
        <v>0.90921885995777618</v>
      </c>
      <c r="N154" s="363">
        <f t="shared" si="0"/>
        <v>0.55876143560872626</v>
      </c>
      <c r="O154" s="363">
        <f t="shared" si="1"/>
        <v>0.75228712174524981</v>
      </c>
      <c r="P154" s="363">
        <f t="shared" si="2"/>
        <v>0.24349049964813513</v>
      </c>
      <c r="Q154" s="363">
        <f t="shared" si="3"/>
        <v>0.34834623504574241</v>
      </c>
      <c r="R154" s="363">
        <f t="shared" si="4"/>
        <v>7.9521463757916966E-2</v>
      </c>
      <c r="S154" s="275">
        <f t="shared" si="5"/>
        <v>0.37579169598874035</v>
      </c>
      <c r="T154" s="265"/>
    </row>
    <row r="155" spans="2:20" ht="13.5" customHeight="1">
      <c r="B155" s="607"/>
      <c r="C155" s="546"/>
      <c r="D155" s="358" t="s">
        <v>290</v>
      </c>
      <c r="E155" s="359">
        <f>市区町村別_推計残存歯数階層別人数!H154</f>
        <v>2637</v>
      </c>
      <c r="F155" s="357">
        <v>2371</v>
      </c>
      <c r="G155" s="436">
        <v>1385</v>
      </c>
      <c r="H155" s="436">
        <v>1862</v>
      </c>
      <c r="I155" s="436">
        <v>624</v>
      </c>
      <c r="J155" s="436">
        <v>888</v>
      </c>
      <c r="K155" s="436">
        <v>214</v>
      </c>
      <c r="L155" s="436">
        <v>982</v>
      </c>
      <c r="M155" s="360">
        <f t="shared" si="226"/>
        <v>0.89912779673871823</v>
      </c>
      <c r="N155" s="360">
        <f t="shared" si="0"/>
        <v>0.52521805081532047</v>
      </c>
      <c r="O155" s="360">
        <f t="shared" si="1"/>
        <v>0.70610542282897226</v>
      </c>
      <c r="P155" s="360">
        <f t="shared" si="2"/>
        <v>0.23663253697383391</v>
      </c>
      <c r="Q155" s="360">
        <f t="shared" si="3"/>
        <v>0.33674630261660976</v>
      </c>
      <c r="R155" s="360">
        <f t="shared" si="4"/>
        <v>8.1152825180128937E-2</v>
      </c>
      <c r="S155" s="349">
        <f t="shared" si="5"/>
        <v>0.37239287068638605</v>
      </c>
      <c r="T155" s="265"/>
    </row>
    <row r="156" spans="2:20" ht="13.5" customHeight="1">
      <c r="B156" s="613"/>
      <c r="C156" s="547"/>
      <c r="D156" s="293" t="s">
        <v>134</v>
      </c>
      <c r="E156" s="335">
        <f>市区町村別_推計残存歯数階層別人数!H155</f>
        <v>4924</v>
      </c>
      <c r="F156" s="262">
        <f t="shared" ref="F156" si="241">SUM(F153:F155)</f>
        <v>4449</v>
      </c>
      <c r="G156" s="262">
        <f t="shared" ref="G156" si="242">SUM(G153:G155)</f>
        <v>2649</v>
      </c>
      <c r="H156" s="262">
        <f t="shared" ref="H156" si="243">SUM(H153:H155)</f>
        <v>3537</v>
      </c>
      <c r="I156" s="262">
        <f t="shared" ref="I156" si="244">SUM(I153:I155)</f>
        <v>1215</v>
      </c>
      <c r="J156" s="262">
        <f t="shared" ref="J156" si="245">SUM(J153:J155)</f>
        <v>1697</v>
      </c>
      <c r="K156" s="262">
        <f t="shared" ref="K156" si="246">SUM(K153:K155)</f>
        <v>403</v>
      </c>
      <c r="L156" s="262">
        <f t="shared" ref="L156" si="247">SUM(L153:L155)</f>
        <v>1823</v>
      </c>
      <c r="M156" s="261">
        <f t="shared" si="226"/>
        <v>0.90353371242891956</v>
      </c>
      <c r="N156" s="261">
        <f t="shared" si="0"/>
        <v>0.53797725426482534</v>
      </c>
      <c r="O156" s="261">
        <f t="shared" si="1"/>
        <v>0.71831844029244518</v>
      </c>
      <c r="P156" s="261">
        <f t="shared" si="2"/>
        <v>0.24675060926076361</v>
      </c>
      <c r="Q156" s="261">
        <f t="shared" si="3"/>
        <v>0.34463850528025997</v>
      </c>
      <c r="R156" s="261">
        <f t="shared" si="4"/>
        <v>8.1844029244516656E-2</v>
      </c>
      <c r="S156" s="242">
        <f t="shared" si="5"/>
        <v>0.37022745735174656</v>
      </c>
      <c r="T156" s="265"/>
    </row>
    <row r="157" spans="2:20" ht="13.5" customHeight="1">
      <c r="B157" s="606">
        <v>39</v>
      </c>
      <c r="C157" s="545" t="s">
        <v>7</v>
      </c>
      <c r="D157" s="305" t="s">
        <v>288</v>
      </c>
      <c r="E157" s="335">
        <f>市区町村別_推計残存歯数階層別人数!H156</f>
        <v>4419</v>
      </c>
      <c r="F157" s="262">
        <v>3964</v>
      </c>
      <c r="G157" s="433">
        <v>2607</v>
      </c>
      <c r="H157" s="433">
        <v>3141</v>
      </c>
      <c r="I157" s="433">
        <v>1217</v>
      </c>
      <c r="J157" s="433">
        <v>1412</v>
      </c>
      <c r="K157" s="433">
        <v>266</v>
      </c>
      <c r="L157" s="433">
        <v>1363</v>
      </c>
      <c r="M157" s="261">
        <f t="shared" si="226"/>
        <v>0.89703552840009049</v>
      </c>
      <c r="N157" s="261">
        <f t="shared" si="0"/>
        <v>0.58995247793618466</v>
      </c>
      <c r="O157" s="261">
        <f t="shared" si="1"/>
        <v>0.71079429735234212</v>
      </c>
      <c r="P157" s="261">
        <f t="shared" si="2"/>
        <v>0.27540167458701065</v>
      </c>
      <c r="Q157" s="261">
        <f t="shared" si="3"/>
        <v>0.31952930527268614</v>
      </c>
      <c r="R157" s="261">
        <f t="shared" si="4"/>
        <v>6.0194614166100925E-2</v>
      </c>
      <c r="S157" s="242">
        <f t="shared" si="5"/>
        <v>0.3084408237157728</v>
      </c>
      <c r="T157" s="265"/>
    </row>
    <row r="158" spans="2:20" ht="13.5" customHeight="1">
      <c r="B158" s="607"/>
      <c r="C158" s="546"/>
      <c r="D158" s="361" t="s">
        <v>289</v>
      </c>
      <c r="E158" s="362">
        <f>市区町村別_推計残存歯数階層別人数!H157</f>
        <v>7914</v>
      </c>
      <c r="F158" s="295">
        <v>7034</v>
      </c>
      <c r="G158" s="439">
        <v>4568</v>
      </c>
      <c r="H158" s="439">
        <v>5464</v>
      </c>
      <c r="I158" s="439">
        <v>2150</v>
      </c>
      <c r="J158" s="439">
        <v>2320</v>
      </c>
      <c r="K158" s="439">
        <v>533</v>
      </c>
      <c r="L158" s="439">
        <v>2599</v>
      </c>
      <c r="M158" s="363">
        <f t="shared" si="226"/>
        <v>0.88880464998736419</v>
      </c>
      <c r="N158" s="363">
        <f t="shared" si="0"/>
        <v>0.57720495324740961</v>
      </c>
      <c r="O158" s="363">
        <f t="shared" si="1"/>
        <v>0.69042203689663884</v>
      </c>
      <c r="P158" s="363">
        <f t="shared" si="2"/>
        <v>0.27167045741723528</v>
      </c>
      <c r="Q158" s="363">
        <f t="shared" si="3"/>
        <v>0.29315137730603991</v>
      </c>
      <c r="R158" s="363">
        <f t="shared" si="4"/>
        <v>6.7349001769016925E-2</v>
      </c>
      <c r="S158" s="275">
        <f t="shared" si="5"/>
        <v>0.32840535759413697</v>
      </c>
      <c r="T158" s="265"/>
    </row>
    <row r="159" spans="2:20" ht="13.5" customHeight="1">
      <c r="B159" s="607"/>
      <c r="C159" s="546"/>
      <c r="D159" s="358" t="s">
        <v>290</v>
      </c>
      <c r="E159" s="359">
        <f>市区町村別_推計残存歯数階層別人数!H158</f>
        <v>17141</v>
      </c>
      <c r="F159" s="357">
        <v>14819</v>
      </c>
      <c r="G159" s="436">
        <v>9341</v>
      </c>
      <c r="H159" s="436">
        <v>11248</v>
      </c>
      <c r="I159" s="436">
        <v>4233</v>
      </c>
      <c r="J159" s="436">
        <v>4738</v>
      </c>
      <c r="K159" s="436">
        <v>1148</v>
      </c>
      <c r="L159" s="436">
        <v>5486</v>
      </c>
      <c r="M159" s="360">
        <f t="shared" si="226"/>
        <v>0.86453532466017147</v>
      </c>
      <c r="N159" s="360">
        <f t="shared" si="0"/>
        <v>0.54495070299282422</v>
      </c>
      <c r="O159" s="360">
        <f t="shared" si="1"/>
        <v>0.65620442214573249</v>
      </c>
      <c r="P159" s="360">
        <f t="shared" si="2"/>
        <v>0.24695175310658654</v>
      </c>
      <c r="Q159" s="360">
        <f t="shared" si="3"/>
        <v>0.27641327810512806</v>
      </c>
      <c r="R159" s="360">
        <f t="shared" si="4"/>
        <v>6.6973922174902278E-2</v>
      </c>
      <c r="S159" s="349">
        <f t="shared" si="5"/>
        <v>0.32005133889504694</v>
      </c>
      <c r="T159" s="265"/>
    </row>
    <row r="160" spans="2:20" ht="13.5" customHeight="1">
      <c r="B160" s="613"/>
      <c r="C160" s="547"/>
      <c r="D160" s="293" t="s">
        <v>134</v>
      </c>
      <c r="E160" s="335">
        <f>市区町村別_推計残存歯数階層別人数!H159</f>
        <v>29474</v>
      </c>
      <c r="F160" s="262">
        <f t="shared" ref="F160" si="248">SUM(F157:F159)</f>
        <v>25817</v>
      </c>
      <c r="G160" s="262">
        <f t="shared" ref="G160" si="249">SUM(G157:G159)</f>
        <v>16516</v>
      </c>
      <c r="H160" s="262">
        <f t="shared" ref="H160" si="250">SUM(H157:H159)</f>
        <v>19853</v>
      </c>
      <c r="I160" s="262">
        <f t="shared" ref="I160" si="251">SUM(I157:I159)</f>
        <v>7600</v>
      </c>
      <c r="J160" s="262">
        <f t="shared" ref="J160" si="252">SUM(J157:J159)</f>
        <v>8470</v>
      </c>
      <c r="K160" s="262">
        <f t="shared" ref="K160" si="253">SUM(K157:K159)</f>
        <v>1947</v>
      </c>
      <c r="L160" s="262">
        <f t="shared" ref="L160" si="254">SUM(L157:L159)</f>
        <v>9448</v>
      </c>
      <c r="M160" s="261">
        <f t="shared" si="226"/>
        <v>0.87592454366560357</v>
      </c>
      <c r="N160" s="261">
        <f t="shared" si="0"/>
        <v>0.56035828187555137</v>
      </c>
      <c r="O160" s="261">
        <f t="shared" si="1"/>
        <v>0.67357671167808919</v>
      </c>
      <c r="P160" s="261">
        <f t="shared" si="2"/>
        <v>0.25785438013164147</v>
      </c>
      <c r="Q160" s="261">
        <f t="shared" si="3"/>
        <v>0.28737192101513198</v>
      </c>
      <c r="R160" s="261">
        <f t="shared" si="4"/>
        <v>6.6058220804777093E-2</v>
      </c>
      <c r="S160" s="242">
        <f t="shared" si="5"/>
        <v>0.3205537083531248</v>
      </c>
      <c r="T160" s="265"/>
    </row>
    <row r="161" spans="2:20" ht="13.5" customHeight="1">
      <c r="B161" s="606">
        <v>40</v>
      </c>
      <c r="C161" s="545" t="s">
        <v>40</v>
      </c>
      <c r="D161" s="305" t="s">
        <v>288</v>
      </c>
      <c r="E161" s="335">
        <f>市区町村別_推計残存歯数階層別人数!H160</f>
        <v>924</v>
      </c>
      <c r="F161" s="262">
        <v>812</v>
      </c>
      <c r="G161" s="433">
        <v>538</v>
      </c>
      <c r="H161" s="433">
        <v>681</v>
      </c>
      <c r="I161" s="433">
        <v>246</v>
      </c>
      <c r="J161" s="433">
        <v>225</v>
      </c>
      <c r="K161" s="433">
        <v>47</v>
      </c>
      <c r="L161" s="433">
        <v>299</v>
      </c>
      <c r="M161" s="261">
        <f t="shared" si="226"/>
        <v>0.87878787878787878</v>
      </c>
      <c r="N161" s="261">
        <f t="shared" si="0"/>
        <v>0.58225108225108224</v>
      </c>
      <c r="O161" s="261">
        <f t="shared" si="1"/>
        <v>0.73701298701298701</v>
      </c>
      <c r="P161" s="261">
        <f t="shared" si="2"/>
        <v>0.26623376623376621</v>
      </c>
      <c r="Q161" s="261">
        <f t="shared" si="3"/>
        <v>0.2435064935064935</v>
      </c>
      <c r="R161" s="261">
        <f t="shared" si="4"/>
        <v>5.0865800865800864E-2</v>
      </c>
      <c r="S161" s="242">
        <f t="shared" si="5"/>
        <v>0.3235930735930736</v>
      </c>
      <c r="T161" s="265"/>
    </row>
    <row r="162" spans="2:20" ht="13.5" customHeight="1">
      <c r="B162" s="607"/>
      <c r="C162" s="546"/>
      <c r="D162" s="361" t="s">
        <v>289</v>
      </c>
      <c r="E162" s="362">
        <f>市区町村別_推計残存歯数階層別人数!H161</f>
        <v>1463</v>
      </c>
      <c r="F162" s="295">
        <v>1317</v>
      </c>
      <c r="G162" s="439">
        <v>890</v>
      </c>
      <c r="H162" s="439">
        <v>1119</v>
      </c>
      <c r="I162" s="439">
        <v>403</v>
      </c>
      <c r="J162" s="439">
        <v>375</v>
      </c>
      <c r="K162" s="439">
        <v>79</v>
      </c>
      <c r="L162" s="439">
        <v>477</v>
      </c>
      <c r="M162" s="363">
        <f t="shared" si="226"/>
        <v>0.9002050580997949</v>
      </c>
      <c r="N162" s="363">
        <f t="shared" si="0"/>
        <v>0.60833902939166096</v>
      </c>
      <c r="O162" s="363">
        <f t="shared" si="1"/>
        <v>0.76486671223513325</v>
      </c>
      <c r="P162" s="363">
        <f t="shared" si="2"/>
        <v>0.27546138072453863</v>
      </c>
      <c r="Q162" s="363">
        <f t="shared" si="3"/>
        <v>0.2563226247436774</v>
      </c>
      <c r="R162" s="363">
        <f t="shared" si="4"/>
        <v>5.3998632946001365E-2</v>
      </c>
      <c r="S162" s="275">
        <f t="shared" si="5"/>
        <v>0.32604237867395763</v>
      </c>
      <c r="T162" s="265"/>
    </row>
    <row r="163" spans="2:20" ht="13.5" customHeight="1">
      <c r="B163" s="607"/>
      <c r="C163" s="546"/>
      <c r="D163" s="358" t="s">
        <v>290</v>
      </c>
      <c r="E163" s="359">
        <f>市区町村別_推計残存歯数階層別人数!H162</f>
        <v>2818</v>
      </c>
      <c r="F163" s="357">
        <v>2524</v>
      </c>
      <c r="G163" s="436">
        <v>1654</v>
      </c>
      <c r="H163" s="436">
        <v>2020</v>
      </c>
      <c r="I163" s="436">
        <v>718</v>
      </c>
      <c r="J163" s="436">
        <v>714</v>
      </c>
      <c r="K163" s="436">
        <v>157</v>
      </c>
      <c r="L163" s="436">
        <v>943</v>
      </c>
      <c r="M163" s="360">
        <f t="shared" si="226"/>
        <v>0.89567068843151176</v>
      </c>
      <c r="N163" s="360">
        <f t="shared" si="0"/>
        <v>0.5869410929737402</v>
      </c>
      <c r="O163" s="360">
        <f t="shared" si="1"/>
        <v>0.71682044002838896</v>
      </c>
      <c r="P163" s="360">
        <f t="shared" si="2"/>
        <v>0.25479063165365506</v>
      </c>
      <c r="Q163" s="360">
        <f t="shared" si="3"/>
        <v>0.25337118523775726</v>
      </c>
      <c r="R163" s="360">
        <f t="shared" si="4"/>
        <v>5.5713271823988643E-2</v>
      </c>
      <c r="S163" s="349">
        <f t="shared" si="5"/>
        <v>0.33463449254790634</v>
      </c>
      <c r="T163" s="265"/>
    </row>
    <row r="164" spans="2:20" ht="13.5" customHeight="1">
      <c r="B164" s="613"/>
      <c r="C164" s="547"/>
      <c r="D164" s="293" t="s">
        <v>134</v>
      </c>
      <c r="E164" s="335">
        <f>市区町村別_推計残存歯数階層別人数!H163</f>
        <v>5205</v>
      </c>
      <c r="F164" s="262">
        <f t="shared" ref="F164" si="255">SUM(F161:F163)</f>
        <v>4653</v>
      </c>
      <c r="G164" s="262">
        <f t="shared" ref="G164" si="256">SUM(G161:G163)</f>
        <v>3082</v>
      </c>
      <c r="H164" s="262">
        <f t="shared" ref="H164" si="257">SUM(H161:H163)</f>
        <v>3820</v>
      </c>
      <c r="I164" s="262">
        <f t="shared" ref="I164" si="258">SUM(I161:I163)</f>
        <v>1367</v>
      </c>
      <c r="J164" s="262">
        <f t="shared" ref="J164" si="259">SUM(J161:J163)</f>
        <v>1314</v>
      </c>
      <c r="K164" s="262">
        <f t="shared" ref="K164" si="260">SUM(K161:K163)</f>
        <v>283</v>
      </c>
      <c r="L164" s="262">
        <f t="shared" ref="L164" si="261">SUM(L161:L163)</f>
        <v>1719</v>
      </c>
      <c r="M164" s="261">
        <f t="shared" si="226"/>
        <v>0.89394812680115276</v>
      </c>
      <c r="N164" s="261">
        <f t="shared" si="0"/>
        <v>0.59212295869356391</v>
      </c>
      <c r="O164" s="261">
        <f t="shared" si="1"/>
        <v>0.73390970220941398</v>
      </c>
      <c r="P164" s="261">
        <f t="shared" si="2"/>
        <v>0.26263208453410181</v>
      </c>
      <c r="Q164" s="261">
        <f t="shared" si="3"/>
        <v>0.25244956772334293</v>
      </c>
      <c r="R164" s="261">
        <f t="shared" si="4"/>
        <v>5.4370797310278579E-2</v>
      </c>
      <c r="S164" s="242">
        <f t="shared" si="5"/>
        <v>0.33025936599423633</v>
      </c>
      <c r="T164" s="265"/>
    </row>
    <row r="165" spans="2:20" ht="13.5" customHeight="1">
      <c r="B165" s="606">
        <v>41</v>
      </c>
      <c r="C165" s="545" t="s">
        <v>11</v>
      </c>
      <c r="D165" s="305" t="s">
        <v>288</v>
      </c>
      <c r="E165" s="335">
        <f>市区町村別_推計残存歯数階層別人数!H164</f>
        <v>1920</v>
      </c>
      <c r="F165" s="262">
        <v>1762</v>
      </c>
      <c r="G165" s="433">
        <v>1183</v>
      </c>
      <c r="H165" s="433">
        <v>1415</v>
      </c>
      <c r="I165" s="433">
        <v>584</v>
      </c>
      <c r="J165" s="433">
        <v>594</v>
      </c>
      <c r="K165" s="433">
        <v>154</v>
      </c>
      <c r="L165" s="433">
        <v>722</v>
      </c>
      <c r="M165" s="261">
        <f t="shared" si="226"/>
        <v>0.91770833333333335</v>
      </c>
      <c r="N165" s="261">
        <f t="shared" si="0"/>
        <v>0.61614583333333328</v>
      </c>
      <c r="O165" s="261">
        <f t="shared" si="1"/>
        <v>0.73697916666666663</v>
      </c>
      <c r="P165" s="261">
        <f t="shared" si="2"/>
        <v>0.30416666666666664</v>
      </c>
      <c r="Q165" s="261">
        <f t="shared" si="3"/>
        <v>0.30937500000000001</v>
      </c>
      <c r="R165" s="261">
        <f t="shared" si="4"/>
        <v>8.020833333333334E-2</v>
      </c>
      <c r="S165" s="242">
        <f t="shared" si="5"/>
        <v>0.37604166666666666</v>
      </c>
      <c r="T165" s="265"/>
    </row>
    <row r="166" spans="2:20" ht="13.5" customHeight="1">
      <c r="B166" s="607"/>
      <c r="C166" s="546"/>
      <c r="D166" s="361" t="s">
        <v>289</v>
      </c>
      <c r="E166" s="362">
        <f>市区町村別_推計残存歯数階層別人数!H165</f>
        <v>2962</v>
      </c>
      <c r="F166" s="295">
        <v>2676</v>
      </c>
      <c r="G166" s="439">
        <v>1839</v>
      </c>
      <c r="H166" s="439">
        <v>2180</v>
      </c>
      <c r="I166" s="439">
        <v>871</v>
      </c>
      <c r="J166" s="439">
        <v>824</v>
      </c>
      <c r="K166" s="439">
        <v>253</v>
      </c>
      <c r="L166" s="439">
        <v>1162</v>
      </c>
      <c r="M166" s="363">
        <f t="shared" si="226"/>
        <v>0.90344361917623228</v>
      </c>
      <c r="N166" s="363">
        <f t="shared" si="0"/>
        <v>0.62086428089128964</v>
      </c>
      <c r="O166" s="363">
        <f t="shared" si="1"/>
        <v>0.73598919648885885</v>
      </c>
      <c r="P166" s="363">
        <f t="shared" si="2"/>
        <v>0.2940580688723835</v>
      </c>
      <c r="Q166" s="363">
        <f t="shared" si="3"/>
        <v>0.27819041188386223</v>
      </c>
      <c r="R166" s="363">
        <f t="shared" si="4"/>
        <v>8.5415259959486831E-2</v>
      </c>
      <c r="S166" s="275">
        <f t="shared" si="5"/>
        <v>0.39230249831195141</v>
      </c>
      <c r="T166" s="265"/>
    </row>
    <row r="167" spans="2:20" ht="13.5" customHeight="1">
      <c r="B167" s="607"/>
      <c r="C167" s="546"/>
      <c r="D167" s="358" t="s">
        <v>290</v>
      </c>
      <c r="E167" s="359">
        <f>市区町村別_推計残存歯数階層別人数!H166</f>
        <v>5785</v>
      </c>
      <c r="F167" s="357">
        <v>5198</v>
      </c>
      <c r="G167" s="436">
        <v>3446</v>
      </c>
      <c r="H167" s="436">
        <v>4090</v>
      </c>
      <c r="I167" s="436">
        <v>1544</v>
      </c>
      <c r="J167" s="436">
        <v>1554</v>
      </c>
      <c r="K167" s="436">
        <v>474</v>
      </c>
      <c r="L167" s="436">
        <v>2236</v>
      </c>
      <c r="M167" s="360">
        <f t="shared" si="226"/>
        <v>0.89853068280034576</v>
      </c>
      <c r="N167" s="360">
        <f t="shared" si="0"/>
        <v>0.59567847882454628</v>
      </c>
      <c r="O167" s="360">
        <f t="shared" si="1"/>
        <v>0.70700086430423514</v>
      </c>
      <c r="P167" s="360">
        <f t="shared" si="2"/>
        <v>0.26689714779602419</v>
      </c>
      <c r="Q167" s="360">
        <f t="shared" si="3"/>
        <v>0.26862575626620572</v>
      </c>
      <c r="R167" s="360">
        <f t="shared" si="4"/>
        <v>8.1936041486603287E-2</v>
      </c>
      <c r="S167" s="349">
        <f t="shared" si="5"/>
        <v>0.38651685393258428</v>
      </c>
      <c r="T167" s="265"/>
    </row>
    <row r="168" spans="2:20" ht="13.5" customHeight="1">
      <c r="B168" s="613"/>
      <c r="C168" s="547"/>
      <c r="D168" s="293" t="s">
        <v>134</v>
      </c>
      <c r="E168" s="335">
        <f>市区町村別_推計残存歯数階層別人数!H167</f>
        <v>10667</v>
      </c>
      <c r="F168" s="262">
        <f t="shared" ref="F168" si="262">SUM(F165:F167)</f>
        <v>9636</v>
      </c>
      <c r="G168" s="262">
        <f t="shared" ref="G168" si="263">SUM(G165:G167)</f>
        <v>6468</v>
      </c>
      <c r="H168" s="262">
        <f t="shared" ref="H168" si="264">SUM(H165:H167)</f>
        <v>7685</v>
      </c>
      <c r="I168" s="262">
        <f t="shared" ref="I168" si="265">SUM(I165:I167)</f>
        <v>2999</v>
      </c>
      <c r="J168" s="262">
        <f t="shared" ref="J168" si="266">SUM(J165:J167)</f>
        <v>2972</v>
      </c>
      <c r="K168" s="262">
        <f t="shared" ref="K168" si="267">SUM(K165:K167)</f>
        <v>881</v>
      </c>
      <c r="L168" s="262">
        <f t="shared" ref="L168" si="268">SUM(L165:L167)</f>
        <v>4120</v>
      </c>
      <c r="M168" s="261">
        <f t="shared" si="226"/>
        <v>0.90334677041342459</v>
      </c>
      <c r="N168" s="261">
        <f t="shared" si="0"/>
        <v>0.60635605137339454</v>
      </c>
      <c r="O168" s="261">
        <f t="shared" si="1"/>
        <v>0.72044623605512326</v>
      </c>
      <c r="P168" s="261">
        <f t="shared" si="2"/>
        <v>0.28114746414174557</v>
      </c>
      <c r="Q168" s="261">
        <f t="shared" si="3"/>
        <v>0.2786162932408362</v>
      </c>
      <c r="R168" s="261">
        <f t="shared" si="4"/>
        <v>8.2591169025967942E-2</v>
      </c>
      <c r="S168" s="242">
        <f t="shared" si="5"/>
        <v>0.38623793006468549</v>
      </c>
      <c r="T168" s="265"/>
    </row>
    <row r="169" spans="2:20" ht="13.5" customHeight="1">
      <c r="B169" s="606">
        <v>42</v>
      </c>
      <c r="C169" s="545" t="s">
        <v>12</v>
      </c>
      <c r="D169" s="305" t="s">
        <v>288</v>
      </c>
      <c r="E169" s="335">
        <f>市区町村別_推計残存歯数階層別人数!H168</f>
        <v>4278</v>
      </c>
      <c r="F169" s="262">
        <v>3810</v>
      </c>
      <c r="G169" s="433">
        <v>2524</v>
      </c>
      <c r="H169" s="433">
        <v>2959</v>
      </c>
      <c r="I169" s="433">
        <v>1108</v>
      </c>
      <c r="J169" s="433">
        <v>1310</v>
      </c>
      <c r="K169" s="433">
        <v>267</v>
      </c>
      <c r="L169" s="433">
        <v>1365</v>
      </c>
      <c r="M169" s="261">
        <f t="shared" si="226"/>
        <v>0.89060308555399714</v>
      </c>
      <c r="N169" s="261">
        <f t="shared" si="0"/>
        <v>0.58999532491818607</v>
      </c>
      <c r="O169" s="261">
        <f t="shared" si="1"/>
        <v>0.69167835437120151</v>
      </c>
      <c r="P169" s="261">
        <f t="shared" si="2"/>
        <v>0.25899953249181862</v>
      </c>
      <c r="Q169" s="261">
        <f t="shared" si="3"/>
        <v>0.30621785881252922</v>
      </c>
      <c r="R169" s="261">
        <f t="shared" si="4"/>
        <v>6.2412342215988778E-2</v>
      </c>
      <c r="S169" s="242">
        <f t="shared" si="5"/>
        <v>0.31907433380084149</v>
      </c>
      <c r="T169" s="265"/>
    </row>
    <row r="170" spans="2:20" ht="13.5" customHeight="1">
      <c r="B170" s="607"/>
      <c r="C170" s="546"/>
      <c r="D170" s="361" t="s">
        <v>289</v>
      </c>
      <c r="E170" s="362">
        <f>市区町村別_推計残存歯数階層別人数!H169</f>
        <v>7824</v>
      </c>
      <c r="F170" s="295">
        <v>6946</v>
      </c>
      <c r="G170" s="439">
        <v>4533</v>
      </c>
      <c r="H170" s="439">
        <v>5438</v>
      </c>
      <c r="I170" s="439">
        <v>1963</v>
      </c>
      <c r="J170" s="439">
        <v>2246</v>
      </c>
      <c r="K170" s="439">
        <v>514</v>
      </c>
      <c r="L170" s="439">
        <v>2509</v>
      </c>
      <c r="M170" s="363">
        <f t="shared" si="226"/>
        <v>0.88778118609406953</v>
      </c>
      <c r="N170" s="363">
        <f t="shared" si="0"/>
        <v>0.57937116564417179</v>
      </c>
      <c r="O170" s="363">
        <f t="shared" si="1"/>
        <v>0.69504089979550099</v>
      </c>
      <c r="P170" s="363">
        <f t="shared" si="2"/>
        <v>0.25089468302658485</v>
      </c>
      <c r="Q170" s="363">
        <f t="shared" si="3"/>
        <v>0.28706543967280163</v>
      </c>
      <c r="R170" s="363">
        <f t="shared" si="4"/>
        <v>6.5695296523517382E-2</v>
      </c>
      <c r="S170" s="275">
        <f t="shared" si="5"/>
        <v>0.32067995910020453</v>
      </c>
      <c r="T170" s="265"/>
    </row>
    <row r="171" spans="2:20" ht="13.5" customHeight="1">
      <c r="B171" s="607"/>
      <c r="C171" s="546"/>
      <c r="D171" s="358" t="s">
        <v>290</v>
      </c>
      <c r="E171" s="359">
        <f>市区町村別_推計残存歯数階層別人数!H170</f>
        <v>17406</v>
      </c>
      <c r="F171" s="357">
        <v>15053</v>
      </c>
      <c r="G171" s="436">
        <v>9609</v>
      </c>
      <c r="H171" s="436">
        <v>11288</v>
      </c>
      <c r="I171" s="436">
        <v>4145</v>
      </c>
      <c r="J171" s="436">
        <v>4573</v>
      </c>
      <c r="K171" s="436">
        <v>1107</v>
      </c>
      <c r="L171" s="436">
        <v>5487</v>
      </c>
      <c r="M171" s="360">
        <f t="shared" si="226"/>
        <v>0.86481672986326552</v>
      </c>
      <c r="N171" s="360">
        <f t="shared" si="0"/>
        <v>0.55205101689072733</v>
      </c>
      <c r="O171" s="360">
        <f t="shared" si="1"/>
        <v>0.648512007353786</v>
      </c>
      <c r="P171" s="360">
        <f t="shared" si="2"/>
        <v>0.23813627484775365</v>
      </c>
      <c r="Q171" s="360">
        <f t="shared" si="3"/>
        <v>0.26272549695507297</v>
      </c>
      <c r="R171" s="360">
        <f t="shared" si="4"/>
        <v>6.3598759048603931E-2</v>
      </c>
      <c r="S171" s="349">
        <f t="shared" si="5"/>
        <v>0.3152361254739745</v>
      </c>
      <c r="T171" s="265"/>
    </row>
    <row r="172" spans="2:20" ht="13.5" customHeight="1">
      <c r="B172" s="613"/>
      <c r="C172" s="547"/>
      <c r="D172" s="293" t="s">
        <v>134</v>
      </c>
      <c r="E172" s="335">
        <f>市区町村別_推計残存歯数階層別人数!H171</f>
        <v>29508</v>
      </c>
      <c r="F172" s="262">
        <f t="shared" ref="F172" si="269">SUM(F169:F171)</f>
        <v>25809</v>
      </c>
      <c r="G172" s="262">
        <f t="shared" ref="G172" si="270">SUM(G169:G171)</f>
        <v>16666</v>
      </c>
      <c r="H172" s="262">
        <f t="shared" ref="H172" si="271">SUM(H169:H171)</f>
        <v>19685</v>
      </c>
      <c r="I172" s="262">
        <f t="shared" ref="I172" si="272">SUM(I169:I171)</f>
        <v>7216</v>
      </c>
      <c r="J172" s="262">
        <f t="shared" ref="J172" si="273">SUM(J169:J171)</f>
        <v>8129</v>
      </c>
      <c r="K172" s="262">
        <f t="shared" ref="K172" si="274">SUM(K169:K171)</f>
        <v>1888</v>
      </c>
      <c r="L172" s="262">
        <f t="shared" ref="L172" si="275">SUM(L169:L171)</f>
        <v>9361</v>
      </c>
      <c r="M172" s="261">
        <f t="shared" si="226"/>
        <v>0.87464416429442859</v>
      </c>
      <c r="N172" s="261">
        <f t="shared" si="0"/>
        <v>0.56479598752880578</v>
      </c>
      <c r="O172" s="261">
        <f t="shared" si="1"/>
        <v>0.66710722515927889</v>
      </c>
      <c r="P172" s="261">
        <f t="shared" si="2"/>
        <v>0.24454385251457231</v>
      </c>
      <c r="Q172" s="261">
        <f t="shared" si="3"/>
        <v>0.27548461434187338</v>
      </c>
      <c r="R172" s="261">
        <f t="shared" si="4"/>
        <v>6.3982648773214038E-2</v>
      </c>
      <c r="S172" s="242">
        <f t="shared" si="5"/>
        <v>0.31723600379558087</v>
      </c>
      <c r="T172" s="265"/>
    </row>
    <row r="173" spans="2:20" ht="13.5" customHeight="1">
      <c r="B173" s="606">
        <v>43</v>
      </c>
      <c r="C173" s="545" t="s">
        <v>8</v>
      </c>
      <c r="D173" s="305" t="s">
        <v>288</v>
      </c>
      <c r="E173" s="335">
        <f>市区町村別_推計残存歯数階層別人数!H172</f>
        <v>3014</v>
      </c>
      <c r="F173" s="262">
        <v>2652</v>
      </c>
      <c r="G173" s="433">
        <v>1736</v>
      </c>
      <c r="H173" s="433">
        <v>2023</v>
      </c>
      <c r="I173" s="433">
        <v>744</v>
      </c>
      <c r="J173" s="433">
        <v>1009</v>
      </c>
      <c r="K173" s="433">
        <v>194</v>
      </c>
      <c r="L173" s="433">
        <v>1007</v>
      </c>
      <c r="M173" s="261">
        <f>IFERROR(F173/E173,"-")</f>
        <v>0.87989382879893829</v>
      </c>
      <c r="N173" s="261">
        <f t="shared" ref="N173:N200" si="276">IFERROR(G173/E173,"-")</f>
        <v>0.57597876575978768</v>
      </c>
      <c r="O173" s="261">
        <f t="shared" ref="O173:O200" si="277">IFERROR(H173/E173,"-")</f>
        <v>0.67120106171201066</v>
      </c>
      <c r="P173" s="261">
        <f t="shared" ref="P173:P200" si="278">IFERROR(I173/E173,"-")</f>
        <v>0.24684804246848041</v>
      </c>
      <c r="Q173" s="261">
        <f t="shared" ref="Q173:Q200" si="279">IFERROR(J173/E173,"-")</f>
        <v>0.3347710683477107</v>
      </c>
      <c r="R173" s="261">
        <f t="shared" ref="R173:R200" si="280">IFERROR(K173/E173,"-")</f>
        <v>6.4366290643662907E-2</v>
      </c>
      <c r="S173" s="242">
        <f t="shared" ref="S173:S200" si="281">IFERROR(L173/E173,"-")</f>
        <v>0.334107498341075</v>
      </c>
      <c r="T173" s="265"/>
    </row>
    <row r="174" spans="2:20" ht="13.5" customHeight="1">
      <c r="B174" s="607"/>
      <c r="C174" s="546"/>
      <c r="D174" s="361" t="s">
        <v>289</v>
      </c>
      <c r="E174" s="362">
        <f>市区町村別_推計残存歯数階層別人数!H173</f>
        <v>5378</v>
      </c>
      <c r="F174" s="295">
        <v>4739</v>
      </c>
      <c r="G174" s="439">
        <v>3163</v>
      </c>
      <c r="H174" s="439">
        <v>3644</v>
      </c>
      <c r="I174" s="439">
        <v>1297</v>
      </c>
      <c r="J174" s="439">
        <v>1620</v>
      </c>
      <c r="K174" s="439">
        <v>391</v>
      </c>
      <c r="L174" s="439">
        <v>1785</v>
      </c>
      <c r="M174" s="363">
        <f t="shared" ref="M174:M200" si="282">IFERROR(F174/E174,"-")</f>
        <v>0.88118259576050573</v>
      </c>
      <c r="N174" s="363">
        <f t="shared" si="276"/>
        <v>0.58813685384901448</v>
      </c>
      <c r="O174" s="363">
        <f t="shared" si="277"/>
        <v>0.67757530680550393</v>
      </c>
      <c r="P174" s="363">
        <f t="shared" si="278"/>
        <v>0.24116772034213463</v>
      </c>
      <c r="Q174" s="363">
        <f t="shared" si="279"/>
        <v>0.30122722201561919</v>
      </c>
      <c r="R174" s="363">
        <f t="shared" si="280"/>
        <v>7.2703607288955002E-2</v>
      </c>
      <c r="S174" s="275">
        <f t="shared" si="281"/>
        <v>0.33190777240609892</v>
      </c>
      <c r="T174" s="265"/>
    </row>
    <row r="175" spans="2:20" ht="13.5" customHeight="1">
      <c r="B175" s="607"/>
      <c r="C175" s="546"/>
      <c r="D175" s="358" t="s">
        <v>290</v>
      </c>
      <c r="E175" s="359">
        <f>市区町村別_推計残存歯数階層別人数!H174</f>
        <v>11962</v>
      </c>
      <c r="F175" s="357">
        <v>10394</v>
      </c>
      <c r="G175" s="436">
        <v>6658</v>
      </c>
      <c r="H175" s="436">
        <v>7622</v>
      </c>
      <c r="I175" s="436">
        <v>2635</v>
      </c>
      <c r="J175" s="436">
        <v>3520</v>
      </c>
      <c r="K175" s="436">
        <v>873</v>
      </c>
      <c r="L175" s="436">
        <v>4000</v>
      </c>
      <c r="M175" s="360">
        <f t="shared" si="282"/>
        <v>0.8689182410968066</v>
      </c>
      <c r="N175" s="360">
        <f t="shared" si="276"/>
        <v>0.55659588697542217</v>
      </c>
      <c r="O175" s="360">
        <f t="shared" si="277"/>
        <v>0.63718441732151809</v>
      </c>
      <c r="P175" s="360">
        <f t="shared" si="278"/>
        <v>0.220280889483364</v>
      </c>
      <c r="Q175" s="360">
        <f t="shared" si="279"/>
        <v>0.29426517304798527</v>
      </c>
      <c r="R175" s="360">
        <f t="shared" si="280"/>
        <v>7.2981106838321347E-2</v>
      </c>
      <c r="S175" s="349">
        <f t="shared" si="281"/>
        <v>0.33439224209998331</v>
      </c>
      <c r="T175" s="265"/>
    </row>
    <row r="176" spans="2:20" ht="13.5" customHeight="1">
      <c r="B176" s="613"/>
      <c r="C176" s="547"/>
      <c r="D176" s="293" t="s">
        <v>134</v>
      </c>
      <c r="E176" s="335">
        <f>市区町村別_推計残存歯数階層別人数!H175</f>
        <v>20354</v>
      </c>
      <c r="F176" s="262">
        <f t="shared" ref="F176" si="283">SUM(F173:F175)</f>
        <v>17785</v>
      </c>
      <c r="G176" s="262">
        <f t="shared" ref="G176" si="284">SUM(G173:G175)</f>
        <v>11557</v>
      </c>
      <c r="H176" s="262">
        <f t="shared" ref="H176" si="285">SUM(H173:H175)</f>
        <v>13289</v>
      </c>
      <c r="I176" s="262">
        <f t="shared" ref="I176" si="286">SUM(I173:I175)</f>
        <v>4676</v>
      </c>
      <c r="J176" s="262">
        <f t="shared" ref="J176" si="287">SUM(J173:J175)</f>
        <v>6149</v>
      </c>
      <c r="K176" s="262">
        <f t="shared" ref="K176" si="288">SUM(K173:K175)</f>
        <v>1458</v>
      </c>
      <c r="L176" s="262">
        <f t="shared" ref="L176" si="289">SUM(L173:L175)</f>
        <v>6792</v>
      </c>
      <c r="M176" s="261">
        <f t="shared" si="282"/>
        <v>0.87378402279650191</v>
      </c>
      <c r="N176" s="261">
        <f t="shared" si="276"/>
        <v>0.56779994104352949</v>
      </c>
      <c r="O176" s="261">
        <f t="shared" si="277"/>
        <v>0.65289378009236509</v>
      </c>
      <c r="P176" s="261">
        <f t="shared" si="278"/>
        <v>0.22973371327503195</v>
      </c>
      <c r="Q176" s="261">
        <f t="shared" si="279"/>
        <v>0.30210278078019065</v>
      </c>
      <c r="R176" s="261">
        <f t="shared" si="280"/>
        <v>7.1632111624250761E-2</v>
      </c>
      <c r="S176" s="242">
        <f t="shared" si="281"/>
        <v>0.33369362287511056</v>
      </c>
      <c r="T176" s="265"/>
    </row>
    <row r="177" spans="2:20" ht="13.5" customHeight="1">
      <c r="B177" s="606">
        <v>44</v>
      </c>
      <c r="C177" s="545" t="s">
        <v>18</v>
      </c>
      <c r="D177" s="305" t="s">
        <v>288</v>
      </c>
      <c r="E177" s="335">
        <f>市区町村別_推計残存歯数階層別人数!H176</f>
        <v>3641</v>
      </c>
      <c r="F177" s="262">
        <v>3260</v>
      </c>
      <c r="G177" s="433">
        <v>2125</v>
      </c>
      <c r="H177" s="433">
        <v>2618</v>
      </c>
      <c r="I177" s="433">
        <v>1047</v>
      </c>
      <c r="J177" s="433">
        <v>1076</v>
      </c>
      <c r="K177" s="433">
        <v>227</v>
      </c>
      <c r="L177" s="433">
        <v>1224</v>
      </c>
      <c r="M177" s="261">
        <f t="shared" si="282"/>
        <v>0.89535841801702831</v>
      </c>
      <c r="N177" s="261">
        <f t="shared" si="276"/>
        <v>0.58363087063993413</v>
      </c>
      <c r="O177" s="261">
        <f t="shared" si="277"/>
        <v>0.7190332326283988</v>
      </c>
      <c r="P177" s="261">
        <f t="shared" si="278"/>
        <v>0.28755836308706401</v>
      </c>
      <c r="Q177" s="261">
        <f t="shared" si="279"/>
        <v>0.29552320790991488</v>
      </c>
      <c r="R177" s="261">
        <f t="shared" si="280"/>
        <v>6.2345509475418844E-2</v>
      </c>
      <c r="S177" s="242">
        <f t="shared" si="281"/>
        <v>0.33617138148860204</v>
      </c>
      <c r="T177" s="265"/>
    </row>
    <row r="178" spans="2:20" ht="13.5" customHeight="1">
      <c r="B178" s="607"/>
      <c r="C178" s="546"/>
      <c r="D178" s="361" t="s">
        <v>289</v>
      </c>
      <c r="E178" s="362">
        <f>市区町村別_推計残存歯数階層別人数!H177</f>
        <v>6066</v>
      </c>
      <c r="F178" s="295">
        <v>5375</v>
      </c>
      <c r="G178" s="439">
        <v>3469</v>
      </c>
      <c r="H178" s="439">
        <v>4314</v>
      </c>
      <c r="I178" s="439">
        <v>1556</v>
      </c>
      <c r="J178" s="439">
        <v>1694</v>
      </c>
      <c r="K178" s="439">
        <v>360</v>
      </c>
      <c r="L178" s="439">
        <v>2024</v>
      </c>
      <c r="M178" s="363">
        <f t="shared" si="282"/>
        <v>0.8860863831190241</v>
      </c>
      <c r="N178" s="363">
        <f t="shared" si="276"/>
        <v>0.5718760303330036</v>
      </c>
      <c r="O178" s="363">
        <f t="shared" si="277"/>
        <v>0.71117705242334317</v>
      </c>
      <c r="P178" s="363">
        <f t="shared" si="278"/>
        <v>0.25651170458292122</v>
      </c>
      <c r="Q178" s="363">
        <f t="shared" si="279"/>
        <v>0.27926145730300034</v>
      </c>
      <c r="R178" s="363">
        <f t="shared" si="280"/>
        <v>5.9347181008902079E-2</v>
      </c>
      <c r="S178" s="275">
        <f t="shared" si="281"/>
        <v>0.33366303989449392</v>
      </c>
      <c r="T178" s="265"/>
    </row>
    <row r="179" spans="2:20" ht="13.5" customHeight="1">
      <c r="B179" s="607"/>
      <c r="C179" s="546"/>
      <c r="D179" s="358" t="s">
        <v>290</v>
      </c>
      <c r="E179" s="359">
        <f>市区町村別_推計残存歯数階層別人数!H178</f>
        <v>11172</v>
      </c>
      <c r="F179" s="357">
        <v>9750</v>
      </c>
      <c r="G179" s="436">
        <v>6150</v>
      </c>
      <c r="H179" s="436">
        <v>7557</v>
      </c>
      <c r="I179" s="436">
        <v>2700</v>
      </c>
      <c r="J179" s="436">
        <v>2958</v>
      </c>
      <c r="K179" s="436">
        <v>687</v>
      </c>
      <c r="L179" s="436">
        <v>3729</v>
      </c>
      <c r="M179" s="360">
        <f t="shared" si="282"/>
        <v>0.87271750805585391</v>
      </c>
      <c r="N179" s="360">
        <f t="shared" si="276"/>
        <v>0.55048335123523096</v>
      </c>
      <c r="O179" s="360">
        <f t="shared" si="277"/>
        <v>0.67642320085929108</v>
      </c>
      <c r="P179" s="360">
        <f t="shared" si="278"/>
        <v>0.24167561761546724</v>
      </c>
      <c r="Q179" s="360">
        <f t="shared" si="279"/>
        <v>0.2647690655209452</v>
      </c>
      <c r="R179" s="360">
        <f t="shared" si="280"/>
        <v>6.1493018259935556E-2</v>
      </c>
      <c r="S179" s="349">
        <f t="shared" si="281"/>
        <v>0.33378088077336199</v>
      </c>
      <c r="T179" s="265"/>
    </row>
    <row r="180" spans="2:20" ht="13.5" customHeight="1">
      <c r="B180" s="613"/>
      <c r="C180" s="547"/>
      <c r="D180" s="293" t="s">
        <v>134</v>
      </c>
      <c r="E180" s="335">
        <f>市区町村別_推計残存歯数階層別人数!H179</f>
        <v>20879</v>
      </c>
      <c r="F180" s="262">
        <f t="shared" ref="F180" si="290">SUM(F177:F179)</f>
        <v>18385</v>
      </c>
      <c r="G180" s="262">
        <f t="shared" ref="G180" si="291">SUM(G177:G179)</f>
        <v>11744</v>
      </c>
      <c r="H180" s="262">
        <f t="shared" ref="H180" si="292">SUM(H177:H179)</f>
        <v>14489</v>
      </c>
      <c r="I180" s="262">
        <f t="shared" ref="I180" si="293">SUM(I177:I179)</f>
        <v>5303</v>
      </c>
      <c r="J180" s="262">
        <f t="shared" ref="J180" si="294">SUM(J177:J179)</f>
        <v>5728</v>
      </c>
      <c r="K180" s="262">
        <f t="shared" ref="K180" si="295">SUM(K177:K179)</f>
        <v>1274</v>
      </c>
      <c r="L180" s="262">
        <f t="shared" ref="L180" si="296">SUM(L177:L179)</f>
        <v>6977</v>
      </c>
      <c r="M180" s="261">
        <f t="shared" si="282"/>
        <v>0.88054983476220128</v>
      </c>
      <c r="N180" s="261">
        <f t="shared" si="276"/>
        <v>0.56247904593131859</v>
      </c>
      <c r="O180" s="261">
        <f t="shared" si="277"/>
        <v>0.69395085971550363</v>
      </c>
      <c r="P180" s="261">
        <f t="shared" si="278"/>
        <v>0.25398725992624166</v>
      </c>
      <c r="Q180" s="261">
        <f t="shared" si="279"/>
        <v>0.27434264093107907</v>
      </c>
      <c r="R180" s="261">
        <f t="shared" si="280"/>
        <v>6.1018248000383163E-2</v>
      </c>
      <c r="S180" s="242">
        <f t="shared" si="281"/>
        <v>0.33416351357823648</v>
      </c>
      <c r="T180" s="265"/>
    </row>
    <row r="181" spans="2:20" ht="13.5" customHeight="1">
      <c r="B181" s="606">
        <v>45</v>
      </c>
      <c r="C181" s="545" t="s">
        <v>41</v>
      </c>
      <c r="D181" s="305" t="s">
        <v>288</v>
      </c>
      <c r="E181" s="335">
        <f>市区町村別_推計残存歯数階層別人数!H180</f>
        <v>1215</v>
      </c>
      <c r="F181" s="262">
        <v>1078</v>
      </c>
      <c r="G181" s="433">
        <v>695</v>
      </c>
      <c r="H181" s="433">
        <v>911</v>
      </c>
      <c r="I181" s="433">
        <v>363</v>
      </c>
      <c r="J181" s="433">
        <v>360</v>
      </c>
      <c r="K181" s="433">
        <v>84</v>
      </c>
      <c r="L181" s="433">
        <v>408</v>
      </c>
      <c r="M181" s="261">
        <f t="shared" si="282"/>
        <v>0.88724279835390951</v>
      </c>
      <c r="N181" s="261">
        <f t="shared" si="276"/>
        <v>0.57201646090534974</v>
      </c>
      <c r="O181" s="261">
        <f t="shared" si="277"/>
        <v>0.74979423868312756</v>
      </c>
      <c r="P181" s="261">
        <f t="shared" si="278"/>
        <v>0.29876543209876544</v>
      </c>
      <c r="Q181" s="261">
        <f t="shared" si="279"/>
        <v>0.29629629629629628</v>
      </c>
      <c r="R181" s="261">
        <f t="shared" si="280"/>
        <v>6.9135802469135796E-2</v>
      </c>
      <c r="S181" s="242">
        <f t="shared" si="281"/>
        <v>0.33580246913580247</v>
      </c>
      <c r="T181" s="265"/>
    </row>
    <row r="182" spans="2:20" ht="13.5" customHeight="1">
      <c r="B182" s="607"/>
      <c r="C182" s="546"/>
      <c r="D182" s="361" t="s">
        <v>289</v>
      </c>
      <c r="E182" s="362">
        <f>市区町村別_推計残存歯数階層別人数!H181</f>
        <v>1824</v>
      </c>
      <c r="F182" s="295">
        <v>1652</v>
      </c>
      <c r="G182" s="439">
        <v>1078</v>
      </c>
      <c r="H182" s="439">
        <v>1348</v>
      </c>
      <c r="I182" s="439">
        <v>520</v>
      </c>
      <c r="J182" s="439">
        <v>467</v>
      </c>
      <c r="K182" s="439">
        <v>133</v>
      </c>
      <c r="L182" s="439">
        <v>666</v>
      </c>
      <c r="M182" s="363">
        <f t="shared" si="282"/>
        <v>0.9057017543859649</v>
      </c>
      <c r="N182" s="363">
        <f t="shared" si="276"/>
        <v>0.59100877192982459</v>
      </c>
      <c r="O182" s="363">
        <f t="shared" si="277"/>
        <v>0.73903508771929827</v>
      </c>
      <c r="P182" s="363">
        <f t="shared" si="278"/>
        <v>0.28508771929824561</v>
      </c>
      <c r="Q182" s="363">
        <f t="shared" si="279"/>
        <v>0.25603070175438597</v>
      </c>
      <c r="R182" s="363">
        <f t="shared" si="280"/>
        <v>7.2916666666666671E-2</v>
      </c>
      <c r="S182" s="275">
        <f t="shared" si="281"/>
        <v>0.36513157894736842</v>
      </c>
      <c r="T182" s="265"/>
    </row>
    <row r="183" spans="2:20" ht="13.5" customHeight="1">
      <c r="B183" s="607"/>
      <c r="C183" s="546"/>
      <c r="D183" s="358" t="s">
        <v>290</v>
      </c>
      <c r="E183" s="359">
        <f>市区町村別_推計残存歯数階層別人数!H182</f>
        <v>3360</v>
      </c>
      <c r="F183" s="357">
        <v>3032</v>
      </c>
      <c r="G183" s="436">
        <v>1944</v>
      </c>
      <c r="H183" s="436">
        <v>2438</v>
      </c>
      <c r="I183" s="436">
        <v>895</v>
      </c>
      <c r="J183" s="436">
        <v>862</v>
      </c>
      <c r="K183" s="436">
        <v>250</v>
      </c>
      <c r="L183" s="436">
        <v>1160</v>
      </c>
      <c r="M183" s="360">
        <f t="shared" si="282"/>
        <v>0.90238095238095239</v>
      </c>
      <c r="N183" s="360">
        <f t="shared" si="276"/>
        <v>0.57857142857142863</v>
      </c>
      <c r="O183" s="360">
        <f t="shared" si="277"/>
        <v>0.72559523809523807</v>
      </c>
      <c r="P183" s="360">
        <f t="shared" si="278"/>
        <v>0.26636904761904762</v>
      </c>
      <c r="Q183" s="360">
        <f t="shared" si="279"/>
        <v>0.25654761904761902</v>
      </c>
      <c r="R183" s="360">
        <f t="shared" si="280"/>
        <v>7.4404761904761904E-2</v>
      </c>
      <c r="S183" s="349">
        <f t="shared" si="281"/>
        <v>0.34523809523809523</v>
      </c>
      <c r="T183" s="265"/>
    </row>
    <row r="184" spans="2:20" ht="13.5" customHeight="1">
      <c r="B184" s="613"/>
      <c r="C184" s="547"/>
      <c r="D184" s="293" t="s">
        <v>134</v>
      </c>
      <c r="E184" s="335">
        <f>市区町村別_推計残存歯数階層別人数!H183</f>
        <v>6399</v>
      </c>
      <c r="F184" s="262">
        <f t="shared" ref="F184" si="297">SUM(F181:F183)</f>
        <v>5762</v>
      </c>
      <c r="G184" s="262">
        <f t="shared" ref="G184" si="298">SUM(G181:G183)</f>
        <v>3717</v>
      </c>
      <c r="H184" s="262">
        <f t="shared" ref="H184" si="299">SUM(H181:H183)</f>
        <v>4697</v>
      </c>
      <c r="I184" s="262">
        <f t="shared" ref="I184" si="300">SUM(I181:I183)</f>
        <v>1778</v>
      </c>
      <c r="J184" s="262">
        <f t="shared" ref="J184" si="301">SUM(J181:J183)</f>
        <v>1689</v>
      </c>
      <c r="K184" s="262">
        <f t="shared" ref="K184" si="302">SUM(K181:K183)</f>
        <v>467</v>
      </c>
      <c r="L184" s="262">
        <f t="shared" ref="L184" si="303">SUM(L181:L183)</f>
        <v>2234</v>
      </c>
      <c r="M184" s="261">
        <f t="shared" si="282"/>
        <v>0.90045319581184557</v>
      </c>
      <c r="N184" s="261">
        <f t="shared" si="276"/>
        <v>0.58087201125175814</v>
      </c>
      <c r="O184" s="261">
        <f t="shared" si="277"/>
        <v>0.73402094077199564</v>
      </c>
      <c r="P184" s="261">
        <f t="shared" si="278"/>
        <v>0.27785591498671669</v>
      </c>
      <c r="Q184" s="261">
        <f t="shared" si="279"/>
        <v>0.26394749179559307</v>
      </c>
      <c r="R184" s="261">
        <f t="shared" si="280"/>
        <v>7.2980153148929514E-2</v>
      </c>
      <c r="S184" s="242">
        <f t="shared" si="281"/>
        <v>0.34911704953899048</v>
      </c>
      <c r="T184" s="265"/>
    </row>
    <row r="185" spans="2:20" ht="13.5" customHeight="1">
      <c r="B185" s="606">
        <v>46</v>
      </c>
      <c r="C185" s="545" t="s">
        <v>21</v>
      </c>
      <c r="D185" s="305" t="s">
        <v>288</v>
      </c>
      <c r="E185" s="335">
        <f>市区町村別_推計残存歯数階層別人数!H184</f>
        <v>1478</v>
      </c>
      <c r="F185" s="262">
        <v>1307</v>
      </c>
      <c r="G185" s="433">
        <v>738</v>
      </c>
      <c r="H185" s="433">
        <v>1051</v>
      </c>
      <c r="I185" s="433">
        <v>346</v>
      </c>
      <c r="J185" s="433">
        <v>458</v>
      </c>
      <c r="K185" s="433">
        <v>80</v>
      </c>
      <c r="L185" s="433">
        <v>511</v>
      </c>
      <c r="M185" s="261">
        <f t="shared" si="282"/>
        <v>0.88430311231393777</v>
      </c>
      <c r="N185" s="261">
        <f t="shared" si="276"/>
        <v>0.49932341001353181</v>
      </c>
      <c r="O185" s="261">
        <f t="shared" si="277"/>
        <v>0.71109607577807843</v>
      </c>
      <c r="P185" s="261">
        <f t="shared" si="278"/>
        <v>0.23410013531799728</v>
      </c>
      <c r="Q185" s="261">
        <f t="shared" si="279"/>
        <v>0.30987821380243574</v>
      </c>
      <c r="R185" s="261">
        <f t="shared" si="280"/>
        <v>5.4127198917456022E-2</v>
      </c>
      <c r="S185" s="242">
        <f t="shared" si="281"/>
        <v>0.34573748308525032</v>
      </c>
      <c r="T185" s="265"/>
    </row>
    <row r="186" spans="2:20" ht="13.5" customHeight="1">
      <c r="B186" s="607"/>
      <c r="C186" s="546"/>
      <c r="D186" s="361" t="s">
        <v>289</v>
      </c>
      <c r="E186" s="362">
        <f>市区町村別_推計残存歯数階層別人数!H185</f>
        <v>2370</v>
      </c>
      <c r="F186" s="295">
        <v>2113</v>
      </c>
      <c r="G186" s="439">
        <v>1239</v>
      </c>
      <c r="H186" s="439">
        <v>1652</v>
      </c>
      <c r="I186" s="439">
        <v>489</v>
      </c>
      <c r="J186" s="439">
        <v>648</v>
      </c>
      <c r="K186" s="439">
        <v>129</v>
      </c>
      <c r="L186" s="439">
        <v>797</v>
      </c>
      <c r="M186" s="363">
        <f t="shared" si="282"/>
        <v>0.89156118143459917</v>
      </c>
      <c r="N186" s="363">
        <f t="shared" si="276"/>
        <v>0.52278481012658229</v>
      </c>
      <c r="O186" s="363">
        <f t="shared" si="277"/>
        <v>0.69704641350210972</v>
      </c>
      <c r="P186" s="363">
        <f t="shared" si="278"/>
        <v>0.20632911392405062</v>
      </c>
      <c r="Q186" s="363">
        <f t="shared" si="279"/>
        <v>0.27341772151898736</v>
      </c>
      <c r="R186" s="363">
        <f t="shared" si="280"/>
        <v>5.4430379746835442E-2</v>
      </c>
      <c r="S186" s="275">
        <f t="shared" si="281"/>
        <v>0.33628691983122361</v>
      </c>
      <c r="T186" s="265"/>
    </row>
    <row r="187" spans="2:20" ht="13.5" customHeight="1">
      <c r="B187" s="607"/>
      <c r="C187" s="546"/>
      <c r="D187" s="358" t="s">
        <v>290</v>
      </c>
      <c r="E187" s="359">
        <f>市区町村別_推計残存歯数階層別人数!H186</f>
        <v>5026</v>
      </c>
      <c r="F187" s="357">
        <v>4363</v>
      </c>
      <c r="G187" s="436">
        <v>2418</v>
      </c>
      <c r="H187" s="436">
        <v>3394</v>
      </c>
      <c r="I187" s="436">
        <v>946</v>
      </c>
      <c r="J187" s="436">
        <v>1292</v>
      </c>
      <c r="K187" s="436">
        <v>327</v>
      </c>
      <c r="L187" s="436">
        <v>1748</v>
      </c>
      <c r="M187" s="360">
        <f t="shared" si="282"/>
        <v>0.86808595304417036</v>
      </c>
      <c r="N187" s="360">
        <f t="shared" si="276"/>
        <v>0.48109828889773182</v>
      </c>
      <c r="O187" s="360">
        <f t="shared" si="277"/>
        <v>0.67528849980103467</v>
      </c>
      <c r="P187" s="360">
        <f t="shared" si="278"/>
        <v>0.18822124950258656</v>
      </c>
      <c r="Q187" s="360">
        <f t="shared" si="279"/>
        <v>0.25706327099084758</v>
      </c>
      <c r="R187" s="360">
        <f t="shared" si="280"/>
        <v>6.5061679267807399E-2</v>
      </c>
      <c r="S187" s="349">
        <f t="shared" si="281"/>
        <v>0.34779148428173495</v>
      </c>
      <c r="T187" s="265"/>
    </row>
    <row r="188" spans="2:20" ht="13.5" customHeight="1">
      <c r="B188" s="613"/>
      <c r="C188" s="547"/>
      <c r="D188" s="293" t="s">
        <v>134</v>
      </c>
      <c r="E188" s="335">
        <f>市区町村別_推計残存歯数階層別人数!H187</f>
        <v>8874</v>
      </c>
      <c r="F188" s="262">
        <f t="shared" ref="F188" si="304">SUM(F185:F187)</f>
        <v>7783</v>
      </c>
      <c r="G188" s="262">
        <f t="shared" ref="G188" si="305">SUM(G185:G187)</f>
        <v>4395</v>
      </c>
      <c r="H188" s="262">
        <f t="shared" ref="H188" si="306">SUM(H185:H187)</f>
        <v>6097</v>
      </c>
      <c r="I188" s="262">
        <f t="shared" ref="I188" si="307">SUM(I185:I187)</f>
        <v>1781</v>
      </c>
      <c r="J188" s="262">
        <f t="shared" ref="J188" si="308">SUM(J185:J187)</f>
        <v>2398</v>
      </c>
      <c r="K188" s="262">
        <f t="shared" ref="K188" si="309">SUM(K185:K187)</f>
        <v>536</v>
      </c>
      <c r="L188" s="262">
        <f t="shared" ref="L188" si="310">SUM(L185:L187)</f>
        <v>3056</v>
      </c>
      <c r="M188" s="261">
        <f t="shared" si="282"/>
        <v>0.87705656975433854</v>
      </c>
      <c r="N188" s="261">
        <f t="shared" si="276"/>
        <v>0.49526707234617984</v>
      </c>
      <c r="O188" s="261">
        <f t="shared" si="277"/>
        <v>0.6870633310795583</v>
      </c>
      <c r="P188" s="261">
        <f t="shared" si="278"/>
        <v>0.2006986702727068</v>
      </c>
      <c r="Q188" s="261">
        <f t="shared" si="279"/>
        <v>0.27022763128239802</v>
      </c>
      <c r="R188" s="261">
        <f t="shared" si="280"/>
        <v>6.040117196303809E-2</v>
      </c>
      <c r="S188" s="242">
        <f t="shared" si="281"/>
        <v>0.34437683119224699</v>
      </c>
      <c r="T188" s="265"/>
    </row>
    <row r="189" spans="2:20" ht="13.5" customHeight="1">
      <c r="B189" s="606">
        <v>47</v>
      </c>
      <c r="C189" s="545" t="s">
        <v>13</v>
      </c>
      <c r="D189" s="305" t="s">
        <v>288</v>
      </c>
      <c r="E189" s="335">
        <f>市区町村別_推計残存歯数階層別人数!H188</f>
        <v>3046</v>
      </c>
      <c r="F189" s="262">
        <v>2713</v>
      </c>
      <c r="G189" s="433">
        <v>1762</v>
      </c>
      <c r="H189" s="433">
        <v>2168</v>
      </c>
      <c r="I189" s="433">
        <v>785</v>
      </c>
      <c r="J189" s="433">
        <v>846</v>
      </c>
      <c r="K189" s="433">
        <v>238</v>
      </c>
      <c r="L189" s="433">
        <v>1002</v>
      </c>
      <c r="M189" s="261">
        <f t="shared" si="282"/>
        <v>0.8906762967826658</v>
      </c>
      <c r="N189" s="261">
        <f t="shared" si="276"/>
        <v>0.57846355876559419</v>
      </c>
      <c r="O189" s="261">
        <f t="shared" si="277"/>
        <v>0.71175311884438608</v>
      </c>
      <c r="P189" s="261">
        <f t="shared" si="278"/>
        <v>0.257715036112935</v>
      </c>
      <c r="Q189" s="261">
        <f t="shared" si="279"/>
        <v>0.27774130006565989</v>
      </c>
      <c r="R189" s="261">
        <f t="shared" si="280"/>
        <v>7.8135259356533163E-2</v>
      </c>
      <c r="S189" s="242">
        <f t="shared" si="281"/>
        <v>0.32895600787918583</v>
      </c>
      <c r="T189" s="265"/>
    </row>
    <row r="190" spans="2:20" ht="13.5" customHeight="1">
      <c r="B190" s="607"/>
      <c r="C190" s="546"/>
      <c r="D190" s="361" t="s">
        <v>289</v>
      </c>
      <c r="E190" s="362">
        <f>市区町村別_推計残存歯数階層別人数!H189</f>
        <v>5161</v>
      </c>
      <c r="F190" s="295">
        <v>4537</v>
      </c>
      <c r="G190" s="439">
        <v>2829</v>
      </c>
      <c r="H190" s="439">
        <v>3589</v>
      </c>
      <c r="I190" s="439">
        <v>1221</v>
      </c>
      <c r="J190" s="439">
        <v>1324</v>
      </c>
      <c r="K190" s="439">
        <v>411</v>
      </c>
      <c r="L190" s="439">
        <v>1765</v>
      </c>
      <c r="M190" s="363">
        <f t="shared" si="282"/>
        <v>0.87909319899244331</v>
      </c>
      <c r="N190" s="363">
        <f t="shared" si="276"/>
        <v>0.54814958341406705</v>
      </c>
      <c r="O190" s="363">
        <f t="shared" si="277"/>
        <v>0.69540786669250143</v>
      </c>
      <c r="P190" s="363">
        <f t="shared" si="278"/>
        <v>0.23658205774074792</v>
      </c>
      <c r="Q190" s="363">
        <f t="shared" si="279"/>
        <v>0.25653943034295679</v>
      </c>
      <c r="R190" s="363">
        <f t="shared" si="280"/>
        <v>7.9635729509784925E-2</v>
      </c>
      <c r="S190" s="275">
        <f t="shared" si="281"/>
        <v>0.34198798682425885</v>
      </c>
      <c r="T190" s="265"/>
    </row>
    <row r="191" spans="2:20" ht="13.5" customHeight="1">
      <c r="B191" s="607"/>
      <c r="C191" s="546"/>
      <c r="D191" s="358" t="s">
        <v>290</v>
      </c>
      <c r="E191" s="359">
        <f>市区町村別_推計残存歯数階層別人数!H190</f>
        <v>9673</v>
      </c>
      <c r="F191" s="357">
        <v>8426</v>
      </c>
      <c r="G191" s="436">
        <v>5150</v>
      </c>
      <c r="H191" s="436">
        <v>6334</v>
      </c>
      <c r="I191" s="436">
        <v>2123</v>
      </c>
      <c r="J191" s="436">
        <v>2334</v>
      </c>
      <c r="K191" s="436">
        <v>756</v>
      </c>
      <c r="L191" s="436">
        <v>3315</v>
      </c>
      <c r="M191" s="360">
        <f t="shared" si="282"/>
        <v>0.87108446190426958</v>
      </c>
      <c r="N191" s="360">
        <f t="shared" si="276"/>
        <v>0.53240980047555053</v>
      </c>
      <c r="O191" s="360">
        <f t="shared" si="277"/>
        <v>0.65481236431303624</v>
      </c>
      <c r="P191" s="360">
        <f t="shared" si="278"/>
        <v>0.2194768944484648</v>
      </c>
      <c r="Q191" s="360">
        <f t="shared" si="279"/>
        <v>0.24129018918639511</v>
      </c>
      <c r="R191" s="360">
        <f t="shared" si="280"/>
        <v>7.8155691098935179E-2</v>
      </c>
      <c r="S191" s="349">
        <f t="shared" si="281"/>
        <v>0.34270650263620389</v>
      </c>
      <c r="T191" s="265"/>
    </row>
    <row r="192" spans="2:20" ht="13.5" customHeight="1">
      <c r="B192" s="613"/>
      <c r="C192" s="547"/>
      <c r="D192" s="293" t="s">
        <v>134</v>
      </c>
      <c r="E192" s="335">
        <f>市区町村別_推計残存歯数階層別人数!H191</f>
        <v>17880</v>
      </c>
      <c r="F192" s="262">
        <f t="shared" ref="F192" si="311">SUM(F189:F191)</f>
        <v>15676</v>
      </c>
      <c r="G192" s="262">
        <f t="shared" ref="G192" si="312">SUM(G189:G191)</f>
        <v>9741</v>
      </c>
      <c r="H192" s="262">
        <f t="shared" ref="H192" si="313">SUM(H189:H191)</f>
        <v>12091</v>
      </c>
      <c r="I192" s="262">
        <f t="shared" ref="I192" si="314">SUM(I189:I191)</f>
        <v>4129</v>
      </c>
      <c r="J192" s="262">
        <f t="shared" ref="J192" si="315">SUM(J189:J191)</f>
        <v>4504</v>
      </c>
      <c r="K192" s="262">
        <f t="shared" ref="K192" si="316">SUM(K189:K191)</f>
        <v>1405</v>
      </c>
      <c r="L192" s="262">
        <f t="shared" ref="L192" si="317">SUM(L189:L191)</f>
        <v>6082</v>
      </c>
      <c r="M192" s="261">
        <f t="shared" si="282"/>
        <v>0.87673378076062636</v>
      </c>
      <c r="N192" s="261">
        <f t="shared" si="276"/>
        <v>0.54479865771812086</v>
      </c>
      <c r="O192" s="261">
        <f t="shared" si="277"/>
        <v>0.67623042505592845</v>
      </c>
      <c r="P192" s="261">
        <f t="shared" si="278"/>
        <v>0.23092841163310962</v>
      </c>
      <c r="Q192" s="261">
        <f t="shared" si="279"/>
        <v>0.25190156599552571</v>
      </c>
      <c r="R192" s="261">
        <f t="shared" si="280"/>
        <v>7.8579418344519023E-2</v>
      </c>
      <c r="S192" s="242">
        <f t="shared" si="281"/>
        <v>0.34015659955257271</v>
      </c>
      <c r="T192" s="265"/>
    </row>
    <row r="193" spans="2:20" ht="13.5" customHeight="1">
      <c r="B193" s="606">
        <v>48</v>
      </c>
      <c r="C193" s="545" t="s">
        <v>22</v>
      </c>
      <c r="D193" s="305" t="s">
        <v>288</v>
      </c>
      <c r="E193" s="335">
        <f>市区町村別_推計残存歯数階層別人数!H192</f>
        <v>1545</v>
      </c>
      <c r="F193" s="262">
        <v>1374</v>
      </c>
      <c r="G193" s="433">
        <v>877</v>
      </c>
      <c r="H193" s="433">
        <v>1088</v>
      </c>
      <c r="I193" s="433">
        <v>372</v>
      </c>
      <c r="J193" s="433">
        <v>468</v>
      </c>
      <c r="K193" s="433">
        <v>126</v>
      </c>
      <c r="L193" s="433">
        <v>512</v>
      </c>
      <c r="M193" s="261">
        <f t="shared" si="282"/>
        <v>0.88932038834951455</v>
      </c>
      <c r="N193" s="261">
        <f t="shared" si="276"/>
        <v>0.56763754045307446</v>
      </c>
      <c r="O193" s="261">
        <f t="shared" si="277"/>
        <v>0.70420711974110028</v>
      </c>
      <c r="P193" s="261">
        <f t="shared" si="278"/>
        <v>0.24077669902912621</v>
      </c>
      <c r="Q193" s="261">
        <f t="shared" si="279"/>
        <v>0.30291262135922331</v>
      </c>
      <c r="R193" s="261">
        <f t="shared" si="280"/>
        <v>8.155339805825243E-2</v>
      </c>
      <c r="S193" s="242">
        <f t="shared" si="281"/>
        <v>0.3313915857605178</v>
      </c>
      <c r="T193" s="265"/>
    </row>
    <row r="194" spans="2:20" ht="13.5" customHeight="1">
      <c r="B194" s="607"/>
      <c r="C194" s="546"/>
      <c r="D194" s="361" t="s">
        <v>289</v>
      </c>
      <c r="E194" s="362">
        <f>市区町村別_推計残存歯数階層別人数!H193</f>
        <v>2657</v>
      </c>
      <c r="F194" s="295">
        <v>2324</v>
      </c>
      <c r="G194" s="439">
        <v>1359</v>
      </c>
      <c r="H194" s="439">
        <v>1801</v>
      </c>
      <c r="I194" s="439">
        <v>577</v>
      </c>
      <c r="J194" s="439">
        <v>674</v>
      </c>
      <c r="K194" s="439">
        <v>233</v>
      </c>
      <c r="L194" s="439">
        <v>930</v>
      </c>
      <c r="M194" s="363">
        <f t="shared" si="282"/>
        <v>0.87467068121942038</v>
      </c>
      <c r="N194" s="363">
        <f t="shared" si="276"/>
        <v>0.51147911178020322</v>
      </c>
      <c r="O194" s="363">
        <f t="shared" si="277"/>
        <v>0.67783214151298454</v>
      </c>
      <c r="P194" s="363">
        <f t="shared" si="278"/>
        <v>0.21716221302220551</v>
      </c>
      <c r="Q194" s="363">
        <f t="shared" si="279"/>
        <v>0.25366955212645842</v>
      </c>
      <c r="R194" s="363">
        <f t="shared" si="280"/>
        <v>8.7692886714339474E-2</v>
      </c>
      <c r="S194" s="275">
        <f t="shared" si="281"/>
        <v>0.35001881821603315</v>
      </c>
      <c r="T194" s="265"/>
    </row>
    <row r="195" spans="2:20" ht="13.5" customHeight="1">
      <c r="B195" s="607"/>
      <c r="C195" s="546"/>
      <c r="D195" s="358" t="s">
        <v>290</v>
      </c>
      <c r="E195" s="359">
        <f>市区町村別_推計残存歯数階層別人数!H194</f>
        <v>6348</v>
      </c>
      <c r="F195" s="357">
        <v>5457</v>
      </c>
      <c r="G195" s="436">
        <v>3191</v>
      </c>
      <c r="H195" s="436">
        <v>4065</v>
      </c>
      <c r="I195" s="436">
        <v>1313</v>
      </c>
      <c r="J195" s="436">
        <v>1469</v>
      </c>
      <c r="K195" s="436">
        <v>620</v>
      </c>
      <c r="L195" s="436">
        <v>2151</v>
      </c>
      <c r="M195" s="360">
        <f t="shared" si="282"/>
        <v>0.85964083175803407</v>
      </c>
      <c r="N195" s="360">
        <f t="shared" si="276"/>
        <v>0.50267800882167613</v>
      </c>
      <c r="O195" s="360">
        <f t="shared" si="277"/>
        <v>0.64035916824196593</v>
      </c>
      <c r="P195" s="360">
        <f t="shared" si="278"/>
        <v>0.20683679899180846</v>
      </c>
      <c r="Q195" s="360">
        <f t="shared" si="279"/>
        <v>0.231411468178954</v>
      </c>
      <c r="R195" s="360">
        <f t="shared" si="280"/>
        <v>9.7668557025834907E-2</v>
      </c>
      <c r="S195" s="349">
        <f t="shared" si="281"/>
        <v>0.33884688090737242</v>
      </c>
      <c r="T195" s="265"/>
    </row>
    <row r="196" spans="2:20" ht="13.5" customHeight="1">
      <c r="B196" s="613"/>
      <c r="C196" s="547"/>
      <c r="D196" s="293" t="s">
        <v>134</v>
      </c>
      <c r="E196" s="335">
        <f>市区町村別_推計残存歯数階層別人数!H195</f>
        <v>10550</v>
      </c>
      <c r="F196" s="262">
        <f t="shared" ref="F196" si="318">SUM(F193:F195)</f>
        <v>9155</v>
      </c>
      <c r="G196" s="262">
        <f t="shared" ref="G196" si="319">SUM(G193:G195)</f>
        <v>5427</v>
      </c>
      <c r="H196" s="262">
        <f t="shared" ref="H196" si="320">SUM(H193:H195)</f>
        <v>6954</v>
      </c>
      <c r="I196" s="262">
        <f t="shared" ref="I196" si="321">SUM(I193:I195)</f>
        <v>2262</v>
      </c>
      <c r="J196" s="262">
        <f t="shared" ref="J196" si="322">SUM(J193:J195)</f>
        <v>2611</v>
      </c>
      <c r="K196" s="262">
        <f t="shared" ref="K196" si="323">SUM(K193:K195)</f>
        <v>979</v>
      </c>
      <c r="L196" s="262">
        <f t="shared" ref="L196" si="324">SUM(L193:L195)</f>
        <v>3593</v>
      </c>
      <c r="M196" s="261">
        <f t="shared" si="282"/>
        <v>0.86777251184834125</v>
      </c>
      <c r="N196" s="261">
        <f t="shared" si="276"/>
        <v>0.51440758293838862</v>
      </c>
      <c r="O196" s="261">
        <f t="shared" si="277"/>
        <v>0.65914691943127957</v>
      </c>
      <c r="P196" s="261">
        <f t="shared" si="278"/>
        <v>0.21440758293838863</v>
      </c>
      <c r="Q196" s="261">
        <f t="shared" si="279"/>
        <v>0.24748815165876778</v>
      </c>
      <c r="R196" s="261">
        <f t="shared" si="280"/>
        <v>9.2796208530805682E-2</v>
      </c>
      <c r="S196" s="242">
        <f t="shared" si="281"/>
        <v>0.34056872037914693</v>
      </c>
      <c r="T196" s="265"/>
    </row>
    <row r="197" spans="2:20" ht="13.5" customHeight="1">
      <c r="B197" s="606">
        <v>49</v>
      </c>
      <c r="C197" s="545" t="s">
        <v>23</v>
      </c>
      <c r="D197" s="305" t="s">
        <v>288</v>
      </c>
      <c r="E197" s="335">
        <f>市区町村別_推計残存歯数階層別人数!H196</f>
        <v>1776</v>
      </c>
      <c r="F197" s="262">
        <v>1591</v>
      </c>
      <c r="G197" s="433">
        <v>1046</v>
      </c>
      <c r="H197" s="433">
        <v>1288</v>
      </c>
      <c r="I197" s="433">
        <v>497</v>
      </c>
      <c r="J197" s="433">
        <v>563</v>
      </c>
      <c r="K197" s="433">
        <v>141</v>
      </c>
      <c r="L197" s="433">
        <v>608</v>
      </c>
      <c r="M197" s="261">
        <f t="shared" si="282"/>
        <v>0.89583333333333337</v>
      </c>
      <c r="N197" s="261">
        <f t="shared" si="276"/>
        <v>0.588963963963964</v>
      </c>
      <c r="O197" s="261">
        <f t="shared" si="277"/>
        <v>0.72522522522522526</v>
      </c>
      <c r="P197" s="261">
        <f t="shared" si="278"/>
        <v>0.27984234234234234</v>
      </c>
      <c r="Q197" s="261">
        <f t="shared" si="279"/>
        <v>0.31700450450450451</v>
      </c>
      <c r="R197" s="261">
        <f t="shared" si="280"/>
        <v>7.9391891891891886E-2</v>
      </c>
      <c r="S197" s="242">
        <f t="shared" si="281"/>
        <v>0.34234234234234234</v>
      </c>
      <c r="T197" s="265"/>
    </row>
    <row r="198" spans="2:20" ht="13.5" customHeight="1">
      <c r="B198" s="607"/>
      <c r="C198" s="546"/>
      <c r="D198" s="361" t="s">
        <v>289</v>
      </c>
      <c r="E198" s="362">
        <f>市区町村別_推計残存歯数階層別人数!H197</f>
        <v>2861</v>
      </c>
      <c r="F198" s="295">
        <v>2556</v>
      </c>
      <c r="G198" s="439">
        <v>1656</v>
      </c>
      <c r="H198" s="439">
        <v>2046</v>
      </c>
      <c r="I198" s="439">
        <v>719</v>
      </c>
      <c r="J198" s="439">
        <v>829</v>
      </c>
      <c r="K198" s="439">
        <v>216</v>
      </c>
      <c r="L198" s="439">
        <v>1048</v>
      </c>
      <c r="M198" s="363">
        <f t="shared" si="282"/>
        <v>0.89339391821041592</v>
      </c>
      <c r="N198" s="363">
        <f t="shared" si="276"/>
        <v>0.57881859489688925</v>
      </c>
      <c r="O198" s="363">
        <f t="shared" si="277"/>
        <v>0.7151345683327508</v>
      </c>
      <c r="P198" s="363">
        <f t="shared" si="278"/>
        <v>0.25131073051380637</v>
      </c>
      <c r="Q198" s="363">
        <f t="shared" si="279"/>
        <v>0.28975882558545962</v>
      </c>
      <c r="R198" s="363">
        <f t="shared" si="280"/>
        <v>7.5498077595246418E-2</v>
      </c>
      <c r="S198" s="275">
        <f t="shared" si="281"/>
        <v>0.36630548759175113</v>
      </c>
      <c r="T198" s="265"/>
    </row>
    <row r="199" spans="2:20" ht="13.5" customHeight="1">
      <c r="B199" s="607"/>
      <c r="C199" s="546"/>
      <c r="D199" s="358" t="s">
        <v>290</v>
      </c>
      <c r="E199" s="359">
        <f>市区町村別_推計残存歯数階層別人数!H198</f>
        <v>5190</v>
      </c>
      <c r="F199" s="357">
        <v>4604</v>
      </c>
      <c r="G199" s="436">
        <v>2902</v>
      </c>
      <c r="H199" s="436">
        <v>3595</v>
      </c>
      <c r="I199" s="436">
        <v>1286</v>
      </c>
      <c r="J199" s="436">
        <v>1403</v>
      </c>
      <c r="K199" s="436">
        <v>368</v>
      </c>
      <c r="L199" s="436">
        <v>1908</v>
      </c>
      <c r="M199" s="360">
        <f t="shared" si="282"/>
        <v>0.88709055876685938</v>
      </c>
      <c r="N199" s="360">
        <f t="shared" si="276"/>
        <v>0.5591522157996146</v>
      </c>
      <c r="O199" s="360">
        <f t="shared" si="277"/>
        <v>0.69267822736030826</v>
      </c>
      <c r="P199" s="360">
        <f t="shared" si="278"/>
        <v>0.24778420038535645</v>
      </c>
      <c r="Q199" s="360">
        <f t="shared" si="279"/>
        <v>0.27032755298651251</v>
      </c>
      <c r="R199" s="360">
        <f t="shared" si="280"/>
        <v>7.0905587668593451E-2</v>
      </c>
      <c r="S199" s="349">
        <f t="shared" si="281"/>
        <v>0.36763005780346819</v>
      </c>
      <c r="T199" s="265"/>
    </row>
    <row r="200" spans="2:20" ht="13.5" customHeight="1">
      <c r="B200" s="613"/>
      <c r="C200" s="547"/>
      <c r="D200" s="293" t="s">
        <v>134</v>
      </c>
      <c r="E200" s="335">
        <f>市区町村別_推計残存歯数階層別人数!H199</f>
        <v>9827</v>
      </c>
      <c r="F200" s="262">
        <f t="shared" ref="F200" si="325">SUM(F197:F199)</f>
        <v>8751</v>
      </c>
      <c r="G200" s="262">
        <f t="shared" ref="G200" si="326">SUM(G197:G199)</f>
        <v>5604</v>
      </c>
      <c r="H200" s="262">
        <f t="shared" ref="H200" si="327">SUM(H197:H199)</f>
        <v>6929</v>
      </c>
      <c r="I200" s="262">
        <f t="shared" ref="I200" si="328">SUM(I197:I199)</f>
        <v>2502</v>
      </c>
      <c r="J200" s="262">
        <f t="shared" ref="J200" si="329">SUM(J197:J199)</f>
        <v>2795</v>
      </c>
      <c r="K200" s="262">
        <f t="shared" ref="K200" si="330">SUM(K197:K199)</f>
        <v>725</v>
      </c>
      <c r="L200" s="262">
        <f t="shared" ref="L200" si="331">SUM(L197:L199)</f>
        <v>3564</v>
      </c>
      <c r="M200" s="261">
        <f t="shared" si="282"/>
        <v>0.89050574946575756</v>
      </c>
      <c r="N200" s="261">
        <f t="shared" si="276"/>
        <v>0.5702655947898646</v>
      </c>
      <c r="O200" s="261">
        <f t="shared" si="277"/>
        <v>0.70509819883993086</v>
      </c>
      <c r="P200" s="261">
        <f t="shared" si="278"/>
        <v>0.2546046606288796</v>
      </c>
      <c r="Q200" s="261">
        <f t="shared" si="279"/>
        <v>0.28442047420372446</v>
      </c>
      <c r="R200" s="261">
        <f t="shared" si="280"/>
        <v>7.3776330517960717E-2</v>
      </c>
      <c r="S200" s="242">
        <f t="shared" si="281"/>
        <v>0.36267426478070619</v>
      </c>
      <c r="T200" s="265"/>
    </row>
    <row r="201" spans="2:20" ht="13.5" customHeight="1">
      <c r="B201" s="606">
        <v>50</v>
      </c>
      <c r="C201" s="545" t="s">
        <v>14</v>
      </c>
      <c r="D201" s="305" t="s">
        <v>288</v>
      </c>
      <c r="E201" s="335">
        <f>市区町村別_推計残存歯数階層別人数!H200</f>
        <v>1624</v>
      </c>
      <c r="F201" s="262">
        <v>1474</v>
      </c>
      <c r="G201" s="433">
        <v>958</v>
      </c>
      <c r="H201" s="433">
        <v>1184</v>
      </c>
      <c r="I201" s="433">
        <v>504</v>
      </c>
      <c r="J201" s="433">
        <v>501</v>
      </c>
      <c r="K201" s="433">
        <v>125</v>
      </c>
      <c r="L201" s="433">
        <v>510</v>
      </c>
      <c r="M201" s="261">
        <f>IFERROR(F201/E201,"-")</f>
        <v>0.9076354679802956</v>
      </c>
      <c r="N201" s="261">
        <f t="shared" si="0"/>
        <v>0.58990147783251234</v>
      </c>
      <c r="O201" s="261">
        <f t="shared" si="1"/>
        <v>0.72906403940886699</v>
      </c>
      <c r="P201" s="261">
        <f t="shared" si="2"/>
        <v>0.31034482758620691</v>
      </c>
      <c r="Q201" s="261">
        <f t="shared" si="3"/>
        <v>0.30849753694581283</v>
      </c>
      <c r="R201" s="261">
        <f t="shared" si="4"/>
        <v>7.6970443349753698E-2</v>
      </c>
      <c r="S201" s="242">
        <f t="shared" si="5"/>
        <v>0.31403940886699505</v>
      </c>
      <c r="T201" s="265"/>
    </row>
    <row r="202" spans="2:20" ht="13.5" customHeight="1">
      <c r="B202" s="607"/>
      <c r="C202" s="546"/>
      <c r="D202" s="361" t="s">
        <v>289</v>
      </c>
      <c r="E202" s="362">
        <f>市区町村別_推計残存歯数階層別人数!H201</f>
        <v>2431</v>
      </c>
      <c r="F202" s="295">
        <v>2154</v>
      </c>
      <c r="G202" s="439">
        <v>1413</v>
      </c>
      <c r="H202" s="439">
        <v>1725</v>
      </c>
      <c r="I202" s="439">
        <v>659</v>
      </c>
      <c r="J202" s="439">
        <v>730</v>
      </c>
      <c r="K202" s="439">
        <v>192</v>
      </c>
      <c r="L202" s="439">
        <v>818</v>
      </c>
      <c r="M202" s="363">
        <f t="shared" ref="M202:M228" si="332">IFERROR(F202/E202,"-")</f>
        <v>0.88605512134923903</v>
      </c>
      <c r="N202" s="363">
        <f t="shared" si="0"/>
        <v>0.5812422871246401</v>
      </c>
      <c r="O202" s="363">
        <f t="shared" si="1"/>
        <v>0.70958453311394487</v>
      </c>
      <c r="P202" s="363">
        <f t="shared" si="2"/>
        <v>0.27108185931715345</v>
      </c>
      <c r="Q202" s="363">
        <f t="shared" si="3"/>
        <v>0.30028794734677089</v>
      </c>
      <c r="R202" s="363">
        <f t="shared" si="4"/>
        <v>7.8979843685726039E-2</v>
      </c>
      <c r="S202" s="275">
        <f t="shared" si="5"/>
        <v>0.33648704236939531</v>
      </c>
      <c r="T202" s="265"/>
    </row>
    <row r="203" spans="2:20" ht="13.5" customHeight="1">
      <c r="B203" s="607"/>
      <c r="C203" s="546"/>
      <c r="D203" s="358" t="s">
        <v>290</v>
      </c>
      <c r="E203" s="359">
        <f>市区町村別_推計残存歯数階層別人数!H202</f>
        <v>4282</v>
      </c>
      <c r="F203" s="357">
        <v>3725</v>
      </c>
      <c r="G203" s="436">
        <v>2379</v>
      </c>
      <c r="H203" s="436">
        <v>2967</v>
      </c>
      <c r="I203" s="436">
        <v>1104</v>
      </c>
      <c r="J203" s="436">
        <v>1153</v>
      </c>
      <c r="K203" s="436">
        <v>319</v>
      </c>
      <c r="L203" s="436">
        <v>1369</v>
      </c>
      <c r="M203" s="360">
        <f t="shared" si="332"/>
        <v>0.86992059785147124</v>
      </c>
      <c r="N203" s="360">
        <f t="shared" si="0"/>
        <v>0.55558150397010742</v>
      </c>
      <c r="O203" s="360">
        <f t="shared" si="1"/>
        <v>0.69290051377860817</v>
      </c>
      <c r="P203" s="360">
        <f t="shared" si="2"/>
        <v>0.25782344698738907</v>
      </c>
      <c r="Q203" s="360">
        <f t="shared" si="3"/>
        <v>0.26926669780476414</v>
      </c>
      <c r="R203" s="360">
        <f t="shared" si="4"/>
        <v>7.4497898178421298E-2</v>
      </c>
      <c r="S203" s="349">
        <f t="shared" si="5"/>
        <v>0.31971041569360115</v>
      </c>
      <c r="T203" s="265"/>
    </row>
    <row r="204" spans="2:20" ht="13.5" customHeight="1">
      <c r="B204" s="613"/>
      <c r="C204" s="547"/>
      <c r="D204" s="293" t="s">
        <v>134</v>
      </c>
      <c r="E204" s="335">
        <f>市区町村別_推計残存歯数階層別人数!H203</f>
        <v>8337</v>
      </c>
      <c r="F204" s="262">
        <f t="shared" ref="F204" si="333">SUM(F201:F203)</f>
        <v>7353</v>
      </c>
      <c r="G204" s="262">
        <f t="shared" ref="G204" si="334">SUM(G201:G203)</f>
        <v>4750</v>
      </c>
      <c r="H204" s="262">
        <f t="shared" ref="H204" si="335">SUM(H201:H203)</f>
        <v>5876</v>
      </c>
      <c r="I204" s="262">
        <f t="shared" ref="I204" si="336">SUM(I201:I203)</f>
        <v>2267</v>
      </c>
      <c r="J204" s="262">
        <f t="shared" ref="J204" si="337">SUM(J201:J203)</f>
        <v>2384</v>
      </c>
      <c r="K204" s="262">
        <f t="shared" ref="K204" si="338">SUM(K201:K203)</f>
        <v>636</v>
      </c>
      <c r="L204" s="262">
        <f t="shared" ref="L204" si="339">SUM(L201:L203)</f>
        <v>2697</v>
      </c>
      <c r="M204" s="261">
        <f t="shared" si="332"/>
        <v>0.88197193234976612</v>
      </c>
      <c r="N204" s="261">
        <f t="shared" si="0"/>
        <v>0.56974931030346643</v>
      </c>
      <c r="O204" s="261">
        <f t="shared" si="1"/>
        <v>0.70480988365119346</v>
      </c>
      <c r="P204" s="261">
        <f t="shared" si="2"/>
        <v>0.27192035504378076</v>
      </c>
      <c r="Q204" s="261">
        <f t="shared" si="3"/>
        <v>0.28595418016072927</v>
      </c>
      <c r="R204" s="261">
        <f t="shared" si="4"/>
        <v>7.6286433969053616E-2</v>
      </c>
      <c r="S204" s="242">
        <f t="shared" si="5"/>
        <v>0.32349766102914718</v>
      </c>
      <c r="T204" s="265"/>
    </row>
    <row r="205" spans="2:20" ht="13.5" customHeight="1">
      <c r="B205" s="606">
        <v>51</v>
      </c>
      <c r="C205" s="545" t="s">
        <v>42</v>
      </c>
      <c r="D205" s="305" t="s">
        <v>288</v>
      </c>
      <c r="E205" s="335">
        <f>市区町村別_推計残存歯数階層別人数!H204</f>
        <v>2116</v>
      </c>
      <c r="F205" s="262">
        <v>1870</v>
      </c>
      <c r="G205" s="433">
        <v>1144</v>
      </c>
      <c r="H205" s="433">
        <v>1549</v>
      </c>
      <c r="I205" s="433">
        <v>556</v>
      </c>
      <c r="J205" s="433">
        <v>615</v>
      </c>
      <c r="K205" s="433">
        <v>149</v>
      </c>
      <c r="L205" s="433">
        <v>648</v>
      </c>
      <c r="M205" s="261">
        <f t="shared" si="332"/>
        <v>0.88374291115311909</v>
      </c>
      <c r="N205" s="261">
        <f t="shared" si="0"/>
        <v>0.54064272211720232</v>
      </c>
      <c r="O205" s="261">
        <f t="shared" si="1"/>
        <v>0.73204158790170137</v>
      </c>
      <c r="P205" s="261">
        <f t="shared" si="2"/>
        <v>0.26275992438563328</v>
      </c>
      <c r="Q205" s="261">
        <f t="shared" si="3"/>
        <v>0.29064272211720227</v>
      </c>
      <c r="R205" s="261">
        <f t="shared" si="4"/>
        <v>7.0415879017013239E-2</v>
      </c>
      <c r="S205" s="242">
        <f t="shared" si="5"/>
        <v>0.30623818525519847</v>
      </c>
      <c r="T205" s="265"/>
    </row>
    <row r="206" spans="2:20" ht="13.5" customHeight="1">
      <c r="B206" s="607"/>
      <c r="C206" s="546"/>
      <c r="D206" s="361" t="s">
        <v>289</v>
      </c>
      <c r="E206" s="362">
        <f>市区町村別_推計残存歯数階層別人数!H205</f>
        <v>3220</v>
      </c>
      <c r="F206" s="295">
        <v>2830</v>
      </c>
      <c r="G206" s="439">
        <v>1707</v>
      </c>
      <c r="H206" s="439">
        <v>2264</v>
      </c>
      <c r="I206" s="439">
        <v>725</v>
      </c>
      <c r="J206" s="439">
        <v>857</v>
      </c>
      <c r="K206" s="439">
        <v>227</v>
      </c>
      <c r="L206" s="439">
        <v>948</v>
      </c>
      <c r="M206" s="363">
        <f t="shared" si="332"/>
        <v>0.8788819875776398</v>
      </c>
      <c r="N206" s="363">
        <f t="shared" si="0"/>
        <v>0.53012422360248446</v>
      </c>
      <c r="O206" s="363">
        <f t="shared" si="1"/>
        <v>0.70310559006211182</v>
      </c>
      <c r="P206" s="363">
        <f t="shared" si="2"/>
        <v>0.2251552795031056</v>
      </c>
      <c r="Q206" s="363">
        <f t="shared" si="3"/>
        <v>0.26614906832298135</v>
      </c>
      <c r="R206" s="363">
        <f t="shared" si="4"/>
        <v>7.0496894409937894E-2</v>
      </c>
      <c r="S206" s="275">
        <f t="shared" si="5"/>
        <v>0.29440993788819875</v>
      </c>
      <c r="T206" s="265"/>
    </row>
    <row r="207" spans="2:20" ht="13.5" customHeight="1">
      <c r="B207" s="607"/>
      <c r="C207" s="546"/>
      <c r="D207" s="358" t="s">
        <v>290</v>
      </c>
      <c r="E207" s="359">
        <f>市区町村別_推計残存歯数階層別人数!H206</f>
        <v>6554</v>
      </c>
      <c r="F207" s="357">
        <v>5596</v>
      </c>
      <c r="G207" s="436">
        <v>3281</v>
      </c>
      <c r="H207" s="436">
        <v>4335</v>
      </c>
      <c r="I207" s="436">
        <v>1357</v>
      </c>
      <c r="J207" s="436">
        <v>1594</v>
      </c>
      <c r="K207" s="436">
        <v>416</v>
      </c>
      <c r="L207" s="436">
        <v>1939</v>
      </c>
      <c r="M207" s="360">
        <f t="shared" si="332"/>
        <v>0.85382972230698806</v>
      </c>
      <c r="N207" s="360">
        <f t="shared" si="0"/>
        <v>0.50061031431187064</v>
      </c>
      <c r="O207" s="360">
        <f t="shared" si="1"/>
        <v>0.66142813548977719</v>
      </c>
      <c r="P207" s="360">
        <f t="shared" si="2"/>
        <v>0.20704913030210559</v>
      </c>
      <c r="Q207" s="360">
        <f t="shared" si="3"/>
        <v>0.24321025328043944</v>
      </c>
      <c r="R207" s="360">
        <f t="shared" si="4"/>
        <v>6.3472688434543789E-2</v>
      </c>
      <c r="S207" s="349">
        <f t="shared" si="5"/>
        <v>0.29584986267927982</v>
      </c>
      <c r="T207" s="265"/>
    </row>
    <row r="208" spans="2:20" ht="13.5" customHeight="1">
      <c r="B208" s="613"/>
      <c r="C208" s="547"/>
      <c r="D208" s="293" t="s">
        <v>134</v>
      </c>
      <c r="E208" s="335">
        <f>市区町村別_推計残存歯数階層別人数!H207</f>
        <v>11890</v>
      </c>
      <c r="F208" s="262">
        <f t="shared" ref="F208" si="340">SUM(F205:F207)</f>
        <v>10296</v>
      </c>
      <c r="G208" s="262">
        <f t="shared" ref="G208" si="341">SUM(G205:G207)</f>
        <v>6132</v>
      </c>
      <c r="H208" s="262">
        <f t="shared" ref="H208" si="342">SUM(H205:H207)</f>
        <v>8148</v>
      </c>
      <c r="I208" s="262">
        <f t="shared" ref="I208" si="343">SUM(I205:I207)</f>
        <v>2638</v>
      </c>
      <c r="J208" s="262">
        <f t="shared" ref="J208" si="344">SUM(J205:J207)</f>
        <v>3066</v>
      </c>
      <c r="K208" s="262">
        <f t="shared" ref="K208" si="345">SUM(K205:K207)</f>
        <v>792</v>
      </c>
      <c r="L208" s="262">
        <f t="shared" ref="L208" si="346">SUM(L205:L207)</f>
        <v>3535</v>
      </c>
      <c r="M208" s="261">
        <f t="shared" si="332"/>
        <v>0.86593776282590407</v>
      </c>
      <c r="N208" s="261">
        <f t="shared" si="0"/>
        <v>0.5157275021026072</v>
      </c>
      <c r="O208" s="261">
        <f t="shared" si="1"/>
        <v>0.68528174936921782</v>
      </c>
      <c r="P208" s="261">
        <f t="shared" si="2"/>
        <v>0.22186711522287636</v>
      </c>
      <c r="Q208" s="261">
        <f t="shared" si="3"/>
        <v>0.2578637510513036</v>
      </c>
      <c r="R208" s="261">
        <f t="shared" si="4"/>
        <v>6.661059714045417E-2</v>
      </c>
      <c r="S208" s="242">
        <f t="shared" si="5"/>
        <v>0.29730866274179985</v>
      </c>
      <c r="T208" s="265"/>
    </row>
    <row r="209" spans="2:20" ht="13.5" customHeight="1">
      <c r="B209" s="606">
        <v>52</v>
      </c>
      <c r="C209" s="545" t="s">
        <v>4</v>
      </c>
      <c r="D209" s="305" t="s">
        <v>288</v>
      </c>
      <c r="E209" s="335">
        <f>市区町村別_推計残存歯数階層別人数!H208</f>
        <v>1455</v>
      </c>
      <c r="F209" s="262">
        <v>1311</v>
      </c>
      <c r="G209" s="433">
        <v>824</v>
      </c>
      <c r="H209" s="433">
        <v>1052</v>
      </c>
      <c r="I209" s="433">
        <v>421</v>
      </c>
      <c r="J209" s="433">
        <v>421</v>
      </c>
      <c r="K209" s="433">
        <v>101</v>
      </c>
      <c r="L209" s="433">
        <v>473</v>
      </c>
      <c r="M209" s="261">
        <f t="shared" si="332"/>
        <v>0.90103092783505156</v>
      </c>
      <c r="N209" s="261">
        <f t="shared" si="0"/>
        <v>0.5663230240549828</v>
      </c>
      <c r="O209" s="261">
        <f t="shared" si="1"/>
        <v>0.72302405498281785</v>
      </c>
      <c r="P209" s="261">
        <f t="shared" si="2"/>
        <v>0.28934707903780071</v>
      </c>
      <c r="Q209" s="261">
        <f t="shared" si="3"/>
        <v>0.28934707903780071</v>
      </c>
      <c r="R209" s="261">
        <f t="shared" si="4"/>
        <v>6.941580756013746E-2</v>
      </c>
      <c r="S209" s="242">
        <f t="shared" si="5"/>
        <v>0.32508591065292097</v>
      </c>
      <c r="T209" s="265"/>
    </row>
    <row r="210" spans="2:20" ht="13.5" customHeight="1">
      <c r="B210" s="607"/>
      <c r="C210" s="546"/>
      <c r="D210" s="361" t="s">
        <v>289</v>
      </c>
      <c r="E210" s="362">
        <f>市区町村別_推計残存歯数階層別人数!H209</f>
        <v>2779</v>
      </c>
      <c r="F210" s="295">
        <v>2427</v>
      </c>
      <c r="G210" s="439">
        <v>1479</v>
      </c>
      <c r="H210" s="439">
        <v>1906</v>
      </c>
      <c r="I210" s="439">
        <v>712</v>
      </c>
      <c r="J210" s="439">
        <v>700</v>
      </c>
      <c r="K210" s="439">
        <v>213</v>
      </c>
      <c r="L210" s="439">
        <v>879</v>
      </c>
      <c r="M210" s="363">
        <f t="shared" si="332"/>
        <v>0.87333573227779782</v>
      </c>
      <c r="N210" s="363">
        <f t="shared" si="0"/>
        <v>0.53220582943504857</v>
      </c>
      <c r="O210" s="363">
        <f t="shared" si="1"/>
        <v>0.68585822238215188</v>
      </c>
      <c r="P210" s="363">
        <f t="shared" si="2"/>
        <v>0.25620726880172723</v>
      </c>
      <c r="Q210" s="363">
        <f t="shared" si="3"/>
        <v>0.25188916876574308</v>
      </c>
      <c r="R210" s="363">
        <f t="shared" si="4"/>
        <v>7.6646275638718966E-2</v>
      </c>
      <c r="S210" s="275">
        <f t="shared" si="5"/>
        <v>0.31630082763584022</v>
      </c>
      <c r="T210" s="265"/>
    </row>
    <row r="211" spans="2:20" ht="13.5" customHeight="1">
      <c r="B211" s="607"/>
      <c r="C211" s="546"/>
      <c r="D211" s="358" t="s">
        <v>290</v>
      </c>
      <c r="E211" s="359">
        <f>市区町村別_推計残存歯数階層別人数!H210</f>
        <v>7172</v>
      </c>
      <c r="F211" s="357">
        <v>6078</v>
      </c>
      <c r="G211" s="436">
        <v>3653</v>
      </c>
      <c r="H211" s="436">
        <v>4506</v>
      </c>
      <c r="I211" s="436">
        <v>1611</v>
      </c>
      <c r="J211" s="436">
        <v>1634</v>
      </c>
      <c r="K211" s="436">
        <v>546</v>
      </c>
      <c r="L211" s="436">
        <v>2303</v>
      </c>
      <c r="M211" s="360">
        <f t="shared" si="332"/>
        <v>0.84746235359732291</v>
      </c>
      <c r="N211" s="360">
        <f t="shared" si="0"/>
        <v>0.50934188510875622</v>
      </c>
      <c r="O211" s="360">
        <f t="shared" si="1"/>
        <v>0.62827663134411604</v>
      </c>
      <c r="P211" s="360">
        <f t="shared" si="2"/>
        <v>0.22462353597322923</v>
      </c>
      <c r="Q211" s="360">
        <f t="shared" si="3"/>
        <v>0.22783045175683211</v>
      </c>
      <c r="R211" s="360">
        <f t="shared" si="4"/>
        <v>7.612939208031233E-2</v>
      </c>
      <c r="S211" s="349">
        <f t="shared" si="5"/>
        <v>0.32110987172336863</v>
      </c>
      <c r="T211" s="265"/>
    </row>
    <row r="212" spans="2:20" ht="13.5" customHeight="1">
      <c r="B212" s="613"/>
      <c r="C212" s="547"/>
      <c r="D212" s="293" t="s">
        <v>134</v>
      </c>
      <c r="E212" s="335">
        <f>市区町村別_推計残存歯数階層別人数!H211</f>
        <v>11406</v>
      </c>
      <c r="F212" s="262">
        <f t="shared" ref="F212" si="347">SUM(F209:F211)</f>
        <v>9816</v>
      </c>
      <c r="G212" s="262">
        <f t="shared" ref="G212" si="348">SUM(G209:G211)</f>
        <v>5956</v>
      </c>
      <c r="H212" s="262">
        <f t="shared" ref="H212" si="349">SUM(H209:H211)</f>
        <v>7464</v>
      </c>
      <c r="I212" s="262">
        <f t="shared" ref="I212" si="350">SUM(I209:I211)</f>
        <v>2744</v>
      </c>
      <c r="J212" s="262">
        <f t="shared" ref="J212" si="351">SUM(J209:J211)</f>
        <v>2755</v>
      </c>
      <c r="K212" s="262">
        <f t="shared" ref="K212" si="352">SUM(K209:K211)</f>
        <v>860</v>
      </c>
      <c r="L212" s="262">
        <f t="shared" ref="L212" si="353">SUM(L209:L211)</f>
        <v>3655</v>
      </c>
      <c r="M212" s="261">
        <f t="shared" si="332"/>
        <v>0.86059968437664391</v>
      </c>
      <c r="N212" s="261">
        <f t="shared" si="0"/>
        <v>0.52218130808346486</v>
      </c>
      <c r="O212" s="261">
        <f t="shared" si="1"/>
        <v>0.65439242503945294</v>
      </c>
      <c r="P212" s="261">
        <f t="shared" si="2"/>
        <v>0.24057513589338944</v>
      </c>
      <c r="Q212" s="261">
        <f t="shared" si="3"/>
        <v>0.24153954059267052</v>
      </c>
      <c r="R212" s="261">
        <f t="shared" si="4"/>
        <v>7.5398912852884442E-2</v>
      </c>
      <c r="S212" s="242">
        <f t="shared" si="5"/>
        <v>0.32044537962475889</v>
      </c>
      <c r="T212" s="265"/>
    </row>
    <row r="213" spans="2:20" ht="13.5" customHeight="1">
      <c r="B213" s="606">
        <v>53</v>
      </c>
      <c r="C213" s="545" t="s">
        <v>19</v>
      </c>
      <c r="D213" s="305" t="s">
        <v>288</v>
      </c>
      <c r="E213" s="335">
        <f>市区町村別_推計残存歯数階層別人数!H212</f>
        <v>861</v>
      </c>
      <c r="F213" s="262">
        <v>779</v>
      </c>
      <c r="G213" s="433">
        <v>510</v>
      </c>
      <c r="H213" s="433">
        <v>630</v>
      </c>
      <c r="I213" s="433">
        <v>207</v>
      </c>
      <c r="J213" s="433">
        <v>249</v>
      </c>
      <c r="K213" s="433">
        <v>64</v>
      </c>
      <c r="L213" s="433">
        <v>317</v>
      </c>
      <c r="M213" s="261">
        <f t="shared" si="332"/>
        <v>0.90476190476190477</v>
      </c>
      <c r="N213" s="261">
        <f t="shared" si="0"/>
        <v>0.59233449477351918</v>
      </c>
      <c r="O213" s="261">
        <f t="shared" si="1"/>
        <v>0.73170731707317072</v>
      </c>
      <c r="P213" s="261">
        <f t="shared" si="2"/>
        <v>0.24041811846689895</v>
      </c>
      <c r="Q213" s="261">
        <f t="shared" si="3"/>
        <v>0.28919860627177701</v>
      </c>
      <c r="R213" s="261">
        <f t="shared" si="4"/>
        <v>7.4332171893147503E-2</v>
      </c>
      <c r="S213" s="242">
        <f t="shared" si="5"/>
        <v>0.3681765389082462</v>
      </c>
      <c r="T213" s="265"/>
    </row>
    <row r="214" spans="2:20" ht="13.5" customHeight="1">
      <c r="B214" s="607"/>
      <c r="C214" s="546"/>
      <c r="D214" s="361" t="s">
        <v>289</v>
      </c>
      <c r="E214" s="362">
        <f>市区町村別_推計残存歯数階層別人数!H213</f>
        <v>1262</v>
      </c>
      <c r="F214" s="295">
        <v>1137</v>
      </c>
      <c r="G214" s="439">
        <v>749</v>
      </c>
      <c r="H214" s="439">
        <v>900</v>
      </c>
      <c r="I214" s="439">
        <v>286</v>
      </c>
      <c r="J214" s="439">
        <v>355</v>
      </c>
      <c r="K214" s="439">
        <v>80</v>
      </c>
      <c r="L214" s="439">
        <v>433</v>
      </c>
      <c r="M214" s="363">
        <f t="shared" si="332"/>
        <v>0.90095087163232968</v>
      </c>
      <c r="N214" s="363">
        <f t="shared" si="0"/>
        <v>0.59350237717908083</v>
      </c>
      <c r="O214" s="363">
        <f t="shared" si="1"/>
        <v>0.71315372424722667</v>
      </c>
      <c r="P214" s="363">
        <f t="shared" si="2"/>
        <v>0.22662440570522979</v>
      </c>
      <c r="Q214" s="363">
        <f t="shared" si="3"/>
        <v>0.28129952456418383</v>
      </c>
      <c r="R214" s="363">
        <f t="shared" si="4"/>
        <v>6.3391442155309036E-2</v>
      </c>
      <c r="S214" s="275">
        <f t="shared" si="5"/>
        <v>0.34310618066561016</v>
      </c>
      <c r="T214" s="265"/>
    </row>
    <row r="215" spans="2:20" ht="13.5" customHeight="1">
      <c r="B215" s="607"/>
      <c r="C215" s="546"/>
      <c r="D215" s="358" t="s">
        <v>290</v>
      </c>
      <c r="E215" s="359">
        <f>市区町村別_推計残存歯数階層別人数!H214</f>
        <v>2577</v>
      </c>
      <c r="F215" s="357">
        <v>2282</v>
      </c>
      <c r="G215" s="436">
        <v>1391</v>
      </c>
      <c r="H215" s="436">
        <v>1818</v>
      </c>
      <c r="I215" s="436">
        <v>589</v>
      </c>
      <c r="J215" s="436">
        <v>644</v>
      </c>
      <c r="K215" s="436">
        <v>160</v>
      </c>
      <c r="L215" s="436">
        <v>937</v>
      </c>
      <c r="M215" s="360">
        <f t="shared" si="332"/>
        <v>0.88552580519984481</v>
      </c>
      <c r="N215" s="360">
        <f t="shared" si="0"/>
        <v>0.53977493209157934</v>
      </c>
      <c r="O215" s="360">
        <f t="shared" si="1"/>
        <v>0.70547147846332947</v>
      </c>
      <c r="P215" s="360">
        <f t="shared" si="2"/>
        <v>0.2285603414823438</v>
      </c>
      <c r="Q215" s="360">
        <f t="shared" si="3"/>
        <v>0.24990298797050833</v>
      </c>
      <c r="R215" s="360">
        <f t="shared" si="4"/>
        <v>6.2087698874660459E-2</v>
      </c>
      <c r="S215" s="349">
        <f t="shared" si="5"/>
        <v>0.36360108653473033</v>
      </c>
      <c r="T215" s="265"/>
    </row>
    <row r="216" spans="2:20" ht="13.5" customHeight="1">
      <c r="B216" s="613"/>
      <c r="C216" s="547"/>
      <c r="D216" s="293" t="s">
        <v>134</v>
      </c>
      <c r="E216" s="335">
        <f>市区町村別_推計残存歯数階層別人数!H215</f>
        <v>4700</v>
      </c>
      <c r="F216" s="262">
        <f t="shared" ref="F216" si="354">SUM(F213:F215)</f>
        <v>4198</v>
      </c>
      <c r="G216" s="262">
        <f t="shared" ref="G216" si="355">SUM(G213:G215)</f>
        <v>2650</v>
      </c>
      <c r="H216" s="262">
        <f t="shared" ref="H216" si="356">SUM(H213:H215)</f>
        <v>3348</v>
      </c>
      <c r="I216" s="262">
        <f t="shared" ref="I216" si="357">SUM(I213:I215)</f>
        <v>1082</v>
      </c>
      <c r="J216" s="262">
        <f t="shared" ref="J216" si="358">SUM(J213:J215)</f>
        <v>1248</v>
      </c>
      <c r="K216" s="262">
        <f t="shared" ref="K216" si="359">SUM(K213:K215)</f>
        <v>304</v>
      </c>
      <c r="L216" s="262">
        <f t="shared" ref="L216" si="360">SUM(L213:L215)</f>
        <v>1687</v>
      </c>
      <c r="M216" s="261">
        <f t="shared" si="332"/>
        <v>0.89319148936170212</v>
      </c>
      <c r="N216" s="261">
        <f t="shared" si="0"/>
        <v>0.56382978723404253</v>
      </c>
      <c r="O216" s="261">
        <f t="shared" si="1"/>
        <v>0.7123404255319149</v>
      </c>
      <c r="P216" s="261">
        <f t="shared" si="2"/>
        <v>0.2302127659574468</v>
      </c>
      <c r="Q216" s="261">
        <f t="shared" si="3"/>
        <v>0.26553191489361699</v>
      </c>
      <c r="R216" s="261">
        <f t="shared" si="4"/>
        <v>6.4680851063829786E-2</v>
      </c>
      <c r="S216" s="242">
        <f t="shared" si="5"/>
        <v>0.35893617021276597</v>
      </c>
      <c r="T216" s="265"/>
    </row>
    <row r="217" spans="2:20" ht="13.5" customHeight="1">
      <c r="B217" s="606">
        <v>54</v>
      </c>
      <c r="C217" s="545" t="s">
        <v>24</v>
      </c>
      <c r="D217" s="305" t="s">
        <v>288</v>
      </c>
      <c r="E217" s="335">
        <f>市区町村別_推計残存歯数階層別人数!H216</f>
        <v>1545</v>
      </c>
      <c r="F217" s="262">
        <v>1390</v>
      </c>
      <c r="G217" s="433">
        <v>904</v>
      </c>
      <c r="H217" s="433">
        <v>1135</v>
      </c>
      <c r="I217" s="433">
        <v>432</v>
      </c>
      <c r="J217" s="433">
        <v>507</v>
      </c>
      <c r="K217" s="433">
        <v>97</v>
      </c>
      <c r="L217" s="433">
        <v>511</v>
      </c>
      <c r="M217" s="261">
        <f t="shared" si="332"/>
        <v>0.89967637540453071</v>
      </c>
      <c r="N217" s="261">
        <f t="shared" si="0"/>
        <v>0.58511326860841428</v>
      </c>
      <c r="O217" s="261">
        <f t="shared" si="1"/>
        <v>0.7346278317152104</v>
      </c>
      <c r="P217" s="261">
        <f t="shared" si="2"/>
        <v>0.2796116504854369</v>
      </c>
      <c r="Q217" s="261">
        <f t="shared" si="3"/>
        <v>0.32815533980582523</v>
      </c>
      <c r="R217" s="261">
        <f t="shared" si="4"/>
        <v>6.2783171521035602E-2</v>
      </c>
      <c r="S217" s="242">
        <f t="shared" si="5"/>
        <v>0.3307443365695793</v>
      </c>
      <c r="T217" s="265"/>
    </row>
    <row r="218" spans="2:20" ht="13.5" customHeight="1">
      <c r="B218" s="607"/>
      <c r="C218" s="546"/>
      <c r="D218" s="361" t="s">
        <v>289</v>
      </c>
      <c r="E218" s="362">
        <f>市区町村別_推計残存歯数階層別人数!H217</f>
        <v>2440</v>
      </c>
      <c r="F218" s="295">
        <v>2183</v>
      </c>
      <c r="G218" s="439">
        <v>1331</v>
      </c>
      <c r="H218" s="439">
        <v>1768</v>
      </c>
      <c r="I218" s="439">
        <v>632</v>
      </c>
      <c r="J218" s="439">
        <v>763</v>
      </c>
      <c r="K218" s="439">
        <v>160</v>
      </c>
      <c r="L218" s="439">
        <v>819</v>
      </c>
      <c r="M218" s="363">
        <f t="shared" si="332"/>
        <v>0.89467213114754096</v>
      </c>
      <c r="N218" s="363">
        <f t="shared" si="0"/>
        <v>0.54549180327868851</v>
      </c>
      <c r="O218" s="363">
        <f t="shared" si="1"/>
        <v>0.72459016393442621</v>
      </c>
      <c r="P218" s="363">
        <f t="shared" si="2"/>
        <v>0.25901639344262295</v>
      </c>
      <c r="Q218" s="363">
        <f t="shared" si="3"/>
        <v>0.31270491803278688</v>
      </c>
      <c r="R218" s="363">
        <f t="shared" si="4"/>
        <v>6.5573770491803282E-2</v>
      </c>
      <c r="S218" s="275">
        <f t="shared" si="5"/>
        <v>0.33565573770491802</v>
      </c>
      <c r="T218" s="265"/>
    </row>
    <row r="219" spans="2:20" ht="13.5" customHeight="1">
      <c r="B219" s="607"/>
      <c r="C219" s="546"/>
      <c r="D219" s="358" t="s">
        <v>290</v>
      </c>
      <c r="E219" s="359">
        <f>市区町村別_推計残存歯数階層別人数!H218</f>
        <v>5053</v>
      </c>
      <c r="F219" s="357">
        <v>4322</v>
      </c>
      <c r="G219" s="436">
        <v>2640</v>
      </c>
      <c r="H219" s="436">
        <v>3401</v>
      </c>
      <c r="I219" s="436">
        <v>1168</v>
      </c>
      <c r="J219" s="436">
        <v>1441</v>
      </c>
      <c r="K219" s="436">
        <v>313</v>
      </c>
      <c r="L219" s="436">
        <v>1594</v>
      </c>
      <c r="M219" s="360">
        <f t="shared" si="332"/>
        <v>0.85533346526815757</v>
      </c>
      <c r="N219" s="360">
        <f t="shared" si="0"/>
        <v>0.52246190381951318</v>
      </c>
      <c r="O219" s="360">
        <f t="shared" si="1"/>
        <v>0.67306550564021372</v>
      </c>
      <c r="P219" s="360">
        <f t="shared" si="2"/>
        <v>0.23114981199287551</v>
      </c>
      <c r="Q219" s="360">
        <f t="shared" si="3"/>
        <v>0.28517712250148425</v>
      </c>
      <c r="R219" s="360">
        <f t="shared" si="4"/>
        <v>6.1943399960419553E-2</v>
      </c>
      <c r="S219" s="349">
        <f t="shared" si="5"/>
        <v>0.31545616465466059</v>
      </c>
      <c r="T219" s="265"/>
    </row>
    <row r="220" spans="2:20" ht="13.5" customHeight="1">
      <c r="B220" s="613"/>
      <c r="C220" s="547"/>
      <c r="D220" s="300" t="s">
        <v>134</v>
      </c>
      <c r="E220" s="337">
        <f>市区町村別_推計残存歯数階層別人数!H219</f>
        <v>9038</v>
      </c>
      <c r="F220" s="267">
        <f t="shared" ref="F220" si="361">SUM(F217:F219)</f>
        <v>7895</v>
      </c>
      <c r="G220" s="267">
        <f t="shared" ref="G220" si="362">SUM(G217:G219)</f>
        <v>4875</v>
      </c>
      <c r="H220" s="267">
        <f t="shared" ref="H220" si="363">SUM(H217:H219)</f>
        <v>6304</v>
      </c>
      <c r="I220" s="267">
        <f t="shared" ref="I220" si="364">SUM(I217:I219)</f>
        <v>2232</v>
      </c>
      <c r="J220" s="267">
        <f t="shared" ref="J220" si="365">SUM(J217:J219)</f>
        <v>2711</v>
      </c>
      <c r="K220" s="267">
        <f t="shared" ref="K220" si="366">SUM(K217:K219)</f>
        <v>570</v>
      </c>
      <c r="L220" s="438">
        <f t="shared" ref="L220" si="367">SUM(L217:L219)</f>
        <v>2924</v>
      </c>
      <c r="M220" s="309">
        <f t="shared" si="332"/>
        <v>0.87353396769196723</v>
      </c>
      <c r="N220" s="309">
        <f t="shared" si="0"/>
        <v>0.53938924540827615</v>
      </c>
      <c r="O220" s="309">
        <f t="shared" si="1"/>
        <v>0.6974994467802611</v>
      </c>
      <c r="P220" s="309">
        <f t="shared" si="2"/>
        <v>0.24695729143615844</v>
      </c>
      <c r="Q220" s="309">
        <f t="shared" si="3"/>
        <v>0.29995574242088957</v>
      </c>
      <c r="R220" s="309">
        <f t="shared" si="4"/>
        <v>6.306705023235229E-2</v>
      </c>
      <c r="S220" s="383">
        <f t="shared" si="5"/>
        <v>0.32352290329718963</v>
      </c>
      <c r="T220" s="265"/>
    </row>
    <row r="221" spans="2:20" ht="13.5" customHeight="1">
      <c r="B221" s="606">
        <v>55</v>
      </c>
      <c r="C221" s="545" t="s">
        <v>15</v>
      </c>
      <c r="D221" s="305" t="s">
        <v>288</v>
      </c>
      <c r="E221" s="335">
        <f>市区町村別_推計残存歯数階層別人数!H220</f>
        <v>1635</v>
      </c>
      <c r="F221" s="262">
        <v>1483</v>
      </c>
      <c r="G221" s="433">
        <v>978</v>
      </c>
      <c r="H221" s="433">
        <v>1216</v>
      </c>
      <c r="I221" s="433">
        <v>475</v>
      </c>
      <c r="J221" s="433">
        <v>495</v>
      </c>
      <c r="K221" s="433">
        <v>112</v>
      </c>
      <c r="L221" s="433">
        <v>616</v>
      </c>
      <c r="M221" s="261">
        <f t="shared" si="332"/>
        <v>0.90703363914373092</v>
      </c>
      <c r="N221" s="261">
        <f t="shared" si="0"/>
        <v>0.59816513761467893</v>
      </c>
      <c r="O221" s="261">
        <f t="shared" si="1"/>
        <v>0.74373088685015287</v>
      </c>
      <c r="P221" s="261">
        <f t="shared" si="2"/>
        <v>0.29051987767584098</v>
      </c>
      <c r="Q221" s="261">
        <f t="shared" si="3"/>
        <v>0.30275229357798167</v>
      </c>
      <c r="R221" s="261">
        <f t="shared" si="4"/>
        <v>6.8501529051987767E-2</v>
      </c>
      <c r="S221" s="242">
        <f t="shared" si="5"/>
        <v>0.37675840978593272</v>
      </c>
      <c r="T221" s="265"/>
    </row>
    <row r="222" spans="2:20" ht="13.5" customHeight="1">
      <c r="B222" s="607"/>
      <c r="C222" s="546"/>
      <c r="D222" s="361" t="s">
        <v>289</v>
      </c>
      <c r="E222" s="362">
        <f>市区町村別_推計残存歯数階層別人数!H221</f>
        <v>2469</v>
      </c>
      <c r="F222" s="295">
        <v>2222</v>
      </c>
      <c r="G222" s="439">
        <v>1428</v>
      </c>
      <c r="H222" s="439">
        <v>1815</v>
      </c>
      <c r="I222" s="439">
        <v>680</v>
      </c>
      <c r="J222" s="439">
        <v>686</v>
      </c>
      <c r="K222" s="439">
        <v>173</v>
      </c>
      <c r="L222" s="439">
        <v>883</v>
      </c>
      <c r="M222" s="363">
        <f t="shared" si="332"/>
        <v>0.89995949777237749</v>
      </c>
      <c r="N222" s="363">
        <f t="shared" si="0"/>
        <v>0.57837181044957475</v>
      </c>
      <c r="O222" s="363">
        <f t="shared" si="1"/>
        <v>0.73511543134872415</v>
      </c>
      <c r="P222" s="363">
        <f t="shared" si="2"/>
        <v>0.27541514783313081</v>
      </c>
      <c r="Q222" s="363">
        <f t="shared" si="3"/>
        <v>0.27784528149048199</v>
      </c>
      <c r="R222" s="363">
        <f t="shared" si="4"/>
        <v>7.0068853786958277E-2</v>
      </c>
      <c r="S222" s="275">
        <f t="shared" si="5"/>
        <v>0.35763466990684489</v>
      </c>
      <c r="T222" s="265"/>
    </row>
    <row r="223" spans="2:20" ht="13.5" customHeight="1">
      <c r="B223" s="607"/>
      <c r="C223" s="546"/>
      <c r="D223" s="358" t="s">
        <v>290</v>
      </c>
      <c r="E223" s="359">
        <f>市区町村別_推計残存歯数階層別人数!H222</f>
        <v>4515</v>
      </c>
      <c r="F223" s="357">
        <v>4073</v>
      </c>
      <c r="G223" s="436">
        <v>2506</v>
      </c>
      <c r="H223" s="436">
        <v>3249</v>
      </c>
      <c r="I223" s="436">
        <v>1186</v>
      </c>
      <c r="J223" s="436">
        <v>1214</v>
      </c>
      <c r="K223" s="436">
        <v>298</v>
      </c>
      <c r="L223" s="436">
        <v>1722</v>
      </c>
      <c r="M223" s="360">
        <f t="shared" si="332"/>
        <v>0.90210409745293463</v>
      </c>
      <c r="N223" s="360">
        <f t="shared" si="0"/>
        <v>0.55503875968992245</v>
      </c>
      <c r="O223" s="360">
        <f t="shared" si="1"/>
        <v>0.71960132890365447</v>
      </c>
      <c r="P223" s="360">
        <f t="shared" si="2"/>
        <v>0.26267995570321151</v>
      </c>
      <c r="Q223" s="360">
        <f t="shared" si="3"/>
        <v>0.26888150609080841</v>
      </c>
      <c r="R223" s="360">
        <f t="shared" si="4"/>
        <v>6.6002214839424145E-2</v>
      </c>
      <c r="S223" s="349">
        <f t="shared" si="5"/>
        <v>0.38139534883720932</v>
      </c>
      <c r="T223" s="265"/>
    </row>
    <row r="224" spans="2:20" ht="13.5" customHeight="1">
      <c r="B224" s="613"/>
      <c r="C224" s="547"/>
      <c r="D224" s="293" t="s">
        <v>134</v>
      </c>
      <c r="E224" s="335">
        <f>市区町村別_推計残存歯数階層別人数!H223</f>
        <v>8619</v>
      </c>
      <c r="F224" s="262">
        <f t="shared" ref="F224" si="368">SUM(F221:F223)</f>
        <v>7778</v>
      </c>
      <c r="G224" s="262">
        <f t="shared" ref="G224" si="369">SUM(G221:G223)</f>
        <v>4912</v>
      </c>
      <c r="H224" s="262">
        <f t="shared" ref="H224" si="370">SUM(H221:H223)</f>
        <v>6280</v>
      </c>
      <c r="I224" s="262">
        <f t="shared" ref="I224" si="371">SUM(I221:I223)</f>
        <v>2341</v>
      </c>
      <c r="J224" s="262">
        <f t="shared" ref="J224" si="372">SUM(J221:J223)</f>
        <v>2395</v>
      </c>
      <c r="K224" s="262">
        <f t="shared" ref="K224" si="373">SUM(K221:K223)</f>
        <v>583</v>
      </c>
      <c r="L224" s="262">
        <f t="shared" ref="L224" si="374">SUM(L221:L223)</f>
        <v>3221</v>
      </c>
      <c r="M224" s="261">
        <f t="shared" si="332"/>
        <v>0.90242487527555404</v>
      </c>
      <c r="N224" s="261">
        <f t="shared" si="0"/>
        <v>0.56990370112542055</v>
      </c>
      <c r="O224" s="261">
        <f t="shared" si="1"/>
        <v>0.7286228100707739</v>
      </c>
      <c r="P224" s="261">
        <f t="shared" si="2"/>
        <v>0.27160923541014037</v>
      </c>
      <c r="Q224" s="261">
        <f t="shared" si="3"/>
        <v>0.27787446339482541</v>
      </c>
      <c r="R224" s="261">
        <f t="shared" si="4"/>
        <v>6.7641257686506556E-2</v>
      </c>
      <c r="S224" s="242">
        <f t="shared" si="5"/>
        <v>0.37370924701241443</v>
      </c>
      <c r="T224" s="265"/>
    </row>
    <row r="225" spans="2:20" ht="13.5" customHeight="1">
      <c r="B225" s="606">
        <v>56</v>
      </c>
      <c r="C225" s="545" t="s">
        <v>9</v>
      </c>
      <c r="D225" s="305" t="s">
        <v>288</v>
      </c>
      <c r="E225" s="335">
        <f>市区町村別_推計残存歯数階層別人数!H224</f>
        <v>952</v>
      </c>
      <c r="F225" s="262">
        <v>870</v>
      </c>
      <c r="G225" s="433">
        <v>616</v>
      </c>
      <c r="H225" s="433">
        <v>680</v>
      </c>
      <c r="I225" s="433">
        <v>249</v>
      </c>
      <c r="J225" s="433">
        <v>275</v>
      </c>
      <c r="K225" s="433">
        <v>65</v>
      </c>
      <c r="L225" s="433">
        <v>346</v>
      </c>
      <c r="M225" s="261">
        <f t="shared" si="332"/>
        <v>0.91386554621848737</v>
      </c>
      <c r="N225" s="261">
        <f t="shared" si="0"/>
        <v>0.6470588235294118</v>
      </c>
      <c r="O225" s="261">
        <f t="shared" si="1"/>
        <v>0.7142857142857143</v>
      </c>
      <c r="P225" s="261">
        <f t="shared" si="2"/>
        <v>0.26155462184873951</v>
      </c>
      <c r="Q225" s="261">
        <f t="shared" si="3"/>
        <v>0.28886554621848737</v>
      </c>
      <c r="R225" s="261">
        <f t="shared" si="4"/>
        <v>6.8277310924369741E-2</v>
      </c>
      <c r="S225" s="242">
        <f t="shared" si="5"/>
        <v>0.36344537815126049</v>
      </c>
      <c r="T225" s="265"/>
    </row>
    <row r="226" spans="2:20" ht="13.5" customHeight="1">
      <c r="B226" s="607"/>
      <c r="C226" s="546"/>
      <c r="D226" s="361" t="s">
        <v>289</v>
      </c>
      <c r="E226" s="362">
        <f>市区町村別_推計残存歯数階層別人数!H225</f>
        <v>1576</v>
      </c>
      <c r="F226" s="295">
        <v>1417</v>
      </c>
      <c r="G226" s="439">
        <v>999</v>
      </c>
      <c r="H226" s="439">
        <v>1124</v>
      </c>
      <c r="I226" s="439">
        <v>372</v>
      </c>
      <c r="J226" s="439">
        <v>466</v>
      </c>
      <c r="K226" s="439">
        <v>100</v>
      </c>
      <c r="L226" s="439">
        <v>579</v>
      </c>
      <c r="M226" s="363">
        <f t="shared" si="332"/>
        <v>0.8991116751269036</v>
      </c>
      <c r="N226" s="363">
        <f t="shared" si="0"/>
        <v>0.63388324873096447</v>
      </c>
      <c r="O226" s="363">
        <f t="shared" si="1"/>
        <v>0.71319796954314718</v>
      </c>
      <c r="P226" s="363">
        <f t="shared" si="2"/>
        <v>0.23604060913705585</v>
      </c>
      <c r="Q226" s="363">
        <f t="shared" si="3"/>
        <v>0.29568527918781728</v>
      </c>
      <c r="R226" s="363">
        <f t="shared" si="4"/>
        <v>6.3451776649746189E-2</v>
      </c>
      <c r="S226" s="275">
        <f t="shared" si="5"/>
        <v>0.36738578680203043</v>
      </c>
      <c r="T226" s="265"/>
    </row>
    <row r="227" spans="2:20" ht="13.5" customHeight="1">
      <c r="B227" s="607"/>
      <c r="C227" s="546"/>
      <c r="D227" s="358" t="s">
        <v>290</v>
      </c>
      <c r="E227" s="359">
        <f>市区町村別_推計残存歯数階層別人数!H226</f>
        <v>3013</v>
      </c>
      <c r="F227" s="357">
        <v>2692</v>
      </c>
      <c r="G227" s="436">
        <v>1854</v>
      </c>
      <c r="H227" s="436">
        <v>2040</v>
      </c>
      <c r="I227" s="436">
        <v>685</v>
      </c>
      <c r="J227" s="436">
        <v>829</v>
      </c>
      <c r="K227" s="436">
        <v>233</v>
      </c>
      <c r="L227" s="436">
        <v>1077</v>
      </c>
      <c r="M227" s="360">
        <f t="shared" si="332"/>
        <v>0.89346166611350808</v>
      </c>
      <c r="N227" s="360">
        <f t="shared" si="0"/>
        <v>0.61533355459674743</v>
      </c>
      <c r="O227" s="360">
        <f t="shared" si="1"/>
        <v>0.67706604712910723</v>
      </c>
      <c r="P227" s="360">
        <f t="shared" si="2"/>
        <v>0.22734815798207766</v>
      </c>
      <c r="Q227" s="360">
        <f t="shared" si="3"/>
        <v>0.2751410554264852</v>
      </c>
      <c r="R227" s="360">
        <f t="shared" si="4"/>
        <v>7.7331563226020583E-2</v>
      </c>
      <c r="S227" s="349">
        <f t="shared" si="5"/>
        <v>0.35745104546963158</v>
      </c>
      <c r="T227" s="265"/>
    </row>
    <row r="228" spans="2:20" ht="13.5" customHeight="1">
      <c r="B228" s="613"/>
      <c r="C228" s="547"/>
      <c r="D228" s="293" t="s">
        <v>134</v>
      </c>
      <c r="E228" s="335">
        <f>市区町村別_推計残存歯数階層別人数!H227</f>
        <v>5541</v>
      </c>
      <c r="F228" s="262">
        <f t="shared" ref="F228" si="375">SUM(F225:F227)</f>
        <v>4979</v>
      </c>
      <c r="G228" s="262">
        <f t="shared" ref="G228" si="376">SUM(G225:G227)</f>
        <v>3469</v>
      </c>
      <c r="H228" s="262">
        <f t="shared" ref="H228" si="377">SUM(H225:H227)</f>
        <v>3844</v>
      </c>
      <c r="I228" s="262">
        <f t="shared" ref="I228" si="378">SUM(I225:I227)</f>
        <v>1306</v>
      </c>
      <c r="J228" s="262">
        <f t="shared" ref="J228" si="379">SUM(J225:J227)</f>
        <v>1570</v>
      </c>
      <c r="K228" s="262">
        <f t="shared" ref="K228" si="380">SUM(K225:K227)</f>
        <v>398</v>
      </c>
      <c r="L228" s="262">
        <f t="shared" ref="L228" si="381">SUM(L225:L227)</f>
        <v>2002</v>
      </c>
      <c r="M228" s="261">
        <f t="shared" si="332"/>
        <v>0.89857426457318179</v>
      </c>
      <c r="N228" s="261">
        <f t="shared" si="0"/>
        <v>0.62606027792817176</v>
      </c>
      <c r="O228" s="261">
        <f t="shared" si="1"/>
        <v>0.69373759249232991</v>
      </c>
      <c r="P228" s="261">
        <f t="shared" si="2"/>
        <v>0.23569752752210793</v>
      </c>
      <c r="Q228" s="261">
        <f t="shared" si="3"/>
        <v>0.28334235697527521</v>
      </c>
      <c r="R228" s="261">
        <f t="shared" si="4"/>
        <v>7.1828189857426464E-2</v>
      </c>
      <c r="S228" s="242">
        <f t="shared" si="5"/>
        <v>0.36130662335318536</v>
      </c>
      <c r="T228" s="265"/>
    </row>
    <row r="229" spans="2:20" ht="13.5" customHeight="1">
      <c r="B229" s="606">
        <v>57</v>
      </c>
      <c r="C229" s="545" t="s">
        <v>43</v>
      </c>
      <c r="D229" s="305" t="s">
        <v>288</v>
      </c>
      <c r="E229" s="335">
        <f>市区町村別_推計残存歯数階層別人数!H228</f>
        <v>741</v>
      </c>
      <c r="F229" s="262">
        <v>658</v>
      </c>
      <c r="G229" s="433">
        <v>423</v>
      </c>
      <c r="H229" s="433">
        <v>525</v>
      </c>
      <c r="I229" s="433">
        <v>229</v>
      </c>
      <c r="J229" s="433">
        <v>232</v>
      </c>
      <c r="K229" s="433">
        <v>62</v>
      </c>
      <c r="L229" s="433">
        <v>264</v>
      </c>
      <c r="M229" s="261">
        <f>IFERROR(F229/E229,"-")</f>
        <v>0.88798920377867752</v>
      </c>
      <c r="N229" s="261">
        <f t="shared" ref="N229:N256" si="382">IFERROR(G229/E229,"-")</f>
        <v>0.57085020242914974</v>
      </c>
      <c r="O229" s="261">
        <f t="shared" ref="O229:O256" si="383">IFERROR(H229/E229,"-")</f>
        <v>0.708502024291498</v>
      </c>
      <c r="P229" s="261">
        <f t="shared" ref="P229:P256" si="384">IFERROR(I229/E229,"-")</f>
        <v>0.30904183535762481</v>
      </c>
      <c r="Q229" s="261">
        <f t="shared" ref="Q229:Q256" si="385">IFERROR(J229/E229,"-")</f>
        <v>0.31309041835357626</v>
      </c>
      <c r="R229" s="261">
        <f t="shared" ref="R229:R256" si="386">IFERROR(K229/E229,"-")</f>
        <v>8.3670715249662617E-2</v>
      </c>
      <c r="S229" s="242">
        <f t="shared" ref="S229:S256" si="387">IFERROR(L229/E229,"-")</f>
        <v>0.35627530364372467</v>
      </c>
      <c r="T229" s="265"/>
    </row>
    <row r="230" spans="2:20" ht="13.5" customHeight="1">
      <c r="B230" s="607"/>
      <c r="C230" s="546"/>
      <c r="D230" s="361" t="s">
        <v>289</v>
      </c>
      <c r="E230" s="362">
        <f>市区町村別_推計残存歯数階層別人数!H229</f>
        <v>1163</v>
      </c>
      <c r="F230" s="295">
        <v>1041</v>
      </c>
      <c r="G230" s="439">
        <v>674</v>
      </c>
      <c r="H230" s="439">
        <v>836</v>
      </c>
      <c r="I230" s="439">
        <v>309</v>
      </c>
      <c r="J230" s="439">
        <v>349</v>
      </c>
      <c r="K230" s="439">
        <v>112</v>
      </c>
      <c r="L230" s="439">
        <v>417</v>
      </c>
      <c r="M230" s="363">
        <f t="shared" ref="M230:M256" si="388">IFERROR(F230/E230,"-")</f>
        <v>0.89509888220120382</v>
      </c>
      <c r="N230" s="363">
        <f t="shared" si="382"/>
        <v>0.57953568357695617</v>
      </c>
      <c r="O230" s="363">
        <f t="shared" si="383"/>
        <v>0.71883061049011177</v>
      </c>
      <c r="P230" s="363">
        <f t="shared" si="384"/>
        <v>0.26569217540842649</v>
      </c>
      <c r="Q230" s="363">
        <f t="shared" si="385"/>
        <v>0.3000859845227859</v>
      </c>
      <c r="R230" s="363">
        <f t="shared" si="386"/>
        <v>9.630266552020636E-2</v>
      </c>
      <c r="S230" s="275">
        <f t="shared" si="387"/>
        <v>0.3585554600171969</v>
      </c>
      <c r="T230" s="265"/>
    </row>
    <row r="231" spans="2:20" ht="13.5" customHeight="1">
      <c r="B231" s="607"/>
      <c r="C231" s="546"/>
      <c r="D231" s="358" t="s">
        <v>290</v>
      </c>
      <c r="E231" s="359">
        <f>市区町村別_推計残存歯数階層別人数!H230</f>
        <v>2354</v>
      </c>
      <c r="F231" s="357">
        <v>2098</v>
      </c>
      <c r="G231" s="436">
        <v>1314</v>
      </c>
      <c r="H231" s="436">
        <v>1663</v>
      </c>
      <c r="I231" s="436">
        <v>646</v>
      </c>
      <c r="J231" s="436">
        <v>707</v>
      </c>
      <c r="K231" s="436">
        <v>194</v>
      </c>
      <c r="L231" s="436">
        <v>879</v>
      </c>
      <c r="M231" s="360">
        <f t="shared" si="388"/>
        <v>0.89124893797790994</v>
      </c>
      <c r="N231" s="360">
        <f t="shared" si="382"/>
        <v>0.5581988105352591</v>
      </c>
      <c r="O231" s="360">
        <f t="shared" si="383"/>
        <v>0.70645709430756165</v>
      </c>
      <c r="P231" s="360">
        <f t="shared" si="384"/>
        <v>0.27442650807136787</v>
      </c>
      <c r="Q231" s="360">
        <f t="shared" si="385"/>
        <v>0.30033984706881905</v>
      </c>
      <c r="R231" s="360">
        <f t="shared" si="386"/>
        <v>8.2412914188615127E-2</v>
      </c>
      <c r="S231" s="349">
        <f t="shared" si="387"/>
        <v>0.37340696686491082</v>
      </c>
      <c r="T231" s="265"/>
    </row>
    <row r="232" spans="2:20" ht="13.5" customHeight="1">
      <c r="B232" s="613"/>
      <c r="C232" s="547"/>
      <c r="D232" s="293" t="s">
        <v>134</v>
      </c>
      <c r="E232" s="335">
        <f>市区町村別_推計残存歯数階層別人数!H231</f>
        <v>4258</v>
      </c>
      <c r="F232" s="262">
        <f t="shared" ref="F232" si="389">SUM(F229:F231)</f>
        <v>3797</v>
      </c>
      <c r="G232" s="262">
        <f t="shared" ref="G232" si="390">SUM(G229:G231)</f>
        <v>2411</v>
      </c>
      <c r="H232" s="262">
        <f t="shared" ref="H232" si="391">SUM(H229:H231)</f>
        <v>3024</v>
      </c>
      <c r="I232" s="262">
        <f t="shared" ref="I232" si="392">SUM(I229:I231)</f>
        <v>1184</v>
      </c>
      <c r="J232" s="262">
        <f t="shared" ref="J232" si="393">SUM(J229:J231)</f>
        <v>1288</v>
      </c>
      <c r="K232" s="262">
        <f t="shared" ref="K232" si="394">SUM(K229:K231)</f>
        <v>368</v>
      </c>
      <c r="L232" s="262">
        <f t="shared" ref="L232" si="395">SUM(L229:L231)</f>
        <v>1560</v>
      </c>
      <c r="M232" s="261">
        <f t="shared" si="388"/>
        <v>0.89173320807891032</v>
      </c>
      <c r="N232" s="261">
        <f t="shared" si="382"/>
        <v>0.5662282761860028</v>
      </c>
      <c r="O232" s="261">
        <f t="shared" si="383"/>
        <v>0.7101925786754345</v>
      </c>
      <c r="P232" s="261">
        <f t="shared" si="384"/>
        <v>0.27806481916392672</v>
      </c>
      <c r="Q232" s="261">
        <f t="shared" si="385"/>
        <v>0.30248943165805542</v>
      </c>
      <c r="R232" s="261">
        <f t="shared" si="386"/>
        <v>8.6425551902301556E-2</v>
      </c>
      <c r="S232" s="242">
        <f t="shared" si="387"/>
        <v>0.36636918741193047</v>
      </c>
      <c r="T232" s="265"/>
    </row>
    <row r="233" spans="2:20" ht="13.5" customHeight="1">
      <c r="B233" s="606">
        <v>58</v>
      </c>
      <c r="C233" s="545" t="s">
        <v>25</v>
      </c>
      <c r="D233" s="305" t="s">
        <v>288</v>
      </c>
      <c r="E233" s="335">
        <f>市区町村別_推計残存歯数階層別人数!H232</f>
        <v>786</v>
      </c>
      <c r="F233" s="262">
        <v>698</v>
      </c>
      <c r="G233" s="433">
        <v>428</v>
      </c>
      <c r="H233" s="433">
        <v>574</v>
      </c>
      <c r="I233" s="433">
        <v>217</v>
      </c>
      <c r="J233" s="433">
        <v>250</v>
      </c>
      <c r="K233" s="433">
        <v>45</v>
      </c>
      <c r="L233" s="433">
        <v>258</v>
      </c>
      <c r="M233" s="261">
        <f t="shared" si="388"/>
        <v>0.88804071246819338</v>
      </c>
      <c r="N233" s="261">
        <f t="shared" si="382"/>
        <v>0.54452926208651398</v>
      </c>
      <c r="O233" s="261">
        <f t="shared" si="383"/>
        <v>0.73027989821882955</v>
      </c>
      <c r="P233" s="261">
        <f t="shared" si="384"/>
        <v>0.27608142493638677</v>
      </c>
      <c r="Q233" s="261">
        <f t="shared" si="385"/>
        <v>0.31806615776081426</v>
      </c>
      <c r="R233" s="261">
        <f t="shared" si="386"/>
        <v>5.7251908396946563E-2</v>
      </c>
      <c r="S233" s="242">
        <f t="shared" si="387"/>
        <v>0.3282442748091603</v>
      </c>
      <c r="T233" s="265"/>
    </row>
    <row r="234" spans="2:20" ht="13.5" customHeight="1">
      <c r="B234" s="607"/>
      <c r="C234" s="546"/>
      <c r="D234" s="361" t="s">
        <v>289</v>
      </c>
      <c r="E234" s="362">
        <f>市区町村別_推計残存歯数階層別人数!H233</f>
        <v>1268</v>
      </c>
      <c r="F234" s="295">
        <v>1112</v>
      </c>
      <c r="G234" s="439">
        <v>717</v>
      </c>
      <c r="H234" s="439">
        <v>879</v>
      </c>
      <c r="I234" s="439">
        <v>343</v>
      </c>
      <c r="J234" s="439">
        <v>366</v>
      </c>
      <c r="K234" s="439">
        <v>67</v>
      </c>
      <c r="L234" s="439">
        <v>430</v>
      </c>
      <c r="M234" s="363">
        <f t="shared" si="388"/>
        <v>0.87697160883280756</v>
      </c>
      <c r="N234" s="363">
        <f t="shared" si="382"/>
        <v>0.56545741324921139</v>
      </c>
      <c r="O234" s="363">
        <f t="shared" si="383"/>
        <v>0.69321766561514198</v>
      </c>
      <c r="P234" s="363">
        <f t="shared" si="384"/>
        <v>0.27050473186119872</v>
      </c>
      <c r="Q234" s="363">
        <f t="shared" si="385"/>
        <v>0.28864353312302837</v>
      </c>
      <c r="R234" s="363">
        <f t="shared" si="386"/>
        <v>5.28391167192429E-2</v>
      </c>
      <c r="S234" s="275">
        <f t="shared" si="387"/>
        <v>0.33911671924290221</v>
      </c>
      <c r="T234" s="265"/>
    </row>
    <row r="235" spans="2:20" ht="13.5" customHeight="1">
      <c r="B235" s="607"/>
      <c r="C235" s="546"/>
      <c r="D235" s="358" t="s">
        <v>290</v>
      </c>
      <c r="E235" s="359">
        <f>市区町村別_推計残存歯数階層別人数!H234</f>
        <v>2859</v>
      </c>
      <c r="F235" s="357">
        <v>2489</v>
      </c>
      <c r="G235" s="436">
        <v>1498</v>
      </c>
      <c r="H235" s="436">
        <v>1922</v>
      </c>
      <c r="I235" s="436">
        <v>627</v>
      </c>
      <c r="J235" s="436">
        <v>798</v>
      </c>
      <c r="K235" s="436">
        <v>160</v>
      </c>
      <c r="L235" s="436">
        <v>980</v>
      </c>
      <c r="M235" s="360">
        <f t="shared" si="388"/>
        <v>0.87058412032179089</v>
      </c>
      <c r="N235" s="360">
        <f t="shared" si="382"/>
        <v>0.52395942637285764</v>
      </c>
      <c r="O235" s="360">
        <f t="shared" si="383"/>
        <v>0.67226302903112978</v>
      </c>
      <c r="P235" s="360">
        <f t="shared" si="384"/>
        <v>0.21930745015739769</v>
      </c>
      <c r="Q235" s="360">
        <f t="shared" si="385"/>
        <v>0.27911857292759706</v>
      </c>
      <c r="R235" s="360">
        <f t="shared" si="386"/>
        <v>5.5963623644630991E-2</v>
      </c>
      <c r="S235" s="349">
        <f t="shared" si="387"/>
        <v>0.34277719482336483</v>
      </c>
      <c r="T235" s="265"/>
    </row>
    <row r="236" spans="2:20" ht="13.5" customHeight="1">
      <c r="B236" s="613"/>
      <c r="C236" s="547"/>
      <c r="D236" s="293" t="s">
        <v>134</v>
      </c>
      <c r="E236" s="335">
        <f>市区町村別_推計残存歯数階層別人数!H235</f>
        <v>4913</v>
      </c>
      <c r="F236" s="262">
        <f t="shared" ref="F236" si="396">SUM(F233:F235)</f>
        <v>4299</v>
      </c>
      <c r="G236" s="262">
        <f t="shared" ref="G236" si="397">SUM(G233:G235)</f>
        <v>2643</v>
      </c>
      <c r="H236" s="262">
        <f t="shared" ref="H236" si="398">SUM(H233:H235)</f>
        <v>3375</v>
      </c>
      <c r="I236" s="262">
        <f t="shared" ref="I236" si="399">SUM(I233:I235)</f>
        <v>1187</v>
      </c>
      <c r="J236" s="262">
        <f t="shared" ref="J236" si="400">SUM(J233:J235)</f>
        <v>1414</v>
      </c>
      <c r="K236" s="262">
        <f t="shared" ref="K236" si="401">SUM(K233:K235)</f>
        <v>272</v>
      </c>
      <c r="L236" s="262">
        <f t="shared" ref="L236" si="402">SUM(L233:L235)</f>
        <v>1668</v>
      </c>
      <c r="M236" s="261">
        <f t="shared" si="388"/>
        <v>0.87502544270303273</v>
      </c>
      <c r="N236" s="261">
        <f t="shared" si="382"/>
        <v>0.53796051292489311</v>
      </c>
      <c r="O236" s="261">
        <f t="shared" si="383"/>
        <v>0.68695298188479548</v>
      </c>
      <c r="P236" s="261">
        <f t="shared" si="384"/>
        <v>0.24160390799918582</v>
      </c>
      <c r="Q236" s="261">
        <f t="shared" si="385"/>
        <v>0.28780785670669651</v>
      </c>
      <c r="R236" s="261">
        <f t="shared" si="386"/>
        <v>5.536332179930796E-2</v>
      </c>
      <c r="S236" s="242">
        <f t="shared" si="387"/>
        <v>0.33950742926928557</v>
      </c>
      <c r="T236" s="265"/>
    </row>
    <row r="237" spans="2:20" ht="13.5" customHeight="1">
      <c r="B237" s="606">
        <v>59</v>
      </c>
      <c r="C237" s="545" t="s">
        <v>20</v>
      </c>
      <c r="D237" s="305" t="s">
        <v>288</v>
      </c>
      <c r="E237" s="335">
        <f>市区町村別_推計残存歯数階層別人数!H236</f>
        <v>6605</v>
      </c>
      <c r="F237" s="262">
        <v>5913</v>
      </c>
      <c r="G237" s="433">
        <v>3895</v>
      </c>
      <c r="H237" s="433">
        <v>4789</v>
      </c>
      <c r="I237" s="433">
        <v>1834</v>
      </c>
      <c r="J237" s="433">
        <v>1920</v>
      </c>
      <c r="K237" s="433">
        <v>424</v>
      </c>
      <c r="L237" s="433">
        <v>2398</v>
      </c>
      <c r="M237" s="261">
        <f t="shared" si="388"/>
        <v>0.89523088569265707</v>
      </c>
      <c r="N237" s="261">
        <f t="shared" si="382"/>
        <v>0.58970476911430736</v>
      </c>
      <c r="O237" s="261">
        <f t="shared" si="383"/>
        <v>0.72505677517032552</v>
      </c>
      <c r="P237" s="261">
        <f t="shared" si="384"/>
        <v>0.27766843300529903</v>
      </c>
      <c r="Q237" s="261">
        <f t="shared" si="385"/>
        <v>0.2906888720666162</v>
      </c>
      <c r="R237" s="261">
        <f t="shared" si="386"/>
        <v>6.4193792581377751E-2</v>
      </c>
      <c r="S237" s="242">
        <f t="shared" si="387"/>
        <v>0.36305828917486754</v>
      </c>
      <c r="T237" s="265"/>
    </row>
    <row r="238" spans="2:20" ht="13.5" customHeight="1">
      <c r="B238" s="607"/>
      <c r="C238" s="546"/>
      <c r="D238" s="361" t="s">
        <v>289</v>
      </c>
      <c r="E238" s="362">
        <f>市区町村別_推計残存歯数階層別人数!H237</f>
        <v>10590</v>
      </c>
      <c r="F238" s="295">
        <v>9471</v>
      </c>
      <c r="G238" s="439">
        <v>6123</v>
      </c>
      <c r="H238" s="439">
        <v>7652</v>
      </c>
      <c r="I238" s="439">
        <v>2715</v>
      </c>
      <c r="J238" s="439">
        <v>2908</v>
      </c>
      <c r="K238" s="439">
        <v>692</v>
      </c>
      <c r="L238" s="439">
        <v>3861</v>
      </c>
      <c r="M238" s="363">
        <f t="shared" si="388"/>
        <v>0.89433427762039663</v>
      </c>
      <c r="N238" s="363">
        <f t="shared" si="382"/>
        <v>0.57818696883852694</v>
      </c>
      <c r="O238" s="363">
        <f t="shared" si="383"/>
        <v>0.72256846081208692</v>
      </c>
      <c r="P238" s="363">
        <f t="shared" si="384"/>
        <v>0.2563739376770538</v>
      </c>
      <c r="Q238" s="363">
        <f t="shared" si="385"/>
        <v>0.27459867799811144</v>
      </c>
      <c r="R238" s="363">
        <f t="shared" si="386"/>
        <v>6.5344664778092545E-2</v>
      </c>
      <c r="S238" s="275">
        <f t="shared" si="387"/>
        <v>0.36458923512747876</v>
      </c>
      <c r="T238" s="265"/>
    </row>
    <row r="239" spans="2:20" ht="13.5" customHeight="1">
      <c r="B239" s="607"/>
      <c r="C239" s="546"/>
      <c r="D239" s="358" t="s">
        <v>290</v>
      </c>
      <c r="E239" s="359">
        <f>市区町村別_推計残存歯数階層別人数!H238</f>
        <v>18928</v>
      </c>
      <c r="F239" s="357">
        <v>16712</v>
      </c>
      <c r="G239" s="436">
        <v>10674</v>
      </c>
      <c r="H239" s="436">
        <v>13024</v>
      </c>
      <c r="I239" s="436">
        <v>4634</v>
      </c>
      <c r="J239" s="436">
        <v>4858</v>
      </c>
      <c r="K239" s="436">
        <v>1238</v>
      </c>
      <c r="L239" s="436">
        <v>6861</v>
      </c>
      <c r="M239" s="360">
        <f t="shared" si="388"/>
        <v>0.88292476754015214</v>
      </c>
      <c r="N239" s="360">
        <f t="shared" si="382"/>
        <v>0.56392645815722742</v>
      </c>
      <c r="O239" s="360">
        <f t="shared" si="383"/>
        <v>0.6880811496196112</v>
      </c>
      <c r="P239" s="360">
        <f t="shared" si="384"/>
        <v>0.24482248520710059</v>
      </c>
      <c r="Q239" s="360">
        <f t="shared" si="385"/>
        <v>0.25665680473372782</v>
      </c>
      <c r="R239" s="360">
        <f t="shared" si="386"/>
        <v>6.5405748098055785E-2</v>
      </c>
      <c r="S239" s="349">
        <f t="shared" si="387"/>
        <v>0.36247886728655959</v>
      </c>
      <c r="T239" s="265"/>
    </row>
    <row r="240" spans="2:20" ht="13.5" customHeight="1">
      <c r="B240" s="613"/>
      <c r="C240" s="547"/>
      <c r="D240" s="293" t="s">
        <v>134</v>
      </c>
      <c r="E240" s="335">
        <f>市区町村別_推計残存歯数階層別人数!H239</f>
        <v>36123</v>
      </c>
      <c r="F240" s="262">
        <f t="shared" ref="F240" si="403">SUM(F237:F239)</f>
        <v>32096</v>
      </c>
      <c r="G240" s="262">
        <f t="shared" ref="G240" si="404">SUM(G237:G239)</f>
        <v>20692</v>
      </c>
      <c r="H240" s="262">
        <f t="shared" ref="H240" si="405">SUM(H237:H239)</f>
        <v>25465</v>
      </c>
      <c r="I240" s="262">
        <f t="shared" ref="I240" si="406">SUM(I237:I239)</f>
        <v>9183</v>
      </c>
      <c r="J240" s="262">
        <f t="shared" ref="J240" si="407">SUM(J237:J239)</f>
        <v>9686</v>
      </c>
      <c r="K240" s="262">
        <f t="shared" ref="K240" si="408">SUM(K237:K239)</f>
        <v>2354</v>
      </c>
      <c r="L240" s="262">
        <f t="shared" ref="L240" si="409">SUM(L237:L239)</f>
        <v>13120</v>
      </c>
      <c r="M240" s="261">
        <f t="shared" si="388"/>
        <v>0.88851977964177953</v>
      </c>
      <c r="N240" s="261">
        <f t="shared" si="382"/>
        <v>0.57282064058909832</v>
      </c>
      <c r="O240" s="261">
        <f t="shared" si="383"/>
        <v>0.70495252332309055</v>
      </c>
      <c r="P240" s="261">
        <f t="shared" si="384"/>
        <v>0.2542147662154306</v>
      </c>
      <c r="Q240" s="261">
        <f t="shared" si="385"/>
        <v>0.26813941256263324</v>
      </c>
      <c r="R240" s="261">
        <f t="shared" si="386"/>
        <v>6.5166237577166899E-2</v>
      </c>
      <c r="S240" s="242">
        <f t="shared" si="387"/>
        <v>0.36320349915566258</v>
      </c>
      <c r="T240" s="265"/>
    </row>
    <row r="241" spans="2:20" ht="13.5" customHeight="1">
      <c r="B241" s="606">
        <v>60</v>
      </c>
      <c r="C241" s="545" t="s">
        <v>44</v>
      </c>
      <c r="D241" s="305" t="s">
        <v>288</v>
      </c>
      <c r="E241" s="335">
        <f>市区町村別_推計残存歯数階層別人数!H240</f>
        <v>675</v>
      </c>
      <c r="F241" s="262">
        <v>605</v>
      </c>
      <c r="G241" s="433">
        <v>382</v>
      </c>
      <c r="H241" s="433">
        <v>494</v>
      </c>
      <c r="I241" s="433">
        <v>193</v>
      </c>
      <c r="J241" s="433">
        <v>198</v>
      </c>
      <c r="K241" s="433">
        <v>36</v>
      </c>
      <c r="L241" s="433">
        <v>206</v>
      </c>
      <c r="M241" s="261">
        <f t="shared" si="388"/>
        <v>0.89629629629629626</v>
      </c>
      <c r="N241" s="261">
        <f t="shared" si="382"/>
        <v>0.56592592592592594</v>
      </c>
      <c r="O241" s="261">
        <f t="shared" si="383"/>
        <v>0.73185185185185186</v>
      </c>
      <c r="P241" s="261">
        <f t="shared" si="384"/>
        <v>0.28592592592592592</v>
      </c>
      <c r="Q241" s="261">
        <f t="shared" si="385"/>
        <v>0.29333333333333333</v>
      </c>
      <c r="R241" s="261">
        <f t="shared" si="386"/>
        <v>5.3333333333333337E-2</v>
      </c>
      <c r="S241" s="242">
        <f t="shared" si="387"/>
        <v>0.30518518518518517</v>
      </c>
      <c r="T241" s="265"/>
    </row>
    <row r="242" spans="2:20" ht="13.5" customHeight="1">
      <c r="B242" s="607"/>
      <c r="C242" s="546"/>
      <c r="D242" s="361" t="s">
        <v>289</v>
      </c>
      <c r="E242" s="362">
        <f>市区町村別_推計残存歯数階層別人数!H241</f>
        <v>1141</v>
      </c>
      <c r="F242" s="295">
        <v>1009</v>
      </c>
      <c r="G242" s="439">
        <v>611</v>
      </c>
      <c r="H242" s="439">
        <v>816</v>
      </c>
      <c r="I242" s="439">
        <v>273</v>
      </c>
      <c r="J242" s="439">
        <v>324</v>
      </c>
      <c r="K242" s="439">
        <v>76</v>
      </c>
      <c r="L242" s="439">
        <v>322</v>
      </c>
      <c r="M242" s="363">
        <f t="shared" si="388"/>
        <v>0.88431200701139356</v>
      </c>
      <c r="N242" s="363">
        <f t="shared" si="382"/>
        <v>0.53549517966695881</v>
      </c>
      <c r="O242" s="363">
        <f t="shared" si="383"/>
        <v>0.71516213847502186</v>
      </c>
      <c r="P242" s="363">
        <f t="shared" si="384"/>
        <v>0.2392638036809816</v>
      </c>
      <c r="Q242" s="363">
        <f t="shared" si="385"/>
        <v>0.28396143733567047</v>
      </c>
      <c r="R242" s="363">
        <f t="shared" si="386"/>
        <v>6.660823838737949E-2</v>
      </c>
      <c r="S242" s="275">
        <f t="shared" si="387"/>
        <v>0.2822085889570552</v>
      </c>
      <c r="T242" s="265"/>
    </row>
    <row r="243" spans="2:20" ht="13.5" customHeight="1">
      <c r="B243" s="607"/>
      <c r="C243" s="546"/>
      <c r="D243" s="358" t="s">
        <v>290</v>
      </c>
      <c r="E243" s="359">
        <f>市区町村別_推計残存歯数階層別人数!H242</f>
        <v>2120</v>
      </c>
      <c r="F243" s="357">
        <v>1823</v>
      </c>
      <c r="G243" s="436">
        <v>1057</v>
      </c>
      <c r="H243" s="436">
        <v>1448</v>
      </c>
      <c r="I243" s="436">
        <v>468</v>
      </c>
      <c r="J243" s="436">
        <v>537</v>
      </c>
      <c r="K243" s="436">
        <v>130</v>
      </c>
      <c r="L243" s="436">
        <v>628</v>
      </c>
      <c r="M243" s="360">
        <f t="shared" si="388"/>
        <v>0.85990566037735849</v>
      </c>
      <c r="N243" s="360">
        <f t="shared" si="382"/>
        <v>0.49858490566037733</v>
      </c>
      <c r="O243" s="360">
        <f t="shared" si="383"/>
        <v>0.68301886792452826</v>
      </c>
      <c r="P243" s="360">
        <f t="shared" si="384"/>
        <v>0.22075471698113208</v>
      </c>
      <c r="Q243" s="360">
        <f t="shared" si="385"/>
        <v>0.25330188679245286</v>
      </c>
      <c r="R243" s="360">
        <f t="shared" si="386"/>
        <v>6.1320754716981132E-2</v>
      </c>
      <c r="S243" s="349">
        <f t="shared" si="387"/>
        <v>0.29622641509433961</v>
      </c>
      <c r="T243" s="265"/>
    </row>
    <row r="244" spans="2:20" ht="13.5" customHeight="1">
      <c r="B244" s="613"/>
      <c r="C244" s="547"/>
      <c r="D244" s="293" t="s">
        <v>134</v>
      </c>
      <c r="E244" s="335">
        <f>市区町村別_推計残存歯数階層別人数!H243</f>
        <v>3936</v>
      </c>
      <c r="F244" s="262">
        <f t="shared" ref="F244" si="410">SUM(F241:F243)</f>
        <v>3437</v>
      </c>
      <c r="G244" s="262">
        <f t="shared" ref="G244" si="411">SUM(G241:G243)</f>
        <v>2050</v>
      </c>
      <c r="H244" s="262">
        <f t="shared" ref="H244" si="412">SUM(H241:H243)</f>
        <v>2758</v>
      </c>
      <c r="I244" s="262">
        <f t="shared" ref="I244" si="413">SUM(I241:I243)</f>
        <v>934</v>
      </c>
      <c r="J244" s="262">
        <f t="shared" ref="J244" si="414">SUM(J241:J243)</f>
        <v>1059</v>
      </c>
      <c r="K244" s="262">
        <f t="shared" ref="K244" si="415">SUM(K241:K243)</f>
        <v>242</v>
      </c>
      <c r="L244" s="262">
        <f t="shared" ref="L244" si="416">SUM(L241:L243)</f>
        <v>1156</v>
      </c>
      <c r="M244" s="261">
        <f t="shared" si="388"/>
        <v>0.87322154471544711</v>
      </c>
      <c r="N244" s="261">
        <f t="shared" si="382"/>
        <v>0.52083333333333337</v>
      </c>
      <c r="O244" s="261">
        <f t="shared" si="383"/>
        <v>0.70071138211382111</v>
      </c>
      <c r="P244" s="261">
        <f t="shared" si="384"/>
        <v>0.23729674796747968</v>
      </c>
      <c r="Q244" s="261">
        <f t="shared" si="385"/>
        <v>0.26905487804878048</v>
      </c>
      <c r="R244" s="261">
        <f t="shared" si="386"/>
        <v>6.1483739837398375E-2</v>
      </c>
      <c r="S244" s="242">
        <f t="shared" si="387"/>
        <v>0.29369918699186992</v>
      </c>
      <c r="T244" s="265"/>
    </row>
    <row r="245" spans="2:20" ht="13.5" customHeight="1">
      <c r="B245" s="606">
        <v>61</v>
      </c>
      <c r="C245" s="545" t="s">
        <v>16</v>
      </c>
      <c r="D245" s="305" t="s">
        <v>288</v>
      </c>
      <c r="E245" s="335">
        <f>市区町村別_推計残存歯数階層別人数!H244</f>
        <v>752</v>
      </c>
      <c r="F245" s="262">
        <v>668</v>
      </c>
      <c r="G245" s="433">
        <v>444</v>
      </c>
      <c r="H245" s="433">
        <v>532</v>
      </c>
      <c r="I245" s="433">
        <v>239</v>
      </c>
      <c r="J245" s="433">
        <v>228</v>
      </c>
      <c r="K245" s="433">
        <v>43</v>
      </c>
      <c r="L245" s="433">
        <v>224</v>
      </c>
      <c r="M245" s="261">
        <f t="shared" si="388"/>
        <v>0.88829787234042556</v>
      </c>
      <c r="N245" s="261">
        <f t="shared" si="382"/>
        <v>0.59042553191489366</v>
      </c>
      <c r="O245" s="261">
        <f t="shared" si="383"/>
        <v>0.70744680851063835</v>
      </c>
      <c r="P245" s="261">
        <f t="shared" si="384"/>
        <v>0.31781914893617019</v>
      </c>
      <c r="Q245" s="261">
        <f t="shared" si="385"/>
        <v>0.30319148936170215</v>
      </c>
      <c r="R245" s="261">
        <f t="shared" si="386"/>
        <v>5.7180851063829786E-2</v>
      </c>
      <c r="S245" s="242">
        <f t="shared" si="387"/>
        <v>0.2978723404255319</v>
      </c>
      <c r="T245" s="265"/>
    </row>
    <row r="246" spans="2:20" ht="13.5" customHeight="1">
      <c r="B246" s="607"/>
      <c r="C246" s="546"/>
      <c r="D246" s="361" t="s">
        <v>289</v>
      </c>
      <c r="E246" s="362">
        <f>市区町村別_推計残存歯数階層別人数!H245</f>
        <v>1116</v>
      </c>
      <c r="F246" s="295">
        <v>992</v>
      </c>
      <c r="G246" s="439">
        <v>654</v>
      </c>
      <c r="H246" s="439">
        <v>798</v>
      </c>
      <c r="I246" s="439">
        <v>326</v>
      </c>
      <c r="J246" s="439">
        <v>327</v>
      </c>
      <c r="K246" s="439">
        <v>77</v>
      </c>
      <c r="L246" s="439">
        <v>365</v>
      </c>
      <c r="M246" s="363">
        <f t="shared" si="388"/>
        <v>0.88888888888888884</v>
      </c>
      <c r="N246" s="363">
        <f t="shared" si="382"/>
        <v>0.58602150537634412</v>
      </c>
      <c r="O246" s="363">
        <f t="shared" si="383"/>
        <v>0.71505376344086025</v>
      </c>
      <c r="P246" s="363">
        <f t="shared" si="384"/>
        <v>0.29211469534050177</v>
      </c>
      <c r="Q246" s="363">
        <f t="shared" si="385"/>
        <v>0.29301075268817206</v>
      </c>
      <c r="R246" s="363">
        <f t="shared" si="386"/>
        <v>6.8996415770609318E-2</v>
      </c>
      <c r="S246" s="275">
        <f t="shared" si="387"/>
        <v>0.32706093189964158</v>
      </c>
      <c r="T246" s="265"/>
    </row>
    <row r="247" spans="2:20" ht="13.5" customHeight="1">
      <c r="B247" s="607"/>
      <c r="C247" s="546"/>
      <c r="D247" s="358" t="s">
        <v>290</v>
      </c>
      <c r="E247" s="359">
        <f>市区町村別_推計残存歯数階層別人数!H246</f>
        <v>2124</v>
      </c>
      <c r="F247" s="357">
        <v>1855</v>
      </c>
      <c r="G247" s="436">
        <v>1178</v>
      </c>
      <c r="H247" s="436">
        <v>1428</v>
      </c>
      <c r="I247" s="436">
        <v>534</v>
      </c>
      <c r="J247" s="436">
        <v>619</v>
      </c>
      <c r="K247" s="436">
        <v>158</v>
      </c>
      <c r="L247" s="436">
        <v>624</v>
      </c>
      <c r="M247" s="360">
        <f t="shared" si="388"/>
        <v>0.87335216572504704</v>
      </c>
      <c r="N247" s="360">
        <f t="shared" si="382"/>
        <v>0.55461393596986819</v>
      </c>
      <c r="O247" s="360">
        <f t="shared" si="383"/>
        <v>0.67231638418079098</v>
      </c>
      <c r="P247" s="360">
        <f t="shared" si="384"/>
        <v>0.25141242937853109</v>
      </c>
      <c r="Q247" s="360">
        <f t="shared" si="385"/>
        <v>0.29143126177024481</v>
      </c>
      <c r="R247" s="360">
        <f t="shared" si="386"/>
        <v>7.4387947269303201E-2</v>
      </c>
      <c r="S247" s="349">
        <f t="shared" si="387"/>
        <v>0.29378531073446329</v>
      </c>
      <c r="T247" s="265"/>
    </row>
    <row r="248" spans="2:20" ht="13.5" customHeight="1">
      <c r="B248" s="613"/>
      <c r="C248" s="547"/>
      <c r="D248" s="293" t="s">
        <v>134</v>
      </c>
      <c r="E248" s="335">
        <f>市区町村別_推計残存歯数階層別人数!H247</f>
        <v>3992</v>
      </c>
      <c r="F248" s="262">
        <f t="shared" ref="F248" si="417">SUM(F245:F247)</f>
        <v>3515</v>
      </c>
      <c r="G248" s="262">
        <f t="shared" ref="G248" si="418">SUM(G245:G247)</f>
        <v>2276</v>
      </c>
      <c r="H248" s="262">
        <f t="shared" ref="H248" si="419">SUM(H245:H247)</f>
        <v>2758</v>
      </c>
      <c r="I248" s="262">
        <f t="shared" ref="I248" si="420">SUM(I245:I247)</f>
        <v>1099</v>
      </c>
      <c r="J248" s="262">
        <f t="shared" ref="J248" si="421">SUM(J245:J247)</f>
        <v>1174</v>
      </c>
      <c r="K248" s="262">
        <f t="shared" ref="K248" si="422">SUM(K245:K247)</f>
        <v>278</v>
      </c>
      <c r="L248" s="262">
        <f t="shared" ref="L248" si="423">SUM(L245:L247)</f>
        <v>1213</v>
      </c>
      <c r="M248" s="261">
        <f t="shared" si="388"/>
        <v>0.88051102204408815</v>
      </c>
      <c r="N248" s="261">
        <f t="shared" si="382"/>
        <v>0.5701402805611222</v>
      </c>
      <c r="O248" s="261">
        <f t="shared" si="383"/>
        <v>0.6908817635270541</v>
      </c>
      <c r="P248" s="261">
        <f t="shared" si="384"/>
        <v>0.27530060120240479</v>
      </c>
      <c r="Q248" s="261">
        <f t="shared" si="385"/>
        <v>0.2940881763527054</v>
      </c>
      <c r="R248" s="261">
        <f t="shared" si="386"/>
        <v>6.9639278557114229E-2</v>
      </c>
      <c r="S248" s="242">
        <f t="shared" si="387"/>
        <v>0.30385771543086171</v>
      </c>
      <c r="T248" s="265"/>
    </row>
    <row r="249" spans="2:20" ht="13.5" customHeight="1">
      <c r="B249" s="606">
        <v>62</v>
      </c>
      <c r="C249" s="545" t="s">
        <v>17</v>
      </c>
      <c r="D249" s="305" t="s">
        <v>288</v>
      </c>
      <c r="E249" s="335">
        <f>市区町村別_推計残存歯数階層別人数!H248</f>
        <v>971</v>
      </c>
      <c r="F249" s="262">
        <v>852</v>
      </c>
      <c r="G249" s="433">
        <v>531</v>
      </c>
      <c r="H249" s="433">
        <v>659</v>
      </c>
      <c r="I249" s="433">
        <v>248</v>
      </c>
      <c r="J249" s="433">
        <v>235</v>
      </c>
      <c r="K249" s="433">
        <v>55</v>
      </c>
      <c r="L249" s="433">
        <v>285</v>
      </c>
      <c r="M249" s="261">
        <f t="shared" si="388"/>
        <v>0.87744593202883625</v>
      </c>
      <c r="N249" s="261">
        <f t="shared" si="382"/>
        <v>0.54685890834191553</v>
      </c>
      <c r="O249" s="261">
        <f t="shared" si="383"/>
        <v>0.67868177136972196</v>
      </c>
      <c r="P249" s="261">
        <f t="shared" si="384"/>
        <v>0.25540679711637487</v>
      </c>
      <c r="Q249" s="261">
        <f t="shared" si="385"/>
        <v>0.2420185375901133</v>
      </c>
      <c r="R249" s="261">
        <f t="shared" si="386"/>
        <v>5.6642636457260559E-2</v>
      </c>
      <c r="S249" s="242">
        <f t="shared" si="387"/>
        <v>0.29351184346035014</v>
      </c>
      <c r="T249" s="265"/>
    </row>
    <row r="250" spans="2:20" ht="13.5" customHeight="1">
      <c r="B250" s="607"/>
      <c r="C250" s="546"/>
      <c r="D250" s="361" t="s">
        <v>289</v>
      </c>
      <c r="E250" s="362">
        <f>市区町村別_推計残存歯数階層別人数!H249</f>
        <v>1801</v>
      </c>
      <c r="F250" s="295">
        <v>1576</v>
      </c>
      <c r="G250" s="439">
        <v>995</v>
      </c>
      <c r="H250" s="439">
        <v>1233</v>
      </c>
      <c r="I250" s="439">
        <v>451</v>
      </c>
      <c r="J250" s="439">
        <v>452</v>
      </c>
      <c r="K250" s="439">
        <v>120</v>
      </c>
      <c r="L250" s="439">
        <v>542</v>
      </c>
      <c r="M250" s="363">
        <f t="shared" si="388"/>
        <v>0.8750694058856191</v>
      </c>
      <c r="N250" s="363">
        <f t="shared" si="382"/>
        <v>0.55247084952803993</v>
      </c>
      <c r="O250" s="363">
        <f t="shared" si="383"/>
        <v>0.68461965574680728</v>
      </c>
      <c r="P250" s="363">
        <f t="shared" si="384"/>
        <v>0.2504164353137146</v>
      </c>
      <c r="Q250" s="363">
        <f t="shared" si="385"/>
        <v>0.25097168239866741</v>
      </c>
      <c r="R250" s="363">
        <f t="shared" si="386"/>
        <v>6.6629650194336476E-2</v>
      </c>
      <c r="S250" s="275">
        <f t="shared" si="387"/>
        <v>0.30094392004441978</v>
      </c>
      <c r="T250" s="265"/>
    </row>
    <row r="251" spans="2:20" ht="13.5" customHeight="1">
      <c r="B251" s="607"/>
      <c r="C251" s="546"/>
      <c r="D251" s="358" t="s">
        <v>290</v>
      </c>
      <c r="E251" s="359">
        <f>市区町村別_推計残存歯数階層別人数!H250</f>
        <v>3742</v>
      </c>
      <c r="F251" s="357">
        <v>3196</v>
      </c>
      <c r="G251" s="436">
        <v>2000</v>
      </c>
      <c r="H251" s="436">
        <v>2394</v>
      </c>
      <c r="I251" s="436">
        <v>868</v>
      </c>
      <c r="J251" s="436">
        <v>857</v>
      </c>
      <c r="K251" s="436">
        <v>242</v>
      </c>
      <c r="L251" s="436">
        <v>1066</v>
      </c>
      <c r="M251" s="360">
        <f t="shared" si="388"/>
        <v>0.85408872260823088</v>
      </c>
      <c r="N251" s="360">
        <f t="shared" si="382"/>
        <v>0.53447354355959376</v>
      </c>
      <c r="O251" s="360">
        <f t="shared" si="383"/>
        <v>0.63976483164083375</v>
      </c>
      <c r="P251" s="360">
        <f t="shared" si="384"/>
        <v>0.23196151790486372</v>
      </c>
      <c r="Q251" s="360">
        <f t="shared" si="385"/>
        <v>0.22902191341528594</v>
      </c>
      <c r="R251" s="360">
        <f t="shared" si="386"/>
        <v>6.4671298770710844E-2</v>
      </c>
      <c r="S251" s="349">
        <f t="shared" si="387"/>
        <v>0.2848743987172635</v>
      </c>
      <c r="T251" s="265"/>
    </row>
    <row r="252" spans="2:20" ht="13.5" customHeight="1">
      <c r="B252" s="613"/>
      <c r="C252" s="547"/>
      <c r="D252" s="293" t="s">
        <v>134</v>
      </c>
      <c r="E252" s="335">
        <f>市区町村別_推計残存歯数階層別人数!H251</f>
        <v>6514</v>
      </c>
      <c r="F252" s="262">
        <f t="shared" ref="F252" si="424">SUM(F249:F251)</f>
        <v>5624</v>
      </c>
      <c r="G252" s="262">
        <f t="shared" ref="G252" si="425">SUM(G249:G251)</f>
        <v>3526</v>
      </c>
      <c r="H252" s="262">
        <f t="shared" ref="H252" si="426">SUM(H249:H251)</f>
        <v>4286</v>
      </c>
      <c r="I252" s="262">
        <f t="shared" ref="I252" si="427">SUM(I249:I251)</f>
        <v>1567</v>
      </c>
      <c r="J252" s="262">
        <f t="shared" ref="J252" si="428">SUM(J249:J251)</f>
        <v>1544</v>
      </c>
      <c r="K252" s="262">
        <f t="shared" ref="K252" si="429">SUM(K249:K251)</f>
        <v>417</v>
      </c>
      <c r="L252" s="262">
        <f t="shared" ref="L252" si="430">SUM(L249:L251)</f>
        <v>1893</v>
      </c>
      <c r="M252" s="261">
        <f t="shared" si="388"/>
        <v>0.8633712004912496</v>
      </c>
      <c r="N252" s="261">
        <f t="shared" si="382"/>
        <v>0.54129567086275709</v>
      </c>
      <c r="O252" s="261">
        <f t="shared" si="383"/>
        <v>0.65796745471292606</v>
      </c>
      <c r="P252" s="261">
        <f t="shared" si="384"/>
        <v>0.24055879643844028</v>
      </c>
      <c r="Q252" s="261">
        <f t="shared" si="385"/>
        <v>0.23702793982192202</v>
      </c>
      <c r="R252" s="261">
        <f t="shared" si="386"/>
        <v>6.4015965612526871E-2</v>
      </c>
      <c r="S252" s="242">
        <f t="shared" si="387"/>
        <v>0.29060485108996009</v>
      </c>
      <c r="T252" s="265"/>
    </row>
    <row r="253" spans="2:20" ht="13.5" customHeight="1">
      <c r="B253" s="606">
        <v>63</v>
      </c>
      <c r="C253" s="545" t="s">
        <v>26</v>
      </c>
      <c r="D253" s="305" t="s">
        <v>288</v>
      </c>
      <c r="E253" s="335">
        <f>市区町村別_推計残存歯数階層別人数!H252</f>
        <v>743</v>
      </c>
      <c r="F253" s="262">
        <v>650</v>
      </c>
      <c r="G253" s="433">
        <v>396</v>
      </c>
      <c r="H253" s="433">
        <v>521</v>
      </c>
      <c r="I253" s="433">
        <v>149</v>
      </c>
      <c r="J253" s="433">
        <v>211</v>
      </c>
      <c r="K253" s="433">
        <v>40</v>
      </c>
      <c r="L253" s="433">
        <v>255</v>
      </c>
      <c r="M253" s="261">
        <f t="shared" si="388"/>
        <v>0.87483176312247646</v>
      </c>
      <c r="N253" s="261">
        <f t="shared" si="382"/>
        <v>0.53297442799461647</v>
      </c>
      <c r="O253" s="261">
        <f t="shared" si="383"/>
        <v>0.70121130551816957</v>
      </c>
      <c r="P253" s="261">
        <f t="shared" si="384"/>
        <v>0.20053835800807537</v>
      </c>
      <c r="Q253" s="261">
        <f t="shared" si="385"/>
        <v>0.28398384925975773</v>
      </c>
      <c r="R253" s="261">
        <f t="shared" si="386"/>
        <v>5.3835800807537013E-2</v>
      </c>
      <c r="S253" s="242">
        <f t="shared" si="387"/>
        <v>0.34320323014804843</v>
      </c>
      <c r="T253" s="265"/>
    </row>
    <row r="254" spans="2:20" ht="13.5" customHeight="1">
      <c r="B254" s="607"/>
      <c r="C254" s="546"/>
      <c r="D254" s="361" t="s">
        <v>289</v>
      </c>
      <c r="E254" s="362">
        <f>市区町村別_推計残存歯数階層別人数!H253</f>
        <v>1293</v>
      </c>
      <c r="F254" s="295">
        <v>1144</v>
      </c>
      <c r="G254" s="439">
        <v>663</v>
      </c>
      <c r="H254" s="439">
        <v>914</v>
      </c>
      <c r="I254" s="439">
        <v>284</v>
      </c>
      <c r="J254" s="439">
        <v>397</v>
      </c>
      <c r="K254" s="439">
        <v>91</v>
      </c>
      <c r="L254" s="439">
        <v>486</v>
      </c>
      <c r="M254" s="363">
        <f t="shared" si="388"/>
        <v>0.88476411446249037</v>
      </c>
      <c r="N254" s="363">
        <f t="shared" si="382"/>
        <v>0.51276102088167053</v>
      </c>
      <c r="O254" s="363">
        <f t="shared" si="383"/>
        <v>0.70688321732405257</v>
      </c>
      <c r="P254" s="363">
        <f t="shared" si="384"/>
        <v>0.21964423820572312</v>
      </c>
      <c r="Q254" s="363">
        <f t="shared" si="385"/>
        <v>0.30703789636504253</v>
      </c>
      <c r="R254" s="363">
        <f t="shared" si="386"/>
        <v>7.0378963650425369E-2</v>
      </c>
      <c r="S254" s="275">
        <f t="shared" si="387"/>
        <v>0.37587006960556846</v>
      </c>
      <c r="T254" s="265"/>
    </row>
    <row r="255" spans="2:20" ht="13.5" customHeight="1">
      <c r="B255" s="607"/>
      <c r="C255" s="546"/>
      <c r="D255" s="358" t="s">
        <v>290</v>
      </c>
      <c r="E255" s="359">
        <f>市区町村別_推計残存歯数階層別人数!H254</f>
        <v>2755</v>
      </c>
      <c r="F255" s="357">
        <v>2388</v>
      </c>
      <c r="G255" s="436">
        <v>1331</v>
      </c>
      <c r="H255" s="436">
        <v>1817</v>
      </c>
      <c r="I255" s="436">
        <v>550</v>
      </c>
      <c r="J255" s="436">
        <v>732</v>
      </c>
      <c r="K255" s="436">
        <v>204</v>
      </c>
      <c r="L255" s="436">
        <v>1055</v>
      </c>
      <c r="M255" s="360">
        <f t="shared" si="388"/>
        <v>0.8667876588021779</v>
      </c>
      <c r="N255" s="360">
        <f t="shared" si="382"/>
        <v>0.48312159709618874</v>
      </c>
      <c r="O255" s="360">
        <f t="shared" si="383"/>
        <v>0.6595281306715064</v>
      </c>
      <c r="P255" s="360">
        <f t="shared" si="384"/>
        <v>0.19963702359346641</v>
      </c>
      <c r="Q255" s="360">
        <f t="shared" si="385"/>
        <v>0.26569872958257712</v>
      </c>
      <c r="R255" s="360">
        <f t="shared" si="386"/>
        <v>7.4047186932849368E-2</v>
      </c>
      <c r="S255" s="349">
        <f t="shared" si="387"/>
        <v>0.38294010889292196</v>
      </c>
      <c r="T255" s="265"/>
    </row>
    <row r="256" spans="2:20" ht="13.5" customHeight="1">
      <c r="B256" s="613"/>
      <c r="C256" s="547"/>
      <c r="D256" s="293" t="s">
        <v>134</v>
      </c>
      <c r="E256" s="335">
        <f>市区町村別_推計残存歯数階層別人数!H255</f>
        <v>4791</v>
      </c>
      <c r="F256" s="262">
        <f t="shared" ref="F256" si="431">SUM(F253:F255)</f>
        <v>4182</v>
      </c>
      <c r="G256" s="262">
        <f t="shared" ref="G256" si="432">SUM(G253:G255)</f>
        <v>2390</v>
      </c>
      <c r="H256" s="262">
        <f t="shared" ref="H256" si="433">SUM(H253:H255)</f>
        <v>3252</v>
      </c>
      <c r="I256" s="262">
        <f t="shared" ref="I256" si="434">SUM(I253:I255)</f>
        <v>983</v>
      </c>
      <c r="J256" s="262">
        <f t="shared" ref="J256" si="435">SUM(J253:J255)</f>
        <v>1340</v>
      </c>
      <c r="K256" s="262">
        <f t="shared" ref="K256" si="436">SUM(K253:K255)</f>
        <v>335</v>
      </c>
      <c r="L256" s="262">
        <f t="shared" ref="L256" si="437">SUM(L253:L255)</f>
        <v>1796</v>
      </c>
      <c r="M256" s="261">
        <f t="shared" si="388"/>
        <v>0.87288666249217284</v>
      </c>
      <c r="N256" s="261">
        <f t="shared" si="382"/>
        <v>0.49885201419327907</v>
      </c>
      <c r="O256" s="261">
        <f t="shared" si="383"/>
        <v>0.67877269881026925</v>
      </c>
      <c r="P256" s="261">
        <f t="shared" si="384"/>
        <v>0.20517637236485076</v>
      </c>
      <c r="Q256" s="261">
        <f t="shared" si="385"/>
        <v>0.27969108745564603</v>
      </c>
      <c r="R256" s="261">
        <f t="shared" si="386"/>
        <v>6.9922771863911506E-2</v>
      </c>
      <c r="S256" s="242">
        <f t="shared" si="387"/>
        <v>0.3748695470674181</v>
      </c>
      <c r="T256" s="265"/>
    </row>
    <row r="257" spans="2:20" ht="13.5" customHeight="1">
      <c r="B257" s="606">
        <v>64</v>
      </c>
      <c r="C257" s="545" t="s">
        <v>45</v>
      </c>
      <c r="D257" s="305" t="s">
        <v>288</v>
      </c>
      <c r="E257" s="335">
        <f>市区町村別_推計残存歯数階層別人数!H256</f>
        <v>665</v>
      </c>
      <c r="F257" s="262">
        <v>596</v>
      </c>
      <c r="G257" s="433">
        <v>391</v>
      </c>
      <c r="H257" s="433">
        <v>487</v>
      </c>
      <c r="I257" s="433">
        <v>184</v>
      </c>
      <c r="J257" s="433">
        <v>233</v>
      </c>
      <c r="K257" s="433">
        <v>35</v>
      </c>
      <c r="L257" s="433">
        <v>204</v>
      </c>
      <c r="M257" s="261">
        <f>IFERROR(F257/E257,"-")</f>
        <v>0.89624060150375939</v>
      </c>
      <c r="N257" s="261">
        <f t="shared" si="0"/>
        <v>0.58796992481203003</v>
      </c>
      <c r="O257" s="261">
        <f t="shared" si="1"/>
        <v>0.73233082706766917</v>
      </c>
      <c r="P257" s="261">
        <f t="shared" si="2"/>
        <v>0.27669172932330827</v>
      </c>
      <c r="Q257" s="261">
        <f t="shared" si="3"/>
        <v>0.35037593984962406</v>
      </c>
      <c r="R257" s="261">
        <f t="shared" si="4"/>
        <v>5.2631578947368418E-2</v>
      </c>
      <c r="S257" s="242">
        <f t="shared" si="5"/>
        <v>0.30676691729323308</v>
      </c>
      <c r="T257" s="265"/>
    </row>
    <row r="258" spans="2:20" ht="13.5" customHeight="1">
      <c r="B258" s="607"/>
      <c r="C258" s="546"/>
      <c r="D258" s="361" t="s">
        <v>289</v>
      </c>
      <c r="E258" s="362">
        <f>市区町村別_推計残存歯数階層別人数!H257</f>
        <v>1176</v>
      </c>
      <c r="F258" s="295">
        <v>1038</v>
      </c>
      <c r="G258" s="439">
        <v>686</v>
      </c>
      <c r="H258" s="439">
        <v>837</v>
      </c>
      <c r="I258" s="439">
        <v>290</v>
      </c>
      <c r="J258" s="439">
        <v>360</v>
      </c>
      <c r="K258" s="439">
        <v>94</v>
      </c>
      <c r="L258" s="439">
        <v>358</v>
      </c>
      <c r="M258" s="363">
        <f t="shared" ref="M258:M284" si="438">IFERROR(F258/E258,"-")</f>
        <v>0.88265306122448983</v>
      </c>
      <c r="N258" s="363">
        <f t="shared" si="0"/>
        <v>0.58333333333333337</v>
      </c>
      <c r="O258" s="363">
        <f t="shared" si="1"/>
        <v>0.71173469387755106</v>
      </c>
      <c r="P258" s="363">
        <f t="shared" si="2"/>
        <v>0.24659863945578231</v>
      </c>
      <c r="Q258" s="363">
        <f t="shared" si="3"/>
        <v>0.30612244897959184</v>
      </c>
      <c r="R258" s="363">
        <f t="shared" si="4"/>
        <v>7.9931972789115652E-2</v>
      </c>
      <c r="S258" s="275">
        <f t="shared" si="5"/>
        <v>0.304421768707483</v>
      </c>
      <c r="T258" s="265"/>
    </row>
    <row r="259" spans="2:20" ht="13.5" customHeight="1">
      <c r="B259" s="607"/>
      <c r="C259" s="546"/>
      <c r="D259" s="358" t="s">
        <v>290</v>
      </c>
      <c r="E259" s="359">
        <f>市区町村別_推計残存歯数階層別人数!H258</f>
        <v>2532</v>
      </c>
      <c r="F259" s="357">
        <v>2208</v>
      </c>
      <c r="G259" s="436">
        <v>1433</v>
      </c>
      <c r="H259" s="436">
        <v>1766</v>
      </c>
      <c r="I259" s="436">
        <v>660</v>
      </c>
      <c r="J259" s="436">
        <v>733</v>
      </c>
      <c r="K259" s="436">
        <v>167</v>
      </c>
      <c r="L259" s="436">
        <v>738</v>
      </c>
      <c r="M259" s="360">
        <f t="shared" si="438"/>
        <v>0.87203791469194314</v>
      </c>
      <c r="N259" s="360">
        <f t="shared" si="0"/>
        <v>0.56595576619273302</v>
      </c>
      <c r="O259" s="360">
        <f t="shared" si="1"/>
        <v>0.69747235387045814</v>
      </c>
      <c r="P259" s="360">
        <f t="shared" si="2"/>
        <v>0.26066350710900477</v>
      </c>
      <c r="Q259" s="360">
        <f t="shared" si="3"/>
        <v>0.28949447077409163</v>
      </c>
      <c r="R259" s="360">
        <f t="shared" si="4"/>
        <v>6.5955766192733023E-2</v>
      </c>
      <c r="S259" s="349">
        <f t="shared" si="5"/>
        <v>0.29146919431279622</v>
      </c>
      <c r="T259" s="265"/>
    </row>
    <row r="260" spans="2:20" ht="13.5" customHeight="1">
      <c r="B260" s="613"/>
      <c r="C260" s="547"/>
      <c r="D260" s="293" t="s">
        <v>134</v>
      </c>
      <c r="E260" s="335">
        <f>市区町村別_推計残存歯数階層別人数!H259</f>
        <v>4373</v>
      </c>
      <c r="F260" s="262">
        <f t="shared" ref="F260" si="439">SUM(F257:F259)</f>
        <v>3842</v>
      </c>
      <c r="G260" s="262">
        <f t="shared" ref="G260" si="440">SUM(G257:G259)</f>
        <v>2510</v>
      </c>
      <c r="H260" s="262">
        <f t="shared" ref="H260" si="441">SUM(H257:H259)</f>
        <v>3090</v>
      </c>
      <c r="I260" s="262">
        <f t="shared" ref="I260" si="442">SUM(I257:I259)</f>
        <v>1134</v>
      </c>
      <c r="J260" s="262">
        <f t="shared" ref="J260" si="443">SUM(J257:J259)</f>
        <v>1326</v>
      </c>
      <c r="K260" s="262">
        <f t="shared" ref="K260" si="444">SUM(K257:K259)</f>
        <v>296</v>
      </c>
      <c r="L260" s="262">
        <f t="shared" ref="L260" si="445">SUM(L257:L259)</f>
        <v>1300</v>
      </c>
      <c r="M260" s="261">
        <f t="shared" si="438"/>
        <v>0.87857306197118679</v>
      </c>
      <c r="N260" s="261">
        <f t="shared" si="0"/>
        <v>0.57397667505145211</v>
      </c>
      <c r="O260" s="261">
        <f t="shared" si="1"/>
        <v>0.70660873542190716</v>
      </c>
      <c r="P260" s="261">
        <f t="shared" si="2"/>
        <v>0.25931854562085527</v>
      </c>
      <c r="Q260" s="261">
        <f t="shared" si="3"/>
        <v>0.30322433112279901</v>
      </c>
      <c r="R260" s="261">
        <f t="shared" si="4"/>
        <v>6.7688085982163276E-2</v>
      </c>
      <c r="S260" s="242">
        <f t="shared" si="5"/>
        <v>0.29727875600274412</v>
      </c>
      <c r="T260" s="265"/>
    </row>
    <row r="261" spans="2:20" ht="13.5" customHeight="1">
      <c r="B261" s="606">
        <v>65</v>
      </c>
      <c r="C261" s="545" t="s">
        <v>10</v>
      </c>
      <c r="D261" s="305" t="s">
        <v>288</v>
      </c>
      <c r="E261" s="335">
        <f>市区町村別_推計残存歯数階層別人数!H260</f>
        <v>344</v>
      </c>
      <c r="F261" s="262">
        <v>303</v>
      </c>
      <c r="G261" s="433">
        <v>203</v>
      </c>
      <c r="H261" s="433">
        <v>240</v>
      </c>
      <c r="I261" s="433">
        <v>98</v>
      </c>
      <c r="J261" s="433">
        <v>97</v>
      </c>
      <c r="K261" s="433">
        <v>30</v>
      </c>
      <c r="L261" s="433">
        <v>113</v>
      </c>
      <c r="M261" s="261">
        <f t="shared" si="438"/>
        <v>0.8808139534883721</v>
      </c>
      <c r="N261" s="261">
        <f t="shared" si="0"/>
        <v>0.59011627906976749</v>
      </c>
      <c r="O261" s="261">
        <f t="shared" si="1"/>
        <v>0.69767441860465118</v>
      </c>
      <c r="P261" s="261">
        <f t="shared" si="2"/>
        <v>0.28488372093023256</v>
      </c>
      <c r="Q261" s="261">
        <f t="shared" si="3"/>
        <v>0.28197674418604651</v>
      </c>
      <c r="R261" s="261">
        <f t="shared" si="4"/>
        <v>8.7209302325581398E-2</v>
      </c>
      <c r="S261" s="242">
        <f t="shared" si="5"/>
        <v>0.32848837209302323</v>
      </c>
      <c r="T261" s="265"/>
    </row>
    <row r="262" spans="2:20" ht="13.5" customHeight="1">
      <c r="B262" s="607"/>
      <c r="C262" s="546"/>
      <c r="D262" s="361" t="s">
        <v>289</v>
      </c>
      <c r="E262" s="362">
        <f>市区町村別_推計残存歯数階層別人数!H261</f>
        <v>598</v>
      </c>
      <c r="F262" s="295">
        <v>508</v>
      </c>
      <c r="G262" s="439">
        <v>318</v>
      </c>
      <c r="H262" s="439">
        <v>397</v>
      </c>
      <c r="I262" s="439">
        <v>159</v>
      </c>
      <c r="J262" s="439">
        <v>140</v>
      </c>
      <c r="K262" s="439">
        <v>58</v>
      </c>
      <c r="L262" s="439">
        <v>195</v>
      </c>
      <c r="M262" s="363">
        <f t="shared" si="438"/>
        <v>0.84949832775919731</v>
      </c>
      <c r="N262" s="363">
        <f t="shared" si="0"/>
        <v>0.5317725752508361</v>
      </c>
      <c r="O262" s="363">
        <f t="shared" si="1"/>
        <v>0.66387959866220736</v>
      </c>
      <c r="P262" s="363">
        <f t="shared" si="2"/>
        <v>0.26588628762541805</v>
      </c>
      <c r="Q262" s="363">
        <f t="shared" si="3"/>
        <v>0.23411371237458195</v>
      </c>
      <c r="R262" s="363">
        <f t="shared" si="4"/>
        <v>9.6989966555183951E-2</v>
      </c>
      <c r="S262" s="275">
        <f t="shared" si="5"/>
        <v>0.32608695652173914</v>
      </c>
      <c r="T262" s="265"/>
    </row>
    <row r="263" spans="2:20" ht="13.5" customHeight="1">
      <c r="B263" s="607"/>
      <c r="C263" s="546"/>
      <c r="D263" s="358" t="s">
        <v>290</v>
      </c>
      <c r="E263" s="359">
        <f>市区町村別_推計残存歯数階層別人数!H262</f>
        <v>1486</v>
      </c>
      <c r="F263" s="357">
        <v>1272</v>
      </c>
      <c r="G263" s="436">
        <v>765</v>
      </c>
      <c r="H263" s="436">
        <v>929</v>
      </c>
      <c r="I263" s="436">
        <v>350</v>
      </c>
      <c r="J263" s="436">
        <v>326</v>
      </c>
      <c r="K263" s="436">
        <v>127</v>
      </c>
      <c r="L263" s="436">
        <v>473</v>
      </c>
      <c r="M263" s="360">
        <f t="shared" si="438"/>
        <v>0.85598923283983852</v>
      </c>
      <c r="N263" s="360">
        <f t="shared" si="0"/>
        <v>0.5148048452220727</v>
      </c>
      <c r="O263" s="360">
        <f t="shared" si="1"/>
        <v>0.62516823687752354</v>
      </c>
      <c r="P263" s="360">
        <f t="shared" si="2"/>
        <v>0.23553162853297444</v>
      </c>
      <c r="Q263" s="360">
        <f t="shared" si="3"/>
        <v>0.21938088829071331</v>
      </c>
      <c r="R263" s="360">
        <f t="shared" si="4"/>
        <v>8.546433378196501E-2</v>
      </c>
      <c r="S263" s="349">
        <f t="shared" si="5"/>
        <v>0.31830417227456259</v>
      </c>
      <c r="T263" s="265"/>
    </row>
    <row r="264" spans="2:20" ht="13.5" customHeight="1">
      <c r="B264" s="613"/>
      <c r="C264" s="547"/>
      <c r="D264" s="293" t="s">
        <v>134</v>
      </c>
      <c r="E264" s="335">
        <f>市区町村別_推計残存歯数階層別人数!H263</f>
        <v>2428</v>
      </c>
      <c r="F264" s="262">
        <f t="shared" ref="F264" si="446">SUM(F261:F263)</f>
        <v>2083</v>
      </c>
      <c r="G264" s="262">
        <f t="shared" ref="G264" si="447">SUM(G261:G263)</f>
        <v>1286</v>
      </c>
      <c r="H264" s="262">
        <f t="shared" ref="H264" si="448">SUM(H261:H263)</f>
        <v>1566</v>
      </c>
      <c r="I264" s="262">
        <f t="shared" ref="I264" si="449">SUM(I261:I263)</f>
        <v>607</v>
      </c>
      <c r="J264" s="262">
        <f t="shared" ref="J264" si="450">SUM(J261:J263)</f>
        <v>563</v>
      </c>
      <c r="K264" s="262">
        <f t="shared" ref="K264" si="451">SUM(K261:K263)</f>
        <v>215</v>
      </c>
      <c r="L264" s="262">
        <f t="shared" ref="L264" si="452">SUM(L261:L263)</f>
        <v>781</v>
      </c>
      <c r="M264" s="261">
        <f t="shared" si="438"/>
        <v>0.8579077429983526</v>
      </c>
      <c r="N264" s="261">
        <f t="shared" si="0"/>
        <v>0.52965403624382212</v>
      </c>
      <c r="O264" s="261">
        <f t="shared" si="1"/>
        <v>0.64497528830313011</v>
      </c>
      <c r="P264" s="261">
        <f t="shared" si="2"/>
        <v>0.25</v>
      </c>
      <c r="Q264" s="261">
        <f t="shared" si="3"/>
        <v>0.23187808896210874</v>
      </c>
      <c r="R264" s="261">
        <f t="shared" si="4"/>
        <v>8.8550247116968697E-2</v>
      </c>
      <c r="S264" s="242">
        <f t="shared" si="5"/>
        <v>0.32166392092257001</v>
      </c>
      <c r="T264" s="265"/>
    </row>
    <row r="265" spans="2:20" ht="13.5" customHeight="1">
      <c r="B265" s="606">
        <v>66</v>
      </c>
      <c r="C265" s="545" t="s">
        <v>5</v>
      </c>
      <c r="D265" s="305" t="s">
        <v>288</v>
      </c>
      <c r="E265" s="335">
        <f>市区町村別_推計残存歯数階層別人数!H264</f>
        <v>378</v>
      </c>
      <c r="F265" s="262">
        <v>324</v>
      </c>
      <c r="G265" s="433">
        <v>178</v>
      </c>
      <c r="H265" s="433">
        <v>252</v>
      </c>
      <c r="I265" s="433">
        <v>105</v>
      </c>
      <c r="J265" s="433">
        <v>92</v>
      </c>
      <c r="K265" s="433">
        <v>21</v>
      </c>
      <c r="L265" s="433">
        <v>114</v>
      </c>
      <c r="M265" s="261">
        <f t="shared" si="438"/>
        <v>0.8571428571428571</v>
      </c>
      <c r="N265" s="261">
        <f t="shared" si="0"/>
        <v>0.47089947089947087</v>
      </c>
      <c r="O265" s="261">
        <f t="shared" si="1"/>
        <v>0.66666666666666663</v>
      </c>
      <c r="P265" s="261">
        <f t="shared" si="2"/>
        <v>0.27777777777777779</v>
      </c>
      <c r="Q265" s="261">
        <f t="shared" si="3"/>
        <v>0.24338624338624337</v>
      </c>
      <c r="R265" s="261">
        <f t="shared" si="4"/>
        <v>5.5555555555555552E-2</v>
      </c>
      <c r="S265" s="242">
        <f t="shared" si="5"/>
        <v>0.30158730158730157</v>
      </c>
      <c r="T265" s="265"/>
    </row>
    <row r="266" spans="2:20" ht="13.5" customHeight="1">
      <c r="B266" s="607"/>
      <c r="C266" s="546"/>
      <c r="D266" s="361" t="s">
        <v>289</v>
      </c>
      <c r="E266" s="362">
        <f>市区町村別_推計残存歯数階層別人数!H265</f>
        <v>701</v>
      </c>
      <c r="F266" s="295">
        <v>601</v>
      </c>
      <c r="G266" s="439">
        <v>326</v>
      </c>
      <c r="H266" s="439">
        <v>464</v>
      </c>
      <c r="I266" s="439">
        <v>149</v>
      </c>
      <c r="J266" s="439">
        <v>154</v>
      </c>
      <c r="K266" s="439">
        <v>49</v>
      </c>
      <c r="L266" s="439">
        <v>199</v>
      </c>
      <c r="M266" s="363">
        <f t="shared" si="438"/>
        <v>0.85734664764621971</v>
      </c>
      <c r="N266" s="363">
        <f t="shared" si="0"/>
        <v>0.46504992867332384</v>
      </c>
      <c r="O266" s="363">
        <f t="shared" si="1"/>
        <v>0.66191155492154063</v>
      </c>
      <c r="P266" s="363">
        <f t="shared" si="2"/>
        <v>0.21255349500713266</v>
      </c>
      <c r="Q266" s="363">
        <f t="shared" si="3"/>
        <v>0.21968616262482168</v>
      </c>
      <c r="R266" s="363">
        <f t="shared" si="4"/>
        <v>6.9900142653352357E-2</v>
      </c>
      <c r="S266" s="275">
        <f t="shared" si="5"/>
        <v>0.28388017118402281</v>
      </c>
      <c r="T266" s="265"/>
    </row>
    <row r="267" spans="2:20" ht="13.5" customHeight="1">
      <c r="B267" s="607"/>
      <c r="C267" s="546"/>
      <c r="D267" s="358" t="s">
        <v>290</v>
      </c>
      <c r="E267" s="359">
        <f>市区町村別_推計残存歯数階層別人数!H266</f>
        <v>1896</v>
      </c>
      <c r="F267" s="357">
        <v>1553</v>
      </c>
      <c r="G267" s="436">
        <v>838</v>
      </c>
      <c r="H267" s="436">
        <v>1128</v>
      </c>
      <c r="I267" s="436">
        <v>364</v>
      </c>
      <c r="J267" s="436">
        <v>385</v>
      </c>
      <c r="K267" s="436">
        <v>123</v>
      </c>
      <c r="L267" s="436">
        <v>488</v>
      </c>
      <c r="M267" s="360">
        <f t="shared" si="438"/>
        <v>0.81909282700421937</v>
      </c>
      <c r="N267" s="360">
        <f t="shared" si="0"/>
        <v>0.44198312236286919</v>
      </c>
      <c r="O267" s="360">
        <f t="shared" si="1"/>
        <v>0.59493670886075944</v>
      </c>
      <c r="P267" s="360">
        <f t="shared" si="2"/>
        <v>0.19198312236286919</v>
      </c>
      <c r="Q267" s="360">
        <f t="shared" si="3"/>
        <v>0.2030590717299578</v>
      </c>
      <c r="R267" s="360">
        <f t="shared" si="4"/>
        <v>6.4873417721518986E-2</v>
      </c>
      <c r="S267" s="349">
        <f t="shared" si="5"/>
        <v>0.25738396624472576</v>
      </c>
      <c r="T267" s="265"/>
    </row>
    <row r="268" spans="2:20" ht="13.5" customHeight="1">
      <c r="B268" s="613"/>
      <c r="C268" s="547"/>
      <c r="D268" s="293" t="s">
        <v>134</v>
      </c>
      <c r="E268" s="335">
        <f>市区町村別_推計残存歯数階層別人数!H267</f>
        <v>2975</v>
      </c>
      <c r="F268" s="262">
        <f t="shared" ref="F268" si="453">SUM(F265:F267)</f>
        <v>2478</v>
      </c>
      <c r="G268" s="262">
        <f t="shared" ref="G268" si="454">SUM(G265:G267)</f>
        <v>1342</v>
      </c>
      <c r="H268" s="262">
        <f t="shared" ref="H268" si="455">SUM(H265:H267)</f>
        <v>1844</v>
      </c>
      <c r="I268" s="262">
        <f t="shared" ref="I268" si="456">SUM(I265:I267)</f>
        <v>618</v>
      </c>
      <c r="J268" s="262">
        <f t="shared" ref="J268" si="457">SUM(J265:J267)</f>
        <v>631</v>
      </c>
      <c r="K268" s="262">
        <f t="shared" ref="K268" si="458">SUM(K265:K267)</f>
        <v>193</v>
      </c>
      <c r="L268" s="262">
        <f t="shared" ref="L268" si="459">SUM(L265:L267)</f>
        <v>801</v>
      </c>
      <c r="M268" s="261">
        <f t="shared" si="438"/>
        <v>0.83294117647058818</v>
      </c>
      <c r="N268" s="261">
        <f t="shared" si="0"/>
        <v>0.4510924369747899</v>
      </c>
      <c r="O268" s="261">
        <f t="shared" si="1"/>
        <v>0.61983193277310922</v>
      </c>
      <c r="P268" s="261">
        <f t="shared" si="2"/>
        <v>0.2077310924369748</v>
      </c>
      <c r="Q268" s="261">
        <f t="shared" si="3"/>
        <v>0.21210084033613447</v>
      </c>
      <c r="R268" s="261">
        <f t="shared" si="4"/>
        <v>6.4873949579831933E-2</v>
      </c>
      <c r="S268" s="242">
        <f t="shared" si="5"/>
        <v>0.26924369747899157</v>
      </c>
      <c r="T268" s="265"/>
    </row>
    <row r="269" spans="2:20" ht="13.5" customHeight="1">
      <c r="B269" s="606">
        <v>67</v>
      </c>
      <c r="C269" s="545" t="s">
        <v>6</v>
      </c>
      <c r="D269" s="305" t="s">
        <v>288</v>
      </c>
      <c r="E269" s="335">
        <f>市区町村別_推計残存歯数階層別人数!H268</f>
        <v>195</v>
      </c>
      <c r="F269" s="262">
        <v>166</v>
      </c>
      <c r="G269" s="433">
        <v>100</v>
      </c>
      <c r="H269" s="433">
        <v>130</v>
      </c>
      <c r="I269" s="433">
        <v>56</v>
      </c>
      <c r="J269" s="433">
        <v>55</v>
      </c>
      <c r="K269" s="433">
        <v>19</v>
      </c>
      <c r="L269" s="433">
        <v>46</v>
      </c>
      <c r="M269" s="261">
        <f t="shared" si="438"/>
        <v>0.85128205128205126</v>
      </c>
      <c r="N269" s="261">
        <f t="shared" si="0"/>
        <v>0.51282051282051277</v>
      </c>
      <c r="O269" s="261">
        <f t="shared" si="1"/>
        <v>0.66666666666666663</v>
      </c>
      <c r="P269" s="261">
        <f t="shared" si="2"/>
        <v>0.28717948717948716</v>
      </c>
      <c r="Q269" s="261">
        <f t="shared" si="3"/>
        <v>0.28205128205128205</v>
      </c>
      <c r="R269" s="261">
        <f t="shared" si="4"/>
        <v>9.7435897435897437E-2</v>
      </c>
      <c r="S269" s="242">
        <f t="shared" si="5"/>
        <v>0.23589743589743589</v>
      </c>
      <c r="T269" s="265"/>
    </row>
    <row r="270" spans="2:20" ht="13.5" customHeight="1">
      <c r="B270" s="607"/>
      <c r="C270" s="546"/>
      <c r="D270" s="361" t="s">
        <v>289</v>
      </c>
      <c r="E270" s="362">
        <f>市区町村別_推計残存歯数階層別人数!H269</f>
        <v>280</v>
      </c>
      <c r="F270" s="295">
        <v>243</v>
      </c>
      <c r="G270" s="439">
        <v>156</v>
      </c>
      <c r="H270" s="439">
        <v>194</v>
      </c>
      <c r="I270" s="439">
        <v>79</v>
      </c>
      <c r="J270" s="439">
        <v>80</v>
      </c>
      <c r="K270" s="439">
        <v>24</v>
      </c>
      <c r="L270" s="439">
        <v>63</v>
      </c>
      <c r="M270" s="363">
        <f t="shared" si="438"/>
        <v>0.86785714285714288</v>
      </c>
      <c r="N270" s="363">
        <f t="shared" si="0"/>
        <v>0.55714285714285716</v>
      </c>
      <c r="O270" s="363">
        <f t="shared" si="1"/>
        <v>0.69285714285714284</v>
      </c>
      <c r="P270" s="363">
        <f t="shared" si="2"/>
        <v>0.28214285714285714</v>
      </c>
      <c r="Q270" s="363">
        <f t="shared" si="3"/>
        <v>0.2857142857142857</v>
      </c>
      <c r="R270" s="363">
        <f t="shared" si="4"/>
        <v>8.5714285714285715E-2</v>
      </c>
      <c r="S270" s="275">
        <f t="shared" si="5"/>
        <v>0.22500000000000001</v>
      </c>
      <c r="T270" s="265"/>
    </row>
    <row r="271" spans="2:20" ht="13.5" customHeight="1">
      <c r="B271" s="607"/>
      <c r="C271" s="546"/>
      <c r="D271" s="358" t="s">
        <v>290</v>
      </c>
      <c r="E271" s="359">
        <f>市区町村別_推計残存歯数階層別人数!H270</f>
        <v>458</v>
      </c>
      <c r="F271" s="357">
        <v>405</v>
      </c>
      <c r="G271" s="436">
        <v>275</v>
      </c>
      <c r="H271" s="436">
        <v>318</v>
      </c>
      <c r="I271" s="436">
        <v>103</v>
      </c>
      <c r="J271" s="436">
        <v>117</v>
      </c>
      <c r="K271" s="436">
        <v>34</v>
      </c>
      <c r="L271" s="436">
        <v>109</v>
      </c>
      <c r="M271" s="360">
        <f t="shared" si="438"/>
        <v>0.88427947598253276</v>
      </c>
      <c r="N271" s="360">
        <f t="shared" si="0"/>
        <v>0.60043668122270744</v>
      </c>
      <c r="O271" s="360">
        <f t="shared" si="1"/>
        <v>0.69432314410480345</v>
      </c>
      <c r="P271" s="360">
        <f t="shared" si="2"/>
        <v>0.22489082969432314</v>
      </c>
      <c r="Q271" s="360">
        <f t="shared" si="3"/>
        <v>0.25545851528384278</v>
      </c>
      <c r="R271" s="360">
        <f t="shared" si="4"/>
        <v>7.4235807860262015E-2</v>
      </c>
      <c r="S271" s="349">
        <f t="shared" si="5"/>
        <v>0.23799126637554585</v>
      </c>
      <c r="T271" s="265"/>
    </row>
    <row r="272" spans="2:20" ht="13.5" customHeight="1">
      <c r="B272" s="613"/>
      <c r="C272" s="547"/>
      <c r="D272" s="293" t="s">
        <v>134</v>
      </c>
      <c r="E272" s="335">
        <f>市区町村別_推計残存歯数階層別人数!H271</f>
        <v>933</v>
      </c>
      <c r="F272" s="262">
        <f t="shared" ref="F272" si="460">SUM(F269:F271)</f>
        <v>814</v>
      </c>
      <c r="G272" s="262">
        <f t="shared" ref="G272" si="461">SUM(G269:G271)</f>
        <v>531</v>
      </c>
      <c r="H272" s="262">
        <f t="shared" ref="H272" si="462">SUM(H269:H271)</f>
        <v>642</v>
      </c>
      <c r="I272" s="262">
        <f t="shared" ref="I272" si="463">SUM(I269:I271)</f>
        <v>238</v>
      </c>
      <c r="J272" s="262">
        <f t="shared" ref="J272" si="464">SUM(J269:J271)</f>
        <v>252</v>
      </c>
      <c r="K272" s="262">
        <f t="shared" ref="K272" si="465">SUM(K269:K271)</f>
        <v>77</v>
      </c>
      <c r="L272" s="262">
        <f t="shared" ref="L272" si="466">SUM(L269:L271)</f>
        <v>218</v>
      </c>
      <c r="M272" s="261">
        <f t="shared" si="438"/>
        <v>0.872454448017149</v>
      </c>
      <c r="N272" s="261">
        <f t="shared" si="0"/>
        <v>0.56913183279742763</v>
      </c>
      <c r="O272" s="261">
        <f t="shared" si="1"/>
        <v>0.68810289389067525</v>
      </c>
      <c r="P272" s="261">
        <f t="shared" si="2"/>
        <v>0.25509110396570206</v>
      </c>
      <c r="Q272" s="261">
        <f t="shared" si="3"/>
        <v>0.27009646302250806</v>
      </c>
      <c r="R272" s="261">
        <f t="shared" si="4"/>
        <v>8.2529474812433015E-2</v>
      </c>
      <c r="S272" s="242">
        <f t="shared" si="5"/>
        <v>0.23365487674169347</v>
      </c>
      <c r="T272" s="265"/>
    </row>
    <row r="273" spans="2:20" ht="13.5" customHeight="1">
      <c r="B273" s="606">
        <v>68</v>
      </c>
      <c r="C273" s="545" t="s">
        <v>46</v>
      </c>
      <c r="D273" s="305" t="s">
        <v>288</v>
      </c>
      <c r="E273" s="335">
        <f>市区町村別_推計残存歯数階層別人数!H272</f>
        <v>229</v>
      </c>
      <c r="F273" s="262">
        <v>212</v>
      </c>
      <c r="G273" s="433">
        <v>134</v>
      </c>
      <c r="H273" s="433">
        <v>181</v>
      </c>
      <c r="I273" s="433">
        <v>69</v>
      </c>
      <c r="J273" s="433">
        <v>73</v>
      </c>
      <c r="K273" s="433">
        <v>17</v>
      </c>
      <c r="L273" s="433">
        <v>89</v>
      </c>
      <c r="M273" s="261">
        <f t="shared" si="438"/>
        <v>0.92576419213973804</v>
      </c>
      <c r="N273" s="261">
        <f t="shared" si="0"/>
        <v>0.58515283842794763</v>
      </c>
      <c r="O273" s="261">
        <f t="shared" si="1"/>
        <v>0.79039301310043664</v>
      </c>
      <c r="P273" s="261">
        <f t="shared" si="2"/>
        <v>0.30131004366812225</v>
      </c>
      <c r="Q273" s="261">
        <f t="shared" si="3"/>
        <v>0.31877729257641924</v>
      </c>
      <c r="R273" s="261">
        <f t="shared" si="4"/>
        <v>7.4235807860262015E-2</v>
      </c>
      <c r="S273" s="242">
        <f t="shared" si="5"/>
        <v>0.388646288209607</v>
      </c>
      <c r="T273" s="265"/>
    </row>
    <row r="274" spans="2:20" ht="13.5" customHeight="1">
      <c r="B274" s="607"/>
      <c r="C274" s="546"/>
      <c r="D274" s="361" t="s">
        <v>289</v>
      </c>
      <c r="E274" s="362">
        <f>市区町村別_推計残存歯数階層別人数!H273</f>
        <v>331</v>
      </c>
      <c r="F274" s="295">
        <v>300</v>
      </c>
      <c r="G274" s="439">
        <v>176</v>
      </c>
      <c r="H274" s="439">
        <v>256</v>
      </c>
      <c r="I274" s="439">
        <v>80</v>
      </c>
      <c r="J274" s="439">
        <v>104</v>
      </c>
      <c r="K274" s="439">
        <v>20</v>
      </c>
      <c r="L274" s="439">
        <v>130</v>
      </c>
      <c r="M274" s="363">
        <f t="shared" si="438"/>
        <v>0.90634441087613293</v>
      </c>
      <c r="N274" s="363">
        <f t="shared" si="0"/>
        <v>0.53172205438066467</v>
      </c>
      <c r="O274" s="363">
        <f t="shared" si="1"/>
        <v>0.77341389728096677</v>
      </c>
      <c r="P274" s="363">
        <f t="shared" si="2"/>
        <v>0.24169184290030213</v>
      </c>
      <c r="Q274" s="363">
        <f t="shared" si="3"/>
        <v>0.31419939577039274</v>
      </c>
      <c r="R274" s="363">
        <f t="shared" si="4"/>
        <v>6.0422960725075532E-2</v>
      </c>
      <c r="S274" s="275">
        <f t="shared" si="5"/>
        <v>0.39274924471299094</v>
      </c>
      <c r="T274" s="265"/>
    </row>
    <row r="275" spans="2:20" ht="13.5" customHeight="1">
      <c r="B275" s="607"/>
      <c r="C275" s="546"/>
      <c r="D275" s="358" t="s">
        <v>290</v>
      </c>
      <c r="E275" s="359">
        <f>市区町村別_推計残存歯数階層別人数!H274</f>
        <v>586</v>
      </c>
      <c r="F275" s="357">
        <v>519</v>
      </c>
      <c r="G275" s="436">
        <v>296</v>
      </c>
      <c r="H275" s="436">
        <v>421</v>
      </c>
      <c r="I275" s="436">
        <v>144</v>
      </c>
      <c r="J275" s="436">
        <v>162</v>
      </c>
      <c r="K275" s="436">
        <v>38</v>
      </c>
      <c r="L275" s="436">
        <v>218</v>
      </c>
      <c r="M275" s="360">
        <f t="shared" si="438"/>
        <v>0.88566552901023887</v>
      </c>
      <c r="N275" s="360">
        <f t="shared" si="0"/>
        <v>0.50511945392491464</v>
      </c>
      <c r="O275" s="360">
        <f t="shared" si="1"/>
        <v>0.71843003412969286</v>
      </c>
      <c r="P275" s="360">
        <f t="shared" si="2"/>
        <v>0.24573378839590443</v>
      </c>
      <c r="Q275" s="360">
        <f t="shared" si="3"/>
        <v>0.2764505119453925</v>
      </c>
      <c r="R275" s="360">
        <f t="shared" si="4"/>
        <v>6.4846416382252553E-2</v>
      </c>
      <c r="S275" s="349">
        <f t="shared" si="5"/>
        <v>0.37201365187713309</v>
      </c>
      <c r="T275" s="265"/>
    </row>
    <row r="276" spans="2:20" ht="13.5" customHeight="1">
      <c r="B276" s="613"/>
      <c r="C276" s="547"/>
      <c r="D276" s="293" t="s">
        <v>134</v>
      </c>
      <c r="E276" s="335">
        <f>市区町村別_推計残存歯数階層別人数!H275</f>
        <v>1146</v>
      </c>
      <c r="F276" s="262">
        <f t="shared" ref="F276" si="467">SUM(F273:F275)</f>
        <v>1031</v>
      </c>
      <c r="G276" s="262">
        <f t="shared" ref="G276" si="468">SUM(G273:G275)</f>
        <v>606</v>
      </c>
      <c r="H276" s="262">
        <f t="shared" ref="H276" si="469">SUM(H273:H275)</f>
        <v>858</v>
      </c>
      <c r="I276" s="262">
        <f t="shared" ref="I276" si="470">SUM(I273:I275)</f>
        <v>293</v>
      </c>
      <c r="J276" s="262">
        <f t="shared" ref="J276" si="471">SUM(J273:J275)</f>
        <v>339</v>
      </c>
      <c r="K276" s="262">
        <f t="shared" ref="K276" si="472">SUM(K273:K275)</f>
        <v>75</v>
      </c>
      <c r="L276" s="262">
        <f t="shared" ref="L276" si="473">SUM(L273:L275)</f>
        <v>437</v>
      </c>
      <c r="M276" s="261">
        <f t="shared" si="438"/>
        <v>0.8996509598603839</v>
      </c>
      <c r="N276" s="261">
        <f t="shared" si="0"/>
        <v>0.52879581151832455</v>
      </c>
      <c r="O276" s="261">
        <f t="shared" si="1"/>
        <v>0.74869109947643975</v>
      </c>
      <c r="P276" s="261">
        <f t="shared" si="2"/>
        <v>0.25567190226876091</v>
      </c>
      <c r="Q276" s="261">
        <f t="shared" si="3"/>
        <v>0.29581151832460734</v>
      </c>
      <c r="R276" s="261">
        <f t="shared" si="4"/>
        <v>6.5445026178010471E-2</v>
      </c>
      <c r="S276" s="242">
        <f t="shared" si="5"/>
        <v>0.38132635253054104</v>
      </c>
      <c r="T276" s="265"/>
    </row>
    <row r="277" spans="2:20" ht="13.5" customHeight="1">
      <c r="B277" s="606">
        <v>69</v>
      </c>
      <c r="C277" s="545" t="s">
        <v>47</v>
      </c>
      <c r="D277" s="305" t="s">
        <v>288</v>
      </c>
      <c r="E277" s="335">
        <f>市区町村別_推計残存歯数階層別人数!H276</f>
        <v>446</v>
      </c>
      <c r="F277" s="262">
        <v>383</v>
      </c>
      <c r="G277" s="433">
        <v>256</v>
      </c>
      <c r="H277" s="433">
        <v>296</v>
      </c>
      <c r="I277" s="433">
        <v>103</v>
      </c>
      <c r="J277" s="433">
        <v>114</v>
      </c>
      <c r="K277" s="433">
        <v>49</v>
      </c>
      <c r="L277" s="433">
        <v>139</v>
      </c>
      <c r="M277" s="261">
        <f t="shared" si="438"/>
        <v>0.85874439461883412</v>
      </c>
      <c r="N277" s="261">
        <f t="shared" si="0"/>
        <v>0.57399103139013452</v>
      </c>
      <c r="O277" s="261">
        <f t="shared" si="1"/>
        <v>0.66367713004484308</v>
      </c>
      <c r="P277" s="261">
        <f t="shared" si="2"/>
        <v>0.23094170403587444</v>
      </c>
      <c r="Q277" s="261">
        <f t="shared" si="3"/>
        <v>0.2556053811659193</v>
      </c>
      <c r="R277" s="261">
        <f t="shared" si="4"/>
        <v>0.10986547085201794</v>
      </c>
      <c r="S277" s="242">
        <f t="shared" si="5"/>
        <v>0.31165919282511212</v>
      </c>
      <c r="T277" s="265"/>
    </row>
    <row r="278" spans="2:20" ht="13.5" customHeight="1">
      <c r="B278" s="607"/>
      <c r="C278" s="546"/>
      <c r="D278" s="361" t="s">
        <v>289</v>
      </c>
      <c r="E278" s="362">
        <f>市区町村別_推計残存歯数階層別人数!H277</f>
        <v>792</v>
      </c>
      <c r="F278" s="295">
        <v>701</v>
      </c>
      <c r="G278" s="439">
        <v>488</v>
      </c>
      <c r="H278" s="439">
        <v>550</v>
      </c>
      <c r="I278" s="439">
        <v>192</v>
      </c>
      <c r="J278" s="439">
        <v>212</v>
      </c>
      <c r="K278" s="439">
        <v>67</v>
      </c>
      <c r="L278" s="439">
        <v>231</v>
      </c>
      <c r="M278" s="363">
        <f t="shared" si="438"/>
        <v>0.88510101010101006</v>
      </c>
      <c r="N278" s="363">
        <f t="shared" si="0"/>
        <v>0.61616161616161613</v>
      </c>
      <c r="O278" s="363">
        <f t="shared" si="1"/>
        <v>0.69444444444444442</v>
      </c>
      <c r="P278" s="363">
        <f t="shared" si="2"/>
        <v>0.24242424242424243</v>
      </c>
      <c r="Q278" s="363">
        <f t="shared" si="3"/>
        <v>0.26767676767676768</v>
      </c>
      <c r="R278" s="363">
        <f t="shared" si="4"/>
        <v>8.4595959595959599E-2</v>
      </c>
      <c r="S278" s="275">
        <f t="shared" si="5"/>
        <v>0.29166666666666669</v>
      </c>
      <c r="T278" s="265"/>
    </row>
    <row r="279" spans="2:20" ht="13.5" customHeight="1">
      <c r="B279" s="607"/>
      <c r="C279" s="546"/>
      <c r="D279" s="358" t="s">
        <v>290</v>
      </c>
      <c r="E279" s="359">
        <f>市区町村別_推計残存歯数階層別人数!H278</f>
        <v>1797</v>
      </c>
      <c r="F279" s="357">
        <v>1536</v>
      </c>
      <c r="G279" s="436">
        <v>1045</v>
      </c>
      <c r="H279" s="436">
        <v>1178</v>
      </c>
      <c r="I279" s="436">
        <v>409</v>
      </c>
      <c r="J279" s="436">
        <v>462</v>
      </c>
      <c r="K279" s="436">
        <v>157</v>
      </c>
      <c r="L279" s="436">
        <v>512</v>
      </c>
      <c r="M279" s="360">
        <f t="shared" si="438"/>
        <v>0.85475792988313859</v>
      </c>
      <c r="N279" s="360">
        <f t="shared" si="0"/>
        <v>0.58152476349471338</v>
      </c>
      <c r="O279" s="360">
        <f t="shared" si="1"/>
        <v>0.65553700612131327</v>
      </c>
      <c r="P279" s="360">
        <f t="shared" si="2"/>
        <v>0.22760155815247635</v>
      </c>
      <c r="Q279" s="360">
        <f t="shared" si="3"/>
        <v>0.2570951585976628</v>
      </c>
      <c r="R279" s="360">
        <f t="shared" si="4"/>
        <v>8.7367835281023931E-2</v>
      </c>
      <c r="S279" s="349">
        <f t="shared" si="5"/>
        <v>0.2849193099610462</v>
      </c>
      <c r="T279" s="265"/>
    </row>
    <row r="280" spans="2:20" ht="13.5" customHeight="1">
      <c r="B280" s="613"/>
      <c r="C280" s="547"/>
      <c r="D280" s="293" t="s">
        <v>134</v>
      </c>
      <c r="E280" s="335">
        <f>市区町村別_推計残存歯数階層別人数!H279</f>
        <v>3035</v>
      </c>
      <c r="F280" s="262">
        <f t="shared" ref="F280" si="474">SUM(F277:F279)</f>
        <v>2620</v>
      </c>
      <c r="G280" s="262">
        <f t="shared" ref="G280" si="475">SUM(G277:G279)</f>
        <v>1789</v>
      </c>
      <c r="H280" s="262">
        <f t="shared" ref="H280" si="476">SUM(H277:H279)</f>
        <v>2024</v>
      </c>
      <c r="I280" s="262">
        <f t="shared" ref="I280" si="477">SUM(I277:I279)</f>
        <v>704</v>
      </c>
      <c r="J280" s="262">
        <f t="shared" ref="J280" si="478">SUM(J277:J279)</f>
        <v>788</v>
      </c>
      <c r="K280" s="262">
        <f t="shared" ref="K280" si="479">SUM(K277:K279)</f>
        <v>273</v>
      </c>
      <c r="L280" s="262">
        <f t="shared" ref="L280" si="480">SUM(L277:L279)</f>
        <v>882</v>
      </c>
      <c r="M280" s="261">
        <f t="shared" si="438"/>
        <v>0.86326194398682043</v>
      </c>
      <c r="N280" s="261">
        <f t="shared" si="0"/>
        <v>0.58945634266886326</v>
      </c>
      <c r="O280" s="261">
        <f t="shared" si="1"/>
        <v>0.66688632619439869</v>
      </c>
      <c r="P280" s="261">
        <f t="shared" si="2"/>
        <v>0.23196046128500825</v>
      </c>
      <c r="Q280" s="261">
        <f t="shared" si="3"/>
        <v>0.25963756177924219</v>
      </c>
      <c r="R280" s="261">
        <f t="shared" si="4"/>
        <v>8.9950576606260296E-2</v>
      </c>
      <c r="S280" s="242">
        <f t="shared" si="5"/>
        <v>0.29060955518945636</v>
      </c>
      <c r="T280" s="265"/>
    </row>
    <row r="281" spans="2:20" ht="13.5" customHeight="1">
      <c r="B281" s="606">
        <v>70</v>
      </c>
      <c r="C281" s="545" t="s">
        <v>48</v>
      </c>
      <c r="D281" s="305" t="s">
        <v>288</v>
      </c>
      <c r="E281" s="335">
        <f>市区町村別_推計残存歯数階層別人数!H280</f>
        <v>113</v>
      </c>
      <c r="F281" s="262">
        <v>104</v>
      </c>
      <c r="G281" s="433">
        <v>58</v>
      </c>
      <c r="H281" s="433">
        <v>96</v>
      </c>
      <c r="I281" s="433">
        <v>38</v>
      </c>
      <c r="J281" s="433">
        <v>44</v>
      </c>
      <c r="K281" s="433">
        <v>19</v>
      </c>
      <c r="L281" s="433">
        <v>53</v>
      </c>
      <c r="M281" s="261">
        <f t="shared" si="438"/>
        <v>0.92035398230088494</v>
      </c>
      <c r="N281" s="261">
        <f t="shared" si="0"/>
        <v>0.51327433628318586</v>
      </c>
      <c r="O281" s="261">
        <f t="shared" si="1"/>
        <v>0.84955752212389379</v>
      </c>
      <c r="P281" s="261">
        <f t="shared" si="2"/>
        <v>0.33628318584070799</v>
      </c>
      <c r="Q281" s="261">
        <f t="shared" si="3"/>
        <v>0.38938053097345132</v>
      </c>
      <c r="R281" s="261">
        <f t="shared" si="4"/>
        <v>0.16814159292035399</v>
      </c>
      <c r="S281" s="242">
        <f t="shared" si="5"/>
        <v>0.46902654867256638</v>
      </c>
      <c r="T281" s="265"/>
    </row>
    <row r="282" spans="2:20" ht="13.5" customHeight="1">
      <c r="B282" s="607"/>
      <c r="C282" s="546"/>
      <c r="D282" s="361" t="s">
        <v>289</v>
      </c>
      <c r="E282" s="362">
        <f>市区町村別_推計残存歯数階層別人数!H281</f>
        <v>151</v>
      </c>
      <c r="F282" s="295">
        <v>147</v>
      </c>
      <c r="G282" s="439">
        <v>90</v>
      </c>
      <c r="H282" s="439">
        <v>116</v>
      </c>
      <c r="I282" s="439">
        <v>39</v>
      </c>
      <c r="J282" s="439">
        <v>49</v>
      </c>
      <c r="K282" s="439">
        <v>21</v>
      </c>
      <c r="L282" s="439">
        <v>62</v>
      </c>
      <c r="M282" s="363">
        <f t="shared" si="438"/>
        <v>0.97350993377483441</v>
      </c>
      <c r="N282" s="363">
        <f t="shared" si="0"/>
        <v>0.59602649006622521</v>
      </c>
      <c r="O282" s="363">
        <f t="shared" si="1"/>
        <v>0.76821192052980136</v>
      </c>
      <c r="P282" s="363">
        <f t="shared" si="2"/>
        <v>0.25827814569536423</v>
      </c>
      <c r="Q282" s="363">
        <f t="shared" si="3"/>
        <v>0.32450331125827814</v>
      </c>
      <c r="R282" s="363">
        <f t="shared" si="4"/>
        <v>0.13907284768211919</v>
      </c>
      <c r="S282" s="275">
        <f t="shared" si="5"/>
        <v>0.41059602649006621</v>
      </c>
      <c r="T282" s="265"/>
    </row>
    <row r="283" spans="2:20" ht="13.5" customHeight="1">
      <c r="B283" s="607"/>
      <c r="C283" s="546"/>
      <c r="D283" s="358" t="s">
        <v>290</v>
      </c>
      <c r="E283" s="359">
        <f>市区町村別_推計残存歯数階層別人数!H282</f>
        <v>256</v>
      </c>
      <c r="F283" s="357">
        <v>225</v>
      </c>
      <c r="G283" s="436">
        <v>125</v>
      </c>
      <c r="H283" s="436">
        <v>177</v>
      </c>
      <c r="I283" s="436">
        <v>60</v>
      </c>
      <c r="J283" s="436">
        <v>66</v>
      </c>
      <c r="K283" s="436">
        <v>37</v>
      </c>
      <c r="L283" s="436">
        <v>100</v>
      </c>
      <c r="M283" s="360">
        <f t="shared" si="438"/>
        <v>0.87890625</v>
      </c>
      <c r="N283" s="360">
        <f t="shared" si="0"/>
        <v>0.48828125</v>
      </c>
      <c r="O283" s="360">
        <f t="shared" si="1"/>
        <v>0.69140625</v>
      </c>
      <c r="P283" s="360">
        <f t="shared" si="2"/>
        <v>0.234375</v>
      </c>
      <c r="Q283" s="360">
        <f t="shared" si="3"/>
        <v>0.2578125</v>
      </c>
      <c r="R283" s="360">
        <f t="shared" si="4"/>
        <v>0.14453125</v>
      </c>
      <c r="S283" s="349">
        <f t="shared" si="5"/>
        <v>0.390625</v>
      </c>
      <c r="T283" s="265"/>
    </row>
    <row r="284" spans="2:20" ht="13.5" customHeight="1">
      <c r="B284" s="613"/>
      <c r="C284" s="547"/>
      <c r="D284" s="293" t="s">
        <v>134</v>
      </c>
      <c r="E284" s="335">
        <f>市区町村別_推計残存歯数階層別人数!H283</f>
        <v>520</v>
      </c>
      <c r="F284" s="262">
        <f t="shared" ref="F284" si="481">SUM(F281:F283)</f>
        <v>476</v>
      </c>
      <c r="G284" s="262">
        <f t="shared" ref="G284" si="482">SUM(G281:G283)</f>
        <v>273</v>
      </c>
      <c r="H284" s="262">
        <f t="shared" ref="H284" si="483">SUM(H281:H283)</f>
        <v>389</v>
      </c>
      <c r="I284" s="262">
        <f t="shared" ref="I284" si="484">SUM(I281:I283)</f>
        <v>137</v>
      </c>
      <c r="J284" s="262">
        <f t="shared" ref="J284" si="485">SUM(J281:J283)</f>
        <v>159</v>
      </c>
      <c r="K284" s="262">
        <f t="shared" ref="K284" si="486">SUM(K281:K283)</f>
        <v>77</v>
      </c>
      <c r="L284" s="262">
        <f t="shared" ref="L284" si="487">SUM(L281:L283)</f>
        <v>215</v>
      </c>
      <c r="M284" s="261">
        <f t="shared" si="438"/>
        <v>0.91538461538461535</v>
      </c>
      <c r="N284" s="261">
        <f t="shared" si="0"/>
        <v>0.52500000000000002</v>
      </c>
      <c r="O284" s="261">
        <f t="shared" si="1"/>
        <v>0.74807692307692308</v>
      </c>
      <c r="P284" s="261">
        <f t="shared" si="2"/>
        <v>0.26346153846153847</v>
      </c>
      <c r="Q284" s="261">
        <f t="shared" si="3"/>
        <v>0.30576923076923079</v>
      </c>
      <c r="R284" s="261">
        <f t="shared" si="4"/>
        <v>0.14807692307692308</v>
      </c>
      <c r="S284" s="242">
        <f t="shared" si="5"/>
        <v>0.41346153846153844</v>
      </c>
      <c r="T284" s="265"/>
    </row>
    <row r="285" spans="2:20" ht="13.5" customHeight="1">
      <c r="B285" s="606">
        <v>71</v>
      </c>
      <c r="C285" s="545" t="s">
        <v>49</v>
      </c>
      <c r="D285" s="305" t="s">
        <v>288</v>
      </c>
      <c r="E285" s="335">
        <f>市区町村別_推計残存歯数階層別人数!H284</f>
        <v>198</v>
      </c>
      <c r="F285" s="262">
        <v>183</v>
      </c>
      <c r="G285" s="433">
        <v>112</v>
      </c>
      <c r="H285" s="433">
        <v>151</v>
      </c>
      <c r="I285" s="433">
        <v>60</v>
      </c>
      <c r="J285" s="433">
        <v>62</v>
      </c>
      <c r="K285" s="433">
        <v>12</v>
      </c>
      <c r="L285" s="433">
        <v>55</v>
      </c>
      <c r="M285" s="261">
        <f>IFERROR(F285/E285,"-")</f>
        <v>0.9242424242424242</v>
      </c>
      <c r="N285" s="261">
        <f t="shared" ref="N285:N300" si="488">IFERROR(G285/E285,"-")</f>
        <v>0.56565656565656564</v>
      </c>
      <c r="O285" s="261">
        <f t="shared" ref="O285:O300" si="489">IFERROR(H285/E285,"-")</f>
        <v>0.76262626262626265</v>
      </c>
      <c r="P285" s="261">
        <f t="shared" ref="P285:P300" si="490">IFERROR(I285/E285,"-")</f>
        <v>0.30303030303030304</v>
      </c>
      <c r="Q285" s="261">
        <f t="shared" ref="Q285:Q300" si="491">IFERROR(J285/E285,"-")</f>
        <v>0.31313131313131315</v>
      </c>
      <c r="R285" s="261">
        <f t="shared" ref="R285:R300" si="492">IFERROR(K285/E285,"-")</f>
        <v>6.0606060606060608E-2</v>
      </c>
      <c r="S285" s="242">
        <f t="shared" ref="S285:S300" si="493">IFERROR(L285/E285,"-")</f>
        <v>0.27777777777777779</v>
      </c>
      <c r="T285" s="265"/>
    </row>
    <row r="286" spans="2:20" ht="13.5" customHeight="1">
      <c r="B286" s="607"/>
      <c r="C286" s="546"/>
      <c r="D286" s="361" t="s">
        <v>289</v>
      </c>
      <c r="E286" s="362">
        <f>市区町村別_推計残存歯数階層別人数!H285</f>
        <v>413</v>
      </c>
      <c r="F286" s="295">
        <v>365</v>
      </c>
      <c r="G286" s="439">
        <v>240</v>
      </c>
      <c r="H286" s="439">
        <v>292</v>
      </c>
      <c r="I286" s="439">
        <v>99</v>
      </c>
      <c r="J286" s="439">
        <v>98</v>
      </c>
      <c r="K286" s="439">
        <v>27</v>
      </c>
      <c r="L286" s="439">
        <v>140</v>
      </c>
      <c r="M286" s="363">
        <f t="shared" ref="M286:M300" si="494">IFERROR(F286/E286,"-")</f>
        <v>0.88377723970944311</v>
      </c>
      <c r="N286" s="363">
        <f t="shared" si="488"/>
        <v>0.58111380145278446</v>
      </c>
      <c r="O286" s="363">
        <f t="shared" si="489"/>
        <v>0.70702179176755453</v>
      </c>
      <c r="P286" s="363">
        <f t="shared" si="490"/>
        <v>0.23970944309927361</v>
      </c>
      <c r="Q286" s="363">
        <f t="shared" si="491"/>
        <v>0.23728813559322035</v>
      </c>
      <c r="R286" s="363">
        <f t="shared" si="492"/>
        <v>6.5375302663438259E-2</v>
      </c>
      <c r="S286" s="275">
        <f t="shared" si="493"/>
        <v>0.33898305084745761</v>
      </c>
      <c r="T286" s="265"/>
    </row>
    <row r="287" spans="2:20" ht="13.5" customHeight="1">
      <c r="B287" s="607"/>
      <c r="C287" s="546"/>
      <c r="D287" s="358" t="s">
        <v>290</v>
      </c>
      <c r="E287" s="359">
        <f>市区町村別_推計残存歯数階層別人数!H286</f>
        <v>756</v>
      </c>
      <c r="F287" s="357">
        <v>659</v>
      </c>
      <c r="G287" s="436">
        <v>416</v>
      </c>
      <c r="H287" s="436">
        <v>504</v>
      </c>
      <c r="I287" s="436">
        <v>178</v>
      </c>
      <c r="J287" s="436">
        <v>188</v>
      </c>
      <c r="K287" s="436">
        <v>39</v>
      </c>
      <c r="L287" s="436">
        <v>224</v>
      </c>
      <c r="M287" s="360">
        <f t="shared" si="494"/>
        <v>0.87169312169312174</v>
      </c>
      <c r="N287" s="360">
        <f t="shared" si="488"/>
        <v>0.55026455026455023</v>
      </c>
      <c r="O287" s="360">
        <f t="shared" si="489"/>
        <v>0.66666666666666663</v>
      </c>
      <c r="P287" s="360">
        <f t="shared" si="490"/>
        <v>0.23544973544973544</v>
      </c>
      <c r="Q287" s="360">
        <f t="shared" si="491"/>
        <v>0.24867724867724866</v>
      </c>
      <c r="R287" s="360">
        <f t="shared" si="492"/>
        <v>5.1587301587301584E-2</v>
      </c>
      <c r="S287" s="349">
        <f t="shared" si="493"/>
        <v>0.29629629629629628</v>
      </c>
      <c r="T287" s="265"/>
    </row>
    <row r="288" spans="2:20" ht="13.5" customHeight="1">
      <c r="B288" s="613"/>
      <c r="C288" s="547"/>
      <c r="D288" s="293" t="s">
        <v>134</v>
      </c>
      <c r="E288" s="335">
        <f>市区町村別_推計残存歯数階層別人数!H287</f>
        <v>1367</v>
      </c>
      <c r="F288" s="262">
        <f t="shared" ref="F288" si="495">SUM(F285:F287)</f>
        <v>1207</v>
      </c>
      <c r="G288" s="262">
        <f t="shared" ref="G288" si="496">SUM(G285:G287)</f>
        <v>768</v>
      </c>
      <c r="H288" s="262">
        <f t="shared" ref="H288" si="497">SUM(H285:H287)</f>
        <v>947</v>
      </c>
      <c r="I288" s="262">
        <f t="shared" ref="I288" si="498">SUM(I285:I287)</f>
        <v>337</v>
      </c>
      <c r="J288" s="262">
        <f t="shared" ref="J288" si="499">SUM(J285:J287)</f>
        <v>348</v>
      </c>
      <c r="K288" s="262">
        <f t="shared" ref="K288" si="500">SUM(K285:K287)</f>
        <v>78</v>
      </c>
      <c r="L288" s="262">
        <f t="shared" ref="L288" si="501">SUM(L285:L287)</f>
        <v>419</v>
      </c>
      <c r="M288" s="261">
        <f t="shared" si="494"/>
        <v>0.88295537673738111</v>
      </c>
      <c r="N288" s="261">
        <f t="shared" si="488"/>
        <v>0.56181419166057056</v>
      </c>
      <c r="O288" s="261">
        <f t="shared" si="489"/>
        <v>0.69275786393562544</v>
      </c>
      <c r="P288" s="261">
        <f t="shared" si="490"/>
        <v>0.246525237746891</v>
      </c>
      <c r="Q288" s="261">
        <f t="shared" si="491"/>
        <v>0.25457205559619606</v>
      </c>
      <c r="R288" s="261">
        <f t="shared" si="492"/>
        <v>5.7059253840526701E-2</v>
      </c>
      <c r="S288" s="242">
        <f t="shared" si="493"/>
        <v>0.30651060716898315</v>
      </c>
      <c r="T288" s="265"/>
    </row>
    <row r="289" spans="2:20" ht="13.5" customHeight="1">
      <c r="B289" s="606">
        <v>72</v>
      </c>
      <c r="C289" s="545" t="s">
        <v>27</v>
      </c>
      <c r="D289" s="305" t="s">
        <v>288</v>
      </c>
      <c r="E289" s="335">
        <f>市区町村別_推計残存歯数階層別人数!H288</f>
        <v>169</v>
      </c>
      <c r="F289" s="262">
        <v>147</v>
      </c>
      <c r="G289" s="433">
        <v>91</v>
      </c>
      <c r="H289" s="433">
        <v>126</v>
      </c>
      <c r="I289" s="433">
        <v>37</v>
      </c>
      <c r="J289" s="433">
        <v>49</v>
      </c>
      <c r="K289" s="433">
        <v>13</v>
      </c>
      <c r="L289" s="433">
        <v>49</v>
      </c>
      <c r="M289" s="261">
        <f t="shared" si="494"/>
        <v>0.86982248520710059</v>
      </c>
      <c r="N289" s="261">
        <f t="shared" si="488"/>
        <v>0.53846153846153844</v>
      </c>
      <c r="O289" s="261">
        <f t="shared" si="489"/>
        <v>0.74556213017751483</v>
      </c>
      <c r="P289" s="261">
        <f t="shared" si="490"/>
        <v>0.21893491124260356</v>
      </c>
      <c r="Q289" s="261">
        <f t="shared" si="491"/>
        <v>0.28994082840236685</v>
      </c>
      <c r="R289" s="261">
        <f t="shared" si="492"/>
        <v>7.6923076923076927E-2</v>
      </c>
      <c r="S289" s="242">
        <f t="shared" si="493"/>
        <v>0.28994082840236685</v>
      </c>
      <c r="T289" s="265"/>
    </row>
    <row r="290" spans="2:20" ht="13.5" customHeight="1">
      <c r="B290" s="607"/>
      <c r="C290" s="546"/>
      <c r="D290" s="361" t="s">
        <v>289</v>
      </c>
      <c r="E290" s="362">
        <f>市区町村別_推計残存歯数階層別人数!H289</f>
        <v>300</v>
      </c>
      <c r="F290" s="295">
        <v>260</v>
      </c>
      <c r="G290" s="439">
        <v>155</v>
      </c>
      <c r="H290" s="439">
        <v>210</v>
      </c>
      <c r="I290" s="439">
        <v>72</v>
      </c>
      <c r="J290" s="439">
        <v>74</v>
      </c>
      <c r="K290" s="439">
        <v>21</v>
      </c>
      <c r="L290" s="439">
        <v>89</v>
      </c>
      <c r="M290" s="363">
        <f t="shared" si="494"/>
        <v>0.8666666666666667</v>
      </c>
      <c r="N290" s="363">
        <f t="shared" si="488"/>
        <v>0.51666666666666672</v>
      </c>
      <c r="O290" s="363">
        <f t="shared" si="489"/>
        <v>0.7</v>
      </c>
      <c r="P290" s="363">
        <f t="shared" si="490"/>
        <v>0.24</v>
      </c>
      <c r="Q290" s="363">
        <f t="shared" si="491"/>
        <v>0.24666666666666667</v>
      </c>
      <c r="R290" s="363">
        <f t="shared" si="492"/>
        <v>7.0000000000000007E-2</v>
      </c>
      <c r="S290" s="275">
        <f t="shared" si="493"/>
        <v>0.29666666666666669</v>
      </c>
      <c r="T290" s="265"/>
    </row>
    <row r="291" spans="2:20" ht="13.5" customHeight="1">
      <c r="B291" s="607"/>
      <c r="C291" s="546"/>
      <c r="D291" s="358" t="s">
        <v>290</v>
      </c>
      <c r="E291" s="359">
        <f>市区町村別_推計残存歯数階層別人数!H290</f>
        <v>515</v>
      </c>
      <c r="F291" s="357">
        <v>449</v>
      </c>
      <c r="G291" s="436">
        <v>257</v>
      </c>
      <c r="H291" s="436">
        <v>355</v>
      </c>
      <c r="I291" s="436">
        <v>121</v>
      </c>
      <c r="J291" s="436">
        <v>124</v>
      </c>
      <c r="K291" s="436">
        <v>37</v>
      </c>
      <c r="L291" s="436">
        <v>144</v>
      </c>
      <c r="M291" s="360">
        <f t="shared" si="494"/>
        <v>0.87184466019417473</v>
      </c>
      <c r="N291" s="360">
        <f t="shared" si="488"/>
        <v>0.49902912621359224</v>
      </c>
      <c r="O291" s="360">
        <f t="shared" si="489"/>
        <v>0.68932038834951459</v>
      </c>
      <c r="P291" s="360">
        <f t="shared" si="490"/>
        <v>0.23495145631067962</v>
      </c>
      <c r="Q291" s="360">
        <f t="shared" si="491"/>
        <v>0.24077669902912621</v>
      </c>
      <c r="R291" s="360">
        <f t="shared" si="492"/>
        <v>7.184466019417475E-2</v>
      </c>
      <c r="S291" s="349">
        <f t="shared" si="493"/>
        <v>0.2796116504854369</v>
      </c>
      <c r="T291" s="265"/>
    </row>
    <row r="292" spans="2:20" ht="13.5" customHeight="1">
      <c r="B292" s="613"/>
      <c r="C292" s="547"/>
      <c r="D292" s="300" t="s">
        <v>134</v>
      </c>
      <c r="E292" s="337">
        <f>市区町村別_推計残存歯数階層別人数!H291</f>
        <v>984</v>
      </c>
      <c r="F292" s="267">
        <f t="shared" ref="F292" si="502">SUM(F289:F291)</f>
        <v>856</v>
      </c>
      <c r="G292" s="267">
        <f t="shared" ref="G292" si="503">SUM(G289:G291)</f>
        <v>503</v>
      </c>
      <c r="H292" s="267">
        <f t="shared" ref="H292" si="504">SUM(H289:H291)</f>
        <v>691</v>
      </c>
      <c r="I292" s="267">
        <f t="shared" ref="I292" si="505">SUM(I289:I291)</f>
        <v>230</v>
      </c>
      <c r="J292" s="267">
        <f t="shared" ref="J292" si="506">SUM(J289:J291)</f>
        <v>247</v>
      </c>
      <c r="K292" s="267">
        <f t="shared" ref="K292" si="507">SUM(K289:K291)</f>
        <v>71</v>
      </c>
      <c r="L292" s="267">
        <f t="shared" ref="L292" si="508">SUM(L289:L291)</f>
        <v>282</v>
      </c>
      <c r="M292" s="309">
        <f t="shared" si="494"/>
        <v>0.86991869918699183</v>
      </c>
      <c r="N292" s="309">
        <f t="shared" si="488"/>
        <v>0.51117886178861793</v>
      </c>
      <c r="O292" s="309">
        <f t="shared" si="489"/>
        <v>0.70223577235772361</v>
      </c>
      <c r="P292" s="309">
        <f t="shared" si="490"/>
        <v>0.23373983739837398</v>
      </c>
      <c r="Q292" s="309">
        <f t="shared" si="491"/>
        <v>0.25101626016260165</v>
      </c>
      <c r="R292" s="309">
        <f t="shared" si="492"/>
        <v>7.2154471544715451E-2</v>
      </c>
      <c r="S292" s="383">
        <f t="shared" si="493"/>
        <v>0.28658536585365851</v>
      </c>
      <c r="T292" s="265"/>
    </row>
    <row r="293" spans="2:20" ht="13.5" customHeight="1">
      <c r="B293" s="606">
        <v>73</v>
      </c>
      <c r="C293" s="545" t="s">
        <v>28</v>
      </c>
      <c r="D293" s="305" t="s">
        <v>288</v>
      </c>
      <c r="E293" s="335">
        <f>市区町村別_推計残存歯数階層別人数!H292</f>
        <v>243</v>
      </c>
      <c r="F293" s="262">
        <v>221</v>
      </c>
      <c r="G293" s="433">
        <v>132</v>
      </c>
      <c r="H293" s="433">
        <v>174</v>
      </c>
      <c r="I293" s="433">
        <v>47</v>
      </c>
      <c r="J293" s="433">
        <v>61</v>
      </c>
      <c r="K293" s="433">
        <v>23</v>
      </c>
      <c r="L293" s="433">
        <v>69</v>
      </c>
      <c r="M293" s="261">
        <f t="shared" si="494"/>
        <v>0.90946502057613166</v>
      </c>
      <c r="N293" s="261">
        <f t="shared" si="488"/>
        <v>0.54320987654320985</v>
      </c>
      <c r="O293" s="261">
        <f t="shared" si="489"/>
        <v>0.71604938271604934</v>
      </c>
      <c r="P293" s="261">
        <f t="shared" si="490"/>
        <v>0.19341563786008231</v>
      </c>
      <c r="Q293" s="261">
        <f t="shared" si="491"/>
        <v>0.25102880658436216</v>
      </c>
      <c r="R293" s="261">
        <f t="shared" si="492"/>
        <v>9.4650205761316872E-2</v>
      </c>
      <c r="S293" s="242">
        <f t="shared" si="493"/>
        <v>0.2839506172839506</v>
      </c>
      <c r="T293" s="265"/>
    </row>
    <row r="294" spans="2:20" ht="13.5" customHeight="1">
      <c r="B294" s="607"/>
      <c r="C294" s="546"/>
      <c r="D294" s="361" t="s">
        <v>289</v>
      </c>
      <c r="E294" s="362">
        <f>市区町村別_推計残存歯数階層別人数!H293</f>
        <v>391</v>
      </c>
      <c r="F294" s="295">
        <v>347</v>
      </c>
      <c r="G294" s="439">
        <v>189</v>
      </c>
      <c r="H294" s="439">
        <v>282</v>
      </c>
      <c r="I294" s="439">
        <v>90</v>
      </c>
      <c r="J294" s="439">
        <v>100</v>
      </c>
      <c r="K294" s="439">
        <v>22</v>
      </c>
      <c r="L294" s="439">
        <v>136</v>
      </c>
      <c r="M294" s="363">
        <f t="shared" si="494"/>
        <v>0.88746803069053704</v>
      </c>
      <c r="N294" s="363">
        <f t="shared" si="488"/>
        <v>0.48337595907928388</v>
      </c>
      <c r="O294" s="363">
        <f t="shared" si="489"/>
        <v>0.72122762148337594</v>
      </c>
      <c r="P294" s="363">
        <f t="shared" si="490"/>
        <v>0.23017902813299232</v>
      </c>
      <c r="Q294" s="363">
        <f t="shared" si="491"/>
        <v>0.25575447570332482</v>
      </c>
      <c r="R294" s="363">
        <f t="shared" si="492"/>
        <v>5.6265984654731455E-2</v>
      </c>
      <c r="S294" s="275">
        <f t="shared" si="493"/>
        <v>0.34782608695652173</v>
      </c>
      <c r="T294" s="265"/>
    </row>
    <row r="295" spans="2:20" ht="13.5" customHeight="1">
      <c r="B295" s="607"/>
      <c r="C295" s="546"/>
      <c r="D295" s="358" t="s">
        <v>290</v>
      </c>
      <c r="E295" s="359">
        <f>市区町村別_推計残存歯数階層別人数!H294</f>
        <v>667</v>
      </c>
      <c r="F295" s="357">
        <v>576</v>
      </c>
      <c r="G295" s="436">
        <v>330</v>
      </c>
      <c r="H295" s="436">
        <v>457</v>
      </c>
      <c r="I295" s="436">
        <v>134</v>
      </c>
      <c r="J295" s="436">
        <v>171</v>
      </c>
      <c r="K295" s="436">
        <v>50</v>
      </c>
      <c r="L295" s="436">
        <v>216</v>
      </c>
      <c r="M295" s="360">
        <f t="shared" si="494"/>
        <v>0.86356821589205401</v>
      </c>
      <c r="N295" s="360">
        <f t="shared" si="488"/>
        <v>0.49475262368815592</v>
      </c>
      <c r="O295" s="360">
        <f t="shared" si="489"/>
        <v>0.68515742128935531</v>
      </c>
      <c r="P295" s="360">
        <f t="shared" si="490"/>
        <v>0.20089955022488756</v>
      </c>
      <c r="Q295" s="360">
        <f t="shared" si="491"/>
        <v>0.25637181409295351</v>
      </c>
      <c r="R295" s="360">
        <f t="shared" si="492"/>
        <v>7.4962518740629688E-2</v>
      </c>
      <c r="S295" s="349">
        <f t="shared" si="493"/>
        <v>0.32383808095952021</v>
      </c>
      <c r="T295" s="265"/>
    </row>
    <row r="296" spans="2:20" ht="13.5" customHeight="1">
      <c r="B296" s="613"/>
      <c r="C296" s="547"/>
      <c r="D296" s="293" t="s">
        <v>134</v>
      </c>
      <c r="E296" s="335">
        <f>市区町村別_推計残存歯数階層別人数!H295</f>
        <v>1301</v>
      </c>
      <c r="F296" s="262">
        <f t="shared" ref="F296" si="509">SUM(F293:F295)</f>
        <v>1144</v>
      </c>
      <c r="G296" s="262">
        <f t="shared" ref="G296" si="510">SUM(G293:G295)</f>
        <v>651</v>
      </c>
      <c r="H296" s="262">
        <f t="shared" ref="H296" si="511">SUM(H293:H295)</f>
        <v>913</v>
      </c>
      <c r="I296" s="262">
        <f t="shared" ref="I296" si="512">SUM(I293:I295)</f>
        <v>271</v>
      </c>
      <c r="J296" s="262">
        <f t="shared" ref="J296" si="513">SUM(J293:J295)</f>
        <v>332</v>
      </c>
      <c r="K296" s="262">
        <f t="shared" ref="K296" si="514">SUM(K293:K295)</f>
        <v>95</v>
      </c>
      <c r="L296" s="262">
        <f t="shared" ref="L296" si="515">SUM(L293:L295)</f>
        <v>421</v>
      </c>
      <c r="M296" s="261">
        <f t="shared" si="494"/>
        <v>0.87932359723289777</v>
      </c>
      <c r="N296" s="261">
        <f t="shared" si="488"/>
        <v>0.50038431975403541</v>
      </c>
      <c r="O296" s="261">
        <f t="shared" si="489"/>
        <v>0.70176787086856263</v>
      </c>
      <c r="P296" s="261">
        <f t="shared" si="490"/>
        <v>0.20830130668716371</v>
      </c>
      <c r="Q296" s="261">
        <f t="shared" si="491"/>
        <v>0.25518831667947733</v>
      </c>
      <c r="R296" s="261">
        <f t="shared" si="492"/>
        <v>7.3020753266717905E-2</v>
      </c>
      <c r="S296" s="242">
        <f t="shared" si="493"/>
        <v>0.32359723289777093</v>
      </c>
      <c r="T296" s="265"/>
    </row>
    <row r="297" spans="2:20" ht="13.5" customHeight="1">
      <c r="B297" s="606">
        <v>74</v>
      </c>
      <c r="C297" s="545" t="s">
        <v>29</v>
      </c>
      <c r="D297" s="305" t="s">
        <v>288</v>
      </c>
      <c r="E297" s="335">
        <f>市区町村別_推計残存歯数階層別人数!H296</f>
        <v>112</v>
      </c>
      <c r="F297" s="262">
        <v>97</v>
      </c>
      <c r="G297" s="433">
        <v>59</v>
      </c>
      <c r="H297" s="433">
        <v>84</v>
      </c>
      <c r="I297" s="433">
        <v>22</v>
      </c>
      <c r="J297" s="433">
        <v>27</v>
      </c>
      <c r="K297" s="433">
        <v>8</v>
      </c>
      <c r="L297" s="433">
        <v>29</v>
      </c>
      <c r="M297" s="261">
        <f t="shared" si="494"/>
        <v>0.8660714285714286</v>
      </c>
      <c r="N297" s="261">
        <f t="shared" si="488"/>
        <v>0.5267857142857143</v>
      </c>
      <c r="O297" s="261">
        <f t="shared" si="489"/>
        <v>0.75</v>
      </c>
      <c r="P297" s="261">
        <f t="shared" si="490"/>
        <v>0.19642857142857142</v>
      </c>
      <c r="Q297" s="261">
        <f t="shared" si="491"/>
        <v>0.24107142857142858</v>
      </c>
      <c r="R297" s="261">
        <f t="shared" si="492"/>
        <v>7.1428571428571425E-2</v>
      </c>
      <c r="S297" s="242">
        <f t="shared" si="493"/>
        <v>0.25892857142857145</v>
      </c>
      <c r="T297" s="265"/>
    </row>
    <row r="298" spans="2:20" ht="13.5" customHeight="1">
      <c r="B298" s="607"/>
      <c r="C298" s="546"/>
      <c r="D298" s="361" t="s">
        <v>289</v>
      </c>
      <c r="E298" s="362">
        <f>市区町村別_推計残存歯数階層別人数!H297</f>
        <v>140</v>
      </c>
      <c r="F298" s="295">
        <v>132</v>
      </c>
      <c r="G298" s="439">
        <v>78</v>
      </c>
      <c r="H298" s="439">
        <v>96</v>
      </c>
      <c r="I298" s="439">
        <v>38</v>
      </c>
      <c r="J298" s="439">
        <v>37</v>
      </c>
      <c r="K298" s="439">
        <v>10</v>
      </c>
      <c r="L298" s="439">
        <v>51</v>
      </c>
      <c r="M298" s="363">
        <f t="shared" si="494"/>
        <v>0.94285714285714284</v>
      </c>
      <c r="N298" s="363">
        <f t="shared" si="488"/>
        <v>0.55714285714285716</v>
      </c>
      <c r="O298" s="363">
        <f t="shared" si="489"/>
        <v>0.68571428571428572</v>
      </c>
      <c r="P298" s="363">
        <f t="shared" si="490"/>
        <v>0.27142857142857141</v>
      </c>
      <c r="Q298" s="363">
        <f t="shared" si="491"/>
        <v>0.26428571428571429</v>
      </c>
      <c r="R298" s="363">
        <f t="shared" si="492"/>
        <v>7.1428571428571425E-2</v>
      </c>
      <c r="S298" s="275">
        <f t="shared" si="493"/>
        <v>0.36428571428571427</v>
      </c>
      <c r="T298" s="265"/>
    </row>
    <row r="299" spans="2:20" ht="13.5" customHeight="1">
      <c r="B299" s="607"/>
      <c r="C299" s="546"/>
      <c r="D299" s="358" t="s">
        <v>290</v>
      </c>
      <c r="E299" s="359">
        <f>市区町村別_推計残存歯数階層別人数!H298</f>
        <v>306</v>
      </c>
      <c r="F299" s="357">
        <v>262</v>
      </c>
      <c r="G299" s="436">
        <v>150</v>
      </c>
      <c r="H299" s="436">
        <v>193</v>
      </c>
      <c r="I299" s="436">
        <v>63</v>
      </c>
      <c r="J299" s="436">
        <v>71</v>
      </c>
      <c r="K299" s="436">
        <v>21</v>
      </c>
      <c r="L299" s="436">
        <v>104</v>
      </c>
      <c r="M299" s="360">
        <f t="shared" si="494"/>
        <v>0.85620915032679734</v>
      </c>
      <c r="N299" s="360">
        <f t="shared" si="488"/>
        <v>0.49019607843137253</v>
      </c>
      <c r="O299" s="360">
        <f t="shared" si="489"/>
        <v>0.63071895424836599</v>
      </c>
      <c r="P299" s="360">
        <f t="shared" si="490"/>
        <v>0.20588235294117646</v>
      </c>
      <c r="Q299" s="360">
        <f t="shared" si="491"/>
        <v>0.23202614379084968</v>
      </c>
      <c r="R299" s="360">
        <f t="shared" si="492"/>
        <v>6.8627450980392163E-2</v>
      </c>
      <c r="S299" s="349">
        <f t="shared" si="493"/>
        <v>0.33986928104575165</v>
      </c>
      <c r="T299" s="265"/>
    </row>
    <row r="300" spans="2:20" ht="13.5" customHeight="1" thickBot="1">
      <c r="B300" s="613"/>
      <c r="C300" s="547"/>
      <c r="D300" s="293" t="s">
        <v>134</v>
      </c>
      <c r="E300" s="335">
        <f>市区町村別_推計残存歯数階層別人数!H299</f>
        <v>558</v>
      </c>
      <c r="F300" s="262">
        <f t="shared" ref="F300" si="516">SUM(F297:F299)</f>
        <v>491</v>
      </c>
      <c r="G300" s="262">
        <f t="shared" ref="G300" si="517">SUM(G297:G299)</f>
        <v>287</v>
      </c>
      <c r="H300" s="262">
        <f t="shared" ref="H300" si="518">SUM(H297:H299)</f>
        <v>373</v>
      </c>
      <c r="I300" s="262">
        <f t="shared" ref="I300" si="519">SUM(I297:I299)</f>
        <v>123</v>
      </c>
      <c r="J300" s="262">
        <f t="shared" ref="J300" si="520">SUM(J297:J299)</f>
        <v>135</v>
      </c>
      <c r="K300" s="262">
        <f t="shared" ref="K300" si="521">SUM(K297:K299)</f>
        <v>39</v>
      </c>
      <c r="L300" s="262">
        <f t="shared" ref="L300" si="522">SUM(L297:L299)</f>
        <v>184</v>
      </c>
      <c r="M300" s="261">
        <f t="shared" si="494"/>
        <v>0.87992831541218641</v>
      </c>
      <c r="N300" s="261">
        <f t="shared" si="488"/>
        <v>0.51433691756272404</v>
      </c>
      <c r="O300" s="261">
        <f t="shared" si="489"/>
        <v>0.6684587813620072</v>
      </c>
      <c r="P300" s="261">
        <f t="shared" si="490"/>
        <v>0.22043010752688172</v>
      </c>
      <c r="Q300" s="261">
        <f t="shared" si="491"/>
        <v>0.24193548387096775</v>
      </c>
      <c r="R300" s="261">
        <f t="shared" si="492"/>
        <v>6.9892473118279563E-2</v>
      </c>
      <c r="S300" s="242">
        <f t="shared" si="493"/>
        <v>0.32974910394265233</v>
      </c>
      <c r="T300" s="265"/>
    </row>
    <row r="301" spans="2:20" ht="13.5" customHeight="1" thickTop="1">
      <c r="B301" s="477" t="s">
        <v>283</v>
      </c>
      <c r="C301" s="478"/>
      <c r="D301" s="307" t="s">
        <v>288</v>
      </c>
      <c r="E301" s="336">
        <f>推計残存歯数階層別生活習慣病等患者数!C4</f>
        <v>104454</v>
      </c>
      <c r="F301" s="297">
        <f>推計残存歯数階層別生活習慣病等患者数!C10</f>
        <v>93751</v>
      </c>
      <c r="G301" s="435">
        <f>推計残存歯数階層別生活習慣病等患者数!D10</f>
        <v>60271</v>
      </c>
      <c r="H301" s="435">
        <f>推計残存歯数階層別生活習慣病等患者数!E10</f>
        <v>75210</v>
      </c>
      <c r="I301" s="435">
        <f>推計残存歯数階層別生活習慣病等患者数!F10</f>
        <v>29398</v>
      </c>
      <c r="J301" s="435">
        <f>推計残存歯数階層別生活習慣病等患者数!G10</f>
        <v>32203</v>
      </c>
      <c r="K301" s="435">
        <f>推計残存歯数階層別生活習慣病等患者数!H10</f>
        <v>7584</v>
      </c>
      <c r="L301" s="435">
        <f>推計残存歯数階層別生活習慣病等患者数!I10</f>
        <v>38150</v>
      </c>
      <c r="M301" s="308">
        <f>推計残存歯数階層別生活習慣病等患者数!C16</f>
        <v>0.8975338426484385</v>
      </c>
      <c r="N301" s="308">
        <f>推計残存歯数階層別生活習慣病等患者数!D16</f>
        <v>0.57700997568307577</v>
      </c>
      <c r="O301" s="308">
        <f>推計残存歯数階層別生活習慣病等患者数!E16</f>
        <v>0.72002986960767423</v>
      </c>
      <c r="P301" s="308">
        <f>推計残存歯数階層別生活習慣病等患者数!F16</f>
        <v>0.28144446359162884</v>
      </c>
      <c r="Q301" s="308">
        <f>推計残存歯数階層別生活習慣病等患者数!G16</f>
        <v>0.30829838972179141</v>
      </c>
      <c r="R301" s="308">
        <f>推計残存歯数階層別生活習慣病等患者数!H16</f>
        <v>7.2606123269573206E-2</v>
      </c>
      <c r="S301" s="279">
        <f>推計残存歯数階層別生活習慣病等患者数!I16</f>
        <v>0.36523254255461735</v>
      </c>
      <c r="T301" s="265"/>
    </row>
    <row r="302" spans="2:20" ht="13.5" customHeight="1">
      <c r="B302" s="638"/>
      <c r="C302" s="639"/>
      <c r="D302" s="361" t="s">
        <v>289</v>
      </c>
      <c r="E302" s="362">
        <f>推計残存歯数階層別生活習慣病等患者数!C5</f>
        <v>171711</v>
      </c>
      <c r="F302" s="295">
        <f>推計残存歯数階層別生活習慣病等患者数!C11</f>
        <v>153550</v>
      </c>
      <c r="G302" s="439">
        <f>推計残存歯数階層別生活習慣病等患者数!D11</f>
        <v>97928</v>
      </c>
      <c r="H302" s="439">
        <f>推計残存歯数階層別生活習慣病等患者数!E11</f>
        <v>122253</v>
      </c>
      <c r="I302" s="439">
        <f>推計残存歯数階層別生活習慣病等患者数!F11</f>
        <v>45311</v>
      </c>
      <c r="J302" s="439">
        <f>推計残存歯数階層別生活習慣病等患者数!G11</f>
        <v>49554</v>
      </c>
      <c r="K302" s="439">
        <f>推計残存歯数階層別生活習慣病等患者数!H11</f>
        <v>12813</v>
      </c>
      <c r="L302" s="439">
        <f>推計残存歯数階層別生活習慣病等患者数!I11</f>
        <v>64008</v>
      </c>
      <c r="M302" s="363">
        <f>推計残存歯数階層別生活習慣病等患者数!C17</f>
        <v>0.8942350810373243</v>
      </c>
      <c r="N302" s="363">
        <f>推計残存歯数階層別生活習慣病等患者数!D17</f>
        <v>0.57030708574290523</v>
      </c>
      <c r="O302" s="363">
        <f>推計残存歯数階層別生活習慣病等患者数!E17</f>
        <v>0.71196953019899711</v>
      </c>
      <c r="P302" s="363">
        <f>推計残存歯数階層別生活習慣病等患者数!F17</f>
        <v>0.26387942531346276</v>
      </c>
      <c r="Q302" s="363">
        <f>推計残存歯数階層別生活習慣病等患者数!G17</f>
        <v>0.2885895487184863</v>
      </c>
      <c r="R302" s="363">
        <f>推計残存歯数階層別生活習慣病等患者数!H17</f>
        <v>7.4619564267868685E-2</v>
      </c>
      <c r="S302" s="275">
        <f>推計残存歯数階層別生活習慣病等患者数!I17</f>
        <v>0.37276586823208763</v>
      </c>
      <c r="T302" s="265"/>
    </row>
    <row r="303" spans="2:20" ht="13.5" customHeight="1">
      <c r="B303" s="638"/>
      <c r="C303" s="639"/>
      <c r="D303" s="358" t="s">
        <v>290</v>
      </c>
      <c r="E303" s="359">
        <f>推計残存歯数階層別生活習慣病等患者数!C6</f>
        <v>347080</v>
      </c>
      <c r="F303" s="357">
        <f>推計残存歯数階層別生活習慣病等患者数!C12</f>
        <v>304940</v>
      </c>
      <c r="G303" s="436">
        <f>推計残存歯数階層別生活習慣病等患者数!D12</f>
        <v>189750</v>
      </c>
      <c r="H303" s="436">
        <f>推計残存歯数階層別生活習慣病等患者数!E12</f>
        <v>233906</v>
      </c>
      <c r="I303" s="436">
        <f>推計残存歯数階層別生活習慣病等患者数!F12</f>
        <v>85028</v>
      </c>
      <c r="J303" s="436">
        <f>推計残存歯数階層別生活習慣病等患者数!G12</f>
        <v>93442</v>
      </c>
      <c r="K303" s="436">
        <f>推計残存歯数階層別生活習慣病等患者数!H12</f>
        <v>25833</v>
      </c>
      <c r="L303" s="436">
        <f>推計残存歯数階層別生活習慣病等患者数!I12</f>
        <v>127411</v>
      </c>
      <c r="M303" s="360">
        <f>推計残存歯数階層別生活習慣病等患者数!C18</f>
        <v>0.87858706926357033</v>
      </c>
      <c r="N303" s="360">
        <f>推計残存歯数階層別生活習慣病等患者数!D18</f>
        <v>0.54670392992969918</v>
      </c>
      <c r="O303" s="360">
        <f>推計残存歯数階層別生活習慣病等患者数!E18</f>
        <v>0.67392531981099457</v>
      </c>
      <c r="P303" s="360">
        <f>推計残存歯数階層別生活習慣病等患者数!F18</f>
        <v>0.24498098421113287</v>
      </c>
      <c r="Q303" s="360">
        <f>推計残存歯数階層別生活習慣病等患者数!G18</f>
        <v>0.26922323383657948</v>
      </c>
      <c r="R303" s="360">
        <f>推計残存歯数階層別生活習慣病等患者数!H18</f>
        <v>7.4429526333986404E-2</v>
      </c>
      <c r="S303" s="349">
        <f>推計残存歯数階層別生活習慣病等患者数!I18</f>
        <v>0.36709404171948828</v>
      </c>
      <c r="T303" s="265"/>
    </row>
    <row r="304" spans="2:20" ht="13.5" customHeight="1">
      <c r="B304" s="638"/>
      <c r="C304" s="639"/>
      <c r="D304" s="300" t="s">
        <v>134</v>
      </c>
      <c r="E304" s="337">
        <f>推計残存歯数階層別生活習慣病等患者数!C7</f>
        <v>623245</v>
      </c>
      <c r="F304" s="267">
        <f>推計残存歯数階層別生活習慣病等患者数!C13</f>
        <v>552241</v>
      </c>
      <c r="G304" s="267">
        <f>推計残存歯数階層別生活習慣病等患者数!D13</f>
        <v>347949</v>
      </c>
      <c r="H304" s="267">
        <f>推計残存歯数階層別生活習慣病等患者数!E13</f>
        <v>431369</v>
      </c>
      <c r="I304" s="267">
        <f>推計残存歯数階層別生活習慣病等患者数!F13</f>
        <v>159737</v>
      </c>
      <c r="J304" s="267">
        <f>推計残存歯数階層別生活習慣病等患者数!G13</f>
        <v>175199</v>
      </c>
      <c r="K304" s="267">
        <f>推計残存歯数階層別生活習慣病等患者数!H13</f>
        <v>46230</v>
      </c>
      <c r="L304" s="267">
        <f>推計残存歯数階層別生活習慣病等患者数!I13</f>
        <v>229569</v>
      </c>
      <c r="M304" s="309">
        <f>推計残存歯数階層別生活習慣病等患者数!C19</f>
        <v>0.88607369493537858</v>
      </c>
      <c r="N304" s="309">
        <f>推計残存歯数階層別生活習慣病等患者数!D19</f>
        <v>0.55828606727691354</v>
      </c>
      <c r="O304" s="309">
        <f>推計残存歯数階層別生活習慣病等患者数!E19</f>
        <v>0.6921339120249661</v>
      </c>
      <c r="P304" s="309">
        <f>推計残存歯数階層別生活習慣病等患者数!F19</f>
        <v>0.25629888727546951</v>
      </c>
      <c r="Q304" s="309">
        <f>推計残存歯数階層別生活習慣病等患者数!G19</f>
        <v>0.28110775056358256</v>
      </c>
      <c r="R304" s="309">
        <f>推計残存歯数階層別生活習慣病等患者数!H19</f>
        <v>7.4176287013935124E-2</v>
      </c>
      <c r="S304" s="263">
        <f>推計残存歯数階層別生活習慣病等患者数!I19</f>
        <v>0.36834471195115887</v>
      </c>
      <c r="T304" s="265"/>
    </row>
    <row r="305" spans="2:19">
      <c r="B305" s="284"/>
      <c r="C305" s="284"/>
      <c r="D305" s="284"/>
      <c r="E305" s="284"/>
      <c r="F305" s="284"/>
      <c r="G305" s="284"/>
      <c r="H305" s="284"/>
      <c r="I305" s="284"/>
      <c r="J305" s="284"/>
      <c r="K305" s="284"/>
      <c r="L305" s="284"/>
      <c r="M305" s="284"/>
      <c r="N305" s="284"/>
      <c r="O305" s="284"/>
      <c r="P305" s="284"/>
      <c r="Q305" s="284"/>
      <c r="R305" s="284"/>
      <c r="S305" s="284"/>
    </row>
  </sheetData>
  <mergeCells count="154">
    <mergeCell ref="C3:C4"/>
    <mergeCell ref="D3:D4"/>
    <mergeCell ref="E3:E4"/>
    <mergeCell ref="F3:L3"/>
    <mergeCell ref="M3:S3"/>
    <mergeCell ref="B5:B8"/>
    <mergeCell ref="C5:C8"/>
    <mergeCell ref="B21:B24"/>
    <mergeCell ref="C21:C24"/>
    <mergeCell ref="B25:B28"/>
    <mergeCell ref="C25:C28"/>
    <mergeCell ref="B29:B32"/>
    <mergeCell ref="C29:C32"/>
    <mergeCell ref="B9:B12"/>
    <mergeCell ref="C9:C12"/>
    <mergeCell ref="B13:B16"/>
    <mergeCell ref="C13:C16"/>
    <mergeCell ref="B17:B20"/>
    <mergeCell ref="C17:C20"/>
    <mergeCell ref="C297:C300"/>
    <mergeCell ref="B301:C304"/>
    <mergeCell ref="B285:B288"/>
    <mergeCell ref="C285:C288"/>
    <mergeCell ref="B289:B292"/>
    <mergeCell ref="C289:C292"/>
    <mergeCell ref="B293:B296"/>
    <mergeCell ref="C293:C296"/>
    <mergeCell ref="B297:B300"/>
    <mergeCell ref="B281:B284"/>
    <mergeCell ref="C281:C284"/>
    <mergeCell ref="B229:B232"/>
    <mergeCell ref="C229:C232"/>
    <mergeCell ref="B233:B236"/>
    <mergeCell ref="C233:C236"/>
    <mergeCell ref="B237:B240"/>
    <mergeCell ref="C237:C240"/>
    <mergeCell ref="B241:B244"/>
    <mergeCell ref="C241:C244"/>
    <mergeCell ref="B269:B272"/>
    <mergeCell ref="C269:C272"/>
    <mergeCell ref="B273:B276"/>
    <mergeCell ref="C273:C276"/>
    <mergeCell ref="B277:B280"/>
    <mergeCell ref="C277:C280"/>
    <mergeCell ref="B257:B260"/>
    <mergeCell ref="C257:C260"/>
    <mergeCell ref="B261:B264"/>
    <mergeCell ref="C261:C264"/>
    <mergeCell ref="B265:B268"/>
    <mergeCell ref="C265:C268"/>
    <mergeCell ref="B205:B208"/>
    <mergeCell ref="C205:C208"/>
    <mergeCell ref="B209:B212"/>
    <mergeCell ref="C209:C212"/>
    <mergeCell ref="B245:B248"/>
    <mergeCell ref="C245:C248"/>
    <mergeCell ref="B249:B252"/>
    <mergeCell ref="C249:C252"/>
    <mergeCell ref="B253:B256"/>
    <mergeCell ref="C253:C256"/>
    <mergeCell ref="B189:B192"/>
    <mergeCell ref="C189:C192"/>
    <mergeCell ref="B193:B196"/>
    <mergeCell ref="C193:C196"/>
    <mergeCell ref="B197:B200"/>
    <mergeCell ref="C197:C200"/>
    <mergeCell ref="B225:B228"/>
    <mergeCell ref="C225:C228"/>
    <mergeCell ref="B173:B176"/>
    <mergeCell ref="C173:C176"/>
    <mergeCell ref="B177:B180"/>
    <mergeCell ref="C177:C180"/>
    <mergeCell ref="B181:B184"/>
    <mergeCell ref="C181:C184"/>
    <mergeCell ref="B185:B188"/>
    <mergeCell ref="C185:C188"/>
    <mergeCell ref="B213:B216"/>
    <mergeCell ref="C213:C216"/>
    <mergeCell ref="B217:B220"/>
    <mergeCell ref="C217:C220"/>
    <mergeCell ref="B221:B224"/>
    <mergeCell ref="C221:C224"/>
    <mergeCell ref="B201:B204"/>
    <mergeCell ref="C201:C204"/>
    <mergeCell ref="B169:B172"/>
    <mergeCell ref="C169:C172"/>
    <mergeCell ref="B117:B120"/>
    <mergeCell ref="C117:C120"/>
    <mergeCell ref="B121:B124"/>
    <mergeCell ref="C121:C124"/>
    <mergeCell ref="B125:B128"/>
    <mergeCell ref="C125:C128"/>
    <mergeCell ref="B129:B132"/>
    <mergeCell ref="C129:C132"/>
    <mergeCell ref="B157:B160"/>
    <mergeCell ref="C157:C160"/>
    <mergeCell ref="B161:B164"/>
    <mergeCell ref="C161:C164"/>
    <mergeCell ref="B165:B168"/>
    <mergeCell ref="C165:C168"/>
    <mergeCell ref="B145:B148"/>
    <mergeCell ref="C145:C148"/>
    <mergeCell ref="B149:B152"/>
    <mergeCell ref="C149:C152"/>
    <mergeCell ref="B153:B156"/>
    <mergeCell ref="C153:C156"/>
    <mergeCell ref="B93:B96"/>
    <mergeCell ref="C93:C96"/>
    <mergeCell ref="B97:B100"/>
    <mergeCell ref="C97:C100"/>
    <mergeCell ref="B133:B136"/>
    <mergeCell ref="C133:C136"/>
    <mergeCell ref="B137:B140"/>
    <mergeCell ref="C137:C140"/>
    <mergeCell ref="B141:B144"/>
    <mergeCell ref="C141:C144"/>
    <mergeCell ref="B77:B80"/>
    <mergeCell ref="C77:C80"/>
    <mergeCell ref="B81:B84"/>
    <mergeCell ref="C81:C84"/>
    <mergeCell ref="B85:B88"/>
    <mergeCell ref="C85:C88"/>
    <mergeCell ref="B113:B116"/>
    <mergeCell ref="C113:C116"/>
    <mergeCell ref="B61:B64"/>
    <mergeCell ref="C61:C64"/>
    <mergeCell ref="B65:B68"/>
    <mergeCell ref="C65:C68"/>
    <mergeCell ref="B69:B72"/>
    <mergeCell ref="C69:C72"/>
    <mergeCell ref="B73:B76"/>
    <mergeCell ref="C73:C76"/>
    <mergeCell ref="B101:B104"/>
    <mergeCell ref="C101:C104"/>
    <mergeCell ref="B105:B108"/>
    <mergeCell ref="C105:C108"/>
    <mergeCell ref="B109:B112"/>
    <mergeCell ref="C109:C112"/>
    <mergeCell ref="B89:B92"/>
    <mergeCell ref="C89:C92"/>
    <mergeCell ref="B57:B60"/>
    <mergeCell ref="C57:C60"/>
    <mergeCell ref="B45:B48"/>
    <mergeCell ref="C45:C48"/>
    <mergeCell ref="B49:B52"/>
    <mergeCell ref="C49:C52"/>
    <mergeCell ref="B53:B56"/>
    <mergeCell ref="C53:C56"/>
    <mergeCell ref="B33:B36"/>
    <mergeCell ref="C33:C36"/>
    <mergeCell ref="B37:B40"/>
    <mergeCell ref="C37:C40"/>
    <mergeCell ref="B41:B44"/>
    <mergeCell ref="C41:C44"/>
  </mergeCells>
  <phoneticPr fontId="4"/>
  <pageMargins left="0.70866141732283472" right="0.43307086614173229" top="0.74803149606299213" bottom="0.74803149606299213" header="0.31496062992125984" footer="0.31496062992125984"/>
  <pageSetup paperSize="8" scale="75" fitToHeight="0" pageOrder="overThenDown" orientation="landscape" r:id="rId1"/>
  <headerFooter>
    <oddHeader>&amp;R&amp;"ＭＳ 明朝,標準"&amp;12 2-5.歯科医療費の状況</oddHeader>
  </headerFooter>
  <rowBreaks count="4" manualBreakCount="4">
    <brk id="76" max="18" man="1"/>
    <brk id="148" max="18" man="1"/>
    <brk id="220" max="18" man="1"/>
    <brk id="292" max="18" man="1"/>
  </rowBreaks>
  <colBreaks count="1" manualBreakCount="1">
    <brk id="19" max="105" man="1"/>
  </colBreaks>
  <ignoredErrors>
    <ignoredError sqref="E5:E7 M5:S7 E9:E11 M9:S11 E13:E15 M13:S15 E17:E19 M17:S19 E21:E23 M21:S23 E25:E27 M25:S27 E29:E31 M29:S31 E33:E35 M33:S35 E37:E39 M37:S39 E41:E43 M41:S43 E45:E47 M45:S47 E49:E51 M49:S51 E53:E55 M53:S55 E57:E59 M57:S59 E61:E63 M61:S63 E65:E67 M65:S67 E69:E71 M69:S71 E73:E75 M73:S75 E77:E79 M77:S79 E81:E83 M81:S83 E85:E87 M85:S87 E89:E91 M89:S91 E93:E95 M93:S95 E97:E99 M97:S99 E101:E103 M101:S103 E105:E107 M105:S107 E109:E111 M109:S111 E113:E115 M113:S115 E117:E119 M117:S119 E121:E123 M121:S123 E125:E127 M125:S127 E129:E131 M129:S131 E133:E135 M133:S135 E137:E139 M137:S139 E141:E143 M141:S143 E145:E147 M145:S147 E149:E151 M149:S151 E153:E155 M153:S155 E157:E159 M157:S159 E161:E163 M161:S163 E165:E167 M165:S167 E169:E171 M169:S171 E173:E175 M173:S175 E177:E179 M177:S179 E181:E183 M181:S183 E185:E187 M185:S187 E189:E191 M189:S191 E193:E195 M193:S195 E197:E199 M197:S199 E201:E203 M201:S203 E205:E207 M205:S207 E209:E211 M209:S211 E213:E215 M213:S215 E217:E219 M217:S219 E221:E223 M221:S223 E225:E227 M225:S227 E229:E231 M229:S231 E233:E235 M233:S235 E237:E239 M237:S239 E241:E243 M241:S243 E245:E247 M245:S247 E249:E251 M249:S251 E253:E255 M253:S255 E257:E259 M257:S259 E261:E263 M261:S263 E265:E267 M265:S267 E269:E271 M269:S271 E273:E275 M273:S275 E277:E279 M277:S279 E281:E283 M281:S283 E285:E287 M285:S287 E289:E291 M289:S291 E293:E295 M293:S295 E297:E299 M297:S299 F300:L303" emptyCellReferenc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BCB7F-5829-480B-B228-29C9D516B7D7}">
  <sheetPr codeName="Sheet69"/>
  <dimension ref="A1:L50"/>
  <sheetViews>
    <sheetView showGridLines="0" zoomScaleNormal="100" zoomScaleSheetLayoutView="100" workbookViewId="0"/>
  </sheetViews>
  <sheetFormatPr defaultColWidth="9" defaultRowHeight="13.5"/>
  <cols>
    <col min="1" max="1" width="4.625" style="3" customWidth="1"/>
    <col min="2" max="2" width="10.625" style="3" customWidth="1"/>
    <col min="3" max="3" width="12.625" style="3" customWidth="1"/>
    <col min="4" max="5" width="20.625" style="3" customWidth="1"/>
    <col min="6" max="8" width="10.625" style="3" customWidth="1"/>
    <col min="9" max="12" width="8.625" style="3" customWidth="1"/>
    <col min="13" max="16384" width="9" style="3"/>
  </cols>
  <sheetData>
    <row r="1" spans="2:12" ht="16.5" customHeight="1">
      <c r="B1" s="2" t="s">
        <v>330</v>
      </c>
      <c r="C1" s="2"/>
      <c r="D1" s="2"/>
      <c r="E1" s="2"/>
      <c r="F1" s="2"/>
      <c r="G1" s="2"/>
      <c r="H1" s="2"/>
      <c r="I1" s="2"/>
      <c r="J1" s="2"/>
      <c r="K1" s="2"/>
      <c r="L1" s="2"/>
    </row>
    <row r="2" spans="2:12" ht="16.5" customHeight="1">
      <c r="B2" s="2" t="s">
        <v>105</v>
      </c>
      <c r="C2" s="2"/>
      <c r="D2" s="2"/>
      <c r="E2" s="2"/>
      <c r="F2" s="2"/>
      <c r="G2" s="2"/>
      <c r="H2" s="2"/>
      <c r="I2" s="2"/>
      <c r="J2" s="2"/>
      <c r="K2" s="2"/>
      <c r="L2" s="2"/>
    </row>
    <row r="3" spans="2:12" ht="52.5" customHeight="1">
      <c r="B3" s="317" t="s">
        <v>309</v>
      </c>
      <c r="C3" s="322" t="s">
        <v>358</v>
      </c>
      <c r="D3" s="328" t="s">
        <v>359</v>
      </c>
      <c r="E3" s="168" t="s">
        <v>360</v>
      </c>
      <c r="F3" s="324"/>
      <c r="G3" s="324"/>
      <c r="H3" s="324"/>
      <c r="I3" s="324"/>
      <c r="J3" s="324"/>
      <c r="K3" s="324"/>
      <c r="L3" s="324"/>
    </row>
    <row r="4" spans="2:12" ht="13.5" customHeight="1">
      <c r="B4" s="321" t="s">
        <v>288</v>
      </c>
      <c r="C4" s="364">
        <f>年齢階層別_推計残存歯数階層別人数!G32</f>
        <v>104454</v>
      </c>
      <c r="D4" s="433">
        <v>3936</v>
      </c>
      <c r="E4" s="365">
        <f>IFERROR(D4/C4,"-")</f>
        <v>3.7681658912056985E-2</v>
      </c>
      <c r="F4" s="324"/>
      <c r="G4" s="324"/>
      <c r="H4" s="324"/>
      <c r="I4" s="324"/>
      <c r="J4" s="324"/>
      <c r="K4" s="324"/>
      <c r="L4" s="324"/>
    </row>
    <row r="5" spans="2:12" ht="13.5" customHeight="1">
      <c r="B5" s="356" t="s">
        <v>289</v>
      </c>
      <c r="C5" s="370">
        <f>年齢階層別_推計残存歯数階層別人数!G33</f>
        <v>171711</v>
      </c>
      <c r="D5" s="439">
        <v>4298</v>
      </c>
      <c r="E5" s="275">
        <f t="shared" ref="E5:E7" si="0">IFERROR(D5/C5,"-")</f>
        <v>2.503042903483178E-2</v>
      </c>
      <c r="F5" s="324"/>
      <c r="G5" s="324"/>
      <c r="H5" s="324"/>
      <c r="I5" s="324"/>
      <c r="J5" s="324"/>
      <c r="K5" s="324"/>
      <c r="L5" s="324"/>
    </row>
    <row r="6" spans="2:12" ht="13.5" customHeight="1">
      <c r="B6" s="369" t="s">
        <v>290</v>
      </c>
      <c r="C6" s="367">
        <f>年齢階層別_推計残存歯数階層別人数!G34</f>
        <v>347080</v>
      </c>
      <c r="D6" s="436">
        <v>5842</v>
      </c>
      <c r="E6" s="368">
        <f t="shared" si="0"/>
        <v>1.6831854327532557E-2</v>
      </c>
      <c r="F6" s="324"/>
      <c r="G6" s="324"/>
      <c r="H6" s="324"/>
      <c r="I6" s="324"/>
      <c r="J6" s="324"/>
      <c r="K6" s="324"/>
      <c r="L6" s="324"/>
    </row>
    <row r="7" spans="2:12" ht="13.5" customHeight="1">
      <c r="B7" s="318" t="s">
        <v>134</v>
      </c>
      <c r="C7" s="109">
        <f>年齢階層別_推計残存歯数階層別人数!G35</f>
        <v>623245</v>
      </c>
      <c r="D7" s="109">
        <f>SUM(D4:D6)</f>
        <v>14076</v>
      </c>
      <c r="E7" s="263">
        <f t="shared" si="0"/>
        <v>2.2585018732601145E-2</v>
      </c>
      <c r="F7" s="329"/>
      <c r="G7" s="324"/>
      <c r="H7" s="324"/>
      <c r="I7" s="324"/>
      <c r="J7" s="324"/>
      <c r="K7" s="324"/>
      <c r="L7" s="324"/>
    </row>
    <row r="8" spans="2:12" ht="13.5" customHeight="1">
      <c r="B8" s="21" t="s">
        <v>394</v>
      </c>
    </row>
    <row r="9" spans="2:12" ht="13.5" customHeight="1">
      <c r="B9" s="21" t="s">
        <v>93</v>
      </c>
    </row>
    <row r="10" spans="2:12" ht="13.5" customHeight="1">
      <c r="B10" s="30" t="s">
        <v>325</v>
      </c>
    </row>
    <row r="11" spans="2:12" ht="13.5" customHeight="1">
      <c r="B11" s="30" t="s">
        <v>339</v>
      </c>
    </row>
    <row r="12" spans="2:12" ht="13.5" customHeight="1">
      <c r="B12" s="30" t="s">
        <v>340</v>
      </c>
    </row>
    <row r="13" spans="2:12" ht="13.5" customHeight="1">
      <c r="B13" s="30" t="s">
        <v>293</v>
      </c>
    </row>
    <row r="14" spans="2:12" ht="13.5" customHeight="1">
      <c r="B14" s="30"/>
    </row>
    <row r="15" spans="2:12" ht="13.5" customHeight="1">
      <c r="B15" s="2"/>
    </row>
    <row r="16" spans="2:12" ht="16.5" customHeight="1">
      <c r="B16" s="2" t="s">
        <v>336</v>
      </c>
    </row>
    <row r="17" spans="1:12" ht="16.5" customHeight="1">
      <c r="B17" s="2" t="s">
        <v>105</v>
      </c>
      <c r="L17" s="14" t="s">
        <v>189</v>
      </c>
    </row>
    <row r="18" spans="1:12" ht="13.5" customHeight="1">
      <c r="A18" s="2"/>
      <c r="B18" s="2"/>
      <c r="L18" s="14" t="s">
        <v>331</v>
      </c>
    </row>
    <row r="19" spans="1:12" ht="13.5" customHeight="1">
      <c r="A19" s="2"/>
      <c r="B19" s="2"/>
      <c r="L19" s="14"/>
    </row>
    <row r="20" spans="1:12" ht="13.5" customHeight="1">
      <c r="A20" s="2"/>
      <c r="B20" s="2"/>
      <c r="L20" s="14"/>
    </row>
    <row r="21" spans="1:12" ht="13.5" customHeight="1">
      <c r="A21" s="2"/>
      <c r="B21" s="2"/>
      <c r="L21" s="14"/>
    </row>
    <row r="22" spans="1:12" ht="13.5" customHeight="1">
      <c r="A22" s="2"/>
      <c r="B22" s="2"/>
      <c r="L22" s="14"/>
    </row>
    <row r="23" spans="1:12" ht="13.5" customHeight="1">
      <c r="A23" s="2"/>
      <c r="B23" s="2"/>
      <c r="L23" s="14"/>
    </row>
    <row r="24" spans="1:12" ht="13.5" customHeight="1">
      <c r="A24" s="2"/>
      <c r="B24" s="2"/>
      <c r="L24" s="14"/>
    </row>
    <row r="25" spans="1:12" ht="13.5" customHeight="1">
      <c r="A25" s="2"/>
      <c r="B25" s="2"/>
    </row>
    <row r="26" spans="1:12" ht="13.5" customHeight="1">
      <c r="A26" s="2"/>
      <c r="B26" s="2"/>
    </row>
    <row r="27" spans="1:12" ht="13.5" customHeight="1">
      <c r="A27" s="2"/>
      <c r="B27" s="2"/>
    </row>
    <row r="28" spans="1:12" ht="13.5" customHeight="1">
      <c r="A28" s="2"/>
      <c r="B28" s="2"/>
    </row>
    <row r="29" spans="1:12" ht="13.5" customHeight="1">
      <c r="A29" s="2"/>
      <c r="B29" s="2"/>
    </row>
    <row r="30" spans="1:12" ht="13.5" customHeight="1">
      <c r="A30" s="2"/>
      <c r="B30" s="2"/>
    </row>
    <row r="31" spans="1:12" ht="13.5" customHeight="1">
      <c r="A31" s="2"/>
      <c r="B31" s="2"/>
    </row>
    <row r="32" spans="1:12" ht="13.5" customHeight="1">
      <c r="A32" s="2"/>
      <c r="B32" s="2"/>
    </row>
    <row r="33" spans="1:2" ht="13.5" customHeight="1">
      <c r="A33" s="2"/>
      <c r="B33" s="2"/>
    </row>
    <row r="34" spans="1:2" ht="13.5" customHeight="1">
      <c r="A34" s="2"/>
      <c r="B34" s="2"/>
    </row>
    <row r="35" spans="1:2" ht="13.5" customHeight="1">
      <c r="A35" s="2"/>
      <c r="B35" s="2"/>
    </row>
    <row r="36" spans="1:2" ht="13.5" customHeight="1">
      <c r="A36" s="2"/>
      <c r="B36" s="2"/>
    </row>
    <row r="37" spans="1:2" ht="13.5" customHeight="1">
      <c r="A37" s="2"/>
      <c r="B37" s="2"/>
    </row>
    <row r="38" spans="1:2" ht="13.5" customHeight="1">
      <c r="A38" s="2"/>
      <c r="B38" s="2"/>
    </row>
    <row r="39" spans="1:2" ht="13.5" customHeight="1">
      <c r="A39" s="2"/>
      <c r="B39" s="2"/>
    </row>
    <row r="40" spans="1:2" ht="13.5" customHeight="1">
      <c r="A40" s="2"/>
      <c r="B40" s="2"/>
    </row>
    <row r="41" spans="1:2" ht="13.5" customHeight="1">
      <c r="A41" s="2"/>
      <c r="B41" s="2"/>
    </row>
    <row r="42" spans="1:2" ht="13.5" customHeight="1">
      <c r="A42" s="2"/>
      <c r="B42" s="2"/>
    </row>
    <row r="43" spans="1:2" ht="13.5" customHeight="1">
      <c r="A43" s="2"/>
    </row>
    <row r="44" spans="1:2" ht="13.5" customHeight="1">
      <c r="A44" s="2"/>
    </row>
    <row r="45" spans="1:2" ht="13.5" customHeight="1">
      <c r="A45" s="2"/>
    </row>
    <row r="46" spans="1:2" ht="16.5" customHeight="1">
      <c r="A46" s="2"/>
      <c r="B46" s="2"/>
    </row>
    <row r="48" spans="1:2">
      <c r="B48" s="21" t="s">
        <v>394</v>
      </c>
    </row>
    <row r="49" spans="2:2">
      <c r="B49" s="21" t="s">
        <v>93</v>
      </c>
    </row>
    <row r="50" spans="2:2">
      <c r="B50" s="30" t="s">
        <v>293</v>
      </c>
    </row>
  </sheetData>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colBreaks count="1" manualBreakCount="1">
    <brk id="12" max="105" man="1"/>
  </colBreaks>
  <ignoredErrors>
    <ignoredError sqref="E4:E6 D7" emptyCellReference="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8E830-581E-4EC9-945F-119643CB4EC8}">
  <sheetPr codeName="Sheet71"/>
  <dimension ref="B1:H303"/>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4" width="10.625" style="3" customWidth="1"/>
    <col min="5" max="5" width="12.625" style="3" customWidth="1"/>
    <col min="6" max="7" width="20.625" style="3" customWidth="1"/>
    <col min="8" max="16384" width="9" style="3"/>
  </cols>
  <sheetData>
    <row r="1" spans="2:8" ht="16.5" customHeight="1">
      <c r="B1" s="2" t="s">
        <v>330</v>
      </c>
      <c r="F1" s="2"/>
      <c r="G1" s="2"/>
    </row>
    <row r="2" spans="2:8" ht="16.5" customHeight="1">
      <c r="B2" s="2" t="s">
        <v>306</v>
      </c>
      <c r="F2" s="2"/>
      <c r="G2" s="2"/>
    </row>
    <row r="3" spans="2:8" ht="52.5" customHeight="1">
      <c r="B3" s="319"/>
      <c r="C3" s="316" t="s">
        <v>262</v>
      </c>
      <c r="D3" s="317" t="s">
        <v>317</v>
      </c>
      <c r="E3" s="322" t="s">
        <v>356</v>
      </c>
      <c r="F3" s="328" t="s">
        <v>361</v>
      </c>
      <c r="G3" s="168" t="s">
        <v>360</v>
      </c>
      <c r="H3" s="265"/>
    </row>
    <row r="4" spans="2:8" ht="13.5" customHeight="1">
      <c r="B4" s="606">
        <v>1</v>
      </c>
      <c r="C4" s="545" t="s">
        <v>50</v>
      </c>
      <c r="D4" s="305" t="s">
        <v>288</v>
      </c>
      <c r="E4" s="335">
        <f>市区町村別_推計残存歯数階層別人数!H4</f>
        <v>29875</v>
      </c>
      <c r="F4" s="262">
        <v>1222</v>
      </c>
      <c r="G4" s="242">
        <f t="shared" ref="G4:G67" si="0">IFERROR(F4/E4,"-")</f>
        <v>4.090376569037657E-2</v>
      </c>
      <c r="H4" s="265"/>
    </row>
    <row r="5" spans="2:8" ht="13.5" customHeight="1">
      <c r="B5" s="607"/>
      <c r="C5" s="546"/>
      <c r="D5" s="361" t="s">
        <v>289</v>
      </c>
      <c r="E5" s="362">
        <f>市区町村別_推計残存歯数階層別人数!H5</f>
        <v>46846</v>
      </c>
      <c r="F5" s="295">
        <v>1273</v>
      </c>
      <c r="G5" s="275">
        <f t="shared" si="0"/>
        <v>2.7174145071083976E-2</v>
      </c>
      <c r="H5" s="265"/>
    </row>
    <row r="6" spans="2:8" ht="13.5" customHeight="1">
      <c r="B6" s="607"/>
      <c r="C6" s="546"/>
      <c r="D6" s="358" t="s">
        <v>290</v>
      </c>
      <c r="E6" s="359">
        <f>市区町村別_推計残存歯数階層別人数!H6</f>
        <v>89362</v>
      </c>
      <c r="F6" s="357">
        <v>1687</v>
      </c>
      <c r="G6" s="366">
        <f t="shared" si="0"/>
        <v>1.8878270405765313E-2</v>
      </c>
      <c r="H6" s="265"/>
    </row>
    <row r="7" spans="2:8" ht="13.5" customHeight="1">
      <c r="B7" s="613"/>
      <c r="C7" s="547"/>
      <c r="D7" s="293" t="s">
        <v>134</v>
      </c>
      <c r="E7" s="335">
        <f>市区町村別_推計残存歯数階層別人数!H7</f>
        <v>166083</v>
      </c>
      <c r="F7" s="262">
        <f t="shared" ref="F7" si="1">SUM(F4:F6)</f>
        <v>4182</v>
      </c>
      <c r="G7" s="242">
        <f t="shared" si="0"/>
        <v>2.518018099384043E-2</v>
      </c>
      <c r="H7" s="265"/>
    </row>
    <row r="8" spans="2:8" ht="13.5" customHeight="1">
      <c r="B8" s="606">
        <v>2</v>
      </c>
      <c r="C8" s="545" t="s">
        <v>67</v>
      </c>
      <c r="D8" s="305" t="s">
        <v>288</v>
      </c>
      <c r="E8" s="335">
        <f>市区町村別_推計残存歯数階層別人数!H8</f>
        <v>1141</v>
      </c>
      <c r="F8" s="262">
        <v>64</v>
      </c>
      <c r="G8" s="242">
        <f t="shared" si="0"/>
        <v>5.6091148115687994E-2</v>
      </c>
      <c r="H8" s="265"/>
    </row>
    <row r="9" spans="2:8" ht="13.5" customHeight="1">
      <c r="B9" s="607"/>
      <c r="C9" s="546"/>
      <c r="D9" s="361" t="s">
        <v>289</v>
      </c>
      <c r="E9" s="362">
        <f>市区町村別_推計残存歯数階層別人数!H9</f>
        <v>1750</v>
      </c>
      <c r="F9" s="295">
        <v>50</v>
      </c>
      <c r="G9" s="275">
        <f t="shared" si="0"/>
        <v>2.8571428571428571E-2</v>
      </c>
      <c r="H9" s="265"/>
    </row>
    <row r="10" spans="2:8" ht="13.5" customHeight="1">
      <c r="B10" s="607"/>
      <c r="C10" s="546"/>
      <c r="D10" s="358" t="s">
        <v>290</v>
      </c>
      <c r="E10" s="359">
        <f>市区町村別_推計残存歯数階層別人数!H10</f>
        <v>3696</v>
      </c>
      <c r="F10" s="357">
        <v>68</v>
      </c>
      <c r="G10" s="366">
        <f t="shared" si="0"/>
        <v>1.83982683982684E-2</v>
      </c>
      <c r="H10" s="265"/>
    </row>
    <row r="11" spans="2:8" ht="13.5" customHeight="1">
      <c r="B11" s="613"/>
      <c r="C11" s="547"/>
      <c r="D11" s="293" t="s">
        <v>134</v>
      </c>
      <c r="E11" s="335">
        <f>市区町村別_推計残存歯数階層別人数!H11</f>
        <v>6587</v>
      </c>
      <c r="F11" s="262">
        <f t="shared" ref="F11" si="2">SUM(F8:F10)</f>
        <v>182</v>
      </c>
      <c r="G11" s="242">
        <f t="shared" si="0"/>
        <v>2.763018065887354E-2</v>
      </c>
      <c r="H11" s="265"/>
    </row>
    <row r="12" spans="2:8" ht="13.5" customHeight="1">
      <c r="B12" s="606">
        <v>3</v>
      </c>
      <c r="C12" s="545" t="s">
        <v>68</v>
      </c>
      <c r="D12" s="305" t="s">
        <v>288</v>
      </c>
      <c r="E12" s="335">
        <f>市区町村別_推計残存歯数階層別人数!H12</f>
        <v>771</v>
      </c>
      <c r="F12" s="262">
        <v>37</v>
      </c>
      <c r="G12" s="242">
        <f t="shared" si="0"/>
        <v>4.7989623865110249E-2</v>
      </c>
      <c r="H12" s="265"/>
    </row>
    <row r="13" spans="2:8" ht="13.5" customHeight="1">
      <c r="B13" s="607"/>
      <c r="C13" s="546"/>
      <c r="D13" s="361" t="s">
        <v>289</v>
      </c>
      <c r="E13" s="362">
        <f>市区町村別_推計残存歯数階層別人数!H13</f>
        <v>1140</v>
      </c>
      <c r="F13" s="295">
        <v>29</v>
      </c>
      <c r="G13" s="275">
        <f t="shared" si="0"/>
        <v>2.5438596491228069E-2</v>
      </c>
      <c r="H13" s="265"/>
    </row>
    <row r="14" spans="2:8" ht="13.5" customHeight="1">
      <c r="B14" s="607"/>
      <c r="C14" s="546"/>
      <c r="D14" s="358" t="s">
        <v>290</v>
      </c>
      <c r="E14" s="359">
        <f>市区町村別_推計残存歯数階層別人数!H14</f>
        <v>2400</v>
      </c>
      <c r="F14" s="357">
        <v>53</v>
      </c>
      <c r="G14" s="366">
        <f t="shared" si="0"/>
        <v>2.2083333333333333E-2</v>
      </c>
      <c r="H14" s="265"/>
    </row>
    <row r="15" spans="2:8" ht="13.5" customHeight="1">
      <c r="B15" s="613"/>
      <c r="C15" s="547"/>
      <c r="D15" s="293" t="s">
        <v>134</v>
      </c>
      <c r="E15" s="335">
        <f>市区町村別_推計残存歯数階層別人数!H15</f>
        <v>4311</v>
      </c>
      <c r="F15" s="262">
        <f t="shared" ref="F15" si="3">SUM(F12:F14)</f>
        <v>119</v>
      </c>
      <c r="G15" s="242">
        <f t="shared" si="0"/>
        <v>2.7603804221758291E-2</v>
      </c>
      <c r="H15" s="265"/>
    </row>
    <row r="16" spans="2:8" ht="13.5" customHeight="1">
      <c r="B16" s="606">
        <v>4</v>
      </c>
      <c r="C16" s="545" t="s">
        <v>69</v>
      </c>
      <c r="D16" s="305" t="s">
        <v>288</v>
      </c>
      <c r="E16" s="335">
        <f>市区町村別_推計残存歯数階層別人数!H16</f>
        <v>861</v>
      </c>
      <c r="F16" s="262">
        <v>30</v>
      </c>
      <c r="G16" s="242">
        <f t="shared" si="0"/>
        <v>3.484320557491289E-2</v>
      </c>
      <c r="H16" s="265"/>
    </row>
    <row r="17" spans="2:8" ht="13.5" customHeight="1">
      <c r="B17" s="607"/>
      <c r="C17" s="546"/>
      <c r="D17" s="361" t="s">
        <v>289</v>
      </c>
      <c r="E17" s="362">
        <f>市区町村別_推計残存歯数階層別人数!H17</f>
        <v>1323</v>
      </c>
      <c r="F17" s="295">
        <v>32</v>
      </c>
      <c r="G17" s="275">
        <f t="shared" si="0"/>
        <v>2.4187452758881331E-2</v>
      </c>
      <c r="H17" s="265"/>
    </row>
    <row r="18" spans="2:8" ht="13.5" customHeight="1">
      <c r="B18" s="607"/>
      <c r="C18" s="546"/>
      <c r="D18" s="358" t="s">
        <v>290</v>
      </c>
      <c r="E18" s="359">
        <f>市区町村別_推計残存歯数階層別人数!H18</f>
        <v>2171</v>
      </c>
      <c r="F18" s="357">
        <v>42</v>
      </c>
      <c r="G18" s="366">
        <f t="shared" si="0"/>
        <v>1.9345923537540305E-2</v>
      </c>
      <c r="H18" s="265"/>
    </row>
    <row r="19" spans="2:8" ht="13.5" customHeight="1">
      <c r="B19" s="613"/>
      <c r="C19" s="547"/>
      <c r="D19" s="293" t="s">
        <v>134</v>
      </c>
      <c r="E19" s="335">
        <f>市区町村別_推計残存歯数階層別人数!H19</f>
        <v>4355</v>
      </c>
      <c r="F19" s="262">
        <f t="shared" ref="F19" si="4">SUM(F16:F18)</f>
        <v>104</v>
      </c>
      <c r="G19" s="242">
        <f t="shared" si="0"/>
        <v>2.3880597014925373E-2</v>
      </c>
      <c r="H19" s="265"/>
    </row>
    <row r="20" spans="2:8" ht="13.5" customHeight="1">
      <c r="B20" s="606">
        <v>5</v>
      </c>
      <c r="C20" s="545" t="s">
        <v>70</v>
      </c>
      <c r="D20" s="305" t="s">
        <v>288</v>
      </c>
      <c r="E20" s="335">
        <f>市区町村別_推計残存歯数階層別人数!H20</f>
        <v>644</v>
      </c>
      <c r="F20" s="262">
        <v>11</v>
      </c>
      <c r="G20" s="242">
        <f t="shared" si="0"/>
        <v>1.7080745341614908E-2</v>
      </c>
      <c r="H20" s="265"/>
    </row>
    <row r="21" spans="2:8" ht="13.5" customHeight="1">
      <c r="B21" s="607"/>
      <c r="C21" s="546"/>
      <c r="D21" s="361" t="s">
        <v>289</v>
      </c>
      <c r="E21" s="362">
        <f>市区町村別_推計残存歯数階層別人数!H21</f>
        <v>1028</v>
      </c>
      <c r="F21" s="295">
        <v>27</v>
      </c>
      <c r="G21" s="275">
        <f t="shared" si="0"/>
        <v>2.6264591439688716E-2</v>
      </c>
      <c r="H21" s="265"/>
    </row>
    <row r="22" spans="2:8" ht="13.5" customHeight="1">
      <c r="B22" s="607"/>
      <c r="C22" s="546"/>
      <c r="D22" s="358" t="s">
        <v>290</v>
      </c>
      <c r="E22" s="359">
        <f>市区町村別_推計残存歯数階層別人数!H22</f>
        <v>2217</v>
      </c>
      <c r="F22" s="357">
        <v>36</v>
      </c>
      <c r="G22" s="366">
        <f t="shared" si="0"/>
        <v>1.6238159675236806E-2</v>
      </c>
      <c r="H22" s="265"/>
    </row>
    <row r="23" spans="2:8" ht="13.5" customHeight="1">
      <c r="B23" s="613"/>
      <c r="C23" s="547"/>
      <c r="D23" s="293" t="s">
        <v>134</v>
      </c>
      <c r="E23" s="335">
        <f>市区町村別_推計残存歯数階層別人数!H23</f>
        <v>3889</v>
      </c>
      <c r="F23" s="262">
        <f t="shared" ref="F23" si="5">SUM(F20:F22)</f>
        <v>74</v>
      </c>
      <c r="G23" s="242">
        <f t="shared" si="0"/>
        <v>1.9028027770635125E-2</v>
      </c>
      <c r="H23" s="265"/>
    </row>
    <row r="24" spans="2:8" ht="13.5" customHeight="1">
      <c r="B24" s="606">
        <v>6</v>
      </c>
      <c r="C24" s="545" t="s">
        <v>71</v>
      </c>
      <c r="D24" s="305" t="s">
        <v>288</v>
      </c>
      <c r="E24" s="335">
        <f>市区町村別_推計残存歯数階層別人数!H24</f>
        <v>1036</v>
      </c>
      <c r="F24" s="262">
        <v>46</v>
      </c>
      <c r="G24" s="242">
        <f t="shared" si="0"/>
        <v>4.4401544401544403E-2</v>
      </c>
      <c r="H24" s="265"/>
    </row>
    <row r="25" spans="2:8" ht="13.5" customHeight="1">
      <c r="B25" s="607"/>
      <c r="C25" s="546"/>
      <c r="D25" s="361" t="s">
        <v>289</v>
      </c>
      <c r="E25" s="362">
        <f>市区町村別_推計残存歯数階層別人数!H25</f>
        <v>1589</v>
      </c>
      <c r="F25" s="295">
        <v>40</v>
      </c>
      <c r="G25" s="275">
        <f t="shared" si="0"/>
        <v>2.5173064820641914E-2</v>
      </c>
      <c r="H25" s="265"/>
    </row>
    <row r="26" spans="2:8" ht="13.5" customHeight="1">
      <c r="B26" s="607"/>
      <c r="C26" s="546"/>
      <c r="D26" s="358" t="s">
        <v>290</v>
      </c>
      <c r="E26" s="359">
        <f>市区町村別_推計残存歯数階層別人数!H26</f>
        <v>2586</v>
      </c>
      <c r="F26" s="357">
        <v>44</v>
      </c>
      <c r="G26" s="366">
        <f t="shared" si="0"/>
        <v>1.7014694508894045E-2</v>
      </c>
      <c r="H26" s="265"/>
    </row>
    <row r="27" spans="2:8" ht="13.5" customHeight="1">
      <c r="B27" s="613"/>
      <c r="C27" s="547"/>
      <c r="D27" s="293" t="s">
        <v>134</v>
      </c>
      <c r="E27" s="335">
        <f>市区町村別_推計残存歯数階層別人数!H27</f>
        <v>5211</v>
      </c>
      <c r="F27" s="262">
        <f t="shared" ref="F27" si="6">SUM(F24:F26)</f>
        <v>130</v>
      </c>
      <c r="G27" s="242">
        <f t="shared" si="0"/>
        <v>2.4947227019765879E-2</v>
      </c>
      <c r="H27" s="265"/>
    </row>
    <row r="28" spans="2:8" ht="13.5" customHeight="1">
      <c r="B28" s="606">
        <v>7</v>
      </c>
      <c r="C28" s="545" t="s">
        <v>72</v>
      </c>
      <c r="D28" s="305" t="s">
        <v>288</v>
      </c>
      <c r="E28" s="335">
        <f>市区町村別_推計残存歯数階層別人数!H28</f>
        <v>935</v>
      </c>
      <c r="F28" s="262">
        <v>37</v>
      </c>
      <c r="G28" s="242">
        <f t="shared" si="0"/>
        <v>3.9572192513368985E-2</v>
      </c>
      <c r="H28" s="265"/>
    </row>
    <row r="29" spans="2:8" ht="13.5" customHeight="1">
      <c r="B29" s="607"/>
      <c r="C29" s="546"/>
      <c r="D29" s="361" t="s">
        <v>289</v>
      </c>
      <c r="E29" s="362">
        <f>市区町村別_推計残存歯数階層別人数!H29</f>
        <v>1353</v>
      </c>
      <c r="F29" s="295">
        <v>43</v>
      </c>
      <c r="G29" s="275">
        <f t="shared" si="0"/>
        <v>3.1781226903178125E-2</v>
      </c>
      <c r="H29" s="265"/>
    </row>
    <row r="30" spans="2:8" ht="13.5" customHeight="1">
      <c r="B30" s="607"/>
      <c r="C30" s="546"/>
      <c r="D30" s="358" t="s">
        <v>290</v>
      </c>
      <c r="E30" s="359">
        <f>市区町村別_推計残存歯数階層別人数!H30</f>
        <v>2263</v>
      </c>
      <c r="F30" s="357">
        <v>48</v>
      </c>
      <c r="G30" s="366">
        <f t="shared" si="0"/>
        <v>2.1210782147591693E-2</v>
      </c>
      <c r="H30" s="265"/>
    </row>
    <row r="31" spans="2:8" ht="13.5" customHeight="1">
      <c r="B31" s="613"/>
      <c r="C31" s="547"/>
      <c r="D31" s="293" t="s">
        <v>134</v>
      </c>
      <c r="E31" s="335">
        <f>市区町村別_推計残存歯数階層別人数!H31</f>
        <v>4551</v>
      </c>
      <c r="F31" s="262">
        <f t="shared" ref="F31" si="7">SUM(F28:F30)</f>
        <v>128</v>
      </c>
      <c r="G31" s="242">
        <f t="shared" si="0"/>
        <v>2.8125686662272029E-2</v>
      </c>
      <c r="H31" s="265"/>
    </row>
    <row r="32" spans="2:8" ht="13.5" customHeight="1">
      <c r="B32" s="606">
        <v>8</v>
      </c>
      <c r="C32" s="545" t="s">
        <v>51</v>
      </c>
      <c r="D32" s="305" t="s">
        <v>288</v>
      </c>
      <c r="E32" s="335">
        <f>市区町村別_推計残存歯数階層別人数!H32</f>
        <v>711</v>
      </c>
      <c r="F32" s="262">
        <v>35</v>
      </c>
      <c r="G32" s="242">
        <f t="shared" si="0"/>
        <v>4.9226441631504921E-2</v>
      </c>
      <c r="H32" s="265"/>
    </row>
    <row r="33" spans="2:8" ht="13.5" customHeight="1">
      <c r="B33" s="607"/>
      <c r="C33" s="546"/>
      <c r="D33" s="361" t="s">
        <v>289</v>
      </c>
      <c r="E33" s="362">
        <f>市区町村別_推計残存歯数階層別人数!H33</f>
        <v>1136</v>
      </c>
      <c r="F33" s="295">
        <v>41</v>
      </c>
      <c r="G33" s="275">
        <f t="shared" si="0"/>
        <v>3.6091549295774648E-2</v>
      </c>
      <c r="H33" s="265"/>
    </row>
    <row r="34" spans="2:8" ht="13.5" customHeight="1">
      <c r="B34" s="607"/>
      <c r="C34" s="546"/>
      <c r="D34" s="358" t="s">
        <v>290</v>
      </c>
      <c r="E34" s="359">
        <f>市区町村別_推計残存歯数階層別人数!H34</f>
        <v>2528</v>
      </c>
      <c r="F34" s="357">
        <v>42</v>
      </c>
      <c r="G34" s="366">
        <f t="shared" si="0"/>
        <v>1.661392405063291E-2</v>
      </c>
      <c r="H34" s="265"/>
    </row>
    <row r="35" spans="2:8" ht="13.5" customHeight="1">
      <c r="B35" s="613"/>
      <c r="C35" s="547"/>
      <c r="D35" s="293" t="s">
        <v>134</v>
      </c>
      <c r="E35" s="335">
        <f>市区町村別_推計残存歯数階層別人数!H35</f>
        <v>4375</v>
      </c>
      <c r="F35" s="262">
        <f t="shared" ref="F35" si="8">SUM(F32:F34)</f>
        <v>118</v>
      </c>
      <c r="G35" s="242">
        <f t="shared" si="0"/>
        <v>2.697142857142857E-2</v>
      </c>
      <c r="H35" s="265"/>
    </row>
    <row r="36" spans="2:8" ht="13.5" customHeight="1">
      <c r="B36" s="606">
        <v>9</v>
      </c>
      <c r="C36" s="545" t="s">
        <v>73</v>
      </c>
      <c r="D36" s="305" t="s">
        <v>288</v>
      </c>
      <c r="E36" s="335">
        <f>市区町村別_推計残存歯数階層別人数!H36</f>
        <v>418</v>
      </c>
      <c r="F36" s="262">
        <v>17</v>
      </c>
      <c r="G36" s="242">
        <f t="shared" si="0"/>
        <v>4.0669856459330141E-2</v>
      </c>
      <c r="H36" s="265"/>
    </row>
    <row r="37" spans="2:8" ht="13.5" customHeight="1">
      <c r="B37" s="607"/>
      <c r="C37" s="546"/>
      <c r="D37" s="361" t="s">
        <v>289</v>
      </c>
      <c r="E37" s="362">
        <f>市区町村別_推計残存歯数階層別人数!H37</f>
        <v>656</v>
      </c>
      <c r="F37" s="295">
        <v>27</v>
      </c>
      <c r="G37" s="275">
        <f t="shared" si="0"/>
        <v>4.1158536585365856E-2</v>
      </c>
      <c r="H37" s="265"/>
    </row>
    <row r="38" spans="2:8" ht="13.5" customHeight="1">
      <c r="B38" s="607"/>
      <c r="C38" s="546"/>
      <c r="D38" s="358" t="s">
        <v>290</v>
      </c>
      <c r="E38" s="359">
        <f>市区町村別_推計残存歯数階層別人数!H38</f>
        <v>1107</v>
      </c>
      <c r="F38" s="357">
        <v>18</v>
      </c>
      <c r="G38" s="366">
        <f t="shared" si="0"/>
        <v>1.6260162601626018E-2</v>
      </c>
      <c r="H38" s="265"/>
    </row>
    <row r="39" spans="2:8" ht="13.5" customHeight="1">
      <c r="B39" s="613"/>
      <c r="C39" s="547"/>
      <c r="D39" s="293" t="s">
        <v>134</v>
      </c>
      <c r="E39" s="335">
        <f>市区町村別_推計残存歯数階層別人数!H39</f>
        <v>2181</v>
      </c>
      <c r="F39" s="262">
        <f t="shared" ref="F39" si="9">SUM(F36:F38)</f>
        <v>62</v>
      </c>
      <c r="G39" s="242">
        <f t="shared" si="0"/>
        <v>2.8427326914259515E-2</v>
      </c>
      <c r="H39" s="265"/>
    </row>
    <row r="40" spans="2:8" ht="13.5" customHeight="1">
      <c r="B40" s="606">
        <v>10</v>
      </c>
      <c r="C40" s="545" t="s">
        <v>52</v>
      </c>
      <c r="D40" s="305" t="s">
        <v>288</v>
      </c>
      <c r="E40" s="335">
        <f>市区町村別_推計残存歯数階層別人数!H40</f>
        <v>1050</v>
      </c>
      <c r="F40" s="262">
        <v>49</v>
      </c>
      <c r="G40" s="242">
        <f t="shared" si="0"/>
        <v>4.6666666666666669E-2</v>
      </c>
      <c r="H40" s="265"/>
    </row>
    <row r="41" spans="2:8" ht="13.5" customHeight="1">
      <c r="B41" s="607"/>
      <c r="C41" s="546"/>
      <c r="D41" s="361" t="s">
        <v>289</v>
      </c>
      <c r="E41" s="362">
        <f>市区町村別_推計残存歯数階層別人数!H41</f>
        <v>1744</v>
      </c>
      <c r="F41" s="295">
        <v>26</v>
      </c>
      <c r="G41" s="275">
        <f t="shared" si="0"/>
        <v>1.4908256880733946E-2</v>
      </c>
      <c r="H41" s="265"/>
    </row>
    <row r="42" spans="2:8" ht="13.5" customHeight="1">
      <c r="B42" s="607"/>
      <c r="C42" s="546"/>
      <c r="D42" s="358" t="s">
        <v>290</v>
      </c>
      <c r="E42" s="359">
        <f>市区町村別_推計残存歯数階層別人数!H42</f>
        <v>2955</v>
      </c>
      <c r="F42" s="357">
        <v>48</v>
      </c>
      <c r="G42" s="366">
        <f t="shared" si="0"/>
        <v>1.6243654822335026E-2</v>
      </c>
      <c r="H42" s="265"/>
    </row>
    <row r="43" spans="2:8" ht="13.5" customHeight="1">
      <c r="B43" s="613"/>
      <c r="C43" s="547"/>
      <c r="D43" s="293" t="s">
        <v>134</v>
      </c>
      <c r="E43" s="335">
        <f>市区町村別_推計残存歯数階層別人数!H43</f>
        <v>5749</v>
      </c>
      <c r="F43" s="262">
        <f t="shared" ref="F43" si="10">SUM(F40:F42)</f>
        <v>123</v>
      </c>
      <c r="G43" s="242">
        <f t="shared" si="0"/>
        <v>2.1395025221777702E-2</v>
      </c>
      <c r="H43" s="265"/>
    </row>
    <row r="44" spans="2:8" ht="13.5" customHeight="1">
      <c r="B44" s="606">
        <v>11</v>
      </c>
      <c r="C44" s="545" t="s">
        <v>53</v>
      </c>
      <c r="D44" s="305" t="s">
        <v>288</v>
      </c>
      <c r="E44" s="335">
        <f>市区町村別_推計残存歯数階層別人数!H44</f>
        <v>1946</v>
      </c>
      <c r="F44" s="262">
        <v>111</v>
      </c>
      <c r="G44" s="242">
        <f t="shared" si="0"/>
        <v>5.7040082219938337E-2</v>
      </c>
      <c r="H44" s="265"/>
    </row>
    <row r="45" spans="2:8" ht="13.5" customHeight="1">
      <c r="B45" s="607"/>
      <c r="C45" s="546"/>
      <c r="D45" s="361" t="s">
        <v>289</v>
      </c>
      <c r="E45" s="362">
        <f>市区町村別_推計残存歯数階層別人数!H45</f>
        <v>2943</v>
      </c>
      <c r="F45" s="295">
        <v>91</v>
      </c>
      <c r="G45" s="275">
        <f t="shared" si="0"/>
        <v>3.0920829085966699E-2</v>
      </c>
      <c r="H45" s="265"/>
    </row>
    <row r="46" spans="2:8" ht="13.5" customHeight="1">
      <c r="B46" s="607"/>
      <c r="C46" s="546"/>
      <c r="D46" s="358" t="s">
        <v>290</v>
      </c>
      <c r="E46" s="359">
        <f>市区町村別_推計残存歯数階層別人数!H46</f>
        <v>5213</v>
      </c>
      <c r="F46" s="357">
        <v>102</v>
      </c>
      <c r="G46" s="366">
        <f t="shared" si="0"/>
        <v>1.956646844427393E-2</v>
      </c>
      <c r="H46" s="265"/>
    </row>
    <row r="47" spans="2:8" ht="13.5" customHeight="1">
      <c r="B47" s="613"/>
      <c r="C47" s="547"/>
      <c r="D47" s="293" t="s">
        <v>134</v>
      </c>
      <c r="E47" s="335">
        <f>市区町村別_推計残存歯数階層別人数!H47</f>
        <v>10102</v>
      </c>
      <c r="F47" s="262">
        <f t="shared" ref="F47" si="11">SUM(F44:F46)</f>
        <v>304</v>
      </c>
      <c r="G47" s="242">
        <f t="shared" si="0"/>
        <v>3.0093050881013661E-2</v>
      </c>
      <c r="H47" s="265"/>
    </row>
    <row r="48" spans="2:8" ht="13.5" customHeight="1">
      <c r="B48" s="606">
        <v>12</v>
      </c>
      <c r="C48" s="545" t="s">
        <v>74</v>
      </c>
      <c r="D48" s="305" t="s">
        <v>288</v>
      </c>
      <c r="E48" s="335">
        <f>市区町村別_推計残存歯数階層別人数!H48</f>
        <v>997</v>
      </c>
      <c r="F48" s="262">
        <v>43</v>
      </c>
      <c r="G48" s="242">
        <f t="shared" si="0"/>
        <v>4.3129388164493479E-2</v>
      </c>
      <c r="H48" s="265"/>
    </row>
    <row r="49" spans="2:8" ht="13.5" customHeight="1">
      <c r="B49" s="607"/>
      <c r="C49" s="546"/>
      <c r="D49" s="361" t="s">
        <v>289</v>
      </c>
      <c r="E49" s="362">
        <f>市区町村別_推計残存歯数階層別人数!H49</f>
        <v>1492</v>
      </c>
      <c r="F49" s="295">
        <v>42</v>
      </c>
      <c r="G49" s="275">
        <f t="shared" si="0"/>
        <v>2.8150134048257374E-2</v>
      </c>
      <c r="H49" s="265"/>
    </row>
    <row r="50" spans="2:8" ht="13.5" customHeight="1">
      <c r="B50" s="607"/>
      <c r="C50" s="546"/>
      <c r="D50" s="358" t="s">
        <v>290</v>
      </c>
      <c r="E50" s="359">
        <f>市区町村別_推計残存歯数階層別人数!H50</f>
        <v>2669</v>
      </c>
      <c r="F50" s="357">
        <v>49</v>
      </c>
      <c r="G50" s="366">
        <f t="shared" si="0"/>
        <v>1.8358935931060322E-2</v>
      </c>
      <c r="H50" s="265"/>
    </row>
    <row r="51" spans="2:8" ht="13.5" customHeight="1">
      <c r="B51" s="613"/>
      <c r="C51" s="547"/>
      <c r="D51" s="293" t="s">
        <v>134</v>
      </c>
      <c r="E51" s="335">
        <f>市区町村別_推計残存歯数階層別人数!H51</f>
        <v>5158</v>
      </c>
      <c r="F51" s="262">
        <f t="shared" ref="F51" si="12">SUM(F48:F50)</f>
        <v>134</v>
      </c>
      <c r="G51" s="242">
        <f t="shared" si="0"/>
        <v>2.5979061651803026E-2</v>
      </c>
      <c r="H51" s="265"/>
    </row>
    <row r="52" spans="2:8" ht="13.5" customHeight="1">
      <c r="B52" s="606">
        <v>13</v>
      </c>
      <c r="C52" s="545" t="s">
        <v>75</v>
      </c>
      <c r="D52" s="305" t="s">
        <v>288</v>
      </c>
      <c r="E52" s="335">
        <f>市区町村別_推計残存歯数階層別人数!H52</f>
        <v>1727</v>
      </c>
      <c r="F52" s="262">
        <v>53</v>
      </c>
      <c r="G52" s="242">
        <f t="shared" si="0"/>
        <v>3.0689056166763172E-2</v>
      </c>
      <c r="H52" s="265"/>
    </row>
    <row r="53" spans="2:8" ht="13.5" customHeight="1">
      <c r="B53" s="607"/>
      <c r="C53" s="546"/>
      <c r="D53" s="361" t="s">
        <v>289</v>
      </c>
      <c r="E53" s="362">
        <f>市区町村別_推計残存歯数階層別人数!H53</f>
        <v>2469</v>
      </c>
      <c r="F53" s="295">
        <v>73</v>
      </c>
      <c r="G53" s="275">
        <f t="shared" si="0"/>
        <v>2.9566626164439044E-2</v>
      </c>
      <c r="H53" s="265"/>
    </row>
    <row r="54" spans="2:8" ht="13.5" customHeight="1">
      <c r="B54" s="607"/>
      <c r="C54" s="546"/>
      <c r="D54" s="358" t="s">
        <v>290</v>
      </c>
      <c r="E54" s="359">
        <f>市区町村別_推計残存歯数階層別人数!H54</f>
        <v>4583</v>
      </c>
      <c r="F54" s="357">
        <v>85</v>
      </c>
      <c r="G54" s="366">
        <f t="shared" si="0"/>
        <v>1.854680340388392E-2</v>
      </c>
      <c r="H54" s="265"/>
    </row>
    <row r="55" spans="2:8" ht="13.5" customHeight="1">
      <c r="B55" s="613"/>
      <c r="C55" s="547"/>
      <c r="D55" s="293" t="s">
        <v>134</v>
      </c>
      <c r="E55" s="335">
        <f>市区町村別_推計残存歯数階層別人数!H55</f>
        <v>8779</v>
      </c>
      <c r="F55" s="262">
        <f t="shared" ref="F55" si="13">SUM(F52:F54)</f>
        <v>211</v>
      </c>
      <c r="G55" s="242">
        <f t="shared" si="0"/>
        <v>2.4034628089759653E-2</v>
      </c>
      <c r="H55" s="265"/>
    </row>
    <row r="56" spans="2:8" ht="13.5" customHeight="1">
      <c r="B56" s="606">
        <v>14</v>
      </c>
      <c r="C56" s="545" t="s">
        <v>76</v>
      </c>
      <c r="D56" s="305" t="s">
        <v>288</v>
      </c>
      <c r="E56" s="335">
        <f>市区町村別_推計残存歯数階層別人数!H56</f>
        <v>1109</v>
      </c>
      <c r="F56" s="262">
        <v>40</v>
      </c>
      <c r="G56" s="242">
        <f t="shared" si="0"/>
        <v>3.6068530207394048E-2</v>
      </c>
      <c r="H56" s="265"/>
    </row>
    <row r="57" spans="2:8" ht="13.5" customHeight="1">
      <c r="B57" s="607"/>
      <c r="C57" s="546"/>
      <c r="D57" s="361" t="s">
        <v>289</v>
      </c>
      <c r="E57" s="362">
        <f>市区町村別_推計残存歯数階層別人数!H57</f>
        <v>1842</v>
      </c>
      <c r="F57" s="295">
        <v>55</v>
      </c>
      <c r="G57" s="275">
        <f t="shared" si="0"/>
        <v>2.9858849077090119E-2</v>
      </c>
      <c r="H57" s="265"/>
    </row>
    <row r="58" spans="2:8" ht="13.5" customHeight="1">
      <c r="B58" s="607"/>
      <c r="C58" s="546"/>
      <c r="D58" s="358" t="s">
        <v>290</v>
      </c>
      <c r="E58" s="359">
        <f>市区町村別_推計残存歯数階層別人数!H58</f>
        <v>3708</v>
      </c>
      <c r="F58" s="357">
        <v>71</v>
      </c>
      <c r="G58" s="366">
        <f t="shared" si="0"/>
        <v>1.9147788565264293E-2</v>
      </c>
      <c r="H58" s="265"/>
    </row>
    <row r="59" spans="2:8" ht="13.5" customHeight="1">
      <c r="B59" s="613"/>
      <c r="C59" s="547"/>
      <c r="D59" s="293" t="s">
        <v>134</v>
      </c>
      <c r="E59" s="335">
        <f>市区町村別_推計残存歯数階層別人数!H59</f>
        <v>6659</v>
      </c>
      <c r="F59" s="262">
        <f t="shared" ref="F59" si="14">SUM(F56:F58)</f>
        <v>166</v>
      </c>
      <c r="G59" s="242">
        <f t="shared" si="0"/>
        <v>2.4928667968163388E-2</v>
      </c>
      <c r="H59" s="265"/>
    </row>
    <row r="60" spans="2:8" ht="13.5" customHeight="1">
      <c r="B60" s="606">
        <v>15</v>
      </c>
      <c r="C60" s="545" t="s">
        <v>77</v>
      </c>
      <c r="D60" s="305" t="s">
        <v>288</v>
      </c>
      <c r="E60" s="335">
        <f>市区町村別_推計残存歯数階層別人数!H60</f>
        <v>1946</v>
      </c>
      <c r="F60" s="262">
        <v>88</v>
      </c>
      <c r="G60" s="242">
        <f t="shared" si="0"/>
        <v>4.5220966084275435E-2</v>
      </c>
      <c r="H60" s="265"/>
    </row>
    <row r="61" spans="2:8" ht="13.5" customHeight="1">
      <c r="B61" s="607"/>
      <c r="C61" s="546"/>
      <c r="D61" s="361" t="s">
        <v>289</v>
      </c>
      <c r="E61" s="362">
        <f>市区町村別_推計残存歯数階層別人数!H61</f>
        <v>3102</v>
      </c>
      <c r="F61" s="295">
        <v>76</v>
      </c>
      <c r="G61" s="275">
        <f t="shared" si="0"/>
        <v>2.4500322372662798E-2</v>
      </c>
      <c r="H61" s="265"/>
    </row>
    <row r="62" spans="2:8" ht="13.5" customHeight="1">
      <c r="B62" s="607"/>
      <c r="C62" s="546"/>
      <c r="D62" s="358" t="s">
        <v>290</v>
      </c>
      <c r="E62" s="359">
        <f>市区町村別_推計残存歯数階層別人数!H62</f>
        <v>6108</v>
      </c>
      <c r="F62" s="357">
        <v>121</v>
      </c>
      <c r="G62" s="366">
        <f t="shared" si="0"/>
        <v>1.9810085134250165E-2</v>
      </c>
      <c r="H62" s="265"/>
    </row>
    <row r="63" spans="2:8" ht="13.5" customHeight="1">
      <c r="B63" s="613"/>
      <c r="C63" s="547"/>
      <c r="D63" s="293" t="s">
        <v>134</v>
      </c>
      <c r="E63" s="335">
        <f>市区町村別_推計残存歯数階層別人数!H63</f>
        <v>11156</v>
      </c>
      <c r="F63" s="262">
        <f t="shared" ref="F63" si="15">SUM(F60:F62)</f>
        <v>285</v>
      </c>
      <c r="G63" s="242">
        <f t="shared" si="0"/>
        <v>2.5546790964503407E-2</v>
      </c>
      <c r="H63" s="265"/>
    </row>
    <row r="64" spans="2:8" ht="13.5" customHeight="1">
      <c r="B64" s="606">
        <v>16</v>
      </c>
      <c r="C64" s="545" t="s">
        <v>54</v>
      </c>
      <c r="D64" s="305" t="s">
        <v>288</v>
      </c>
      <c r="E64" s="335">
        <f>市区町村別_推計残存歯数階層別人数!H64</f>
        <v>1211</v>
      </c>
      <c r="F64" s="262">
        <v>56</v>
      </c>
      <c r="G64" s="242">
        <f t="shared" si="0"/>
        <v>4.6242774566473986E-2</v>
      </c>
      <c r="H64" s="265"/>
    </row>
    <row r="65" spans="2:8" ht="13.5" customHeight="1">
      <c r="B65" s="607"/>
      <c r="C65" s="546"/>
      <c r="D65" s="361" t="s">
        <v>289</v>
      </c>
      <c r="E65" s="362">
        <f>市区町村別_推計残存歯数階層別人数!H65</f>
        <v>2043</v>
      </c>
      <c r="F65" s="295">
        <v>53</v>
      </c>
      <c r="G65" s="275">
        <f t="shared" si="0"/>
        <v>2.594224180127264E-2</v>
      </c>
      <c r="H65" s="265"/>
    </row>
    <row r="66" spans="2:8" ht="13.5" customHeight="1">
      <c r="B66" s="607"/>
      <c r="C66" s="546"/>
      <c r="D66" s="358" t="s">
        <v>290</v>
      </c>
      <c r="E66" s="359">
        <f>市区町村別_推計残存歯数階層別人数!H66</f>
        <v>4348</v>
      </c>
      <c r="F66" s="357">
        <v>66</v>
      </c>
      <c r="G66" s="366">
        <f t="shared" si="0"/>
        <v>1.5179392824287029E-2</v>
      </c>
      <c r="H66" s="265"/>
    </row>
    <row r="67" spans="2:8" ht="13.5" customHeight="1">
      <c r="B67" s="613"/>
      <c r="C67" s="547"/>
      <c r="D67" s="293" t="s">
        <v>134</v>
      </c>
      <c r="E67" s="335">
        <f>市区町村別_推計残存歯数階層別人数!H67</f>
        <v>7602</v>
      </c>
      <c r="F67" s="262">
        <f t="shared" ref="F67" si="16">SUM(F64:F66)</f>
        <v>175</v>
      </c>
      <c r="G67" s="242">
        <f t="shared" si="0"/>
        <v>2.3020257826887661E-2</v>
      </c>
      <c r="H67" s="265"/>
    </row>
    <row r="68" spans="2:8" ht="13.5" customHeight="1">
      <c r="B68" s="606">
        <v>17</v>
      </c>
      <c r="C68" s="545" t="s">
        <v>78</v>
      </c>
      <c r="D68" s="305" t="s">
        <v>288</v>
      </c>
      <c r="E68" s="335">
        <f>市区町村別_推計残存歯数階層別人数!H68</f>
        <v>1730</v>
      </c>
      <c r="F68" s="262">
        <v>61</v>
      </c>
      <c r="G68" s="242">
        <f t="shared" ref="G68:G131" si="17">IFERROR(F68/E68,"-")</f>
        <v>3.5260115606936419E-2</v>
      </c>
      <c r="H68" s="265"/>
    </row>
    <row r="69" spans="2:8" ht="13.5" customHeight="1">
      <c r="B69" s="607"/>
      <c r="C69" s="546"/>
      <c r="D69" s="361" t="s">
        <v>289</v>
      </c>
      <c r="E69" s="362">
        <f>市区町村別_推計残存歯数階層別人数!H69</f>
        <v>2863</v>
      </c>
      <c r="F69" s="295">
        <v>79</v>
      </c>
      <c r="G69" s="275">
        <f t="shared" si="17"/>
        <v>2.759343346140412E-2</v>
      </c>
      <c r="H69" s="265"/>
    </row>
    <row r="70" spans="2:8" ht="13.5" customHeight="1">
      <c r="B70" s="607"/>
      <c r="C70" s="546"/>
      <c r="D70" s="358" t="s">
        <v>290</v>
      </c>
      <c r="E70" s="359">
        <f>市区町村別_推計残存歯数階層別人数!H70</f>
        <v>5739</v>
      </c>
      <c r="F70" s="357">
        <v>104</v>
      </c>
      <c r="G70" s="366">
        <f t="shared" si="17"/>
        <v>1.812162397630249E-2</v>
      </c>
      <c r="H70" s="265"/>
    </row>
    <row r="71" spans="2:8" ht="13.5" customHeight="1">
      <c r="B71" s="613"/>
      <c r="C71" s="547"/>
      <c r="D71" s="293" t="s">
        <v>134</v>
      </c>
      <c r="E71" s="335">
        <f>市区町村別_推計残存歯数階層別人数!H71</f>
        <v>10332</v>
      </c>
      <c r="F71" s="262">
        <f t="shared" ref="F71" si="18">SUM(F68:F70)</f>
        <v>244</v>
      </c>
      <c r="G71" s="242">
        <f t="shared" si="17"/>
        <v>2.3615950445218737E-2</v>
      </c>
      <c r="H71" s="265"/>
    </row>
    <row r="72" spans="2:8" ht="13.5" customHeight="1">
      <c r="B72" s="606">
        <v>18</v>
      </c>
      <c r="C72" s="545" t="s">
        <v>55</v>
      </c>
      <c r="D72" s="305" t="s">
        <v>288</v>
      </c>
      <c r="E72" s="335">
        <f>市区町村別_推計残存歯数階層別人数!H72</f>
        <v>1657</v>
      </c>
      <c r="F72" s="262">
        <v>56</v>
      </c>
      <c r="G72" s="242">
        <f t="shared" si="17"/>
        <v>3.379601689800845E-2</v>
      </c>
      <c r="H72" s="265"/>
    </row>
    <row r="73" spans="2:8" ht="13.5" customHeight="1">
      <c r="B73" s="607"/>
      <c r="C73" s="546"/>
      <c r="D73" s="361" t="s">
        <v>289</v>
      </c>
      <c r="E73" s="362">
        <f>市区町村別_推計残存歯数階層別人数!H73</f>
        <v>2814</v>
      </c>
      <c r="F73" s="295">
        <v>70</v>
      </c>
      <c r="G73" s="275">
        <f t="shared" si="17"/>
        <v>2.4875621890547265E-2</v>
      </c>
      <c r="H73" s="265"/>
    </row>
    <row r="74" spans="2:8" ht="13.5" customHeight="1">
      <c r="B74" s="607"/>
      <c r="C74" s="546"/>
      <c r="D74" s="358" t="s">
        <v>290</v>
      </c>
      <c r="E74" s="359">
        <f>市区町村別_推計残存歯数階層別人数!H74</f>
        <v>5344</v>
      </c>
      <c r="F74" s="357">
        <v>111</v>
      </c>
      <c r="G74" s="366">
        <f t="shared" si="17"/>
        <v>2.0770958083832336E-2</v>
      </c>
      <c r="H74" s="265"/>
    </row>
    <row r="75" spans="2:8" ht="13.5" customHeight="1">
      <c r="B75" s="613"/>
      <c r="C75" s="547"/>
      <c r="D75" s="300" t="s">
        <v>134</v>
      </c>
      <c r="E75" s="337">
        <f>市区町村別_推計残存歯数階層別人数!H75</f>
        <v>9815</v>
      </c>
      <c r="F75" s="267">
        <f t="shared" ref="F75" si="19">SUM(F72:F74)</f>
        <v>237</v>
      </c>
      <c r="G75" s="383">
        <f t="shared" si="17"/>
        <v>2.4146714212939378E-2</v>
      </c>
      <c r="H75" s="265"/>
    </row>
    <row r="76" spans="2:8" ht="13.5" customHeight="1">
      <c r="B76" s="606">
        <v>19</v>
      </c>
      <c r="C76" s="545" t="s">
        <v>79</v>
      </c>
      <c r="D76" s="305" t="s">
        <v>288</v>
      </c>
      <c r="E76" s="335">
        <f>市区町村別_推計残存歯数階層別人数!H76</f>
        <v>1093</v>
      </c>
      <c r="F76" s="262">
        <v>43</v>
      </c>
      <c r="G76" s="242">
        <f t="shared" si="17"/>
        <v>3.9341262580054895E-2</v>
      </c>
      <c r="H76" s="265"/>
    </row>
    <row r="77" spans="2:8" ht="13.5" customHeight="1">
      <c r="B77" s="607"/>
      <c r="C77" s="546"/>
      <c r="D77" s="361" t="s">
        <v>289</v>
      </c>
      <c r="E77" s="362">
        <f>市区町村別_推計残存歯数階層別人数!H77</f>
        <v>1501</v>
      </c>
      <c r="F77" s="295">
        <v>44</v>
      </c>
      <c r="G77" s="275">
        <f t="shared" si="17"/>
        <v>2.9313790806129246E-2</v>
      </c>
      <c r="H77" s="265"/>
    </row>
    <row r="78" spans="2:8" ht="13.5" customHeight="1">
      <c r="B78" s="607"/>
      <c r="C78" s="546"/>
      <c r="D78" s="358" t="s">
        <v>290</v>
      </c>
      <c r="E78" s="359">
        <f>市区町村別_推計残存歯数階層別人数!H78</f>
        <v>2402</v>
      </c>
      <c r="F78" s="357">
        <v>57</v>
      </c>
      <c r="G78" s="366">
        <f t="shared" si="17"/>
        <v>2.3730224812656121E-2</v>
      </c>
      <c r="H78" s="265"/>
    </row>
    <row r="79" spans="2:8" ht="13.5" customHeight="1">
      <c r="B79" s="613"/>
      <c r="C79" s="547"/>
      <c r="D79" s="293" t="s">
        <v>134</v>
      </c>
      <c r="E79" s="335">
        <f>市区町村別_推計残存歯数階層別人数!H79</f>
        <v>4996</v>
      </c>
      <c r="F79" s="262">
        <f t="shared" ref="F79" si="20">SUM(F76:F78)</f>
        <v>144</v>
      </c>
      <c r="G79" s="242">
        <f t="shared" si="17"/>
        <v>2.8823058446757407E-2</v>
      </c>
      <c r="H79" s="265"/>
    </row>
    <row r="80" spans="2:8" ht="13.5" customHeight="1">
      <c r="B80" s="606">
        <v>20</v>
      </c>
      <c r="C80" s="545" t="s">
        <v>80</v>
      </c>
      <c r="D80" s="305" t="s">
        <v>288</v>
      </c>
      <c r="E80" s="335">
        <f>市区町村別_推計残存歯数階層別人数!H80</f>
        <v>1777</v>
      </c>
      <c r="F80" s="262">
        <v>58</v>
      </c>
      <c r="G80" s="242">
        <f t="shared" si="17"/>
        <v>3.2639279684862126E-2</v>
      </c>
      <c r="H80" s="265"/>
    </row>
    <row r="81" spans="2:8" ht="13.5" customHeight="1">
      <c r="B81" s="607"/>
      <c r="C81" s="546"/>
      <c r="D81" s="361" t="s">
        <v>289</v>
      </c>
      <c r="E81" s="362">
        <f>市区町村別_推計残存歯数階層別人数!H81</f>
        <v>2811</v>
      </c>
      <c r="F81" s="295">
        <v>76</v>
      </c>
      <c r="G81" s="275">
        <f t="shared" si="17"/>
        <v>2.7036641764496619E-2</v>
      </c>
      <c r="H81" s="265"/>
    </row>
    <row r="82" spans="2:8" ht="13.5" customHeight="1">
      <c r="B82" s="607"/>
      <c r="C82" s="546"/>
      <c r="D82" s="358" t="s">
        <v>290</v>
      </c>
      <c r="E82" s="359">
        <f>市区町村別_推計残存歯数階層別人数!H82</f>
        <v>5804</v>
      </c>
      <c r="F82" s="357">
        <v>91</v>
      </c>
      <c r="G82" s="366">
        <f t="shared" si="17"/>
        <v>1.5678842177808409E-2</v>
      </c>
      <c r="H82" s="265"/>
    </row>
    <row r="83" spans="2:8" ht="13.5" customHeight="1">
      <c r="B83" s="613"/>
      <c r="C83" s="547"/>
      <c r="D83" s="293" t="s">
        <v>134</v>
      </c>
      <c r="E83" s="335">
        <f>市区町村別_推計残存歯数階層別人数!H83</f>
        <v>10392</v>
      </c>
      <c r="F83" s="262">
        <f t="shared" ref="F83" si="21">SUM(F80:F82)</f>
        <v>225</v>
      </c>
      <c r="G83" s="242">
        <f t="shared" si="17"/>
        <v>2.1651270207852194E-2</v>
      </c>
      <c r="H83" s="265"/>
    </row>
    <row r="84" spans="2:8" ht="13.5" customHeight="1">
      <c r="B84" s="606">
        <v>21</v>
      </c>
      <c r="C84" s="545" t="s">
        <v>81</v>
      </c>
      <c r="D84" s="305" t="s">
        <v>288</v>
      </c>
      <c r="E84" s="335">
        <f>市区町村別_推計残存歯数階層別人数!H84</f>
        <v>1167</v>
      </c>
      <c r="F84" s="262">
        <v>42</v>
      </c>
      <c r="G84" s="242">
        <f t="shared" si="17"/>
        <v>3.5989717223650387E-2</v>
      </c>
      <c r="H84" s="265"/>
    </row>
    <row r="85" spans="2:8" ht="13.5" customHeight="1">
      <c r="B85" s="607"/>
      <c r="C85" s="546"/>
      <c r="D85" s="361" t="s">
        <v>289</v>
      </c>
      <c r="E85" s="362">
        <f>市区町村別_推計残存歯数階層別人数!H85</f>
        <v>1905</v>
      </c>
      <c r="F85" s="295">
        <v>48</v>
      </c>
      <c r="G85" s="275">
        <f t="shared" si="17"/>
        <v>2.5196850393700787E-2</v>
      </c>
      <c r="H85" s="265"/>
    </row>
    <row r="86" spans="2:8" ht="13.5" customHeight="1">
      <c r="B86" s="607"/>
      <c r="C86" s="546"/>
      <c r="D86" s="358" t="s">
        <v>290</v>
      </c>
      <c r="E86" s="359">
        <f>市区町村別_推計残存歯数階層別人数!H86</f>
        <v>3683</v>
      </c>
      <c r="F86" s="357">
        <v>79</v>
      </c>
      <c r="G86" s="366">
        <f t="shared" si="17"/>
        <v>2.1449904968775454E-2</v>
      </c>
      <c r="H86" s="265"/>
    </row>
    <row r="87" spans="2:8" ht="13.5" customHeight="1">
      <c r="B87" s="613"/>
      <c r="C87" s="547"/>
      <c r="D87" s="293" t="s">
        <v>134</v>
      </c>
      <c r="E87" s="335">
        <f>市区町村別_推計残存歯数階層別人数!H87</f>
        <v>6755</v>
      </c>
      <c r="F87" s="262">
        <f t="shared" ref="F87" si="22">SUM(F84:F86)</f>
        <v>169</v>
      </c>
      <c r="G87" s="242">
        <f t="shared" si="17"/>
        <v>2.5018504811250925E-2</v>
      </c>
      <c r="H87" s="265"/>
    </row>
    <row r="88" spans="2:8" ht="13.5" customHeight="1">
      <c r="B88" s="606">
        <v>22</v>
      </c>
      <c r="C88" s="545" t="s">
        <v>56</v>
      </c>
      <c r="D88" s="305" t="s">
        <v>288</v>
      </c>
      <c r="E88" s="335">
        <f>市区町村別_推計残存歯数階層別人数!H88</f>
        <v>1496</v>
      </c>
      <c r="F88" s="262">
        <v>59</v>
      </c>
      <c r="G88" s="242">
        <f t="shared" si="17"/>
        <v>3.9438502673796789E-2</v>
      </c>
      <c r="H88" s="265"/>
    </row>
    <row r="89" spans="2:8" ht="13.5" customHeight="1">
      <c r="B89" s="607"/>
      <c r="C89" s="546"/>
      <c r="D89" s="361" t="s">
        <v>289</v>
      </c>
      <c r="E89" s="362">
        <f>市区町村別_推計残存歯数階層別人数!H89</f>
        <v>2354</v>
      </c>
      <c r="F89" s="295">
        <v>51</v>
      </c>
      <c r="G89" s="275">
        <f t="shared" si="17"/>
        <v>2.1665250637213255E-2</v>
      </c>
      <c r="H89" s="265"/>
    </row>
    <row r="90" spans="2:8" ht="13.5" customHeight="1">
      <c r="B90" s="607"/>
      <c r="C90" s="546"/>
      <c r="D90" s="358" t="s">
        <v>290</v>
      </c>
      <c r="E90" s="359">
        <f>市区町村別_推計残存歯数階層別人数!H90</f>
        <v>4577</v>
      </c>
      <c r="F90" s="357">
        <v>86</v>
      </c>
      <c r="G90" s="366">
        <f t="shared" si="17"/>
        <v>1.878960017478698E-2</v>
      </c>
      <c r="H90" s="265"/>
    </row>
    <row r="91" spans="2:8" ht="13.5" customHeight="1">
      <c r="B91" s="613"/>
      <c r="C91" s="547"/>
      <c r="D91" s="293" t="s">
        <v>134</v>
      </c>
      <c r="E91" s="335">
        <f>市区町村別_推計残存歯数階層別人数!H91</f>
        <v>8427</v>
      </c>
      <c r="F91" s="262">
        <f t="shared" ref="F91" si="23">SUM(F88:F90)</f>
        <v>196</v>
      </c>
      <c r="G91" s="242">
        <f t="shared" si="17"/>
        <v>2.3258573632372138E-2</v>
      </c>
      <c r="H91" s="265"/>
    </row>
    <row r="92" spans="2:8" ht="13.5" customHeight="1">
      <c r="B92" s="606">
        <v>23</v>
      </c>
      <c r="C92" s="545" t="s">
        <v>82</v>
      </c>
      <c r="D92" s="305" t="s">
        <v>288</v>
      </c>
      <c r="E92" s="335">
        <f>市区町村別_推計残存歯数階層別人数!H92</f>
        <v>2751</v>
      </c>
      <c r="F92" s="262">
        <v>114</v>
      </c>
      <c r="G92" s="242">
        <f t="shared" si="17"/>
        <v>4.1439476553980371E-2</v>
      </c>
      <c r="H92" s="265"/>
    </row>
    <row r="93" spans="2:8" ht="13.5" customHeight="1">
      <c r="B93" s="607"/>
      <c r="C93" s="546"/>
      <c r="D93" s="361" t="s">
        <v>289</v>
      </c>
      <c r="E93" s="362">
        <f>市区町村別_推計残存歯数階層別人数!H93</f>
        <v>3950</v>
      </c>
      <c r="F93" s="295">
        <v>101</v>
      </c>
      <c r="G93" s="275">
        <f t="shared" si="17"/>
        <v>2.5569620253164557E-2</v>
      </c>
      <c r="H93" s="265"/>
    </row>
    <row r="94" spans="2:8" ht="13.5" customHeight="1">
      <c r="B94" s="607"/>
      <c r="C94" s="546"/>
      <c r="D94" s="358" t="s">
        <v>290</v>
      </c>
      <c r="E94" s="359">
        <f>市区町村別_推計残存歯数階層別人数!H94</f>
        <v>6837</v>
      </c>
      <c r="F94" s="357">
        <v>145</v>
      </c>
      <c r="G94" s="366">
        <f t="shared" si="17"/>
        <v>2.120813222173468E-2</v>
      </c>
      <c r="H94" s="265"/>
    </row>
    <row r="95" spans="2:8" ht="13.5" customHeight="1">
      <c r="B95" s="613"/>
      <c r="C95" s="547"/>
      <c r="D95" s="293" t="s">
        <v>134</v>
      </c>
      <c r="E95" s="335">
        <f>市区町村別_推計残存歯数階層別人数!H95</f>
        <v>13538</v>
      </c>
      <c r="F95" s="262">
        <f t="shared" ref="F95" si="24">SUM(F92:F94)</f>
        <v>360</v>
      </c>
      <c r="G95" s="242">
        <f t="shared" si="17"/>
        <v>2.65918156300783E-2</v>
      </c>
      <c r="H95" s="265"/>
    </row>
    <row r="96" spans="2:8" ht="13.5" customHeight="1">
      <c r="B96" s="606">
        <v>24</v>
      </c>
      <c r="C96" s="545" t="s">
        <v>83</v>
      </c>
      <c r="D96" s="305" t="s">
        <v>288</v>
      </c>
      <c r="E96" s="335">
        <f>市区町村別_推計残存歯数階層別人数!H96</f>
        <v>1037</v>
      </c>
      <c r="F96" s="262">
        <v>39</v>
      </c>
      <c r="G96" s="242">
        <f t="shared" si="17"/>
        <v>3.7608486017357765E-2</v>
      </c>
      <c r="H96" s="265"/>
    </row>
    <row r="97" spans="2:8" ht="13.5" customHeight="1">
      <c r="B97" s="607"/>
      <c r="C97" s="546"/>
      <c r="D97" s="361" t="s">
        <v>289</v>
      </c>
      <c r="E97" s="362">
        <f>市区町村別_推計残存歯数階層別人数!H97</f>
        <v>1826</v>
      </c>
      <c r="F97" s="295">
        <v>59</v>
      </c>
      <c r="G97" s="275">
        <f t="shared" si="17"/>
        <v>3.2311062431544357E-2</v>
      </c>
      <c r="H97" s="265"/>
    </row>
    <row r="98" spans="2:8" ht="13.5" customHeight="1">
      <c r="B98" s="607"/>
      <c r="C98" s="546"/>
      <c r="D98" s="358" t="s">
        <v>290</v>
      </c>
      <c r="E98" s="359">
        <f>市区町村別_推計残存歯数階層別人数!H98</f>
        <v>3909</v>
      </c>
      <c r="F98" s="357">
        <v>77</v>
      </c>
      <c r="G98" s="366">
        <f t="shared" si="17"/>
        <v>1.9698132514709643E-2</v>
      </c>
      <c r="H98" s="265"/>
    </row>
    <row r="99" spans="2:8" ht="13.5" customHeight="1">
      <c r="B99" s="613"/>
      <c r="C99" s="547"/>
      <c r="D99" s="293" t="s">
        <v>134</v>
      </c>
      <c r="E99" s="335">
        <f>市区町村別_推計残存歯数階層別人数!H99</f>
        <v>6772</v>
      </c>
      <c r="F99" s="262">
        <f t="shared" ref="F99" si="25">SUM(F96:F98)</f>
        <v>175</v>
      </c>
      <c r="G99" s="242">
        <f t="shared" si="17"/>
        <v>2.5841701122268163E-2</v>
      </c>
      <c r="H99" s="265"/>
    </row>
    <row r="100" spans="2:8" ht="13.5" customHeight="1">
      <c r="B100" s="606">
        <v>25</v>
      </c>
      <c r="C100" s="545" t="s">
        <v>84</v>
      </c>
      <c r="D100" s="305" t="s">
        <v>288</v>
      </c>
      <c r="E100" s="335">
        <f>市区町村別_推計残存歯数階層別人数!H100</f>
        <v>664</v>
      </c>
      <c r="F100" s="262">
        <v>33</v>
      </c>
      <c r="G100" s="242">
        <f t="shared" si="17"/>
        <v>4.9698795180722892E-2</v>
      </c>
      <c r="H100" s="265"/>
    </row>
    <row r="101" spans="2:8" ht="13.5" customHeight="1">
      <c r="B101" s="607"/>
      <c r="C101" s="546"/>
      <c r="D101" s="361" t="s">
        <v>289</v>
      </c>
      <c r="E101" s="362">
        <f>市区町村別_推計残存歯数階層別人数!H101</f>
        <v>1212</v>
      </c>
      <c r="F101" s="295">
        <v>40</v>
      </c>
      <c r="G101" s="275">
        <f t="shared" si="17"/>
        <v>3.3003300330033E-2</v>
      </c>
      <c r="H101" s="265"/>
    </row>
    <row r="102" spans="2:8" ht="13.5" customHeight="1">
      <c r="B102" s="607"/>
      <c r="C102" s="546"/>
      <c r="D102" s="358" t="s">
        <v>290</v>
      </c>
      <c r="E102" s="359">
        <f>市区町村別_推計残存歯数階層別人数!H102</f>
        <v>2515</v>
      </c>
      <c r="F102" s="357">
        <v>44</v>
      </c>
      <c r="G102" s="366">
        <f t="shared" si="17"/>
        <v>1.7495029821073559E-2</v>
      </c>
      <c r="H102" s="265"/>
    </row>
    <row r="103" spans="2:8" ht="13.5" customHeight="1">
      <c r="B103" s="613"/>
      <c r="C103" s="547"/>
      <c r="D103" s="293" t="s">
        <v>134</v>
      </c>
      <c r="E103" s="335">
        <f>市区町村別_推計残存歯数階層別人数!H103</f>
        <v>4391</v>
      </c>
      <c r="F103" s="262">
        <f t="shared" ref="F103" si="26">SUM(F100:F102)</f>
        <v>117</v>
      </c>
      <c r="G103" s="242">
        <f t="shared" si="17"/>
        <v>2.664541106809383E-2</v>
      </c>
      <c r="H103" s="265"/>
    </row>
    <row r="104" spans="2:8" ht="13.5" customHeight="1">
      <c r="B104" s="606">
        <v>26</v>
      </c>
      <c r="C104" s="545" t="s">
        <v>30</v>
      </c>
      <c r="D104" s="305" t="s">
        <v>288</v>
      </c>
      <c r="E104" s="335">
        <f>市区町村別_推計残存歯数階層別人数!H104</f>
        <v>10217</v>
      </c>
      <c r="F104" s="262">
        <v>334</v>
      </c>
      <c r="G104" s="242">
        <f t="shared" si="17"/>
        <v>3.2690613683077227E-2</v>
      </c>
      <c r="H104" s="265"/>
    </row>
    <row r="105" spans="2:8" ht="13.5" customHeight="1">
      <c r="B105" s="607"/>
      <c r="C105" s="546"/>
      <c r="D105" s="361" t="s">
        <v>289</v>
      </c>
      <c r="E105" s="362">
        <f>市区町村別_推計残存歯数階層別人数!H105</f>
        <v>16859</v>
      </c>
      <c r="F105" s="295">
        <v>439</v>
      </c>
      <c r="G105" s="275">
        <f t="shared" si="17"/>
        <v>2.6039504122427191E-2</v>
      </c>
      <c r="H105" s="265"/>
    </row>
    <row r="106" spans="2:8" ht="13.5" customHeight="1">
      <c r="B106" s="607"/>
      <c r="C106" s="546"/>
      <c r="D106" s="358" t="s">
        <v>290</v>
      </c>
      <c r="E106" s="359">
        <f>市区町村別_推計残存歯数階層別人数!H106</f>
        <v>34603</v>
      </c>
      <c r="F106" s="357">
        <v>607</v>
      </c>
      <c r="G106" s="366">
        <f t="shared" si="17"/>
        <v>1.7541831633095396E-2</v>
      </c>
      <c r="H106" s="265"/>
    </row>
    <row r="107" spans="2:8" ht="13.5" customHeight="1">
      <c r="B107" s="613"/>
      <c r="C107" s="547"/>
      <c r="D107" s="293" t="s">
        <v>134</v>
      </c>
      <c r="E107" s="335">
        <f>市区町村別_推計残存歯数階層別人数!H107</f>
        <v>61679</v>
      </c>
      <c r="F107" s="262">
        <f t="shared" ref="F107" si="27">SUM(F104:F106)</f>
        <v>1380</v>
      </c>
      <c r="G107" s="242">
        <f t="shared" si="17"/>
        <v>2.2373903597658847E-2</v>
      </c>
      <c r="H107" s="265"/>
    </row>
    <row r="108" spans="2:8" ht="13.5" customHeight="1">
      <c r="B108" s="606">
        <v>27</v>
      </c>
      <c r="C108" s="545" t="s">
        <v>31</v>
      </c>
      <c r="D108" s="305" t="s">
        <v>288</v>
      </c>
      <c r="E108" s="335">
        <f>市区町村別_推計残存歯数階層別人数!H108</f>
        <v>1735</v>
      </c>
      <c r="F108" s="262">
        <v>54</v>
      </c>
      <c r="G108" s="242">
        <f t="shared" si="17"/>
        <v>3.112391930835735E-2</v>
      </c>
      <c r="H108" s="265"/>
    </row>
    <row r="109" spans="2:8" ht="13.5" customHeight="1">
      <c r="B109" s="607"/>
      <c r="C109" s="546"/>
      <c r="D109" s="361" t="s">
        <v>289</v>
      </c>
      <c r="E109" s="362">
        <f>市区町村別_推計残存歯数階層別人数!H109</f>
        <v>2696</v>
      </c>
      <c r="F109" s="295">
        <v>77</v>
      </c>
      <c r="G109" s="275">
        <f t="shared" si="17"/>
        <v>2.8560830860534125E-2</v>
      </c>
      <c r="H109" s="265"/>
    </row>
    <row r="110" spans="2:8" ht="13.5" customHeight="1">
      <c r="B110" s="607"/>
      <c r="C110" s="546"/>
      <c r="D110" s="358" t="s">
        <v>290</v>
      </c>
      <c r="E110" s="359">
        <f>市区町村別_推計残存歯数階層別人数!H110</f>
        <v>5421</v>
      </c>
      <c r="F110" s="357">
        <v>105</v>
      </c>
      <c r="G110" s="366">
        <f t="shared" si="17"/>
        <v>1.936912008854455E-2</v>
      </c>
      <c r="H110" s="265"/>
    </row>
    <row r="111" spans="2:8" ht="13.5" customHeight="1">
      <c r="B111" s="613"/>
      <c r="C111" s="547"/>
      <c r="D111" s="293" t="s">
        <v>134</v>
      </c>
      <c r="E111" s="335">
        <f>市区町村別_推計残存歯数階層別人数!H111</f>
        <v>9852</v>
      </c>
      <c r="F111" s="262">
        <f t="shared" ref="F111" si="28">SUM(F108:F110)</f>
        <v>236</v>
      </c>
      <c r="G111" s="242">
        <f t="shared" si="17"/>
        <v>2.3954526999593991E-2</v>
      </c>
      <c r="H111" s="265"/>
    </row>
    <row r="112" spans="2:8" ht="13.5" customHeight="1">
      <c r="B112" s="606">
        <v>28</v>
      </c>
      <c r="C112" s="545" t="s">
        <v>32</v>
      </c>
      <c r="D112" s="305" t="s">
        <v>288</v>
      </c>
      <c r="E112" s="335">
        <f>市区町村別_推計残存歯数階層別人数!H112</f>
        <v>1514</v>
      </c>
      <c r="F112" s="262">
        <v>57</v>
      </c>
      <c r="G112" s="242">
        <f t="shared" si="17"/>
        <v>3.7648612945838836E-2</v>
      </c>
      <c r="H112" s="265"/>
    </row>
    <row r="113" spans="2:8" ht="13.5" customHeight="1">
      <c r="B113" s="607"/>
      <c r="C113" s="546"/>
      <c r="D113" s="361" t="s">
        <v>289</v>
      </c>
      <c r="E113" s="362">
        <f>市区町村別_推計残存歯数階層別人数!H113</f>
        <v>2314</v>
      </c>
      <c r="F113" s="295">
        <v>73</v>
      </c>
      <c r="G113" s="275">
        <f t="shared" si="17"/>
        <v>3.1547104580812446E-2</v>
      </c>
      <c r="H113" s="265"/>
    </row>
    <row r="114" spans="2:8" ht="13.5" customHeight="1">
      <c r="B114" s="607"/>
      <c r="C114" s="546"/>
      <c r="D114" s="358" t="s">
        <v>290</v>
      </c>
      <c r="E114" s="359">
        <f>市区町村別_推計残存歯数階層別人数!H114</f>
        <v>4278</v>
      </c>
      <c r="F114" s="357">
        <v>65</v>
      </c>
      <c r="G114" s="366">
        <f t="shared" si="17"/>
        <v>1.5194015895278168E-2</v>
      </c>
      <c r="H114" s="265"/>
    </row>
    <row r="115" spans="2:8" ht="13.5" customHeight="1">
      <c r="B115" s="613"/>
      <c r="C115" s="547"/>
      <c r="D115" s="293" t="s">
        <v>134</v>
      </c>
      <c r="E115" s="335">
        <f>市区町村別_推計残存歯数階層別人数!H115</f>
        <v>8106</v>
      </c>
      <c r="F115" s="262">
        <f t="shared" ref="F115" si="29">SUM(F112:F114)</f>
        <v>195</v>
      </c>
      <c r="G115" s="242">
        <f t="shared" si="17"/>
        <v>2.4056254626202814E-2</v>
      </c>
      <c r="H115" s="265"/>
    </row>
    <row r="116" spans="2:8" ht="13.5" customHeight="1">
      <c r="B116" s="606">
        <v>29</v>
      </c>
      <c r="C116" s="545" t="s">
        <v>33</v>
      </c>
      <c r="D116" s="305" t="s">
        <v>288</v>
      </c>
      <c r="E116" s="335">
        <f>市区町村別_推計残存歯数階層別人数!H116</f>
        <v>1217</v>
      </c>
      <c r="F116" s="262">
        <v>37</v>
      </c>
      <c r="G116" s="242">
        <f t="shared" si="17"/>
        <v>3.0402629416598194E-2</v>
      </c>
      <c r="H116" s="265"/>
    </row>
    <row r="117" spans="2:8" ht="13.5" customHeight="1">
      <c r="B117" s="607"/>
      <c r="C117" s="546"/>
      <c r="D117" s="361" t="s">
        <v>289</v>
      </c>
      <c r="E117" s="362">
        <f>市区町村別_推計残存歯数階層別人数!H117</f>
        <v>2020</v>
      </c>
      <c r="F117" s="295">
        <v>50</v>
      </c>
      <c r="G117" s="275">
        <f t="shared" si="17"/>
        <v>2.4752475247524754E-2</v>
      </c>
      <c r="H117" s="265"/>
    </row>
    <row r="118" spans="2:8" ht="13.5" customHeight="1">
      <c r="B118" s="607"/>
      <c r="C118" s="546"/>
      <c r="D118" s="358" t="s">
        <v>290</v>
      </c>
      <c r="E118" s="359">
        <f>市区町村別_推計残存歯数階層別人数!H118</f>
        <v>4041</v>
      </c>
      <c r="F118" s="357">
        <v>91</v>
      </c>
      <c r="G118" s="366">
        <f t="shared" si="17"/>
        <v>2.2519178421182874E-2</v>
      </c>
      <c r="H118" s="265"/>
    </row>
    <row r="119" spans="2:8" ht="13.5" customHeight="1">
      <c r="B119" s="613"/>
      <c r="C119" s="547"/>
      <c r="D119" s="293" t="s">
        <v>134</v>
      </c>
      <c r="E119" s="335">
        <f>市区町村別_推計残存歯数階層別人数!H119</f>
        <v>7278</v>
      </c>
      <c r="F119" s="262">
        <f t="shared" ref="F119" si="30">SUM(F116:F118)</f>
        <v>178</v>
      </c>
      <c r="G119" s="242">
        <f t="shared" si="17"/>
        <v>2.4457268480351745E-2</v>
      </c>
      <c r="H119" s="265"/>
    </row>
    <row r="120" spans="2:8" ht="13.5" customHeight="1">
      <c r="B120" s="606">
        <v>30</v>
      </c>
      <c r="C120" s="545" t="s">
        <v>34</v>
      </c>
      <c r="D120" s="305" t="s">
        <v>288</v>
      </c>
      <c r="E120" s="335">
        <f>市区町村別_推計残存歯数階層別人数!H120</f>
        <v>1600</v>
      </c>
      <c r="F120" s="262">
        <v>67</v>
      </c>
      <c r="G120" s="242">
        <f t="shared" si="17"/>
        <v>4.1875000000000002E-2</v>
      </c>
      <c r="H120" s="265"/>
    </row>
    <row r="121" spans="2:8" ht="13.5" customHeight="1">
      <c r="B121" s="607"/>
      <c r="C121" s="546"/>
      <c r="D121" s="361" t="s">
        <v>289</v>
      </c>
      <c r="E121" s="362">
        <f>市区町村別_推計残存歯数階層別人数!H121</f>
        <v>2595</v>
      </c>
      <c r="F121" s="295">
        <v>88</v>
      </c>
      <c r="G121" s="275">
        <f t="shared" si="17"/>
        <v>3.3911368015414257E-2</v>
      </c>
      <c r="H121" s="265"/>
    </row>
    <row r="122" spans="2:8" ht="13.5" customHeight="1">
      <c r="B122" s="607"/>
      <c r="C122" s="546"/>
      <c r="D122" s="358" t="s">
        <v>290</v>
      </c>
      <c r="E122" s="359">
        <f>市区町村別_推計残存歯数階層別人数!H122</f>
        <v>5095</v>
      </c>
      <c r="F122" s="357">
        <v>99</v>
      </c>
      <c r="G122" s="366">
        <f t="shared" si="17"/>
        <v>1.9430814524043178E-2</v>
      </c>
      <c r="H122" s="265"/>
    </row>
    <row r="123" spans="2:8" ht="13.5" customHeight="1">
      <c r="B123" s="613"/>
      <c r="C123" s="547"/>
      <c r="D123" s="293" t="s">
        <v>134</v>
      </c>
      <c r="E123" s="335">
        <f>市区町村別_推計残存歯数階層別人数!H123</f>
        <v>9290</v>
      </c>
      <c r="F123" s="262">
        <f t="shared" ref="F123" si="31">SUM(F120:F122)</f>
        <v>254</v>
      </c>
      <c r="G123" s="242">
        <f t="shared" si="17"/>
        <v>2.7341227125941874E-2</v>
      </c>
      <c r="H123" s="265"/>
    </row>
    <row r="124" spans="2:8" ht="13.5" customHeight="1">
      <c r="B124" s="606">
        <v>31</v>
      </c>
      <c r="C124" s="545" t="s">
        <v>35</v>
      </c>
      <c r="D124" s="305" t="s">
        <v>288</v>
      </c>
      <c r="E124" s="335">
        <f>市区町村別_推計残存歯数階層別人数!H124</f>
        <v>1919</v>
      </c>
      <c r="F124" s="262">
        <v>50</v>
      </c>
      <c r="G124" s="242">
        <f t="shared" si="17"/>
        <v>2.6055237102657634E-2</v>
      </c>
      <c r="H124" s="265"/>
    </row>
    <row r="125" spans="2:8" ht="13.5" customHeight="1">
      <c r="B125" s="607"/>
      <c r="C125" s="546"/>
      <c r="D125" s="361" t="s">
        <v>289</v>
      </c>
      <c r="E125" s="362">
        <f>市区町村別_推計残存歯数階層別人数!H125</f>
        <v>3556</v>
      </c>
      <c r="F125" s="295">
        <v>56</v>
      </c>
      <c r="G125" s="275">
        <f t="shared" si="17"/>
        <v>1.5748031496062992E-2</v>
      </c>
      <c r="H125" s="265"/>
    </row>
    <row r="126" spans="2:8" ht="13.5" customHeight="1">
      <c r="B126" s="607"/>
      <c r="C126" s="546"/>
      <c r="D126" s="358" t="s">
        <v>290</v>
      </c>
      <c r="E126" s="359">
        <f>市区町村別_推計残存歯数階層別人数!H126</f>
        <v>8520</v>
      </c>
      <c r="F126" s="357">
        <v>121</v>
      </c>
      <c r="G126" s="366">
        <f t="shared" si="17"/>
        <v>1.42018779342723E-2</v>
      </c>
      <c r="H126" s="265"/>
    </row>
    <row r="127" spans="2:8" ht="13.5" customHeight="1">
      <c r="B127" s="613"/>
      <c r="C127" s="547"/>
      <c r="D127" s="293" t="s">
        <v>134</v>
      </c>
      <c r="E127" s="335">
        <f>市区町村別_推計残存歯数階層別人数!H127</f>
        <v>13995</v>
      </c>
      <c r="F127" s="262">
        <f t="shared" ref="F127" si="32">SUM(F124:F126)</f>
        <v>227</v>
      </c>
      <c r="G127" s="242">
        <f t="shared" si="17"/>
        <v>1.622007859949982E-2</v>
      </c>
      <c r="H127" s="265"/>
    </row>
    <row r="128" spans="2:8" ht="13.5" customHeight="1">
      <c r="B128" s="606">
        <v>32</v>
      </c>
      <c r="C128" s="545" t="s">
        <v>36</v>
      </c>
      <c r="D128" s="305" t="s">
        <v>288</v>
      </c>
      <c r="E128" s="335">
        <f>市区町村別_推計残存歯数階層別人数!H128</f>
        <v>1750</v>
      </c>
      <c r="F128" s="262">
        <v>56</v>
      </c>
      <c r="G128" s="242">
        <f t="shared" si="17"/>
        <v>3.2000000000000001E-2</v>
      </c>
      <c r="H128" s="265"/>
    </row>
    <row r="129" spans="2:8" ht="13.5" customHeight="1">
      <c r="B129" s="607"/>
      <c r="C129" s="546"/>
      <c r="D129" s="361" t="s">
        <v>289</v>
      </c>
      <c r="E129" s="362">
        <f>市区町村別_推計残存歯数階層別人数!H129</f>
        <v>2899</v>
      </c>
      <c r="F129" s="295">
        <v>84</v>
      </c>
      <c r="G129" s="275">
        <f t="shared" si="17"/>
        <v>2.8975508796136598E-2</v>
      </c>
      <c r="H129" s="265"/>
    </row>
    <row r="130" spans="2:8" ht="13.5" customHeight="1">
      <c r="B130" s="607"/>
      <c r="C130" s="546"/>
      <c r="D130" s="358" t="s">
        <v>290</v>
      </c>
      <c r="E130" s="359">
        <f>市区町村別_推計残存歯数階層別人数!H130</f>
        <v>5751</v>
      </c>
      <c r="F130" s="357">
        <v>108</v>
      </c>
      <c r="G130" s="366">
        <f t="shared" si="17"/>
        <v>1.8779342723004695E-2</v>
      </c>
      <c r="H130" s="265"/>
    </row>
    <row r="131" spans="2:8" ht="13.5" customHeight="1">
      <c r="B131" s="613"/>
      <c r="C131" s="547"/>
      <c r="D131" s="293" t="s">
        <v>134</v>
      </c>
      <c r="E131" s="335">
        <f>市区町村別_推計残存歯数階層別人数!H131</f>
        <v>10400</v>
      </c>
      <c r="F131" s="262">
        <f t="shared" ref="F131" si="33">SUM(F128:F130)</f>
        <v>248</v>
      </c>
      <c r="G131" s="242">
        <f t="shared" si="17"/>
        <v>2.3846153846153847E-2</v>
      </c>
      <c r="H131" s="265"/>
    </row>
    <row r="132" spans="2:8" ht="13.5" customHeight="1">
      <c r="B132" s="606">
        <v>33</v>
      </c>
      <c r="C132" s="545" t="s">
        <v>37</v>
      </c>
      <c r="D132" s="305" t="s">
        <v>288</v>
      </c>
      <c r="E132" s="335">
        <f>市区町村別_推計残存歯数階層別人数!H132</f>
        <v>482</v>
      </c>
      <c r="F132" s="262">
        <v>13</v>
      </c>
      <c r="G132" s="242">
        <f t="shared" ref="G132:G195" si="34">IFERROR(F132/E132,"-")</f>
        <v>2.6970954356846474E-2</v>
      </c>
      <c r="H132" s="265"/>
    </row>
    <row r="133" spans="2:8" ht="13.5" customHeight="1">
      <c r="B133" s="607"/>
      <c r="C133" s="546"/>
      <c r="D133" s="361" t="s">
        <v>289</v>
      </c>
      <c r="E133" s="362">
        <f>市区町村別_推計残存歯数階層別人数!H133</f>
        <v>779</v>
      </c>
      <c r="F133" s="295">
        <v>11</v>
      </c>
      <c r="G133" s="275">
        <f t="shared" si="34"/>
        <v>1.4120667522464698E-2</v>
      </c>
      <c r="H133" s="265"/>
    </row>
    <row r="134" spans="2:8" ht="13.5" customHeight="1">
      <c r="B134" s="607"/>
      <c r="C134" s="546"/>
      <c r="D134" s="358" t="s">
        <v>290</v>
      </c>
      <c r="E134" s="359">
        <f>市区町村別_推計残存歯数階層別人数!H134</f>
        <v>1497</v>
      </c>
      <c r="F134" s="357">
        <v>18</v>
      </c>
      <c r="G134" s="366">
        <f t="shared" si="34"/>
        <v>1.2024048096192385E-2</v>
      </c>
      <c r="H134" s="265"/>
    </row>
    <row r="135" spans="2:8" ht="13.5" customHeight="1">
      <c r="B135" s="613"/>
      <c r="C135" s="547"/>
      <c r="D135" s="293" t="s">
        <v>134</v>
      </c>
      <c r="E135" s="335">
        <f>市区町村別_推計残存歯数階層別人数!H135</f>
        <v>2758</v>
      </c>
      <c r="F135" s="262">
        <f t="shared" ref="F135" si="35">SUM(F132:F134)</f>
        <v>42</v>
      </c>
      <c r="G135" s="242">
        <f t="shared" si="34"/>
        <v>1.5228426395939087E-2</v>
      </c>
      <c r="H135" s="265"/>
    </row>
    <row r="136" spans="2:8" ht="13.5" customHeight="1">
      <c r="B136" s="606">
        <v>34</v>
      </c>
      <c r="C136" s="545" t="s">
        <v>38</v>
      </c>
      <c r="D136" s="305" t="s">
        <v>288</v>
      </c>
      <c r="E136" s="335">
        <f>市区町村別_推計残存歯数階層別人数!H136</f>
        <v>1980</v>
      </c>
      <c r="F136" s="262">
        <v>69</v>
      </c>
      <c r="G136" s="242">
        <f t="shared" si="34"/>
        <v>3.4848484848484851E-2</v>
      </c>
      <c r="H136" s="265"/>
    </row>
    <row r="137" spans="2:8" ht="13.5" customHeight="1">
      <c r="B137" s="607"/>
      <c r="C137" s="546"/>
      <c r="D137" s="361" t="s">
        <v>289</v>
      </c>
      <c r="E137" s="362">
        <f>市区町村別_推計残存歯数階層別人数!H137</f>
        <v>3269</v>
      </c>
      <c r="F137" s="295">
        <v>82</v>
      </c>
      <c r="G137" s="275">
        <f t="shared" si="34"/>
        <v>2.5084123585194251E-2</v>
      </c>
      <c r="H137" s="265"/>
    </row>
    <row r="138" spans="2:8" ht="13.5" customHeight="1">
      <c r="B138" s="607"/>
      <c r="C138" s="546"/>
      <c r="D138" s="358" t="s">
        <v>290</v>
      </c>
      <c r="E138" s="359">
        <f>市区町村別_推計残存歯数階層別人数!H138</f>
        <v>5720</v>
      </c>
      <c r="F138" s="357">
        <v>69</v>
      </c>
      <c r="G138" s="366">
        <f t="shared" si="34"/>
        <v>1.2062937062937063E-2</v>
      </c>
      <c r="H138" s="265"/>
    </row>
    <row r="139" spans="2:8" ht="13.5" customHeight="1">
      <c r="B139" s="613"/>
      <c r="C139" s="547"/>
      <c r="D139" s="293" t="s">
        <v>134</v>
      </c>
      <c r="E139" s="335">
        <f>市区町村別_推計残存歯数階層別人数!H139</f>
        <v>10969</v>
      </c>
      <c r="F139" s="262">
        <f t="shared" ref="F139" si="36">SUM(F136:F138)</f>
        <v>220</v>
      </c>
      <c r="G139" s="242">
        <f t="shared" si="34"/>
        <v>2.0056522928252347E-2</v>
      </c>
      <c r="H139" s="265"/>
    </row>
    <row r="140" spans="2:8" ht="13.5" customHeight="1">
      <c r="B140" s="606">
        <v>35</v>
      </c>
      <c r="C140" s="545" t="s">
        <v>1</v>
      </c>
      <c r="D140" s="305" t="s">
        <v>288</v>
      </c>
      <c r="E140" s="335">
        <f>市区町村別_推計残存歯数階層別人数!H140</f>
        <v>4443</v>
      </c>
      <c r="F140" s="262">
        <v>148</v>
      </c>
      <c r="G140" s="242">
        <f t="shared" si="34"/>
        <v>3.3310826018455995E-2</v>
      </c>
      <c r="H140" s="265"/>
    </row>
    <row r="141" spans="2:8" ht="13.5" customHeight="1">
      <c r="B141" s="607"/>
      <c r="C141" s="546"/>
      <c r="D141" s="361" t="s">
        <v>289</v>
      </c>
      <c r="E141" s="362">
        <f>市区町村別_推計残存歯数階層別人数!H141</f>
        <v>7966</v>
      </c>
      <c r="F141" s="295">
        <v>167</v>
      </c>
      <c r="G141" s="275">
        <f t="shared" si="34"/>
        <v>2.0964097414009539E-2</v>
      </c>
      <c r="H141" s="265"/>
    </row>
    <row r="142" spans="2:8" ht="13.5" customHeight="1">
      <c r="B142" s="607"/>
      <c r="C142" s="546"/>
      <c r="D142" s="358" t="s">
        <v>290</v>
      </c>
      <c r="E142" s="359">
        <f>市区町村別_推計残存歯数階層別人数!H142</f>
        <v>18219</v>
      </c>
      <c r="F142" s="357">
        <v>295</v>
      </c>
      <c r="G142" s="366">
        <f t="shared" si="34"/>
        <v>1.6191887589878697E-2</v>
      </c>
      <c r="H142" s="265"/>
    </row>
    <row r="143" spans="2:8" ht="13.5" customHeight="1">
      <c r="B143" s="613"/>
      <c r="C143" s="547"/>
      <c r="D143" s="293" t="s">
        <v>134</v>
      </c>
      <c r="E143" s="335">
        <f>市区町村別_推計残存歯数階層別人数!H143</f>
        <v>30628</v>
      </c>
      <c r="F143" s="262">
        <f t="shared" ref="F143" si="37">SUM(F140:F142)</f>
        <v>610</v>
      </c>
      <c r="G143" s="242">
        <f t="shared" si="34"/>
        <v>1.9916416351051326E-2</v>
      </c>
      <c r="H143" s="265"/>
    </row>
    <row r="144" spans="2:8" ht="13.5" customHeight="1">
      <c r="B144" s="606">
        <v>36</v>
      </c>
      <c r="C144" s="545" t="s">
        <v>2</v>
      </c>
      <c r="D144" s="305" t="s">
        <v>288</v>
      </c>
      <c r="E144" s="335">
        <f>市区町村別_推計残存歯数階層別人数!H144</f>
        <v>1339</v>
      </c>
      <c r="F144" s="262">
        <v>51</v>
      </c>
      <c r="G144" s="242">
        <f t="shared" si="34"/>
        <v>3.8088125466766244E-2</v>
      </c>
      <c r="H144" s="265"/>
    </row>
    <row r="145" spans="2:8" ht="13.5" customHeight="1">
      <c r="B145" s="607"/>
      <c r="C145" s="546"/>
      <c r="D145" s="361" t="s">
        <v>289</v>
      </c>
      <c r="E145" s="362">
        <f>市区町村別_推計残存歯数階層別人数!H145</f>
        <v>2203</v>
      </c>
      <c r="F145" s="295">
        <v>53</v>
      </c>
      <c r="G145" s="275">
        <f t="shared" si="34"/>
        <v>2.4058102587380843E-2</v>
      </c>
      <c r="H145" s="265"/>
    </row>
    <row r="146" spans="2:8" ht="13.5" customHeight="1">
      <c r="B146" s="607"/>
      <c r="C146" s="546"/>
      <c r="D146" s="358" t="s">
        <v>290</v>
      </c>
      <c r="E146" s="359">
        <f>市区町村別_推計残存歯数階層別人数!H146</f>
        <v>5037</v>
      </c>
      <c r="F146" s="357">
        <v>66</v>
      </c>
      <c r="G146" s="366">
        <f t="shared" si="34"/>
        <v>1.3103037522334724E-2</v>
      </c>
      <c r="H146" s="265"/>
    </row>
    <row r="147" spans="2:8" ht="13.5" customHeight="1">
      <c r="B147" s="613"/>
      <c r="C147" s="547"/>
      <c r="D147" s="300" t="s">
        <v>134</v>
      </c>
      <c r="E147" s="337">
        <f>市区町村別_推計残存歯数階層別人数!H147</f>
        <v>8579</v>
      </c>
      <c r="F147" s="267">
        <f t="shared" ref="F147" si="38">SUM(F144:F146)</f>
        <v>170</v>
      </c>
      <c r="G147" s="383">
        <f t="shared" si="34"/>
        <v>1.981582935074018E-2</v>
      </c>
      <c r="H147" s="265"/>
    </row>
    <row r="148" spans="2:8" ht="13.5" customHeight="1">
      <c r="B148" s="606">
        <v>37</v>
      </c>
      <c r="C148" s="545" t="s">
        <v>3</v>
      </c>
      <c r="D148" s="305" t="s">
        <v>288</v>
      </c>
      <c r="E148" s="335">
        <f>市区町村別_推計残存歯数階層別人数!H148</f>
        <v>3925</v>
      </c>
      <c r="F148" s="262">
        <v>157</v>
      </c>
      <c r="G148" s="242">
        <f t="shared" si="34"/>
        <v>0.04</v>
      </c>
      <c r="H148" s="265"/>
    </row>
    <row r="149" spans="2:8" ht="13.5" customHeight="1">
      <c r="B149" s="607"/>
      <c r="C149" s="546"/>
      <c r="D149" s="361" t="s">
        <v>289</v>
      </c>
      <c r="E149" s="362">
        <f>市区町村別_推計残存歯数階層別人数!H149</f>
        <v>6845</v>
      </c>
      <c r="F149" s="295">
        <v>208</v>
      </c>
      <c r="G149" s="275">
        <f t="shared" si="34"/>
        <v>3.0387143900657415E-2</v>
      </c>
      <c r="H149" s="265"/>
    </row>
    <row r="150" spans="2:8" ht="13.5" customHeight="1">
      <c r="B150" s="607"/>
      <c r="C150" s="546"/>
      <c r="D150" s="358" t="s">
        <v>290</v>
      </c>
      <c r="E150" s="359">
        <f>市区町村別_推計残存歯数階層別人数!H150</f>
        <v>16318</v>
      </c>
      <c r="F150" s="357">
        <v>289</v>
      </c>
      <c r="G150" s="366">
        <f t="shared" si="34"/>
        <v>1.7710503738203213E-2</v>
      </c>
      <c r="H150" s="265"/>
    </row>
    <row r="151" spans="2:8" ht="13.5" customHeight="1">
      <c r="B151" s="613"/>
      <c r="C151" s="547"/>
      <c r="D151" s="293" t="s">
        <v>134</v>
      </c>
      <c r="E151" s="335">
        <f>市区町村別_推計残存歯数階層別人数!H151</f>
        <v>27088</v>
      </c>
      <c r="F151" s="262">
        <f t="shared" ref="F151" si="39">SUM(F148:F150)</f>
        <v>654</v>
      </c>
      <c r="G151" s="242">
        <f t="shared" si="34"/>
        <v>2.4143532191376254E-2</v>
      </c>
      <c r="H151" s="265"/>
    </row>
    <row r="152" spans="2:8" ht="13.5" customHeight="1">
      <c r="B152" s="606">
        <v>38</v>
      </c>
      <c r="C152" s="545" t="s">
        <v>39</v>
      </c>
      <c r="D152" s="305" t="s">
        <v>288</v>
      </c>
      <c r="E152" s="335">
        <f>市区町村別_推計残存歯数階層別人数!H152</f>
        <v>866</v>
      </c>
      <c r="F152" s="262">
        <v>46</v>
      </c>
      <c r="G152" s="242">
        <f t="shared" si="34"/>
        <v>5.3117782909930716E-2</v>
      </c>
      <c r="H152" s="265"/>
    </row>
    <row r="153" spans="2:8" ht="13.5" customHeight="1">
      <c r="B153" s="607"/>
      <c r="C153" s="546"/>
      <c r="D153" s="361" t="s">
        <v>289</v>
      </c>
      <c r="E153" s="362">
        <f>市区町村別_推計残存歯数階層別人数!H153</f>
        <v>1421</v>
      </c>
      <c r="F153" s="295">
        <v>38</v>
      </c>
      <c r="G153" s="275">
        <f t="shared" si="34"/>
        <v>2.6741731175228711E-2</v>
      </c>
      <c r="H153" s="265"/>
    </row>
    <row r="154" spans="2:8" ht="13.5" customHeight="1">
      <c r="B154" s="607"/>
      <c r="C154" s="546"/>
      <c r="D154" s="358" t="s">
        <v>290</v>
      </c>
      <c r="E154" s="359">
        <f>市区町村別_推計残存歯数階層別人数!H154</f>
        <v>2637</v>
      </c>
      <c r="F154" s="357">
        <v>51</v>
      </c>
      <c r="G154" s="366">
        <f t="shared" si="34"/>
        <v>1.9340159271899887E-2</v>
      </c>
      <c r="H154" s="265"/>
    </row>
    <row r="155" spans="2:8" ht="13.5" customHeight="1">
      <c r="B155" s="613"/>
      <c r="C155" s="547"/>
      <c r="D155" s="293" t="s">
        <v>134</v>
      </c>
      <c r="E155" s="335">
        <f>市区町村別_推計残存歯数階層別人数!H155</f>
        <v>4924</v>
      </c>
      <c r="F155" s="262">
        <f t="shared" ref="F155" si="40">SUM(F152:F154)</f>
        <v>135</v>
      </c>
      <c r="G155" s="242">
        <f t="shared" si="34"/>
        <v>2.7416734362307068E-2</v>
      </c>
      <c r="H155" s="265"/>
    </row>
    <row r="156" spans="2:8" ht="13.5" customHeight="1">
      <c r="B156" s="606">
        <v>39</v>
      </c>
      <c r="C156" s="545" t="s">
        <v>7</v>
      </c>
      <c r="D156" s="305" t="s">
        <v>288</v>
      </c>
      <c r="E156" s="335">
        <f>市区町村別_推計残存歯数階層別人数!H156</f>
        <v>4419</v>
      </c>
      <c r="F156" s="262">
        <v>243</v>
      </c>
      <c r="G156" s="242">
        <f t="shared" si="34"/>
        <v>5.4989816700610997E-2</v>
      </c>
      <c r="H156" s="265"/>
    </row>
    <row r="157" spans="2:8" ht="13.5" customHeight="1">
      <c r="B157" s="607"/>
      <c r="C157" s="546"/>
      <c r="D157" s="361" t="s">
        <v>289</v>
      </c>
      <c r="E157" s="362">
        <f>市区町村別_推計残存歯数階層別人数!H157</f>
        <v>7914</v>
      </c>
      <c r="F157" s="295">
        <v>241</v>
      </c>
      <c r="G157" s="275">
        <f t="shared" si="34"/>
        <v>3.0452362901187767E-2</v>
      </c>
      <c r="H157" s="265"/>
    </row>
    <row r="158" spans="2:8" ht="13.5" customHeight="1">
      <c r="B158" s="607"/>
      <c r="C158" s="546"/>
      <c r="D158" s="358" t="s">
        <v>290</v>
      </c>
      <c r="E158" s="359">
        <f>市区町村別_推計残存歯数階層別人数!H158</f>
        <v>17141</v>
      </c>
      <c r="F158" s="357">
        <v>350</v>
      </c>
      <c r="G158" s="366">
        <f t="shared" si="34"/>
        <v>2.041887871186045E-2</v>
      </c>
      <c r="H158" s="265"/>
    </row>
    <row r="159" spans="2:8" ht="13.5" customHeight="1">
      <c r="B159" s="613"/>
      <c r="C159" s="547"/>
      <c r="D159" s="293" t="s">
        <v>134</v>
      </c>
      <c r="E159" s="335">
        <f>市区町村別_推計残存歯数階層別人数!H159</f>
        <v>29474</v>
      </c>
      <c r="F159" s="262">
        <f t="shared" ref="F159" si="41">SUM(F156:F158)</f>
        <v>834</v>
      </c>
      <c r="G159" s="242">
        <f t="shared" si="34"/>
        <v>2.8296125398656443E-2</v>
      </c>
      <c r="H159" s="265"/>
    </row>
    <row r="160" spans="2:8" ht="13.5" customHeight="1">
      <c r="B160" s="606">
        <v>40</v>
      </c>
      <c r="C160" s="545" t="s">
        <v>40</v>
      </c>
      <c r="D160" s="305" t="s">
        <v>288</v>
      </c>
      <c r="E160" s="335">
        <f>市区町村別_推計残存歯数階層別人数!H160</f>
        <v>924</v>
      </c>
      <c r="F160" s="262">
        <v>20</v>
      </c>
      <c r="G160" s="242">
        <f t="shared" si="34"/>
        <v>2.1645021645021644E-2</v>
      </c>
      <c r="H160" s="265"/>
    </row>
    <row r="161" spans="2:8" ht="13.5" customHeight="1">
      <c r="B161" s="607"/>
      <c r="C161" s="546"/>
      <c r="D161" s="361" t="s">
        <v>289</v>
      </c>
      <c r="E161" s="362">
        <f>市区町村別_推計残存歯数階層別人数!H161</f>
        <v>1463</v>
      </c>
      <c r="F161" s="295">
        <v>19</v>
      </c>
      <c r="G161" s="275">
        <f t="shared" si="34"/>
        <v>1.2987012987012988E-2</v>
      </c>
      <c r="H161" s="265"/>
    </row>
    <row r="162" spans="2:8" ht="13.5" customHeight="1">
      <c r="B162" s="607"/>
      <c r="C162" s="546"/>
      <c r="D162" s="358" t="s">
        <v>290</v>
      </c>
      <c r="E162" s="359">
        <f>市区町村別_推計残存歯数階層別人数!H162</f>
        <v>2818</v>
      </c>
      <c r="F162" s="357">
        <v>34</v>
      </c>
      <c r="G162" s="366">
        <f t="shared" si="34"/>
        <v>1.2065294535131299E-2</v>
      </c>
      <c r="H162" s="265"/>
    </row>
    <row r="163" spans="2:8" ht="13.5" customHeight="1">
      <c r="B163" s="613"/>
      <c r="C163" s="547"/>
      <c r="D163" s="293" t="s">
        <v>134</v>
      </c>
      <c r="E163" s="335">
        <f>市区町村別_推計残存歯数階層別人数!H163</f>
        <v>5205</v>
      </c>
      <c r="F163" s="262">
        <f t="shared" ref="F163" si="42">SUM(F160:F162)</f>
        <v>73</v>
      </c>
      <c r="G163" s="242">
        <f t="shared" si="34"/>
        <v>1.4024975984630164E-2</v>
      </c>
      <c r="H163" s="265"/>
    </row>
    <row r="164" spans="2:8" ht="13.5" customHeight="1">
      <c r="B164" s="606">
        <v>41</v>
      </c>
      <c r="C164" s="545" t="s">
        <v>11</v>
      </c>
      <c r="D164" s="305" t="s">
        <v>288</v>
      </c>
      <c r="E164" s="335">
        <f>市区町村別_推計残存歯数階層別人数!H164</f>
        <v>1920</v>
      </c>
      <c r="F164" s="262">
        <v>98</v>
      </c>
      <c r="G164" s="242">
        <f t="shared" si="34"/>
        <v>5.1041666666666666E-2</v>
      </c>
      <c r="H164" s="265"/>
    </row>
    <row r="165" spans="2:8" ht="13.5" customHeight="1">
      <c r="B165" s="607"/>
      <c r="C165" s="546"/>
      <c r="D165" s="361" t="s">
        <v>289</v>
      </c>
      <c r="E165" s="362">
        <f>市区町村別_推計残存歯数階層別人数!H165</f>
        <v>2962</v>
      </c>
      <c r="F165" s="295">
        <v>113</v>
      </c>
      <c r="G165" s="275">
        <f t="shared" si="34"/>
        <v>3.8149898717083054E-2</v>
      </c>
      <c r="H165" s="265"/>
    </row>
    <row r="166" spans="2:8" ht="13.5" customHeight="1">
      <c r="B166" s="607"/>
      <c r="C166" s="546"/>
      <c r="D166" s="358" t="s">
        <v>290</v>
      </c>
      <c r="E166" s="359">
        <f>市区町村別_推計残存歯数階層別人数!H166</f>
        <v>5785</v>
      </c>
      <c r="F166" s="357">
        <v>124</v>
      </c>
      <c r="G166" s="366">
        <f t="shared" si="34"/>
        <v>2.1434745030250647E-2</v>
      </c>
      <c r="H166" s="265"/>
    </row>
    <row r="167" spans="2:8" ht="13.5" customHeight="1">
      <c r="B167" s="613"/>
      <c r="C167" s="547"/>
      <c r="D167" s="293" t="s">
        <v>134</v>
      </c>
      <c r="E167" s="335">
        <f>市区町村別_推計残存歯数階層別人数!H167</f>
        <v>10667</v>
      </c>
      <c r="F167" s="262">
        <f t="shared" ref="F167" si="43">SUM(F164:F166)</f>
        <v>335</v>
      </c>
      <c r="G167" s="242">
        <f t="shared" si="34"/>
        <v>3.1405268585356708E-2</v>
      </c>
      <c r="H167" s="265"/>
    </row>
    <row r="168" spans="2:8" ht="13.5" customHeight="1">
      <c r="B168" s="606">
        <v>42</v>
      </c>
      <c r="C168" s="545" t="s">
        <v>12</v>
      </c>
      <c r="D168" s="305" t="s">
        <v>288</v>
      </c>
      <c r="E168" s="335">
        <f>市区町村別_推計残存歯数階層別人数!H168</f>
        <v>4278</v>
      </c>
      <c r="F168" s="262">
        <v>180</v>
      </c>
      <c r="G168" s="242">
        <f t="shared" si="34"/>
        <v>4.2075736325385693E-2</v>
      </c>
      <c r="H168" s="265"/>
    </row>
    <row r="169" spans="2:8" ht="13.5" customHeight="1">
      <c r="B169" s="607"/>
      <c r="C169" s="546"/>
      <c r="D169" s="361" t="s">
        <v>289</v>
      </c>
      <c r="E169" s="362">
        <f>市区町村別_推計残存歯数階層別人数!H169</f>
        <v>7824</v>
      </c>
      <c r="F169" s="295">
        <v>174</v>
      </c>
      <c r="G169" s="275">
        <f t="shared" si="34"/>
        <v>2.2239263803680982E-2</v>
      </c>
      <c r="H169" s="265"/>
    </row>
    <row r="170" spans="2:8" ht="13.5" customHeight="1">
      <c r="B170" s="607"/>
      <c r="C170" s="546"/>
      <c r="D170" s="358" t="s">
        <v>290</v>
      </c>
      <c r="E170" s="359">
        <f>市区町村別_推計残存歯数階層別人数!H170</f>
        <v>17406</v>
      </c>
      <c r="F170" s="357">
        <v>268</v>
      </c>
      <c r="G170" s="366">
        <f t="shared" si="34"/>
        <v>1.5396989543835459E-2</v>
      </c>
      <c r="H170" s="265"/>
    </row>
    <row r="171" spans="2:8" ht="13.5" customHeight="1">
      <c r="B171" s="613"/>
      <c r="C171" s="547"/>
      <c r="D171" s="293" t="s">
        <v>134</v>
      </c>
      <c r="E171" s="335">
        <f>市区町村別_推計残存歯数階層別人数!H171</f>
        <v>29508</v>
      </c>
      <c r="F171" s="262">
        <f t="shared" ref="F171" si="44">SUM(F168:F170)</f>
        <v>622</v>
      </c>
      <c r="G171" s="242">
        <f t="shared" si="34"/>
        <v>2.1079029415751661E-2</v>
      </c>
      <c r="H171" s="265"/>
    </row>
    <row r="172" spans="2:8" ht="13.5" customHeight="1">
      <c r="B172" s="606">
        <v>43</v>
      </c>
      <c r="C172" s="545" t="s">
        <v>8</v>
      </c>
      <c r="D172" s="305" t="s">
        <v>288</v>
      </c>
      <c r="E172" s="335">
        <f>市区町村別_推計残存歯数階層別人数!H172</f>
        <v>3014</v>
      </c>
      <c r="F172" s="262">
        <v>137</v>
      </c>
      <c r="G172" s="242">
        <f t="shared" si="34"/>
        <v>4.5454545454545456E-2</v>
      </c>
      <c r="H172" s="265"/>
    </row>
    <row r="173" spans="2:8" ht="13.5" customHeight="1">
      <c r="B173" s="607"/>
      <c r="C173" s="546"/>
      <c r="D173" s="361" t="s">
        <v>289</v>
      </c>
      <c r="E173" s="362">
        <f>市区町村別_推計残存歯数階層別人数!H173</f>
        <v>5378</v>
      </c>
      <c r="F173" s="295">
        <v>156</v>
      </c>
      <c r="G173" s="275">
        <f t="shared" si="34"/>
        <v>2.9007065823726291E-2</v>
      </c>
      <c r="H173" s="265"/>
    </row>
    <row r="174" spans="2:8" ht="13.5" customHeight="1">
      <c r="B174" s="607"/>
      <c r="C174" s="546"/>
      <c r="D174" s="358" t="s">
        <v>290</v>
      </c>
      <c r="E174" s="359">
        <f>市区町村別_推計残存歯数階層別人数!H174</f>
        <v>11962</v>
      </c>
      <c r="F174" s="357">
        <v>219</v>
      </c>
      <c r="G174" s="366">
        <f t="shared" si="34"/>
        <v>1.8307975254974084E-2</v>
      </c>
      <c r="H174" s="265"/>
    </row>
    <row r="175" spans="2:8" ht="13.5" customHeight="1">
      <c r="B175" s="613"/>
      <c r="C175" s="547"/>
      <c r="D175" s="293" t="s">
        <v>134</v>
      </c>
      <c r="E175" s="335">
        <f>市区町村別_推計残存歯数階層別人数!H175</f>
        <v>20354</v>
      </c>
      <c r="F175" s="262">
        <f t="shared" ref="F175" si="45">SUM(F172:F174)</f>
        <v>512</v>
      </c>
      <c r="G175" s="242">
        <f t="shared" si="34"/>
        <v>2.5154760734990664E-2</v>
      </c>
      <c r="H175" s="265"/>
    </row>
    <row r="176" spans="2:8" ht="13.5" customHeight="1">
      <c r="B176" s="606">
        <v>44</v>
      </c>
      <c r="C176" s="545" t="s">
        <v>18</v>
      </c>
      <c r="D176" s="305" t="s">
        <v>288</v>
      </c>
      <c r="E176" s="335">
        <f>市区町村別_推計残存歯数階層別人数!H176</f>
        <v>3641</v>
      </c>
      <c r="F176" s="262">
        <v>137</v>
      </c>
      <c r="G176" s="242">
        <f t="shared" si="34"/>
        <v>3.7627025542433398E-2</v>
      </c>
      <c r="H176" s="265"/>
    </row>
    <row r="177" spans="2:8" ht="13.5" customHeight="1">
      <c r="B177" s="607"/>
      <c r="C177" s="546"/>
      <c r="D177" s="361" t="s">
        <v>289</v>
      </c>
      <c r="E177" s="362">
        <f>市区町村別_推計残存歯数階層別人数!H177</f>
        <v>6066</v>
      </c>
      <c r="F177" s="295">
        <v>118</v>
      </c>
      <c r="G177" s="275">
        <f t="shared" si="34"/>
        <v>1.9452687108473459E-2</v>
      </c>
      <c r="H177" s="265"/>
    </row>
    <row r="178" spans="2:8" ht="13.5" customHeight="1">
      <c r="B178" s="607"/>
      <c r="C178" s="546"/>
      <c r="D178" s="358" t="s">
        <v>290</v>
      </c>
      <c r="E178" s="359">
        <f>市区町村別_推計残存歯数階層別人数!H178</f>
        <v>11172</v>
      </c>
      <c r="F178" s="357">
        <v>129</v>
      </c>
      <c r="G178" s="366">
        <f t="shared" si="34"/>
        <v>1.154672395273899E-2</v>
      </c>
      <c r="H178" s="265"/>
    </row>
    <row r="179" spans="2:8" ht="13.5" customHeight="1">
      <c r="B179" s="613"/>
      <c r="C179" s="547"/>
      <c r="D179" s="293" t="s">
        <v>134</v>
      </c>
      <c r="E179" s="335">
        <f>市区町村別_推計残存歯数階層別人数!H179</f>
        <v>20879</v>
      </c>
      <c r="F179" s="262">
        <f t="shared" ref="F179" si="46">SUM(F176:F178)</f>
        <v>384</v>
      </c>
      <c r="G179" s="242">
        <f t="shared" si="34"/>
        <v>1.83916854255472E-2</v>
      </c>
      <c r="H179" s="265"/>
    </row>
    <row r="180" spans="2:8" ht="13.5" customHeight="1">
      <c r="B180" s="606">
        <v>45</v>
      </c>
      <c r="C180" s="545" t="s">
        <v>41</v>
      </c>
      <c r="D180" s="305" t="s">
        <v>288</v>
      </c>
      <c r="E180" s="335">
        <f>市区町村別_推計残存歯数階層別人数!H180</f>
        <v>1215</v>
      </c>
      <c r="F180" s="262">
        <v>31</v>
      </c>
      <c r="G180" s="242">
        <f t="shared" si="34"/>
        <v>2.5514403292181069E-2</v>
      </c>
      <c r="H180" s="265"/>
    </row>
    <row r="181" spans="2:8" ht="13.5" customHeight="1">
      <c r="B181" s="607"/>
      <c r="C181" s="546"/>
      <c r="D181" s="361" t="s">
        <v>289</v>
      </c>
      <c r="E181" s="362">
        <f>市区町村別_推計残存歯数階層別人数!H181</f>
        <v>1824</v>
      </c>
      <c r="F181" s="295">
        <v>29</v>
      </c>
      <c r="G181" s="275">
        <f t="shared" si="34"/>
        <v>1.5899122807017545E-2</v>
      </c>
      <c r="H181" s="265"/>
    </row>
    <row r="182" spans="2:8" ht="13.5" customHeight="1">
      <c r="B182" s="607"/>
      <c r="C182" s="546"/>
      <c r="D182" s="358" t="s">
        <v>290</v>
      </c>
      <c r="E182" s="359">
        <f>市区町村別_推計残存歯数階層別人数!H182</f>
        <v>3360</v>
      </c>
      <c r="F182" s="357">
        <v>35</v>
      </c>
      <c r="G182" s="366">
        <f t="shared" si="34"/>
        <v>1.0416666666666666E-2</v>
      </c>
      <c r="H182" s="265"/>
    </row>
    <row r="183" spans="2:8" ht="13.5" customHeight="1">
      <c r="B183" s="613"/>
      <c r="C183" s="547"/>
      <c r="D183" s="293" t="s">
        <v>134</v>
      </c>
      <c r="E183" s="335">
        <f>市区町村別_推計残存歯数階層別人数!H183</f>
        <v>6399</v>
      </c>
      <c r="F183" s="262">
        <f t="shared" ref="F183" si="47">SUM(F180:F182)</f>
        <v>95</v>
      </c>
      <c r="G183" s="242">
        <f t="shared" si="34"/>
        <v>1.4846069698390373E-2</v>
      </c>
      <c r="H183" s="265"/>
    </row>
    <row r="184" spans="2:8" ht="13.5" customHeight="1">
      <c r="B184" s="606">
        <v>46</v>
      </c>
      <c r="C184" s="545" t="s">
        <v>21</v>
      </c>
      <c r="D184" s="305" t="s">
        <v>288</v>
      </c>
      <c r="E184" s="335">
        <f>市区町村別_推計残存歯数階層別人数!H184</f>
        <v>1478</v>
      </c>
      <c r="F184" s="262">
        <v>43</v>
      </c>
      <c r="G184" s="242">
        <f t="shared" si="34"/>
        <v>2.9093369418132613E-2</v>
      </c>
      <c r="H184" s="265"/>
    </row>
    <row r="185" spans="2:8" ht="13.5" customHeight="1">
      <c r="B185" s="607"/>
      <c r="C185" s="546"/>
      <c r="D185" s="361" t="s">
        <v>289</v>
      </c>
      <c r="E185" s="362">
        <f>市区町村別_推計残存歯数階層別人数!H185</f>
        <v>2370</v>
      </c>
      <c r="F185" s="295">
        <v>58</v>
      </c>
      <c r="G185" s="275">
        <f t="shared" si="34"/>
        <v>2.4472573839662448E-2</v>
      </c>
      <c r="H185" s="265"/>
    </row>
    <row r="186" spans="2:8" ht="13.5" customHeight="1">
      <c r="B186" s="607"/>
      <c r="C186" s="546"/>
      <c r="D186" s="358" t="s">
        <v>290</v>
      </c>
      <c r="E186" s="359">
        <f>市区町村別_推計残存歯数階層別人数!H186</f>
        <v>5026</v>
      </c>
      <c r="F186" s="357">
        <v>86</v>
      </c>
      <c r="G186" s="366">
        <f t="shared" si="34"/>
        <v>1.7111022682053324E-2</v>
      </c>
      <c r="H186" s="265"/>
    </row>
    <row r="187" spans="2:8" ht="13.5" customHeight="1">
      <c r="B187" s="613"/>
      <c r="C187" s="547"/>
      <c r="D187" s="293" t="s">
        <v>134</v>
      </c>
      <c r="E187" s="335">
        <f>市区町村別_推計残存歯数階層別人数!H187</f>
        <v>8874</v>
      </c>
      <c r="F187" s="262">
        <f t="shared" ref="F187" si="48">SUM(F184:F186)</f>
        <v>187</v>
      </c>
      <c r="G187" s="242">
        <f t="shared" si="34"/>
        <v>2.1072796934865901E-2</v>
      </c>
      <c r="H187" s="265"/>
    </row>
    <row r="188" spans="2:8" ht="13.5" customHeight="1">
      <c r="B188" s="606">
        <v>47</v>
      </c>
      <c r="C188" s="545" t="s">
        <v>13</v>
      </c>
      <c r="D188" s="305" t="s">
        <v>288</v>
      </c>
      <c r="E188" s="335">
        <f>市区町村別_推計残存歯数階層別人数!H188</f>
        <v>3046</v>
      </c>
      <c r="F188" s="262">
        <v>111</v>
      </c>
      <c r="G188" s="242">
        <f t="shared" si="34"/>
        <v>3.6441234405778067E-2</v>
      </c>
      <c r="H188" s="265"/>
    </row>
    <row r="189" spans="2:8" ht="13.5" customHeight="1">
      <c r="B189" s="607"/>
      <c r="C189" s="546"/>
      <c r="D189" s="361" t="s">
        <v>289</v>
      </c>
      <c r="E189" s="362">
        <f>市区町村別_推計残存歯数階層別人数!H189</f>
        <v>5161</v>
      </c>
      <c r="F189" s="295">
        <v>128</v>
      </c>
      <c r="G189" s="275">
        <f t="shared" si="34"/>
        <v>2.4801395078473162E-2</v>
      </c>
      <c r="H189" s="265"/>
    </row>
    <row r="190" spans="2:8" ht="13.5" customHeight="1">
      <c r="B190" s="607"/>
      <c r="C190" s="546"/>
      <c r="D190" s="358" t="s">
        <v>290</v>
      </c>
      <c r="E190" s="359">
        <f>市区町村別_推計残存歯数階層別人数!H190</f>
        <v>9673</v>
      </c>
      <c r="F190" s="357">
        <v>176</v>
      </c>
      <c r="G190" s="366">
        <f t="shared" si="34"/>
        <v>1.819497570557221E-2</v>
      </c>
      <c r="H190" s="265"/>
    </row>
    <row r="191" spans="2:8" ht="13.5" customHeight="1">
      <c r="B191" s="613"/>
      <c r="C191" s="547"/>
      <c r="D191" s="293" t="s">
        <v>134</v>
      </c>
      <c r="E191" s="335">
        <f>市区町村別_推計残存歯数階層別人数!H191</f>
        <v>17880</v>
      </c>
      <c r="F191" s="262">
        <f t="shared" ref="F191" si="49">SUM(F188:F190)</f>
        <v>415</v>
      </c>
      <c r="G191" s="242">
        <f t="shared" si="34"/>
        <v>2.3210290827740492E-2</v>
      </c>
      <c r="H191" s="265"/>
    </row>
    <row r="192" spans="2:8" ht="13.5" customHeight="1">
      <c r="B192" s="606">
        <v>48</v>
      </c>
      <c r="C192" s="545" t="s">
        <v>22</v>
      </c>
      <c r="D192" s="305" t="s">
        <v>288</v>
      </c>
      <c r="E192" s="335">
        <f>市区町村別_推計残存歯数階層別人数!H192</f>
        <v>1545</v>
      </c>
      <c r="F192" s="262">
        <v>52</v>
      </c>
      <c r="G192" s="242">
        <f t="shared" si="34"/>
        <v>3.3656957928802592E-2</v>
      </c>
      <c r="H192" s="265"/>
    </row>
    <row r="193" spans="2:8" ht="13.5" customHeight="1">
      <c r="B193" s="607"/>
      <c r="C193" s="546"/>
      <c r="D193" s="361" t="s">
        <v>289</v>
      </c>
      <c r="E193" s="362">
        <f>市区町村別_推計残存歯数階層別人数!H193</f>
        <v>2657</v>
      </c>
      <c r="F193" s="295">
        <v>37</v>
      </c>
      <c r="G193" s="275">
        <f t="shared" si="34"/>
        <v>1.3925479864508844E-2</v>
      </c>
      <c r="H193" s="265"/>
    </row>
    <row r="194" spans="2:8" ht="13.5" customHeight="1">
      <c r="B194" s="607"/>
      <c r="C194" s="546"/>
      <c r="D194" s="358" t="s">
        <v>290</v>
      </c>
      <c r="E194" s="359">
        <f>市区町村別_推計残存歯数階層別人数!H194</f>
        <v>6348</v>
      </c>
      <c r="F194" s="357">
        <v>73</v>
      </c>
      <c r="G194" s="366">
        <f t="shared" si="34"/>
        <v>1.1499684940138626E-2</v>
      </c>
      <c r="H194" s="265"/>
    </row>
    <row r="195" spans="2:8" ht="13.5" customHeight="1">
      <c r="B195" s="613"/>
      <c r="C195" s="547"/>
      <c r="D195" s="293" t="s">
        <v>134</v>
      </c>
      <c r="E195" s="335">
        <f>市区町村別_推計残存歯数階層別人数!H195</f>
        <v>10550</v>
      </c>
      <c r="F195" s="262">
        <f t="shared" ref="F195" si="50">SUM(F192:F194)</f>
        <v>162</v>
      </c>
      <c r="G195" s="242">
        <f t="shared" si="34"/>
        <v>1.5355450236966824E-2</v>
      </c>
      <c r="H195" s="265"/>
    </row>
    <row r="196" spans="2:8" ht="13.5" customHeight="1">
      <c r="B196" s="606">
        <v>49</v>
      </c>
      <c r="C196" s="545" t="s">
        <v>23</v>
      </c>
      <c r="D196" s="305" t="s">
        <v>288</v>
      </c>
      <c r="E196" s="335">
        <f>市区町村別_推計残存歯数階層別人数!H196</f>
        <v>1776</v>
      </c>
      <c r="F196" s="262">
        <v>50</v>
      </c>
      <c r="G196" s="242">
        <f t="shared" ref="G196:G259" si="51">IFERROR(F196/E196,"-")</f>
        <v>2.8153153153153154E-2</v>
      </c>
      <c r="H196" s="265"/>
    </row>
    <row r="197" spans="2:8" ht="13.5" customHeight="1">
      <c r="B197" s="607"/>
      <c r="C197" s="546"/>
      <c r="D197" s="361" t="s">
        <v>289</v>
      </c>
      <c r="E197" s="362">
        <f>市区町村別_推計残存歯数階層別人数!H197</f>
        <v>2861</v>
      </c>
      <c r="F197" s="295">
        <v>50</v>
      </c>
      <c r="G197" s="275">
        <f t="shared" si="51"/>
        <v>1.7476406850751487E-2</v>
      </c>
      <c r="H197" s="265"/>
    </row>
    <row r="198" spans="2:8" ht="13.5" customHeight="1">
      <c r="B198" s="607"/>
      <c r="C198" s="546"/>
      <c r="D198" s="358" t="s">
        <v>290</v>
      </c>
      <c r="E198" s="359">
        <f>市区町村別_推計残存歯数階層別人数!H198</f>
        <v>5190</v>
      </c>
      <c r="F198" s="357">
        <v>89</v>
      </c>
      <c r="G198" s="366">
        <f t="shared" si="51"/>
        <v>1.7148362235067438E-2</v>
      </c>
      <c r="H198" s="265"/>
    </row>
    <row r="199" spans="2:8" ht="13.5" customHeight="1">
      <c r="B199" s="613"/>
      <c r="C199" s="547"/>
      <c r="D199" s="293" t="s">
        <v>134</v>
      </c>
      <c r="E199" s="335">
        <f>市区町村別_推計残存歯数階層別人数!H199</f>
        <v>9827</v>
      </c>
      <c r="F199" s="262">
        <f t="shared" ref="F199" si="52">SUM(F196:F198)</f>
        <v>189</v>
      </c>
      <c r="G199" s="242">
        <f t="shared" si="51"/>
        <v>1.923272616261321E-2</v>
      </c>
      <c r="H199" s="265"/>
    </row>
    <row r="200" spans="2:8" ht="13.5" customHeight="1">
      <c r="B200" s="606">
        <v>50</v>
      </c>
      <c r="C200" s="545" t="s">
        <v>14</v>
      </c>
      <c r="D200" s="305" t="s">
        <v>288</v>
      </c>
      <c r="E200" s="335">
        <f>市区町村別_推計残存歯数階層別人数!H200</f>
        <v>1624</v>
      </c>
      <c r="F200" s="262">
        <v>49</v>
      </c>
      <c r="G200" s="242">
        <f t="shared" si="51"/>
        <v>3.017241379310345E-2</v>
      </c>
      <c r="H200" s="265"/>
    </row>
    <row r="201" spans="2:8" ht="13.5" customHeight="1">
      <c r="B201" s="607"/>
      <c r="C201" s="546"/>
      <c r="D201" s="361" t="s">
        <v>289</v>
      </c>
      <c r="E201" s="362">
        <f>市区町村別_推計残存歯数階層別人数!H201</f>
        <v>2431</v>
      </c>
      <c r="F201" s="295">
        <v>63</v>
      </c>
      <c r="G201" s="275">
        <f t="shared" si="51"/>
        <v>2.5915261209378856E-2</v>
      </c>
      <c r="H201" s="265"/>
    </row>
    <row r="202" spans="2:8" ht="13.5" customHeight="1">
      <c r="B202" s="607"/>
      <c r="C202" s="546"/>
      <c r="D202" s="358" t="s">
        <v>290</v>
      </c>
      <c r="E202" s="359">
        <f>市区町村別_推計残存歯数階層別人数!H202</f>
        <v>4282</v>
      </c>
      <c r="F202" s="357">
        <v>60</v>
      </c>
      <c r="G202" s="366">
        <f t="shared" si="51"/>
        <v>1.4012143858010275E-2</v>
      </c>
      <c r="H202" s="265"/>
    </row>
    <row r="203" spans="2:8" ht="13.5" customHeight="1">
      <c r="B203" s="613"/>
      <c r="C203" s="547"/>
      <c r="D203" s="293" t="s">
        <v>134</v>
      </c>
      <c r="E203" s="335">
        <f>市区町村別_推計残存歯数階層別人数!H203</f>
        <v>8337</v>
      </c>
      <c r="F203" s="262">
        <f t="shared" ref="F203" si="53">SUM(F200:F202)</f>
        <v>172</v>
      </c>
      <c r="G203" s="242">
        <f t="shared" si="51"/>
        <v>2.0630922394146576E-2</v>
      </c>
      <c r="H203" s="265"/>
    </row>
    <row r="204" spans="2:8" ht="13.5" customHeight="1">
      <c r="B204" s="606">
        <v>51</v>
      </c>
      <c r="C204" s="545" t="s">
        <v>42</v>
      </c>
      <c r="D204" s="305" t="s">
        <v>288</v>
      </c>
      <c r="E204" s="335">
        <f>市区町村別_推計残存歯数階層別人数!H204</f>
        <v>2116</v>
      </c>
      <c r="F204" s="262">
        <v>55</v>
      </c>
      <c r="G204" s="242">
        <f t="shared" si="51"/>
        <v>2.5992438563327031E-2</v>
      </c>
      <c r="H204" s="265"/>
    </row>
    <row r="205" spans="2:8" ht="13.5" customHeight="1">
      <c r="B205" s="607"/>
      <c r="C205" s="546"/>
      <c r="D205" s="361" t="s">
        <v>289</v>
      </c>
      <c r="E205" s="362">
        <f>市区町村別_推計残存歯数階層別人数!H205</f>
        <v>3220</v>
      </c>
      <c r="F205" s="295">
        <v>54</v>
      </c>
      <c r="G205" s="275">
        <f t="shared" si="51"/>
        <v>1.6770186335403725E-2</v>
      </c>
      <c r="H205" s="265"/>
    </row>
    <row r="206" spans="2:8" ht="13.5" customHeight="1">
      <c r="B206" s="607"/>
      <c r="C206" s="546"/>
      <c r="D206" s="358" t="s">
        <v>290</v>
      </c>
      <c r="E206" s="359">
        <f>市区町村別_推計残存歯数階層別人数!H206</f>
        <v>6554</v>
      </c>
      <c r="F206" s="357">
        <v>88</v>
      </c>
      <c r="G206" s="366">
        <f t="shared" si="51"/>
        <v>1.3426914861153494E-2</v>
      </c>
      <c r="H206" s="265"/>
    </row>
    <row r="207" spans="2:8" ht="13.5" customHeight="1">
      <c r="B207" s="613"/>
      <c r="C207" s="547"/>
      <c r="D207" s="293" t="s">
        <v>134</v>
      </c>
      <c r="E207" s="335">
        <f>市区町村別_推計残存歯数階層別人数!H207</f>
        <v>11890</v>
      </c>
      <c r="F207" s="262">
        <f t="shared" ref="F207" si="54">SUM(F204:F206)</f>
        <v>197</v>
      </c>
      <c r="G207" s="242">
        <f t="shared" si="51"/>
        <v>1.6568544995794784E-2</v>
      </c>
      <c r="H207" s="265"/>
    </row>
    <row r="208" spans="2:8" ht="13.5" customHeight="1">
      <c r="B208" s="606">
        <v>52</v>
      </c>
      <c r="C208" s="545" t="s">
        <v>4</v>
      </c>
      <c r="D208" s="305" t="s">
        <v>288</v>
      </c>
      <c r="E208" s="335">
        <f>市区町村別_推計残存歯数階層別人数!H208</f>
        <v>1455</v>
      </c>
      <c r="F208" s="262">
        <v>44</v>
      </c>
      <c r="G208" s="242">
        <f t="shared" si="51"/>
        <v>3.0240549828178694E-2</v>
      </c>
      <c r="H208" s="265"/>
    </row>
    <row r="209" spans="2:8" ht="13.5" customHeight="1">
      <c r="B209" s="607"/>
      <c r="C209" s="546"/>
      <c r="D209" s="361" t="s">
        <v>289</v>
      </c>
      <c r="E209" s="362">
        <f>市区町村別_推計残存歯数階層別人数!H209</f>
        <v>2779</v>
      </c>
      <c r="F209" s="295">
        <v>61</v>
      </c>
      <c r="G209" s="275">
        <f t="shared" si="51"/>
        <v>2.1950341849586181E-2</v>
      </c>
      <c r="H209" s="265"/>
    </row>
    <row r="210" spans="2:8" ht="13.5" customHeight="1">
      <c r="B210" s="607"/>
      <c r="C210" s="546"/>
      <c r="D210" s="358" t="s">
        <v>290</v>
      </c>
      <c r="E210" s="359">
        <f>市区町村別_推計残存歯数階層別人数!H210</f>
        <v>7172</v>
      </c>
      <c r="F210" s="357">
        <v>122</v>
      </c>
      <c r="G210" s="366">
        <f t="shared" si="51"/>
        <v>1.7010596765197991E-2</v>
      </c>
      <c r="H210" s="265"/>
    </row>
    <row r="211" spans="2:8" ht="13.5" customHeight="1">
      <c r="B211" s="613"/>
      <c r="C211" s="547"/>
      <c r="D211" s="293" t="s">
        <v>134</v>
      </c>
      <c r="E211" s="335">
        <f>市区町村別_推計残存歯数階層別人数!H211</f>
        <v>11406</v>
      </c>
      <c r="F211" s="262">
        <f t="shared" ref="F211" si="55">SUM(F208:F210)</f>
        <v>227</v>
      </c>
      <c r="G211" s="242">
        <f t="shared" si="51"/>
        <v>1.9901806066982289E-2</v>
      </c>
      <c r="H211" s="265"/>
    </row>
    <row r="212" spans="2:8" ht="13.5" customHeight="1">
      <c r="B212" s="606">
        <v>53</v>
      </c>
      <c r="C212" s="545" t="s">
        <v>19</v>
      </c>
      <c r="D212" s="305" t="s">
        <v>288</v>
      </c>
      <c r="E212" s="335">
        <f>市区町村別_推計残存歯数階層別人数!H212</f>
        <v>861</v>
      </c>
      <c r="F212" s="262">
        <v>16</v>
      </c>
      <c r="G212" s="242">
        <f t="shared" si="51"/>
        <v>1.8583042973286876E-2</v>
      </c>
      <c r="H212" s="265"/>
    </row>
    <row r="213" spans="2:8" ht="13.5" customHeight="1">
      <c r="B213" s="607"/>
      <c r="C213" s="546"/>
      <c r="D213" s="361" t="s">
        <v>289</v>
      </c>
      <c r="E213" s="362">
        <f>市区町村別_推計残存歯数階層別人数!H213</f>
        <v>1262</v>
      </c>
      <c r="F213" s="295">
        <v>26</v>
      </c>
      <c r="G213" s="275">
        <f t="shared" si="51"/>
        <v>2.0602218700475437E-2</v>
      </c>
      <c r="H213" s="265"/>
    </row>
    <row r="214" spans="2:8" ht="13.5" customHeight="1">
      <c r="B214" s="607"/>
      <c r="C214" s="546"/>
      <c r="D214" s="358" t="s">
        <v>290</v>
      </c>
      <c r="E214" s="359">
        <f>市区町村別_推計残存歯数階層別人数!H214</f>
        <v>2577</v>
      </c>
      <c r="F214" s="357">
        <v>32</v>
      </c>
      <c r="G214" s="366">
        <f t="shared" si="51"/>
        <v>1.2417539774932091E-2</v>
      </c>
      <c r="H214" s="265"/>
    </row>
    <row r="215" spans="2:8" ht="13.5" customHeight="1">
      <c r="B215" s="613"/>
      <c r="C215" s="547"/>
      <c r="D215" s="293" t="s">
        <v>134</v>
      </c>
      <c r="E215" s="335">
        <f>市区町村別_推計残存歯数階層別人数!H215</f>
        <v>4700</v>
      </c>
      <c r="F215" s="262">
        <f t="shared" ref="F215" si="56">SUM(F212:F214)</f>
        <v>74</v>
      </c>
      <c r="G215" s="242">
        <f t="shared" si="51"/>
        <v>1.5744680851063831E-2</v>
      </c>
      <c r="H215" s="265"/>
    </row>
    <row r="216" spans="2:8" ht="13.5" customHeight="1">
      <c r="B216" s="606">
        <v>54</v>
      </c>
      <c r="C216" s="545" t="s">
        <v>24</v>
      </c>
      <c r="D216" s="305" t="s">
        <v>288</v>
      </c>
      <c r="E216" s="335">
        <f>市区町村別_推計残存歯数階層別人数!H216</f>
        <v>1545</v>
      </c>
      <c r="F216" s="262">
        <v>57</v>
      </c>
      <c r="G216" s="242">
        <f t="shared" si="51"/>
        <v>3.6893203883495145E-2</v>
      </c>
      <c r="H216" s="265"/>
    </row>
    <row r="217" spans="2:8" ht="13.5" customHeight="1">
      <c r="B217" s="607"/>
      <c r="C217" s="546"/>
      <c r="D217" s="361" t="s">
        <v>289</v>
      </c>
      <c r="E217" s="362">
        <f>市区町村別_推計残存歯数階層別人数!H217</f>
        <v>2440</v>
      </c>
      <c r="F217" s="295">
        <v>67</v>
      </c>
      <c r="G217" s="275">
        <f t="shared" si="51"/>
        <v>2.7459016393442622E-2</v>
      </c>
      <c r="H217" s="265"/>
    </row>
    <row r="218" spans="2:8" ht="13.5" customHeight="1">
      <c r="B218" s="607"/>
      <c r="C218" s="546"/>
      <c r="D218" s="358" t="s">
        <v>290</v>
      </c>
      <c r="E218" s="359">
        <f>市区町村別_推計残存歯数階層別人数!H218</f>
        <v>5053</v>
      </c>
      <c r="F218" s="357">
        <v>80</v>
      </c>
      <c r="G218" s="366">
        <f t="shared" si="51"/>
        <v>1.583217890362161E-2</v>
      </c>
      <c r="H218" s="265"/>
    </row>
    <row r="219" spans="2:8" ht="13.5" customHeight="1">
      <c r="B219" s="613"/>
      <c r="C219" s="547"/>
      <c r="D219" s="300" t="s">
        <v>134</v>
      </c>
      <c r="E219" s="337">
        <f>市区町村別_推計残存歯数階層別人数!H219</f>
        <v>9038</v>
      </c>
      <c r="F219" s="267">
        <f t="shared" ref="F219" si="57">SUM(F216:F218)</f>
        <v>204</v>
      </c>
      <c r="G219" s="383">
        <f t="shared" si="51"/>
        <v>2.2571365346315556E-2</v>
      </c>
      <c r="H219" s="265"/>
    </row>
    <row r="220" spans="2:8" ht="13.5" customHeight="1">
      <c r="B220" s="606">
        <v>55</v>
      </c>
      <c r="C220" s="545" t="s">
        <v>15</v>
      </c>
      <c r="D220" s="305" t="s">
        <v>288</v>
      </c>
      <c r="E220" s="335">
        <f>市区町村別_推計残存歯数階層別人数!H220</f>
        <v>1635</v>
      </c>
      <c r="F220" s="262">
        <v>64</v>
      </c>
      <c r="G220" s="242">
        <f t="shared" si="51"/>
        <v>3.914373088685015E-2</v>
      </c>
      <c r="H220" s="265"/>
    </row>
    <row r="221" spans="2:8" ht="13.5" customHeight="1">
      <c r="B221" s="607"/>
      <c r="C221" s="546"/>
      <c r="D221" s="361" t="s">
        <v>289</v>
      </c>
      <c r="E221" s="362">
        <f>市区町村別_推計残存歯数階層別人数!H221</f>
        <v>2469</v>
      </c>
      <c r="F221" s="295">
        <v>72</v>
      </c>
      <c r="G221" s="275">
        <f t="shared" si="51"/>
        <v>2.9161603888213851E-2</v>
      </c>
      <c r="H221" s="265"/>
    </row>
    <row r="222" spans="2:8" ht="13.5" customHeight="1">
      <c r="B222" s="607"/>
      <c r="C222" s="546"/>
      <c r="D222" s="358" t="s">
        <v>290</v>
      </c>
      <c r="E222" s="359">
        <f>市区町村別_推計残存歯数階層別人数!H222</f>
        <v>4515</v>
      </c>
      <c r="F222" s="357">
        <v>105</v>
      </c>
      <c r="G222" s="366">
        <f t="shared" si="51"/>
        <v>2.3255813953488372E-2</v>
      </c>
      <c r="H222" s="265"/>
    </row>
    <row r="223" spans="2:8" ht="13.5" customHeight="1">
      <c r="B223" s="613"/>
      <c r="C223" s="547"/>
      <c r="D223" s="293" t="s">
        <v>134</v>
      </c>
      <c r="E223" s="335">
        <f>市区町村別_推計残存歯数階層別人数!H223</f>
        <v>8619</v>
      </c>
      <c r="F223" s="262">
        <f t="shared" ref="F223" si="58">SUM(F220:F222)</f>
        <v>241</v>
      </c>
      <c r="G223" s="242">
        <f t="shared" si="51"/>
        <v>2.7961480450168233E-2</v>
      </c>
      <c r="H223" s="265"/>
    </row>
    <row r="224" spans="2:8" ht="13.5" customHeight="1">
      <c r="B224" s="606">
        <v>56</v>
      </c>
      <c r="C224" s="545" t="s">
        <v>9</v>
      </c>
      <c r="D224" s="305" t="s">
        <v>288</v>
      </c>
      <c r="E224" s="335">
        <f>市区町村別_推計残存歯数階層別人数!H224</f>
        <v>952</v>
      </c>
      <c r="F224" s="262">
        <v>41</v>
      </c>
      <c r="G224" s="242">
        <f t="shared" si="51"/>
        <v>4.3067226890756302E-2</v>
      </c>
      <c r="H224" s="265"/>
    </row>
    <row r="225" spans="2:8" ht="13.5" customHeight="1">
      <c r="B225" s="607"/>
      <c r="C225" s="546"/>
      <c r="D225" s="361" t="s">
        <v>289</v>
      </c>
      <c r="E225" s="362">
        <f>市区町村別_推計残存歯数階層別人数!H225</f>
        <v>1576</v>
      </c>
      <c r="F225" s="295">
        <v>36</v>
      </c>
      <c r="G225" s="275">
        <f t="shared" si="51"/>
        <v>2.2842639593908629E-2</v>
      </c>
      <c r="H225" s="265"/>
    </row>
    <row r="226" spans="2:8" ht="13.5" customHeight="1">
      <c r="B226" s="607"/>
      <c r="C226" s="546"/>
      <c r="D226" s="358" t="s">
        <v>290</v>
      </c>
      <c r="E226" s="359">
        <f>市区町村別_推計残存歯数階層別人数!H226</f>
        <v>3013</v>
      </c>
      <c r="F226" s="357">
        <v>46</v>
      </c>
      <c r="G226" s="366">
        <f t="shared" si="51"/>
        <v>1.5267175572519083E-2</v>
      </c>
      <c r="H226" s="265"/>
    </row>
    <row r="227" spans="2:8" ht="13.5" customHeight="1">
      <c r="B227" s="613"/>
      <c r="C227" s="547"/>
      <c r="D227" s="293" t="s">
        <v>134</v>
      </c>
      <c r="E227" s="335">
        <f>市区町村別_推計残存歯数階層別人数!H227</f>
        <v>5541</v>
      </c>
      <c r="F227" s="262">
        <f t="shared" ref="F227" si="59">SUM(F224:F226)</f>
        <v>123</v>
      </c>
      <c r="G227" s="242">
        <f t="shared" si="51"/>
        <v>2.2198159177043854E-2</v>
      </c>
      <c r="H227" s="265"/>
    </row>
    <row r="228" spans="2:8" ht="13.5" customHeight="1">
      <c r="B228" s="606">
        <v>57</v>
      </c>
      <c r="C228" s="545" t="s">
        <v>43</v>
      </c>
      <c r="D228" s="305" t="s">
        <v>288</v>
      </c>
      <c r="E228" s="335">
        <f>市区町村別_推計残存歯数階層別人数!H228</f>
        <v>741</v>
      </c>
      <c r="F228" s="262">
        <v>30</v>
      </c>
      <c r="G228" s="242">
        <f t="shared" si="51"/>
        <v>4.048582995951417E-2</v>
      </c>
      <c r="H228" s="265"/>
    </row>
    <row r="229" spans="2:8" ht="13.5" customHeight="1">
      <c r="B229" s="607"/>
      <c r="C229" s="546"/>
      <c r="D229" s="361" t="s">
        <v>289</v>
      </c>
      <c r="E229" s="362">
        <f>市区町村別_推計残存歯数階層別人数!H229</f>
        <v>1163</v>
      </c>
      <c r="F229" s="295">
        <v>34</v>
      </c>
      <c r="G229" s="275">
        <f t="shared" si="51"/>
        <v>2.9234737747205503E-2</v>
      </c>
      <c r="H229" s="265"/>
    </row>
    <row r="230" spans="2:8" ht="13.5" customHeight="1">
      <c r="B230" s="607"/>
      <c r="C230" s="546"/>
      <c r="D230" s="358" t="s">
        <v>290</v>
      </c>
      <c r="E230" s="359">
        <f>市区町村別_推計残存歯数階層別人数!H230</f>
        <v>2354</v>
      </c>
      <c r="F230" s="357">
        <v>38</v>
      </c>
      <c r="G230" s="366">
        <f t="shared" si="51"/>
        <v>1.6142735768903994E-2</v>
      </c>
      <c r="H230" s="265"/>
    </row>
    <row r="231" spans="2:8" ht="13.5" customHeight="1">
      <c r="B231" s="613"/>
      <c r="C231" s="547"/>
      <c r="D231" s="293" t="s">
        <v>134</v>
      </c>
      <c r="E231" s="335">
        <f>市区町村別_推計残存歯数階層別人数!H231</f>
        <v>4258</v>
      </c>
      <c r="F231" s="262">
        <f t="shared" ref="F231" si="60">SUM(F228:F230)</f>
        <v>102</v>
      </c>
      <c r="G231" s="242">
        <f t="shared" si="51"/>
        <v>2.3954908407703146E-2</v>
      </c>
      <c r="H231" s="265"/>
    </row>
    <row r="232" spans="2:8" ht="13.5" customHeight="1">
      <c r="B232" s="606">
        <v>58</v>
      </c>
      <c r="C232" s="545" t="s">
        <v>25</v>
      </c>
      <c r="D232" s="305" t="s">
        <v>288</v>
      </c>
      <c r="E232" s="335">
        <f>市区町村別_推計残存歯数階層別人数!H232</f>
        <v>786</v>
      </c>
      <c r="F232" s="262">
        <v>30</v>
      </c>
      <c r="G232" s="242">
        <f t="shared" si="51"/>
        <v>3.8167938931297711E-2</v>
      </c>
      <c r="H232" s="265"/>
    </row>
    <row r="233" spans="2:8" ht="13.5" customHeight="1">
      <c r="B233" s="607"/>
      <c r="C233" s="546"/>
      <c r="D233" s="361" t="s">
        <v>289</v>
      </c>
      <c r="E233" s="362">
        <f>市区町村別_推計残存歯数階層別人数!H233</f>
        <v>1268</v>
      </c>
      <c r="F233" s="295">
        <v>29</v>
      </c>
      <c r="G233" s="275">
        <f t="shared" si="51"/>
        <v>2.2870662460567823E-2</v>
      </c>
      <c r="H233" s="265"/>
    </row>
    <row r="234" spans="2:8" ht="13.5" customHeight="1">
      <c r="B234" s="607"/>
      <c r="C234" s="546"/>
      <c r="D234" s="358" t="s">
        <v>290</v>
      </c>
      <c r="E234" s="359">
        <f>市区町村別_推計残存歯数階層別人数!H234</f>
        <v>2859</v>
      </c>
      <c r="F234" s="357">
        <v>50</v>
      </c>
      <c r="G234" s="366">
        <f t="shared" si="51"/>
        <v>1.7488632388947184E-2</v>
      </c>
      <c r="H234" s="265"/>
    </row>
    <row r="235" spans="2:8" ht="13.5" customHeight="1">
      <c r="B235" s="613"/>
      <c r="C235" s="547"/>
      <c r="D235" s="293" t="s">
        <v>134</v>
      </c>
      <c r="E235" s="335">
        <f>市区町村別_推計残存歯数階層別人数!H235</f>
        <v>4913</v>
      </c>
      <c r="F235" s="262">
        <f t="shared" ref="F235" si="61">SUM(F232:F234)</f>
        <v>109</v>
      </c>
      <c r="G235" s="242">
        <f t="shared" si="51"/>
        <v>2.2186037044575616E-2</v>
      </c>
      <c r="H235" s="265"/>
    </row>
    <row r="236" spans="2:8" ht="13.5" customHeight="1">
      <c r="B236" s="606">
        <v>59</v>
      </c>
      <c r="C236" s="545" t="s">
        <v>20</v>
      </c>
      <c r="D236" s="305" t="s">
        <v>288</v>
      </c>
      <c r="E236" s="335">
        <f>市区町村別_推計残存歯数階層別人数!H236</f>
        <v>6605</v>
      </c>
      <c r="F236" s="262">
        <v>211</v>
      </c>
      <c r="G236" s="242">
        <f t="shared" si="51"/>
        <v>3.1945495836487509E-2</v>
      </c>
      <c r="H236" s="265"/>
    </row>
    <row r="237" spans="2:8" ht="13.5" customHeight="1">
      <c r="B237" s="607"/>
      <c r="C237" s="546"/>
      <c r="D237" s="361" t="s">
        <v>289</v>
      </c>
      <c r="E237" s="362">
        <f>市区町村別_推計残存歯数階層別人数!H237</f>
        <v>10590</v>
      </c>
      <c r="F237" s="295">
        <v>252</v>
      </c>
      <c r="G237" s="275">
        <f t="shared" si="51"/>
        <v>2.3796033994334279E-2</v>
      </c>
      <c r="H237" s="265"/>
    </row>
    <row r="238" spans="2:8" ht="13.5" customHeight="1">
      <c r="B238" s="607"/>
      <c r="C238" s="546"/>
      <c r="D238" s="358" t="s">
        <v>290</v>
      </c>
      <c r="E238" s="359">
        <f>市区町村別_推計残存歯数階層別人数!H238</f>
        <v>18928</v>
      </c>
      <c r="F238" s="357">
        <v>301</v>
      </c>
      <c r="G238" s="366">
        <f t="shared" si="51"/>
        <v>1.5902366863905327E-2</v>
      </c>
      <c r="H238" s="265"/>
    </row>
    <row r="239" spans="2:8" ht="13.5" customHeight="1">
      <c r="B239" s="613"/>
      <c r="C239" s="547"/>
      <c r="D239" s="293" t="s">
        <v>134</v>
      </c>
      <c r="E239" s="335">
        <f>市区町村別_推計残存歯数階層別人数!H239</f>
        <v>36123</v>
      </c>
      <c r="F239" s="262">
        <f t="shared" ref="F239" si="62">SUM(F236:F238)</f>
        <v>764</v>
      </c>
      <c r="G239" s="242">
        <f t="shared" si="51"/>
        <v>2.1149959859369377E-2</v>
      </c>
      <c r="H239" s="265"/>
    </row>
    <row r="240" spans="2:8" ht="13.5" customHeight="1">
      <c r="B240" s="606">
        <v>60</v>
      </c>
      <c r="C240" s="545" t="s">
        <v>44</v>
      </c>
      <c r="D240" s="305" t="s">
        <v>288</v>
      </c>
      <c r="E240" s="335">
        <f>市区町村別_推計残存歯数階層別人数!H240</f>
        <v>675</v>
      </c>
      <c r="F240" s="262">
        <v>20</v>
      </c>
      <c r="G240" s="242">
        <f t="shared" si="51"/>
        <v>2.9629629629629631E-2</v>
      </c>
      <c r="H240" s="265"/>
    </row>
    <row r="241" spans="2:8" ht="13.5" customHeight="1">
      <c r="B241" s="607"/>
      <c r="C241" s="546"/>
      <c r="D241" s="361" t="s">
        <v>289</v>
      </c>
      <c r="E241" s="362">
        <f>市区町村別_推計残存歯数階層別人数!H241</f>
        <v>1141</v>
      </c>
      <c r="F241" s="295">
        <v>21</v>
      </c>
      <c r="G241" s="275">
        <f t="shared" si="51"/>
        <v>1.8404907975460124E-2</v>
      </c>
      <c r="H241" s="265"/>
    </row>
    <row r="242" spans="2:8" ht="13.5" customHeight="1">
      <c r="B242" s="607"/>
      <c r="C242" s="546"/>
      <c r="D242" s="358" t="s">
        <v>290</v>
      </c>
      <c r="E242" s="359">
        <f>市区町村別_推計残存歯数階層別人数!H242</f>
        <v>2120</v>
      </c>
      <c r="F242" s="357">
        <v>29</v>
      </c>
      <c r="G242" s="366">
        <f t="shared" si="51"/>
        <v>1.3679245283018868E-2</v>
      </c>
      <c r="H242" s="265"/>
    </row>
    <row r="243" spans="2:8" ht="13.5" customHeight="1">
      <c r="B243" s="613"/>
      <c r="C243" s="547"/>
      <c r="D243" s="293" t="s">
        <v>134</v>
      </c>
      <c r="E243" s="335">
        <f>市区町村別_推計残存歯数階層別人数!H243</f>
        <v>3936</v>
      </c>
      <c r="F243" s="262">
        <f t="shared" ref="F243" si="63">SUM(F240:F242)</f>
        <v>70</v>
      </c>
      <c r="G243" s="242">
        <f t="shared" si="51"/>
        <v>1.7784552845528455E-2</v>
      </c>
      <c r="H243" s="265"/>
    </row>
    <row r="244" spans="2:8" ht="13.5" customHeight="1">
      <c r="B244" s="606">
        <v>61</v>
      </c>
      <c r="C244" s="545" t="s">
        <v>16</v>
      </c>
      <c r="D244" s="305" t="s">
        <v>288</v>
      </c>
      <c r="E244" s="335">
        <f>市区町村別_推計残存歯数階層別人数!H244</f>
        <v>752</v>
      </c>
      <c r="F244" s="262">
        <v>38</v>
      </c>
      <c r="G244" s="242">
        <f t="shared" si="51"/>
        <v>5.0531914893617018E-2</v>
      </c>
      <c r="H244" s="265"/>
    </row>
    <row r="245" spans="2:8" ht="13.5" customHeight="1">
      <c r="B245" s="607"/>
      <c r="C245" s="546"/>
      <c r="D245" s="361" t="s">
        <v>289</v>
      </c>
      <c r="E245" s="362">
        <f>市区町村別_推計残存歯数階層別人数!H245</f>
        <v>1116</v>
      </c>
      <c r="F245" s="295">
        <v>30</v>
      </c>
      <c r="G245" s="275">
        <f t="shared" si="51"/>
        <v>2.6881720430107527E-2</v>
      </c>
      <c r="H245" s="265"/>
    </row>
    <row r="246" spans="2:8" ht="13.5" customHeight="1">
      <c r="B246" s="607"/>
      <c r="C246" s="546"/>
      <c r="D246" s="358" t="s">
        <v>290</v>
      </c>
      <c r="E246" s="359">
        <f>市区町村別_推計残存歯数階層別人数!H246</f>
        <v>2124</v>
      </c>
      <c r="F246" s="357">
        <v>36</v>
      </c>
      <c r="G246" s="366">
        <f t="shared" si="51"/>
        <v>1.6949152542372881E-2</v>
      </c>
      <c r="H246" s="265"/>
    </row>
    <row r="247" spans="2:8" ht="13.5" customHeight="1">
      <c r="B247" s="613"/>
      <c r="C247" s="547"/>
      <c r="D247" s="293" t="s">
        <v>134</v>
      </c>
      <c r="E247" s="335">
        <f>市区町村別_推計残存歯数階層別人数!H247</f>
        <v>3992</v>
      </c>
      <c r="F247" s="262">
        <f t="shared" ref="F247" si="64">SUM(F244:F246)</f>
        <v>104</v>
      </c>
      <c r="G247" s="242">
        <f t="shared" si="51"/>
        <v>2.6052104208416832E-2</v>
      </c>
      <c r="H247" s="265"/>
    </row>
    <row r="248" spans="2:8" ht="13.5" customHeight="1">
      <c r="B248" s="606">
        <v>62</v>
      </c>
      <c r="C248" s="545" t="s">
        <v>17</v>
      </c>
      <c r="D248" s="305" t="s">
        <v>288</v>
      </c>
      <c r="E248" s="335">
        <f>市区町村別_推計残存歯数階層別人数!H248</f>
        <v>971</v>
      </c>
      <c r="F248" s="262">
        <v>32</v>
      </c>
      <c r="G248" s="242">
        <f t="shared" si="51"/>
        <v>3.2955715756951595E-2</v>
      </c>
      <c r="H248" s="265"/>
    </row>
    <row r="249" spans="2:8" ht="13.5" customHeight="1">
      <c r="B249" s="607"/>
      <c r="C249" s="546"/>
      <c r="D249" s="361" t="s">
        <v>289</v>
      </c>
      <c r="E249" s="362">
        <f>市区町村別_推計残存歯数階層別人数!H249</f>
        <v>1801</v>
      </c>
      <c r="F249" s="295">
        <v>32</v>
      </c>
      <c r="G249" s="275">
        <f t="shared" si="51"/>
        <v>1.7767906718489729E-2</v>
      </c>
      <c r="H249" s="265"/>
    </row>
    <row r="250" spans="2:8" ht="13.5" customHeight="1">
      <c r="B250" s="607"/>
      <c r="C250" s="546"/>
      <c r="D250" s="358" t="s">
        <v>290</v>
      </c>
      <c r="E250" s="359">
        <f>市区町村別_推計残存歯数階層別人数!H250</f>
        <v>3742</v>
      </c>
      <c r="F250" s="357">
        <v>45</v>
      </c>
      <c r="G250" s="366">
        <f t="shared" si="51"/>
        <v>1.2025654730090861E-2</v>
      </c>
      <c r="H250" s="265"/>
    </row>
    <row r="251" spans="2:8" ht="13.5" customHeight="1">
      <c r="B251" s="613"/>
      <c r="C251" s="547"/>
      <c r="D251" s="293" t="s">
        <v>134</v>
      </c>
      <c r="E251" s="335">
        <f>市区町村別_推計残存歯数階層別人数!H251</f>
        <v>6514</v>
      </c>
      <c r="F251" s="262">
        <f t="shared" ref="F251" si="65">SUM(F248:F250)</f>
        <v>109</v>
      </c>
      <c r="G251" s="242">
        <f t="shared" si="51"/>
        <v>1.6733190052195271E-2</v>
      </c>
      <c r="H251" s="265"/>
    </row>
    <row r="252" spans="2:8" ht="13.5" customHeight="1">
      <c r="B252" s="606">
        <v>63</v>
      </c>
      <c r="C252" s="545" t="s">
        <v>26</v>
      </c>
      <c r="D252" s="305" t="s">
        <v>288</v>
      </c>
      <c r="E252" s="335">
        <f>市区町村別_推計残存歯数階層別人数!H252</f>
        <v>743</v>
      </c>
      <c r="F252" s="262">
        <v>22</v>
      </c>
      <c r="G252" s="242">
        <f t="shared" si="51"/>
        <v>2.9609690444145357E-2</v>
      </c>
      <c r="H252" s="265"/>
    </row>
    <row r="253" spans="2:8" ht="13.5" customHeight="1">
      <c r="B253" s="607"/>
      <c r="C253" s="546"/>
      <c r="D253" s="361" t="s">
        <v>289</v>
      </c>
      <c r="E253" s="362">
        <f>市区町村別_推計残存歯数階層別人数!H253</f>
        <v>1293</v>
      </c>
      <c r="F253" s="295">
        <v>27</v>
      </c>
      <c r="G253" s="275">
        <f t="shared" si="51"/>
        <v>2.0881670533642691E-2</v>
      </c>
      <c r="H253" s="265"/>
    </row>
    <row r="254" spans="2:8" ht="13.5" customHeight="1">
      <c r="B254" s="607"/>
      <c r="C254" s="546"/>
      <c r="D254" s="358" t="s">
        <v>290</v>
      </c>
      <c r="E254" s="359">
        <f>市区町村別_推計残存歯数階層別人数!H254</f>
        <v>2755</v>
      </c>
      <c r="F254" s="357">
        <v>34</v>
      </c>
      <c r="G254" s="366">
        <f t="shared" si="51"/>
        <v>1.2341197822141561E-2</v>
      </c>
      <c r="H254" s="265"/>
    </row>
    <row r="255" spans="2:8" ht="13.5" customHeight="1">
      <c r="B255" s="613"/>
      <c r="C255" s="547"/>
      <c r="D255" s="293" t="s">
        <v>134</v>
      </c>
      <c r="E255" s="335">
        <f>市区町村別_推計残存歯数階層別人数!H255</f>
        <v>4791</v>
      </c>
      <c r="F255" s="262">
        <f t="shared" ref="F255" si="66">SUM(F252:F254)</f>
        <v>83</v>
      </c>
      <c r="G255" s="242">
        <f t="shared" si="51"/>
        <v>1.7324149446879565E-2</v>
      </c>
      <c r="H255" s="265"/>
    </row>
    <row r="256" spans="2:8" ht="13.5" customHeight="1">
      <c r="B256" s="606">
        <v>64</v>
      </c>
      <c r="C256" s="545" t="s">
        <v>45</v>
      </c>
      <c r="D256" s="305" t="s">
        <v>288</v>
      </c>
      <c r="E256" s="335">
        <f>市区町村別_推計残存歯数階層別人数!H256</f>
        <v>665</v>
      </c>
      <c r="F256" s="262">
        <v>23</v>
      </c>
      <c r="G256" s="242">
        <f t="shared" si="51"/>
        <v>3.4586466165413533E-2</v>
      </c>
      <c r="H256" s="265"/>
    </row>
    <row r="257" spans="2:8" ht="13.5" customHeight="1">
      <c r="B257" s="607"/>
      <c r="C257" s="546"/>
      <c r="D257" s="361" t="s">
        <v>289</v>
      </c>
      <c r="E257" s="362">
        <f>市区町村別_推計残存歯数階層別人数!H257</f>
        <v>1176</v>
      </c>
      <c r="F257" s="295">
        <v>20</v>
      </c>
      <c r="G257" s="275">
        <f t="shared" si="51"/>
        <v>1.7006802721088437E-2</v>
      </c>
      <c r="H257" s="265"/>
    </row>
    <row r="258" spans="2:8" ht="13.5" customHeight="1">
      <c r="B258" s="607"/>
      <c r="C258" s="546"/>
      <c r="D258" s="358" t="s">
        <v>290</v>
      </c>
      <c r="E258" s="359">
        <f>市区町村別_推計残存歯数階層別人数!H258</f>
        <v>2532</v>
      </c>
      <c r="F258" s="357">
        <v>18</v>
      </c>
      <c r="G258" s="366">
        <f t="shared" si="51"/>
        <v>7.1090047393364926E-3</v>
      </c>
      <c r="H258" s="265"/>
    </row>
    <row r="259" spans="2:8" ht="13.5" customHeight="1">
      <c r="B259" s="613"/>
      <c r="C259" s="547"/>
      <c r="D259" s="293" t="s">
        <v>134</v>
      </c>
      <c r="E259" s="335">
        <f>市区町村別_推計残存歯数階層別人数!H259</f>
        <v>4373</v>
      </c>
      <c r="F259" s="262">
        <f t="shared" ref="F259" si="67">SUM(F256:F258)</f>
        <v>61</v>
      </c>
      <c r="G259" s="242">
        <f t="shared" si="51"/>
        <v>1.3949233935513377E-2</v>
      </c>
      <c r="H259" s="265"/>
    </row>
    <row r="260" spans="2:8" ht="13.5" customHeight="1">
      <c r="B260" s="606">
        <v>65</v>
      </c>
      <c r="C260" s="545" t="s">
        <v>10</v>
      </c>
      <c r="D260" s="305" t="s">
        <v>288</v>
      </c>
      <c r="E260" s="335">
        <f>市区町村別_推計残存歯数階層別人数!H260</f>
        <v>344</v>
      </c>
      <c r="F260" s="262">
        <v>18</v>
      </c>
      <c r="G260" s="242">
        <f t="shared" ref="G260:G299" si="68">IFERROR(F260/E260,"-")</f>
        <v>5.232558139534884E-2</v>
      </c>
      <c r="H260" s="265"/>
    </row>
    <row r="261" spans="2:8" ht="13.5" customHeight="1">
      <c r="B261" s="607"/>
      <c r="C261" s="546"/>
      <c r="D261" s="361" t="s">
        <v>289</v>
      </c>
      <c r="E261" s="362">
        <f>市区町村別_推計残存歯数階層別人数!H261</f>
        <v>598</v>
      </c>
      <c r="F261" s="295">
        <v>13</v>
      </c>
      <c r="G261" s="275">
        <f t="shared" si="68"/>
        <v>2.1739130434782608E-2</v>
      </c>
      <c r="H261" s="265"/>
    </row>
    <row r="262" spans="2:8" ht="13.5" customHeight="1">
      <c r="B262" s="607"/>
      <c r="C262" s="546"/>
      <c r="D262" s="358" t="s">
        <v>290</v>
      </c>
      <c r="E262" s="359">
        <f>市区町村別_推計残存歯数階層別人数!H262</f>
        <v>1486</v>
      </c>
      <c r="F262" s="357">
        <v>22</v>
      </c>
      <c r="G262" s="366">
        <f t="shared" si="68"/>
        <v>1.4804845222072678E-2</v>
      </c>
      <c r="H262" s="265"/>
    </row>
    <row r="263" spans="2:8" ht="13.5" customHeight="1">
      <c r="B263" s="613"/>
      <c r="C263" s="547"/>
      <c r="D263" s="293" t="s">
        <v>134</v>
      </c>
      <c r="E263" s="335">
        <f>市区町村別_推計残存歯数階層別人数!H263</f>
        <v>2428</v>
      </c>
      <c r="F263" s="262">
        <f t="shared" ref="F263" si="69">SUM(F260:F262)</f>
        <v>53</v>
      </c>
      <c r="G263" s="242">
        <f t="shared" si="68"/>
        <v>2.1828665568369029E-2</v>
      </c>
      <c r="H263" s="265"/>
    </row>
    <row r="264" spans="2:8" ht="13.5" customHeight="1">
      <c r="B264" s="606">
        <v>66</v>
      </c>
      <c r="C264" s="545" t="s">
        <v>5</v>
      </c>
      <c r="D264" s="305" t="s">
        <v>288</v>
      </c>
      <c r="E264" s="335">
        <f>市区町村別_推計残存歯数階層別人数!H264</f>
        <v>378</v>
      </c>
      <c r="F264" s="262">
        <v>21</v>
      </c>
      <c r="G264" s="242">
        <f t="shared" si="68"/>
        <v>5.5555555555555552E-2</v>
      </c>
      <c r="H264" s="265"/>
    </row>
    <row r="265" spans="2:8" ht="13.5" customHeight="1">
      <c r="B265" s="607"/>
      <c r="C265" s="546"/>
      <c r="D265" s="361" t="s">
        <v>289</v>
      </c>
      <c r="E265" s="362">
        <f>市区町村別_推計残存歯数階層別人数!H265</f>
        <v>701</v>
      </c>
      <c r="F265" s="295">
        <v>16</v>
      </c>
      <c r="G265" s="275">
        <f t="shared" si="68"/>
        <v>2.2824536376604851E-2</v>
      </c>
      <c r="H265" s="265"/>
    </row>
    <row r="266" spans="2:8" ht="13.5" customHeight="1">
      <c r="B266" s="607"/>
      <c r="C266" s="546"/>
      <c r="D266" s="358" t="s">
        <v>290</v>
      </c>
      <c r="E266" s="359">
        <f>市区町村別_推計残存歯数階層別人数!H266</f>
        <v>1896</v>
      </c>
      <c r="F266" s="357">
        <v>22</v>
      </c>
      <c r="G266" s="366">
        <f t="shared" si="68"/>
        <v>1.1603375527426161E-2</v>
      </c>
      <c r="H266" s="265"/>
    </row>
    <row r="267" spans="2:8" ht="13.5" customHeight="1">
      <c r="B267" s="613"/>
      <c r="C267" s="547"/>
      <c r="D267" s="293" t="s">
        <v>134</v>
      </c>
      <c r="E267" s="335">
        <f>市区町村別_推計残存歯数階層別人数!H267</f>
        <v>2975</v>
      </c>
      <c r="F267" s="262">
        <f t="shared" ref="F267" si="70">SUM(F264:F266)</f>
        <v>59</v>
      </c>
      <c r="G267" s="242">
        <f t="shared" si="68"/>
        <v>1.9831932773109243E-2</v>
      </c>
      <c r="H267" s="265"/>
    </row>
    <row r="268" spans="2:8" ht="13.5" customHeight="1">
      <c r="B268" s="606">
        <v>67</v>
      </c>
      <c r="C268" s="545" t="s">
        <v>6</v>
      </c>
      <c r="D268" s="305" t="s">
        <v>288</v>
      </c>
      <c r="E268" s="335">
        <f>市区町村別_推計残存歯数階層別人数!H268</f>
        <v>195</v>
      </c>
      <c r="F268" s="262">
        <v>4</v>
      </c>
      <c r="G268" s="242">
        <f t="shared" si="68"/>
        <v>2.0512820512820513E-2</v>
      </c>
      <c r="H268" s="265"/>
    </row>
    <row r="269" spans="2:8" ht="13.5" customHeight="1">
      <c r="B269" s="607"/>
      <c r="C269" s="546"/>
      <c r="D269" s="361" t="s">
        <v>289</v>
      </c>
      <c r="E269" s="362">
        <f>市区町村別_推計残存歯数階層別人数!H269</f>
        <v>280</v>
      </c>
      <c r="F269" s="295">
        <v>5</v>
      </c>
      <c r="G269" s="275">
        <f t="shared" si="68"/>
        <v>1.7857142857142856E-2</v>
      </c>
      <c r="H269" s="265"/>
    </row>
    <row r="270" spans="2:8" ht="13.5" customHeight="1">
      <c r="B270" s="607"/>
      <c r="C270" s="546"/>
      <c r="D270" s="358" t="s">
        <v>290</v>
      </c>
      <c r="E270" s="359">
        <f>市区町村別_推計残存歯数階層別人数!H270</f>
        <v>458</v>
      </c>
      <c r="F270" s="357">
        <v>2</v>
      </c>
      <c r="G270" s="366">
        <f t="shared" si="68"/>
        <v>4.3668122270742356E-3</v>
      </c>
      <c r="H270" s="265"/>
    </row>
    <row r="271" spans="2:8" ht="13.5" customHeight="1">
      <c r="B271" s="613"/>
      <c r="C271" s="547"/>
      <c r="D271" s="293" t="s">
        <v>134</v>
      </c>
      <c r="E271" s="335">
        <f>市区町村別_推計残存歯数階層別人数!H271</f>
        <v>933</v>
      </c>
      <c r="F271" s="262">
        <f t="shared" ref="F271" si="71">SUM(F268:F270)</f>
        <v>11</v>
      </c>
      <c r="G271" s="242">
        <f t="shared" si="68"/>
        <v>1.1789924973204717E-2</v>
      </c>
      <c r="H271" s="265"/>
    </row>
    <row r="272" spans="2:8" ht="13.5" customHeight="1">
      <c r="B272" s="606">
        <v>68</v>
      </c>
      <c r="C272" s="545" t="s">
        <v>46</v>
      </c>
      <c r="D272" s="305" t="s">
        <v>288</v>
      </c>
      <c r="E272" s="335">
        <f>市区町村別_推計残存歯数階層別人数!H272</f>
        <v>229</v>
      </c>
      <c r="F272" s="262">
        <v>4</v>
      </c>
      <c r="G272" s="242">
        <f t="shared" si="68"/>
        <v>1.7467248908296942E-2</v>
      </c>
      <c r="H272" s="265"/>
    </row>
    <row r="273" spans="2:8" ht="13.5" customHeight="1">
      <c r="B273" s="607"/>
      <c r="C273" s="546"/>
      <c r="D273" s="361" t="s">
        <v>289</v>
      </c>
      <c r="E273" s="362">
        <f>市区町村別_推計残存歯数階層別人数!H273</f>
        <v>331</v>
      </c>
      <c r="F273" s="295">
        <v>9</v>
      </c>
      <c r="G273" s="275">
        <f t="shared" si="68"/>
        <v>2.7190332326283987E-2</v>
      </c>
      <c r="H273" s="265"/>
    </row>
    <row r="274" spans="2:8" ht="13.5" customHeight="1">
      <c r="B274" s="607"/>
      <c r="C274" s="546"/>
      <c r="D274" s="358" t="s">
        <v>290</v>
      </c>
      <c r="E274" s="359">
        <f>市区町村別_推計残存歯数階層別人数!H274</f>
        <v>586</v>
      </c>
      <c r="F274" s="357">
        <v>11</v>
      </c>
      <c r="G274" s="366">
        <f t="shared" si="68"/>
        <v>1.877133105802048E-2</v>
      </c>
      <c r="H274" s="265"/>
    </row>
    <row r="275" spans="2:8" ht="13.5" customHeight="1">
      <c r="B275" s="613"/>
      <c r="C275" s="547"/>
      <c r="D275" s="293" t="s">
        <v>134</v>
      </c>
      <c r="E275" s="335">
        <f>市区町村別_推計残存歯数階層別人数!H275</f>
        <v>1146</v>
      </c>
      <c r="F275" s="262">
        <f t="shared" ref="F275" si="72">SUM(F272:F274)</f>
        <v>24</v>
      </c>
      <c r="G275" s="242">
        <f t="shared" si="68"/>
        <v>2.0942408376963352E-2</v>
      </c>
      <c r="H275" s="265"/>
    </row>
    <row r="276" spans="2:8" ht="13.5" customHeight="1">
      <c r="B276" s="606">
        <v>69</v>
      </c>
      <c r="C276" s="545" t="s">
        <v>47</v>
      </c>
      <c r="D276" s="305" t="s">
        <v>288</v>
      </c>
      <c r="E276" s="335">
        <f>市区町村別_推計残存歯数階層別人数!H276</f>
        <v>446</v>
      </c>
      <c r="F276" s="262">
        <v>12</v>
      </c>
      <c r="G276" s="242">
        <f t="shared" si="68"/>
        <v>2.6905829596412557E-2</v>
      </c>
      <c r="H276" s="265"/>
    </row>
    <row r="277" spans="2:8" ht="13.5" customHeight="1">
      <c r="B277" s="607"/>
      <c r="C277" s="546"/>
      <c r="D277" s="361" t="s">
        <v>289</v>
      </c>
      <c r="E277" s="362">
        <f>市区町村別_推計残存歯数階層別人数!H277</f>
        <v>792</v>
      </c>
      <c r="F277" s="295">
        <v>11</v>
      </c>
      <c r="G277" s="275">
        <f t="shared" si="68"/>
        <v>1.3888888888888888E-2</v>
      </c>
      <c r="H277" s="265"/>
    </row>
    <row r="278" spans="2:8" ht="13.5" customHeight="1">
      <c r="B278" s="607"/>
      <c r="C278" s="546"/>
      <c r="D278" s="358" t="s">
        <v>290</v>
      </c>
      <c r="E278" s="359">
        <f>市区町村別_推計残存歯数階層別人数!H278</f>
        <v>1797</v>
      </c>
      <c r="F278" s="357">
        <v>15</v>
      </c>
      <c r="G278" s="366">
        <f t="shared" si="68"/>
        <v>8.3472454090150246E-3</v>
      </c>
      <c r="H278" s="265"/>
    </row>
    <row r="279" spans="2:8" ht="13.5" customHeight="1">
      <c r="B279" s="613"/>
      <c r="C279" s="547"/>
      <c r="D279" s="293" t="s">
        <v>134</v>
      </c>
      <c r="E279" s="335">
        <f>市区町村別_推計残存歯数階層別人数!H279</f>
        <v>3035</v>
      </c>
      <c r="F279" s="262">
        <f t="shared" ref="F279" si="73">SUM(F276:F278)</f>
        <v>38</v>
      </c>
      <c r="G279" s="242">
        <f t="shared" si="68"/>
        <v>1.2520593080724876E-2</v>
      </c>
      <c r="H279" s="265"/>
    </row>
    <row r="280" spans="2:8" ht="13.5" customHeight="1">
      <c r="B280" s="606">
        <v>70</v>
      </c>
      <c r="C280" s="545" t="s">
        <v>48</v>
      </c>
      <c r="D280" s="305" t="s">
        <v>288</v>
      </c>
      <c r="E280" s="335">
        <f>市区町村別_推計残存歯数階層別人数!H280</f>
        <v>113</v>
      </c>
      <c r="F280" s="262">
        <v>2</v>
      </c>
      <c r="G280" s="242">
        <f t="shared" si="68"/>
        <v>1.7699115044247787E-2</v>
      </c>
      <c r="H280" s="265"/>
    </row>
    <row r="281" spans="2:8" ht="13.5" customHeight="1">
      <c r="B281" s="607"/>
      <c r="C281" s="546"/>
      <c r="D281" s="361" t="s">
        <v>289</v>
      </c>
      <c r="E281" s="362">
        <f>市区町村別_推計残存歯数階層別人数!H281</f>
        <v>151</v>
      </c>
      <c r="F281" s="295">
        <v>5</v>
      </c>
      <c r="G281" s="275">
        <f t="shared" si="68"/>
        <v>3.3112582781456956E-2</v>
      </c>
      <c r="H281" s="265"/>
    </row>
    <row r="282" spans="2:8" ht="13.5" customHeight="1">
      <c r="B282" s="607"/>
      <c r="C282" s="546"/>
      <c r="D282" s="358" t="s">
        <v>290</v>
      </c>
      <c r="E282" s="359">
        <f>市区町村別_推計残存歯数階層別人数!H282</f>
        <v>256</v>
      </c>
      <c r="F282" s="357">
        <v>5</v>
      </c>
      <c r="G282" s="366">
        <f t="shared" si="68"/>
        <v>1.953125E-2</v>
      </c>
      <c r="H282" s="265"/>
    </row>
    <row r="283" spans="2:8" ht="13.5" customHeight="1">
      <c r="B283" s="613"/>
      <c r="C283" s="547"/>
      <c r="D283" s="293" t="s">
        <v>134</v>
      </c>
      <c r="E283" s="335">
        <f>市区町村別_推計残存歯数階層別人数!H283</f>
        <v>520</v>
      </c>
      <c r="F283" s="262">
        <f t="shared" ref="F283" si="74">SUM(F280:F282)</f>
        <v>12</v>
      </c>
      <c r="G283" s="242">
        <f t="shared" si="68"/>
        <v>2.3076923076923078E-2</v>
      </c>
      <c r="H283" s="265"/>
    </row>
    <row r="284" spans="2:8" ht="13.5" customHeight="1">
      <c r="B284" s="606">
        <v>71</v>
      </c>
      <c r="C284" s="545" t="s">
        <v>49</v>
      </c>
      <c r="D284" s="305" t="s">
        <v>288</v>
      </c>
      <c r="E284" s="335">
        <f>市区町村別_推計残存歯数階層別人数!H284</f>
        <v>198</v>
      </c>
      <c r="F284" s="262">
        <v>5</v>
      </c>
      <c r="G284" s="242">
        <f t="shared" si="68"/>
        <v>2.5252525252525252E-2</v>
      </c>
      <c r="H284" s="265"/>
    </row>
    <row r="285" spans="2:8" ht="13.5" customHeight="1">
      <c r="B285" s="607"/>
      <c r="C285" s="546"/>
      <c r="D285" s="361" t="s">
        <v>289</v>
      </c>
      <c r="E285" s="362">
        <f>市区町村別_推計残存歯数階層別人数!H285</f>
        <v>413</v>
      </c>
      <c r="F285" s="295">
        <v>8</v>
      </c>
      <c r="G285" s="275">
        <f t="shared" si="68"/>
        <v>1.9370460048426151E-2</v>
      </c>
      <c r="H285" s="265"/>
    </row>
    <row r="286" spans="2:8" ht="13.5" customHeight="1">
      <c r="B286" s="607"/>
      <c r="C286" s="546"/>
      <c r="D286" s="358" t="s">
        <v>290</v>
      </c>
      <c r="E286" s="359">
        <f>市区町村別_推計残存歯数階層別人数!H286</f>
        <v>756</v>
      </c>
      <c r="F286" s="357">
        <v>10</v>
      </c>
      <c r="G286" s="366">
        <f t="shared" si="68"/>
        <v>1.3227513227513227E-2</v>
      </c>
      <c r="H286" s="265"/>
    </row>
    <row r="287" spans="2:8" ht="13.5" customHeight="1">
      <c r="B287" s="613"/>
      <c r="C287" s="547"/>
      <c r="D287" s="293" t="s">
        <v>134</v>
      </c>
      <c r="E287" s="335">
        <f>市区町村別_推計残存歯数階層別人数!H287</f>
        <v>1367</v>
      </c>
      <c r="F287" s="262">
        <f t="shared" ref="F287" si="75">SUM(F284:F286)</f>
        <v>23</v>
      </c>
      <c r="G287" s="242">
        <f t="shared" si="68"/>
        <v>1.6825164594001463E-2</v>
      </c>
      <c r="H287" s="265"/>
    </row>
    <row r="288" spans="2:8" ht="13.5" customHeight="1">
      <c r="B288" s="606">
        <v>72</v>
      </c>
      <c r="C288" s="545" t="s">
        <v>27</v>
      </c>
      <c r="D288" s="305" t="s">
        <v>288</v>
      </c>
      <c r="E288" s="335">
        <f>市区町村別_推計残存歯数階層別人数!H288</f>
        <v>169</v>
      </c>
      <c r="F288" s="262">
        <v>1</v>
      </c>
      <c r="G288" s="242">
        <f t="shared" si="68"/>
        <v>5.9171597633136093E-3</v>
      </c>
      <c r="H288" s="265"/>
    </row>
    <row r="289" spans="2:8" ht="13.5" customHeight="1">
      <c r="B289" s="607"/>
      <c r="C289" s="546"/>
      <c r="D289" s="361" t="s">
        <v>289</v>
      </c>
      <c r="E289" s="362">
        <f>市区町村別_推計残存歯数階層別人数!H289</f>
        <v>300</v>
      </c>
      <c r="F289" s="295">
        <v>8</v>
      </c>
      <c r="G289" s="275">
        <f t="shared" si="68"/>
        <v>2.6666666666666668E-2</v>
      </c>
      <c r="H289" s="265"/>
    </row>
    <row r="290" spans="2:8" ht="13.5" customHeight="1">
      <c r="B290" s="607"/>
      <c r="C290" s="546"/>
      <c r="D290" s="358" t="s">
        <v>290</v>
      </c>
      <c r="E290" s="359">
        <f>市区町村別_推計残存歯数階層別人数!H290</f>
        <v>515</v>
      </c>
      <c r="F290" s="357">
        <v>7</v>
      </c>
      <c r="G290" s="366">
        <f t="shared" si="68"/>
        <v>1.3592233009708738E-2</v>
      </c>
      <c r="H290" s="265"/>
    </row>
    <row r="291" spans="2:8" ht="13.5" customHeight="1">
      <c r="B291" s="613"/>
      <c r="C291" s="547"/>
      <c r="D291" s="300" t="s">
        <v>134</v>
      </c>
      <c r="E291" s="337">
        <f>市区町村別_推計残存歯数階層別人数!H291</f>
        <v>984</v>
      </c>
      <c r="F291" s="267">
        <f t="shared" ref="F291" si="76">SUM(F288:F290)</f>
        <v>16</v>
      </c>
      <c r="G291" s="383">
        <f t="shared" si="68"/>
        <v>1.6260162601626018E-2</v>
      </c>
      <c r="H291" s="265"/>
    </row>
    <row r="292" spans="2:8" ht="13.5" customHeight="1">
      <c r="B292" s="606">
        <v>73</v>
      </c>
      <c r="C292" s="545" t="s">
        <v>28</v>
      </c>
      <c r="D292" s="305" t="s">
        <v>288</v>
      </c>
      <c r="E292" s="335">
        <f>市区町村別_推計残存歯数階層別人数!H292</f>
        <v>243</v>
      </c>
      <c r="F292" s="262">
        <v>6</v>
      </c>
      <c r="G292" s="242">
        <f t="shared" si="68"/>
        <v>2.4691358024691357E-2</v>
      </c>
      <c r="H292" s="265"/>
    </row>
    <row r="293" spans="2:8" ht="13.5" customHeight="1">
      <c r="B293" s="607"/>
      <c r="C293" s="546"/>
      <c r="D293" s="361" t="s">
        <v>289</v>
      </c>
      <c r="E293" s="362">
        <f>市区町村別_推計残存歯数階層別人数!H293</f>
        <v>391</v>
      </c>
      <c r="F293" s="295">
        <v>15</v>
      </c>
      <c r="G293" s="275">
        <f t="shared" si="68"/>
        <v>3.8363171355498722E-2</v>
      </c>
      <c r="H293" s="265"/>
    </row>
    <row r="294" spans="2:8" ht="13.5" customHeight="1">
      <c r="B294" s="607"/>
      <c r="C294" s="546"/>
      <c r="D294" s="358" t="s">
        <v>290</v>
      </c>
      <c r="E294" s="359">
        <f>市区町村別_推計残存歯数階層別人数!H294</f>
        <v>667</v>
      </c>
      <c r="F294" s="357">
        <v>12</v>
      </c>
      <c r="G294" s="366">
        <f t="shared" si="68"/>
        <v>1.7991004497751123E-2</v>
      </c>
      <c r="H294" s="265"/>
    </row>
    <row r="295" spans="2:8" ht="13.5" customHeight="1">
      <c r="B295" s="613"/>
      <c r="C295" s="547"/>
      <c r="D295" s="293" t="s">
        <v>134</v>
      </c>
      <c r="E295" s="335">
        <f>市区町村別_推計残存歯数階層別人数!H295</f>
        <v>1301</v>
      </c>
      <c r="F295" s="262">
        <f t="shared" ref="F295" si="77">SUM(F292:F294)</f>
        <v>33</v>
      </c>
      <c r="G295" s="242">
        <f t="shared" si="68"/>
        <v>2.536510376633359E-2</v>
      </c>
      <c r="H295" s="265"/>
    </row>
    <row r="296" spans="2:8" ht="13.5" customHeight="1">
      <c r="B296" s="606">
        <v>74</v>
      </c>
      <c r="C296" s="545" t="s">
        <v>29</v>
      </c>
      <c r="D296" s="305" t="s">
        <v>288</v>
      </c>
      <c r="E296" s="335">
        <f>市区町村別_推計残存歯数階層別人数!H296</f>
        <v>112</v>
      </c>
      <c r="F296" s="262">
        <v>2</v>
      </c>
      <c r="G296" s="242">
        <f t="shared" si="68"/>
        <v>1.7857142857142856E-2</v>
      </c>
      <c r="H296" s="265"/>
    </row>
    <row r="297" spans="2:8" ht="13.5" customHeight="1">
      <c r="B297" s="607"/>
      <c r="C297" s="546"/>
      <c r="D297" s="361" t="s">
        <v>289</v>
      </c>
      <c r="E297" s="362">
        <f>市区町村別_推計残存歯数階層別人数!H297</f>
        <v>140</v>
      </c>
      <c r="F297" s="295">
        <v>1</v>
      </c>
      <c r="G297" s="275">
        <f t="shared" si="68"/>
        <v>7.1428571428571426E-3</v>
      </c>
      <c r="H297" s="265"/>
    </row>
    <row r="298" spans="2:8" ht="13.5" customHeight="1">
      <c r="B298" s="607"/>
      <c r="C298" s="546"/>
      <c r="D298" s="358" t="s">
        <v>290</v>
      </c>
      <c r="E298" s="359">
        <f>市区町村別_推計残存歯数階層別人数!H298</f>
        <v>306</v>
      </c>
      <c r="F298" s="357">
        <v>5</v>
      </c>
      <c r="G298" s="366">
        <f t="shared" si="68"/>
        <v>1.6339869281045753E-2</v>
      </c>
      <c r="H298" s="265"/>
    </row>
    <row r="299" spans="2:8" ht="13.5" customHeight="1" thickBot="1">
      <c r="B299" s="613"/>
      <c r="C299" s="547"/>
      <c r="D299" s="293" t="s">
        <v>134</v>
      </c>
      <c r="E299" s="335">
        <f>市区町村別_推計残存歯数階層別人数!H299</f>
        <v>558</v>
      </c>
      <c r="F299" s="262">
        <f t="shared" ref="F299" si="78">SUM(F296:F298)</f>
        <v>8</v>
      </c>
      <c r="G299" s="242">
        <f t="shared" si="68"/>
        <v>1.4336917562724014E-2</v>
      </c>
      <c r="H299" s="265"/>
    </row>
    <row r="300" spans="2:8" ht="13.5" customHeight="1" thickTop="1">
      <c r="B300" s="647" t="s">
        <v>283</v>
      </c>
      <c r="C300" s="648"/>
      <c r="D300" s="307" t="s">
        <v>288</v>
      </c>
      <c r="E300" s="336">
        <f>推計残存歯数階層別誤嚥性肺炎患者数!C4</f>
        <v>104454</v>
      </c>
      <c r="F300" s="297">
        <f>推計残存歯数階層別誤嚥性肺炎患者数!D4</f>
        <v>3936</v>
      </c>
      <c r="G300" s="279">
        <f>推計残存歯数階層別誤嚥性肺炎患者数!E4</f>
        <v>3.7681658912056985E-2</v>
      </c>
      <c r="H300" s="265"/>
    </row>
    <row r="301" spans="2:8" ht="13.5" customHeight="1">
      <c r="B301" s="649"/>
      <c r="C301" s="650"/>
      <c r="D301" s="361" t="s">
        <v>289</v>
      </c>
      <c r="E301" s="362">
        <f>推計残存歯数階層別誤嚥性肺炎患者数!C5</f>
        <v>171711</v>
      </c>
      <c r="F301" s="295">
        <f>推計残存歯数階層別誤嚥性肺炎患者数!D5</f>
        <v>4298</v>
      </c>
      <c r="G301" s="275">
        <f>推計残存歯数階層別誤嚥性肺炎患者数!E5</f>
        <v>2.503042903483178E-2</v>
      </c>
      <c r="H301" s="265"/>
    </row>
    <row r="302" spans="2:8" ht="13.5" customHeight="1">
      <c r="B302" s="649"/>
      <c r="C302" s="650"/>
      <c r="D302" s="358" t="s">
        <v>290</v>
      </c>
      <c r="E302" s="359">
        <f>推計残存歯数階層別誤嚥性肺炎患者数!C6</f>
        <v>347080</v>
      </c>
      <c r="F302" s="357">
        <f>推計残存歯数階層別誤嚥性肺炎患者数!D6</f>
        <v>5842</v>
      </c>
      <c r="G302" s="366">
        <f>推計残存歯数階層別誤嚥性肺炎患者数!E6</f>
        <v>1.6831854327532557E-2</v>
      </c>
      <c r="H302" s="265"/>
    </row>
    <row r="303" spans="2:8" ht="13.5" customHeight="1">
      <c r="B303" s="468"/>
      <c r="C303" s="469"/>
      <c r="D303" s="300" t="s">
        <v>134</v>
      </c>
      <c r="E303" s="337">
        <f>推計残存歯数階層別誤嚥性肺炎患者数!C7</f>
        <v>623245</v>
      </c>
      <c r="F303" s="267">
        <f>推計残存歯数階層別誤嚥性肺炎患者数!D7</f>
        <v>14076</v>
      </c>
      <c r="G303" s="263">
        <f>推計残存歯数階層別誤嚥性肺炎患者数!E7</f>
        <v>2.2585018732601145E-2</v>
      </c>
      <c r="H303" s="265"/>
    </row>
  </sheetData>
  <mergeCells count="149">
    <mergeCell ref="B8:B11"/>
    <mergeCell ref="C8:C11"/>
    <mergeCell ref="B12:B15"/>
    <mergeCell ref="C12:C15"/>
    <mergeCell ref="B16:B19"/>
    <mergeCell ref="C16:C19"/>
    <mergeCell ref="B4:B7"/>
    <mergeCell ref="C4:C7"/>
    <mergeCell ref="B32:B35"/>
    <mergeCell ref="C32:C35"/>
    <mergeCell ref="B36:B39"/>
    <mergeCell ref="C36:C39"/>
    <mergeCell ref="B40:B43"/>
    <mergeCell ref="C40:C43"/>
    <mergeCell ref="B20:B23"/>
    <mergeCell ref="C20:C23"/>
    <mergeCell ref="B24:B27"/>
    <mergeCell ref="C24:C27"/>
    <mergeCell ref="B28:B31"/>
    <mergeCell ref="C28:C31"/>
    <mergeCell ref="B56:B59"/>
    <mergeCell ref="C56:C59"/>
    <mergeCell ref="B60:B63"/>
    <mergeCell ref="C60:C63"/>
    <mergeCell ref="B64:B67"/>
    <mergeCell ref="C64:C67"/>
    <mergeCell ref="B44:B47"/>
    <mergeCell ref="C44:C47"/>
    <mergeCell ref="B48:B51"/>
    <mergeCell ref="C48:C51"/>
    <mergeCell ref="B52:B55"/>
    <mergeCell ref="C52:C55"/>
    <mergeCell ref="B80:B83"/>
    <mergeCell ref="C80:C83"/>
    <mergeCell ref="B84:B87"/>
    <mergeCell ref="C84:C87"/>
    <mergeCell ref="B88:B91"/>
    <mergeCell ref="C88:C91"/>
    <mergeCell ref="B68:B71"/>
    <mergeCell ref="C68:C71"/>
    <mergeCell ref="B72:B75"/>
    <mergeCell ref="C72:C75"/>
    <mergeCell ref="B76:B79"/>
    <mergeCell ref="C76:C79"/>
    <mergeCell ref="B104:B107"/>
    <mergeCell ref="C104:C107"/>
    <mergeCell ref="B108:B111"/>
    <mergeCell ref="C108:C111"/>
    <mergeCell ref="B112:B115"/>
    <mergeCell ref="C112:C115"/>
    <mergeCell ref="B92:B95"/>
    <mergeCell ref="C92:C95"/>
    <mergeCell ref="B96:B99"/>
    <mergeCell ref="C96:C99"/>
    <mergeCell ref="B100:B103"/>
    <mergeCell ref="C100:C103"/>
    <mergeCell ref="B128:B131"/>
    <mergeCell ref="C128:C131"/>
    <mergeCell ref="B132:B135"/>
    <mergeCell ref="C132:C135"/>
    <mergeCell ref="B136:B139"/>
    <mergeCell ref="C136:C139"/>
    <mergeCell ref="B116:B119"/>
    <mergeCell ref="C116:C119"/>
    <mergeCell ref="B120:B123"/>
    <mergeCell ref="C120:C123"/>
    <mergeCell ref="B124:B127"/>
    <mergeCell ref="C124:C127"/>
    <mergeCell ref="B152:B155"/>
    <mergeCell ref="C152:C155"/>
    <mergeCell ref="B156:B159"/>
    <mergeCell ref="C156:C159"/>
    <mergeCell ref="B160:B163"/>
    <mergeCell ref="C160:C163"/>
    <mergeCell ref="B140:B143"/>
    <mergeCell ref="C140:C143"/>
    <mergeCell ref="B144:B147"/>
    <mergeCell ref="C144:C147"/>
    <mergeCell ref="B148:B151"/>
    <mergeCell ref="C148:C151"/>
    <mergeCell ref="B176:B179"/>
    <mergeCell ref="C176:C179"/>
    <mergeCell ref="B180:B183"/>
    <mergeCell ref="C180:C183"/>
    <mergeCell ref="B184:B187"/>
    <mergeCell ref="C184:C187"/>
    <mergeCell ref="B164:B167"/>
    <mergeCell ref="C164:C167"/>
    <mergeCell ref="B168:B171"/>
    <mergeCell ref="C168:C171"/>
    <mergeCell ref="B172:B175"/>
    <mergeCell ref="C172:C175"/>
    <mergeCell ref="B200:B203"/>
    <mergeCell ref="C200:C203"/>
    <mergeCell ref="B204:B207"/>
    <mergeCell ref="C204:C207"/>
    <mergeCell ref="B208:B211"/>
    <mergeCell ref="C208:C211"/>
    <mergeCell ref="B188:B191"/>
    <mergeCell ref="C188:C191"/>
    <mergeCell ref="B192:B195"/>
    <mergeCell ref="C192:C195"/>
    <mergeCell ref="B196:B199"/>
    <mergeCell ref="C196:C199"/>
    <mergeCell ref="B224:B227"/>
    <mergeCell ref="C224:C227"/>
    <mergeCell ref="B228:B231"/>
    <mergeCell ref="C228:C231"/>
    <mergeCell ref="B232:B235"/>
    <mergeCell ref="C232:C235"/>
    <mergeCell ref="B212:B215"/>
    <mergeCell ref="C212:C215"/>
    <mergeCell ref="B216:B219"/>
    <mergeCell ref="C216:C219"/>
    <mergeCell ref="B220:B223"/>
    <mergeCell ref="C220:C223"/>
    <mergeCell ref="B248:B251"/>
    <mergeCell ref="C248:C251"/>
    <mergeCell ref="B252:B255"/>
    <mergeCell ref="C252:C255"/>
    <mergeCell ref="B256:B259"/>
    <mergeCell ref="C256:C259"/>
    <mergeCell ref="B236:B239"/>
    <mergeCell ref="C236:C239"/>
    <mergeCell ref="B240:B243"/>
    <mergeCell ref="C240:C243"/>
    <mergeCell ref="B244:B247"/>
    <mergeCell ref="C244:C247"/>
    <mergeCell ref="B272:B275"/>
    <mergeCell ref="C272:C275"/>
    <mergeCell ref="B276:B279"/>
    <mergeCell ref="C276:C279"/>
    <mergeCell ref="B280:B283"/>
    <mergeCell ref="C280:C283"/>
    <mergeCell ref="B260:B263"/>
    <mergeCell ref="C260:C263"/>
    <mergeCell ref="B264:B267"/>
    <mergeCell ref="C264:C267"/>
    <mergeCell ref="B268:B271"/>
    <mergeCell ref="C268:C271"/>
    <mergeCell ref="B296:B299"/>
    <mergeCell ref="C296:C299"/>
    <mergeCell ref="B300:C303"/>
    <mergeCell ref="B284:B287"/>
    <mergeCell ref="C284:C287"/>
    <mergeCell ref="B288:B291"/>
    <mergeCell ref="C288:C291"/>
    <mergeCell ref="B292:B295"/>
    <mergeCell ref="C292:C295"/>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rowBreaks count="4" manualBreakCount="4">
    <brk id="75" max="18" man="1"/>
    <brk id="147" max="18" man="1"/>
    <brk id="219" max="18" man="1"/>
    <brk id="291" max="18" man="1"/>
  </rowBreaks>
  <colBreaks count="1" manualBreakCount="1">
    <brk id="7" max="105" man="1"/>
  </colBreaks>
  <ignoredErrors>
    <ignoredError sqref="E4:E6 G4:G6 E8:E10 G8:G10 E12:E14 G12:G14 E16:E18 G16:G18 E20:E22 G20:G22 E24:E26 G24:G26 E28:E30 G28:G30 E32:E34 G32:G34 E36:E38 G36:G38 E40:E42 G40:G42 E44:E46 G44:G46 E48:E50 G48:G50 E52:E54 G52:G54 E56:E58 G56:G58 E60:E62 G60:G62 E64:E66 G64:G66 E68:E70 G68:G70 E72:E74 G72:G74 E76:E78 G76:G78 E80:E82 G80:G82 E84:E86 G84:G86 E88:E90 G88:G90 E92:E94 G92:G94 E96:E98 G96:G98 E100:E102 G100:G102 E104:E106 G104:G106 E108:E110 G108:G110 E112:E114 G112:G114 E116:E118 G116:G118 E120:E122 G120:G122 E124:E126 G124:G126 E128:E130 G128:G130 E132:E134 G132:G134 E136:E138 G136:G138 E140:E142 G140:G142 E144:E146 G144:G146 E148:E150 G148:G150 E152:E154 G152:G154 E156:E158 G156:G158 E160:E162 G160:G162 E164:E166 G164:G166 E168:E170 G168:G170 E172:E174 G172:G174 E176:E178 G176:G178 E180:E182 G180:G182 E184:E186 G184:G186 E188:E190 G188:G190 E192:E194 G192:G194 E196:E198 G196:G198 E200:E202 G200:G202 E204:E206 G204:G206 E208:E210 G208:G210 E212:E214 G212:G214 E216:E218 G216:G218 E220:E222 G220:G222 E224:E226 G224:G226 E228:E230 G228:G230 E232:E234 G232:G234 E236:E238 G236:G238 E240:E242 G240:G242 E244:E246 G244:G246 E248:E250 G248:G250 E252:E254 G252:G254 E256:E258 G256:G258 E260:E262 G260:G262 E264:E266 G264:G266 E268:E270 G268:G270 E272:E274 G272:G274 E276:E278 G276:G278 E280:E282 G280:G282 E284:E286 G284:G286 E288:E290 G288:G290 E292:E294 G292:G294 E296:E298 G296:G298 F299:F302" emptyCellReferenc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49D9F-A094-4014-BD0B-56183F443B40}">
  <sheetPr codeName="Sheet72"/>
  <dimension ref="A1:T61"/>
  <sheetViews>
    <sheetView showGridLines="0" zoomScaleNormal="100" zoomScaleSheetLayoutView="100" workbookViewId="0"/>
  </sheetViews>
  <sheetFormatPr defaultColWidth="9" defaultRowHeight="13.5"/>
  <cols>
    <col min="1" max="1" width="4.5" style="3" customWidth="1"/>
    <col min="2" max="3" width="10.625" style="3" customWidth="1"/>
    <col min="4" max="4" width="11.375" style="3" customWidth="1"/>
    <col min="5" max="11" width="10.625" style="3" customWidth="1"/>
    <col min="12" max="16" width="8.625" style="3" customWidth="1"/>
    <col min="17" max="16384" width="9" style="3"/>
  </cols>
  <sheetData>
    <row r="1" spans="2:20" ht="16.5" customHeight="1">
      <c r="B1" s="2" t="s">
        <v>362</v>
      </c>
      <c r="C1" s="2"/>
      <c r="D1" s="2"/>
      <c r="E1" s="2"/>
      <c r="F1" s="2"/>
      <c r="G1" s="2"/>
      <c r="H1" s="2"/>
      <c r="I1" s="2"/>
      <c r="J1" s="2"/>
      <c r="K1" s="2"/>
      <c r="L1" s="2"/>
      <c r="M1" s="2"/>
      <c r="N1" s="2"/>
      <c r="O1" s="2"/>
      <c r="P1" s="2"/>
    </row>
    <row r="2" spans="2:20" ht="16.5" customHeight="1">
      <c r="B2" s="2" t="s">
        <v>105</v>
      </c>
      <c r="C2" s="2"/>
      <c r="D2" s="2"/>
      <c r="E2" s="2"/>
      <c r="F2" s="2"/>
      <c r="G2" s="2"/>
      <c r="H2" s="2"/>
      <c r="I2" s="2"/>
      <c r="J2" s="2"/>
      <c r="K2" s="2"/>
      <c r="L2" s="2"/>
      <c r="M2" s="2"/>
      <c r="N2" s="2"/>
      <c r="O2" s="2"/>
      <c r="P2" s="2"/>
    </row>
    <row r="3" spans="2:20" ht="52.5" customHeight="1">
      <c r="B3" s="317" t="s">
        <v>309</v>
      </c>
      <c r="C3" s="640" t="s">
        <v>353</v>
      </c>
      <c r="D3" s="641"/>
      <c r="E3" s="324"/>
      <c r="F3" s="324"/>
      <c r="G3" s="324"/>
      <c r="H3" s="324"/>
      <c r="I3" s="324"/>
      <c r="J3" s="324"/>
      <c r="K3" s="324"/>
      <c r="L3" s="324"/>
      <c r="M3" s="324"/>
      <c r="N3" s="324"/>
      <c r="O3" s="324"/>
      <c r="P3" s="324"/>
    </row>
    <row r="4" spans="2:20" ht="13.5" customHeight="1">
      <c r="B4" s="321" t="s">
        <v>288</v>
      </c>
      <c r="C4" s="608">
        <f>年齢階層別_推計残存歯数階層別人数!G32</f>
        <v>104454</v>
      </c>
      <c r="D4" s="608"/>
      <c r="E4" s="324"/>
      <c r="F4" s="324"/>
      <c r="G4" s="324"/>
      <c r="H4" s="324"/>
      <c r="I4" s="324"/>
      <c r="J4" s="324"/>
      <c r="K4" s="324"/>
      <c r="L4" s="324"/>
      <c r="M4" s="324"/>
      <c r="N4" s="324"/>
      <c r="O4" s="324"/>
      <c r="P4" s="324"/>
    </row>
    <row r="5" spans="2:20" ht="13.5" customHeight="1">
      <c r="B5" s="356" t="s">
        <v>289</v>
      </c>
      <c r="C5" s="645">
        <f>年齢階層別_推計残存歯数階層別人数!G33</f>
        <v>171711</v>
      </c>
      <c r="D5" s="645"/>
      <c r="E5" s="324"/>
      <c r="F5" s="324"/>
      <c r="G5" s="324"/>
      <c r="H5" s="324"/>
      <c r="I5" s="324"/>
      <c r="J5" s="324"/>
      <c r="K5" s="324"/>
      <c r="L5" s="324"/>
      <c r="M5" s="324"/>
      <c r="N5" s="324"/>
      <c r="O5" s="324"/>
      <c r="P5" s="324"/>
    </row>
    <row r="6" spans="2:20" ht="13.5" customHeight="1">
      <c r="B6" s="369" t="s">
        <v>290</v>
      </c>
      <c r="C6" s="615">
        <f>年齢階層別_推計残存歯数階層別人数!G34</f>
        <v>347080</v>
      </c>
      <c r="D6" s="615"/>
      <c r="E6" s="324"/>
      <c r="F6" s="324"/>
      <c r="G6" s="324"/>
      <c r="H6" s="324"/>
      <c r="I6" s="324"/>
      <c r="J6" s="324"/>
      <c r="K6" s="324"/>
      <c r="L6" s="324"/>
      <c r="M6" s="324"/>
      <c r="N6" s="324"/>
      <c r="O6" s="324"/>
      <c r="P6" s="324"/>
    </row>
    <row r="7" spans="2:20" ht="13.5" customHeight="1">
      <c r="B7" s="318" t="s">
        <v>134</v>
      </c>
      <c r="C7" s="628">
        <f>年齢階層別_推計残存歯数階層別人数!G35</f>
        <v>623245</v>
      </c>
      <c r="D7" s="628"/>
      <c r="E7" s="325"/>
      <c r="F7" s="325"/>
      <c r="G7" s="325"/>
      <c r="H7" s="325"/>
      <c r="I7" s="325"/>
      <c r="J7" s="325"/>
      <c r="K7" s="325"/>
      <c r="L7" s="324"/>
      <c r="M7" s="324"/>
      <c r="N7" s="324"/>
      <c r="O7" s="324"/>
      <c r="P7" s="324"/>
    </row>
    <row r="8" spans="2:20" ht="26.25" customHeight="1">
      <c r="B8" s="461" t="s">
        <v>309</v>
      </c>
      <c r="C8" s="642" t="s">
        <v>363</v>
      </c>
      <c r="D8" s="643"/>
      <c r="E8" s="643"/>
      <c r="F8" s="643"/>
      <c r="G8" s="643"/>
      <c r="H8" s="643"/>
      <c r="I8" s="643"/>
      <c r="J8" s="643"/>
      <c r="K8" s="644"/>
      <c r="L8" s="326"/>
      <c r="M8" s="32"/>
      <c r="N8" s="32"/>
      <c r="O8" s="32"/>
      <c r="P8" s="32"/>
      <c r="Q8" s="32"/>
      <c r="R8" s="32"/>
      <c r="S8" s="32"/>
    </row>
    <row r="9" spans="2:20" ht="26.25" customHeight="1">
      <c r="B9" s="462"/>
      <c r="C9" s="306"/>
      <c r="D9" s="314" t="s">
        <v>299</v>
      </c>
      <c r="E9" s="323" t="s">
        <v>332</v>
      </c>
      <c r="F9" s="323" t="s">
        <v>333</v>
      </c>
      <c r="G9" s="323" t="s">
        <v>300</v>
      </c>
      <c r="H9" s="323" t="s">
        <v>301</v>
      </c>
      <c r="I9" s="323" t="s">
        <v>302</v>
      </c>
      <c r="J9" s="323" t="s">
        <v>303</v>
      </c>
      <c r="K9" s="323" t="s">
        <v>304</v>
      </c>
      <c r="L9" s="326"/>
      <c r="M9" s="32"/>
      <c r="N9" s="32"/>
      <c r="O9" s="32"/>
      <c r="P9" s="32"/>
      <c r="Q9" s="32"/>
      <c r="R9" s="32"/>
      <c r="S9" s="32"/>
      <c r="T9" s="38"/>
    </row>
    <row r="10" spans="2:20" ht="13.5" customHeight="1">
      <c r="B10" s="321" t="s">
        <v>288</v>
      </c>
      <c r="C10" s="262">
        <f>SUM(D10:K10)</f>
        <v>104454</v>
      </c>
      <c r="D10" s="433">
        <v>60666</v>
      </c>
      <c r="E10" s="433">
        <v>6350</v>
      </c>
      <c r="F10" s="433">
        <v>5015</v>
      </c>
      <c r="G10" s="433">
        <v>7114</v>
      </c>
      <c r="H10" s="433">
        <v>6915</v>
      </c>
      <c r="I10" s="433">
        <v>5997</v>
      </c>
      <c r="J10" s="433">
        <v>7103</v>
      </c>
      <c r="K10" s="433">
        <v>5294</v>
      </c>
      <c r="L10" s="326"/>
      <c r="M10" s="32"/>
      <c r="N10" s="32"/>
      <c r="O10" s="32"/>
      <c r="P10" s="32"/>
      <c r="Q10" s="32"/>
      <c r="R10" s="32"/>
      <c r="S10" s="32"/>
      <c r="T10" s="38"/>
    </row>
    <row r="11" spans="2:20" ht="13.5" customHeight="1">
      <c r="B11" s="356" t="s">
        <v>289</v>
      </c>
      <c r="C11" s="295">
        <f>SUM(D11:K11)</f>
        <v>171711</v>
      </c>
      <c r="D11" s="439">
        <v>116296</v>
      </c>
      <c r="E11" s="439">
        <v>10620</v>
      </c>
      <c r="F11" s="439">
        <v>7808</v>
      </c>
      <c r="G11" s="439">
        <v>9629</v>
      </c>
      <c r="H11" s="439">
        <v>8537</v>
      </c>
      <c r="I11" s="439">
        <v>6487</v>
      </c>
      <c r="J11" s="439">
        <v>6973</v>
      </c>
      <c r="K11" s="439">
        <v>5361</v>
      </c>
      <c r="L11" s="326"/>
      <c r="M11" s="32"/>
      <c r="N11" s="32"/>
      <c r="O11" s="32"/>
      <c r="P11" s="32"/>
      <c r="Q11" s="32"/>
      <c r="R11" s="32"/>
      <c r="S11" s="32"/>
      <c r="T11" s="38"/>
    </row>
    <row r="12" spans="2:20" ht="13.5" customHeight="1">
      <c r="B12" s="369" t="s">
        <v>290</v>
      </c>
      <c r="C12" s="357">
        <f>SUM(D12:K12)</f>
        <v>347080</v>
      </c>
      <c r="D12" s="436">
        <v>263628</v>
      </c>
      <c r="E12" s="436">
        <v>19082</v>
      </c>
      <c r="F12" s="436">
        <v>12962</v>
      </c>
      <c r="G12" s="436">
        <v>14569</v>
      </c>
      <c r="H12" s="436">
        <v>11739</v>
      </c>
      <c r="I12" s="436">
        <v>8741</v>
      </c>
      <c r="J12" s="436">
        <v>9184</v>
      </c>
      <c r="K12" s="436">
        <v>7175</v>
      </c>
      <c r="L12" s="326"/>
      <c r="M12" s="32"/>
      <c r="N12" s="32"/>
      <c r="O12" s="32"/>
      <c r="P12" s="32"/>
      <c r="Q12" s="32"/>
      <c r="R12" s="32"/>
      <c r="S12" s="32"/>
      <c r="T12" s="38"/>
    </row>
    <row r="13" spans="2:20" ht="13.5" customHeight="1">
      <c r="B13" s="318" t="s">
        <v>134</v>
      </c>
      <c r="C13" s="262">
        <f>SUM(C10:C12)</f>
        <v>623245</v>
      </c>
      <c r="D13" s="262">
        <f t="shared" ref="D13:K13" si="0">SUM(D10:D12)</f>
        <v>440590</v>
      </c>
      <c r="E13" s="262">
        <f t="shared" si="0"/>
        <v>36052</v>
      </c>
      <c r="F13" s="262">
        <f t="shared" si="0"/>
        <v>25785</v>
      </c>
      <c r="G13" s="262">
        <f t="shared" si="0"/>
        <v>31312</v>
      </c>
      <c r="H13" s="262">
        <f t="shared" si="0"/>
        <v>27191</v>
      </c>
      <c r="I13" s="262">
        <f>SUM(I10:I12)</f>
        <v>21225</v>
      </c>
      <c r="J13" s="262">
        <f>SUM(J10:J12)</f>
        <v>23260</v>
      </c>
      <c r="K13" s="262">
        <f t="shared" si="0"/>
        <v>17830</v>
      </c>
      <c r="L13" s="326"/>
      <c r="M13" s="32"/>
      <c r="N13" s="32"/>
      <c r="O13" s="32"/>
      <c r="P13" s="32"/>
      <c r="Q13" s="32"/>
      <c r="R13" s="32"/>
      <c r="S13" s="32"/>
      <c r="T13" s="38"/>
    </row>
    <row r="14" spans="2:20" ht="26.45" customHeight="1">
      <c r="B14" s="461" t="s">
        <v>309</v>
      </c>
      <c r="C14" s="642" t="s">
        <v>364</v>
      </c>
      <c r="D14" s="643"/>
      <c r="E14" s="643"/>
      <c r="F14" s="643"/>
      <c r="G14" s="643"/>
      <c r="H14" s="643"/>
      <c r="I14" s="643"/>
      <c r="J14" s="643"/>
      <c r="K14" s="644"/>
      <c r="L14" s="326"/>
      <c r="M14" s="32"/>
      <c r="N14" s="32"/>
      <c r="O14" s="32"/>
      <c r="P14" s="32"/>
      <c r="Q14" s="32"/>
      <c r="R14" s="32"/>
      <c r="S14" s="32"/>
      <c r="T14" s="38"/>
    </row>
    <row r="15" spans="2:20" ht="26.45" customHeight="1">
      <c r="B15" s="462"/>
      <c r="C15" s="306"/>
      <c r="D15" s="314" t="s">
        <v>299</v>
      </c>
      <c r="E15" s="323" t="s">
        <v>332</v>
      </c>
      <c r="F15" s="323" t="s">
        <v>333</v>
      </c>
      <c r="G15" s="323" t="s">
        <v>300</v>
      </c>
      <c r="H15" s="323" t="s">
        <v>301</v>
      </c>
      <c r="I15" s="323" t="s">
        <v>302</v>
      </c>
      <c r="J15" s="323" t="s">
        <v>303</v>
      </c>
      <c r="K15" s="323" t="s">
        <v>304</v>
      </c>
      <c r="L15" s="326"/>
      <c r="M15" s="32"/>
      <c r="N15" s="32"/>
      <c r="O15" s="32"/>
      <c r="P15" s="32"/>
      <c r="Q15" s="32"/>
      <c r="R15" s="32"/>
      <c r="S15" s="32"/>
      <c r="T15" s="38"/>
    </row>
    <row r="16" spans="2:20" ht="13.5" customHeight="1">
      <c r="B16" s="321" t="s">
        <v>288</v>
      </c>
      <c r="C16" s="365">
        <f>IFERROR(C10/$C$4,"-")</f>
        <v>1</v>
      </c>
      <c r="D16" s="261">
        <f>IFERROR(D10/$C$4,"-")</f>
        <v>0.58079154460336613</v>
      </c>
      <c r="E16" s="261">
        <f t="shared" ref="E16:K16" si="1">IFERROR(E10/$C$4,"-")</f>
        <v>6.0792310490742338E-2</v>
      </c>
      <c r="F16" s="261">
        <f t="shared" si="1"/>
        <v>4.8011564899381548E-2</v>
      </c>
      <c r="G16" s="261">
        <f t="shared" si="1"/>
        <v>6.8106534934037954E-2</v>
      </c>
      <c r="H16" s="261">
        <f>IFERROR(H10/$C$4,"-")</f>
        <v>6.6201390085587911E-2</v>
      </c>
      <c r="I16" s="261">
        <f>IFERROR(I10/$C$4,"-")</f>
        <v>5.741283244298926E-2</v>
      </c>
      <c r="J16" s="261">
        <f>IFERROR(J10/$C$4,"-")</f>
        <v>6.8001225419802025E-2</v>
      </c>
      <c r="K16" s="261">
        <f t="shared" si="1"/>
        <v>5.0682597124092905E-2</v>
      </c>
      <c r="L16" s="326"/>
      <c r="M16" s="32"/>
      <c r="N16" s="32"/>
      <c r="O16" s="32"/>
      <c r="P16" s="32"/>
      <c r="Q16" s="32"/>
      <c r="R16" s="32"/>
      <c r="S16" s="32"/>
      <c r="T16" s="38"/>
    </row>
    <row r="17" spans="1:20" ht="13.5" customHeight="1">
      <c r="B17" s="356" t="s">
        <v>289</v>
      </c>
      <c r="C17" s="275">
        <f>IFERROR(C11/$C$5,"-")</f>
        <v>1</v>
      </c>
      <c r="D17" s="275">
        <f t="shared" ref="D17:K17" si="2">IFERROR(D11/$C$5,"-")</f>
        <v>0.67727751862140462</v>
      </c>
      <c r="E17" s="275">
        <f t="shared" si="2"/>
        <v>6.1848105246606215E-2</v>
      </c>
      <c r="F17" s="275">
        <f t="shared" si="2"/>
        <v>4.5471751955320279E-2</v>
      </c>
      <c r="G17" s="275">
        <f t="shared" si="2"/>
        <v>5.6076780171334391E-2</v>
      </c>
      <c r="H17" s="275">
        <f t="shared" si="2"/>
        <v>4.9717257484960198E-2</v>
      </c>
      <c r="I17" s="275">
        <f t="shared" ref="I17" si="3">IFERROR(I11/$C$5,"-")</f>
        <v>3.7778593101199111E-2</v>
      </c>
      <c r="J17" s="275">
        <f>IFERROR(J11/$C$5,"-")</f>
        <v>4.0608930120959057E-2</v>
      </c>
      <c r="K17" s="275">
        <f t="shared" si="2"/>
        <v>3.1221063298216188E-2</v>
      </c>
      <c r="L17" s="326"/>
      <c r="M17" s="32"/>
      <c r="N17" s="32"/>
      <c r="O17" s="32"/>
      <c r="P17" s="32"/>
      <c r="Q17" s="32"/>
      <c r="R17" s="32"/>
      <c r="S17" s="32"/>
      <c r="T17" s="38"/>
    </row>
    <row r="18" spans="1:20" ht="13.5" customHeight="1">
      <c r="B18" s="369" t="s">
        <v>290</v>
      </c>
      <c r="C18" s="368">
        <f>IFERROR(C12/$C$6,"-")</f>
        <v>1</v>
      </c>
      <c r="D18" s="368">
        <f t="shared" ref="D18:K18" si="4">IFERROR(D12/$C$6,"-")</f>
        <v>0.75955975567592482</v>
      </c>
      <c r="E18" s="368">
        <f t="shared" si="4"/>
        <v>5.4978679267027777E-2</v>
      </c>
      <c r="F18" s="368">
        <f t="shared" si="4"/>
        <v>3.7345856862971073E-2</v>
      </c>
      <c r="G18" s="368">
        <f t="shared" si="4"/>
        <v>4.1975913334101646E-2</v>
      </c>
      <c r="H18" s="368">
        <f t="shared" si="4"/>
        <v>3.3822173562291113E-2</v>
      </c>
      <c r="I18" s="368">
        <f t="shared" ref="I18" si="5">IFERROR(I12/$C$6,"-")</f>
        <v>2.5184395528408437E-2</v>
      </c>
      <c r="J18" s="368">
        <f>IFERROR(J12/$C$6,"-")</f>
        <v>2.646075832661058E-2</v>
      </c>
      <c r="K18" s="368">
        <f t="shared" si="4"/>
        <v>2.0672467442664516E-2</v>
      </c>
      <c r="L18" s="326"/>
      <c r="M18" s="32"/>
      <c r="N18" s="32"/>
      <c r="O18" s="32"/>
      <c r="P18" s="32"/>
      <c r="Q18" s="32"/>
      <c r="R18" s="32"/>
      <c r="S18" s="32"/>
      <c r="T18" s="38"/>
    </row>
    <row r="19" spans="1:20" ht="13.5" customHeight="1">
      <c r="B19" s="318" t="s">
        <v>134</v>
      </c>
      <c r="C19" s="263">
        <f>IFERROR(C13/$C$7,"-")</f>
        <v>1</v>
      </c>
      <c r="D19" s="263">
        <f t="shared" ref="D19:K19" si="6">IFERROR(D13/$C$7,"-")</f>
        <v>0.70692905679147044</v>
      </c>
      <c r="E19" s="263">
        <f t="shared" si="6"/>
        <v>5.7845630530529726E-2</v>
      </c>
      <c r="F19" s="263">
        <f t="shared" si="6"/>
        <v>4.1372173061957979E-2</v>
      </c>
      <c r="G19" s="263">
        <f t="shared" si="6"/>
        <v>5.0240274691333263E-2</v>
      </c>
      <c r="H19" s="263">
        <f t="shared" si="6"/>
        <v>4.3628107726496002E-2</v>
      </c>
      <c r="I19" s="263">
        <f>IFERROR(I13/$C$7,"-")</f>
        <v>3.4055628203996824E-2</v>
      </c>
      <c r="J19" s="263">
        <f>IFERROR(J13/$C$7,"-")</f>
        <v>3.7320796797407116E-2</v>
      </c>
      <c r="K19" s="263">
        <f t="shared" si="6"/>
        <v>2.8608332196808639E-2</v>
      </c>
      <c r="L19" s="326"/>
      <c r="M19" s="32"/>
      <c r="N19" s="32"/>
      <c r="O19" s="32"/>
      <c r="P19" s="32"/>
      <c r="Q19" s="32"/>
      <c r="R19" s="32"/>
      <c r="S19" s="32"/>
      <c r="T19" s="38"/>
    </row>
    <row r="20" spans="1:20" ht="13.5" customHeight="1">
      <c r="B20" s="21" t="s">
        <v>396</v>
      </c>
    </row>
    <row r="21" spans="1:20">
      <c r="B21" s="454" t="s">
        <v>522</v>
      </c>
      <c r="G21" s="38"/>
      <c r="H21" s="38"/>
      <c r="I21" s="38"/>
      <c r="J21" s="38"/>
      <c r="L21" s="38"/>
    </row>
    <row r="22" spans="1:20">
      <c r="B22" s="454" t="s">
        <v>523</v>
      </c>
      <c r="L22" s="38"/>
    </row>
    <row r="23" spans="1:20">
      <c r="B23" s="455" t="s">
        <v>524</v>
      </c>
      <c r="L23" s="38"/>
    </row>
    <row r="24" spans="1:20" ht="13.5" customHeight="1">
      <c r="B24" s="21" t="s">
        <v>93</v>
      </c>
    </row>
    <row r="25" spans="1:20" ht="13.5" customHeight="1">
      <c r="B25" s="30" t="s">
        <v>325</v>
      </c>
    </row>
    <row r="26" spans="1:20" ht="13.5" customHeight="1">
      <c r="B26" s="30" t="s">
        <v>293</v>
      </c>
    </row>
    <row r="27" spans="1:20" ht="13.5" customHeight="1">
      <c r="B27" s="30"/>
    </row>
    <row r="28" spans="1:20" ht="13.5" customHeight="1">
      <c r="B28" s="2"/>
    </row>
    <row r="29" spans="1:20" ht="16.5" customHeight="1">
      <c r="B29" s="2" t="s">
        <v>365</v>
      </c>
    </row>
    <row r="30" spans="1:20" ht="16.5" customHeight="1">
      <c r="B30" s="2" t="s">
        <v>105</v>
      </c>
      <c r="P30" s="14" t="s">
        <v>189</v>
      </c>
    </row>
    <row r="31" spans="1:20" ht="16.5" customHeight="1">
      <c r="A31" s="2"/>
      <c r="B31" s="2"/>
      <c r="P31" s="14" t="s">
        <v>299</v>
      </c>
    </row>
    <row r="32" spans="1:20" ht="16.5" customHeight="1">
      <c r="A32" s="2"/>
      <c r="B32" s="2"/>
      <c r="P32" s="14" t="s">
        <v>332</v>
      </c>
    </row>
    <row r="33" spans="1:16" ht="16.5" customHeight="1">
      <c r="A33" s="2"/>
      <c r="B33" s="2"/>
      <c r="P33" s="14" t="s">
        <v>333</v>
      </c>
    </row>
    <row r="34" spans="1:16" ht="16.5" customHeight="1">
      <c r="A34" s="2"/>
      <c r="B34" s="2"/>
      <c r="P34" s="14" t="s">
        <v>300</v>
      </c>
    </row>
    <row r="35" spans="1:16" ht="16.5" customHeight="1">
      <c r="A35" s="2"/>
      <c r="B35" s="2"/>
      <c r="P35" s="14" t="s">
        <v>301</v>
      </c>
    </row>
    <row r="36" spans="1:16" ht="16.5" customHeight="1">
      <c r="A36" s="2"/>
      <c r="B36" s="2"/>
      <c r="P36" s="14" t="s">
        <v>302</v>
      </c>
    </row>
    <row r="37" spans="1:16" ht="16.5" customHeight="1">
      <c r="A37" s="2"/>
      <c r="B37" s="2"/>
      <c r="P37" s="14" t="s">
        <v>303</v>
      </c>
    </row>
    <row r="38" spans="1:16" ht="16.5" customHeight="1">
      <c r="A38" s="2"/>
      <c r="B38" s="2"/>
      <c r="P38" s="14" t="s">
        <v>304</v>
      </c>
    </row>
    <row r="39" spans="1:16" ht="16.5" customHeight="1">
      <c r="A39" s="2"/>
      <c r="B39" s="2"/>
    </row>
    <row r="40" spans="1:16" ht="16.5" customHeight="1">
      <c r="A40" s="2"/>
      <c r="B40" s="2"/>
    </row>
    <row r="41" spans="1:16" ht="16.5" customHeight="1">
      <c r="A41" s="2"/>
      <c r="B41" s="2"/>
    </row>
    <row r="42" spans="1:16" ht="16.5" customHeight="1">
      <c r="A42" s="2"/>
      <c r="B42" s="2"/>
    </row>
    <row r="43" spans="1:16" ht="16.5" customHeight="1">
      <c r="A43" s="2"/>
      <c r="B43" s="2"/>
    </row>
    <row r="44" spans="1:16" ht="16.5" customHeight="1">
      <c r="A44" s="2"/>
      <c r="B44" s="2"/>
    </row>
    <row r="45" spans="1:16" ht="16.5" customHeight="1">
      <c r="A45" s="2"/>
      <c r="B45" s="2"/>
    </row>
    <row r="46" spans="1:16" ht="16.5" customHeight="1">
      <c r="A46" s="2"/>
      <c r="B46" s="2"/>
    </row>
    <row r="47" spans="1:16" ht="16.5" customHeight="1">
      <c r="A47" s="2"/>
      <c r="B47" s="2"/>
    </row>
    <row r="48" spans="1:16" ht="16.5" customHeight="1">
      <c r="A48" s="2"/>
      <c r="B48" s="2"/>
    </row>
    <row r="49" spans="1:12" ht="16.5" customHeight="1">
      <c r="A49" s="2"/>
      <c r="B49" s="2"/>
    </row>
    <row r="50" spans="1:12" ht="16.5" customHeight="1">
      <c r="A50" s="2"/>
      <c r="B50" s="2"/>
    </row>
    <row r="51" spans="1:12" ht="16.5" customHeight="1">
      <c r="A51" s="2"/>
      <c r="B51" s="2"/>
    </row>
    <row r="52" spans="1:12" ht="16.5" customHeight="1">
      <c r="A52" s="2"/>
      <c r="B52" s="2"/>
    </row>
    <row r="53" spans="1:12" ht="16.5" customHeight="1">
      <c r="A53" s="2"/>
      <c r="B53" s="2"/>
    </row>
    <row r="54" spans="1:12" ht="16.5" customHeight="1">
      <c r="A54" s="2"/>
      <c r="B54" s="2"/>
    </row>
    <row r="55" spans="1:12" ht="16.5" customHeight="1">
      <c r="A55" s="2"/>
      <c r="B55" s="2"/>
    </row>
    <row r="56" spans="1:12" ht="13.5" customHeight="1">
      <c r="A56" s="2"/>
      <c r="B56" s="21" t="s">
        <v>396</v>
      </c>
    </row>
    <row r="57" spans="1:12">
      <c r="B57" s="454" t="s">
        <v>522</v>
      </c>
      <c r="G57" s="38"/>
      <c r="H57" s="38"/>
      <c r="I57" s="38"/>
      <c r="J57" s="38"/>
      <c r="L57" s="38"/>
    </row>
    <row r="58" spans="1:12">
      <c r="B58" s="454" t="s">
        <v>523</v>
      </c>
      <c r="L58" s="38"/>
    </row>
    <row r="59" spans="1:12">
      <c r="B59" s="455" t="s">
        <v>524</v>
      </c>
      <c r="L59" s="38"/>
    </row>
    <row r="60" spans="1:12" ht="13.5" customHeight="1">
      <c r="B60" s="21" t="s">
        <v>93</v>
      </c>
    </row>
    <row r="61" spans="1:12" ht="13.5" customHeight="1">
      <c r="B61" s="30" t="s">
        <v>293</v>
      </c>
    </row>
  </sheetData>
  <mergeCells count="9">
    <mergeCell ref="B14:B15"/>
    <mergeCell ref="C14:K14"/>
    <mergeCell ref="C3:D3"/>
    <mergeCell ref="C4:D4"/>
    <mergeCell ref="C5:D5"/>
    <mergeCell ref="C6:D6"/>
    <mergeCell ref="C7:D7"/>
    <mergeCell ref="B8:B9"/>
    <mergeCell ref="C8:K8"/>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colBreaks count="1" manualBreakCount="1">
    <brk id="16" max="105" man="1"/>
  </colBreaks>
  <ignoredErrors>
    <ignoredError sqref="C10:C12 D13:K13 D16:K18" emptyCellReference="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7855C-BBB4-4097-A80C-C6588406CD6F}">
  <sheetPr codeName="Sheet74"/>
  <dimension ref="B1:X304"/>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4" width="10.625" style="3" customWidth="1"/>
    <col min="5" max="5" width="12.625" style="3" customWidth="1"/>
    <col min="6" max="23" width="10.625" style="3" customWidth="1"/>
    <col min="24" max="16384" width="9" style="3"/>
  </cols>
  <sheetData>
    <row r="1" spans="2:24" ht="16.5" customHeight="1">
      <c r="B1" s="2" t="s">
        <v>366</v>
      </c>
      <c r="F1" s="2"/>
      <c r="G1" s="2"/>
      <c r="H1" s="2"/>
      <c r="I1" s="2"/>
      <c r="J1" s="2"/>
      <c r="K1" s="2"/>
      <c r="L1" s="2"/>
      <c r="M1" s="2"/>
      <c r="N1" s="2"/>
      <c r="O1" s="2"/>
      <c r="P1" s="2"/>
      <c r="Q1" s="2"/>
      <c r="R1" s="2"/>
      <c r="S1" s="2"/>
      <c r="T1" s="2"/>
      <c r="U1" s="2"/>
      <c r="V1" s="2"/>
      <c r="W1" s="2"/>
    </row>
    <row r="2" spans="2:24" ht="16.5" customHeight="1">
      <c r="B2" s="2" t="s">
        <v>306</v>
      </c>
      <c r="F2" s="2"/>
      <c r="G2" s="2"/>
      <c r="H2" s="2"/>
      <c r="I2" s="2"/>
      <c r="J2" s="2"/>
      <c r="K2" s="2"/>
      <c r="L2" s="2"/>
      <c r="M2" s="2"/>
      <c r="N2" s="2"/>
      <c r="O2" s="2"/>
      <c r="P2" s="2"/>
      <c r="Q2" s="2"/>
      <c r="R2" s="2"/>
      <c r="S2" s="2"/>
      <c r="T2" s="2"/>
      <c r="U2" s="2"/>
      <c r="V2" s="2"/>
      <c r="W2" s="2"/>
    </row>
    <row r="3" spans="2:24" ht="26.25" customHeight="1">
      <c r="B3" s="319"/>
      <c r="C3" s="458" t="s">
        <v>262</v>
      </c>
      <c r="D3" s="461" t="s">
        <v>317</v>
      </c>
      <c r="E3" s="636" t="s">
        <v>356</v>
      </c>
      <c r="F3" s="642" t="s">
        <v>367</v>
      </c>
      <c r="G3" s="643"/>
      <c r="H3" s="643"/>
      <c r="I3" s="643"/>
      <c r="J3" s="643"/>
      <c r="K3" s="643"/>
      <c r="L3" s="643"/>
      <c r="M3" s="643"/>
      <c r="N3" s="644"/>
      <c r="O3" s="642" t="s">
        <v>368</v>
      </c>
      <c r="P3" s="643"/>
      <c r="Q3" s="643"/>
      <c r="R3" s="643"/>
      <c r="S3" s="643"/>
      <c r="T3" s="643"/>
      <c r="U3" s="643"/>
      <c r="V3" s="643"/>
      <c r="W3" s="644"/>
      <c r="X3" s="265"/>
    </row>
    <row r="4" spans="2:24" ht="26.25" customHeight="1">
      <c r="B4" s="320"/>
      <c r="C4" s="460"/>
      <c r="D4" s="460"/>
      <c r="E4" s="646"/>
      <c r="F4" s="306"/>
      <c r="G4" s="314" t="s">
        <v>299</v>
      </c>
      <c r="H4" s="323" t="s">
        <v>332</v>
      </c>
      <c r="I4" s="323" t="s">
        <v>333</v>
      </c>
      <c r="J4" s="323" t="s">
        <v>300</v>
      </c>
      <c r="K4" s="323" t="s">
        <v>301</v>
      </c>
      <c r="L4" s="323" t="s">
        <v>302</v>
      </c>
      <c r="M4" s="323" t="s">
        <v>303</v>
      </c>
      <c r="N4" s="323" t="s">
        <v>304</v>
      </c>
      <c r="O4" s="306"/>
      <c r="P4" s="314" t="s">
        <v>299</v>
      </c>
      <c r="Q4" s="323" t="s">
        <v>332</v>
      </c>
      <c r="R4" s="323" t="s">
        <v>333</v>
      </c>
      <c r="S4" s="323" t="s">
        <v>300</v>
      </c>
      <c r="T4" s="323" t="s">
        <v>301</v>
      </c>
      <c r="U4" s="323" t="s">
        <v>302</v>
      </c>
      <c r="V4" s="323" t="s">
        <v>303</v>
      </c>
      <c r="W4" s="314" t="s">
        <v>304</v>
      </c>
      <c r="X4" s="265"/>
    </row>
    <row r="5" spans="2:24" ht="13.5" customHeight="1">
      <c r="B5" s="606">
        <v>1</v>
      </c>
      <c r="C5" s="545" t="s">
        <v>50</v>
      </c>
      <c r="D5" s="305" t="s">
        <v>288</v>
      </c>
      <c r="E5" s="335">
        <f>市区町村別_推計残存歯数階層別人数!H4</f>
        <v>29875</v>
      </c>
      <c r="F5" s="262">
        <f>SUM(G5:N5)</f>
        <v>29875</v>
      </c>
      <c r="G5" s="433">
        <v>17936</v>
      </c>
      <c r="H5" s="433">
        <v>833</v>
      </c>
      <c r="I5" s="433">
        <v>963</v>
      </c>
      <c r="J5" s="433">
        <v>1876</v>
      </c>
      <c r="K5" s="433">
        <v>2205</v>
      </c>
      <c r="L5" s="433">
        <v>1874</v>
      </c>
      <c r="M5" s="433">
        <v>2441</v>
      </c>
      <c r="N5" s="433">
        <v>1747</v>
      </c>
      <c r="O5" s="261">
        <f>IFERROR(F5/E5,"-")</f>
        <v>1</v>
      </c>
      <c r="P5" s="261">
        <f>IFERROR(G5/E5,"-")</f>
        <v>0.60036820083682008</v>
      </c>
      <c r="Q5" s="261">
        <f>IFERROR(H5/E5,"-")</f>
        <v>2.788284518828452E-2</v>
      </c>
      <c r="R5" s="261">
        <f>IFERROR(I5/E5,"-")</f>
        <v>3.2234309623430962E-2</v>
      </c>
      <c r="S5" s="261">
        <f>IFERROR(J5/E5,"-")</f>
        <v>6.2794979079497909E-2</v>
      </c>
      <c r="T5" s="261">
        <f t="shared" ref="T5:T68" si="0">IFERROR(K5/E5,"-")</f>
        <v>7.3807531380753133E-2</v>
      </c>
      <c r="U5" s="261">
        <f t="shared" ref="U5:U68" si="1">IFERROR(L5/E5,"-")</f>
        <v>6.2728033472803341E-2</v>
      </c>
      <c r="V5" s="261">
        <f t="shared" ref="V5:V68" si="2">IFERROR(M5/E5,"-")</f>
        <v>8.1707112970711301E-2</v>
      </c>
      <c r="W5" s="381">
        <f>IFERROR(N5/E5,"-")</f>
        <v>5.8476987447698747E-2</v>
      </c>
      <c r="X5" s="265"/>
    </row>
    <row r="6" spans="2:24" ht="13.5" customHeight="1">
      <c r="B6" s="607"/>
      <c r="C6" s="546"/>
      <c r="D6" s="361" t="s">
        <v>289</v>
      </c>
      <c r="E6" s="362">
        <f>市区町村別_推計残存歯数階層別人数!H5</f>
        <v>46846</v>
      </c>
      <c r="F6" s="295">
        <f>SUM(G6:N6)</f>
        <v>46846</v>
      </c>
      <c r="G6" s="439">
        <v>32810</v>
      </c>
      <c r="H6" s="439">
        <v>1339</v>
      </c>
      <c r="I6" s="439">
        <v>1401</v>
      </c>
      <c r="J6" s="439">
        <v>2430</v>
      </c>
      <c r="K6" s="439">
        <v>2656</v>
      </c>
      <c r="L6" s="439">
        <v>2096</v>
      </c>
      <c r="M6" s="439">
        <v>2369</v>
      </c>
      <c r="N6" s="439">
        <v>1745</v>
      </c>
      <c r="O6" s="363">
        <f t="shared" ref="O6:O32" si="3">IFERROR(F6/E6,"-")</f>
        <v>1</v>
      </c>
      <c r="P6" s="363">
        <f t="shared" ref="P6:P259" si="4">IFERROR(G6/E6,"-")</f>
        <v>0.70037996840712125</v>
      </c>
      <c r="Q6" s="363">
        <f t="shared" ref="Q6:Q259" si="5">IFERROR(H6/E6,"-")</f>
        <v>2.8583016692994064E-2</v>
      </c>
      <c r="R6" s="363">
        <f t="shared" ref="R6:R259" si="6">IFERROR(I6/E6,"-")</f>
        <v>2.9906502156000513E-2</v>
      </c>
      <c r="S6" s="363">
        <f t="shared" ref="S6:S259" si="7">IFERROR(J6/E6,"-")</f>
        <v>5.1872091533962342E-2</v>
      </c>
      <c r="T6" s="363">
        <f t="shared" si="0"/>
        <v>5.6696409512018105E-2</v>
      </c>
      <c r="U6" s="363">
        <f t="shared" si="1"/>
        <v>4.4742347265508263E-2</v>
      </c>
      <c r="V6" s="363">
        <f t="shared" si="2"/>
        <v>5.0569952610681805E-2</v>
      </c>
      <c r="W6" s="275">
        <f t="shared" ref="W6:W259" si="8">IFERROR(N6/E6,"-")</f>
        <v>3.7249711821713702E-2</v>
      </c>
      <c r="X6" s="265"/>
    </row>
    <row r="7" spans="2:24" ht="13.5" customHeight="1">
      <c r="B7" s="607"/>
      <c r="C7" s="546"/>
      <c r="D7" s="358" t="s">
        <v>290</v>
      </c>
      <c r="E7" s="359">
        <f>市区町村別_推計残存歯数階層別人数!H6</f>
        <v>89362</v>
      </c>
      <c r="F7" s="357">
        <f>SUM(G7:N7)</f>
        <v>89362</v>
      </c>
      <c r="G7" s="436">
        <v>69683</v>
      </c>
      <c r="H7" s="436">
        <v>2214</v>
      </c>
      <c r="I7" s="436">
        <v>2219</v>
      </c>
      <c r="J7" s="436">
        <v>3558</v>
      </c>
      <c r="K7" s="436">
        <v>3553</v>
      </c>
      <c r="L7" s="436">
        <v>2803</v>
      </c>
      <c r="M7" s="436">
        <v>3093</v>
      </c>
      <c r="N7" s="436">
        <v>2239</v>
      </c>
      <c r="O7" s="360">
        <f t="shared" si="3"/>
        <v>1</v>
      </c>
      <c r="P7" s="360">
        <f t="shared" si="4"/>
        <v>0.77978335310310876</v>
      </c>
      <c r="Q7" s="360">
        <f t="shared" si="5"/>
        <v>2.4775631700275285E-2</v>
      </c>
      <c r="R7" s="360">
        <f t="shared" si="6"/>
        <v>2.4831583894720351E-2</v>
      </c>
      <c r="S7" s="360">
        <f t="shared" si="7"/>
        <v>3.9815581567109064E-2</v>
      </c>
      <c r="T7" s="360">
        <f t="shared" si="0"/>
        <v>3.9759629372663995E-2</v>
      </c>
      <c r="U7" s="360">
        <f t="shared" si="1"/>
        <v>3.1366800205904079E-2</v>
      </c>
      <c r="V7" s="360">
        <f t="shared" si="2"/>
        <v>3.461202748371791E-2</v>
      </c>
      <c r="W7" s="382">
        <f t="shared" si="8"/>
        <v>2.5055392672500617E-2</v>
      </c>
      <c r="X7" s="265"/>
    </row>
    <row r="8" spans="2:24" ht="13.5" customHeight="1">
      <c r="B8" s="613"/>
      <c r="C8" s="547"/>
      <c r="D8" s="293" t="s">
        <v>134</v>
      </c>
      <c r="E8" s="335">
        <f>市区町村別_推計残存歯数階層別人数!H7</f>
        <v>166083</v>
      </c>
      <c r="F8" s="262">
        <f t="shared" ref="F8" si="9">SUM(F5:F7)</f>
        <v>166083</v>
      </c>
      <c r="G8" s="262">
        <f t="shared" ref="G8:N8" si="10">SUM(G5:G7)</f>
        <v>120429</v>
      </c>
      <c r="H8" s="262">
        <f t="shared" si="10"/>
        <v>4386</v>
      </c>
      <c r="I8" s="262">
        <f t="shared" si="10"/>
        <v>4583</v>
      </c>
      <c r="J8" s="262">
        <f t="shared" si="10"/>
        <v>7864</v>
      </c>
      <c r="K8" s="262">
        <f t="shared" si="10"/>
        <v>8414</v>
      </c>
      <c r="L8" s="262">
        <f t="shared" si="10"/>
        <v>6773</v>
      </c>
      <c r="M8" s="262">
        <f t="shared" si="10"/>
        <v>7903</v>
      </c>
      <c r="N8" s="262">
        <f t="shared" si="10"/>
        <v>5731</v>
      </c>
      <c r="O8" s="261">
        <f t="shared" si="3"/>
        <v>1</v>
      </c>
      <c r="P8" s="261">
        <f t="shared" si="4"/>
        <v>0.72511334694098739</v>
      </c>
      <c r="Q8" s="261">
        <f t="shared" si="5"/>
        <v>2.6408482505735083E-2</v>
      </c>
      <c r="R8" s="261">
        <f t="shared" si="6"/>
        <v>2.7594636416731395E-2</v>
      </c>
      <c r="S8" s="261">
        <f t="shared" si="7"/>
        <v>4.7349819066370431E-2</v>
      </c>
      <c r="T8" s="261">
        <f t="shared" si="0"/>
        <v>5.0661416279811904E-2</v>
      </c>
      <c r="U8" s="261">
        <f t="shared" si="1"/>
        <v>4.078081441207107E-2</v>
      </c>
      <c r="V8" s="261">
        <f t="shared" si="2"/>
        <v>4.7584641414232645E-2</v>
      </c>
      <c r="W8" s="381">
        <f t="shared" si="8"/>
        <v>3.450684296406014E-2</v>
      </c>
      <c r="X8" s="265"/>
    </row>
    <row r="9" spans="2:24" ht="13.5" customHeight="1">
      <c r="B9" s="606">
        <v>2</v>
      </c>
      <c r="C9" s="545" t="s">
        <v>67</v>
      </c>
      <c r="D9" s="305" t="s">
        <v>288</v>
      </c>
      <c r="E9" s="335">
        <f>市区町村別_推計残存歯数階層別人数!H8</f>
        <v>1141</v>
      </c>
      <c r="F9" s="262">
        <f>SUM(G9:N9)</f>
        <v>1141</v>
      </c>
      <c r="G9" s="433">
        <v>680</v>
      </c>
      <c r="H9" s="433">
        <v>26</v>
      </c>
      <c r="I9" s="433">
        <v>37</v>
      </c>
      <c r="J9" s="433">
        <v>70</v>
      </c>
      <c r="K9" s="433">
        <v>84</v>
      </c>
      <c r="L9" s="433">
        <v>86</v>
      </c>
      <c r="M9" s="433">
        <v>98</v>
      </c>
      <c r="N9" s="433">
        <v>60</v>
      </c>
      <c r="O9" s="261">
        <f t="shared" si="3"/>
        <v>1</v>
      </c>
      <c r="P9" s="261">
        <f t="shared" si="4"/>
        <v>0.59596844872918497</v>
      </c>
      <c r="Q9" s="261">
        <f t="shared" si="5"/>
        <v>2.2787028921998246E-2</v>
      </c>
      <c r="R9" s="261">
        <f t="shared" si="6"/>
        <v>3.2427695004382119E-2</v>
      </c>
      <c r="S9" s="261">
        <f t="shared" si="7"/>
        <v>6.1349693251533742E-2</v>
      </c>
      <c r="T9" s="261">
        <f t="shared" si="0"/>
        <v>7.3619631901840496E-2</v>
      </c>
      <c r="U9" s="261">
        <f t="shared" si="1"/>
        <v>7.5372480280455734E-2</v>
      </c>
      <c r="V9" s="261">
        <f t="shared" si="2"/>
        <v>8.5889570552147243E-2</v>
      </c>
      <c r="W9" s="381">
        <f t="shared" si="8"/>
        <v>5.2585451358457491E-2</v>
      </c>
      <c r="X9" s="265"/>
    </row>
    <row r="10" spans="2:24" ht="13.5" customHeight="1">
      <c r="B10" s="607"/>
      <c r="C10" s="546"/>
      <c r="D10" s="361" t="s">
        <v>289</v>
      </c>
      <c r="E10" s="362">
        <f>市区町村別_推計残存歯数階層別人数!H9</f>
        <v>1750</v>
      </c>
      <c r="F10" s="295">
        <f>SUM(G10:N10)</f>
        <v>1750</v>
      </c>
      <c r="G10" s="439">
        <v>1208</v>
      </c>
      <c r="H10" s="439">
        <v>46</v>
      </c>
      <c r="I10" s="439">
        <v>54</v>
      </c>
      <c r="J10" s="439">
        <v>90</v>
      </c>
      <c r="K10" s="439">
        <v>108</v>
      </c>
      <c r="L10" s="439">
        <v>87</v>
      </c>
      <c r="M10" s="439">
        <v>90</v>
      </c>
      <c r="N10" s="439">
        <v>67</v>
      </c>
      <c r="O10" s="363">
        <f t="shared" si="3"/>
        <v>1</v>
      </c>
      <c r="P10" s="363">
        <f t="shared" si="4"/>
        <v>0.69028571428571428</v>
      </c>
      <c r="Q10" s="363">
        <f t="shared" si="5"/>
        <v>2.6285714285714287E-2</v>
      </c>
      <c r="R10" s="363">
        <f t="shared" si="6"/>
        <v>3.0857142857142857E-2</v>
      </c>
      <c r="S10" s="363">
        <f t="shared" si="7"/>
        <v>5.1428571428571428E-2</v>
      </c>
      <c r="T10" s="363">
        <f t="shared" si="0"/>
        <v>6.1714285714285715E-2</v>
      </c>
      <c r="U10" s="363">
        <f t="shared" si="1"/>
        <v>4.9714285714285711E-2</v>
      </c>
      <c r="V10" s="363">
        <f t="shared" si="2"/>
        <v>5.1428571428571428E-2</v>
      </c>
      <c r="W10" s="275">
        <f t="shared" si="8"/>
        <v>3.8285714285714284E-2</v>
      </c>
      <c r="X10" s="265"/>
    </row>
    <row r="11" spans="2:24" ht="13.5" customHeight="1">
      <c r="B11" s="607"/>
      <c r="C11" s="546"/>
      <c r="D11" s="358" t="s">
        <v>290</v>
      </c>
      <c r="E11" s="359">
        <f>市区町村別_推計残存歯数階層別人数!H10</f>
        <v>3696</v>
      </c>
      <c r="F11" s="357">
        <f>SUM(G11:N11)</f>
        <v>3696</v>
      </c>
      <c r="G11" s="436">
        <v>2935</v>
      </c>
      <c r="H11" s="436">
        <v>58</v>
      </c>
      <c r="I11" s="436">
        <v>91</v>
      </c>
      <c r="J11" s="436">
        <v>134</v>
      </c>
      <c r="K11" s="436">
        <v>124</v>
      </c>
      <c r="L11" s="436">
        <v>132</v>
      </c>
      <c r="M11" s="436">
        <v>140</v>
      </c>
      <c r="N11" s="436">
        <v>82</v>
      </c>
      <c r="O11" s="360">
        <f t="shared" si="3"/>
        <v>1</v>
      </c>
      <c r="P11" s="360">
        <f t="shared" si="4"/>
        <v>0.79410173160173159</v>
      </c>
      <c r="Q11" s="360">
        <f t="shared" si="5"/>
        <v>1.5692640692640692E-2</v>
      </c>
      <c r="R11" s="360">
        <f t="shared" si="6"/>
        <v>2.462121212121212E-2</v>
      </c>
      <c r="S11" s="360">
        <f t="shared" si="7"/>
        <v>3.6255411255411256E-2</v>
      </c>
      <c r="T11" s="360">
        <f t="shared" si="0"/>
        <v>3.3549783549783552E-2</v>
      </c>
      <c r="U11" s="360">
        <f t="shared" si="1"/>
        <v>3.5714285714285712E-2</v>
      </c>
      <c r="V11" s="360">
        <f t="shared" si="2"/>
        <v>3.787878787878788E-2</v>
      </c>
      <c r="W11" s="382">
        <f t="shared" si="8"/>
        <v>2.2186147186147188E-2</v>
      </c>
      <c r="X11" s="265"/>
    </row>
    <row r="12" spans="2:24" ht="13.5" customHeight="1">
      <c r="B12" s="613"/>
      <c r="C12" s="547"/>
      <c r="D12" s="293" t="s">
        <v>134</v>
      </c>
      <c r="E12" s="335">
        <f>市区町村別_推計残存歯数階層別人数!H11</f>
        <v>6587</v>
      </c>
      <c r="F12" s="262">
        <f t="shared" ref="F12" si="11">SUM(F9:F11)</f>
        <v>6587</v>
      </c>
      <c r="G12" s="262">
        <f t="shared" ref="G12:N12" si="12">SUM(G9:G11)</f>
        <v>4823</v>
      </c>
      <c r="H12" s="262">
        <f t="shared" si="12"/>
        <v>130</v>
      </c>
      <c r="I12" s="262">
        <f t="shared" si="12"/>
        <v>182</v>
      </c>
      <c r="J12" s="262">
        <f t="shared" si="12"/>
        <v>294</v>
      </c>
      <c r="K12" s="262">
        <f t="shared" si="12"/>
        <v>316</v>
      </c>
      <c r="L12" s="262">
        <f t="shared" si="12"/>
        <v>305</v>
      </c>
      <c r="M12" s="262">
        <f t="shared" si="12"/>
        <v>328</v>
      </c>
      <c r="N12" s="262">
        <f t="shared" si="12"/>
        <v>209</v>
      </c>
      <c r="O12" s="261">
        <f t="shared" si="3"/>
        <v>1</v>
      </c>
      <c r="P12" s="261">
        <f t="shared" si="4"/>
        <v>0.7321997874601488</v>
      </c>
      <c r="Q12" s="261">
        <f t="shared" si="5"/>
        <v>1.9735843327766813E-2</v>
      </c>
      <c r="R12" s="261">
        <f t="shared" si="6"/>
        <v>2.763018065887354E-2</v>
      </c>
      <c r="S12" s="261">
        <f t="shared" si="7"/>
        <v>4.4633368756641874E-2</v>
      </c>
      <c r="T12" s="261">
        <f t="shared" si="0"/>
        <v>4.7973280704417795E-2</v>
      </c>
      <c r="U12" s="261">
        <f t="shared" si="1"/>
        <v>4.6303324730529831E-2</v>
      </c>
      <c r="V12" s="261">
        <f t="shared" si="2"/>
        <v>4.9795050857750114E-2</v>
      </c>
      <c r="W12" s="381">
        <f t="shared" si="8"/>
        <v>3.1729163503871262E-2</v>
      </c>
      <c r="X12" s="265"/>
    </row>
    <row r="13" spans="2:24" ht="13.5" customHeight="1">
      <c r="B13" s="606">
        <v>3</v>
      </c>
      <c r="C13" s="545" t="s">
        <v>68</v>
      </c>
      <c r="D13" s="305" t="s">
        <v>288</v>
      </c>
      <c r="E13" s="335">
        <f>市区町村別_推計残存歯数階層別人数!H12</f>
        <v>771</v>
      </c>
      <c r="F13" s="262">
        <f>SUM(G13:N13)</f>
        <v>771</v>
      </c>
      <c r="G13" s="433">
        <v>466</v>
      </c>
      <c r="H13" s="433">
        <v>23</v>
      </c>
      <c r="I13" s="433">
        <v>26</v>
      </c>
      <c r="J13" s="433">
        <v>43</v>
      </c>
      <c r="K13" s="433">
        <v>62</v>
      </c>
      <c r="L13" s="433">
        <v>57</v>
      </c>
      <c r="M13" s="433">
        <v>59</v>
      </c>
      <c r="N13" s="433">
        <v>35</v>
      </c>
      <c r="O13" s="261">
        <f t="shared" si="3"/>
        <v>1</v>
      </c>
      <c r="P13" s="261">
        <f t="shared" si="4"/>
        <v>0.60440985732814523</v>
      </c>
      <c r="Q13" s="261">
        <f t="shared" si="5"/>
        <v>2.9831387808041506E-2</v>
      </c>
      <c r="R13" s="261">
        <f t="shared" si="6"/>
        <v>3.372243839169909E-2</v>
      </c>
      <c r="S13" s="261">
        <f t="shared" si="7"/>
        <v>5.5771725032425425E-2</v>
      </c>
      <c r="T13" s="261">
        <f t="shared" si="0"/>
        <v>8.0415045395590148E-2</v>
      </c>
      <c r="U13" s="261">
        <f t="shared" si="1"/>
        <v>7.3929961089494164E-2</v>
      </c>
      <c r="V13" s="261">
        <f t="shared" si="2"/>
        <v>7.6523994811932561E-2</v>
      </c>
      <c r="W13" s="381">
        <f t="shared" si="8"/>
        <v>4.5395590142671853E-2</v>
      </c>
      <c r="X13" s="265"/>
    </row>
    <row r="14" spans="2:24" ht="13.5" customHeight="1">
      <c r="B14" s="607"/>
      <c r="C14" s="546"/>
      <c r="D14" s="361" t="s">
        <v>289</v>
      </c>
      <c r="E14" s="362">
        <f>市区町村別_推計残存歯数階層別人数!H13</f>
        <v>1140</v>
      </c>
      <c r="F14" s="295">
        <f>SUM(G14:N14)</f>
        <v>1140</v>
      </c>
      <c r="G14" s="439">
        <v>829</v>
      </c>
      <c r="H14" s="439">
        <v>36</v>
      </c>
      <c r="I14" s="439">
        <v>35</v>
      </c>
      <c r="J14" s="439">
        <v>47</v>
      </c>
      <c r="K14" s="439">
        <v>56</v>
      </c>
      <c r="L14" s="439">
        <v>46</v>
      </c>
      <c r="M14" s="439">
        <v>54</v>
      </c>
      <c r="N14" s="439">
        <v>37</v>
      </c>
      <c r="O14" s="363">
        <f t="shared" si="3"/>
        <v>1</v>
      </c>
      <c r="P14" s="363">
        <f t="shared" si="4"/>
        <v>0.72719298245614039</v>
      </c>
      <c r="Q14" s="363">
        <f t="shared" si="5"/>
        <v>3.1578947368421054E-2</v>
      </c>
      <c r="R14" s="363">
        <f t="shared" si="6"/>
        <v>3.0701754385964911E-2</v>
      </c>
      <c r="S14" s="363">
        <f t="shared" si="7"/>
        <v>4.12280701754386E-2</v>
      </c>
      <c r="T14" s="363">
        <f t="shared" si="0"/>
        <v>4.912280701754386E-2</v>
      </c>
      <c r="U14" s="363">
        <f t="shared" si="1"/>
        <v>4.0350877192982457E-2</v>
      </c>
      <c r="V14" s="363">
        <f t="shared" si="2"/>
        <v>4.736842105263158E-2</v>
      </c>
      <c r="W14" s="275">
        <f t="shared" si="8"/>
        <v>3.245614035087719E-2</v>
      </c>
      <c r="X14" s="265"/>
    </row>
    <row r="15" spans="2:24" ht="13.5" customHeight="1">
      <c r="B15" s="607"/>
      <c r="C15" s="546"/>
      <c r="D15" s="358" t="s">
        <v>290</v>
      </c>
      <c r="E15" s="359">
        <f>市区町村別_推計残存歯数階層別人数!H14</f>
        <v>2400</v>
      </c>
      <c r="F15" s="357">
        <f>SUM(G15:N15)</f>
        <v>2400</v>
      </c>
      <c r="G15" s="436">
        <v>1905</v>
      </c>
      <c r="H15" s="436">
        <v>63</v>
      </c>
      <c r="I15" s="436">
        <v>49</v>
      </c>
      <c r="J15" s="436">
        <v>82</v>
      </c>
      <c r="K15" s="436">
        <v>94</v>
      </c>
      <c r="L15" s="436">
        <v>79</v>
      </c>
      <c r="M15" s="436">
        <v>70</v>
      </c>
      <c r="N15" s="436">
        <v>58</v>
      </c>
      <c r="O15" s="360">
        <f t="shared" si="3"/>
        <v>1</v>
      </c>
      <c r="P15" s="360">
        <f t="shared" si="4"/>
        <v>0.79374999999999996</v>
      </c>
      <c r="Q15" s="360">
        <f t="shared" si="5"/>
        <v>2.6249999999999999E-2</v>
      </c>
      <c r="R15" s="360">
        <f t="shared" si="6"/>
        <v>2.0416666666666666E-2</v>
      </c>
      <c r="S15" s="360">
        <f t="shared" si="7"/>
        <v>3.4166666666666665E-2</v>
      </c>
      <c r="T15" s="360">
        <f t="shared" si="0"/>
        <v>3.9166666666666669E-2</v>
      </c>
      <c r="U15" s="360">
        <f t="shared" si="1"/>
        <v>3.2916666666666664E-2</v>
      </c>
      <c r="V15" s="360">
        <f t="shared" si="2"/>
        <v>2.9166666666666667E-2</v>
      </c>
      <c r="W15" s="382">
        <f t="shared" si="8"/>
        <v>2.4166666666666666E-2</v>
      </c>
      <c r="X15" s="265"/>
    </row>
    <row r="16" spans="2:24" ht="13.5" customHeight="1">
      <c r="B16" s="613"/>
      <c r="C16" s="547"/>
      <c r="D16" s="293" t="s">
        <v>134</v>
      </c>
      <c r="E16" s="335">
        <f>市区町村別_推計残存歯数階層別人数!H15</f>
        <v>4311</v>
      </c>
      <c r="F16" s="262">
        <f t="shared" ref="F16" si="13">SUM(F13:F15)</f>
        <v>4311</v>
      </c>
      <c r="G16" s="262">
        <f t="shared" ref="G16:N16" si="14">SUM(G13:G15)</f>
        <v>3200</v>
      </c>
      <c r="H16" s="262">
        <f t="shared" si="14"/>
        <v>122</v>
      </c>
      <c r="I16" s="262">
        <f t="shared" si="14"/>
        <v>110</v>
      </c>
      <c r="J16" s="262">
        <f t="shared" si="14"/>
        <v>172</v>
      </c>
      <c r="K16" s="262">
        <f t="shared" si="14"/>
        <v>212</v>
      </c>
      <c r="L16" s="262">
        <f t="shared" si="14"/>
        <v>182</v>
      </c>
      <c r="M16" s="262">
        <f t="shared" si="14"/>
        <v>183</v>
      </c>
      <c r="N16" s="262">
        <f t="shared" si="14"/>
        <v>130</v>
      </c>
      <c r="O16" s="261">
        <f t="shared" si="3"/>
        <v>1</v>
      </c>
      <c r="P16" s="261">
        <f t="shared" si="4"/>
        <v>0.74228717234980279</v>
      </c>
      <c r="Q16" s="261">
        <f t="shared" si="5"/>
        <v>2.8299698445836234E-2</v>
      </c>
      <c r="R16" s="261">
        <f t="shared" si="6"/>
        <v>2.5516121549524474E-2</v>
      </c>
      <c r="S16" s="261">
        <f t="shared" si="7"/>
        <v>3.9897935513801899E-2</v>
      </c>
      <c r="T16" s="261">
        <f t="shared" si="0"/>
        <v>4.9176525168174438E-2</v>
      </c>
      <c r="U16" s="261">
        <f t="shared" si="1"/>
        <v>4.2217582927395039E-2</v>
      </c>
      <c r="V16" s="261">
        <f t="shared" si="2"/>
        <v>4.2449547668754348E-2</v>
      </c>
      <c r="W16" s="381">
        <f t="shared" si="8"/>
        <v>3.015541637671074E-2</v>
      </c>
      <c r="X16" s="265"/>
    </row>
    <row r="17" spans="2:24" ht="13.5" customHeight="1">
      <c r="B17" s="606">
        <v>4</v>
      </c>
      <c r="C17" s="545" t="s">
        <v>69</v>
      </c>
      <c r="D17" s="305" t="s">
        <v>288</v>
      </c>
      <c r="E17" s="335">
        <f>市区町村別_推計残存歯数階層別人数!H16</f>
        <v>861</v>
      </c>
      <c r="F17" s="262">
        <f>SUM(G17:N17)</f>
        <v>861</v>
      </c>
      <c r="G17" s="433">
        <v>512</v>
      </c>
      <c r="H17" s="433">
        <v>23</v>
      </c>
      <c r="I17" s="433">
        <v>20</v>
      </c>
      <c r="J17" s="433">
        <v>54</v>
      </c>
      <c r="K17" s="433">
        <v>73</v>
      </c>
      <c r="L17" s="433">
        <v>54</v>
      </c>
      <c r="M17" s="433">
        <v>75</v>
      </c>
      <c r="N17" s="433">
        <v>50</v>
      </c>
      <c r="O17" s="261">
        <f t="shared" si="3"/>
        <v>1</v>
      </c>
      <c r="P17" s="261">
        <f>IFERROR(G17/E17,"-")</f>
        <v>0.59465737514518002</v>
      </c>
      <c r="Q17" s="261">
        <f>IFERROR(H17/E17,"-")</f>
        <v>2.6713124274099883E-2</v>
      </c>
      <c r="R17" s="261">
        <f>IFERROR(I17/E17,"-")</f>
        <v>2.3228803716608595E-2</v>
      </c>
      <c r="S17" s="261">
        <f>IFERROR(J17/E17,"-")</f>
        <v>6.2717770034843204E-2</v>
      </c>
      <c r="T17" s="261">
        <f>IFERROR(K17/E17,"-")</f>
        <v>8.4785133565621368E-2</v>
      </c>
      <c r="U17" s="261">
        <f>IFERROR(L17/E17,"-")</f>
        <v>6.2717770034843204E-2</v>
      </c>
      <c r="V17" s="261">
        <f>IFERROR(M17/E17,"-")</f>
        <v>8.7108013937282236E-2</v>
      </c>
      <c r="W17" s="381">
        <f>IFERROR(N17/E17,"-")</f>
        <v>5.8072009291521488E-2</v>
      </c>
      <c r="X17" s="265"/>
    </row>
    <row r="18" spans="2:24" ht="13.5" customHeight="1">
      <c r="B18" s="607"/>
      <c r="C18" s="546"/>
      <c r="D18" s="361" t="s">
        <v>289</v>
      </c>
      <c r="E18" s="362">
        <f>市区町村別_推計残存歯数階層別人数!H17</f>
        <v>1323</v>
      </c>
      <c r="F18" s="295">
        <f>SUM(G18:N18)</f>
        <v>1323</v>
      </c>
      <c r="G18" s="439">
        <v>955</v>
      </c>
      <c r="H18" s="439">
        <v>26</v>
      </c>
      <c r="I18" s="439">
        <v>39</v>
      </c>
      <c r="J18" s="439">
        <v>71</v>
      </c>
      <c r="K18" s="439">
        <v>86</v>
      </c>
      <c r="L18" s="439">
        <v>48</v>
      </c>
      <c r="M18" s="439">
        <v>64</v>
      </c>
      <c r="N18" s="439">
        <v>34</v>
      </c>
      <c r="O18" s="363">
        <f t="shared" si="3"/>
        <v>1</v>
      </c>
      <c r="P18" s="363">
        <f t="shared" si="4"/>
        <v>0.7218442932728647</v>
      </c>
      <c r="Q18" s="363">
        <f t="shared" si="5"/>
        <v>1.9652305366591082E-2</v>
      </c>
      <c r="R18" s="363">
        <f t="shared" si="6"/>
        <v>2.9478458049886622E-2</v>
      </c>
      <c r="S18" s="363">
        <f t="shared" si="7"/>
        <v>5.3665910808767953E-2</v>
      </c>
      <c r="T18" s="363">
        <f t="shared" si="0"/>
        <v>6.500377928949358E-2</v>
      </c>
      <c r="U18" s="363">
        <f t="shared" si="1"/>
        <v>3.6281179138321996E-2</v>
      </c>
      <c r="V18" s="363">
        <f t="shared" si="2"/>
        <v>4.8374905517762662E-2</v>
      </c>
      <c r="W18" s="275">
        <f>IFERROR(N18/E18,"-")</f>
        <v>2.5699168556311415E-2</v>
      </c>
      <c r="X18" s="265"/>
    </row>
    <row r="19" spans="2:24" ht="13.5" customHeight="1">
      <c r="B19" s="607"/>
      <c r="C19" s="546"/>
      <c r="D19" s="358" t="s">
        <v>290</v>
      </c>
      <c r="E19" s="359">
        <f>市区町村別_推計残存歯数階層別人数!H18</f>
        <v>2171</v>
      </c>
      <c r="F19" s="357">
        <f>SUM(G19:N19)</f>
        <v>2171</v>
      </c>
      <c r="G19" s="436">
        <v>1727</v>
      </c>
      <c r="H19" s="436">
        <v>44</v>
      </c>
      <c r="I19" s="436">
        <v>49</v>
      </c>
      <c r="J19" s="436">
        <v>85</v>
      </c>
      <c r="K19" s="436">
        <v>82</v>
      </c>
      <c r="L19" s="436">
        <v>56</v>
      </c>
      <c r="M19" s="436">
        <v>80</v>
      </c>
      <c r="N19" s="436">
        <v>48</v>
      </c>
      <c r="O19" s="360">
        <f t="shared" si="3"/>
        <v>1</v>
      </c>
      <c r="P19" s="360">
        <f t="shared" si="4"/>
        <v>0.79548595117457388</v>
      </c>
      <c r="Q19" s="360">
        <f t="shared" si="5"/>
        <v>2.026715799170889E-2</v>
      </c>
      <c r="R19" s="360">
        <f t="shared" si="6"/>
        <v>2.2570244127130355E-2</v>
      </c>
      <c r="S19" s="360">
        <f t="shared" si="7"/>
        <v>3.9152464302164902E-2</v>
      </c>
      <c r="T19" s="360">
        <f t="shared" si="0"/>
        <v>3.7770612620912025E-2</v>
      </c>
      <c r="U19" s="360">
        <f t="shared" si="1"/>
        <v>2.5794564716720404E-2</v>
      </c>
      <c r="V19" s="360">
        <f t="shared" si="2"/>
        <v>3.6849378166743434E-2</v>
      </c>
      <c r="W19" s="382">
        <f t="shared" si="8"/>
        <v>2.2109626900046062E-2</v>
      </c>
      <c r="X19" s="265"/>
    </row>
    <row r="20" spans="2:24" ht="13.5" customHeight="1">
      <c r="B20" s="613"/>
      <c r="C20" s="547"/>
      <c r="D20" s="293" t="s">
        <v>134</v>
      </c>
      <c r="E20" s="335">
        <f>市区町村別_推計残存歯数階層別人数!H19</f>
        <v>4355</v>
      </c>
      <c r="F20" s="262">
        <f t="shared" ref="F20" si="15">SUM(F17:F19)</f>
        <v>4355</v>
      </c>
      <c r="G20" s="262">
        <f t="shared" ref="G20:N20" si="16">SUM(G17:G19)</f>
        <v>3194</v>
      </c>
      <c r="H20" s="262">
        <f t="shared" si="16"/>
        <v>93</v>
      </c>
      <c r="I20" s="262">
        <f t="shared" si="16"/>
        <v>108</v>
      </c>
      <c r="J20" s="262">
        <f t="shared" si="16"/>
        <v>210</v>
      </c>
      <c r="K20" s="262">
        <f t="shared" si="16"/>
        <v>241</v>
      </c>
      <c r="L20" s="262">
        <f t="shared" si="16"/>
        <v>158</v>
      </c>
      <c r="M20" s="262">
        <f t="shared" si="16"/>
        <v>219</v>
      </c>
      <c r="N20" s="262">
        <f t="shared" si="16"/>
        <v>132</v>
      </c>
      <c r="O20" s="261">
        <f t="shared" si="3"/>
        <v>1</v>
      </c>
      <c r="P20" s="261">
        <f t="shared" si="4"/>
        <v>0.73340987370838118</v>
      </c>
      <c r="Q20" s="261">
        <f t="shared" si="5"/>
        <v>2.1354764638346728E-2</v>
      </c>
      <c r="R20" s="261">
        <f t="shared" si="6"/>
        <v>2.4799081515499425E-2</v>
      </c>
      <c r="S20" s="261">
        <f t="shared" si="7"/>
        <v>4.8220436280137773E-2</v>
      </c>
      <c r="T20" s="261">
        <f t="shared" si="0"/>
        <v>5.533869115958668E-2</v>
      </c>
      <c r="U20" s="261">
        <f t="shared" si="1"/>
        <v>3.6280137772675088E-2</v>
      </c>
      <c r="V20" s="261">
        <f t="shared" si="2"/>
        <v>5.0287026406429389E-2</v>
      </c>
      <c r="W20" s="381">
        <f t="shared" si="8"/>
        <v>3.0309988518943742E-2</v>
      </c>
      <c r="X20" s="265"/>
    </row>
    <row r="21" spans="2:24" ht="13.5" customHeight="1">
      <c r="B21" s="606">
        <v>5</v>
      </c>
      <c r="C21" s="545" t="s">
        <v>70</v>
      </c>
      <c r="D21" s="305" t="s">
        <v>288</v>
      </c>
      <c r="E21" s="335">
        <f>市区町村別_推計残存歯数階層別人数!H20</f>
        <v>644</v>
      </c>
      <c r="F21" s="262">
        <f>SUM(G21:N21)</f>
        <v>644</v>
      </c>
      <c r="G21" s="433">
        <v>409</v>
      </c>
      <c r="H21" s="433">
        <v>20</v>
      </c>
      <c r="I21" s="433">
        <v>18</v>
      </c>
      <c r="J21" s="433">
        <v>31</v>
      </c>
      <c r="K21" s="433">
        <v>53</v>
      </c>
      <c r="L21" s="433">
        <v>37</v>
      </c>
      <c r="M21" s="433">
        <v>47</v>
      </c>
      <c r="N21" s="433">
        <v>29</v>
      </c>
      <c r="O21" s="261">
        <f t="shared" si="3"/>
        <v>1</v>
      </c>
      <c r="P21" s="261">
        <f t="shared" si="4"/>
        <v>0.6350931677018633</v>
      </c>
      <c r="Q21" s="261">
        <f t="shared" si="5"/>
        <v>3.1055900621118012E-2</v>
      </c>
      <c r="R21" s="261">
        <f t="shared" si="6"/>
        <v>2.7950310559006212E-2</v>
      </c>
      <c r="S21" s="261">
        <f t="shared" si="7"/>
        <v>4.813664596273292E-2</v>
      </c>
      <c r="T21" s="261">
        <f t="shared" si="0"/>
        <v>8.2298136645962736E-2</v>
      </c>
      <c r="U21" s="261">
        <f t="shared" si="1"/>
        <v>5.745341614906832E-2</v>
      </c>
      <c r="V21" s="261">
        <f t="shared" si="2"/>
        <v>7.2981366459627328E-2</v>
      </c>
      <c r="W21" s="381">
        <f t="shared" si="8"/>
        <v>4.503105590062112E-2</v>
      </c>
      <c r="X21" s="265"/>
    </row>
    <row r="22" spans="2:24" ht="13.5" customHeight="1">
      <c r="B22" s="607"/>
      <c r="C22" s="546"/>
      <c r="D22" s="361" t="s">
        <v>289</v>
      </c>
      <c r="E22" s="362">
        <f>市区町村別_推計残存歯数階層別人数!H21</f>
        <v>1028</v>
      </c>
      <c r="F22" s="295">
        <f>SUM(G22:N22)</f>
        <v>1028</v>
      </c>
      <c r="G22" s="439">
        <v>765</v>
      </c>
      <c r="H22" s="439">
        <v>19</v>
      </c>
      <c r="I22" s="439">
        <v>31</v>
      </c>
      <c r="J22" s="439">
        <v>45</v>
      </c>
      <c r="K22" s="439">
        <v>58</v>
      </c>
      <c r="L22" s="439">
        <v>41</v>
      </c>
      <c r="M22" s="439">
        <v>41</v>
      </c>
      <c r="N22" s="439">
        <v>28</v>
      </c>
      <c r="O22" s="363">
        <f t="shared" si="3"/>
        <v>1</v>
      </c>
      <c r="P22" s="363">
        <f t="shared" si="4"/>
        <v>0.74416342412451364</v>
      </c>
      <c r="Q22" s="363">
        <f t="shared" si="5"/>
        <v>1.8482490272373541E-2</v>
      </c>
      <c r="R22" s="363">
        <f t="shared" si="6"/>
        <v>3.0155642023346304E-2</v>
      </c>
      <c r="S22" s="363">
        <f t="shared" si="7"/>
        <v>4.3774319066147857E-2</v>
      </c>
      <c r="T22" s="363">
        <f t="shared" si="0"/>
        <v>5.642023346303502E-2</v>
      </c>
      <c r="U22" s="363">
        <f t="shared" si="1"/>
        <v>3.9883268482490269E-2</v>
      </c>
      <c r="V22" s="363">
        <f t="shared" si="2"/>
        <v>3.9883268482490269E-2</v>
      </c>
      <c r="W22" s="275">
        <f t="shared" si="8"/>
        <v>2.7237354085603113E-2</v>
      </c>
      <c r="X22" s="265"/>
    </row>
    <row r="23" spans="2:24" ht="13.5" customHeight="1">
      <c r="B23" s="607"/>
      <c r="C23" s="546"/>
      <c r="D23" s="358" t="s">
        <v>290</v>
      </c>
      <c r="E23" s="359">
        <f>市区町村別_推計残存歯数階層別人数!H22</f>
        <v>2217</v>
      </c>
      <c r="F23" s="357">
        <f>SUM(G23:N23)</f>
        <v>2217</v>
      </c>
      <c r="G23" s="436">
        <v>1811</v>
      </c>
      <c r="H23" s="436">
        <v>39</v>
      </c>
      <c r="I23" s="436">
        <v>57</v>
      </c>
      <c r="J23" s="436">
        <v>70</v>
      </c>
      <c r="K23" s="436">
        <v>82</v>
      </c>
      <c r="L23" s="436">
        <v>59</v>
      </c>
      <c r="M23" s="436">
        <v>65</v>
      </c>
      <c r="N23" s="436">
        <v>34</v>
      </c>
      <c r="O23" s="360">
        <f t="shared" si="3"/>
        <v>1</v>
      </c>
      <c r="P23" s="360">
        <f t="shared" si="4"/>
        <v>0.81686964366260717</v>
      </c>
      <c r="Q23" s="360">
        <f t="shared" si="5"/>
        <v>1.7591339648173207E-2</v>
      </c>
      <c r="R23" s="360">
        <f t="shared" si="6"/>
        <v>2.571041948579161E-2</v>
      </c>
      <c r="S23" s="360">
        <f t="shared" si="7"/>
        <v>3.1574199368516014E-2</v>
      </c>
      <c r="T23" s="360">
        <f t="shared" si="0"/>
        <v>3.6986919260261618E-2</v>
      </c>
      <c r="U23" s="360">
        <f t="shared" si="1"/>
        <v>2.6612539467749212E-2</v>
      </c>
      <c r="V23" s="360">
        <f t="shared" si="2"/>
        <v>2.9318899413622011E-2</v>
      </c>
      <c r="W23" s="382">
        <f t="shared" si="8"/>
        <v>1.5336039693279206E-2</v>
      </c>
      <c r="X23" s="265"/>
    </row>
    <row r="24" spans="2:24" ht="13.5" customHeight="1">
      <c r="B24" s="613"/>
      <c r="C24" s="547"/>
      <c r="D24" s="293" t="s">
        <v>134</v>
      </c>
      <c r="E24" s="335">
        <f>市区町村別_推計残存歯数階層別人数!H23</f>
        <v>3889</v>
      </c>
      <c r="F24" s="262">
        <f t="shared" ref="F24" si="17">SUM(F21:F23)</f>
        <v>3889</v>
      </c>
      <c r="G24" s="262">
        <f t="shared" ref="G24:N24" si="18">SUM(G21:G23)</f>
        <v>2985</v>
      </c>
      <c r="H24" s="262">
        <f t="shared" si="18"/>
        <v>78</v>
      </c>
      <c r="I24" s="262">
        <f t="shared" si="18"/>
        <v>106</v>
      </c>
      <c r="J24" s="262">
        <f t="shared" si="18"/>
        <v>146</v>
      </c>
      <c r="K24" s="262">
        <f t="shared" si="18"/>
        <v>193</v>
      </c>
      <c r="L24" s="262">
        <f t="shared" si="18"/>
        <v>137</v>
      </c>
      <c r="M24" s="262">
        <f t="shared" si="18"/>
        <v>153</v>
      </c>
      <c r="N24" s="262">
        <f t="shared" si="18"/>
        <v>91</v>
      </c>
      <c r="O24" s="261">
        <f t="shared" si="3"/>
        <v>1</v>
      </c>
      <c r="P24" s="261">
        <f t="shared" si="4"/>
        <v>0.76754949858575472</v>
      </c>
      <c r="Q24" s="261">
        <f t="shared" si="5"/>
        <v>2.0056569812291078E-2</v>
      </c>
      <c r="R24" s="261">
        <f t="shared" si="6"/>
        <v>2.7256364103882748E-2</v>
      </c>
      <c r="S24" s="261">
        <f t="shared" si="7"/>
        <v>3.7541784520442274E-2</v>
      </c>
      <c r="T24" s="261">
        <f t="shared" si="0"/>
        <v>4.962715350989972E-2</v>
      </c>
      <c r="U24" s="261">
        <f t="shared" si="1"/>
        <v>3.522756492671638E-2</v>
      </c>
      <c r="V24" s="261">
        <f t="shared" si="2"/>
        <v>3.9341733093340193E-2</v>
      </c>
      <c r="W24" s="381">
        <f t="shared" si="8"/>
        <v>2.3399331447672922E-2</v>
      </c>
      <c r="X24" s="265"/>
    </row>
    <row r="25" spans="2:24" ht="13.5" customHeight="1">
      <c r="B25" s="606">
        <v>6</v>
      </c>
      <c r="C25" s="545" t="s">
        <v>71</v>
      </c>
      <c r="D25" s="305" t="s">
        <v>288</v>
      </c>
      <c r="E25" s="335">
        <f>市区町村別_推計残存歯数階層別人数!H24</f>
        <v>1036</v>
      </c>
      <c r="F25" s="262">
        <f>SUM(G25:N25)</f>
        <v>1036</v>
      </c>
      <c r="G25" s="433">
        <v>659</v>
      </c>
      <c r="H25" s="433">
        <v>19</v>
      </c>
      <c r="I25" s="433">
        <v>26</v>
      </c>
      <c r="J25" s="433">
        <v>74</v>
      </c>
      <c r="K25" s="433">
        <v>65</v>
      </c>
      <c r="L25" s="433">
        <v>49</v>
      </c>
      <c r="M25" s="433">
        <v>98</v>
      </c>
      <c r="N25" s="433">
        <v>46</v>
      </c>
      <c r="O25" s="261">
        <f t="shared" si="3"/>
        <v>1</v>
      </c>
      <c r="P25" s="261">
        <f t="shared" si="4"/>
        <v>0.63610038610038611</v>
      </c>
      <c r="Q25" s="261">
        <f t="shared" si="5"/>
        <v>1.8339768339768341E-2</v>
      </c>
      <c r="R25" s="261">
        <f t="shared" si="6"/>
        <v>2.5096525096525095E-2</v>
      </c>
      <c r="S25" s="261">
        <f t="shared" si="7"/>
        <v>7.1428571428571425E-2</v>
      </c>
      <c r="T25" s="261">
        <f t="shared" si="0"/>
        <v>6.2741312741312741E-2</v>
      </c>
      <c r="U25" s="261">
        <f t="shared" si="1"/>
        <v>4.72972972972973E-2</v>
      </c>
      <c r="V25" s="261">
        <f t="shared" si="2"/>
        <v>9.45945945945946E-2</v>
      </c>
      <c r="W25" s="381">
        <f t="shared" si="8"/>
        <v>4.4401544401544403E-2</v>
      </c>
      <c r="X25" s="265"/>
    </row>
    <row r="26" spans="2:24" ht="13.5" customHeight="1">
      <c r="B26" s="607"/>
      <c r="C26" s="546"/>
      <c r="D26" s="361" t="s">
        <v>289</v>
      </c>
      <c r="E26" s="362">
        <f>市区町村別_推計残存歯数階層別人数!H25</f>
        <v>1589</v>
      </c>
      <c r="F26" s="295">
        <f>SUM(G26:N26)</f>
        <v>1589</v>
      </c>
      <c r="G26" s="439">
        <v>1169</v>
      </c>
      <c r="H26" s="439">
        <v>31</v>
      </c>
      <c r="I26" s="439">
        <v>47</v>
      </c>
      <c r="J26" s="439">
        <v>70</v>
      </c>
      <c r="K26" s="439">
        <v>86</v>
      </c>
      <c r="L26" s="439">
        <v>65</v>
      </c>
      <c r="M26" s="439">
        <v>69</v>
      </c>
      <c r="N26" s="439">
        <v>52</v>
      </c>
      <c r="O26" s="363">
        <f t="shared" si="3"/>
        <v>1</v>
      </c>
      <c r="P26" s="363">
        <f t="shared" si="4"/>
        <v>0.73568281938325997</v>
      </c>
      <c r="Q26" s="363">
        <f t="shared" si="5"/>
        <v>1.9509125235997484E-2</v>
      </c>
      <c r="R26" s="363">
        <f t="shared" si="6"/>
        <v>2.9578351164254248E-2</v>
      </c>
      <c r="S26" s="363">
        <f t="shared" si="7"/>
        <v>4.405286343612335E-2</v>
      </c>
      <c r="T26" s="363">
        <f t="shared" si="0"/>
        <v>5.4122089364380115E-2</v>
      </c>
      <c r="U26" s="363">
        <f t="shared" si="1"/>
        <v>4.0906230333543112E-2</v>
      </c>
      <c r="V26" s="363">
        <f t="shared" si="2"/>
        <v>4.3423536815607303E-2</v>
      </c>
      <c r="W26" s="275">
        <f t="shared" si="8"/>
        <v>3.2724984266834484E-2</v>
      </c>
      <c r="X26" s="265"/>
    </row>
    <row r="27" spans="2:24" ht="13.5" customHeight="1">
      <c r="B27" s="607"/>
      <c r="C27" s="546"/>
      <c r="D27" s="358" t="s">
        <v>290</v>
      </c>
      <c r="E27" s="359">
        <f>市区町村別_推計残存歯数階層別人数!H26</f>
        <v>2586</v>
      </c>
      <c r="F27" s="357">
        <f>SUM(G27:N27)</f>
        <v>2586</v>
      </c>
      <c r="G27" s="436">
        <v>2049</v>
      </c>
      <c r="H27" s="436">
        <v>46</v>
      </c>
      <c r="I27" s="436">
        <v>51</v>
      </c>
      <c r="J27" s="436">
        <v>98</v>
      </c>
      <c r="K27" s="436">
        <v>115</v>
      </c>
      <c r="L27" s="436">
        <v>85</v>
      </c>
      <c r="M27" s="436">
        <v>95</v>
      </c>
      <c r="N27" s="436">
        <v>47</v>
      </c>
      <c r="O27" s="360">
        <f t="shared" si="3"/>
        <v>1</v>
      </c>
      <c r="P27" s="360">
        <f t="shared" si="4"/>
        <v>0.79234338747099764</v>
      </c>
      <c r="Q27" s="360">
        <f t="shared" si="5"/>
        <v>1.7788089713843776E-2</v>
      </c>
      <c r="R27" s="360">
        <f t="shared" si="6"/>
        <v>1.9721577726218097E-2</v>
      </c>
      <c r="S27" s="360">
        <f t="shared" si="7"/>
        <v>3.7896365042536739E-2</v>
      </c>
      <c r="T27" s="360">
        <f t="shared" si="0"/>
        <v>4.4470224284609436E-2</v>
      </c>
      <c r="U27" s="360">
        <f t="shared" si="1"/>
        <v>3.2869296210363497E-2</v>
      </c>
      <c r="V27" s="360">
        <f t="shared" si="2"/>
        <v>3.6736272235112145E-2</v>
      </c>
      <c r="W27" s="382">
        <f t="shared" si="8"/>
        <v>1.8174787316318639E-2</v>
      </c>
      <c r="X27" s="265"/>
    </row>
    <row r="28" spans="2:24" ht="13.5" customHeight="1">
      <c r="B28" s="613"/>
      <c r="C28" s="547"/>
      <c r="D28" s="293" t="s">
        <v>134</v>
      </c>
      <c r="E28" s="335">
        <f>市区町村別_推計残存歯数階層別人数!H27</f>
        <v>5211</v>
      </c>
      <c r="F28" s="262">
        <f t="shared" ref="F28" si="19">SUM(F25:F27)</f>
        <v>5211</v>
      </c>
      <c r="G28" s="262">
        <f t="shared" ref="G28:N28" si="20">SUM(G25:G27)</f>
        <v>3877</v>
      </c>
      <c r="H28" s="262">
        <f t="shared" si="20"/>
        <v>96</v>
      </c>
      <c r="I28" s="262">
        <f t="shared" si="20"/>
        <v>124</v>
      </c>
      <c r="J28" s="262">
        <f t="shared" si="20"/>
        <v>242</v>
      </c>
      <c r="K28" s="262">
        <f t="shared" si="20"/>
        <v>266</v>
      </c>
      <c r="L28" s="262">
        <f t="shared" si="20"/>
        <v>199</v>
      </c>
      <c r="M28" s="262">
        <f t="shared" si="20"/>
        <v>262</v>
      </c>
      <c r="N28" s="262">
        <f t="shared" si="20"/>
        <v>145</v>
      </c>
      <c r="O28" s="261">
        <f t="shared" si="3"/>
        <v>1</v>
      </c>
      <c r="P28" s="261">
        <f t="shared" si="4"/>
        <v>0.74400307042794089</v>
      </c>
      <c r="Q28" s="261">
        <f t="shared" si="5"/>
        <v>1.8422567645365574E-2</v>
      </c>
      <c r="R28" s="261">
        <f t="shared" si="6"/>
        <v>2.3795816541930533E-2</v>
      </c>
      <c r="S28" s="261">
        <f t="shared" si="7"/>
        <v>4.6440222606025712E-2</v>
      </c>
      <c r="T28" s="261">
        <f t="shared" si="0"/>
        <v>5.1045864517367111E-2</v>
      </c>
      <c r="U28" s="261">
        <f t="shared" si="1"/>
        <v>3.8188447514872388E-2</v>
      </c>
      <c r="V28" s="261">
        <f t="shared" si="2"/>
        <v>5.0278257532143544E-2</v>
      </c>
      <c r="W28" s="381">
        <f t="shared" si="8"/>
        <v>2.7825753214354251E-2</v>
      </c>
      <c r="X28" s="265"/>
    </row>
    <row r="29" spans="2:24" ht="13.5" customHeight="1">
      <c r="B29" s="606">
        <v>7</v>
      </c>
      <c r="C29" s="545" t="s">
        <v>72</v>
      </c>
      <c r="D29" s="305" t="s">
        <v>288</v>
      </c>
      <c r="E29" s="335">
        <f>市区町村別_推計残存歯数階層別人数!H28</f>
        <v>935</v>
      </c>
      <c r="F29" s="262">
        <f>SUM(G29:N29)</f>
        <v>935</v>
      </c>
      <c r="G29" s="433">
        <v>584</v>
      </c>
      <c r="H29" s="433">
        <v>23</v>
      </c>
      <c r="I29" s="433">
        <v>30</v>
      </c>
      <c r="J29" s="433">
        <v>50</v>
      </c>
      <c r="K29" s="433">
        <v>61</v>
      </c>
      <c r="L29" s="433">
        <v>56</v>
      </c>
      <c r="M29" s="433">
        <v>68</v>
      </c>
      <c r="N29" s="433">
        <v>63</v>
      </c>
      <c r="O29" s="261">
        <f t="shared" si="3"/>
        <v>1</v>
      </c>
      <c r="P29" s="261">
        <f t="shared" si="4"/>
        <v>0.62459893048128345</v>
      </c>
      <c r="Q29" s="261">
        <f t="shared" si="5"/>
        <v>2.4598930481283421E-2</v>
      </c>
      <c r="R29" s="261">
        <f t="shared" si="6"/>
        <v>3.2085561497326207E-2</v>
      </c>
      <c r="S29" s="261">
        <f t="shared" si="7"/>
        <v>5.3475935828877004E-2</v>
      </c>
      <c r="T29" s="261">
        <f t="shared" si="0"/>
        <v>6.5240641711229952E-2</v>
      </c>
      <c r="U29" s="261">
        <f t="shared" si="1"/>
        <v>5.9893048128342244E-2</v>
      </c>
      <c r="V29" s="261">
        <f t="shared" si="2"/>
        <v>7.2727272727272724E-2</v>
      </c>
      <c r="W29" s="381">
        <f t="shared" si="8"/>
        <v>6.737967914438503E-2</v>
      </c>
      <c r="X29" s="265"/>
    </row>
    <row r="30" spans="2:24" ht="13.5" customHeight="1">
      <c r="B30" s="607"/>
      <c r="C30" s="546"/>
      <c r="D30" s="361" t="s">
        <v>289</v>
      </c>
      <c r="E30" s="362">
        <f>市区町村別_推計残存歯数階層別人数!H29</f>
        <v>1353</v>
      </c>
      <c r="F30" s="295">
        <f>SUM(G30:N30)</f>
        <v>1353</v>
      </c>
      <c r="G30" s="439">
        <v>971</v>
      </c>
      <c r="H30" s="439">
        <v>32</v>
      </c>
      <c r="I30" s="439">
        <v>40</v>
      </c>
      <c r="J30" s="439">
        <v>74</v>
      </c>
      <c r="K30" s="439">
        <v>69</v>
      </c>
      <c r="L30" s="439">
        <v>55</v>
      </c>
      <c r="M30" s="439">
        <v>67</v>
      </c>
      <c r="N30" s="439">
        <v>45</v>
      </c>
      <c r="O30" s="363">
        <f t="shared" si="3"/>
        <v>1</v>
      </c>
      <c r="P30" s="363">
        <f t="shared" si="4"/>
        <v>0.71766444937176643</v>
      </c>
      <c r="Q30" s="363">
        <f t="shared" si="5"/>
        <v>2.3651145602365115E-2</v>
      </c>
      <c r="R30" s="363">
        <f t="shared" si="6"/>
        <v>2.9563932002956393E-2</v>
      </c>
      <c r="S30" s="363">
        <f t="shared" si="7"/>
        <v>5.4693274205469329E-2</v>
      </c>
      <c r="T30" s="363">
        <f t="shared" si="0"/>
        <v>5.0997782705099776E-2</v>
      </c>
      <c r="U30" s="363">
        <f t="shared" si="1"/>
        <v>4.065040650406504E-2</v>
      </c>
      <c r="V30" s="363">
        <f t="shared" si="2"/>
        <v>4.9519586104951961E-2</v>
      </c>
      <c r="W30" s="275">
        <f t="shared" si="8"/>
        <v>3.325942350332594E-2</v>
      </c>
      <c r="X30" s="265"/>
    </row>
    <row r="31" spans="2:24" ht="13.5" customHeight="1">
      <c r="B31" s="607"/>
      <c r="C31" s="546"/>
      <c r="D31" s="358" t="s">
        <v>290</v>
      </c>
      <c r="E31" s="359">
        <f>市区町村別_推計残存歯数階層別人数!H30</f>
        <v>2263</v>
      </c>
      <c r="F31" s="357">
        <f>SUM(G31:N31)</f>
        <v>2263</v>
      </c>
      <c r="G31" s="436">
        <v>1798</v>
      </c>
      <c r="H31" s="436">
        <v>47</v>
      </c>
      <c r="I31" s="436">
        <v>52</v>
      </c>
      <c r="J31" s="436">
        <v>89</v>
      </c>
      <c r="K31" s="436">
        <v>78</v>
      </c>
      <c r="L31" s="436">
        <v>56</v>
      </c>
      <c r="M31" s="436">
        <v>78</v>
      </c>
      <c r="N31" s="436">
        <v>65</v>
      </c>
      <c r="O31" s="360">
        <f t="shared" si="3"/>
        <v>1</v>
      </c>
      <c r="P31" s="360">
        <f t="shared" si="4"/>
        <v>0.79452054794520544</v>
      </c>
      <c r="Q31" s="360">
        <f t="shared" si="5"/>
        <v>2.0768890852850198E-2</v>
      </c>
      <c r="R31" s="360">
        <f t="shared" si="6"/>
        <v>2.2978347326557666E-2</v>
      </c>
      <c r="S31" s="360">
        <f t="shared" si="7"/>
        <v>3.9328325231992929E-2</v>
      </c>
      <c r="T31" s="360">
        <f t="shared" si="0"/>
        <v>3.4467520989836499E-2</v>
      </c>
      <c r="U31" s="360">
        <f t="shared" si="1"/>
        <v>2.4745912505523642E-2</v>
      </c>
      <c r="V31" s="360">
        <f t="shared" si="2"/>
        <v>3.4467520989836499E-2</v>
      </c>
      <c r="W31" s="382">
        <f t="shared" si="8"/>
        <v>2.8722934158197082E-2</v>
      </c>
      <c r="X31" s="265"/>
    </row>
    <row r="32" spans="2:24" ht="13.5" customHeight="1">
      <c r="B32" s="613"/>
      <c r="C32" s="547"/>
      <c r="D32" s="293" t="s">
        <v>134</v>
      </c>
      <c r="E32" s="335">
        <f>市区町村別_推計残存歯数階層別人数!H31</f>
        <v>4551</v>
      </c>
      <c r="F32" s="262">
        <f t="shared" ref="F32" si="21">SUM(F29:F31)</f>
        <v>4551</v>
      </c>
      <c r="G32" s="262">
        <f t="shared" ref="G32:N32" si="22">SUM(G29:G31)</f>
        <v>3353</v>
      </c>
      <c r="H32" s="262">
        <f t="shared" si="22"/>
        <v>102</v>
      </c>
      <c r="I32" s="262">
        <f t="shared" si="22"/>
        <v>122</v>
      </c>
      <c r="J32" s="262">
        <f t="shared" si="22"/>
        <v>213</v>
      </c>
      <c r="K32" s="262">
        <f t="shared" si="22"/>
        <v>208</v>
      </c>
      <c r="L32" s="262">
        <f t="shared" si="22"/>
        <v>167</v>
      </c>
      <c r="M32" s="262">
        <f t="shared" si="22"/>
        <v>213</v>
      </c>
      <c r="N32" s="262">
        <f t="shared" si="22"/>
        <v>173</v>
      </c>
      <c r="O32" s="261">
        <f t="shared" si="3"/>
        <v>1</v>
      </c>
      <c r="P32" s="261">
        <f t="shared" si="4"/>
        <v>0.73676115139529774</v>
      </c>
      <c r="Q32" s="261">
        <f t="shared" si="5"/>
        <v>2.2412656558998021E-2</v>
      </c>
      <c r="R32" s="261">
        <f t="shared" si="6"/>
        <v>2.6807295099978028E-2</v>
      </c>
      <c r="S32" s="261">
        <f t="shared" si="7"/>
        <v>4.680290046143705E-2</v>
      </c>
      <c r="T32" s="261">
        <f t="shared" si="0"/>
        <v>4.5704240826192045E-2</v>
      </c>
      <c r="U32" s="261">
        <f t="shared" si="1"/>
        <v>3.6695231817183038E-2</v>
      </c>
      <c r="V32" s="261">
        <f t="shared" si="2"/>
        <v>4.680290046143705E-2</v>
      </c>
      <c r="W32" s="381">
        <f t="shared" si="8"/>
        <v>3.8013623379477036E-2</v>
      </c>
      <c r="X32" s="265"/>
    </row>
    <row r="33" spans="2:24" ht="13.5" customHeight="1">
      <c r="B33" s="606">
        <v>8</v>
      </c>
      <c r="C33" s="545" t="s">
        <v>51</v>
      </c>
      <c r="D33" s="305" t="s">
        <v>288</v>
      </c>
      <c r="E33" s="335">
        <f>市区町村別_推計残存歯数階層別人数!H32</f>
        <v>711</v>
      </c>
      <c r="F33" s="262">
        <f>SUM(G33:N33)</f>
        <v>711</v>
      </c>
      <c r="G33" s="433">
        <v>415</v>
      </c>
      <c r="H33" s="433">
        <v>22</v>
      </c>
      <c r="I33" s="433">
        <v>24</v>
      </c>
      <c r="J33" s="433">
        <v>60</v>
      </c>
      <c r="K33" s="433">
        <v>48</v>
      </c>
      <c r="L33" s="433">
        <v>43</v>
      </c>
      <c r="M33" s="433">
        <v>57</v>
      </c>
      <c r="N33" s="433">
        <v>42</v>
      </c>
      <c r="O33" s="261">
        <f>IFERROR(F33/E33,"-")</f>
        <v>1</v>
      </c>
      <c r="P33" s="261">
        <f t="shared" si="4"/>
        <v>0.58368495077355842</v>
      </c>
      <c r="Q33" s="261">
        <f t="shared" si="5"/>
        <v>3.0942334739803096E-2</v>
      </c>
      <c r="R33" s="261">
        <f t="shared" si="6"/>
        <v>3.3755274261603373E-2</v>
      </c>
      <c r="S33" s="261">
        <f t="shared" si="7"/>
        <v>8.4388185654008435E-2</v>
      </c>
      <c r="T33" s="261">
        <f t="shared" si="0"/>
        <v>6.7510548523206745E-2</v>
      </c>
      <c r="U33" s="261">
        <f t="shared" si="1"/>
        <v>6.0478199718706049E-2</v>
      </c>
      <c r="V33" s="261">
        <f t="shared" si="2"/>
        <v>8.0168776371308023E-2</v>
      </c>
      <c r="W33" s="381">
        <f t="shared" si="8"/>
        <v>5.9071729957805907E-2</v>
      </c>
      <c r="X33" s="265"/>
    </row>
    <row r="34" spans="2:24" ht="13.5" customHeight="1">
      <c r="B34" s="607"/>
      <c r="C34" s="546"/>
      <c r="D34" s="361" t="s">
        <v>289</v>
      </c>
      <c r="E34" s="362">
        <f>市区町村別_推計残存歯数階層別人数!H33</f>
        <v>1136</v>
      </c>
      <c r="F34" s="295">
        <f>SUM(G34:N34)</f>
        <v>1136</v>
      </c>
      <c r="G34" s="439">
        <v>757</v>
      </c>
      <c r="H34" s="439">
        <v>36</v>
      </c>
      <c r="I34" s="439">
        <v>26</v>
      </c>
      <c r="J34" s="439">
        <v>79</v>
      </c>
      <c r="K34" s="439">
        <v>85</v>
      </c>
      <c r="L34" s="439">
        <v>43</v>
      </c>
      <c r="M34" s="439">
        <v>57</v>
      </c>
      <c r="N34" s="439">
        <v>53</v>
      </c>
      <c r="O34" s="363">
        <f t="shared" ref="O34:O60" si="23">IFERROR(F34/E34,"-")</f>
        <v>1</v>
      </c>
      <c r="P34" s="363">
        <f t="shared" si="4"/>
        <v>0.66637323943661975</v>
      </c>
      <c r="Q34" s="363">
        <f t="shared" si="5"/>
        <v>3.1690140845070422E-2</v>
      </c>
      <c r="R34" s="363">
        <f t="shared" si="6"/>
        <v>2.2887323943661973E-2</v>
      </c>
      <c r="S34" s="363">
        <f t="shared" si="7"/>
        <v>6.9542253521126765E-2</v>
      </c>
      <c r="T34" s="363">
        <f t="shared" si="0"/>
        <v>7.4823943661971828E-2</v>
      </c>
      <c r="U34" s="363">
        <f t="shared" si="1"/>
        <v>3.7852112676056336E-2</v>
      </c>
      <c r="V34" s="363">
        <f t="shared" si="2"/>
        <v>5.0176056338028172E-2</v>
      </c>
      <c r="W34" s="275">
        <f t="shared" si="8"/>
        <v>4.6654929577464789E-2</v>
      </c>
      <c r="X34" s="265"/>
    </row>
    <row r="35" spans="2:24" ht="13.5" customHeight="1">
      <c r="B35" s="607"/>
      <c r="C35" s="546"/>
      <c r="D35" s="358" t="s">
        <v>290</v>
      </c>
      <c r="E35" s="359">
        <f>市区町村別_推計残存歯数階層別人数!H34</f>
        <v>2528</v>
      </c>
      <c r="F35" s="357">
        <f>SUM(G35:N35)</f>
        <v>2528</v>
      </c>
      <c r="G35" s="436">
        <v>1968</v>
      </c>
      <c r="H35" s="436">
        <v>75</v>
      </c>
      <c r="I35" s="436">
        <v>62</v>
      </c>
      <c r="J35" s="436">
        <v>107</v>
      </c>
      <c r="K35" s="436">
        <v>91</v>
      </c>
      <c r="L35" s="436">
        <v>80</v>
      </c>
      <c r="M35" s="436">
        <v>73</v>
      </c>
      <c r="N35" s="436">
        <v>72</v>
      </c>
      <c r="O35" s="360">
        <f t="shared" si="23"/>
        <v>1</v>
      </c>
      <c r="P35" s="360">
        <f t="shared" si="4"/>
        <v>0.77848101265822789</v>
      </c>
      <c r="Q35" s="360">
        <f t="shared" si="5"/>
        <v>2.966772151898734E-2</v>
      </c>
      <c r="R35" s="360">
        <f t="shared" si="6"/>
        <v>2.4525316455696201E-2</v>
      </c>
      <c r="S35" s="360">
        <f t="shared" si="7"/>
        <v>4.2325949367088604E-2</v>
      </c>
      <c r="T35" s="360">
        <f t="shared" si="0"/>
        <v>3.5996835443037972E-2</v>
      </c>
      <c r="U35" s="360">
        <f t="shared" si="1"/>
        <v>3.1645569620253167E-2</v>
      </c>
      <c r="V35" s="360">
        <f t="shared" si="2"/>
        <v>2.8876582278481014E-2</v>
      </c>
      <c r="W35" s="382">
        <f t="shared" si="8"/>
        <v>2.8481012658227847E-2</v>
      </c>
      <c r="X35" s="265"/>
    </row>
    <row r="36" spans="2:24" ht="13.5" customHeight="1">
      <c r="B36" s="613"/>
      <c r="C36" s="547"/>
      <c r="D36" s="293" t="s">
        <v>134</v>
      </c>
      <c r="E36" s="335">
        <f>市区町村別_推計残存歯数階層別人数!H35</f>
        <v>4375</v>
      </c>
      <c r="F36" s="262">
        <f t="shared" ref="F36" si="24">SUM(F33:F35)</f>
        <v>4375</v>
      </c>
      <c r="G36" s="262">
        <f t="shared" ref="G36:N36" si="25">SUM(G33:G35)</f>
        <v>3140</v>
      </c>
      <c r="H36" s="262">
        <f t="shared" si="25"/>
        <v>133</v>
      </c>
      <c r="I36" s="262">
        <f t="shared" si="25"/>
        <v>112</v>
      </c>
      <c r="J36" s="262">
        <f t="shared" si="25"/>
        <v>246</v>
      </c>
      <c r="K36" s="262">
        <f t="shared" si="25"/>
        <v>224</v>
      </c>
      <c r="L36" s="262">
        <f t="shared" si="25"/>
        <v>166</v>
      </c>
      <c r="M36" s="262">
        <f t="shared" si="25"/>
        <v>187</v>
      </c>
      <c r="N36" s="262">
        <f t="shared" si="25"/>
        <v>167</v>
      </c>
      <c r="O36" s="261">
        <f t="shared" si="23"/>
        <v>1</v>
      </c>
      <c r="P36" s="261">
        <f t="shared" si="4"/>
        <v>0.71771428571428575</v>
      </c>
      <c r="Q36" s="261">
        <f t="shared" si="5"/>
        <v>3.04E-2</v>
      </c>
      <c r="R36" s="261">
        <f t="shared" si="6"/>
        <v>2.5600000000000001E-2</v>
      </c>
      <c r="S36" s="261">
        <f t="shared" si="7"/>
        <v>5.6228571428571426E-2</v>
      </c>
      <c r="T36" s="261">
        <f t="shared" si="0"/>
        <v>5.1200000000000002E-2</v>
      </c>
      <c r="U36" s="261">
        <f t="shared" si="1"/>
        <v>3.7942857142857146E-2</v>
      </c>
      <c r="V36" s="261">
        <f t="shared" si="2"/>
        <v>4.2742857142857145E-2</v>
      </c>
      <c r="W36" s="381">
        <f t="shared" si="8"/>
        <v>3.8171428571428571E-2</v>
      </c>
      <c r="X36" s="265"/>
    </row>
    <row r="37" spans="2:24" ht="13.5" customHeight="1">
      <c r="B37" s="606">
        <v>9</v>
      </c>
      <c r="C37" s="545" t="s">
        <v>73</v>
      </c>
      <c r="D37" s="305" t="s">
        <v>288</v>
      </c>
      <c r="E37" s="335">
        <f>市区町村別_推計残存歯数階層別人数!H36</f>
        <v>418</v>
      </c>
      <c r="F37" s="262">
        <f>SUM(G37:N37)</f>
        <v>418</v>
      </c>
      <c r="G37" s="433">
        <v>242</v>
      </c>
      <c r="H37" s="433">
        <v>11</v>
      </c>
      <c r="I37" s="433">
        <v>10</v>
      </c>
      <c r="J37" s="433">
        <v>26</v>
      </c>
      <c r="K37" s="433">
        <v>27</v>
      </c>
      <c r="L37" s="433">
        <v>34</v>
      </c>
      <c r="M37" s="433">
        <v>38</v>
      </c>
      <c r="N37" s="433">
        <v>30</v>
      </c>
      <c r="O37" s="261">
        <f t="shared" si="23"/>
        <v>1</v>
      </c>
      <c r="P37" s="261">
        <f t="shared" si="4"/>
        <v>0.57894736842105265</v>
      </c>
      <c r="Q37" s="261">
        <f t="shared" si="5"/>
        <v>2.6315789473684209E-2</v>
      </c>
      <c r="R37" s="261">
        <f t="shared" si="6"/>
        <v>2.3923444976076555E-2</v>
      </c>
      <c r="S37" s="261">
        <f t="shared" si="7"/>
        <v>6.2200956937799042E-2</v>
      </c>
      <c r="T37" s="261">
        <f t="shared" si="0"/>
        <v>6.4593301435406703E-2</v>
      </c>
      <c r="U37" s="261">
        <f t="shared" si="1"/>
        <v>8.1339712918660281E-2</v>
      </c>
      <c r="V37" s="261">
        <f t="shared" si="2"/>
        <v>9.0909090909090912E-2</v>
      </c>
      <c r="W37" s="381">
        <f t="shared" si="8"/>
        <v>7.1770334928229665E-2</v>
      </c>
      <c r="X37" s="265"/>
    </row>
    <row r="38" spans="2:24" ht="13.5" customHeight="1">
      <c r="B38" s="607"/>
      <c r="C38" s="546"/>
      <c r="D38" s="361" t="s">
        <v>289</v>
      </c>
      <c r="E38" s="362">
        <f>市区町村別_推計残存歯数階層別人数!H37</f>
        <v>656</v>
      </c>
      <c r="F38" s="295">
        <f>SUM(G38:N38)</f>
        <v>656</v>
      </c>
      <c r="G38" s="439">
        <v>431</v>
      </c>
      <c r="H38" s="439">
        <v>19</v>
      </c>
      <c r="I38" s="439">
        <v>28</v>
      </c>
      <c r="J38" s="439">
        <v>24</v>
      </c>
      <c r="K38" s="439">
        <v>48</v>
      </c>
      <c r="L38" s="439">
        <v>37</v>
      </c>
      <c r="M38" s="439">
        <v>47</v>
      </c>
      <c r="N38" s="439">
        <v>22</v>
      </c>
      <c r="O38" s="363">
        <f t="shared" si="23"/>
        <v>1</v>
      </c>
      <c r="P38" s="363">
        <f t="shared" si="4"/>
        <v>0.65701219512195119</v>
      </c>
      <c r="Q38" s="363">
        <f t="shared" si="5"/>
        <v>2.8963414634146343E-2</v>
      </c>
      <c r="R38" s="363">
        <f t="shared" si="6"/>
        <v>4.2682926829268296E-2</v>
      </c>
      <c r="S38" s="363">
        <f t="shared" si="7"/>
        <v>3.6585365853658534E-2</v>
      </c>
      <c r="T38" s="363">
        <f t="shared" si="0"/>
        <v>7.3170731707317069E-2</v>
      </c>
      <c r="U38" s="363">
        <f t="shared" si="1"/>
        <v>5.6402439024390245E-2</v>
      </c>
      <c r="V38" s="363">
        <f t="shared" si="2"/>
        <v>7.1646341463414628E-2</v>
      </c>
      <c r="W38" s="275">
        <f t="shared" si="8"/>
        <v>3.3536585365853661E-2</v>
      </c>
      <c r="X38" s="265"/>
    </row>
    <row r="39" spans="2:24" ht="13.5" customHeight="1">
      <c r="B39" s="607"/>
      <c r="C39" s="546"/>
      <c r="D39" s="358" t="s">
        <v>290</v>
      </c>
      <c r="E39" s="359">
        <f>市区町村別_推計残存歯数階層別人数!H38</f>
        <v>1107</v>
      </c>
      <c r="F39" s="357">
        <f>SUM(G39:N39)</f>
        <v>1107</v>
      </c>
      <c r="G39" s="436">
        <v>858</v>
      </c>
      <c r="H39" s="436">
        <v>26</v>
      </c>
      <c r="I39" s="436">
        <v>37</v>
      </c>
      <c r="J39" s="436">
        <v>41</v>
      </c>
      <c r="K39" s="436">
        <v>40</v>
      </c>
      <c r="L39" s="436">
        <v>38</v>
      </c>
      <c r="M39" s="436">
        <v>50</v>
      </c>
      <c r="N39" s="436">
        <v>17</v>
      </c>
      <c r="O39" s="360">
        <f t="shared" si="23"/>
        <v>1</v>
      </c>
      <c r="P39" s="360">
        <f t="shared" si="4"/>
        <v>0.77506775067750677</v>
      </c>
      <c r="Q39" s="360">
        <f t="shared" si="5"/>
        <v>2.3486901535682024E-2</v>
      </c>
      <c r="R39" s="360">
        <f t="shared" si="6"/>
        <v>3.342366757000903E-2</v>
      </c>
      <c r="S39" s="360">
        <f t="shared" si="7"/>
        <v>3.7037037037037035E-2</v>
      </c>
      <c r="T39" s="360">
        <f t="shared" si="0"/>
        <v>3.6133694670280034E-2</v>
      </c>
      <c r="U39" s="360">
        <f t="shared" si="1"/>
        <v>3.4327009936766031E-2</v>
      </c>
      <c r="V39" s="360">
        <f t="shared" si="2"/>
        <v>4.5167118337850046E-2</v>
      </c>
      <c r="W39" s="382">
        <f t="shared" si="8"/>
        <v>1.5356820234869015E-2</v>
      </c>
      <c r="X39" s="265"/>
    </row>
    <row r="40" spans="2:24" ht="13.5" customHeight="1">
      <c r="B40" s="613"/>
      <c r="C40" s="547"/>
      <c r="D40" s="293" t="s">
        <v>134</v>
      </c>
      <c r="E40" s="335">
        <f>市区町村別_推計残存歯数階層別人数!H39</f>
        <v>2181</v>
      </c>
      <c r="F40" s="262">
        <f t="shared" ref="F40" si="26">SUM(F37:F39)</f>
        <v>2181</v>
      </c>
      <c r="G40" s="262">
        <f t="shared" ref="G40:N40" si="27">SUM(G37:G39)</f>
        <v>1531</v>
      </c>
      <c r="H40" s="262">
        <f t="shared" si="27"/>
        <v>56</v>
      </c>
      <c r="I40" s="262">
        <f t="shared" si="27"/>
        <v>75</v>
      </c>
      <c r="J40" s="262">
        <f t="shared" si="27"/>
        <v>91</v>
      </c>
      <c r="K40" s="262">
        <f t="shared" si="27"/>
        <v>115</v>
      </c>
      <c r="L40" s="262">
        <f t="shared" si="27"/>
        <v>109</v>
      </c>
      <c r="M40" s="262">
        <f t="shared" si="27"/>
        <v>135</v>
      </c>
      <c r="N40" s="262">
        <f t="shared" si="27"/>
        <v>69</v>
      </c>
      <c r="O40" s="261">
        <f t="shared" si="23"/>
        <v>1</v>
      </c>
      <c r="P40" s="261">
        <f t="shared" si="4"/>
        <v>0.70197157267308574</v>
      </c>
      <c r="Q40" s="261">
        <f t="shared" si="5"/>
        <v>2.5676295277395692E-2</v>
      </c>
      <c r="R40" s="261">
        <f t="shared" si="6"/>
        <v>3.4387895460797797E-2</v>
      </c>
      <c r="S40" s="261">
        <f t="shared" si="7"/>
        <v>4.1723979825767997E-2</v>
      </c>
      <c r="T40" s="261">
        <f t="shared" si="0"/>
        <v>5.2728106373223289E-2</v>
      </c>
      <c r="U40" s="261">
        <f t="shared" si="1"/>
        <v>4.997707473635947E-2</v>
      </c>
      <c r="V40" s="261">
        <f t="shared" si="2"/>
        <v>6.1898211829436035E-2</v>
      </c>
      <c r="W40" s="381">
        <f t="shared" si="8"/>
        <v>3.1636863823933978E-2</v>
      </c>
      <c r="X40" s="265"/>
    </row>
    <row r="41" spans="2:24" ht="13.5" customHeight="1">
      <c r="B41" s="606">
        <v>10</v>
      </c>
      <c r="C41" s="545" t="s">
        <v>52</v>
      </c>
      <c r="D41" s="305" t="s">
        <v>288</v>
      </c>
      <c r="E41" s="335">
        <f>市区町村別_推計残存歯数階層別人数!H40</f>
        <v>1050</v>
      </c>
      <c r="F41" s="262">
        <f>SUM(G41:N41)</f>
        <v>1050</v>
      </c>
      <c r="G41" s="433">
        <v>618</v>
      </c>
      <c r="H41" s="433">
        <v>21</v>
      </c>
      <c r="I41" s="433">
        <v>43</v>
      </c>
      <c r="J41" s="433">
        <v>64</v>
      </c>
      <c r="K41" s="433">
        <v>62</v>
      </c>
      <c r="L41" s="433">
        <v>71</v>
      </c>
      <c r="M41" s="433">
        <v>100</v>
      </c>
      <c r="N41" s="433">
        <v>71</v>
      </c>
      <c r="O41" s="261">
        <f t="shared" si="23"/>
        <v>1</v>
      </c>
      <c r="P41" s="261">
        <f t="shared" si="4"/>
        <v>0.58857142857142852</v>
      </c>
      <c r="Q41" s="261">
        <f t="shared" si="5"/>
        <v>0.02</v>
      </c>
      <c r="R41" s="261">
        <f t="shared" si="6"/>
        <v>4.0952380952380955E-2</v>
      </c>
      <c r="S41" s="261">
        <f t="shared" si="7"/>
        <v>6.0952380952380952E-2</v>
      </c>
      <c r="T41" s="261">
        <f t="shared" si="0"/>
        <v>5.904761904761905E-2</v>
      </c>
      <c r="U41" s="261">
        <f t="shared" si="1"/>
        <v>6.761904761904762E-2</v>
      </c>
      <c r="V41" s="261">
        <f t="shared" si="2"/>
        <v>9.5238095238095233E-2</v>
      </c>
      <c r="W41" s="381">
        <f t="shared" si="8"/>
        <v>6.761904761904762E-2</v>
      </c>
      <c r="X41" s="265"/>
    </row>
    <row r="42" spans="2:24" ht="13.5" customHeight="1">
      <c r="B42" s="607"/>
      <c r="C42" s="546"/>
      <c r="D42" s="361" t="s">
        <v>289</v>
      </c>
      <c r="E42" s="362">
        <f>市区町村別_推計残存歯数階層別人数!H41</f>
        <v>1744</v>
      </c>
      <c r="F42" s="295">
        <f>SUM(G42:N42)</f>
        <v>1744</v>
      </c>
      <c r="G42" s="439">
        <v>1252</v>
      </c>
      <c r="H42" s="439">
        <v>39</v>
      </c>
      <c r="I42" s="439">
        <v>65</v>
      </c>
      <c r="J42" s="439">
        <v>65</v>
      </c>
      <c r="K42" s="439">
        <v>82</v>
      </c>
      <c r="L42" s="439">
        <v>70</v>
      </c>
      <c r="M42" s="439">
        <v>115</v>
      </c>
      <c r="N42" s="439">
        <v>56</v>
      </c>
      <c r="O42" s="363">
        <f t="shared" si="23"/>
        <v>1</v>
      </c>
      <c r="P42" s="363">
        <f t="shared" si="4"/>
        <v>0.7178899082568807</v>
      </c>
      <c r="Q42" s="363">
        <f t="shared" si="5"/>
        <v>2.2362385321100919E-2</v>
      </c>
      <c r="R42" s="363">
        <f t="shared" si="6"/>
        <v>3.7270642201834861E-2</v>
      </c>
      <c r="S42" s="363">
        <f t="shared" si="7"/>
        <v>3.7270642201834861E-2</v>
      </c>
      <c r="T42" s="363">
        <f t="shared" si="0"/>
        <v>4.7018348623853214E-2</v>
      </c>
      <c r="U42" s="363">
        <f t="shared" si="1"/>
        <v>4.0137614678899085E-2</v>
      </c>
      <c r="V42" s="363">
        <f t="shared" si="2"/>
        <v>6.5940366972477057E-2</v>
      </c>
      <c r="W42" s="275">
        <f t="shared" si="8"/>
        <v>3.2110091743119268E-2</v>
      </c>
      <c r="X42" s="265"/>
    </row>
    <row r="43" spans="2:24" ht="13.5" customHeight="1">
      <c r="B43" s="607"/>
      <c r="C43" s="546"/>
      <c r="D43" s="358" t="s">
        <v>290</v>
      </c>
      <c r="E43" s="359">
        <f>市区町村別_推計残存歯数階層別人数!H42</f>
        <v>2955</v>
      </c>
      <c r="F43" s="357">
        <f>SUM(G43:N43)</f>
        <v>2955</v>
      </c>
      <c r="G43" s="436">
        <v>2368</v>
      </c>
      <c r="H43" s="436">
        <v>45</v>
      </c>
      <c r="I43" s="436">
        <v>86</v>
      </c>
      <c r="J43" s="436">
        <v>71</v>
      </c>
      <c r="K43" s="436">
        <v>116</v>
      </c>
      <c r="L43" s="436">
        <v>84</v>
      </c>
      <c r="M43" s="436">
        <v>116</v>
      </c>
      <c r="N43" s="436">
        <v>69</v>
      </c>
      <c r="O43" s="360">
        <f t="shared" si="23"/>
        <v>1</v>
      </c>
      <c r="P43" s="360">
        <f t="shared" si="4"/>
        <v>0.8013536379018612</v>
      </c>
      <c r="Q43" s="360">
        <f t="shared" si="5"/>
        <v>1.5228426395939087E-2</v>
      </c>
      <c r="R43" s="360">
        <f t="shared" si="6"/>
        <v>2.910321489001692E-2</v>
      </c>
      <c r="S43" s="360">
        <f t="shared" si="7"/>
        <v>2.4027072758037227E-2</v>
      </c>
      <c r="T43" s="360">
        <f t="shared" si="0"/>
        <v>3.925549915397631E-2</v>
      </c>
      <c r="U43" s="360">
        <f t="shared" si="1"/>
        <v>2.8426395939086295E-2</v>
      </c>
      <c r="V43" s="360">
        <f t="shared" si="2"/>
        <v>3.925549915397631E-2</v>
      </c>
      <c r="W43" s="382">
        <f t="shared" si="8"/>
        <v>2.3350253807106598E-2</v>
      </c>
      <c r="X43" s="265"/>
    </row>
    <row r="44" spans="2:24" ht="13.5" customHeight="1">
      <c r="B44" s="613"/>
      <c r="C44" s="547"/>
      <c r="D44" s="293" t="s">
        <v>134</v>
      </c>
      <c r="E44" s="335">
        <f>市区町村別_推計残存歯数階層別人数!H43</f>
        <v>5749</v>
      </c>
      <c r="F44" s="262">
        <f t="shared" ref="F44" si="28">SUM(F41:F43)</f>
        <v>5749</v>
      </c>
      <c r="G44" s="262">
        <f t="shared" ref="G44:N44" si="29">SUM(G41:G43)</f>
        <v>4238</v>
      </c>
      <c r="H44" s="262">
        <f t="shared" si="29"/>
        <v>105</v>
      </c>
      <c r="I44" s="262">
        <f t="shared" si="29"/>
        <v>194</v>
      </c>
      <c r="J44" s="262">
        <f t="shared" si="29"/>
        <v>200</v>
      </c>
      <c r="K44" s="262">
        <f t="shared" si="29"/>
        <v>260</v>
      </c>
      <c r="L44" s="262">
        <f t="shared" si="29"/>
        <v>225</v>
      </c>
      <c r="M44" s="262">
        <f t="shared" si="29"/>
        <v>331</v>
      </c>
      <c r="N44" s="262">
        <f t="shared" si="29"/>
        <v>196</v>
      </c>
      <c r="O44" s="261">
        <f t="shared" si="23"/>
        <v>1</v>
      </c>
      <c r="P44" s="261">
        <f t="shared" si="4"/>
        <v>0.73717168203165773</v>
      </c>
      <c r="Q44" s="261">
        <f t="shared" si="5"/>
        <v>1.8264045921029745E-2</v>
      </c>
      <c r="R44" s="261">
        <f t="shared" si="6"/>
        <v>3.3744999130283525E-2</v>
      </c>
      <c r="S44" s="261">
        <f t="shared" si="7"/>
        <v>3.4788658897199516E-2</v>
      </c>
      <c r="T44" s="261">
        <f t="shared" si="0"/>
        <v>4.5225256566359368E-2</v>
      </c>
      <c r="U44" s="261">
        <f t="shared" si="1"/>
        <v>3.9137241259349455E-2</v>
      </c>
      <c r="V44" s="261">
        <f t="shared" si="2"/>
        <v>5.7575230474865194E-2</v>
      </c>
      <c r="W44" s="381">
        <f t="shared" si="8"/>
        <v>3.409288571925552E-2</v>
      </c>
      <c r="X44" s="265"/>
    </row>
    <row r="45" spans="2:24" ht="13.5" customHeight="1">
      <c r="B45" s="606">
        <v>11</v>
      </c>
      <c r="C45" s="545" t="s">
        <v>53</v>
      </c>
      <c r="D45" s="305" t="s">
        <v>288</v>
      </c>
      <c r="E45" s="335">
        <f>市区町村別_推計残存歯数階層別人数!H44</f>
        <v>1946</v>
      </c>
      <c r="F45" s="262">
        <f>SUM(G45:N45)</f>
        <v>1946</v>
      </c>
      <c r="G45" s="433">
        <v>1153</v>
      </c>
      <c r="H45" s="433">
        <v>57</v>
      </c>
      <c r="I45" s="433">
        <v>54</v>
      </c>
      <c r="J45" s="433">
        <v>135</v>
      </c>
      <c r="K45" s="433">
        <v>133</v>
      </c>
      <c r="L45" s="433">
        <v>133</v>
      </c>
      <c r="M45" s="433">
        <v>157</v>
      </c>
      <c r="N45" s="433">
        <v>124</v>
      </c>
      <c r="O45" s="261">
        <f t="shared" si="23"/>
        <v>1</v>
      </c>
      <c r="P45" s="261">
        <f t="shared" si="4"/>
        <v>0.59249743062692706</v>
      </c>
      <c r="Q45" s="261">
        <f t="shared" si="5"/>
        <v>2.9290853031860225E-2</v>
      </c>
      <c r="R45" s="261">
        <f t="shared" si="6"/>
        <v>2.7749229188078109E-2</v>
      </c>
      <c r="S45" s="261">
        <f t="shared" si="7"/>
        <v>6.9373072970195279E-2</v>
      </c>
      <c r="T45" s="261">
        <f t="shared" si="0"/>
        <v>6.83453237410072E-2</v>
      </c>
      <c r="U45" s="261">
        <f t="shared" si="1"/>
        <v>6.83453237410072E-2</v>
      </c>
      <c r="V45" s="261">
        <f t="shared" si="2"/>
        <v>8.0678314491264128E-2</v>
      </c>
      <c r="W45" s="381">
        <f t="shared" si="8"/>
        <v>6.3720452209660841E-2</v>
      </c>
      <c r="X45" s="265"/>
    </row>
    <row r="46" spans="2:24" ht="13.5" customHeight="1">
      <c r="B46" s="607"/>
      <c r="C46" s="546"/>
      <c r="D46" s="361" t="s">
        <v>289</v>
      </c>
      <c r="E46" s="362">
        <f>市区町村別_推計残存歯数階層別人数!H45</f>
        <v>2943</v>
      </c>
      <c r="F46" s="295">
        <f>SUM(G46:N46)</f>
        <v>2943</v>
      </c>
      <c r="G46" s="439">
        <v>2058</v>
      </c>
      <c r="H46" s="439">
        <v>83</v>
      </c>
      <c r="I46" s="439">
        <v>90</v>
      </c>
      <c r="J46" s="439">
        <v>169</v>
      </c>
      <c r="K46" s="439">
        <v>166</v>
      </c>
      <c r="L46" s="439">
        <v>133</v>
      </c>
      <c r="M46" s="439">
        <v>129</v>
      </c>
      <c r="N46" s="439">
        <v>115</v>
      </c>
      <c r="O46" s="363">
        <f t="shared" si="23"/>
        <v>1</v>
      </c>
      <c r="P46" s="363">
        <f t="shared" si="4"/>
        <v>0.69928644240570847</v>
      </c>
      <c r="Q46" s="363">
        <f t="shared" si="5"/>
        <v>2.8202514441046551E-2</v>
      </c>
      <c r="R46" s="363">
        <f t="shared" si="6"/>
        <v>3.0581039755351681E-2</v>
      </c>
      <c r="S46" s="363">
        <f t="shared" si="7"/>
        <v>5.7424396873938161E-2</v>
      </c>
      <c r="T46" s="363">
        <f t="shared" si="0"/>
        <v>5.6405028882093103E-2</v>
      </c>
      <c r="U46" s="363">
        <f t="shared" si="1"/>
        <v>4.5191980971797482E-2</v>
      </c>
      <c r="V46" s="363">
        <f t="shared" si="2"/>
        <v>4.383282364933741E-2</v>
      </c>
      <c r="W46" s="275">
        <f t="shared" si="8"/>
        <v>3.907577302072715E-2</v>
      </c>
      <c r="X46" s="265"/>
    </row>
    <row r="47" spans="2:24" ht="13.5" customHeight="1">
      <c r="B47" s="607"/>
      <c r="C47" s="546"/>
      <c r="D47" s="358" t="s">
        <v>290</v>
      </c>
      <c r="E47" s="359">
        <f>市区町村別_推計残存歯数階層別人数!H46</f>
        <v>5213</v>
      </c>
      <c r="F47" s="357">
        <f>SUM(G47:N47)</f>
        <v>5213</v>
      </c>
      <c r="G47" s="436">
        <v>4062</v>
      </c>
      <c r="H47" s="436">
        <v>152</v>
      </c>
      <c r="I47" s="436">
        <v>115</v>
      </c>
      <c r="J47" s="436">
        <v>242</v>
      </c>
      <c r="K47" s="436">
        <v>204</v>
      </c>
      <c r="L47" s="436">
        <v>161</v>
      </c>
      <c r="M47" s="436">
        <v>167</v>
      </c>
      <c r="N47" s="436">
        <v>110</v>
      </c>
      <c r="O47" s="360">
        <f t="shared" si="23"/>
        <v>1</v>
      </c>
      <c r="P47" s="360">
        <f t="shared" si="4"/>
        <v>0.77920583157490886</v>
      </c>
      <c r="Q47" s="360">
        <f t="shared" si="5"/>
        <v>2.915787454440821E-2</v>
      </c>
      <c r="R47" s="360">
        <f t="shared" si="6"/>
        <v>2.2060234030308844E-2</v>
      </c>
      <c r="S47" s="360">
        <f t="shared" si="7"/>
        <v>4.6422405524649914E-2</v>
      </c>
      <c r="T47" s="360">
        <f t="shared" si="0"/>
        <v>3.913293688854786E-2</v>
      </c>
      <c r="U47" s="360">
        <f t="shared" si="1"/>
        <v>3.0884327642432381E-2</v>
      </c>
      <c r="V47" s="360">
        <f t="shared" si="2"/>
        <v>3.2035296374448491E-2</v>
      </c>
      <c r="W47" s="382">
        <f t="shared" si="8"/>
        <v>2.1101093420295414E-2</v>
      </c>
      <c r="X47" s="265"/>
    </row>
    <row r="48" spans="2:24" ht="13.5" customHeight="1">
      <c r="B48" s="613"/>
      <c r="C48" s="547"/>
      <c r="D48" s="293" t="s">
        <v>134</v>
      </c>
      <c r="E48" s="335">
        <f>市区町村別_推計残存歯数階層別人数!H47</f>
        <v>10102</v>
      </c>
      <c r="F48" s="262">
        <f t="shared" ref="F48" si="30">SUM(F45:F47)</f>
        <v>10102</v>
      </c>
      <c r="G48" s="262">
        <f t="shared" ref="G48:N48" si="31">SUM(G45:G47)</f>
        <v>7273</v>
      </c>
      <c r="H48" s="262">
        <f t="shared" si="31"/>
        <v>292</v>
      </c>
      <c r="I48" s="262">
        <f t="shared" si="31"/>
        <v>259</v>
      </c>
      <c r="J48" s="262">
        <f t="shared" si="31"/>
        <v>546</v>
      </c>
      <c r="K48" s="262">
        <f t="shared" si="31"/>
        <v>503</v>
      </c>
      <c r="L48" s="262">
        <f t="shared" si="31"/>
        <v>427</v>
      </c>
      <c r="M48" s="262">
        <f t="shared" si="31"/>
        <v>453</v>
      </c>
      <c r="N48" s="262">
        <f t="shared" si="31"/>
        <v>349</v>
      </c>
      <c r="O48" s="261">
        <f t="shared" si="23"/>
        <v>1</v>
      </c>
      <c r="P48" s="261">
        <f t="shared" si="4"/>
        <v>0.71995644426846173</v>
      </c>
      <c r="Q48" s="261">
        <f t="shared" si="5"/>
        <v>2.8905167293605226E-2</v>
      </c>
      <c r="R48" s="261">
        <f t="shared" si="6"/>
        <v>2.5638487428232035E-2</v>
      </c>
      <c r="S48" s="261">
        <f t="shared" si="7"/>
        <v>5.4048703227083744E-2</v>
      </c>
      <c r="T48" s="261">
        <f t="shared" si="0"/>
        <v>4.9792120372203527E-2</v>
      </c>
      <c r="U48" s="261">
        <f t="shared" si="1"/>
        <v>4.2268857651950112E-2</v>
      </c>
      <c r="V48" s="261">
        <f t="shared" si="2"/>
        <v>4.4842605424668384E-2</v>
      </c>
      <c r="W48" s="381">
        <f t="shared" si="8"/>
        <v>3.4547614333795287E-2</v>
      </c>
      <c r="X48" s="265"/>
    </row>
    <row r="49" spans="2:24" ht="13.5" customHeight="1">
      <c r="B49" s="606">
        <v>12</v>
      </c>
      <c r="C49" s="545" t="s">
        <v>74</v>
      </c>
      <c r="D49" s="305" t="s">
        <v>288</v>
      </c>
      <c r="E49" s="335">
        <f>市区町村別_推計残存歯数階層別人数!H48</f>
        <v>997</v>
      </c>
      <c r="F49" s="262">
        <f>SUM(G49:N49)</f>
        <v>997</v>
      </c>
      <c r="G49" s="433">
        <v>588</v>
      </c>
      <c r="H49" s="433">
        <v>33</v>
      </c>
      <c r="I49" s="433">
        <v>42</v>
      </c>
      <c r="J49" s="433">
        <v>61</v>
      </c>
      <c r="K49" s="433">
        <v>67</v>
      </c>
      <c r="L49" s="433">
        <v>66</v>
      </c>
      <c r="M49" s="433">
        <v>71</v>
      </c>
      <c r="N49" s="433">
        <v>69</v>
      </c>
      <c r="O49" s="261">
        <f t="shared" si="23"/>
        <v>1</v>
      </c>
      <c r="P49" s="261">
        <f t="shared" si="4"/>
        <v>0.58976930792377136</v>
      </c>
      <c r="Q49" s="261">
        <f t="shared" si="5"/>
        <v>3.3099297893681046E-2</v>
      </c>
      <c r="R49" s="261">
        <f t="shared" si="6"/>
        <v>4.212637913741224E-2</v>
      </c>
      <c r="S49" s="261">
        <f t="shared" si="7"/>
        <v>6.1183550651955868E-2</v>
      </c>
      <c r="T49" s="261">
        <f t="shared" si="0"/>
        <v>6.720160481444333E-2</v>
      </c>
      <c r="U49" s="261">
        <f t="shared" si="1"/>
        <v>6.6198595787362091E-2</v>
      </c>
      <c r="V49" s="261">
        <f t="shared" si="2"/>
        <v>7.1213640922768301E-2</v>
      </c>
      <c r="W49" s="381">
        <f t="shared" si="8"/>
        <v>6.9207622868605823E-2</v>
      </c>
      <c r="X49" s="265"/>
    </row>
    <row r="50" spans="2:24" ht="13.5" customHeight="1">
      <c r="B50" s="607"/>
      <c r="C50" s="546"/>
      <c r="D50" s="361" t="s">
        <v>289</v>
      </c>
      <c r="E50" s="362">
        <f>市区町村別_推計残存歯数階層別人数!H49</f>
        <v>1492</v>
      </c>
      <c r="F50" s="295">
        <f>SUM(G50:N50)</f>
        <v>1492</v>
      </c>
      <c r="G50" s="439">
        <v>989</v>
      </c>
      <c r="H50" s="439">
        <v>58</v>
      </c>
      <c r="I50" s="439">
        <v>61</v>
      </c>
      <c r="J50" s="439">
        <v>80</v>
      </c>
      <c r="K50" s="439">
        <v>107</v>
      </c>
      <c r="L50" s="439">
        <v>63</v>
      </c>
      <c r="M50" s="439">
        <v>80</v>
      </c>
      <c r="N50" s="439">
        <v>54</v>
      </c>
      <c r="O50" s="363">
        <f t="shared" si="23"/>
        <v>1</v>
      </c>
      <c r="P50" s="363">
        <f t="shared" si="4"/>
        <v>0.66286863270777485</v>
      </c>
      <c r="Q50" s="363">
        <f t="shared" si="5"/>
        <v>3.8873994638069703E-2</v>
      </c>
      <c r="R50" s="363">
        <f t="shared" si="6"/>
        <v>4.0884718498659517E-2</v>
      </c>
      <c r="S50" s="363">
        <f t="shared" si="7"/>
        <v>5.3619302949061663E-2</v>
      </c>
      <c r="T50" s="363">
        <f t="shared" si="0"/>
        <v>7.1715817694369979E-2</v>
      </c>
      <c r="U50" s="363">
        <f t="shared" si="1"/>
        <v>4.2225201072386059E-2</v>
      </c>
      <c r="V50" s="363">
        <f t="shared" si="2"/>
        <v>5.3619302949061663E-2</v>
      </c>
      <c r="W50" s="275">
        <f t="shared" si="8"/>
        <v>3.6193029490616625E-2</v>
      </c>
      <c r="X50" s="265"/>
    </row>
    <row r="51" spans="2:24" ht="13.5" customHeight="1">
      <c r="B51" s="607"/>
      <c r="C51" s="546"/>
      <c r="D51" s="358" t="s">
        <v>290</v>
      </c>
      <c r="E51" s="359">
        <f>市区町村別_推計残存歯数階層別人数!H50</f>
        <v>2669</v>
      </c>
      <c r="F51" s="357">
        <f>SUM(G51:N51)</f>
        <v>2669</v>
      </c>
      <c r="G51" s="436">
        <v>2069</v>
      </c>
      <c r="H51" s="436">
        <v>77</v>
      </c>
      <c r="I51" s="436">
        <v>71</v>
      </c>
      <c r="J51" s="436">
        <v>120</v>
      </c>
      <c r="K51" s="436">
        <v>92</v>
      </c>
      <c r="L51" s="436">
        <v>86</v>
      </c>
      <c r="M51" s="436">
        <v>89</v>
      </c>
      <c r="N51" s="436">
        <v>65</v>
      </c>
      <c r="O51" s="360">
        <f t="shared" si="23"/>
        <v>1</v>
      </c>
      <c r="P51" s="360">
        <f t="shared" si="4"/>
        <v>0.77519670288497566</v>
      </c>
      <c r="Q51" s="360">
        <f t="shared" si="5"/>
        <v>2.8849756463094792E-2</v>
      </c>
      <c r="R51" s="360">
        <f t="shared" si="6"/>
        <v>2.6601723491944548E-2</v>
      </c>
      <c r="S51" s="360">
        <f t="shared" si="7"/>
        <v>4.4960659423004867E-2</v>
      </c>
      <c r="T51" s="360">
        <f t="shared" si="0"/>
        <v>3.4469838890970404E-2</v>
      </c>
      <c r="U51" s="360">
        <f t="shared" si="1"/>
        <v>3.2221805919820157E-2</v>
      </c>
      <c r="V51" s="360">
        <f t="shared" si="2"/>
        <v>3.3345822405395277E-2</v>
      </c>
      <c r="W51" s="382">
        <f t="shared" si="8"/>
        <v>2.4353690520794304E-2</v>
      </c>
      <c r="X51" s="265"/>
    </row>
    <row r="52" spans="2:24" ht="13.5" customHeight="1">
      <c r="B52" s="613"/>
      <c r="C52" s="547"/>
      <c r="D52" s="293" t="s">
        <v>134</v>
      </c>
      <c r="E52" s="335">
        <f>市区町村別_推計残存歯数階層別人数!H51</f>
        <v>5158</v>
      </c>
      <c r="F52" s="262">
        <f t="shared" ref="F52" si="32">SUM(F49:F51)</f>
        <v>5158</v>
      </c>
      <c r="G52" s="262">
        <f t="shared" ref="G52:N52" si="33">SUM(G49:G51)</f>
        <v>3646</v>
      </c>
      <c r="H52" s="262">
        <f t="shared" si="33"/>
        <v>168</v>
      </c>
      <c r="I52" s="262">
        <f t="shared" si="33"/>
        <v>174</v>
      </c>
      <c r="J52" s="262">
        <f t="shared" si="33"/>
        <v>261</v>
      </c>
      <c r="K52" s="262">
        <f t="shared" si="33"/>
        <v>266</v>
      </c>
      <c r="L52" s="262">
        <f t="shared" si="33"/>
        <v>215</v>
      </c>
      <c r="M52" s="262">
        <f t="shared" si="33"/>
        <v>240</v>
      </c>
      <c r="N52" s="262">
        <f t="shared" si="33"/>
        <v>188</v>
      </c>
      <c r="O52" s="261">
        <f t="shared" si="23"/>
        <v>1</v>
      </c>
      <c r="P52" s="261">
        <f t="shared" si="4"/>
        <v>0.70686312524234196</v>
      </c>
      <c r="Q52" s="261">
        <f t="shared" si="5"/>
        <v>3.2570763861961997E-2</v>
      </c>
      <c r="R52" s="261">
        <f t="shared" si="6"/>
        <v>3.3734005428460646E-2</v>
      </c>
      <c r="S52" s="261">
        <f t="shared" si="7"/>
        <v>5.0601008142690966E-2</v>
      </c>
      <c r="T52" s="261">
        <f t="shared" si="0"/>
        <v>5.1570376114773171E-2</v>
      </c>
      <c r="U52" s="261">
        <f t="shared" si="1"/>
        <v>4.1682822799534704E-2</v>
      </c>
      <c r="V52" s="261">
        <f t="shared" si="2"/>
        <v>4.6529662659945716E-2</v>
      </c>
      <c r="W52" s="381">
        <f t="shared" si="8"/>
        <v>3.6448235750290811E-2</v>
      </c>
      <c r="X52" s="265"/>
    </row>
    <row r="53" spans="2:24" ht="13.5" customHeight="1">
      <c r="B53" s="606">
        <v>13</v>
      </c>
      <c r="C53" s="545" t="s">
        <v>75</v>
      </c>
      <c r="D53" s="305" t="s">
        <v>288</v>
      </c>
      <c r="E53" s="335">
        <f>市区町村別_推計残存歯数階層別人数!H52</f>
        <v>1727</v>
      </c>
      <c r="F53" s="262">
        <f>SUM(G53:N53)</f>
        <v>1727</v>
      </c>
      <c r="G53" s="433">
        <v>1041</v>
      </c>
      <c r="H53" s="433">
        <v>50</v>
      </c>
      <c r="I53" s="433">
        <v>56</v>
      </c>
      <c r="J53" s="433">
        <v>125</v>
      </c>
      <c r="K53" s="433">
        <v>133</v>
      </c>
      <c r="L53" s="433">
        <v>94</v>
      </c>
      <c r="M53" s="433">
        <v>131</v>
      </c>
      <c r="N53" s="433">
        <v>97</v>
      </c>
      <c r="O53" s="261">
        <f t="shared" si="23"/>
        <v>1</v>
      </c>
      <c r="P53" s="261">
        <f t="shared" si="4"/>
        <v>0.60277938621887661</v>
      </c>
      <c r="Q53" s="261">
        <f t="shared" si="5"/>
        <v>2.8951939779965258E-2</v>
      </c>
      <c r="R53" s="261">
        <f t="shared" si="6"/>
        <v>3.2426172553561089E-2</v>
      </c>
      <c r="S53" s="261">
        <f t="shared" si="7"/>
        <v>7.2379849449913145E-2</v>
      </c>
      <c r="T53" s="261">
        <f t="shared" si="0"/>
        <v>7.701215981470759E-2</v>
      </c>
      <c r="U53" s="261">
        <f t="shared" si="1"/>
        <v>5.4429646786334683E-2</v>
      </c>
      <c r="V53" s="261">
        <f t="shared" si="2"/>
        <v>7.5854082223508978E-2</v>
      </c>
      <c r="W53" s="381">
        <f t="shared" si="8"/>
        <v>5.61667631731326E-2</v>
      </c>
      <c r="X53" s="265"/>
    </row>
    <row r="54" spans="2:24" ht="13.5" customHeight="1">
      <c r="B54" s="607"/>
      <c r="C54" s="546"/>
      <c r="D54" s="361" t="s">
        <v>289</v>
      </c>
      <c r="E54" s="362">
        <f>市区町村別_推計残存歯数階層別人数!H53</f>
        <v>2469</v>
      </c>
      <c r="F54" s="295">
        <f>SUM(G54:N54)</f>
        <v>2469</v>
      </c>
      <c r="G54" s="439">
        <v>1690</v>
      </c>
      <c r="H54" s="439">
        <v>62</v>
      </c>
      <c r="I54" s="439">
        <v>81</v>
      </c>
      <c r="J54" s="439">
        <v>135</v>
      </c>
      <c r="K54" s="439">
        <v>144</v>
      </c>
      <c r="L54" s="439">
        <v>122</v>
      </c>
      <c r="M54" s="439">
        <v>136</v>
      </c>
      <c r="N54" s="439">
        <v>99</v>
      </c>
      <c r="O54" s="363">
        <f t="shared" si="23"/>
        <v>1</v>
      </c>
      <c r="P54" s="363">
        <f t="shared" si="4"/>
        <v>0.68448764682057517</v>
      </c>
      <c r="Q54" s="363">
        <f t="shared" si="5"/>
        <v>2.5111381125961927E-2</v>
      </c>
      <c r="R54" s="363">
        <f t="shared" si="6"/>
        <v>3.2806804374240585E-2</v>
      </c>
      <c r="S54" s="363">
        <f t="shared" si="7"/>
        <v>5.4678007290400975E-2</v>
      </c>
      <c r="T54" s="363">
        <f t="shared" si="0"/>
        <v>5.8323207776427702E-2</v>
      </c>
      <c r="U54" s="363">
        <f t="shared" si="1"/>
        <v>4.9412717699473474E-2</v>
      </c>
      <c r="V54" s="363">
        <f t="shared" si="2"/>
        <v>5.5083029566626161E-2</v>
      </c>
      <c r="W54" s="275">
        <f t="shared" si="8"/>
        <v>4.0097205346294046E-2</v>
      </c>
      <c r="X54" s="265"/>
    </row>
    <row r="55" spans="2:24" ht="13.5" customHeight="1">
      <c r="B55" s="607"/>
      <c r="C55" s="546"/>
      <c r="D55" s="358" t="s">
        <v>290</v>
      </c>
      <c r="E55" s="359">
        <f>市区町村別_推計残存歯数階層別人数!H54</f>
        <v>4583</v>
      </c>
      <c r="F55" s="357">
        <f>SUM(G55:N55)</f>
        <v>4583</v>
      </c>
      <c r="G55" s="436">
        <v>3461</v>
      </c>
      <c r="H55" s="436">
        <v>111</v>
      </c>
      <c r="I55" s="436">
        <v>126</v>
      </c>
      <c r="J55" s="436">
        <v>189</v>
      </c>
      <c r="K55" s="436">
        <v>184</v>
      </c>
      <c r="L55" s="436">
        <v>177</v>
      </c>
      <c r="M55" s="436">
        <v>184</v>
      </c>
      <c r="N55" s="436">
        <v>151</v>
      </c>
      <c r="O55" s="360">
        <f t="shared" si="23"/>
        <v>1</v>
      </c>
      <c r="P55" s="360">
        <f t="shared" si="4"/>
        <v>0.7551821950687323</v>
      </c>
      <c r="Q55" s="360">
        <f t="shared" si="5"/>
        <v>2.4219943268601354E-2</v>
      </c>
      <c r="R55" s="360">
        <f t="shared" si="6"/>
        <v>2.7492908575169103E-2</v>
      </c>
      <c r="S55" s="360">
        <f t="shared" si="7"/>
        <v>4.1239362862753655E-2</v>
      </c>
      <c r="T55" s="360">
        <f t="shared" si="0"/>
        <v>4.0148374427231071E-2</v>
      </c>
      <c r="U55" s="360">
        <f t="shared" si="1"/>
        <v>3.8620990617499455E-2</v>
      </c>
      <c r="V55" s="360">
        <f t="shared" si="2"/>
        <v>4.0148374427231071E-2</v>
      </c>
      <c r="W55" s="382">
        <f t="shared" si="8"/>
        <v>3.2947850752782018E-2</v>
      </c>
      <c r="X55" s="265"/>
    </row>
    <row r="56" spans="2:24" ht="13.5" customHeight="1">
      <c r="B56" s="613"/>
      <c r="C56" s="547"/>
      <c r="D56" s="293" t="s">
        <v>134</v>
      </c>
      <c r="E56" s="335">
        <f>市区町村別_推計残存歯数階層別人数!H55</f>
        <v>8779</v>
      </c>
      <c r="F56" s="262">
        <f t="shared" ref="F56" si="34">SUM(F53:F55)</f>
        <v>8779</v>
      </c>
      <c r="G56" s="262">
        <f t="shared" ref="G56:N56" si="35">SUM(G53:G55)</f>
        <v>6192</v>
      </c>
      <c r="H56" s="262">
        <f t="shared" si="35"/>
        <v>223</v>
      </c>
      <c r="I56" s="262">
        <f t="shared" si="35"/>
        <v>263</v>
      </c>
      <c r="J56" s="262">
        <f t="shared" si="35"/>
        <v>449</v>
      </c>
      <c r="K56" s="262">
        <f t="shared" si="35"/>
        <v>461</v>
      </c>
      <c r="L56" s="262">
        <f t="shared" si="35"/>
        <v>393</v>
      </c>
      <c r="M56" s="262">
        <f t="shared" si="35"/>
        <v>451</v>
      </c>
      <c r="N56" s="262">
        <f t="shared" si="35"/>
        <v>347</v>
      </c>
      <c r="O56" s="261">
        <f t="shared" si="23"/>
        <v>1</v>
      </c>
      <c r="P56" s="261">
        <f t="shared" si="4"/>
        <v>0.70531951247294677</v>
      </c>
      <c r="Q56" s="261">
        <f t="shared" si="5"/>
        <v>2.5401526369745984E-2</v>
      </c>
      <c r="R56" s="261">
        <f t="shared" si="6"/>
        <v>2.995785396970042E-2</v>
      </c>
      <c r="S56" s="261">
        <f t="shared" si="7"/>
        <v>5.1144777309488555E-2</v>
      </c>
      <c r="T56" s="261">
        <f t="shared" si="0"/>
        <v>5.2511675589474886E-2</v>
      </c>
      <c r="U56" s="261">
        <f t="shared" si="1"/>
        <v>4.4765918669552339E-2</v>
      </c>
      <c r="V56" s="261">
        <f t="shared" si="2"/>
        <v>5.1372593689486275E-2</v>
      </c>
      <c r="W56" s="381">
        <f t="shared" si="8"/>
        <v>3.9526141929604741E-2</v>
      </c>
      <c r="X56" s="265"/>
    </row>
    <row r="57" spans="2:24" ht="13.5" customHeight="1">
      <c r="B57" s="606">
        <v>14</v>
      </c>
      <c r="C57" s="545" t="s">
        <v>76</v>
      </c>
      <c r="D57" s="305" t="s">
        <v>288</v>
      </c>
      <c r="E57" s="335">
        <f>市区町村別_推計残存歯数階層別人数!H56</f>
        <v>1109</v>
      </c>
      <c r="F57" s="262">
        <f>SUM(G57:N57)</f>
        <v>1109</v>
      </c>
      <c r="G57" s="433">
        <v>651</v>
      </c>
      <c r="H57" s="433">
        <v>34</v>
      </c>
      <c r="I57" s="433">
        <v>39</v>
      </c>
      <c r="J57" s="433">
        <v>64</v>
      </c>
      <c r="K57" s="433">
        <v>101</v>
      </c>
      <c r="L57" s="433">
        <v>61</v>
      </c>
      <c r="M57" s="433">
        <v>91</v>
      </c>
      <c r="N57" s="433">
        <v>68</v>
      </c>
      <c r="O57" s="261">
        <f t="shared" si="23"/>
        <v>1</v>
      </c>
      <c r="P57" s="261">
        <f t="shared" si="4"/>
        <v>0.58701532912533816</v>
      </c>
      <c r="Q57" s="261">
        <f t="shared" si="5"/>
        <v>3.0658250676284943E-2</v>
      </c>
      <c r="R57" s="261">
        <f t="shared" si="6"/>
        <v>3.5166816952209197E-2</v>
      </c>
      <c r="S57" s="261">
        <f t="shared" si="7"/>
        <v>5.7709648331830475E-2</v>
      </c>
      <c r="T57" s="261">
        <f t="shared" si="0"/>
        <v>9.107303877366997E-2</v>
      </c>
      <c r="U57" s="261">
        <f t="shared" si="1"/>
        <v>5.5004508566275923E-2</v>
      </c>
      <c r="V57" s="261">
        <f t="shared" si="2"/>
        <v>8.2055906221821462E-2</v>
      </c>
      <c r="W57" s="381">
        <f t="shared" si="8"/>
        <v>6.1316501352569885E-2</v>
      </c>
      <c r="X57" s="265"/>
    </row>
    <row r="58" spans="2:24" ht="13.5" customHeight="1">
      <c r="B58" s="607"/>
      <c r="C58" s="546"/>
      <c r="D58" s="361" t="s">
        <v>289</v>
      </c>
      <c r="E58" s="362">
        <f>市区町村別_推計残存歯数階層別人数!H57</f>
        <v>1842</v>
      </c>
      <c r="F58" s="295">
        <f>SUM(G58:N58)</f>
        <v>1842</v>
      </c>
      <c r="G58" s="439">
        <v>1246</v>
      </c>
      <c r="H58" s="439">
        <v>46</v>
      </c>
      <c r="I58" s="439">
        <v>65</v>
      </c>
      <c r="J58" s="439">
        <v>100</v>
      </c>
      <c r="K58" s="439">
        <v>118</v>
      </c>
      <c r="L58" s="439">
        <v>98</v>
      </c>
      <c r="M58" s="439">
        <v>94</v>
      </c>
      <c r="N58" s="439">
        <v>75</v>
      </c>
      <c r="O58" s="363">
        <f t="shared" si="23"/>
        <v>1</v>
      </c>
      <c r="P58" s="363">
        <f t="shared" si="4"/>
        <v>0.67643865363735067</v>
      </c>
      <c r="Q58" s="363">
        <f t="shared" si="5"/>
        <v>2.4972855591748101E-2</v>
      </c>
      <c r="R58" s="363">
        <f t="shared" si="6"/>
        <v>3.5287730727470143E-2</v>
      </c>
      <c r="S58" s="363">
        <f t="shared" si="7"/>
        <v>5.428881650380022E-2</v>
      </c>
      <c r="T58" s="363">
        <f t="shared" si="0"/>
        <v>6.4060803474484257E-2</v>
      </c>
      <c r="U58" s="363">
        <f t="shared" si="1"/>
        <v>5.3203040173724216E-2</v>
      </c>
      <c r="V58" s="363">
        <f t="shared" si="2"/>
        <v>5.1031487513572206E-2</v>
      </c>
      <c r="W58" s="275">
        <f t="shared" si="8"/>
        <v>4.071661237785016E-2</v>
      </c>
      <c r="X58" s="265"/>
    </row>
    <row r="59" spans="2:24" ht="13.5" customHeight="1">
      <c r="B59" s="607"/>
      <c r="C59" s="546"/>
      <c r="D59" s="358" t="s">
        <v>290</v>
      </c>
      <c r="E59" s="359">
        <f>市区町村別_推計残存歯数階層別人数!H58</f>
        <v>3708</v>
      </c>
      <c r="F59" s="357">
        <f>SUM(G59:N59)</f>
        <v>3708</v>
      </c>
      <c r="G59" s="436">
        <v>2782</v>
      </c>
      <c r="H59" s="436">
        <v>100</v>
      </c>
      <c r="I59" s="436">
        <v>106</v>
      </c>
      <c r="J59" s="436">
        <v>174</v>
      </c>
      <c r="K59" s="436">
        <v>177</v>
      </c>
      <c r="L59" s="436">
        <v>127</v>
      </c>
      <c r="M59" s="436">
        <v>123</v>
      </c>
      <c r="N59" s="436">
        <v>119</v>
      </c>
      <c r="O59" s="360">
        <f t="shared" si="23"/>
        <v>1</v>
      </c>
      <c r="P59" s="360">
        <f t="shared" si="4"/>
        <v>0.750269687162891</v>
      </c>
      <c r="Q59" s="360">
        <f t="shared" si="5"/>
        <v>2.696871628910464E-2</v>
      </c>
      <c r="R59" s="360">
        <f t="shared" si="6"/>
        <v>2.8586839266450916E-2</v>
      </c>
      <c r="S59" s="360">
        <f t="shared" si="7"/>
        <v>4.6925566343042069E-2</v>
      </c>
      <c r="T59" s="360">
        <f t="shared" si="0"/>
        <v>4.7734627831715212E-2</v>
      </c>
      <c r="U59" s="360">
        <f t="shared" si="1"/>
        <v>3.4250269687162889E-2</v>
      </c>
      <c r="V59" s="360">
        <f t="shared" si="2"/>
        <v>3.3171521035598707E-2</v>
      </c>
      <c r="W59" s="382">
        <f t="shared" si="8"/>
        <v>3.2092772384034518E-2</v>
      </c>
      <c r="X59" s="265"/>
    </row>
    <row r="60" spans="2:24" ht="13.5" customHeight="1">
      <c r="B60" s="613"/>
      <c r="C60" s="547"/>
      <c r="D60" s="293" t="s">
        <v>134</v>
      </c>
      <c r="E60" s="335">
        <f>市区町村別_推計残存歯数階層別人数!H59</f>
        <v>6659</v>
      </c>
      <c r="F60" s="262">
        <f t="shared" ref="F60" si="36">SUM(F57:F59)</f>
        <v>6659</v>
      </c>
      <c r="G60" s="262">
        <f t="shared" ref="G60:N60" si="37">SUM(G57:G59)</f>
        <v>4679</v>
      </c>
      <c r="H60" s="262">
        <f t="shared" si="37"/>
        <v>180</v>
      </c>
      <c r="I60" s="262">
        <f t="shared" si="37"/>
        <v>210</v>
      </c>
      <c r="J60" s="262">
        <f t="shared" si="37"/>
        <v>338</v>
      </c>
      <c r="K60" s="262">
        <f t="shared" si="37"/>
        <v>396</v>
      </c>
      <c r="L60" s="262">
        <f t="shared" si="37"/>
        <v>286</v>
      </c>
      <c r="M60" s="262">
        <f t="shared" si="37"/>
        <v>308</v>
      </c>
      <c r="N60" s="262">
        <f t="shared" si="37"/>
        <v>262</v>
      </c>
      <c r="O60" s="261">
        <f t="shared" si="23"/>
        <v>1</v>
      </c>
      <c r="P60" s="261">
        <f t="shared" si="4"/>
        <v>0.70265805676528004</v>
      </c>
      <c r="Q60" s="261">
        <f t="shared" si="5"/>
        <v>2.7031085748610902E-2</v>
      </c>
      <c r="R60" s="261">
        <f t="shared" si="6"/>
        <v>3.1536266706712716E-2</v>
      </c>
      <c r="S60" s="261">
        <f t="shared" si="7"/>
        <v>5.0758372127947142E-2</v>
      </c>
      <c r="T60" s="261">
        <f t="shared" si="0"/>
        <v>5.9468388646943988E-2</v>
      </c>
      <c r="U60" s="261">
        <f t="shared" si="1"/>
        <v>4.2949391800570655E-2</v>
      </c>
      <c r="V60" s="261">
        <f t="shared" si="2"/>
        <v>4.6253191169845324E-2</v>
      </c>
      <c r="W60" s="381">
        <f t="shared" si="8"/>
        <v>3.9345247034089204E-2</v>
      </c>
      <c r="X60" s="265"/>
    </row>
    <row r="61" spans="2:24" ht="13.5" customHeight="1">
      <c r="B61" s="606">
        <v>15</v>
      </c>
      <c r="C61" s="545" t="s">
        <v>77</v>
      </c>
      <c r="D61" s="305" t="s">
        <v>288</v>
      </c>
      <c r="E61" s="335">
        <f>市区町村別_推計残存歯数階層別人数!H60</f>
        <v>1946</v>
      </c>
      <c r="F61" s="262">
        <f>SUM(G61:N61)</f>
        <v>1946</v>
      </c>
      <c r="G61" s="433">
        <v>1198</v>
      </c>
      <c r="H61" s="433">
        <v>51</v>
      </c>
      <c r="I61" s="433">
        <v>72</v>
      </c>
      <c r="J61" s="433">
        <v>127</v>
      </c>
      <c r="K61" s="433">
        <v>130</v>
      </c>
      <c r="L61" s="433">
        <v>106</v>
      </c>
      <c r="M61" s="433">
        <v>152</v>
      </c>
      <c r="N61" s="433">
        <v>110</v>
      </c>
      <c r="O61" s="261">
        <f>IFERROR(F61/E61,"-")</f>
        <v>1</v>
      </c>
      <c r="P61" s="261">
        <f t="shared" si="4"/>
        <v>0.61562178828365877</v>
      </c>
      <c r="Q61" s="261">
        <f t="shared" si="5"/>
        <v>2.6207605344295993E-2</v>
      </c>
      <c r="R61" s="261">
        <f t="shared" si="6"/>
        <v>3.6998972250770812E-2</v>
      </c>
      <c r="S61" s="261">
        <f t="shared" si="7"/>
        <v>6.5262076053442961E-2</v>
      </c>
      <c r="T61" s="261">
        <f t="shared" si="0"/>
        <v>6.680369989722508E-2</v>
      </c>
      <c r="U61" s="261">
        <f t="shared" si="1"/>
        <v>5.4470709146968138E-2</v>
      </c>
      <c r="V61" s="261">
        <f t="shared" si="2"/>
        <v>7.8108941418293942E-2</v>
      </c>
      <c r="W61" s="381">
        <f t="shared" si="8"/>
        <v>5.6526207605344297E-2</v>
      </c>
      <c r="X61" s="265"/>
    </row>
    <row r="62" spans="2:24" ht="13.5" customHeight="1">
      <c r="B62" s="607"/>
      <c r="C62" s="546"/>
      <c r="D62" s="361" t="s">
        <v>289</v>
      </c>
      <c r="E62" s="362">
        <f>市区町村別_推計残存歯数階層別人数!H61</f>
        <v>3102</v>
      </c>
      <c r="F62" s="295">
        <f>SUM(G62:N62)</f>
        <v>3102</v>
      </c>
      <c r="G62" s="439">
        <v>2240</v>
      </c>
      <c r="H62" s="439">
        <v>95</v>
      </c>
      <c r="I62" s="439">
        <v>85</v>
      </c>
      <c r="J62" s="439">
        <v>153</v>
      </c>
      <c r="K62" s="439">
        <v>147</v>
      </c>
      <c r="L62" s="439">
        <v>128</v>
      </c>
      <c r="M62" s="439">
        <v>157</v>
      </c>
      <c r="N62" s="439">
        <v>97</v>
      </c>
      <c r="O62" s="363">
        <f t="shared" ref="O62:O88" si="38">IFERROR(F62/E62,"-")</f>
        <v>1</v>
      </c>
      <c r="P62" s="363">
        <f t="shared" si="4"/>
        <v>0.72211476466795621</v>
      </c>
      <c r="Q62" s="363">
        <f t="shared" si="5"/>
        <v>3.0625402965828497E-2</v>
      </c>
      <c r="R62" s="363">
        <f t="shared" si="6"/>
        <v>2.7401676337846549E-2</v>
      </c>
      <c r="S62" s="363">
        <f t="shared" si="7"/>
        <v>4.9323017408123788E-2</v>
      </c>
      <c r="T62" s="363">
        <f t="shared" si="0"/>
        <v>4.7388781431334626E-2</v>
      </c>
      <c r="U62" s="363">
        <f t="shared" si="1"/>
        <v>4.1263700838168924E-2</v>
      </c>
      <c r="V62" s="363">
        <f t="shared" si="2"/>
        <v>5.0612508059316573E-2</v>
      </c>
      <c r="W62" s="275">
        <f t="shared" si="8"/>
        <v>3.1270148291424889E-2</v>
      </c>
      <c r="X62" s="265"/>
    </row>
    <row r="63" spans="2:24" ht="13.5" customHeight="1">
      <c r="B63" s="607"/>
      <c r="C63" s="546"/>
      <c r="D63" s="358" t="s">
        <v>290</v>
      </c>
      <c r="E63" s="359">
        <f>市区町村別_推計残存歯数階層別人数!H62</f>
        <v>6108</v>
      </c>
      <c r="F63" s="357">
        <f>SUM(G63:N63)</f>
        <v>6108</v>
      </c>
      <c r="G63" s="436">
        <v>4855</v>
      </c>
      <c r="H63" s="436">
        <v>159</v>
      </c>
      <c r="I63" s="436">
        <v>164</v>
      </c>
      <c r="J63" s="436">
        <v>212</v>
      </c>
      <c r="K63" s="436">
        <v>200</v>
      </c>
      <c r="L63" s="436">
        <v>157</v>
      </c>
      <c r="M63" s="436">
        <v>216</v>
      </c>
      <c r="N63" s="436">
        <v>145</v>
      </c>
      <c r="O63" s="360">
        <f t="shared" si="38"/>
        <v>1</v>
      </c>
      <c r="P63" s="360">
        <f t="shared" si="4"/>
        <v>0.79485920104780616</v>
      </c>
      <c r="Q63" s="360">
        <f t="shared" si="5"/>
        <v>2.6031434184675836E-2</v>
      </c>
      <c r="R63" s="360">
        <f t="shared" si="6"/>
        <v>2.6850032743942372E-2</v>
      </c>
      <c r="S63" s="360">
        <f t="shared" si="7"/>
        <v>3.4708578912901113E-2</v>
      </c>
      <c r="T63" s="360">
        <f t="shared" si="0"/>
        <v>3.274394237066143E-2</v>
      </c>
      <c r="U63" s="360">
        <f t="shared" si="1"/>
        <v>2.5703994760969219E-2</v>
      </c>
      <c r="V63" s="360">
        <f t="shared" si="2"/>
        <v>3.536345776031434E-2</v>
      </c>
      <c r="W63" s="382">
        <f t="shared" si="8"/>
        <v>2.3739358218729537E-2</v>
      </c>
      <c r="X63" s="265"/>
    </row>
    <row r="64" spans="2:24" ht="13.5" customHeight="1">
      <c r="B64" s="613"/>
      <c r="C64" s="547"/>
      <c r="D64" s="293" t="s">
        <v>134</v>
      </c>
      <c r="E64" s="335">
        <f>市区町村別_推計残存歯数階層別人数!H63</f>
        <v>11156</v>
      </c>
      <c r="F64" s="262">
        <f t="shared" ref="F64" si="39">SUM(F61:F63)</f>
        <v>11156</v>
      </c>
      <c r="G64" s="262">
        <f t="shared" ref="G64:N64" si="40">SUM(G61:G63)</f>
        <v>8293</v>
      </c>
      <c r="H64" s="262">
        <f t="shared" si="40"/>
        <v>305</v>
      </c>
      <c r="I64" s="262">
        <f t="shared" si="40"/>
        <v>321</v>
      </c>
      <c r="J64" s="262">
        <f t="shared" si="40"/>
        <v>492</v>
      </c>
      <c r="K64" s="262">
        <f t="shared" si="40"/>
        <v>477</v>
      </c>
      <c r="L64" s="262">
        <f t="shared" si="40"/>
        <v>391</v>
      </c>
      <c r="M64" s="262">
        <f t="shared" si="40"/>
        <v>525</v>
      </c>
      <c r="N64" s="262">
        <f t="shared" si="40"/>
        <v>352</v>
      </c>
      <c r="O64" s="261">
        <f t="shared" si="38"/>
        <v>1</v>
      </c>
      <c r="P64" s="261">
        <f t="shared" si="4"/>
        <v>0.74336679813553241</v>
      </c>
      <c r="Q64" s="261">
        <f t="shared" si="5"/>
        <v>2.7339548225170311E-2</v>
      </c>
      <c r="R64" s="261">
        <f t="shared" si="6"/>
        <v>2.8773754033703837E-2</v>
      </c>
      <c r="S64" s="261">
        <f t="shared" si="7"/>
        <v>4.4101828612405879E-2</v>
      </c>
      <c r="T64" s="261">
        <f t="shared" si="0"/>
        <v>4.2757260666905703E-2</v>
      </c>
      <c r="U64" s="261">
        <f t="shared" si="1"/>
        <v>3.5048404446038003E-2</v>
      </c>
      <c r="V64" s="261">
        <f t="shared" si="2"/>
        <v>4.7059878092506273E-2</v>
      </c>
      <c r="W64" s="381">
        <f t="shared" si="8"/>
        <v>3.1552527787737539E-2</v>
      </c>
      <c r="X64" s="265"/>
    </row>
    <row r="65" spans="2:24" ht="13.5" customHeight="1">
      <c r="B65" s="606">
        <v>16</v>
      </c>
      <c r="C65" s="545" t="s">
        <v>54</v>
      </c>
      <c r="D65" s="305" t="s">
        <v>288</v>
      </c>
      <c r="E65" s="335">
        <f>市区町村別_推計残存歯数階層別人数!H64</f>
        <v>1211</v>
      </c>
      <c r="F65" s="262">
        <f>SUM(G65:N65)</f>
        <v>1211</v>
      </c>
      <c r="G65" s="433">
        <v>703</v>
      </c>
      <c r="H65" s="433">
        <v>33</v>
      </c>
      <c r="I65" s="433">
        <v>40</v>
      </c>
      <c r="J65" s="433">
        <v>100</v>
      </c>
      <c r="K65" s="433">
        <v>102</v>
      </c>
      <c r="L65" s="433">
        <v>79</v>
      </c>
      <c r="M65" s="433">
        <v>95</v>
      </c>
      <c r="N65" s="433">
        <v>59</v>
      </c>
      <c r="O65" s="261">
        <f t="shared" si="38"/>
        <v>1</v>
      </c>
      <c r="P65" s="261">
        <f t="shared" si="4"/>
        <v>0.58051197357555739</v>
      </c>
      <c r="Q65" s="261">
        <f t="shared" si="5"/>
        <v>2.7250206440957887E-2</v>
      </c>
      <c r="R65" s="261">
        <f t="shared" si="6"/>
        <v>3.3030553261767133E-2</v>
      </c>
      <c r="S65" s="261">
        <f t="shared" si="7"/>
        <v>8.2576383154417843E-2</v>
      </c>
      <c r="T65" s="261">
        <f t="shared" si="0"/>
        <v>8.4227910817506191E-2</v>
      </c>
      <c r="U65" s="261">
        <f t="shared" si="1"/>
        <v>6.5235342691990092E-2</v>
      </c>
      <c r="V65" s="261">
        <f t="shared" si="2"/>
        <v>7.8447563996696945E-2</v>
      </c>
      <c r="W65" s="381">
        <f t="shared" si="8"/>
        <v>4.8720066061106522E-2</v>
      </c>
      <c r="X65" s="265"/>
    </row>
    <row r="66" spans="2:24" ht="13.5" customHeight="1">
      <c r="B66" s="607"/>
      <c r="C66" s="546"/>
      <c r="D66" s="361" t="s">
        <v>289</v>
      </c>
      <c r="E66" s="362">
        <f>市区町村別_推計残存歯数階層別人数!H65</f>
        <v>2043</v>
      </c>
      <c r="F66" s="295">
        <f>SUM(G66:N66)</f>
        <v>2043</v>
      </c>
      <c r="G66" s="439">
        <v>1385</v>
      </c>
      <c r="H66" s="439">
        <v>72</v>
      </c>
      <c r="I66" s="439">
        <v>64</v>
      </c>
      <c r="J66" s="439">
        <v>129</v>
      </c>
      <c r="K66" s="439">
        <v>125</v>
      </c>
      <c r="L66" s="439">
        <v>80</v>
      </c>
      <c r="M66" s="439">
        <v>111</v>
      </c>
      <c r="N66" s="439">
        <v>77</v>
      </c>
      <c r="O66" s="363">
        <f t="shared" si="38"/>
        <v>1</v>
      </c>
      <c r="P66" s="363">
        <f t="shared" si="4"/>
        <v>0.6779246206558982</v>
      </c>
      <c r="Q66" s="363">
        <f t="shared" si="5"/>
        <v>3.5242290748898682E-2</v>
      </c>
      <c r="R66" s="363">
        <f t="shared" si="6"/>
        <v>3.1326480665687717E-2</v>
      </c>
      <c r="S66" s="363">
        <f t="shared" si="7"/>
        <v>6.3142437591776804E-2</v>
      </c>
      <c r="T66" s="363">
        <f t="shared" si="0"/>
        <v>6.1184532550171318E-2</v>
      </c>
      <c r="U66" s="363">
        <f t="shared" si="1"/>
        <v>3.9158100832109639E-2</v>
      </c>
      <c r="V66" s="363">
        <f t="shared" si="2"/>
        <v>5.4331864904552128E-2</v>
      </c>
      <c r="W66" s="275">
        <f>IFERROR(N66/E66,"-")</f>
        <v>3.768967205090553E-2</v>
      </c>
      <c r="X66" s="265"/>
    </row>
    <row r="67" spans="2:24" ht="13.5" customHeight="1">
      <c r="B67" s="607"/>
      <c r="C67" s="546"/>
      <c r="D67" s="358" t="s">
        <v>290</v>
      </c>
      <c r="E67" s="359">
        <f>市区町村別_推計残存歯数階層別人数!H66</f>
        <v>4348</v>
      </c>
      <c r="F67" s="357">
        <f>SUM(G67:N67)</f>
        <v>4348</v>
      </c>
      <c r="G67" s="436">
        <v>3401</v>
      </c>
      <c r="H67" s="436">
        <v>113</v>
      </c>
      <c r="I67" s="436">
        <v>103</v>
      </c>
      <c r="J67" s="436">
        <v>175</v>
      </c>
      <c r="K67" s="436">
        <v>175</v>
      </c>
      <c r="L67" s="436">
        <v>153</v>
      </c>
      <c r="M67" s="436">
        <v>135</v>
      </c>
      <c r="N67" s="436">
        <v>93</v>
      </c>
      <c r="O67" s="360">
        <f t="shared" si="38"/>
        <v>1</v>
      </c>
      <c r="P67" s="360">
        <f t="shared" si="4"/>
        <v>0.78219871205151792</v>
      </c>
      <c r="Q67" s="360">
        <f t="shared" si="5"/>
        <v>2.5988960441582335E-2</v>
      </c>
      <c r="R67" s="360">
        <f t="shared" si="6"/>
        <v>2.3689052437902484E-2</v>
      </c>
      <c r="S67" s="360">
        <f t="shared" si="7"/>
        <v>4.0248390064397427E-2</v>
      </c>
      <c r="T67" s="360">
        <f t="shared" si="0"/>
        <v>4.0248390064397427E-2</v>
      </c>
      <c r="U67" s="360">
        <f t="shared" si="1"/>
        <v>3.5188592456301751E-2</v>
      </c>
      <c r="V67" s="360">
        <f t="shared" si="2"/>
        <v>3.1048758049678014E-2</v>
      </c>
      <c r="W67" s="382">
        <f t="shared" si="8"/>
        <v>2.1389144434222632E-2</v>
      </c>
      <c r="X67" s="265"/>
    </row>
    <row r="68" spans="2:24" ht="13.5" customHeight="1">
      <c r="B68" s="613"/>
      <c r="C68" s="547"/>
      <c r="D68" s="293" t="s">
        <v>134</v>
      </c>
      <c r="E68" s="335">
        <f>市区町村別_推計残存歯数階層別人数!H67</f>
        <v>7602</v>
      </c>
      <c r="F68" s="262">
        <f t="shared" ref="F68" si="41">SUM(F65:F67)</f>
        <v>7602</v>
      </c>
      <c r="G68" s="262">
        <f t="shared" ref="G68:N68" si="42">SUM(G65:G67)</f>
        <v>5489</v>
      </c>
      <c r="H68" s="262">
        <f t="shared" si="42"/>
        <v>218</v>
      </c>
      <c r="I68" s="262">
        <f t="shared" si="42"/>
        <v>207</v>
      </c>
      <c r="J68" s="262">
        <f t="shared" si="42"/>
        <v>404</v>
      </c>
      <c r="K68" s="262">
        <f t="shared" si="42"/>
        <v>402</v>
      </c>
      <c r="L68" s="262">
        <f t="shared" si="42"/>
        <v>312</v>
      </c>
      <c r="M68" s="262">
        <f t="shared" si="42"/>
        <v>341</v>
      </c>
      <c r="N68" s="262">
        <f t="shared" si="42"/>
        <v>229</v>
      </c>
      <c r="O68" s="261">
        <f t="shared" si="38"/>
        <v>1</v>
      </c>
      <c r="P68" s="261">
        <f t="shared" si="4"/>
        <v>0.72204682978163637</v>
      </c>
      <c r="Q68" s="261">
        <f t="shared" si="5"/>
        <v>2.8676664035780057E-2</v>
      </c>
      <c r="R68" s="261">
        <f t="shared" si="6"/>
        <v>2.7229676400947121E-2</v>
      </c>
      <c r="S68" s="261">
        <f t="shared" si="7"/>
        <v>5.3143909497500655E-2</v>
      </c>
      <c r="T68" s="261">
        <f t="shared" si="0"/>
        <v>5.288082083662194E-2</v>
      </c>
      <c r="U68" s="261">
        <f t="shared" si="1"/>
        <v>4.1041831097079713E-2</v>
      </c>
      <c r="V68" s="261">
        <f t="shared" si="2"/>
        <v>4.4856616679821097E-2</v>
      </c>
      <c r="W68" s="381">
        <f t="shared" si="8"/>
        <v>3.0123651670612997E-2</v>
      </c>
      <c r="X68" s="265"/>
    </row>
    <row r="69" spans="2:24" ht="13.5" customHeight="1">
      <c r="B69" s="606">
        <v>17</v>
      </c>
      <c r="C69" s="545" t="s">
        <v>78</v>
      </c>
      <c r="D69" s="305" t="s">
        <v>288</v>
      </c>
      <c r="E69" s="335">
        <f>市区町村別_推計残存歯数階層別人数!H68</f>
        <v>1730</v>
      </c>
      <c r="F69" s="262">
        <f>SUM(G69:N69)</f>
        <v>1730</v>
      </c>
      <c r="G69" s="433">
        <v>1028</v>
      </c>
      <c r="H69" s="433">
        <v>64</v>
      </c>
      <c r="I69" s="433">
        <v>57</v>
      </c>
      <c r="J69" s="433">
        <v>107</v>
      </c>
      <c r="K69" s="433">
        <v>135</v>
      </c>
      <c r="L69" s="433">
        <v>100</v>
      </c>
      <c r="M69" s="433">
        <v>136</v>
      </c>
      <c r="N69" s="433">
        <v>103</v>
      </c>
      <c r="O69" s="261">
        <f t="shared" si="38"/>
        <v>1</v>
      </c>
      <c r="P69" s="261">
        <f t="shared" si="4"/>
        <v>0.59421965317919079</v>
      </c>
      <c r="Q69" s="261">
        <f t="shared" si="5"/>
        <v>3.6994219653179193E-2</v>
      </c>
      <c r="R69" s="261">
        <f t="shared" si="6"/>
        <v>3.2947976878612714E-2</v>
      </c>
      <c r="S69" s="261">
        <f t="shared" si="7"/>
        <v>6.1849710982658956E-2</v>
      </c>
      <c r="T69" s="261">
        <f t="shared" ref="T69:T132" si="43">IFERROR(K69/E69,"-")</f>
        <v>7.8034682080924858E-2</v>
      </c>
      <c r="U69" s="261">
        <f t="shared" ref="U69:U132" si="44">IFERROR(L69/E69,"-")</f>
        <v>5.7803468208092484E-2</v>
      </c>
      <c r="V69" s="261">
        <f t="shared" ref="V69:V132" si="45">IFERROR(M69/E69,"-")</f>
        <v>7.8612716763005783E-2</v>
      </c>
      <c r="W69" s="381">
        <f t="shared" si="8"/>
        <v>5.9537572254335258E-2</v>
      </c>
      <c r="X69" s="265"/>
    </row>
    <row r="70" spans="2:24" ht="13.5" customHeight="1">
      <c r="B70" s="607"/>
      <c r="C70" s="546"/>
      <c r="D70" s="361" t="s">
        <v>289</v>
      </c>
      <c r="E70" s="362">
        <f>市区町村別_推計残存歯数階層別人数!H69</f>
        <v>2863</v>
      </c>
      <c r="F70" s="295">
        <f>SUM(G70:N70)</f>
        <v>2863</v>
      </c>
      <c r="G70" s="439">
        <v>1985</v>
      </c>
      <c r="H70" s="439">
        <v>96</v>
      </c>
      <c r="I70" s="439">
        <v>87</v>
      </c>
      <c r="J70" s="439">
        <v>148</v>
      </c>
      <c r="K70" s="439">
        <v>145</v>
      </c>
      <c r="L70" s="439">
        <v>145</v>
      </c>
      <c r="M70" s="439">
        <v>145</v>
      </c>
      <c r="N70" s="439">
        <v>112</v>
      </c>
      <c r="O70" s="363">
        <f t="shared" si="38"/>
        <v>1</v>
      </c>
      <c r="P70" s="363">
        <f t="shared" si="4"/>
        <v>0.69332867621376182</v>
      </c>
      <c r="Q70" s="363">
        <f t="shared" si="5"/>
        <v>3.3531260915123998E-2</v>
      </c>
      <c r="R70" s="363">
        <f t="shared" si="6"/>
        <v>3.0387705204331122E-2</v>
      </c>
      <c r="S70" s="363">
        <f t="shared" si="7"/>
        <v>5.1694027244149496E-2</v>
      </c>
      <c r="T70" s="363">
        <f t="shared" si="43"/>
        <v>5.0646175340551866E-2</v>
      </c>
      <c r="U70" s="363">
        <f t="shared" si="44"/>
        <v>5.0646175340551866E-2</v>
      </c>
      <c r="V70" s="363">
        <f t="shared" si="45"/>
        <v>5.0646175340551866E-2</v>
      </c>
      <c r="W70" s="275">
        <f t="shared" si="8"/>
        <v>3.9119804400977995E-2</v>
      </c>
      <c r="X70" s="265"/>
    </row>
    <row r="71" spans="2:24" ht="13.5" customHeight="1">
      <c r="B71" s="607"/>
      <c r="C71" s="546"/>
      <c r="D71" s="358" t="s">
        <v>290</v>
      </c>
      <c r="E71" s="359">
        <f>市区町村別_推計残存歯数階層別人数!H70</f>
        <v>5739</v>
      </c>
      <c r="F71" s="357">
        <f>SUM(G71:N71)</f>
        <v>5739</v>
      </c>
      <c r="G71" s="436">
        <v>4443</v>
      </c>
      <c r="H71" s="436">
        <v>167</v>
      </c>
      <c r="I71" s="436">
        <v>160</v>
      </c>
      <c r="J71" s="436">
        <v>216</v>
      </c>
      <c r="K71" s="436">
        <v>225</v>
      </c>
      <c r="L71" s="436">
        <v>188</v>
      </c>
      <c r="M71" s="436">
        <v>181</v>
      </c>
      <c r="N71" s="436">
        <v>159</v>
      </c>
      <c r="O71" s="360">
        <f t="shared" si="38"/>
        <v>1</v>
      </c>
      <c r="P71" s="360">
        <f t="shared" si="4"/>
        <v>0.77417668583376897</v>
      </c>
      <c r="Q71" s="360">
        <f t="shared" si="5"/>
        <v>2.9099146192716502E-2</v>
      </c>
      <c r="R71" s="360">
        <f t="shared" si="6"/>
        <v>2.7879421502003832E-2</v>
      </c>
      <c r="S71" s="360">
        <f t="shared" si="7"/>
        <v>3.7637219027705178E-2</v>
      </c>
      <c r="T71" s="360">
        <f t="shared" si="43"/>
        <v>3.9205436487192893E-2</v>
      </c>
      <c r="U71" s="360">
        <f t="shared" si="44"/>
        <v>3.2758320264854507E-2</v>
      </c>
      <c r="V71" s="360">
        <f t="shared" si="45"/>
        <v>3.1538595574141834E-2</v>
      </c>
      <c r="W71" s="382">
        <f t="shared" si="8"/>
        <v>2.7705175117616311E-2</v>
      </c>
      <c r="X71" s="265"/>
    </row>
    <row r="72" spans="2:24" ht="13.5" customHeight="1">
      <c r="B72" s="613"/>
      <c r="C72" s="547"/>
      <c r="D72" s="293" t="s">
        <v>134</v>
      </c>
      <c r="E72" s="335">
        <f>市区町村別_推計残存歯数階層別人数!H71</f>
        <v>10332</v>
      </c>
      <c r="F72" s="262">
        <f t="shared" ref="F72" si="46">SUM(F69:F71)</f>
        <v>10332</v>
      </c>
      <c r="G72" s="262">
        <f t="shared" ref="G72:N72" si="47">SUM(G69:G71)</f>
        <v>7456</v>
      </c>
      <c r="H72" s="262">
        <f t="shared" si="47"/>
        <v>327</v>
      </c>
      <c r="I72" s="262">
        <f t="shared" si="47"/>
        <v>304</v>
      </c>
      <c r="J72" s="262">
        <f t="shared" si="47"/>
        <v>471</v>
      </c>
      <c r="K72" s="262">
        <f t="shared" si="47"/>
        <v>505</v>
      </c>
      <c r="L72" s="262">
        <f t="shared" si="47"/>
        <v>433</v>
      </c>
      <c r="M72" s="262">
        <f t="shared" si="47"/>
        <v>462</v>
      </c>
      <c r="N72" s="262">
        <f t="shared" si="47"/>
        <v>374</v>
      </c>
      <c r="O72" s="261">
        <f t="shared" si="38"/>
        <v>1</v>
      </c>
      <c r="P72" s="261">
        <f t="shared" si="4"/>
        <v>0.721641502129307</v>
      </c>
      <c r="Q72" s="261">
        <f t="shared" si="5"/>
        <v>3.1649245063879207E-2</v>
      </c>
      <c r="R72" s="261">
        <f t="shared" si="6"/>
        <v>2.9423151374370887E-2</v>
      </c>
      <c r="S72" s="261">
        <f t="shared" si="7"/>
        <v>4.5586527293844367E-2</v>
      </c>
      <c r="T72" s="261">
        <f t="shared" si="43"/>
        <v>4.8877274487030588E-2</v>
      </c>
      <c r="U72" s="261">
        <f t="shared" si="44"/>
        <v>4.1908633372048004E-2</v>
      </c>
      <c r="V72" s="261">
        <f t="shared" si="45"/>
        <v>4.4715447154471545E-2</v>
      </c>
      <c r="W72" s="381">
        <f t="shared" si="8"/>
        <v>3.6198219125048392E-2</v>
      </c>
      <c r="X72" s="265"/>
    </row>
    <row r="73" spans="2:24" ht="13.5" customHeight="1">
      <c r="B73" s="606">
        <v>18</v>
      </c>
      <c r="C73" s="545" t="s">
        <v>55</v>
      </c>
      <c r="D73" s="305" t="s">
        <v>288</v>
      </c>
      <c r="E73" s="335">
        <f>市区町村別_推計残存歯数階層別人数!H72</f>
        <v>1657</v>
      </c>
      <c r="F73" s="262">
        <f>SUM(G73:N73)</f>
        <v>1657</v>
      </c>
      <c r="G73" s="433">
        <v>933</v>
      </c>
      <c r="H73" s="433">
        <v>41</v>
      </c>
      <c r="I73" s="433">
        <v>61</v>
      </c>
      <c r="J73" s="433">
        <v>131</v>
      </c>
      <c r="K73" s="433">
        <v>132</v>
      </c>
      <c r="L73" s="433">
        <v>120</v>
      </c>
      <c r="M73" s="433">
        <v>133</v>
      </c>
      <c r="N73" s="433">
        <v>106</v>
      </c>
      <c r="O73" s="261">
        <f t="shared" si="38"/>
        <v>1</v>
      </c>
      <c r="P73" s="261">
        <f t="shared" si="4"/>
        <v>0.56306578153289077</v>
      </c>
      <c r="Q73" s="261">
        <f t="shared" si="5"/>
        <v>2.4743512371756187E-2</v>
      </c>
      <c r="R73" s="261">
        <f t="shared" si="6"/>
        <v>3.6813518406759206E-2</v>
      </c>
      <c r="S73" s="261">
        <f t="shared" si="7"/>
        <v>7.9058539529269764E-2</v>
      </c>
      <c r="T73" s="261">
        <f t="shared" si="43"/>
        <v>7.966203983101991E-2</v>
      </c>
      <c r="U73" s="261">
        <f t="shared" si="44"/>
        <v>7.2420036210018107E-2</v>
      </c>
      <c r="V73" s="261">
        <f t="shared" si="45"/>
        <v>8.0265540132770069E-2</v>
      </c>
      <c r="W73" s="381">
        <f t="shared" si="8"/>
        <v>6.3971031985515986E-2</v>
      </c>
      <c r="X73" s="265"/>
    </row>
    <row r="74" spans="2:24" ht="13.5" customHeight="1">
      <c r="B74" s="607"/>
      <c r="C74" s="546"/>
      <c r="D74" s="361" t="s">
        <v>289</v>
      </c>
      <c r="E74" s="362">
        <f>市区町村別_推計残存歯数階層別人数!H73</f>
        <v>2814</v>
      </c>
      <c r="F74" s="295">
        <f>SUM(G74:N74)</f>
        <v>2814</v>
      </c>
      <c r="G74" s="439">
        <v>1839</v>
      </c>
      <c r="H74" s="439">
        <v>71</v>
      </c>
      <c r="I74" s="439">
        <v>82</v>
      </c>
      <c r="J74" s="439">
        <v>165</v>
      </c>
      <c r="K74" s="439">
        <v>196</v>
      </c>
      <c r="L74" s="439">
        <v>148</v>
      </c>
      <c r="M74" s="439">
        <v>167</v>
      </c>
      <c r="N74" s="439">
        <v>146</v>
      </c>
      <c r="O74" s="363">
        <f t="shared" si="38"/>
        <v>1</v>
      </c>
      <c r="P74" s="363">
        <f t="shared" si="4"/>
        <v>0.65351812366737738</v>
      </c>
      <c r="Q74" s="363">
        <f t="shared" si="5"/>
        <v>2.523098791755508E-2</v>
      </c>
      <c r="R74" s="363">
        <f t="shared" si="6"/>
        <v>2.9140014214641081E-2</v>
      </c>
      <c r="S74" s="363">
        <f t="shared" si="7"/>
        <v>5.8635394456289978E-2</v>
      </c>
      <c r="T74" s="363">
        <f t="shared" si="43"/>
        <v>6.965174129353234E-2</v>
      </c>
      <c r="U74" s="363">
        <f t="shared" si="44"/>
        <v>5.2594171997157074E-2</v>
      </c>
      <c r="V74" s="363">
        <f t="shared" si="45"/>
        <v>5.9346126510305616E-2</v>
      </c>
      <c r="W74" s="275">
        <f t="shared" si="8"/>
        <v>5.1883439943141436E-2</v>
      </c>
      <c r="X74" s="265"/>
    </row>
    <row r="75" spans="2:24" ht="13.5" customHeight="1">
      <c r="B75" s="607"/>
      <c r="C75" s="546"/>
      <c r="D75" s="358" t="s">
        <v>290</v>
      </c>
      <c r="E75" s="359">
        <f>市区町村別_推計残存歯数階層別人数!H74</f>
        <v>5344</v>
      </c>
      <c r="F75" s="357">
        <f>SUM(G75:N75)</f>
        <v>5344</v>
      </c>
      <c r="G75" s="436">
        <v>4031</v>
      </c>
      <c r="H75" s="436">
        <v>161</v>
      </c>
      <c r="I75" s="436">
        <v>103</v>
      </c>
      <c r="J75" s="436">
        <v>255</v>
      </c>
      <c r="K75" s="436">
        <v>230</v>
      </c>
      <c r="L75" s="436">
        <v>179</v>
      </c>
      <c r="M75" s="436">
        <v>215</v>
      </c>
      <c r="N75" s="436">
        <v>170</v>
      </c>
      <c r="O75" s="360">
        <f t="shared" si="38"/>
        <v>1</v>
      </c>
      <c r="P75" s="360">
        <f t="shared" si="4"/>
        <v>0.75430389221556882</v>
      </c>
      <c r="Q75" s="360">
        <f t="shared" si="5"/>
        <v>3.0127245508982037E-2</v>
      </c>
      <c r="R75" s="360">
        <f t="shared" si="6"/>
        <v>1.9273952095808383E-2</v>
      </c>
      <c r="S75" s="360">
        <f t="shared" si="7"/>
        <v>4.7717065868263471E-2</v>
      </c>
      <c r="T75" s="360">
        <f t="shared" si="43"/>
        <v>4.3038922155688622E-2</v>
      </c>
      <c r="U75" s="360">
        <f t="shared" si="44"/>
        <v>3.3495508982035925E-2</v>
      </c>
      <c r="V75" s="360">
        <f t="shared" si="45"/>
        <v>4.0232035928143714E-2</v>
      </c>
      <c r="W75" s="382">
        <f t="shared" si="8"/>
        <v>3.1811377245508983E-2</v>
      </c>
      <c r="X75" s="265"/>
    </row>
    <row r="76" spans="2:24" ht="13.5" customHeight="1">
      <c r="B76" s="613"/>
      <c r="C76" s="547"/>
      <c r="D76" s="300" t="s">
        <v>134</v>
      </c>
      <c r="E76" s="337">
        <f>市区町村別_推計残存歯数階層別人数!H75</f>
        <v>9815</v>
      </c>
      <c r="F76" s="267">
        <f t="shared" ref="F76" si="48">SUM(F73:F75)</f>
        <v>9815</v>
      </c>
      <c r="G76" s="267">
        <f t="shared" ref="G76:N76" si="49">SUM(G73:G75)</f>
        <v>6803</v>
      </c>
      <c r="H76" s="267">
        <f t="shared" si="49"/>
        <v>273</v>
      </c>
      <c r="I76" s="267">
        <f t="shared" si="49"/>
        <v>246</v>
      </c>
      <c r="J76" s="267">
        <f t="shared" si="49"/>
        <v>551</v>
      </c>
      <c r="K76" s="267">
        <f t="shared" si="49"/>
        <v>558</v>
      </c>
      <c r="L76" s="267">
        <f t="shared" si="49"/>
        <v>447</v>
      </c>
      <c r="M76" s="267">
        <f t="shared" si="49"/>
        <v>515</v>
      </c>
      <c r="N76" s="267">
        <f t="shared" si="49"/>
        <v>422</v>
      </c>
      <c r="O76" s="309">
        <f t="shared" si="38"/>
        <v>1</v>
      </c>
      <c r="P76" s="309">
        <f t="shared" si="4"/>
        <v>0.69312277126846666</v>
      </c>
      <c r="Q76" s="309">
        <f t="shared" si="5"/>
        <v>2.781456953642384E-2</v>
      </c>
      <c r="R76" s="309">
        <f t="shared" si="6"/>
        <v>2.5063678043810496E-2</v>
      </c>
      <c r="S76" s="383">
        <f t="shared" si="7"/>
        <v>5.6138563423331636E-2</v>
      </c>
      <c r="T76" s="309">
        <f t="shared" si="43"/>
        <v>5.6851757514009171E-2</v>
      </c>
      <c r="U76" s="383">
        <f t="shared" si="44"/>
        <v>4.5542536933265411E-2</v>
      </c>
      <c r="V76" s="309">
        <f t="shared" si="45"/>
        <v>5.247070809984717E-2</v>
      </c>
      <c r="W76" s="383">
        <f t="shared" si="8"/>
        <v>4.2995415180845646E-2</v>
      </c>
      <c r="X76" s="265"/>
    </row>
    <row r="77" spans="2:24" ht="13.5" customHeight="1">
      <c r="B77" s="606">
        <v>19</v>
      </c>
      <c r="C77" s="545" t="s">
        <v>79</v>
      </c>
      <c r="D77" s="305" t="s">
        <v>288</v>
      </c>
      <c r="E77" s="335">
        <f>市区町村別_推計残存歯数階層別人数!H76</f>
        <v>1093</v>
      </c>
      <c r="F77" s="262">
        <f>SUM(G77:N77)</f>
        <v>1093</v>
      </c>
      <c r="G77" s="433">
        <v>583</v>
      </c>
      <c r="H77" s="433">
        <v>22</v>
      </c>
      <c r="I77" s="433">
        <v>31</v>
      </c>
      <c r="J77" s="433">
        <v>74</v>
      </c>
      <c r="K77" s="433">
        <v>110</v>
      </c>
      <c r="L77" s="433">
        <v>79</v>
      </c>
      <c r="M77" s="433">
        <v>100</v>
      </c>
      <c r="N77" s="433">
        <v>94</v>
      </c>
      <c r="O77" s="261">
        <f t="shared" si="38"/>
        <v>1</v>
      </c>
      <c r="P77" s="261">
        <f t="shared" si="4"/>
        <v>0.53339432753888383</v>
      </c>
      <c r="Q77" s="261">
        <f t="shared" si="5"/>
        <v>2.0128087831655993E-2</v>
      </c>
      <c r="R77" s="261">
        <f t="shared" si="6"/>
        <v>2.8362305580969808E-2</v>
      </c>
      <c r="S77" s="261">
        <f t="shared" si="7"/>
        <v>6.7703568161024699E-2</v>
      </c>
      <c r="T77" s="261">
        <f t="shared" si="43"/>
        <v>0.10064043915827996</v>
      </c>
      <c r="U77" s="261">
        <f t="shared" si="44"/>
        <v>7.2278133577310152E-2</v>
      </c>
      <c r="V77" s="261">
        <f t="shared" si="45"/>
        <v>9.1491308325709064E-2</v>
      </c>
      <c r="W77" s="381">
        <f t="shared" si="8"/>
        <v>8.6001829826166512E-2</v>
      </c>
      <c r="X77" s="265"/>
    </row>
    <row r="78" spans="2:24" ht="13.5" customHeight="1">
      <c r="B78" s="607"/>
      <c r="C78" s="546"/>
      <c r="D78" s="361" t="s">
        <v>289</v>
      </c>
      <c r="E78" s="362">
        <f>市区町村別_推計残存歯数階層別人数!H77</f>
        <v>1501</v>
      </c>
      <c r="F78" s="295">
        <f>SUM(G78:N78)</f>
        <v>1501</v>
      </c>
      <c r="G78" s="439">
        <v>946</v>
      </c>
      <c r="H78" s="439">
        <v>40</v>
      </c>
      <c r="I78" s="439">
        <v>36</v>
      </c>
      <c r="J78" s="439">
        <v>91</v>
      </c>
      <c r="K78" s="439">
        <v>123</v>
      </c>
      <c r="L78" s="439">
        <v>75</v>
      </c>
      <c r="M78" s="439">
        <v>109</v>
      </c>
      <c r="N78" s="439">
        <v>81</v>
      </c>
      <c r="O78" s="363">
        <f t="shared" si="38"/>
        <v>1</v>
      </c>
      <c r="P78" s="363">
        <f t="shared" si="4"/>
        <v>0.63024650233177881</v>
      </c>
      <c r="Q78" s="363">
        <f t="shared" si="5"/>
        <v>2.6648900732844771E-2</v>
      </c>
      <c r="R78" s="363">
        <f t="shared" si="6"/>
        <v>2.3984010659560292E-2</v>
      </c>
      <c r="S78" s="363">
        <f t="shared" si="7"/>
        <v>6.0626249167221855E-2</v>
      </c>
      <c r="T78" s="363">
        <f t="shared" si="43"/>
        <v>8.1945369753497671E-2</v>
      </c>
      <c r="U78" s="363">
        <f t="shared" si="44"/>
        <v>4.9966688874083946E-2</v>
      </c>
      <c r="V78" s="363">
        <f t="shared" si="45"/>
        <v>7.2618254497002002E-2</v>
      </c>
      <c r="W78" s="275">
        <f t="shared" si="8"/>
        <v>5.3964023984010658E-2</v>
      </c>
      <c r="X78" s="265"/>
    </row>
    <row r="79" spans="2:24" ht="13.5" customHeight="1">
      <c r="B79" s="607"/>
      <c r="C79" s="546"/>
      <c r="D79" s="358" t="s">
        <v>290</v>
      </c>
      <c r="E79" s="359">
        <f>市区町村別_推計残存歯数階層別人数!H78</f>
        <v>2402</v>
      </c>
      <c r="F79" s="357">
        <f>SUM(G79:N79)</f>
        <v>2402</v>
      </c>
      <c r="G79" s="436">
        <v>1697</v>
      </c>
      <c r="H79" s="436">
        <v>62</v>
      </c>
      <c r="I79" s="436">
        <v>60</v>
      </c>
      <c r="J79" s="436">
        <v>129</v>
      </c>
      <c r="K79" s="436">
        <v>129</v>
      </c>
      <c r="L79" s="436">
        <v>108</v>
      </c>
      <c r="M79" s="436">
        <v>117</v>
      </c>
      <c r="N79" s="436">
        <v>100</v>
      </c>
      <c r="O79" s="360">
        <f t="shared" si="38"/>
        <v>1</v>
      </c>
      <c r="P79" s="360">
        <f t="shared" si="4"/>
        <v>0.70649458784346375</v>
      </c>
      <c r="Q79" s="360">
        <f t="shared" si="5"/>
        <v>2.5811823480432972E-2</v>
      </c>
      <c r="R79" s="360">
        <f t="shared" si="6"/>
        <v>2.497918401332223E-2</v>
      </c>
      <c r="S79" s="360">
        <f t="shared" si="7"/>
        <v>5.3705245628642796E-2</v>
      </c>
      <c r="T79" s="360">
        <f t="shared" si="43"/>
        <v>5.3705245628642796E-2</v>
      </c>
      <c r="U79" s="360">
        <f t="shared" si="44"/>
        <v>4.4962531223980015E-2</v>
      </c>
      <c r="V79" s="360">
        <f t="shared" si="45"/>
        <v>4.8709408825978351E-2</v>
      </c>
      <c r="W79" s="382">
        <f t="shared" si="8"/>
        <v>4.1631973355537054E-2</v>
      </c>
      <c r="X79" s="265"/>
    </row>
    <row r="80" spans="2:24" ht="13.5" customHeight="1">
      <c r="B80" s="613"/>
      <c r="C80" s="547"/>
      <c r="D80" s="293" t="s">
        <v>134</v>
      </c>
      <c r="E80" s="335">
        <f>市区町村別_推計残存歯数階層別人数!H79</f>
        <v>4996</v>
      </c>
      <c r="F80" s="262">
        <f t="shared" ref="F80" si="50">SUM(F77:F79)</f>
        <v>4996</v>
      </c>
      <c r="G80" s="262">
        <f t="shared" ref="G80:N80" si="51">SUM(G77:G79)</f>
        <v>3226</v>
      </c>
      <c r="H80" s="262">
        <f t="shared" si="51"/>
        <v>124</v>
      </c>
      <c r="I80" s="262">
        <f t="shared" si="51"/>
        <v>127</v>
      </c>
      <c r="J80" s="262">
        <f t="shared" si="51"/>
        <v>294</v>
      </c>
      <c r="K80" s="262">
        <f t="shared" si="51"/>
        <v>362</v>
      </c>
      <c r="L80" s="262">
        <f t="shared" si="51"/>
        <v>262</v>
      </c>
      <c r="M80" s="262">
        <f t="shared" si="51"/>
        <v>326</v>
      </c>
      <c r="N80" s="262">
        <f t="shared" si="51"/>
        <v>275</v>
      </c>
      <c r="O80" s="261">
        <f t="shared" si="38"/>
        <v>1</v>
      </c>
      <c r="P80" s="261">
        <f t="shared" si="4"/>
        <v>0.64571657325860687</v>
      </c>
      <c r="Q80" s="261">
        <f t="shared" si="5"/>
        <v>2.4819855884707767E-2</v>
      </c>
      <c r="R80" s="261">
        <f t="shared" si="6"/>
        <v>2.5420336269015211E-2</v>
      </c>
      <c r="S80" s="261">
        <f t="shared" si="7"/>
        <v>5.8847077662129703E-2</v>
      </c>
      <c r="T80" s="261">
        <f t="shared" si="43"/>
        <v>7.2457966373098481E-2</v>
      </c>
      <c r="U80" s="261">
        <f t="shared" si="44"/>
        <v>5.244195356285028E-2</v>
      </c>
      <c r="V80" s="261">
        <f t="shared" si="45"/>
        <v>6.5252201761409126E-2</v>
      </c>
      <c r="W80" s="381">
        <f t="shared" si="8"/>
        <v>5.5044035228182547E-2</v>
      </c>
      <c r="X80" s="265"/>
    </row>
    <row r="81" spans="2:24" ht="13.5" customHeight="1">
      <c r="B81" s="606">
        <v>20</v>
      </c>
      <c r="C81" s="545" t="s">
        <v>80</v>
      </c>
      <c r="D81" s="305" t="s">
        <v>288</v>
      </c>
      <c r="E81" s="335">
        <f>市区町村別_推計残存歯数階層別人数!H80</f>
        <v>1777</v>
      </c>
      <c r="F81" s="262">
        <f>SUM(G81:N81)</f>
        <v>1777</v>
      </c>
      <c r="G81" s="433">
        <v>1145</v>
      </c>
      <c r="H81" s="433">
        <v>64</v>
      </c>
      <c r="I81" s="433">
        <v>55</v>
      </c>
      <c r="J81" s="433">
        <v>96</v>
      </c>
      <c r="K81" s="433">
        <v>96</v>
      </c>
      <c r="L81" s="433">
        <v>99</v>
      </c>
      <c r="M81" s="433">
        <v>130</v>
      </c>
      <c r="N81" s="433">
        <v>92</v>
      </c>
      <c r="O81" s="261">
        <f t="shared" si="38"/>
        <v>1</v>
      </c>
      <c r="P81" s="261">
        <f t="shared" si="4"/>
        <v>0.64434440067529541</v>
      </c>
      <c r="Q81" s="261">
        <f t="shared" si="5"/>
        <v>3.601575689364097E-2</v>
      </c>
      <c r="R81" s="261">
        <f t="shared" si="6"/>
        <v>3.0951041080472707E-2</v>
      </c>
      <c r="S81" s="261">
        <f t="shared" si="7"/>
        <v>5.4023635340461451E-2</v>
      </c>
      <c r="T81" s="261">
        <f t="shared" si="43"/>
        <v>5.4023635340461451E-2</v>
      </c>
      <c r="U81" s="261">
        <f t="shared" si="44"/>
        <v>5.5711873944850873E-2</v>
      </c>
      <c r="V81" s="261">
        <f t="shared" si="45"/>
        <v>7.3157006190208221E-2</v>
      </c>
      <c r="W81" s="381">
        <f t="shared" si="8"/>
        <v>5.1772650534608888E-2</v>
      </c>
      <c r="X81" s="265"/>
    </row>
    <row r="82" spans="2:24" ht="13.5" customHeight="1">
      <c r="B82" s="607"/>
      <c r="C82" s="546"/>
      <c r="D82" s="361" t="s">
        <v>289</v>
      </c>
      <c r="E82" s="362">
        <f>市区町村別_推計残存歯数階層別人数!H81</f>
        <v>2811</v>
      </c>
      <c r="F82" s="295">
        <f>SUM(G82:N82)</f>
        <v>2811</v>
      </c>
      <c r="G82" s="439">
        <v>2077</v>
      </c>
      <c r="H82" s="439">
        <v>103</v>
      </c>
      <c r="I82" s="439">
        <v>79</v>
      </c>
      <c r="J82" s="439">
        <v>137</v>
      </c>
      <c r="K82" s="439">
        <v>113</v>
      </c>
      <c r="L82" s="439">
        <v>103</v>
      </c>
      <c r="M82" s="439">
        <v>120</v>
      </c>
      <c r="N82" s="439">
        <v>79</v>
      </c>
      <c r="O82" s="363">
        <f t="shared" si="38"/>
        <v>1</v>
      </c>
      <c r="P82" s="363">
        <f t="shared" si="4"/>
        <v>0.73888295980078267</v>
      </c>
      <c r="Q82" s="363">
        <f t="shared" si="5"/>
        <v>3.6641764496620419E-2</v>
      </c>
      <c r="R82" s="363">
        <f t="shared" si="6"/>
        <v>2.8103877623621487E-2</v>
      </c>
      <c r="S82" s="363">
        <f t="shared" si="7"/>
        <v>4.8737104233368911E-2</v>
      </c>
      <c r="T82" s="363">
        <f t="shared" si="43"/>
        <v>4.0199217360369972E-2</v>
      </c>
      <c r="U82" s="363">
        <f t="shared" si="44"/>
        <v>3.6641764496620419E-2</v>
      </c>
      <c r="V82" s="363">
        <f t="shared" si="45"/>
        <v>4.2689434364994665E-2</v>
      </c>
      <c r="W82" s="275">
        <f t="shared" si="8"/>
        <v>2.8103877623621487E-2</v>
      </c>
      <c r="X82" s="265"/>
    </row>
    <row r="83" spans="2:24" ht="13.5" customHeight="1">
      <c r="B83" s="607"/>
      <c r="C83" s="546"/>
      <c r="D83" s="358" t="s">
        <v>290</v>
      </c>
      <c r="E83" s="359">
        <f>市区町村別_推計残存歯数階層別人数!H82</f>
        <v>5804</v>
      </c>
      <c r="F83" s="357">
        <f>SUM(G83:N83)</f>
        <v>5804</v>
      </c>
      <c r="G83" s="436">
        <v>4652</v>
      </c>
      <c r="H83" s="436">
        <v>169</v>
      </c>
      <c r="I83" s="436">
        <v>132</v>
      </c>
      <c r="J83" s="436">
        <v>231</v>
      </c>
      <c r="K83" s="436">
        <v>210</v>
      </c>
      <c r="L83" s="436">
        <v>139</v>
      </c>
      <c r="M83" s="436">
        <v>163</v>
      </c>
      <c r="N83" s="436">
        <v>108</v>
      </c>
      <c r="O83" s="360">
        <f t="shared" si="38"/>
        <v>1</v>
      </c>
      <c r="P83" s="360">
        <f t="shared" si="4"/>
        <v>0.80151619572708477</v>
      </c>
      <c r="Q83" s="360">
        <f t="shared" si="5"/>
        <v>2.9117849758787045E-2</v>
      </c>
      <c r="R83" s="360">
        <f t="shared" si="6"/>
        <v>2.2742935906271536E-2</v>
      </c>
      <c r="S83" s="360">
        <f t="shared" si="7"/>
        <v>3.9800137835975191E-2</v>
      </c>
      <c r="T83" s="360">
        <f t="shared" si="43"/>
        <v>3.6181943487250172E-2</v>
      </c>
      <c r="U83" s="360">
        <f t="shared" si="44"/>
        <v>2.3949000689179874E-2</v>
      </c>
      <c r="V83" s="360">
        <f t="shared" si="45"/>
        <v>2.8084079944865611E-2</v>
      </c>
      <c r="W83" s="382">
        <f t="shared" si="8"/>
        <v>1.8607856650585803E-2</v>
      </c>
      <c r="X83" s="265"/>
    </row>
    <row r="84" spans="2:24" ht="13.5" customHeight="1">
      <c r="B84" s="613"/>
      <c r="C84" s="547"/>
      <c r="D84" s="293" t="s">
        <v>134</v>
      </c>
      <c r="E84" s="335">
        <f>市区町村別_推計残存歯数階層別人数!H83</f>
        <v>10392</v>
      </c>
      <c r="F84" s="262">
        <f t="shared" ref="F84" si="52">SUM(F81:F83)</f>
        <v>10392</v>
      </c>
      <c r="G84" s="262">
        <f t="shared" ref="G84:N84" si="53">SUM(G81:G83)</f>
        <v>7874</v>
      </c>
      <c r="H84" s="262">
        <f t="shared" si="53"/>
        <v>336</v>
      </c>
      <c r="I84" s="262">
        <f t="shared" si="53"/>
        <v>266</v>
      </c>
      <c r="J84" s="262">
        <f t="shared" si="53"/>
        <v>464</v>
      </c>
      <c r="K84" s="262">
        <f t="shared" si="53"/>
        <v>419</v>
      </c>
      <c r="L84" s="262">
        <f t="shared" si="53"/>
        <v>341</v>
      </c>
      <c r="M84" s="262">
        <f t="shared" si="53"/>
        <v>413</v>
      </c>
      <c r="N84" s="262">
        <f t="shared" si="53"/>
        <v>279</v>
      </c>
      <c r="O84" s="261">
        <f t="shared" si="38"/>
        <v>1</v>
      </c>
      <c r="P84" s="261">
        <f t="shared" si="4"/>
        <v>0.7576982294072363</v>
      </c>
      <c r="Q84" s="261">
        <f t="shared" si="5"/>
        <v>3.2332563510392612E-2</v>
      </c>
      <c r="R84" s="261">
        <f t="shared" si="6"/>
        <v>2.5596612779060817E-2</v>
      </c>
      <c r="S84" s="261">
        <f t="shared" si="7"/>
        <v>4.4649730561970746E-2</v>
      </c>
      <c r="T84" s="261">
        <f t="shared" si="43"/>
        <v>4.0319476520400306E-2</v>
      </c>
      <c r="U84" s="261">
        <f t="shared" si="44"/>
        <v>3.2813702848344881E-2</v>
      </c>
      <c r="V84" s="261">
        <f t="shared" si="45"/>
        <v>3.9742109314857582E-2</v>
      </c>
      <c r="W84" s="381">
        <f t="shared" si="8"/>
        <v>2.684757505773672E-2</v>
      </c>
      <c r="X84" s="265"/>
    </row>
    <row r="85" spans="2:24" ht="13.5" customHeight="1">
      <c r="B85" s="606">
        <v>21</v>
      </c>
      <c r="C85" s="545" t="s">
        <v>81</v>
      </c>
      <c r="D85" s="305" t="s">
        <v>288</v>
      </c>
      <c r="E85" s="335">
        <f>市区町村別_推計残存歯数階層別人数!H84</f>
        <v>1167</v>
      </c>
      <c r="F85" s="262">
        <f>SUM(G85:N85)</f>
        <v>1167</v>
      </c>
      <c r="G85" s="433">
        <v>704</v>
      </c>
      <c r="H85" s="433">
        <v>37</v>
      </c>
      <c r="I85" s="433">
        <v>41</v>
      </c>
      <c r="J85" s="433">
        <v>64</v>
      </c>
      <c r="K85" s="433">
        <v>89</v>
      </c>
      <c r="L85" s="433">
        <v>67</v>
      </c>
      <c r="M85" s="433">
        <v>93</v>
      </c>
      <c r="N85" s="433">
        <v>72</v>
      </c>
      <c r="O85" s="261">
        <f t="shared" si="38"/>
        <v>1</v>
      </c>
      <c r="P85" s="261">
        <f t="shared" si="4"/>
        <v>0.60325621251071126</v>
      </c>
      <c r="Q85" s="261">
        <f t="shared" si="5"/>
        <v>3.1705227077977724E-2</v>
      </c>
      <c r="R85" s="261">
        <f t="shared" si="6"/>
        <v>3.5132819194515851E-2</v>
      </c>
      <c r="S85" s="261">
        <f t="shared" si="7"/>
        <v>5.4841473864610114E-2</v>
      </c>
      <c r="T85" s="261">
        <f t="shared" si="43"/>
        <v>7.6263924592973431E-2</v>
      </c>
      <c r="U85" s="261">
        <f t="shared" si="44"/>
        <v>5.7412167952013711E-2</v>
      </c>
      <c r="V85" s="261">
        <f t="shared" si="45"/>
        <v>7.9691516709511565E-2</v>
      </c>
      <c r="W85" s="381">
        <f t="shared" si="8"/>
        <v>6.1696658097686374E-2</v>
      </c>
      <c r="X85" s="265"/>
    </row>
    <row r="86" spans="2:24" ht="13.5" customHeight="1">
      <c r="B86" s="607"/>
      <c r="C86" s="546"/>
      <c r="D86" s="361" t="s">
        <v>289</v>
      </c>
      <c r="E86" s="362">
        <f>市区町村別_推計残存歯数階層別人数!H85</f>
        <v>1905</v>
      </c>
      <c r="F86" s="295">
        <f>SUM(G86:N86)</f>
        <v>1905</v>
      </c>
      <c r="G86" s="439">
        <v>1353</v>
      </c>
      <c r="H86" s="439">
        <v>68</v>
      </c>
      <c r="I86" s="439">
        <v>63</v>
      </c>
      <c r="J86" s="439">
        <v>94</v>
      </c>
      <c r="K86" s="439">
        <v>105</v>
      </c>
      <c r="L86" s="439">
        <v>81</v>
      </c>
      <c r="M86" s="439">
        <v>75</v>
      </c>
      <c r="N86" s="439">
        <v>66</v>
      </c>
      <c r="O86" s="363">
        <f t="shared" si="38"/>
        <v>1</v>
      </c>
      <c r="P86" s="363">
        <f t="shared" si="4"/>
        <v>0.71023622047244095</v>
      </c>
      <c r="Q86" s="363">
        <f t="shared" si="5"/>
        <v>3.5695538057742782E-2</v>
      </c>
      <c r="R86" s="363">
        <f t="shared" si="6"/>
        <v>3.3070866141732283E-2</v>
      </c>
      <c r="S86" s="363">
        <f t="shared" si="7"/>
        <v>4.9343832020997375E-2</v>
      </c>
      <c r="T86" s="363">
        <f t="shared" si="43"/>
        <v>5.5118110236220472E-2</v>
      </c>
      <c r="U86" s="363">
        <f t="shared" si="44"/>
        <v>4.2519685039370078E-2</v>
      </c>
      <c r="V86" s="363">
        <f t="shared" si="45"/>
        <v>3.937007874015748E-2</v>
      </c>
      <c r="W86" s="275">
        <f t="shared" si="8"/>
        <v>3.4645669291338582E-2</v>
      </c>
      <c r="X86" s="265"/>
    </row>
    <row r="87" spans="2:24" ht="13.5" customHeight="1">
      <c r="B87" s="607"/>
      <c r="C87" s="546"/>
      <c r="D87" s="358" t="s">
        <v>290</v>
      </c>
      <c r="E87" s="359">
        <f>市区町村別_推計残存歯数階層別人数!H86</f>
        <v>3683</v>
      </c>
      <c r="F87" s="357">
        <f>SUM(G87:N87)</f>
        <v>3683</v>
      </c>
      <c r="G87" s="436">
        <v>2847</v>
      </c>
      <c r="H87" s="436">
        <v>88</v>
      </c>
      <c r="I87" s="436">
        <v>108</v>
      </c>
      <c r="J87" s="436">
        <v>162</v>
      </c>
      <c r="K87" s="436">
        <v>169</v>
      </c>
      <c r="L87" s="436">
        <v>97</v>
      </c>
      <c r="M87" s="436">
        <v>133</v>
      </c>
      <c r="N87" s="436">
        <v>79</v>
      </c>
      <c r="O87" s="360">
        <f t="shared" si="38"/>
        <v>1</v>
      </c>
      <c r="P87" s="360">
        <f t="shared" si="4"/>
        <v>0.77301113222916096</v>
      </c>
      <c r="Q87" s="360">
        <f t="shared" si="5"/>
        <v>2.3893565028509367E-2</v>
      </c>
      <c r="R87" s="360">
        <f t="shared" si="6"/>
        <v>2.932392071680695E-2</v>
      </c>
      <c r="S87" s="360">
        <f t="shared" si="7"/>
        <v>4.3985881075210426E-2</v>
      </c>
      <c r="T87" s="360">
        <f t="shared" si="43"/>
        <v>4.588650556611458E-2</v>
      </c>
      <c r="U87" s="360">
        <f t="shared" si="44"/>
        <v>2.633722508824328E-2</v>
      </c>
      <c r="V87" s="360">
        <f t="shared" si="45"/>
        <v>3.611186532717893E-2</v>
      </c>
      <c r="W87" s="382">
        <f t="shared" si="8"/>
        <v>2.1449904968775454E-2</v>
      </c>
      <c r="X87" s="265"/>
    </row>
    <row r="88" spans="2:24" ht="13.5" customHeight="1">
      <c r="B88" s="613"/>
      <c r="C88" s="547"/>
      <c r="D88" s="293" t="s">
        <v>134</v>
      </c>
      <c r="E88" s="335">
        <f>市区町村別_推計残存歯数階層別人数!H87</f>
        <v>6755</v>
      </c>
      <c r="F88" s="262">
        <f t="shared" ref="F88" si="54">SUM(F85:F87)</f>
        <v>6755</v>
      </c>
      <c r="G88" s="262">
        <f t="shared" ref="G88:N88" si="55">SUM(G85:G87)</f>
        <v>4904</v>
      </c>
      <c r="H88" s="262">
        <f t="shared" si="55"/>
        <v>193</v>
      </c>
      <c r="I88" s="262">
        <f t="shared" si="55"/>
        <v>212</v>
      </c>
      <c r="J88" s="262">
        <f t="shared" si="55"/>
        <v>320</v>
      </c>
      <c r="K88" s="262">
        <f t="shared" si="55"/>
        <v>363</v>
      </c>
      <c r="L88" s="262">
        <f t="shared" si="55"/>
        <v>245</v>
      </c>
      <c r="M88" s="262">
        <f t="shared" si="55"/>
        <v>301</v>
      </c>
      <c r="N88" s="262">
        <f t="shared" si="55"/>
        <v>217</v>
      </c>
      <c r="O88" s="261">
        <f t="shared" si="38"/>
        <v>1</v>
      </c>
      <c r="P88" s="261">
        <f t="shared" si="4"/>
        <v>0.72598075499629899</v>
      </c>
      <c r="Q88" s="261">
        <f t="shared" si="5"/>
        <v>2.8571428571428571E-2</v>
      </c>
      <c r="R88" s="261">
        <f t="shared" si="6"/>
        <v>3.1384159881569208E-2</v>
      </c>
      <c r="S88" s="261">
        <f t="shared" si="7"/>
        <v>4.7372316802368614E-2</v>
      </c>
      <c r="T88" s="261">
        <f t="shared" si="43"/>
        <v>5.3737971872686897E-2</v>
      </c>
      <c r="U88" s="261">
        <f t="shared" si="44"/>
        <v>3.6269430051813469E-2</v>
      </c>
      <c r="V88" s="261">
        <f t="shared" si="45"/>
        <v>4.4559585492227979E-2</v>
      </c>
      <c r="W88" s="381">
        <f t="shared" si="8"/>
        <v>3.2124352331606217E-2</v>
      </c>
      <c r="X88" s="265"/>
    </row>
    <row r="89" spans="2:24" ht="13.5" customHeight="1">
      <c r="B89" s="606">
        <v>22</v>
      </c>
      <c r="C89" s="545" t="s">
        <v>56</v>
      </c>
      <c r="D89" s="305" t="s">
        <v>288</v>
      </c>
      <c r="E89" s="335">
        <f>市区町村別_推計残存歯数階層別人数!H88</f>
        <v>1496</v>
      </c>
      <c r="F89" s="262">
        <f>SUM(G89:N89)</f>
        <v>1496</v>
      </c>
      <c r="G89" s="433">
        <v>925</v>
      </c>
      <c r="H89" s="433">
        <v>61</v>
      </c>
      <c r="I89" s="433">
        <v>38</v>
      </c>
      <c r="J89" s="433">
        <v>90</v>
      </c>
      <c r="K89" s="433">
        <v>107</v>
      </c>
      <c r="L89" s="433">
        <v>73</v>
      </c>
      <c r="M89" s="433">
        <v>128</v>
      </c>
      <c r="N89" s="433">
        <v>74</v>
      </c>
      <c r="O89" s="261">
        <f>IFERROR(F89/E89,"-")</f>
        <v>1</v>
      </c>
      <c r="P89" s="261">
        <f t="shared" si="4"/>
        <v>0.61831550802139035</v>
      </c>
      <c r="Q89" s="261">
        <f t="shared" si="5"/>
        <v>4.077540106951872E-2</v>
      </c>
      <c r="R89" s="261">
        <f t="shared" si="6"/>
        <v>2.5401069518716578E-2</v>
      </c>
      <c r="S89" s="261">
        <f t="shared" si="7"/>
        <v>6.0160427807486629E-2</v>
      </c>
      <c r="T89" s="261">
        <f t="shared" si="43"/>
        <v>7.1524064171122989E-2</v>
      </c>
      <c r="U89" s="261">
        <f t="shared" si="44"/>
        <v>4.8796791443850268E-2</v>
      </c>
      <c r="V89" s="261">
        <f t="shared" si="45"/>
        <v>8.5561497326203204E-2</v>
      </c>
      <c r="W89" s="381">
        <f t="shared" si="8"/>
        <v>4.9465240641711233E-2</v>
      </c>
      <c r="X89" s="265"/>
    </row>
    <row r="90" spans="2:24" ht="13.5" customHeight="1">
      <c r="B90" s="607"/>
      <c r="C90" s="546"/>
      <c r="D90" s="361" t="s">
        <v>289</v>
      </c>
      <c r="E90" s="362">
        <f>市区町村別_推計残存歯数階層別人数!H89</f>
        <v>2354</v>
      </c>
      <c r="F90" s="295">
        <f>SUM(G90:N90)</f>
        <v>2354</v>
      </c>
      <c r="G90" s="439">
        <v>1704</v>
      </c>
      <c r="H90" s="439">
        <v>78</v>
      </c>
      <c r="I90" s="439">
        <v>67</v>
      </c>
      <c r="J90" s="439">
        <v>119</v>
      </c>
      <c r="K90" s="439">
        <v>109</v>
      </c>
      <c r="L90" s="439">
        <v>88</v>
      </c>
      <c r="M90" s="439">
        <v>108</v>
      </c>
      <c r="N90" s="439">
        <v>81</v>
      </c>
      <c r="O90" s="363">
        <f t="shared" ref="O90:O116" si="56">IFERROR(F90/E90,"-")</f>
        <v>1</v>
      </c>
      <c r="P90" s="363">
        <f t="shared" si="4"/>
        <v>0.72387425658453697</v>
      </c>
      <c r="Q90" s="363">
        <f t="shared" si="5"/>
        <v>3.3135089209855563E-2</v>
      </c>
      <c r="R90" s="363">
        <f t="shared" si="6"/>
        <v>2.8462192013593884E-2</v>
      </c>
      <c r="S90" s="363">
        <f t="shared" si="7"/>
        <v>5.0552251486830929E-2</v>
      </c>
      <c r="T90" s="363">
        <f t="shared" si="43"/>
        <v>4.630416312659303E-2</v>
      </c>
      <c r="U90" s="363">
        <f t="shared" si="44"/>
        <v>3.7383177570093455E-2</v>
      </c>
      <c r="V90" s="363">
        <f t="shared" si="45"/>
        <v>4.5879354290569246E-2</v>
      </c>
      <c r="W90" s="275">
        <f t="shared" si="8"/>
        <v>3.4409515717926935E-2</v>
      </c>
      <c r="X90" s="265"/>
    </row>
    <row r="91" spans="2:24" ht="13.5" customHeight="1">
      <c r="B91" s="607"/>
      <c r="C91" s="546"/>
      <c r="D91" s="358" t="s">
        <v>290</v>
      </c>
      <c r="E91" s="359">
        <f>市区町村別_推計残存歯数階層別人数!H90</f>
        <v>4577</v>
      </c>
      <c r="F91" s="357">
        <f>SUM(G91:N91)</f>
        <v>4577</v>
      </c>
      <c r="G91" s="436">
        <v>3614</v>
      </c>
      <c r="H91" s="436">
        <v>122</v>
      </c>
      <c r="I91" s="436">
        <v>91</v>
      </c>
      <c r="J91" s="436">
        <v>184</v>
      </c>
      <c r="K91" s="436">
        <v>162</v>
      </c>
      <c r="L91" s="436">
        <v>136</v>
      </c>
      <c r="M91" s="436">
        <v>170</v>
      </c>
      <c r="N91" s="436">
        <v>98</v>
      </c>
      <c r="O91" s="360">
        <f t="shared" si="56"/>
        <v>1</v>
      </c>
      <c r="P91" s="360">
        <f t="shared" si="4"/>
        <v>0.78960017478697841</v>
      </c>
      <c r="Q91" s="360">
        <f t="shared" si="5"/>
        <v>2.6655014201441993E-2</v>
      </c>
      <c r="R91" s="360">
        <f t="shared" si="6"/>
        <v>1.9882018789600175E-2</v>
      </c>
      <c r="S91" s="360">
        <f t="shared" si="7"/>
        <v>4.0201005025125629E-2</v>
      </c>
      <c r="T91" s="360">
        <f t="shared" si="43"/>
        <v>3.5394363119947564E-2</v>
      </c>
      <c r="U91" s="360">
        <f t="shared" si="44"/>
        <v>2.9713786322918944E-2</v>
      </c>
      <c r="V91" s="360">
        <f t="shared" si="45"/>
        <v>3.7142232903648681E-2</v>
      </c>
      <c r="W91" s="382">
        <f t="shared" si="8"/>
        <v>2.1411404850338649E-2</v>
      </c>
      <c r="X91" s="265"/>
    </row>
    <row r="92" spans="2:24" ht="13.5" customHeight="1">
      <c r="B92" s="613"/>
      <c r="C92" s="547"/>
      <c r="D92" s="293" t="s">
        <v>134</v>
      </c>
      <c r="E92" s="335">
        <f>市区町村別_推計残存歯数階層別人数!H91</f>
        <v>8427</v>
      </c>
      <c r="F92" s="262">
        <f t="shared" ref="F92" si="57">SUM(F89:F91)</f>
        <v>8427</v>
      </c>
      <c r="G92" s="262">
        <f t="shared" ref="G92:N92" si="58">SUM(G89:G91)</f>
        <v>6243</v>
      </c>
      <c r="H92" s="262">
        <f t="shared" si="58"/>
        <v>261</v>
      </c>
      <c r="I92" s="262">
        <f t="shared" si="58"/>
        <v>196</v>
      </c>
      <c r="J92" s="262">
        <f t="shared" si="58"/>
        <v>393</v>
      </c>
      <c r="K92" s="262">
        <f t="shared" si="58"/>
        <v>378</v>
      </c>
      <c r="L92" s="262">
        <f t="shared" si="58"/>
        <v>297</v>
      </c>
      <c r="M92" s="262">
        <f t="shared" si="58"/>
        <v>406</v>
      </c>
      <c r="N92" s="262">
        <f t="shared" si="58"/>
        <v>253</v>
      </c>
      <c r="O92" s="261">
        <f t="shared" si="56"/>
        <v>1</v>
      </c>
      <c r="P92" s="261">
        <f t="shared" si="4"/>
        <v>0.74083303666785338</v>
      </c>
      <c r="Q92" s="261">
        <f t="shared" si="5"/>
        <v>3.097187611249555E-2</v>
      </c>
      <c r="R92" s="261">
        <f t="shared" si="6"/>
        <v>2.3258573632372138E-2</v>
      </c>
      <c r="S92" s="261">
        <f t="shared" si="7"/>
        <v>4.6635813456746174E-2</v>
      </c>
      <c r="T92" s="261">
        <f t="shared" si="43"/>
        <v>4.4855820576717692E-2</v>
      </c>
      <c r="U92" s="261">
        <f t="shared" si="44"/>
        <v>3.5243859024563902E-2</v>
      </c>
      <c r="V92" s="261">
        <f t="shared" si="45"/>
        <v>4.8178473952770855E-2</v>
      </c>
      <c r="W92" s="381">
        <f t="shared" si="8"/>
        <v>3.0022546576480361E-2</v>
      </c>
      <c r="X92" s="265"/>
    </row>
    <row r="93" spans="2:24" ht="13.5" customHeight="1">
      <c r="B93" s="606">
        <v>23</v>
      </c>
      <c r="C93" s="545" t="s">
        <v>82</v>
      </c>
      <c r="D93" s="305" t="s">
        <v>288</v>
      </c>
      <c r="E93" s="335">
        <f>市区町村別_推計残存歯数階層別人数!H92</f>
        <v>2751</v>
      </c>
      <c r="F93" s="262">
        <f>SUM(G93:N93)</f>
        <v>2751</v>
      </c>
      <c r="G93" s="433">
        <v>1660</v>
      </c>
      <c r="H93" s="433">
        <v>48</v>
      </c>
      <c r="I93" s="433">
        <v>81</v>
      </c>
      <c r="J93" s="433">
        <v>147</v>
      </c>
      <c r="K93" s="433">
        <v>213</v>
      </c>
      <c r="L93" s="433">
        <v>188</v>
      </c>
      <c r="M93" s="433">
        <v>253</v>
      </c>
      <c r="N93" s="433">
        <v>161</v>
      </c>
      <c r="O93" s="261">
        <f t="shared" si="56"/>
        <v>1</v>
      </c>
      <c r="P93" s="261">
        <f t="shared" si="4"/>
        <v>0.60341693929480189</v>
      </c>
      <c r="Q93" s="261">
        <f t="shared" si="5"/>
        <v>1.7448200654307525E-2</v>
      </c>
      <c r="R93" s="261">
        <f t="shared" si="6"/>
        <v>2.9443838604143947E-2</v>
      </c>
      <c r="S93" s="261">
        <f t="shared" si="7"/>
        <v>5.3435114503816793E-2</v>
      </c>
      <c r="T93" s="261">
        <f t="shared" si="43"/>
        <v>7.7426390403489642E-2</v>
      </c>
      <c r="U93" s="261">
        <f t="shared" si="44"/>
        <v>6.8338785896037799E-2</v>
      </c>
      <c r="V93" s="261">
        <f t="shared" si="45"/>
        <v>9.1966557615412572E-2</v>
      </c>
      <c r="W93" s="381">
        <f t="shared" si="8"/>
        <v>5.8524173027989825E-2</v>
      </c>
      <c r="X93" s="265"/>
    </row>
    <row r="94" spans="2:24" ht="13.5" customHeight="1">
      <c r="B94" s="607"/>
      <c r="C94" s="546"/>
      <c r="D94" s="361" t="s">
        <v>289</v>
      </c>
      <c r="E94" s="362">
        <f>市区町村別_推計残存歯数階層別人数!H93</f>
        <v>3950</v>
      </c>
      <c r="F94" s="295">
        <f>SUM(G94:N94)</f>
        <v>3950</v>
      </c>
      <c r="G94" s="439">
        <v>2837</v>
      </c>
      <c r="H94" s="439">
        <v>115</v>
      </c>
      <c r="I94" s="439">
        <v>87</v>
      </c>
      <c r="J94" s="439">
        <v>181</v>
      </c>
      <c r="K94" s="439">
        <v>208</v>
      </c>
      <c r="L94" s="439">
        <v>184</v>
      </c>
      <c r="M94" s="439">
        <v>182</v>
      </c>
      <c r="N94" s="439">
        <v>156</v>
      </c>
      <c r="O94" s="363">
        <f t="shared" si="56"/>
        <v>1</v>
      </c>
      <c r="P94" s="363">
        <f t="shared" si="4"/>
        <v>0.71822784810126583</v>
      </c>
      <c r="Q94" s="363">
        <f t="shared" si="5"/>
        <v>2.911392405063291E-2</v>
      </c>
      <c r="R94" s="363">
        <f t="shared" si="6"/>
        <v>2.2025316455696203E-2</v>
      </c>
      <c r="S94" s="363">
        <f t="shared" si="7"/>
        <v>4.5822784810126582E-2</v>
      </c>
      <c r="T94" s="363">
        <f t="shared" si="43"/>
        <v>5.2658227848101265E-2</v>
      </c>
      <c r="U94" s="363">
        <f t="shared" si="44"/>
        <v>4.6582278481012658E-2</v>
      </c>
      <c r="V94" s="363">
        <f t="shared" si="45"/>
        <v>4.6075949367088608E-2</v>
      </c>
      <c r="W94" s="275">
        <f t="shared" si="8"/>
        <v>3.949367088607595E-2</v>
      </c>
      <c r="X94" s="265"/>
    </row>
    <row r="95" spans="2:24" ht="13.5" customHeight="1">
      <c r="B95" s="607"/>
      <c r="C95" s="546"/>
      <c r="D95" s="358" t="s">
        <v>290</v>
      </c>
      <c r="E95" s="359">
        <f>市区町村別_推計残存歯数階層別人数!H94</f>
        <v>6837</v>
      </c>
      <c r="F95" s="357">
        <f>SUM(G95:N95)</f>
        <v>6837</v>
      </c>
      <c r="G95" s="436">
        <v>5291</v>
      </c>
      <c r="H95" s="436">
        <v>161</v>
      </c>
      <c r="I95" s="436">
        <v>155</v>
      </c>
      <c r="J95" s="436">
        <v>258</v>
      </c>
      <c r="K95" s="436">
        <v>338</v>
      </c>
      <c r="L95" s="436">
        <v>202</v>
      </c>
      <c r="M95" s="436">
        <v>240</v>
      </c>
      <c r="N95" s="436">
        <v>192</v>
      </c>
      <c r="O95" s="360">
        <f t="shared" si="56"/>
        <v>1</v>
      </c>
      <c r="P95" s="360">
        <f t="shared" si="4"/>
        <v>0.77387743162205647</v>
      </c>
      <c r="Q95" s="360">
        <f t="shared" si="5"/>
        <v>2.3548339915167471E-2</v>
      </c>
      <c r="R95" s="360">
        <f t="shared" si="6"/>
        <v>2.2670762030130173E-2</v>
      </c>
      <c r="S95" s="360">
        <f t="shared" si="7"/>
        <v>3.7735849056603772E-2</v>
      </c>
      <c r="T95" s="360">
        <f t="shared" si="43"/>
        <v>4.9436887523767736E-2</v>
      </c>
      <c r="U95" s="360">
        <f t="shared" si="44"/>
        <v>2.9545122129588999E-2</v>
      </c>
      <c r="V95" s="360">
        <f t="shared" si="45"/>
        <v>3.5103115401491886E-2</v>
      </c>
      <c r="W95" s="382">
        <f t="shared" si="8"/>
        <v>2.8082492321193506E-2</v>
      </c>
      <c r="X95" s="265"/>
    </row>
    <row r="96" spans="2:24" ht="13.5" customHeight="1">
      <c r="B96" s="613"/>
      <c r="C96" s="547"/>
      <c r="D96" s="293" t="s">
        <v>134</v>
      </c>
      <c r="E96" s="335">
        <f>市区町村別_推計残存歯数階層別人数!H95</f>
        <v>13538</v>
      </c>
      <c r="F96" s="262">
        <f t="shared" ref="F96" si="59">SUM(F93:F95)</f>
        <v>13538</v>
      </c>
      <c r="G96" s="262">
        <f t="shared" ref="G96:N96" si="60">SUM(G93:G95)</f>
        <v>9788</v>
      </c>
      <c r="H96" s="262">
        <f t="shared" si="60"/>
        <v>324</v>
      </c>
      <c r="I96" s="262">
        <f t="shared" si="60"/>
        <v>323</v>
      </c>
      <c r="J96" s="262">
        <f t="shared" si="60"/>
        <v>586</v>
      </c>
      <c r="K96" s="262">
        <f t="shared" si="60"/>
        <v>759</v>
      </c>
      <c r="L96" s="262">
        <f t="shared" si="60"/>
        <v>574</v>
      </c>
      <c r="M96" s="262">
        <f t="shared" si="60"/>
        <v>675</v>
      </c>
      <c r="N96" s="262">
        <f t="shared" si="60"/>
        <v>509</v>
      </c>
      <c r="O96" s="261">
        <f t="shared" si="56"/>
        <v>1</v>
      </c>
      <c r="P96" s="261">
        <f t="shared" si="4"/>
        <v>0.72300192052001777</v>
      </c>
      <c r="Q96" s="261">
        <f t="shared" si="5"/>
        <v>2.3932634067070468E-2</v>
      </c>
      <c r="R96" s="261">
        <f t="shared" si="6"/>
        <v>2.3858767912542472E-2</v>
      </c>
      <c r="S96" s="261">
        <f t="shared" si="7"/>
        <v>4.3285566553405229E-2</v>
      </c>
      <c r="T96" s="261">
        <f t="shared" si="43"/>
        <v>5.6064411286748411E-2</v>
      </c>
      <c r="U96" s="261">
        <f t="shared" si="44"/>
        <v>4.2399172699069287E-2</v>
      </c>
      <c r="V96" s="261">
        <f t="shared" si="45"/>
        <v>4.9859654306396807E-2</v>
      </c>
      <c r="W96" s="381">
        <f t="shared" si="8"/>
        <v>3.7597872654749592E-2</v>
      </c>
      <c r="X96" s="265"/>
    </row>
    <row r="97" spans="2:24" ht="13.5" customHeight="1">
      <c r="B97" s="606">
        <v>24</v>
      </c>
      <c r="C97" s="545" t="s">
        <v>83</v>
      </c>
      <c r="D97" s="305" t="s">
        <v>288</v>
      </c>
      <c r="E97" s="335">
        <f>市区町村別_推計残存歯数階層別人数!H96</f>
        <v>1037</v>
      </c>
      <c r="F97" s="262">
        <f>SUM(G97:N97)</f>
        <v>1037</v>
      </c>
      <c r="G97" s="433">
        <v>638</v>
      </c>
      <c r="H97" s="433">
        <v>28</v>
      </c>
      <c r="I97" s="433">
        <v>45</v>
      </c>
      <c r="J97" s="433">
        <v>44</v>
      </c>
      <c r="K97" s="433">
        <v>70</v>
      </c>
      <c r="L97" s="433">
        <v>73</v>
      </c>
      <c r="M97" s="433">
        <v>82</v>
      </c>
      <c r="N97" s="433">
        <v>57</v>
      </c>
      <c r="O97" s="261">
        <f t="shared" si="56"/>
        <v>1</v>
      </c>
      <c r="P97" s="261">
        <f t="shared" si="4"/>
        <v>0.61523625843780139</v>
      </c>
      <c r="Q97" s="261">
        <f t="shared" si="5"/>
        <v>2.7000964320154291E-2</v>
      </c>
      <c r="R97" s="261">
        <f t="shared" si="6"/>
        <v>4.3394406943105111E-2</v>
      </c>
      <c r="S97" s="261">
        <f t="shared" si="7"/>
        <v>4.2430086788813888E-2</v>
      </c>
      <c r="T97" s="261">
        <f t="shared" si="43"/>
        <v>6.7502410800385729E-2</v>
      </c>
      <c r="U97" s="261">
        <f t="shared" si="44"/>
        <v>7.0395371263259399E-2</v>
      </c>
      <c r="V97" s="261">
        <f t="shared" si="45"/>
        <v>7.9074252651880422E-2</v>
      </c>
      <c r="W97" s="381">
        <f t="shared" si="8"/>
        <v>5.4966248794599805E-2</v>
      </c>
      <c r="X97" s="265"/>
    </row>
    <row r="98" spans="2:24" ht="13.5" customHeight="1">
      <c r="B98" s="607"/>
      <c r="C98" s="546"/>
      <c r="D98" s="361" t="s">
        <v>289</v>
      </c>
      <c r="E98" s="362">
        <f>市区町村別_推計残存歯数階層別人数!H97</f>
        <v>1826</v>
      </c>
      <c r="F98" s="295">
        <f>SUM(G98:N98)</f>
        <v>1826</v>
      </c>
      <c r="G98" s="439">
        <v>1279</v>
      </c>
      <c r="H98" s="439">
        <v>32</v>
      </c>
      <c r="I98" s="439">
        <v>52</v>
      </c>
      <c r="J98" s="439">
        <v>98</v>
      </c>
      <c r="K98" s="439">
        <v>113</v>
      </c>
      <c r="L98" s="439">
        <v>95</v>
      </c>
      <c r="M98" s="439">
        <v>95</v>
      </c>
      <c r="N98" s="439">
        <v>62</v>
      </c>
      <c r="O98" s="363">
        <f t="shared" si="56"/>
        <v>1</v>
      </c>
      <c r="P98" s="363">
        <f t="shared" si="4"/>
        <v>0.70043811610076667</v>
      </c>
      <c r="Q98" s="363">
        <f t="shared" si="5"/>
        <v>1.7524644030668127E-2</v>
      </c>
      <c r="R98" s="363">
        <f t="shared" si="6"/>
        <v>2.8477546549835708E-2</v>
      </c>
      <c r="S98" s="363">
        <f t="shared" si="7"/>
        <v>5.3669222343921137E-2</v>
      </c>
      <c r="T98" s="363">
        <f t="shared" si="43"/>
        <v>6.1883899233296825E-2</v>
      </c>
      <c r="U98" s="363">
        <f t="shared" si="44"/>
        <v>5.2026286966046005E-2</v>
      </c>
      <c r="V98" s="363">
        <f t="shared" si="45"/>
        <v>5.2026286966046005E-2</v>
      </c>
      <c r="W98" s="275">
        <f t="shared" si="8"/>
        <v>3.3953997809419496E-2</v>
      </c>
      <c r="X98" s="265"/>
    </row>
    <row r="99" spans="2:24" ht="13.5" customHeight="1">
      <c r="B99" s="607"/>
      <c r="C99" s="546"/>
      <c r="D99" s="358" t="s">
        <v>290</v>
      </c>
      <c r="E99" s="359">
        <f>市区町村別_推計残存歯数階層別人数!H98</f>
        <v>3909</v>
      </c>
      <c r="F99" s="357">
        <f>SUM(G99:N99)</f>
        <v>3909</v>
      </c>
      <c r="G99" s="436">
        <v>3128</v>
      </c>
      <c r="H99" s="436">
        <v>71</v>
      </c>
      <c r="I99" s="436">
        <v>97</v>
      </c>
      <c r="J99" s="436">
        <v>133</v>
      </c>
      <c r="K99" s="436">
        <v>137</v>
      </c>
      <c r="L99" s="436">
        <v>134</v>
      </c>
      <c r="M99" s="436">
        <v>106</v>
      </c>
      <c r="N99" s="436">
        <v>103</v>
      </c>
      <c r="O99" s="360">
        <f t="shared" si="56"/>
        <v>1</v>
      </c>
      <c r="P99" s="360">
        <f t="shared" si="4"/>
        <v>0.80020465592223078</v>
      </c>
      <c r="Q99" s="360">
        <f t="shared" si="5"/>
        <v>1.8163213097979022E-2</v>
      </c>
      <c r="R99" s="360">
        <f t="shared" si="6"/>
        <v>2.4814530570478385E-2</v>
      </c>
      <c r="S99" s="360">
        <f t="shared" si="7"/>
        <v>3.4024047070862116E-2</v>
      </c>
      <c r="T99" s="360">
        <f t="shared" si="43"/>
        <v>3.5047326682015864E-2</v>
      </c>
      <c r="U99" s="360">
        <f t="shared" si="44"/>
        <v>3.4279866973650548E-2</v>
      </c>
      <c r="V99" s="360">
        <f t="shared" si="45"/>
        <v>2.7116909695574315E-2</v>
      </c>
      <c r="W99" s="382">
        <f t="shared" si="8"/>
        <v>2.6349449987209006E-2</v>
      </c>
      <c r="X99" s="265"/>
    </row>
    <row r="100" spans="2:24" ht="13.5" customHeight="1">
      <c r="B100" s="613"/>
      <c r="C100" s="547"/>
      <c r="D100" s="293" t="s">
        <v>134</v>
      </c>
      <c r="E100" s="335">
        <f>市区町村別_推計残存歯数階層別人数!H99</f>
        <v>6772</v>
      </c>
      <c r="F100" s="262">
        <f t="shared" ref="F100" si="61">SUM(F97:F99)</f>
        <v>6772</v>
      </c>
      <c r="G100" s="262">
        <f t="shared" ref="G100:N100" si="62">SUM(G97:G99)</f>
        <v>5045</v>
      </c>
      <c r="H100" s="262">
        <f t="shared" si="62"/>
        <v>131</v>
      </c>
      <c r="I100" s="262">
        <f t="shared" si="62"/>
        <v>194</v>
      </c>
      <c r="J100" s="262">
        <f t="shared" si="62"/>
        <v>275</v>
      </c>
      <c r="K100" s="262">
        <f t="shared" si="62"/>
        <v>320</v>
      </c>
      <c r="L100" s="262">
        <f t="shared" si="62"/>
        <v>302</v>
      </c>
      <c r="M100" s="262">
        <f t="shared" si="62"/>
        <v>283</v>
      </c>
      <c r="N100" s="262">
        <f t="shared" si="62"/>
        <v>222</v>
      </c>
      <c r="O100" s="261">
        <f t="shared" si="56"/>
        <v>1</v>
      </c>
      <c r="P100" s="261">
        <f t="shared" si="4"/>
        <v>0.74497932663910216</v>
      </c>
      <c r="Q100" s="261">
        <f t="shared" si="5"/>
        <v>1.9344359125812168E-2</v>
      </c>
      <c r="R100" s="261">
        <f t="shared" si="6"/>
        <v>2.8647371529828707E-2</v>
      </c>
      <c r="S100" s="261">
        <f t="shared" si="7"/>
        <v>4.0608387477849971E-2</v>
      </c>
      <c r="T100" s="261">
        <f t="shared" si="43"/>
        <v>4.7253396337861783E-2</v>
      </c>
      <c r="U100" s="261">
        <f t="shared" si="44"/>
        <v>4.4595392793857061E-2</v>
      </c>
      <c r="V100" s="261">
        <f t="shared" si="45"/>
        <v>4.1789722386296517E-2</v>
      </c>
      <c r="W100" s="381">
        <f t="shared" si="8"/>
        <v>3.2782043709391612E-2</v>
      </c>
      <c r="X100" s="265"/>
    </row>
    <row r="101" spans="2:24" ht="13.5" customHeight="1">
      <c r="B101" s="606">
        <v>25</v>
      </c>
      <c r="C101" s="545" t="s">
        <v>84</v>
      </c>
      <c r="D101" s="305" t="s">
        <v>288</v>
      </c>
      <c r="E101" s="335">
        <f>市区町村別_推計残存歯数階層別人数!H100</f>
        <v>664</v>
      </c>
      <c r="F101" s="262">
        <f>SUM(G101:N101)</f>
        <v>664</v>
      </c>
      <c r="G101" s="433">
        <v>401</v>
      </c>
      <c r="H101" s="433">
        <v>22</v>
      </c>
      <c r="I101" s="433">
        <v>17</v>
      </c>
      <c r="J101" s="433">
        <v>39</v>
      </c>
      <c r="K101" s="433">
        <v>52</v>
      </c>
      <c r="L101" s="433">
        <v>49</v>
      </c>
      <c r="M101" s="433">
        <v>49</v>
      </c>
      <c r="N101" s="433">
        <v>35</v>
      </c>
      <c r="O101" s="261">
        <f t="shared" si="56"/>
        <v>1</v>
      </c>
      <c r="P101" s="261">
        <f t="shared" si="4"/>
        <v>0.60391566265060237</v>
      </c>
      <c r="Q101" s="261">
        <f t="shared" si="5"/>
        <v>3.313253012048193E-2</v>
      </c>
      <c r="R101" s="261">
        <f t="shared" si="6"/>
        <v>2.5602409638554216E-2</v>
      </c>
      <c r="S101" s="261">
        <f t="shared" si="7"/>
        <v>5.8734939759036146E-2</v>
      </c>
      <c r="T101" s="261">
        <f t="shared" si="43"/>
        <v>7.8313253012048195E-2</v>
      </c>
      <c r="U101" s="261">
        <f t="shared" si="44"/>
        <v>7.3795180722891568E-2</v>
      </c>
      <c r="V101" s="261">
        <f t="shared" si="45"/>
        <v>7.3795180722891568E-2</v>
      </c>
      <c r="W101" s="381">
        <f t="shared" si="8"/>
        <v>5.2710843373493979E-2</v>
      </c>
      <c r="X101" s="265"/>
    </row>
    <row r="102" spans="2:24" ht="13.5" customHeight="1">
      <c r="B102" s="607"/>
      <c r="C102" s="546"/>
      <c r="D102" s="361" t="s">
        <v>289</v>
      </c>
      <c r="E102" s="362">
        <f>市区町村別_推計残存歯数階層別人数!H101</f>
        <v>1212</v>
      </c>
      <c r="F102" s="295">
        <f>SUM(G102:N102)</f>
        <v>1212</v>
      </c>
      <c r="G102" s="439">
        <v>845</v>
      </c>
      <c r="H102" s="439">
        <v>36</v>
      </c>
      <c r="I102" s="439">
        <v>37</v>
      </c>
      <c r="J102" s="439">
        <v>66</v>
      </c>
      <c r="K102" s="439">
        <v>59</v>
      </c>
      <c r="L102" s="439">
        <v>61</v>
      </c>
      <c r="M102" s="439">
        <v>57</v>
      </c>
      <c r="N102" s="439">
        <v>51</v>
      </c>
      <c r="O102" s="363">
        <f t="shared" si="56"/>
        <v>1</v>
      </c>
      <c r="P102" s="363">
        <f t="shared" si="4"/>
        <v>0.69719471947194722</v>
      </c>
      <c r="Q102" s="363">
        <f t="shared" si="5"/>
        <v>2.9702970297029702E-2</v>
      </c>
      <c r="R102" s="363">
        <f t="shared" si="6"/>
        <v>3.052805280528053E-2</v>
      </c>
      <c r="S102" s="363">
        <f t="shared" si="7"/>
        <v>5.4455445544554455E-2</v>
      </c>
      <c r="T102" s="363">
        <f t="shared" si="43"/>
        <v>4.8679867986798679E-2</v>
      </c>
      <c r="U102" s="363">
        <f t="shared" si="44"/>
        <v>5.0330033003300328E-2</v>
      </c>
      <c r="V102" s="363">
        <f t="shared" si="45"/>
        <v>4.702970297029703E-2</v>
      </c>
      <c r="W102" s="275">
        <f t="shared" si="8"/>
        <v>4.2079207920792082E-2</v>
      </c>
      <c r="X102" s="265"/>
    </row>
    <row r="103" spans="2:24" ht="13.5" customHeight="1">
      <c r="B103" s="607"/>
      <c r="C103" s="546"/>
      <c r="D103" s="358" t="s">
        <v>290</v>
      </c>
      <c r="E103" s="359">
        <f>市区町村別_推計残存歯数階層別人数!H102</f>
        <v>2515</v>
      </c>
      <c r="F103" s="357">
        <f>SUM(G103:N103)</f>
        <v>2515</v>
      </c>
      <c r="G103" s="436">
        <v>1931</v>
      </c>
      <c r="H103" s="436">
        <v>58</v>
      </c>
      <c r="I103" s="436">
        <v>94</v>
      </c>
      <c r="J103" s="436">
        <v>101</v>
      </c>
      <c r="K103" s="436">
        <v>99</v>
      </c>
      <c r="L103" s="436">
        <v>90</v>
      </c>
      <c r="M103" s="436">
        <v>87</v>
      </c>
      <c r="N103" s="436">
        <v>55</v>
      </c>
      <c r="O103" s="360">
        <f t="shared" si="56"/>
        <v>1</v>
      </c>
      <c r="P103" s="360">
        <f t="shared" si="4"/>
        <v>0.76779324055666009</v>
      </c>
      <c r="Q103" s="360">
        <f t="shared" si="5"/>
        <v>2.3061630218687873E-2</v>
      </c>
      <c r="R103" s="360">
        <f t="shared" si="6"/>
        <v>3.7375745526838963E-2</v>
      </c>
      <c r="S103" s="360">
        <f t="shared" si="7"/>
        <v>4.0159045725646124E-2</v>
      </c>
      <c r="T103" s="360">
        <f t="shared" si="43"/>
        <v>3.9363817097415509E-2</v>
      </c>
      <c r="U103" s="360">
        <f t="shared" si="44"/>
        <v>3.5785288270377733E-2</v>
      </c>
      <c r="V103" s="360">
        <f t="shared" si="45"/>
        <v>3.4592445328031809E-2</v>
      </c>
      <c r="W103" s="382">
        <f t="shared" si="8"/>
        <v>2.186878727634195E-2</v>
      </c>
      <c r="X103" s="265"/>
    </row>
    <row r="104" spans="2:24" ht="13.5" customHeight="1">
      <c r="B104" s="613"/>
      <c r="C104" s="547"/>
      <c r="D104" s="293" t="s">
        <v>134</v>
      </c>
      <c r="E104" s="335">
        <f>市区町村別_推計残存歯数階層別人数!H103</f>
        <v>4391</v>
      </c>
      <c r="F104" s="262">
        <f t="shared" ref="F104" si="63">SUM(F101:F103)</f>
        <v>4391</v>
      </c>
      <c r="G104" s="262">
        <f t="shared" ref="G104:N104" si="64">SUM(G101:G103)</f>
        <v>3177</v>
      </c>
      <c r="H104" s="262">
        <f t="shared" si="64"/>
        <v>116</v>
      </c>
      <c r="I104" s="262">
        <f t="shared" si="64"/>
        <v>148</v>
      </c>
      <c r="J104" s="262">
        <f t="shared" si="64"/>
        <v>206</v>
      </c>
      <c r="K104" s="262">
        <f t="shared" si="64"/>
        <v>210</v>
      </c>
      <c r="L104" s="262">
        <f t="shared" si="64"/>
        <v>200</v>
      </c>
      <c r="M104" s="262">
        <f t="shared" si="64"/>
        <v>193</v>
      </c>
      <c r="N104" s="262">
        <f t="shared" si="64"/>
        <v>141</v>
      </c>
      <c r="O104" s="261">
        <f t="shared" si="56"/>
        <v>1</v>
      </c>
      <c r="P104" s="261">
        <f t="shared" si="4"/>
        <v>0.7235253928490093</v>
      </c>
      <c r="Q104" s="261">
        <f t="shared" si="5"/>
        <v>2.6417672511956276E-2</v>
      </c>
      <c r="R104" s="261">
        <f t="shared" si="6"/>
        <v>3.3705306308358003E-2</v>
      </c>
      <c r="S104" s="261">
        <f t="shared" si="7"/>
        <v>4.6914142564336139E-2</v>
      </c>
      <c r="T104" s="261">
        <f t="shared" si="43"/>
        <v>4.7825096788886357E-2</v>
      </c>
      <c r="U104" s="261">
        <f t="shared" si="44"/>
        <v>4.554771122751082E-2</v>
      </c>
      <c r="V104" s="261">
        <f t="shared" si="45"/>
        <v>4.3953541334547937E-2</v>
      </c>
      <c r="W104" s="381">
        <f t="shared" si="8"/>
        <v>3.2111136415395126E-2</v>
      </c>
      <c r="X104" s="265"/>
    </row>
    <row r="105" spans="2:24" ht="13.5" customHeight="1">
      <c r="B105" s="606">
        <v>26</v>
      </c>
      <c r="C105" s="545" t="s">
        <v>30</v>
      </c>
      <c r="D105" s="305" t="s">
        <v>288</v>
      </c>
      <c r="E105" s="335">
        <f>市区町村別_推計残存歯数階層別人数!H104</f>
        <v>10217</v>
      </c>
      <c r="F105" s="262">
        <f>SUM(G105:N105)</f>
        <v>10217</v>
      </c>
      <c r="G105" s="433">
        <v>5255</v>
      </c>
      <c r="H105" s="433">
        <v>970</v>
      </c>
      <c r="I105" s="433">
        <v>685</v>
      </c>
      <c r="J105" s="433">
        <v>785</v>
      </c>
      <c r="K105" s="433">
        <v>649</v>
      </c>
      <c r="L105" s="433">
        <v>601</v>
      </c>
      <c r="M105" s="433">
        <v>742</v>
      </c>
      <c r="N105" s="433">
        <v>530</v>
      </c>
      <c r="O105" s="261">
        <f t="shared" si="56"/>
        <v>1</v>
      </c>
      <c r="P105" s="261">
        <f t="shared" si="4"/>
        <v>0.51433884701967314</v>
      </c>
      <c r="Q105" s="261">
        <f t="shared" si="5"/>
        <v>9.4939806205344035E-2</v>
      </c>
      <c r="R105" s="261">
        <f t="shared" si="6"/>
        <v>6.704512087696976E-2</v>
      </c>
      <c r="S105" s="261">
        <f t="shared" si="7"/>
        <v>7.6832729764118632E-2</v>
      </c>
      <c r="T105" s="261">
        <f t="shared" si="43"/>
        <v>6.3521581677596167E-2</v>
      </c>
      <c r="U105" s="261">
        <f t="shared" si="44"/>
        <v>5.8823529411764705E-2</v>
      </c>
      <c r="V105" s="261">
        <f t="shared" si="45"/>
        <v>7.2624057942644607E-2</v>
      </c>
      <c r="W105" s="381">
        <f t="shared" si="8"/>
        <v>5.1874327101889009E-2</v>
      </c>
      <c r="X105" s="265"/>
    </row>
    <row r="106" spans="2:24" ht="13.5" customHeight="1">
      <c r="B106" s="607"/>
      <c r="C106" s="546"/>
      <c r="D106" s="361" t="s">
        <v>289</v>
      </c>
      <c r="E106" s="362">
        <f>市区町村別_推計残存歯数階層別人数!H105</f>
        <v>16859</v>
      </c>
      <c r="F106" s="295">
        <f>SUM(G106:N106)</f>
        <v>16859</v>
      </c>
      <c r="G106" s="439">
        <v>10254</v>
      </c>
      <c r="H106" s="439">
        <v>1716</v>
      </c>
      <c r="I106" s="439">
        <v>1061</v>
      </c>
      <c r="J106" s="439">
        <v>1053</v>
      </c>
      <c r="K106" s="439">
        <v>856</v>
      </c>
      <c r="L106" s="439">
        <v>649</v>
      </c>
      <c r="M106" s="439">
        <v>734</v>
      </c>
      <c r="N106" s="439">
        <v>536</v>
      </c>
      <c r="O106" s="363">
        <f t="shared" si="56"/>
        <v>1</v>
      </c>
      <c r="P106" s="363">
        <f t="shared" si="4"/>
        <v>0.60822112818079366</v>
      </c>
      <c r="Q106" s="363">
        <f t="shared" si="5"/>
        <v>0.10178539652411175</v>
      </c>
      <c r="R106" s="363">
        <f t="shared" si="6"/>
        <v>6.2933744587460705E-2</v>
      </c>
      <c r="S106" s="363">
        <f t="shared" si="7"/>
        <v>6.2459220594341301E-2</v>
      </c>
      <c r="T106" s="363">
        <f t="shared" si="43"/>
        <v>5.0774067263776028E-2</v>
      </c>
      <c r="U106" s="363">
        <f t="shared" si="44"/>
        <v>3.8495758941811495E-2</v>
      </c>
      <c r="V106" s="363">
        <f t="shared" si="45"/>
        <v>4.3537576368705144E-2</v>
      </c>
      <c r="W106" s="275">
        <f t="shared" si="8"/>
        <v>3.1793107538999943E-2</v>
      </c>
      <c r="X106" s="265"/>
    </row>
    <row r="107" spans="2:24" ht="13.5" customHeight="1">
      <c r="B107" s="607"/>
      <c r="C107" s="546"/>
      <c r="D107" s="358" t="s">
        <v>290</v>
      </c>
      <c r="E107" s="359">
        <f>市区町村別_推計残存歯数階層別人数!H106</f>
        <v>34603</v>
      </c>
      <c r="F107" s="357">
        <f>SUM(G107:N107)</f>
        <v>34603</v>
      </c>
      <c r="G107" s="436">
        <v>24059</v>
      </c>
      <c r="H107" s="436">
        <v>3282</v>
      </c>
      <c r="I107" s="436">
        <v>1712</v>
      </c>
      <c r="J107" s="436">
        <v>1719</v>
      </c>
      <c r="K107" s="436">
        <v>1148</v>
      </c>
      <c r="L107" s="436">
        <v>860</v>
      </c>
      <c r="M107" s="436">
        <v>1046</v>
      </c>
      <c r="N107" s="436">
        <v>777</v>
      </c>
      <c r="O107" s="360">
        <f t="shared" si="56"/>
        <v>1</v>
      </c>
      <c r="P107" s="360">
        <f t="shared" si="4"/>
        <v>0.69528653584949285</v>
      </c>
      <c r="Q107" s="360">
        <f t="shared" si="5"/>
        <v>9.4847267577955668E-2</v>
      </c>
      <c r="R107" s="360">
        <f t="shared" si="6"/>
        <v>4.9475479004710575E-2</v>
      </c>
      <c r="S107" s="360">
        <f t="shared" si="7"/>
        <v>4.9677773603444789E-2</v>
      </c>
      <c r="T107" s="360">
        <f t="shared" si="43"/>
        <v>3.3176314192411065E-2</v>
      </c>
      <c r="U107" s="360">
        <f t="shared" si="44"/>
        <v>2.4853336415917696E-2</v>
      </c>
      <c r="V107" s="360">
        <f t="shared" si="45"/>
        <v>3.0228592896569661E-2</v>
      </c>
      <c r="W107" s="382">
        <f t="shared" si="8"/>
        <v>2.2454700459497733E-2</v>
      </c>
      <c r="X107" s="265"/>
    </row>
    <row r="108" spans="2:24" ht="13.5" customHeight="1">
      <c r="B108" s="613"/>
      <c r="C108" s="547"/>
      <c r="D108" s="293" t="s">
        <v>134</v>
      </c>
      <c r="E108" s="335">
        <f>市区町村別_推計残存歯数階層別人数!H107</f>
        <v>61679</v>
      </c>
      <c r="F108" s="262">
        <f t="shared" ref="F108" si="65">SUM(F105:F107)</f>
        <v>61679</v>
      </c>
      <c r="G108" s="262">
        <f t="shared" ref="G108:N108" si="66">SUM(G105:G107)</f>
        <v>39568</v>
      </c>
      <c r="H108" s="262">
        <f t="shared" si="66"/>
        <v>5968</v>
      </c>
      <c r="I108" s="262">
        <f t="shared" si="66"/>
        <v>3458</v>
      </c>
      <c r="J108" s="262">
        <f t="shared" si="66"/>
        <v>3557</v>
      </c>
      <c r="K108" s="262">
        <f t="shared" si="66"/>
        <v>2653</v>
      </c>
      <c r="L108" s="262">
        <f t="shared" si="66"/>
        <v>2110</v>
      </c>
      <c r="M108" s="262">
        <f t="shared" si="66"/>
        <v>2522</v>
      </c>
      <c r="N108" s="262">
        <f t="shared" si="66"/>
        <v>1843</v>
      </c>
      <c r="O108" s="261">
        <f t="shared" si="56"/>
        <v>1</v>
      </c>
      <c r="P108" s="261">
        <f t="shared" si="4"/>
        <v>0.64151494025519218</v>
      </c>
      <c r="Q108" s="261">
        <f t="shared" si="5"/>
        <v>9.6759026573063761E-2</v>
      </c>
      <c r="R108" s="261">
        <f t="shared" si="6"/>
        <v>5.6064462783119051E-2</v>
      </c>
      <c r="S108" s="261">
        <f t="shared" si="7"/>
        <v>5.7669547171646754E-2</v>
      </c>
      <c r="T108" s="261">
        <f t="shared" si="43"/>
        <v>4.3013019017818059E-2</v>
      </c>
      <c r="U108" s="261">
        <f t="shared" si="44"/>
        <v>3.4209374341347944E-2</v>
      </c>
      <c r="V108" s="261">
        <f t="shared" si="45"/>
        <v>4.0889119473402617E-2</v>
      </c>
      <c r="W108" s="381">
        <f t="shared" si="8"/>
        <v>2.9880510384409604E-2</v>
      </c>
      <c r="X108" s="265"/>
    </row>
    <row r="109" spans="2:24" ht="13.5" customHeight="1">
      <c r="B109" s="606">
        <v>27</v>
      </c>
      <c r="C109" s="545" t="s">
        <v>31</v>
      </c>
      <c r="D109" s="305" t="s">
        <v>288</v>
      </c>
      <c r="E109" s="335">
        <f>市区町村別_推計残存歯数階層別人数!H108</f>
        <v>1735</v>
      </c>
      <c r="F109" s="262">
        <f>SUM(G109:N109)</f>
        <v>1735</v>
      </c>
      <c r="G109" s="433">
        <v>853</v>
      </c>
      <c r="H109" s="433">
        <v>148</v>
      </c>
      <c r="I109" s="433">
        <v>136</v>
      </c>
      <c r="J109" s="433">
        <v>149</v>
      </c>
      <c r="K109" s="433">
        <v>115</v>
      </c>
      <c r="L109" s="433">
        <v>99</v>
      </c>
      <c r="M109" s="433">
        <v>142</v>
      </c>
      <c r="N109" s="433">
        <v>93</v>
      </c>
      <c r="O109" s="261">
        <f t="shared" si="56"/>
        <v>1</v>
      </c>
      <c r="P109" s="261">
        <f t="shared" si="4"/>
        <v>0.49164265129682999</v>
      </c>
      <c r="Q109" s="261">
        <f t="shared" si="5"/>
        <v>8.5302593659942361E-2</v>
      </c>
      <c r="R109" s="261">
        <f t="shared" si="6"/>
        <v>7.8386167146974065E-2</v>
      </c>
      <c r="S109" s="261">
        <f t="shared" si="7"/>
        <v>8.5878962536023049E-2</v>
      </c>
      <c r="T109" s="261">
        <f t="shared" si="43"/>
        <v>6.6282420749279536E-2</v>
      </c>
      <c r="U109" s="261">
        <f t="shared" si="44"/>
        <v>5.7060518731988474E-2</v>
      </c>
      <c r="V109" s="261">
        <f t="shared" si="45"/>
        <v>8.184438040345822E-2</v>
      </c>
      <c r="W109" s="381">
        <f t="shared" si="8"/>
        <v>5.3602305475504319E-2</v>
      </c>
      <c r="X109" s="265"/>
    </row>
    <row r="110" spans="2:24" ht="13.5" customHeight="1">
      <c r="B110" s="607"/>
      <c r="C110" s="546"/>
      <c r="D110" s="361" t="s">
        <v>289</v>
      </c>
      <c r="E110" s="362">
        <f>市区町村別_推計残存歯数階層別人数!H109</f>
        <v>2696</v>
      </c>
      <c r="F110" s="295">
        <f>SUM(G110:N110)</f>
        <v>2696</v>
      </c>
      <c r="G110" s="439">
        <v>1547</v>
      </c>
      <c r="H110" s="439">
        <v>310</v>
      </c>
      <c r="I110" s="439">
        <v>184</v>
      </c>
      <c r="J110" s="439">
        <v>171</v>
      </c>
      <c r="K110" s="439">
        <v>147</v>
      </c>
      <c r="L110" s="439">
        <v>107</v>
      </c>
      <c r="M110" s="439">
        <v>140</v>
      </c>
      <c r="N110" s="439">
        <v>90</v>
      </c>
      <c r="O110" s="363">
        <f t="shared" si="56"/>
        <v>1</v>
      </c>
      <c r="P110" s="363">
        <f t="shared" si="4"/>
        <v>0.57381305637982194</v>
      </c>
      <c r="Q110" s="363">
        <f t="shared" si="5"/>
        <v>0.11498516320474778</v>
      </c>
      <c r="R110" s="363">
        <f t="shared" si="6"/>
        <v>6.8249258160237386E-2</v>
      </c>
      <c r="S110" s="363">
        <f t="shared" si="7"/>
        <v>6.3427299703264092E-2</v>
      </c>
      <c r="T110" s="363">
        <f t="shared" si="43"/>
        <v>5.4525222551928786E-2</v>
      </c>
      <c r="U110" s="363">
        <f t="shared" si="44"/>
        <v>3.9688427299703267E-2</v>
      </c>
      <c r="V110" s="363">
        <f t="shared" si="45"/>
        <v>5.192878338278932E-2</v>
      </c>
      <c r="W110" s="275">
        <f t="shared" si="8"/>
        <v>3.3382789317507419E-2</v>
      </c>
      <c r="X110" s="265"/>
    </row>
    <row r="111" spans="2:24" ht="13.5" customHeight="1">
      <c r="B111" s="607"/>
      <c r="C111" s="546"/>
      <c r="D111" s="358" t="s">
        <v>290</v>
      </c>
      <c r="E111" s="359">
        <f>市区町村別_推計残存歯数階層別人数!H110</f>
        <v>5421</v>
      </c>
      <c r="F111" s="357">
        <f>SUM(G111:N111)</f>
        <v>5421</v>
      </c>
      <c r="G111" s="436">
        <v>3591</v>
      </c>
      <c r="H111" s="436">
        <v>589</v>
      </c>
      <c r="I111" s="436">
        <v>269</v>
      </c>
      <c r="J111" s="436">
        <v>304</v>
      </c>
      <c r="K111" s="436">
        <v>194</v>
      </c>
      <c r="L111" s="436">
        <v>136</v>
      </c>
      <c r="M111" s="436">
        <v>188</v>
      </c>
      <c r="N111" s="436">
        <v>150</v>
      </c>
      <c r="O111" s="360">
        <f t="shared" si="56"/>
        <v>1</v>
      </c>
      <c r="P111" s="360">
        <f t="shared" si="4"/>
        <v>0.66242390702822362</v>
      </c>
      <c r="Q111" s="360">
        <f t="shared" si="5"/>
        <v>0.10865154030621657</v>
      </c>
      <c r="R111" s="360">
        <f t="shared" si="6"/>
        <v>4.9621840988747466E-2</v>
      </c>
      <c r="S111" s="360">
        <f t="shared" si="7"/>
        <v>5.607821435159565E-2</v>
      </c>
      <c r="T111" s="360">
        <f t="shared" si="43"/>
        <v>3.5786755211215646E-2</v>
      </c>
      <c r="U111" s="360">
        <f t="shared" si="44"/>
        <v>2.5087622209924366E-2</v>
      </c>
      <c r="V111" s="360">
        <f t="shared" si="45"/>
        <v>3.4679948349013098E-2</v>
      </c>
      <c r="W111" s="382">
        <f t="shared" si="8"/>
        <v>2.7670171555063641E-2</v>
      </c>
      <c r="X111" s="265"/>
    </row>
    <row r="112" spans="2:24" ht="13.5" customHeight="1">
      <c r="B112" s="613"/>
      <c r="C112" s="547"/>
      <c r="D112" s="293" t="s">
        <v>134</v>
      </c>
      <c r="E112" s="335">
        <f>市区町村別_推計残存歯数階層別人数!H111</f>
        <v>9852</v>
      </c>
      <c r="F112" s="262">
        <f t="shared" ref="F112" si="67">SUM(F109:F111)</f>
        <v>9852</v>
      </c>
      <c r="G112" s="262">
        <f t="shared" ref="G112:N112" si="68">SUM(G109:G111)</f>
        <v>5991</v>
      </c>
      <c r="H112" s="262">
        <f t="shared" si="68"/>
        <v>1047</v>
      </c>
      <c r="I112" s="262">
        <f t="shared" si="68"/>
        <v>589</v>
      </c>
      <c r="J112" s="262">
        <f t="shared" si="68"/>
        <v>624</v>
      </c>
      <c r="K112" s="262">
        <f t="shared" si="68"/>
        <v>456</v>
      </c>
      <c r="L112" s="262">
        <f t="shared" si="68"/>
        <v>342</v>
      </c>
      <c r="M112" s="262">
        <f t="shared" si="68"/>
        <v>470</v>
      </c>
      <c r="N112" s="262">
        <f t="shared" si="68"/>
        <v>333</v>
      </c>
      <c r="O112" s="261">
        <f t="shared" si="56"/>
        <v>1</v>
      </c>
      <c r="P112" s="261">
        <f t="shared" si="4"/>
        <v>0.60809987819732036</v>
      </c>
      <c r="Q112" s="261">
        <f t="shared" si="5"/>
        <v>0.10627283800243606</v>
      </c>
      <c r="R112" s="261">
        <f t="shared" si="6"/>
        <v>5.9784815265935848E-2</v>
      </c>
      <c r="S112" s="261">
        <f t="shared" si="7"/>
        <v>6.3337393422655291E-2</v>
      </c>
      <c r="T112" s="261">
        <f t="shared" si="43"/>
        <v>4.6285018270401948E-2</v>
      </c>
      <c r="U112" s="261">
        <f t="shared" si="44"/>
        <v>3.4713763702801465E-2</v>
      </c>
      <c r="V112" s="261">
        <f t="shared" si="45"/>
        <v>4.7706049533089726E-2</v>
      </c>
      <c r="W112" s="381">
        <f t="shared" si="8"/>
        <v>3.3800243605359319E-2</v>
      </c>
      <c r="X112" s="265"/>
    </row>
    <row r="113" spans="2:24" ht="13.5" customHeight="1">
      <c r="B113" s="606">
        <v>28</v>
      </c>
      <c r="C113" s="545" t="s">
        <v>32</v>
      </c>
      <c r="D113" s="305" t="s">
        <v>288</v>
      </c>
      <c r="E113" s="335">
        <f>市区町村別_推計残存歯数階層別人数!H112</f>
        <v>1514</v>
      </c>
      <c r="F113" s="262">
        <f>SUM(G113:N113)</f>
        <v>1514</v>
      </c>
      <c r="G113" s="433">
        <v>781</v>
      </c>
      <c r="H113" s="433">
        <v>149</v>
      </c>
      <c r="I113" s="433">
        <v>98</v>
      </c>
      <c r="J113" s="433">
        <v>129</v>
      </c>
      <c r="K113" s="433">
        <v>91</v>
      </c>
      <c r="L113" s="433">
        <v>97</v>
      </c>
      <c r="M113" s="433">
        <v>98</v>
      </c>
      <c r="N113" s="433">
        <v>71</v>
      </c>
      <c r="O113" s="261">
        <f t="shared" si="56"/>
        <v>1</v>
      </c>
      <c r="P113" s="261">
        <f t="shared" si="4"/>
        <v>0.51585204755614267</v>
      </c>
      <c r="Q113" s="261">
        <f t="shared" si="5"/>
        <v>9.8414795244385733E-2</v>
      </c>
      <c r="R113" s="261">
        <f t="shared" si="6"/>
        <v>6.4729194187582564E-2</v>
      </c>
      <c r="S113" s="261">
        <f t="shared" si="7"/>
        <v>8.5204755614266839E-2</v>
      </c>
      <c r="T113" s="261">
        <f t="shared" si="43"/>
        <v>6.0105680317040951E-2</v>
      </c>
      <c r="U113" s="261">
        <f t="shared" si="44"/>
        <v>6.4068692206076625E-2</v>
      </c>
      <c r="V113" s="261">
        <f t="shared" si="45"/>
        <v>6.4729194187582564E-2</v>
      </c>
      <c r="W113" s="381">
        <f t="shared" si="8"/>
        <v>4.6895640686922063E-2</v>
      </c>
      <c r="X113" s="265"/>
    </row>
    <row r="114" spans="2:24" ht="13.5" customHeight="1">
      <c r="B114" s="607"/>
      <c r="C114" s="546"/>
      <c r="D114" s="361" t="s">
        <v>289</v>
      </c>
      <c r="E114" s="362">
        <f>市区町村別_推計残存歯数階層別人数!H113</f>
        <v>2314</v>
      </c>
      <c r="F114" s="295">
        <f>SUM(G114:N114)</f>
        <v>2314</v>
      </c>
      <c r="G114" s="439">
        <v>1411</v>
      </c>
      <c r="H114" s="439">
        <v>228</v>
      </c>
      <c r="I114" s="439">
        <v>123</v>
      </c>
      <c r="J114" s="439">
        <v>151</v>
      </c>
      <c r="K114" s="439">
        <v>143</v>
      </c>
      <c r="L114" s="439">
        <v>89</v>
      </c>
      <c r="M114" s="439">
        <v>98</v>
      </c>
      <c r="N114" s="439">
        <v>71</v>
      </c>
      <c r="O114" s="363">
        <f t="shared" si="56"/>
        <v>1</v>
      </c>
      <c r="P114" s="363">
        <f t="shared" si="4"/>
        <v>0.60976663785652552</v>
      </c>
      <c r="Q114" s="363">
        <f t="shared" si="5"/>
        <v>9.8530682800345729E-2</v>
      </c>
      <c r="R114" s="363">
        <f t="shared" si="6"/>
        <v>5.3154710458081247E-2</v>
      </c>
      <c r="S114" s="363">
        <f t="shared" si="7"/>
        <v>6.5254969749351771E-2</v>
      </c>
      <c r="T114" s="363">
        <f t="shared" si="43"/>
        <v>6.1797752808988762E-2</v>
      </c>
      <c r="U114" s="363">
        <f t="shared" si="44"/>
        <v>3.8461538461538464E-2</v>
      </c>
      <c r="V114" s="363">
        <f t="shared" si="45"/>
        <v>4.2350907519446847E-2</v>
      </c>
      <c r="W114" s="275">
        <f t="shared" si="8"/>
        <v>3.0682800345721694E-2</v>
      </c>
      <c r="X114" s="265"/>
    </row>
    <row r="115" spans="2:24" ht="13.5" customHeight="1">
      <c r="B115" s="607"/>
      <c r="C115" s="546"/>
      <c r="D115" s="358" t="s">
        <v>290</v>
      </c>
      <c r="E115" s="359">
        <f>市区町村別_推計残存歯数階層別人数!H114</f>
        <v>4278</v>
      </c>
      <c r="F115" s="357">
        <f>SUM(G115:N115)</f>
        <v>4278</v>
      </c>
      <c r="G115" s="436">
        <v>3010</v>
      </c>
      <c r="H115" s="436">
        <v>371</v>
      </c>
      <c r="I115" s="436">
        <v>236</v>
      </c>
      <c r="J115" s="436">
        <v>204</v>
      </c>
      <c r="K115" s="436">
        <v>149</v>
      </c>
      <c r="L115" s="436">
        <v>104</v>
      </c>
      <c r="M115" s="436">
        <v>121</v>
      </c>
      <c r="N115" s="436">
        <v>83</v>
      </c>
      <c r="O115" s="360">
        <f t="shared" si="56"/>
        <v>1</v>
      </c>
      <c r="P115" s="360">
        <f t="shared" si="4"/>
        <v>0.70359981299672747</v>
      </c>
      <c r="Q115" s="360">
        <f t="shared" si="5"/>
        <v>8.6722767648433854E-2</v>
      </c>
      <c r="R115" s="360">
        <f t="shared" si="6"/>
        <v>5.5165965404394578E-2</v>
      </c>
      <c r="S115" s="360">
        <f t="shared" si="7"/>
        <v>4.7685834502103785E-2</v>
      </c>
      <c r="T115" s="360">
        <f t="shared" si="43"/>
        <v>3.4829359513791493E-2</v>
      </c>
      <c r="U115" s="360">
        <f t="shared" si="44"/>
        <v>2.4310425432445069E-2</v>
      </c>
      <c r="V115" s="360">
        <f t="shared" si="45"/>
        <v>2.828424497428705E-2</v>
      </c>
      <c r="W115" s="382">
        <f t="shared" si="8"/>
        <v>1.9401589527816735E-2</v>
      </c>
      <c r="X115" s="265"/>
    </row>
    <row r="116" spans="2:24" ht="13.5" customHeight="1">
      <c r="B116" s="613"/>
      <c r="C116" s="547"/>
      <c r="D116" s="293" t="s">
        <v>134</v>
      </c>
      <c r="E116" s="335">
        <f>市区町村別_推計残存歯数階層別人数!H115</f>
        <v>8106</v>
      </c>
      <c r="F116" s="262">
        <f t="shared" ref="F116" si="69">SUM(F113:F115)</f>
        <v>8106</v>
      </c>
      <c r="G116" s="262">
        <f t="shared" ref="G116:N116" si="70">SUM(G113:G115)</f>
        <v>5202</v>
      </c>
      <c r="H116" s="262">
        <f t="shared" si="70"/>
        <v>748</v>
      </c>
      <c r="I116" s="262">
        <f t="shared" si="70"/>
        <v>457</v>
      </c>
      <c r="J116" s="262">
        <f t="shared" si="70"/>
        <v>484</v>
      </c>
      <c r="K116" s="262">
        <f t="shared" si="70"/>
        <v>383</v>
      </c>
      <c r="L116" s="262">
        <f t="shared" si="70"/>
        <v>290</v>
      </c>
      <c r="M116" s="262">
        <f t="shared" si="70"/>
        <v>317</v>
      </c>
      <c r="N116" s="262">
        <f t="shared" si="70"/>
        <v>225</v>
      </c>
      <c r="O116" s="261">
        <f t="shared" si="56"/>
        <v>1</v>
      </c>
      <c r="P116" s="261">
        <f t="shared" si="4"/>
        <v>0.64174685418208732</v>
      </c>
      <c r="Q116" s="261">
        <f t="shared" si="5"/>
        <v>9.22773254379472E-2</v>
      </c>
      <c r="R116" s="261">
        <f t="shared" si="6"/>
        <v>5.6377991611152235E-2</v>
      </c>
      <c r="S116" s="261">
        <f t="shared" si="7"/>
        <v>5.970885763631878E-2</v>
      </c>
      <c r="T116" s="261">
        <f t="shared" si="43"/>
        <v>4.7248951394029112E-2</v>
      </c>
      <c r="U116" s="261">
        <f t="shared" si="44"/>
        <v>3.5775968418455463E-2</v>
      </c>
      <c r="V116" s="261">
        <f t="shared" si="45"/>
        <v>3.9106834443622007E-2</v>
      </c>
      <c r="W116" s="381">
        <f t="shared" si="8"/>
        <v>2.7757216876387859E-2</v>
      </c>
      <c r="X116" s="265"/>
    </row>
    <row r="117" spans="2:24" ht="13.5" customHeight="1">
      <c r="B117" s="606">
        <v>29</v>
      </c>
      <c r="C117" s="545" t="s">
        <v>33</v>
      </c>
      <c r="D117" s="305" t="s">
        <v>288</v>
      </c>
      <c r="E117" s="335">
        <f>市区町村別_推計残存歯数階層別人数!H116</f>
        <v>1217</v>
      </c>
      <c r="F117" s="262">
        <f>SUM(G117:N117)</f>
        <v>1217</v>
      </c>
      <c r="G117" s="433">
        <v>607</v>
      </c>
      <c r="H117" s="433">
        <v>125</v>
      </c>
      <c r="I117" s="433">
        <v>60</v>
      </c>
      <c r="J117" s="433">
        <v>92</v>
      </c>
      <c r="K117" s="433">
        <v>81</v>
      </c>
      <c r="L117" s="433">
        <v>82</v>
      </c>
      <c r="M117" s="433">
        <v>95</v>
      </c>
      <c r="N117" s="433">
        <v>75</v>
      </c>
      <c r="O117" s="261">
        <f>IFERROR(F117/E117,"-")</f>
        <v>1</v>
      </c>
      <c r="P117" s="261">
        <f t="shared" si="4"/>
        <v>0.4987674609695974</v>
      </c>
      <c r="Q117" s="261">
        <f t="shared" si="5"/>
        <v>0.10271158586688578</v>
      </c>
      <c r="R117" s="261">
        <f t="shared" si="6"/>
        <v>4.9301561216105176E-2</v>
      </c>
      <c r="S117" s="261">
        <f t="shared" si="7"/>
        <v>7.5595727198027943E-2</v>
      </c>
      <c r="T117" s="261">
        <f t="shared" si="43"/>
        <v>6.6557107641741983E-2</v>
      </c>
      <c r="U117" s="261">
        <f t="shared" si="44"/>
        <v>6.7378800328677074E-2</v>
      </c>
      <c r="V117" s="261">
        <f t="shared" si="45"/>
        <v>7.8060805258833202E-2</v>
      </c>
      <c r="W117" s="381">
        <f t="shared" si="8"/>
        <v>6.1626951520131472E-2</v>
      </c>
      <c r="X117" s="265"/>
    </row>
    <row r="118" spans="2:24" ht="13.5" customHeight="1">
      <c r="B118" s="607"/>
      <c r="C118" s="546"/>
      <c r="D118" s="361" t="s">
        <v>289</v>
      </c>
      <c r="E118" s="362">
        <f>市区町村別_推計残存歯数階層別人数!H117</f>
        <v>2020</v>
      </c>
      <c r="F118" s="295">
        <f>SUM(G118:N118)</f>
        <v>2020</v>
      </c>
      <c r="G118" s="439">
        <v>1226</v>
      </c>
      <c r="H118" s="439">
        <v>217</v>
      </c>
      <c r="I118" s="439">
        <v>107</v>
      </c>
      <c r="J118" s="439">
        <v>133</v>
      </c>
      <c r="K118" s="439">
        <v>90</v>
      </c>
      <c r="L118" s="439">
        <v>76</v>
      </c>
      <c r="M118" s="439">
        <v>93</v>
      </c>
      <c r="N118" s="439">
        <v>78</v>
      </c>
      <c r="O118" s="363">
        <f t="shared" ref="O118:O144" si="71">IFERROR(F118/E118,"-")</f>
        <v>1</v>
      </c>
      <c r="P118" s="363">
        <f t="shared" si="4"/>
        <v>0.60693069306930691</v>
      </c>
      <c r="Q118" s="363">
        <f t="shared" si="5"/>
        <v>0.10742574257425742</v>
      </c>
      <c r="R118" s="363">
        <f t="shared" si="6"/>
        <v>5.2970297029702969E-2</v>
      </c>
      <c r="S118" s="363">
        <f t="shared" si="7"/>
        <v>6.5841584158415845E-2</v>
      </c>
      <c r="T118" s="363">
        <f t="shared" si="43"/>
        <v>4.4554455445544552E-2</v>
      </c>
      <c r="U118" s="363">
        <f t="shared" si="44"/>
        <v>3.7623762376237622E-2</v>
      </c>
      <c r="V118" s="363">
        <f t="shared" si="45"/>
        <v>4.6039603960396039E-2</v>
      </c>
      <c r="W118" s="275">
        <f t="shared" si="8"/>
        <v>3.8613861386138613E-2</v>
      </c>
      <c r="X118" s="265"/>
    </row>
    <row r="119" spans="2:24" ht="13.5" customHeight="1">
      <c r="B119" s="607"/>
      <c r="C119" s="546"/>
      <c r="D119" s="358" t="s">
        <v>290</v>
      </c>
      <c r="E119" s="359">
        <f>市区町村別_推計残存歯数階層別人数!H118</f>
        <v>4041</v>
      </c>
      <c r="F119" s="357">
        <f>SUM(G119:N119)</f>
        <v>4041</v>
      </c>
      <c r="G119" s="436">
        <v>2778</v>
      </c>
      <c r="H119" s="436">
        <v>397</v>
      </c>
      <c r="I119" s="436">
        <v>184</v>
      </c>
      <c r="J119" s="436">
        <v>220</v>
      </c>
      <c r="K119" s="436">
        <v>128</v>
      </c>
      <c r="L119" s="436">
        <v>114</v>
      </c>
      <c r="M119" s="436">
        <v>124</v>
      </c>
      <c r="N119" s="436">
        <v>96</v>
      </c>
      <c r="O119" s="360">
        <f t="shared" si="71"/>
        <v>1</v>
      </c>
      <c r="P119" s="360">
        <f t="shared" si="4"/>
        <v>0.68745360059391236</v>
      </c>
      <c r="Q119" s="360">
        <f t="shared" si="5"/>
        <v>9.8243009156149474E-2</v>
      </c>
      <c r="R119" s="360">
        <f t="shared" si="6"/>
        <v>4.5533283840633508E-2</v>
      </c>
      <c r="S119" s="360">
        <f t="shared" si="7"/>
        <v>5.4441969809453108E-2</v>
      </c>
      <c r="T119" s="360">
        <f t="shared" si="43"/>
        <v>3.1675327889136351E-2</v>
      </c>
      <c r="U119" s="360">
        <f t="shared" si="44"/>
        <v>2.8210838901262063E-2</v>
      </c>
      <c r="V119" s="360">
        <f t="shared" si="45"/>
        <v>3.0685473892600842E-2</v>
      </c>
      <c r="W119" s="382">
        <f t="shared" si="8"/>
        <v>2.3756495916852263E-2</v>
      </c>
      <c r="X119" s="265"/>
    </row>
    <row r="120" spans="2:24" ht="13.5" customHeight="1">
      <c r="B120" s="613"/>
      <c r="C120" s="547"/>
      <c r="D120" s="293" t="s">
        <v>134</v>
      </c>
      <c r="E120" s="335">
        <f>市区町村別_推計残存歯数階層別人数!H119</f>
        <v>7278</v>
      </c>
      <c r="F120" s="262">
        <f t="shared" ref="F120" si="72">SUM(F117:F119)</f>
        <v>7278</v>
      </c>
      <c r="G120" s="262">
        <f t="shared" ref="G120:N120" si="73">SUM(G117:G119)</f>
        <v>4611</v>
      </c>
      <c r="H120" s="262">
        <f t="shared" si="73"/>
        <v>739</v>
      </c>
      <c r="I120" s="262">
        <f t="shared" si="73"/>
        <v>351</v>
      </c>
      <c r="J120" s="262">
        <f t="shared" si="73"/>
        <v>445</v>
      </c>
      <c r="K120" s="262">
        <f t="shared" si="73"/>
        <v>299</v>
      </c>
      <c r="L120" s="262">
        <f t="shared" si="73"/>
        <v>272</v>
      </c>
      <c r="M120" s="262">
        <f t="shared" si="73"/>
        <v>312</v>
      </c>
      <c r="N120" s="262">
        <f t="shared" si="73"/>
        <v>249</v>
      </c>
      <c r="O120" s="261">
        <f t="shared" si="71"/>
        <v>1</v>
      </c>
      <c r="P120" s="261">
        <f t="shared" si="4"/>
        <v>0.63355317394888711</v>
      </c>
      <c r="Q120" s="261">
        <f t="shared" si="5"/>
        <v>0.10153888430887606</v>
      </c>
      <c r="R120" s="261">
        <f t="shared" si="6"/>
        <v>4.8227535037098104E-2</v>
      </c>
      <c r="S120" s="261">
        <f t="shared" si="7"/>
        <v>6.1143171200879365E-2</v>
      </c>
      <c r="T120" s="261">
        <f t="shared" si="43"/>
        <v>4.1082715031602088E-2</v>
      </c>
      <c r="U120" s="261">
        <f t="shared" si="44"/>
        <v>3.7372904644133002E-2</v>
      </c>
      <c r="V120" s="261">
        <f t="shared" si="45"/>
        <v>4.2868920032976092E-2</v>
      </c>
      <c r="W120" s="381">
        <f t="shared" si="8"/>
        <v>3.4212695795548226E-2</v>
      </c>
      <c r="X120" s="265"/>
    </row>
    <row r="121" spans="2:24" ht="13.5" customHeight="1">
      <c r="B121" s="606">
        <v>30</v>
      </c>
      <c r="C121" s="545" t="s">
        <v>34</v>
      </c>
      <c r="D121" s="305" t="s">
        <v>288</v>
      </c>
      <c r="E121" s="335">
        <f>市区町村別_推計残存歯数階層別人数!H120</f>
        <v>1600</v>
      </c>
      <c r="F121" s="262">
        <f>SUM(G121:N121)</f>
        <v>1600</v>
      </c>
      <c r="G121" s="433">
        <v>753</v>
      </c>
      <c r="H121" s="433">
        <v>141</v>
      </c>
      <c r="I121" s="433">
        <v>108</v>
      </c>
      <c r="J121" s="433">
        <v>152</v>
      </c>
      <c r="K121" s="433">
        <v>125</v>
      </c>
      <c r="L121" s="433">
        <v>93</v>
      </c>
      <c r="M121" s="433">
        <v>132</v>
      </c>
      <c r="N121" s="433">
        <v>96</v>
      </c>
      <c r="O121" s="261">
        <f t="shared" si="71"/>
        <v>1</v>
      </c>
      <c r="P121" s="261">
        <f t="shared" si="4"/>
        <v>0.47062500000000002</v>
      </c>
      <c r="Q121" s="261">
        <f t="shared" si="5"/>
        <v>8.8124999999999995E-2</v>
      </c>
      <c r="R121" s="261">
        <f t="shared" si="6"/>
        <v>6.7500000000000004E-2</v>
      </c>
      <c r="S121" s="261">
        <f t="shared" si="7"/>
        <v>9.5000000000000001E-2</v>
      </c>
      <c r="T121" s="261">
        <f t="shared" si="43"/>
        <v>7.8125E-2</v>
      </c>
      <c r="U121" s="261">
        <f t="shared" si="44"/>
        <v>5.8125000000000003E-2</v>
      </c>
      <c r="V121" s="261">
        <f t="shared" si="45"/>
        <v>8.2500000000000004E-2</v>
      </c>
      <c r="W121" s="381">
        <f t="shared" si="8"/>
        <v>0.06</v>
      </c>
      <c r="X121" s="265"/>
    </row>
    <row r="122" spans="2:24" ht="13.5" customHeight="1">
      <c r="B122" s="607"/>
      <c r="C122" s="546"/>
      <c r="D122" s="361" t="s">
        <v>289</v>
      </c>
      <c r="E122" s="362">
        <f>市区町村別_推計残存歯数階層別人数!H121</f>
        <v>2595</v>
      </c>
      <c r="F122" s="295">
        <f>SUM(G122:N122)</f>
        <v>2595</v>
      </c>
      <c r="G122" s="439">
        <v>1498</v>
      </c>
      <c r="H122" s="439">
        <v>239</v>
      </c>
      <c r="I122" s="439">
        <v>183</v>
      </c>
      <c r="J122" s="439">
        <v>188</v>
      </c>
      <c r="K122" s="439">
        <v>157</v>
      </c>
      <c r="L122" s="439">
        <v>110</v>
      </c>
      <c r="M122" s="439">
        <v>119</v>
      </c>
      <c r="N122" s="439">
        <v>101</v>
      </c>
      <c r="O122" s="363">
        <f t="shared" si="71"/>
        <v>1</v>
      </c>
      <c r="P122" s="363">
        <f t="shared" si="4"/>
        <v>0.57726396917148359</v>
      </c>
      <c r="Q122" s="363">
        <f t="shared" si="5"/>
        <v>9.2100192678227361E-2</v>
      </c>
      <c r="R122" s="363">
        <f t="shared" si="6"/>
        <v>7.0520231213872839E-2</v>
      </c>
      <c r="S122" s="363">
        <f t="shared" si="7"/>
        <v>7.2447013487475911E-2</v>
      </c>
      <c r="T122" s="363">
        <f t="shared" si="43"/>
        <v>6.0500963391136801E-2</v>
      </c>
      <c r="U122" s="363">
        <f t="shared" si="44"/>
        <v>4.238921001926782E-2</v>
      </c>
      <c r="V122" s="363">
        <f t="shared" si="45"/>
        <v>4.5857418111753374E-2</v>
      </c>
      <c r="W122" s="275">
        <f t="shared" si="8"/>
        <v>3.8921001926782273E-2</v>
      </c>
      <c r="X122" s="265"/>
    </row>
    <row r="123" spans="2:24" ht="13.5" customHeight="1">
      <c r="B123" s="607"/>
      <c r="C123" s="546"/>
      <c r="D123" s="358" t="s">
        <v>290</v>
      </c>
      <c r="E123" s="359">
        <f>市区町村別_推計残存歯数階層別人数!H122</f>
        <v>5095</v>
      </c>
      <c r="F123" s="357">
        <f>SUM(G123:N123)</f>
        <v>5095</v>
      </c>
      <c r="G123" s="436">
        <v>3415</v>
      </c>
      <c r="H123" s="436">
        <v>487</v>
      </c>
      <c r="I123" s="436">
        <v>276</v>
      </c>
      <c r="J123" s="436">
        <v>258</v>
      </c>
      <c r="K123" s="436">
        <v>198</v>
      </c>
      <c r="L123" s="436">
        <v>147</v>
      </c>
      <c r="M123" s="436">
        <v>204</v>
      </c>
      <c r="N123" s="436">
        <v>110</v>
      </c>
      <c r="O123" s="360">
        <f t="shared" si="71"/>
        <v>1</v>
      </c>
      <c r="P123" s="360">
        <f t="shared" si="4"/>
        <v>0.67026496565260063</v>
      </c>
      <c r="Q123" s="360">
        <f t="shared" si="5"/>
        <v>9.5583905789990181E-2</v>
      </c>
      <c r="R123" s="360">
        <f t="shared" si="6"/>
        <v>5.4170755642787047E-2</v>
      </c>
      <c r="S123" s="360">
        <f t="shared" si="7"/>
        <v>5.0637880274779196E-2</v>
      </c>
      <c r="T123" s="360">
        <f t="shared" si="43"/>
        <v>3.8861629048086356E-2</v>
      </c>
      <c r="U123" s="360">
        <f t="shared" si="44"/>
        <v>2.8851815505397449E-2</v>
      </c>
      <c r="V123" s="360">
        <f t="shared" si="45"/>
        <v>4.0039254170755642E-2</v>
      </c>
      <c r="W123" s="382">
        <f t="shared" si="8"/>
        <v>2.1589793915603533E-2</v>
      </c>
      <c r="X123" s="265"/>
    </row>
    <row r="124" spans="2:24" ht="13.5" customHeight="1">
      <c r="B124" s="613"/>
      <c r="C124" s="547"/>
      <c r="D124" s="293" t="s">
        <v>134</v>
      </c>
      <c r="E124" s="335">
        <f>市区町村別_推計残存歯数階層別人数!H123</f>
        <v>9290</v>
      </c>
      <c r="F124" s="262">
        <f t="shared" ref="F124" si="74">SUM(F121:F123)</f>
        <v>9290</v>
      </c>
      <c r="G124" s="262">
        <f t="shared" ref="G124:N124" si="75">SUM(G121:G123)</f>
        <v>5666</v>
      </c>
      <c r="H124" s="262">
        <f t="shared" si="75"/>
        <v>867</v>
      </c>
      <c r="I124" s="262">
        <f t="shared" si="75"/>
        <v>567</v>
      </c>
      <c r="J124" s="262">
        <f t="shared" si="75"/>
        <v>598</v>
      </c>
      <c r="K124" s="262">
        <f t="shared" si="75"/>
        <v>480</v>
      </c>
      <c r="L124" s="262">
        <f t="shared" si="75"/>
        <v>350</v>
      </c>
      <c r="M124" s="262">
        <f t="shared" si="75"/>
        <v>455</v>
      </c>
      <c r="N124" s="262">
        <f t="shared" si="75"/>
        <v>307</v>
      </c>
      <c r="O124" s="261">
        <f t="shared" si="71"/>
        <v>1</v>
      </c>
      <c r="P124" s="261">
        <f t="shared" si="4"/>
        <v>0.60990312163616789</v>
      </c>
      <c r="Q124" s="261">
        <f t="shared" si="5"/>
        <v>9.3326157158234654E-2</v>
      </c>
      <c r="R124" s="261">
        <f t="shared" si="6"/>
        <v>6.1033369214208828E-2</v>
      </c>
      <c r="S124" s="261">
        <f t="shared" si="7"/>
        <v>6.437029063509149E-2</v>
      </c>
      <c r="T124" s="261">
        <f t="shared" si="43"/>
        <v>5.1668460710441337E-2</v>
      </c>
      <c r="U124" s="261">
        <f t="shared" si="44"/>
        <v>3.7674919268030141E-2</v>
      </c>
      <c r="V124" s="261">
        <f t="shared" si="45"/>
        <v>4.8977395048439183E-2</v>
      </c>
      <c r="W124" s="381">
        <f t="shared" si="8"/>
        <v>3.3046286329386436E-2</v>
      </c>
      <c r="X124" s="265"/>
    </row>
    <row r="125" spans="2:24" ht="13.5" customHeight="1">
      <c r="B125" s="606">
        <v>31</v>
      </c>
      <c r="C125" s="545" t="s">
        <v>35</v>
      </c>
      <c r="D125" s="305" t="s">
        <v>288</v>
      </c>
      <c r="E125" s="335">
        <f>市区町村別_推計残存歯数階層別人数!H124</f>
        <v>1919</v>
      </c>
      <c r="F125" s="262">
        <f>SUM(G125:N125)</f>
        <v>1919</v>
      </c>
      <c r="G125" s="433">
        <v>1067</v>
      </c>
      <c r="H125" s="433">
        <v>201</v>
      </c>
      <c r="I125" s="433">
        <v>114</v>
      </c>
      <c r="J125" s="433">
        <v>157</v>
      </c>
      <c r="K125" s="433">
        <v>95</v>
      </c>
      <c r="L125" s="433">
        <v>87</v>
      </c>
      <c r="M125" s="433">
        <v>112</v>
      </c>
      <c r="N125" s="433">
        <v>86</v>
      </c>
      <c r="O125" s="261">
        <f t="shared" si="71"/>
        <v>1</v>
      </c>
      <c r="P125" s="261">
        <f t="shared" si="4"/>
        <v>0.55601875977071391</v>
      </c>
      <c r="Q125" s="261">
        <f t="shared" si="5"/>
        <v>0.10474205315268369</v>
      </c>
      <c r="R125" s="261">
        <f t="shared" si="6"/>
        <v>5.9405940594059403E-2</v>
      </c>
      <c r="S125" s="261">
        <f t="shared" si="7"/>
        <v>8.181344450234497E-2</v>
      </c>
      <c r="T125" s="261">
        <f t="shared" si="43"/>
        <v>4.9504950495049507E-2</v>
      </c>
      <c r="U125" s="261">
        <f t="shared" si="44"/>
        <v>4.5336112558624284E-2</v>
      </c>
      <c r="V125" s="261">
        <f t="shared" si="45"/>
        <v>5.8363731109953097E-2</v>
      </c>
      <c r="W125" s="381">
        <f t="shared" si="8"/>
        <v>4.4815007816571134E-2</v>
      </c>
      <c r="X125" s="265"/>
    </row>
    <row r="126" spans="2:24" ht="13.5" customHeight="1">
      <c r="B126" s="607"/>
      <c r="C126" s="546"/>
      <c r="D126" s="361" t="s">
        <v>289</v>
      </c>
      <c r="E126" s="362">
        <f>市区町村別_推計残存歯数階層別人数!H125</f>
        <v>3556</v>
      </c>
      <c r="F126" s="295">
        <f>SUM(G126:N126)</f>
        <v>3556</v>
      </c>
      <c r="G126" s="439">
        <v>2338</v>
      </c>
      <c r="H126" s="439">
        <v>359</v>
      </c>
      <c r="I126" s="439">
        <v>197</v>
      </c>
      <c r="J126" s="439">
        <v>221</v>
      </c>
      <c r="K126" s="439">
        <v>144</v>
      </c>
      <c r="L126" s="439">
        <v>106</v>
      </c>
      <c r="M126" s="439">
        <v>109</v>
      </c>
      <c r="N126" s="439">
        <v>82</v>
      </c>
      <c r="O126" s="363">
        <f t="shared" si="71"/>
        <v>1</v>
      </c>
      <c r="P126" s="363">
        <f t="shared" si="4"/>
        <v>0.65748031496062997</v>
      </c>
      <c r="Q126" s="363">
        <f t="shared" si="5"/>
        <v>0.10095613048368954</v>
      </c>
      <c r="R126" s="363">
        <f t="shared" si="6"/>
        <v>5.5399325084364452E-2</v>
      </c>
      <c r="S126" s="363">
        <f t="shared" si="7"/>
        <v>6.2148481439820019E-2</v>
      </c>
      <c r="T126" s="363">
        <f t="shared" si="43"/>
        <v>4.0494938132733409E-2</v>
      </c>
      <c r="U126" s="363">
        <f t="shared" si="44"/>
        <v>2.9808773903262094E-2</v>
      </c>
      <c r="V126" s="363">
        <f t="shared" si="45"/>
        <v>3.0652418447694039E-2</v>
      </c>
      <c r="W126" s="275">
        <f t="shared" si="8"/>
        <v>2.3059617547806523E-2</v>
      </c>
      <c r="X126" s="265"/>
    </row>
    <row r="127" spans="2:24" ht="13.5" customHeight="1">
      <c r="B127" s="607"/>
      <c r="C127" s="546"/>
      <c r="D127" s="358" t="s">
        <v>290</v>
      </c>
      <c r="E127" s="359">
        <f>市区町村別_推計残存歯数階層別人数!H126</f>
        <v>8520</v>
      </c>
      <c r="F127" s="357">
        <f>SUM(G127:N127)</f>
        <v>8520</v>
      </c>
      <c r="G127" s="436">
        <v>6229</v>
      </c>
      <c r="H127" s="436">
        <v>779</v>
      </c>
      <c r="I127" s="436">
        <v>335</v>
      </c>
      <c r="J127" s="436">
        <v>431</v>
      </c>
      <c r="K127" s="436">
        <v>244</v>
      </c>
      <c r="L127" s="436">
        <v>148</v>
      </c>
      <c r="M127" s="436">
        <v>187</v>
      </c>
      <c r="N127" s="436">
        <v>167</v>
      </c>
      <c r="O127" s="360">
        <f t="shared" si="71"/>
        <v>1</v>
      </c>
      <c r="P127" s="360">
        <f t="shared" si="4"/>
        <v>0.73110328638497657</v>
      </c>
      <c r="Q127" s="360">
        <f t="shared" si="5"/>
        <v>9.1431924882629106E-2</v>
      </c>
      <c r="R127" s="360">
        <f t="shared" si="6"/>
        <v>3.9319248826291078E-2</v>
      </c>
      <c r="S127" s="360">
        <f t="shared" si="7"/>
        <v>5.0586854460093894E-2</v>
      </c>
      <c r="T127" s="360">
        <f t="shared" si="43"/>
        <v>2.8638497652582161E-2</v>
      </c>
      <c r="U127" s="360">
        <f t="shared" si="44"/>
        <v>1.7370892018779342E-2</v>
      </c>
      <c r="V127" s="360">
        <f t="shared" si="45"/>
        <v>2.1948356807511737E-2</v>
      </c>
      <c r="W127" s="382">
        <f t="shared" si="8"/>
        <v>1.9600938967136151E-2</v>
      </c>
      <c r="X127" s="265"/>
    </row>
    <row r="128" spans="2:24" ht="13.5" customHeight="1">
      <c r="B128" s="613"/>
      <c r="C128" s="547"/>
      <c r="D128" s="293" t="s">
        <v>134</v>
      </c>
      <c r="E128" s="335">
        <f>市区町村別_推計残存歯数階層別人数!H127</f>
        <v>13995</v>
      </c>
      <c r="F128" s="262">
        <f t="shared" ref="F128" si="76">SUM(F125:F127)</f>
        <v>13995</v>
      </c>
      <c r="G128" s="262">
        <f t="shared" ref="G128:N128" si="77">SUM(G125:G127)</f>
        <v>9634</v>
      </c>
      <c r="H128" s="262">
        <f t="shared" si="77"/>
        <v>1339</v>
      </c>
      <c r="I128" s="262">
        <f t="shared" si="77"/>
        <v>646</v>
      </c>
      <c r="J128" s="262">
        <f t="shared" si="77"/>
        <v>809</v>
      </c>
      <c r="K128" s="262">
        <f t="shared" si="77"/>
        <v>483</v>
      </c>
      <c r="L128" s="262">
        <f t="shared" si="77"/>
        <v>341</v>
      </c>
      <c r="M128" s="262">
        <f t="shared" si="77"/>
        <v>408</v>
      </c>
      <c r="N128" s="262">
        <f t="shared" si="77"/>
        <v>335</v>
      </c>
      <c r="O128" s="261">
        <f t="shared" si="71"/>
        <v>1</v>
      </c>
      <c r="P128" s="261">
        <f t="shared" si="4"/>
        <v>0.688388710253662</v>
      </c>
      <c r="Q128" s="261">
        <f t="shared" si="5"/>
        <v>9.5677027509824944E-2</v>
      </c>
      <c r="R128" s="261">
        <f t="shared" si="6"/>
        <v>4.6159342622365131E-2</v>
      </c>
      <c r="S128" s="261">
        <f t="shared" si="7"/>
        <v>5.7806359414076455E-2</v>
      </c>
      <c r="T128" s="261">
        <f t="shared" si="43"/>
        <v>3.4512325830653806E-2</v>
      </c>
      <c r="U128" s="261">
        <f t="shared" si="44"/>
        <v>2.4365844944623079E-2</v>
      </c>
      <c r="V128" s="261">
        <f t="shared" si="45"/>
        <v>2.9153269024651662E-2</v>
      </c>
      <c r="W128" s="381">
        <f t="shared" si="8"/>
        <v>2.3937120400142908E-2</v>
      </c>
      <c r="X128" s="265"/>
    </row>
    <row r="129" spans="2:24" ht="13.5" customHeight="1">
      <c r="B129" s="606">
        <v>32</v>
      </c>
      <c r="C129" s="545" t="s">
        <v>36</v>
      </c>
      <c r="D129" s="305" t="s">
        <v>288</v>
      </c>
      <c r="E129" s="335">
        <f>市区町村別_推計残存歯数階層別人数!H128</f>
        <v>1750</v>
      </c>
      <c r="F129" s="262">
        <f>SUM(G129:N129)</f>
        <v>1750</v>
      </c>
      <c r="G129" s="433">
        <v>910</v>
      </c>
      <c r="H129" s="433">
        <v>176</v>
      </c>
      <c r="I129" s="433">
        <v>151</v>
      </c>
      <c r="J129" s="433">
        <v>76</v>
      </c>
      <c r="K129" s="433">
        <v>108</v>
      </c>
      <c r="L129" s="433">
        <v>115</v>
      </c>
      <c r="M129" s="433">
        <v>129</v>
      </c>
      <c r="N129" s="433">
        <v>85</v>
      </c>
      <c r="O129" s="261">
        <f t="shared" si="71"/>
        <v>1</v>
      </c>
      <c r="P129" s="261">
        <f t="shared" si="4"/>
        <v>0.52</v>
      </c>
      <c r="Q129" s="261">
        <f t="shared" si="5"/>
        <v>0.10057142857142858</v>
      </c>
      <c r="R129" s="261">
        <f t="shared" si="6"/>
        <v>8.6285714285714285E-2</v>
      </c>
      <c r="S129" s="261">
        <f t="shared" si="7"/>
        <v>4.3428571428571427E-2</v>
      </c>
      <c r="T129" s="261">
        <f t="shared" si="43"/>
        <v>6.1714285714285715E-2</v>
      </c>
      <c r="U129" s="261">
        <f t="shared" si="44"/>
        <v>6.5714285714285711E-2</v>
      </c>
      <c r="V129" s="261">
        <f t="shared" si="45"/>
        <v>7.3714285714285718E-2</v>
      </c>
      <c r="W129" s="381">
        <f t="shared" si="8"/>
        <v>4.8571428571428571E-2</v>
      </c>
      <c r="X129" s="265"/>
    </row>
    <row r="130" spans="2:24" ht="13.5" customHeight="1">
      <c r="B130" s="607"/>
      <c r="C130" s="546"/>
      <c r="D130" s="361" t="s">
        <v>289</v>
      </c>
      <c r="E130" s="362">
        <f>市区町村別_推計残存歯数階層別人数!H129</f>
        <v>2899</v>
      </c>
      <c r="F130" s="295">
        <f>SUM(G130:N130)</f>
        <v>2899</v>
      </c>
      <c r="G130" s="439">
        <v>1729</v>
      </c>
      <c r="H130" s="439">
        <v>306</v>
      </c>
      <c r="I130" s="439">
        <v>222</v>
      </c>
      <c r="J130" s="439">
        <v>141</v>
      </c>
      <c r="K130" s="439">
        <v>139</v>
      </c>
      <c r="L130" s="439">
        <v>131</v>
      </c>
      <c r="M130" s="439">
        <v>145</v>
      </c>
      <c r="N130" s="439">
        <v>86</v>
      </c>
      <c r="O130" s="363">
        <f t="shared" si="71"/>
        <v>1</v>
      </c>
      <c r="P130" s="363">
        <f t="shared" si="4"/>
        <v>0.5964125560538116</v>
      </c>
      <c r="Q130" s="363">
        <f t="shared" si="5"/>
        <v>0.10555363918592618</v>
      </c>
      <c r="R130" s="363">
        <f t="shared" si="6"/>
        <v>7.6578130389789584E-2</v>
      </c>
      <c r="S130" s="363">
        <f t="shared" si="7"/>
        <v>4.8637461193515003E-2</v>
      </c>
      <c r="T130" s="363">
        <f t="shared" si="43"/>
        <v>4.7947568126940322E-2</v>
      </c>
      <c r="U130" s="363">
        <f t="shared" si="44"/>
        <v>4.5187995860641601E-2</v>
      </c>
      <c r="V130" s="363">
        <f t="shared" si="45"/>
        <v>5.001724732666437E-2</v>
      </c>
      <c r="W130" s="275">
        <f t="shared" si="8"/>
        <v>2.9665401862711278E-2</v>
      </c>
      <c r="X130" s="265"/>
    </row>
    <row r="131" spans="2:24" ht="13.5" customHeight="1">
      <c r="B131" s="607"/>
      <c r="C131" s="546"/>
      <c r="D131" s="358" t="s">
        <v>290</v>
      </c>
      <c r="E131" s="359">
        <f>市区町村別_推計残存歯数階層別人数!H130</f>
        <v>5751</v>
      </c>
      <c r="F131" s="357">
        <f>SUM(G131:N131)</f>
        <v>5751</v>
      </c>
      <c r="G131" s="436">
        <v>3958</v>
      </c>
      <c r="H131" s="436">
        <v>539</v>
      </c>
      <c r="I131" s="436">
        <v>354</v>
      </c>
      <c r="J131" s="436">
        <v>242</v>
      </c>
      <c r="K131" s="436">
        <v>181</v>
      </c>
      <c r="L131" s="436">
        <v>171</v>
      </c>
      <c r="M131" s="436">
        <v>179</v>
      </c>
      <c r="N131" s="436">
        <v>127</v>
      </c>
      <c r="O131" s="360">
        <f t="shared" si="71"/>
        <v>1</v>
      </c>
      <c r="P131" s="360">
        <f t="shared" si="4"/>
        <v>0.68822813423752394</v>
      </c>
      <c r="Q131" s="360">
        <f t="shared" si="5"/>
        <v>9.3722830812032684E-2</v>
      </c>
      <c r="R131" s="360">
        <f t="shared" si="6"/>
        <v>6.1554512258737613E-2</v>
      </c>
      <c r="S131" s="360">
        <f t="shared" si="7"/>
        <v>4.2079638323769777E-2</v>
      </c>
      <c r="T131" s="360">
        <f t="shared" si="43"/>
        <v>3.1472787341331944E-2</v>
      </c>
      <c r="U131" s="360">
        <f t="shared" si="44"/>
        <v>2.9733959311424099E-2</v>
      </c>
      <c r="V131" s="360">
        <f t="shared" si="45"/>
        <v>3.1125021735350374E-2</v>
      </c>
      <c r="W131" s="382">
        <f t="shared" si="8"/>
        <v>2.2083115979829596E-2</v>
      </c>
      <c r="X131" s="265"/>
    </row>
    <row r="132" spans="2:24" ht="13.5" customHeight="1">
      <c r="B132" s="613"/>
      <c r="C132" s="547"/>
      <c r="D132" s="293" t="s">
        <v>134</v>
      </c>
      <c r="E132" s="335">
        <f>市区町村別_推計残存歯数階層別人数!H131</f>
        <v>10400</v>
      </c>
      <c r="F132" s="262">
        <f t="shared" ref="F132" si="78">SUM(F129:F131)</f>
        <v>10400</v>
      </c>
      <c r="G132" s="262">
        <f t="shared" ref="G132:N132" si="79">SUM(G129:G131)</f>
        <v>6597</v>
      </c>
      <c r="H132" s="262">
        <f t="shared" si="79"/>
        <v>1021</v>
      </c>
      <c r="I132" s="262">
        <f t="shared" si="79"/>
        <v>727</v>
      </c>
      <c r="J132" s="262">
        <f t="shared" si="79"/>
        <v>459</v>
      </c>
      <c r="K132" s="262">
        <f t="shared" si="79"/>
        <v>428</v>
      </c>
      <c r="L132" s="262">
        <f t="shared" si="79"/>
        <v>417</v>
      </c>
      <c r="M132" s="262">
        <f t="shared" si="79"/>
        <v>453</v>
      </c>
      <c r="N132" s="262">
        <f t="shared" si="79"/>
        <v>298</v>
      </c>
      <c r="O132" s="261">
        <f t="shared" si="71"/>
        <v>1</v>
      </c>
      <c r="P132" s="261">
        <f t="shared" si="4"/>
        <v>0.63432692307692307</v>
      </c>
      <c r="Q132" s="261">
        <f t="shared" si="5"/>
        <v>9.8173076923076918E-2</v>
      </c>
      <c r="R132" s="261">
        <f t="shared" si="6"/>
        <v>6.990384615384615E-2</v>
      </c>
      <c r="S132" s="261">
        <f t="shared" si="7"/>
        <v>4.4134615384615383E-2</v>
      </c>
      <c r="T132" s="261">
        <f t="shared" si="43"/>
        <v>4.1153846153846152E-2</v>
      </c>
      <c r="U132" s="261">
        <f t="shared" si="44"/>
        <v>4.0096153846153844E-2</v>
      </c>
      <c r="V132" s="261">
        <f t="shared" si="45"/>
        <v>4.3557692307692311E-2</v>
      </c>
      <c r="W132" s="381">
        <f t="shared" si="8"/>
        <v>2.8653846153846155E-2</v>
      </c>
      <c r="X132" s="265"/>
    </row>
    <row r="133" spans="2:24" ht="13.5" customHeight="1">
      <c r="B133" s="606">
        <v>33</v>
      </c>
      <c r="C133" s="545" t="s">
        <v>37</v>
      </c>
      <c r="D133" s="305" t="s">
        <v>288</v>
      </c>
      <c r="E133" s="335">
        <f>市区町村別_推計残存歯数階層別人数!H132</f>
        <v>482</v>
      </c>
      <c r="F133" s="262">
        <f>SUM(G133:N133)</f>
        <v>482</v>
      </c>
      <c r="G133" s="433">
        <v>284</v>
      </c>
      <c r="H133" s="433">
        <v>30</v>
      </c>
      <c r="I133" s="433">
        <v>18</v>
      </c>
      <c r="J133" s="433">
        <v>30</v>
      </c>
      <c r="K133" s="433">
        <v>34</v>
      </c>
      <c r="L133" s="433">
        <v>28</v>
      </c>
      <c r="M133" s="433">
        <v>34</v>
      </c>
      <c r="N133" s="433">
        <v>24</v>
      </c>
      <c r="O133" s="261">
        <f t="shared" si="71"/>
        <v>1</v>
      </c>
      <c r="P133" s="261">
        <f t="shared" si="4"/>
        <v>0.58921161825726143</v>
      </c>
      <c r="Q133" s="261">
        <f t="shared" si="5"/>
        <v>6.2240663900414939E-2</v>
      </c>
      <c r="R133" s="261">
        <f t="shared" si="6"/>
        <v>3.7344398340248962E-2</v>
      </c>
      <c r="S133" s="261">
        <f t="shared" si="7"/>
        <v>6.2240663900414939E-2</v>
      </c>
      <c r="T133" s="261">
        <f t="shared" ref="T133:T196" si="80">IFERROR(K133/E133,"-")</f>
        <v>7.0539419087136929E-2</v>
      </c>
      <c r="U133" s="261">
        <f t="shared" ref="U133:U196" si="81">IFERROR(L133/E133,"-")</f>
        <v>5.8091286307053944E-2</v>
      </c>
      <c r="V133" s="261">
        <f t="shared" ref="V133:V196" si="82">IFERROR(M133/E133,"-")</f>
        <v>7.0539419087136929E-2</v>
      </c>
      <c r="W133" s="381">
        <f t="shared" si="8"/>
        <v>4.9792531120331947E-2</v>
      </c>
      <c r="X133" s="265"/>
    </row>
    <row r="134" spans="2:24" ht="13.5" customHeight="1">
      <c r="B134" s="607"/>
      <c r="C134" s="546"/>
      <c r="D134" s="361" t="s">
        <v>289</v>
      </c>
      <c r="E134" s="362">
        <f>市区町村別_推計残存歯数階層別人数!H133</f>
        <v>779</v>
      </c>
      <c r="F134" s="295">
        <f>SUM(G134:N134)</f>
        <v>779</v>
      </c>
      <c r="G134" s="439">
        <v>505</v>
      </c>
      <c r="H134" s="439">
        <v>57</v>
      </c>
      <c r="I134" s="439">
        <v>45</v>
      </c>
      <c r="J134" s="439">
        <v>48</v>
      </c>
      <c r="K134" s="439">
        <v>36</v>
      </c>
      <c r="L134" s="439">
        <v>30</v>
      </c>
      <c r="M134" s="439">
        <v>30</v>
      </c>
      <c r="N134" s="439">
        <v>28</v>
      </c>
      <c r="O134" s="363">
        <f t="shared" si="71"/>
        <v>1</v>
      </c>
      <c r="P134" s="363">
        <f t="shared" si="4"/>
        <v>0.6482670089858793</v>
      </c>
      <c r="Q134" s="363">
        <f t="shared" si="5"/>
        <v>7.3170731707317069E-2</v>
      </c>
      <c r="R134" s="363">
        <f t="shared" si="6"/>
        <v>5.7766367137355584E-2</v>
      </c>
      <c r="S134" s="363">
        <f t="shared" si="7"/>
        <v>6.1617458279845959E-2</v>
      </c>
      <c r="T134" s="363">
        <f t="shared" si="80"/>
        <v>4.6213093709884467E-2</v>
      </c>
      <c r="U134" s="363">
        <f t="shared" si="81"/>
        <v>3.8510911424903725E-2</v>
      </c>
      <c r="V134" s="363">
        <f t="shared" si="82"/>
        <v>3.8510911424903725E-2</v>
      </c>
      <c r="W134" s="275">
        <f t="shared" si="8"/>
        <v>3.5943517329910142E-2</v>
      </c>
      <c r="X134" s="265"/>
    </row>
    <row r="135" spans="2:24" ht="13.5" customHeight="1">
      <c r="B135" s="607"/>
      <c r="C135" s="546"/>
      <c r="D135" s="358" t="s">
        <v>290</v>
      </c>
      <c r="E135" s="359">
        <f>市区町村別_推計残存歯数階層別人数!H134</f>
        <v>1497</v>
      </c>
      <c r="F135" s="357">
        <f>SUM(G135:N135)</f>
        <v>1497</v>
      </c>
      <c r="G135" s="436">
        <v>1078</v>
      </c>
      <c r="H135" s="436">
        <v>120</v>
      </c>
      <c r="I135" s="436">
        <v>58</v>
      </c>
      <c r="J135" s="436">
        <v>60</v>
      </c>
      <c r="K135" s="436">
        <v>54</v>
      </c>
      <c r="L135" s="436">
        <v>40</v>
      </c>
      <c r="M135" s="436">
        <v>43</v>
      </c>
      <c r="N135" s="436">
        <v>44</v>
      </c>
      <c r="O135" s="360">
        <f t="shared" si="71"/>
        <v>1</v>
      </c>
      <c r="P135" s="360">
        <f t="shared" si="4"/>
        <v>0.72010688042752169</v>
      </c>
      <c r="Q135" s="360">
        <f t="shared" si="5"/>
        <v>8.0160320641282562E-2</v>
      </c>
      <c r="R135" s="360">
        <f t="shared" si="6"/>
        <v>3.8744154976619906E-2</v>
      </c>
      <c r="S135" s="360">
        <f t="shared" si="7"/>
        <v>4.0080160320641281E-2</v>
      </c>
      <c r="T135" s="360">
        <f t="shared" si="80"/>
        <v>3.6072144288577156E-2</v>
      </c>
      <c r="U135" s="360">
        <f t="shared" si="81"/>
        <v>2.6720106880427523E-2</v>
      </c>
      <c r="V135" s="360">
        <f t="shared" si="82"/>
        <v>2.8724114896459586E-2</v>
      </c>
      <c r="W135" s="382">
        <f t="shared" si="8"/>
        <v>2.9392117568470273E-2</v>
      </c>
      <c r="X135" s="265"/>
    </row>
    <row r="136" spans="2:24" ht="13.5" customHeight="1">
      <c r="B136" s="613"/>
      <c r="C136" s="547"/>
      <c r="D136" s="293" t="s">
        <v>134</v>
      </c>
      <c r="E136" s="335">
        <f>市区町村別_推計残存歯数階層別人数!H135</f>
        <v>2758</v>
      </c>
      <c r="F136" s="262">
        <f t="shared" ref="F136" si="83">SUM(F133:F135)</f>
        <v>2758</v>
      </c>
      <c r="G136" s="262">
        <f t="shared" ref="G136:N136" si="84">SUM(G133:G135)</f>
        <v>1867</v>
      </c>
      <c r="H136" s="262">
        <f t="shared" si="84"/>
        <v>207</v>
      </c>
      <c r="I136" s="262">
        <f t="shared" si="84"/>
        <v>121</v>
      </c>
      <c r="J136" s="262">
        <f t="shared" si="84"/>
        <v>138</v>
      </c>
      <c r="K136" s="262">
        <f t="shared" si="84"/>
        <v>124</v>
      </c>
      <c r="L136" s="262">
        <f t="shared" si="84"/>
        <v>98</v>
      </c>
      <c r="M136" s="262">
        <f t="shared" si="84"/>
        <v>107</v>
      </c>
      <c r="N136" s="262">
        <f t="shared" si="84"/>
        <v>96</v>
      </c>
      <c r="O136" s="261">
        <f t="shared" si="71"/>
        <v>1</v>
      </c>
      <c r="P136" s="261">
        <f t="shared" si="4"/>
        <v>0.67693981145757798</v>
      </c>
      <c r="Q136" s="261">
        <f t="shared" si="5"/>
        <v>7.5054387237128359E-2</v>
      </c>
      <c r="R136" s="261">
        <f t="shared" si="6"/>
        <v>4.3872371283538797E-2</v>
      </c>
      <c r="S136" s="261">
        <f t="shared" si="7"/>
        <v>5.0036258158085573E-2</v>
      </c>
      <c r="T136" s="261">
        <f t="shared" si="80"/>
        <v>4.4960116026105876E-2</v>
      </c>
      <c r="U136" s="261">
        <f t="shared" si="81"/>
        <v>3.553299492385787E-2</v>
      </c>
      <c r="V136" s="261">
        <f t="shared" si="82"/>
        <v>3.87962291515591E-2</v>
      </c>
      <c r="W136" s="381">
        <f t="shared" si="8"/>
        <v>3.4807831762146482E-2</v>
      </c>
      <c r="X136" s="265"/>
    </row>
    <row r="137" spans="2:24" ht="13.5" customHeight="1">
      <c r="B137" s="606">
        <v>34</v>
      </c>
      <c r="C137" s="545" t="s">
        <v>38</v>
      </c>
      <c r="D137" s="305" t="s">
        <v>288</v>
      </c>
      <c r="E137" s="335">
        <f>市区町村別_推計残存歯数階層別人数!H136</f>
        <v>1980</v>
      </c>
      <c r="F137" s="262">
        <f>SUM(G137:N137)</f>
        <v>1980</v>
      </c>
      <c r="G137" s="433">
        <v>1101</v>
      </c>
      <c r="H137" s="433">
        <v>171</v>
      </c>
      <c r="I137" s="433">
        <v>105</v>
      </c>
      <c r="J137" s="433">
        <v>173</v>
      </c>
      <c r="K137" s="433">
        <v>132</v>
      </c>
      <c r="L137" s="433">
        <v>107</v>
      </c>
      <c r="M137" s="433">
        <v>115</v>
      </c>
      <c r="N137" s="433">
        <v>76</v>
      </c>
      <c r="O137" s="261">
        <f t="shared" si="71"/>
        <v>1</v>
      </c>
      <c r="P137" s="261">
        <f t="shared" si="4"/>
        <v>0.55606060606060603</v>
      </c>
      <c r="Q137" s="261">
        <f t="shared" si="5"/>
        <v>8.6363636363636365E-2</v>
      </c>
      <c r="R137" s="261">
        <f t="shared" si="6"/>
        <v>5.3030303030303032E-2</v>
      </c>
      <c r="S137" s="261">
        <f t="shared" si="7"/>
        <v>8.7373737373737367E-2</v>
      </c>
      <c r="T137" s="261">
        <f t="shared" si="80"/>
        <v>6.6666666666666666E-2</v>
      </c>
      <c r="U137" s="261">
        <f t="shared" si="81"/>
        <v>5.4040404040404041E-2</v>
      </c>
      <c r="V137" s="261">
        <f t="shared" si="82"/>
        <v>5.808080808080808E-2</v>
      </c>
      <c r="W137" s="381">
        <f t="shared" si="8"/>
        <v>3.8383838383838381E-2</v>
      </c>
      <c r="X137" s="265"/>
    </row>
    <row r="138" spans="2:24" ht="13.5" customHeight="1">
      <c r="B138" s="607"/>
      <c r="C138" s="546"/>
      <c r="D138" s="361" t="s">
        <v>289</v>
      </c>
      <c r="E138" s="362">
        <f>市区町村別_推計残存歯数階層別人数!H137</f>
        <v>3269</v>
      </c>
      <c r="F138" s="295">
        <f>SUM(G138:N138)</f>
        <v>3269</v>
      </c>
      <c r="G138" s="439">
        <v>2134</v>
      </c>
      <c r="H138" s="439">
        <v>248</v>
      </c>
      <c r="I138" s="439">
        <v>133</v>
      </c>
      <c r="J138" s="439">
        <v>251</v>
      </c>
      <c r="K138" s="439">
        <v>143</v>
      </c>
      <c r="L138" s="439">
        <v>120</v>
      </c>
      <c r="M138" s="439">
        <v>135</v>
      </c>
      <c r="N138" s="439">
        <v>105</v>
      </c>
      <c r="O138" s="363">
        <f t="shared" si="71"/>
        <v>1</v>
      </c>
      <c r="P138" s="363">
        <f t="shared" si="4"/>
        <v>0.65279902110737231</v>
      </c>
      <c r="Q138" s="363">
        <f t="shared" si="5"/>
        <v>7.5864178647904554E-2</v>
      </c>
      <c r="R138" s="363">
        <f t="shared" si="6"/>
        <v>4.068522483940043E-2</v>
      </c>
      <c r="S138" s="363">
        <f t="shared" si="7"/>
        <v>7.6781890486387269E-2</v>
      </c>
      <c r="T138" s="363">
        <f t="shared" si="80"/>
        <v>4.3744264301009486E-2</v>
      </c>
      <c r="U138" s="363">
        <f t="shared" si="81"/>
        <v>3.6708473539308659E-2</v>
      </c>
      <c r="V138" s="363">
        <f t="shared" si="82"/>
        <v>4.1297032731722236E-2</v>
      </c>
      <c r="W138" s="275">
        <f t="shared" si="8"/>
        <v>3.2119914346895075E-2</v>
      </c>
      <c r="X138" s="265"/>
    </row>
    <row r="139" spans="2:24" ht="13.5" customHeight="1">
      <c r="B139" s="607"/>
      <c r="C139" s="546"/>
      <c r="D139" s="358" t="s">
        <v>290</v>
      </c>
      <c r="E139" s="359">
        <f>市区町村別_推計残存歯数階層別人数!H138</f>
        <v>5720</v>
      </c>
      <c r="F139" s="357">
        <f>SUM(G139:N139)</f>
        <v>5720</v>
      </c>
      <c r="G139" s="436">
        <v>4314</v>
      </c>
      <c r="H139" s="436">
        <v>376</v>
      </c>
      <c r="I139" s="436">
        <v>193</v>
      </c>
      <c r="J139" s="436">
        <v>293</v>
      </c>
      <c r="K139" s="436">
        <v>155</v>
      </c>
      <c r="L139" s="436">
        <v>147</v>
      </c>
      <c r="M139" s="436">
        <v>143</v>
      </c>
      <c r="N139" s="436">
        <v>99</v>
      </c>
      <c r="O139" s="360">
        <f t="shared" si="71"/>
        <v>1</v>
      </c>
      <c r="P139" s="360">
        <f t="shared" si="4"/>
        <v>0.75419580419580423</v>
      </c>
      <c r="Q139" s="360">
        <f t="shared" si="5"/>
        <v>6.5734265734265732E-2</v>
      </c>
      <c r="R139" s="360">
        <f t="shared" si="6"/>
        <v>3.3741258741258738E-2</v>
      </c>
      <c r="S139" s="360">
        <f t="shared" si="7"/>
        <v>5.1223776223776225E-2</v>
      </c>
      <c r="T139" s="360">
        <f t="shared" si="80"/>
        <v>2.7097902097902096E-2</v>
      </c>
      <c r="U139" s="360">
        <f t="shared" si="81"/>
        <v>2.5699300699300699E-2</v>
      </c>
      <c r="V139" s="360">
        <f t="shared" si="82"/>
        <v>2.5000000000000001E-2</v>
      </c>
      <c r="W139" s="382">
        <f t="shared" si="8"/>
        <v>1.7307692307692309E-2</v>
      </c>
      <c r="X139" s="265"/>
    </row>
    <row r="140" spans="2:24" ht="13.5" customHeight="1">
      <c r="B140" s="613"/>
      <c r="C140" s="547"/>
      <c r="D140" s="293" t="s">
        <v>134</v>
      </c>
      <c r="E140" s="335">
        <f>市区町村別_推計残存歯数階層別人数!H139</f>
        <v>10969</v>
      </c>
      <c r="F140" s="262">
        <f t="shared" ref="F140" si="85">SUM(F137:F139)</f>
        <v>10969</v>
      </c>
      <c r="G140" s="262">
        <f t="shared" ref="G140:N140" si="86">SUM(G137:G139)</f>
        <v>7549</v>
      </c>
      <c r="H140" s="262">
        <f t="shared" si="86"/>
        <v>795</v>
      </c>
      <c r="I140" s="262">
        <f t="shared" si="86"/>
        <v>431</v>
      </c>
      <c r="J140" s="262">
        <f t="shared" si="86"/>
        <v>717</v>
      </c>
      <c r="K140" s="262">
        <f t="shared" si="86"/>
        <v>430</v>
      </c>
      <c r="L140" s="262">
        <f t="shared" si="86"/>
        <v>374</v>
      </c>
      <c r="M140" s="262">
        <f t="shared" si="86"/>
        <v>393</v>
      </c>
      <c r="N140" s="262">
        <f t="shared" si="86"/>
        <v>280</v>
      </c>
      <c r="O140" s="261">
        <f t="shared" si="71"/>
        <v>1</v>
      </c>
      <c r="P140" s="261">
        <f t="shared" si="4"/>
        <v>0.68821223447898627</v>
      </c>
      <c r="Q140" s="261">
        <f t="shared" si="5"/>
        <v>7.2476980581639164E-2</v>
      </c>
      <c r="R140" s="261">
        <f t="shared" si="6"/>
        <v>3.9292551736712554E-2</v>
      </c>
      <c r="S140" s="261">
        <f t="shared" si="7"/>
        <v>6.5366031543440603E-2</v>
      </c>
      <c r="T140" s="261">
        <f t="shared" si="80"/>
        <v>3.9201385723402316E-2</v>
      </c>
      <c r="U140" s="261">
        <f t="shared" si="81"/>
        <v>3.4096088978028988E-2</v>
      </c>
      <c r="V140" s="261">
        <f t="shared" si="82"/>
        <v>3.5828243230923512E-2</v>
      </c>
      <c r="W140" s="381">
        <f t="shared" si="8"/>
        <v>2.5526483726866625E-2</v>
      </c>
      <c r="X140" s="265"/>
    </row>
    <row r="141" spans="2:24" ht="13.5" customHeight="1">
      <c r="B141" s="606">
        <v>35</v>
      </c>
      <c r="C141" s="545" t="s">
        <v>1</v>
      </c>
      <c r="D141" s="305" t="s">
        <v>288</v>
      </c>
      <c r="E141" s="335">
        <f>市区町村別_推計残存歯数階層別人数!H140</f>
        <v>4443</v>
      </c>
      <c r="F141" s="262">
        <f>SUM(G141:N141)</f>
        <v>4443</v>
      </c>
      <c r="G141" s="433">
        <v>2333</v>
      </c>
      <c r="H141" s="433">
        <v>392</v>
      </c>
      <c r="I141" s="433">
        <v>247</v>
      </c>
      <c r="J141" s="433">
        <v>397</v>
      </c>
      <c r="K141" s="433">
        <v>321</v>
      </c>
      <c r="L141" s="433">
        <v>260</v>
      </c>
      <c r="M141" s="433">
        <v>271</v>
      </c>
      <c r="N141" s="433">
        <v>222</v>
      </c>
      <c r="O141" s="261">
        <f t="shared" si="71"/>
        <v>1</v>
      </c>
      <c r="P141" s="261">
        <f t="shared" si="4"/>
        <v>0.52509565608822872</v>
      </c>
      <c r="Q141" s="261">
        <f t="shared" si="5"/>
        <v>8.8228674319153724E-2</v>
      </c>
      <c r="R141" s="261">
        <f t="shared" si="6"/>
        <v>5.5593067747017784E-2</v>
      </c>
      <c r="S141" s="261">
        <f t="shared" si="7"/>
        <v>8.9354040063020487E-2</v>
      </c>
      <c r="T141" s="261">
        <f t="shared" si="80"/>
        <v>7.2248480756245778E-2</v>
      </c>
      <c r="U141" s="261">
        <f t="shared" si="81"/>
        <v>5.8519018681071351E-2</v>
      </c>
      <c r="V141" s="261">
        <f t="shared" si="82"/>
        <v>6.099482331757821E-2</v>
      </c>
      <c r="W141" s="381">
        <f t="shared" si="8"/>
        <v>4.9966239027683997E-2</v>
      </c>
      <c r="X141" s="265"/>
    </row>
    <row r="142" spans="2:24" ht="13.5" customHeight="1">
      <c r="B142" s="607"/>
      <c r="C142" s="546"/>
      <c r="D142" s="361" t="s">
        <v>289</v>
      </c>
      <c r="E142" s="362">
        <f>市区町村別_推計残存歯数階層別人数!H141</f>
        <v>7966</v>
      </c>
      <c r="F142" s="295">
        <f>SUM(G142:N142)</f>
        <v>7966</v>
      </c>
      <c r="G142" s="439">
        <v>4915</v>
      </c>
      <c r="H142" s="439">
        <v>694</v>
      </c>
      <c r="I142" s="439">
        <v>468</v>
      </c>
      <c r="J142" s="439">
        <v>606</v>
      </c>
      <c r="K142" s="439">
        <v>445</v>
      </c>
      <c r="L142" s="439">
        <v>305</v>
      </c>
      <c r="M142" s="439">
        <v>310</v>
      </c>
      <c r="N142" s="439">
        <v>223</v>
      </c>
      <c r="O142" s="363">
        <f t="shared" si="71"/>
        <v>1</v>
      </c>
      <c r="P142" s="363">
        <f t="shared" si="4"/>
        <v>0.6169972382626161</v>
      </c>
      <c r="Q142" s="363">
        <f t="shared" si="5"/>
        <v>8.7120261109716296E-2</v>
      </c>
      <c r="R142" s="363">
        <f t="shared" si="6"/>
        <v>5.8749686166206377E-2</v>
      </c>
      <c r="S142" s="363">
        <f t="shared" si="7"/>
        <v>7.6073311574190311E-2</v>
      </c>
      <c r="T142" s="363">
        <f t="shared" si="80"/>
        <v>5.5862415264875724E-2</v>
      </c>
      <c r="U142" s="363">
        <f t="shared" si="81"/>
        <v>3.828772282199347E-2</v>
      </c>
      <c r="V142" s="363">
        <f t="shared" si="82"/>
        <v>3.8915390409239269E-2</v>
      </c>
      <c r="W142" s="275">
        <f t="shared" si="8"/>
        <v>2.7993974391162441E-2</v>
      </c>
      <c r="X142" s="265"/>
    </row>
    <row r="143" spans="2:24" ht="13.5" customHeight="1">
      <c r="B143" s="607"/>
      <c r="C143" s="546"/>
      <c r="D143" s="358" t="s">
        <v>290</v>
      </c>
      <c r="E143" s="359">
        <f>市区町村別_推計残存歯数階層別人数!H142</f>
        <v>18219</v>
      </c>
      <c r="F143" s="357">
        <f>SUM(G143:N143)</f>
        <v>18219</v>
      </c>
      <c r="G143" s="436">
        <v>13183</v>
      </c>
      <c r="H143" s="436">
        <v>1366</v>
      </c>
      <c r="I143" s="436">
        <v>874</v>
      </c>
      <c r="J143" s="436">
        <v>906</v>
      </c>
      <c r="K143" s="436">
        <v>637</v>
      </c>
      <c r="L143" s="436">
        <v>456</v>
      </c>
      <c r="M143" s="436">
        <v>434</v>
      </c>
      <c r="N143" s="436">
        <v>363</v>
      </c>
      <c r="O143" s="360">
        <f t="shared" si="71"/>
        <v>1</v>
      </c>
      <c r="P143" s="360">
        <f t="shared" si="4"/>
        <v>0.72358526812668089</v>
      </c>
      <c r="Q143" s="360">
        <f t="shared" si="5"/>
        <v>7.4976672704319666E-2</v>
      </c>
      <c r="R143" s="360">
        <f t="shared" si="6"/>
        <v>4.7971897469674514E-2</v>
      </c>
      <c r="S143" s="360">
        <f t="shared" si="7"/>
        <v>4.9728305615017288E-2</v>
      </c>
      <c r="T143" s="360">
        <f t="shared" si="80"/>
        <v>3.4963499643229597E-2</v>
      </c>
      <c r="U143" s="360">
        <f t="shared" si="81"/>
        <v>2.5028816071134531E-2</v>
      </c>
      <c r="V143" s="360">
        <f t="shared" si="82"/>
        <v>2.3821285471211373E-2</v>
      </c>
      <c r="W143" s="382">
        <f t="shared" si="8"/>
        <v>1.9924254898732095E-2</v>
      </c>
      <c r="X143" s="265"/>
    </row>
    <row r="144" spans="2:24" ht="13.5" customHeight="1">
      <c r="B144" s="613"/>
      <c r="C144" s="547"/>
      <c r="D144" s="293" t="s">
        <v>134</v>
      </c>
      <c r="E144" s="335">
        <f>市区町村別_推計残存歯数階層別人数!H143</f>
        <v>30628</v>
      </c>
      <c r="F144" s="262">
        <f t="shared" ref="F144" si="87">SUM(F141:F143)</f>
        <v>30628</v>
      </c>
      <c r="G144" s="262">
        <f t="shared" ref="G144:N144" si="88">SUM(G141:G143)</f>
        <v>20431</v>
      </c>
      <c r="H144" s="262">
        <f t="shared" si="88"/>
        <v>2452</v>
      </c>
      <c r="I144" s="262">
        <f t="shared" si="88"/>
        <v>1589</v>
      </c>
      <c r="J144" s="262">
        <f t="shared" si="88"/>
        <v>1909</v>
      </c>
      <c r="K144" s="262">
        <f t="shared" si="88"/>
        <v>1403</v>
      </c>
      <c r="L144" s="262">
        <f t="shared" si="88"/>
        <v>1021</v>
      </c>
      <c r="M144" s="262">
        <f t="shared" si="88"/>
        <v>1015</v>
      </c>
      <c r="N144" s="262">
        <f t="shared" si="88"/>
        <v>808</v>
      </c>
      <c r="O144" s="261">
        <f t="shared" si="71"/>
        <v>1</v>
      </c>
      <c r="P144" s="261">
        <f t="shared" si="4"/>
        <v>0.6670693483087371</v>
      </c>
      <c r="Q144" s="261">
        <f t="shared" si="5"/>
        <v>8.005746375865222E-2</v>
      </c>
      <c r="R144" s="261">
        <f t="shared" si="6"/>
        <v>5.1880632101345171E-2</v>
      </c>
      <c r="S144" s="261">
        <f t="shared" si="7"/>
        <v>6.2328588219929475E-2</v>
      </c>
      <c r="T144" s="261">
        <f t="shared" si="80"/>
        <v>4.5807757607418051E-2</v>
      </c>
      <c r="U144" s="261">
        <f t="shared" si="81"/>
        <v>3.3335509990858041E-2</v>
      </c>
      <c r="V144" s="261">
        <f t="shared" si="82"/>
        <v>3.3139610813634583E-2</v>
      </c>
      <c r="W144" s="381">
        <f t="shared" si="8"/>
        <v>2.6381089199425362E-2</v>
      </c>
      <c r="X144" s="265"/>
    </row>
    <row r="145" spans="2:24" ht="13.5" customHeight="1">
      <c r="B145" s="606">
        <v>36</v>
      </c>
      <c r="C145" s="545" t="s">
        <v>2</v>
      </c>
      <c r="D145" s="305" t="s">
        <v>288</v>
      </c>
      <c r="E145" s="335">
        <f>市区町村別_推計残存歯数階層別人数!H144</f>
        <v>1339</v>
      </c>
      <c r="F145" s="262">
        <f>SUM(G145:N145)</f>
        <v>1339</v>
      </c>
      <c r="G145" s="433">
        <v>713</v>
      </c>
      <c r="H145" s="433">
        <v>117</v>
      </c>
      <c r="I145" s="433">
        <v>88</v>
      </c>
      <c r="J145" s="433">
        <v>102</v>
      </c>
      <c r="K145" s="433">
        <v>66</v>
      </c>
      <c r="L145" s="433">
        <v>92</v>
      </c>
      <c r="M145" s="433">
        <v>86</v>
      </c>
      <c r="N145" s="433">
        <v>75</v>
      </c>
      <c r="O145" s="261">
        <f>IFERROR(F145/E145,"-")</f>
        <v>1</v>
      </c>
      <c r="P145" s="261">
        <f t="shared" si="4"/>
        <v>0.53248693054518292</v>
      </c>
      <c r="Q145" s="261">
        <f t="shared" si="5"/>
        <v>8.7378640776699032E-2</v>
      </c>
      <c r="R145" s="261">
        <f t="shared" si="6"/>
        <v>6.5720687079910384E-2</v>
      </c>
      <c r="S145" s="261">
        <f t="shared" si="7"/>
        <v>7.6176250933532488E-2</v>
      </c>
      <c r="T145" s="261">
        <f t="shared" si="80"/>
        <v>4.9290515309932788E-2</v>
      </c>
      <c r="U145" s="261">
        <f t="shared" si="81"/>
        <v>6.8707991038088126E-2</v>
      </c>
      <c r="V145" s="261">
        <f t="shared" si="82"/>
        <v>6.4227035100821506E-2</v>
      </c>
      <c r="W145" s="381">
        <f t="shared" si="8"/>
        <v>5.6011949215832711E-2</v>
      </c>
      <c r="X145" s="265"/>
    </row>
    <row r="146" spans="2:24" ht="13.5" customHeight="1">
      <c r="B146" s="607"/>
      <c r="C146" s="546"/>
      <c r="D146" s="361" t="s">
        <v>289</v>
      </c>
      <c r="E146" s="362">
        <f>市区町村別_推計残存歯数階層別人数!H145</f>
        <v>2203</v>
      </c>
      <c r="F146" s="295">
        <f>SUM(G146:N146)</f>
        <v>2203</v>
      </c>
      <c r="G146" s="439">
        <v>1455</v>
      </c>
      <c r="H146" s="439">
        <v>186</v>
      </c>
      <c r="I146" s="439">
        <v>112</v>
      </c>
      <c r="J146" s="439">
        <v>130</v>
      </c>
      <c r="K146" s="439">
        <v>91</v>
      </c>
      <c r="L146" s="439">
        <v>82</v>
      </c>
      <c r="M146" s="439">
        <v>74</v>
      </c>
      <c r="N146" s="439">
        <v>73</v>
      </c>
      <c r="O146" s="363">
        <f t="shared" ref="O146:O172" si="89">IFERROR(F146/E146,"-")</f>
        <v>1</v>
      </c>
      <c r="P146" s="363">
        <f t="shared" si="4"/>
        <v>0.66046300499319111</v>
      </c>
      <c r="Q146" s="363">
        <f t="shared" si="5"/>
        <v>8.4430322287789378E-2</v>
      </c>
      <c r="R146" s="363">
        <f t="shared" si="6"/>
        <v>5.0839763958238762E-2</v>
      </c>
      <c r="S146" s="363">
        <f t="shared" si="7"/>
        <v>5.9010440308669997E-2</v>
      </c>
      <c r="T146" s="363">
        <f t="shared" si="80"/>
        <v>4.1307308216068997E-2</v>
      </c>
      <c r="U146" s="363">
        <f t="shared" si="81"/>
        <v>3.7221970040853383E-2</v>
      </c>
      <c r="V146" s="363">
        <f t="shared" si="82"/>
        <v>3.3590558329550615E-2</v>
      </c>
      <c r="W146" s="275">
        <f t="shared" si="8"/>
        <v>3.313663186563777E-2</v>
      </c>
      <c r="X146" s="265"/>
    </row>
    <row r="147" spans="2:24" ht="13.5" customHeight="1">
      <c r="B147" s="607"/>
      <c r="C147" s="546"/>
      <c r="D147" s="358" t="s">
        <v>290</v>
      </c>
      <c r="E147" s="359">
        <f>市区町村別_推計残存歯数階層別人数!H146</f>
        <v>5037</v>
      </c>
      <c r="F147" s="357">
        <f>SUM(G147:N147)</f>
        <v>5037</v>
      </c>
      <c r="G147" s="436">
        <v>3746</v>
      </c>
      <c r="H147" s="436">
        <v>414</v>
      </c>
      <c r="I147" s="436">
        <v>225</v>
      </c>
      <c r="J147" s="436">
        <v>202</v>
      </c>
      <c r="K147" s="436">
        <v>147</v>
      </c>
      <c r="L147" s="436">
        <v>107</v>
      </c>
      <c r="M147" s="436">
        <v>114</v>
      </c>
      <c r="N147" s="436">
        <v>82</v>
      </c>
      <c r="O147" s="360">
        <f t="shared" si="89"/>
        <v>1</v>
      </c>
      <c r="P147" s="360">
        <f t="shared" si="4"/>
        <v>0.7436966448282708</v>
      </c>
      <c r="Q147" s="360">
        <f t="shared" si="5"/>
        <v>8.2191780821917804E-2</v>
      </c>
      <c r="R147" s="360">
        <f t="shared" si="6"/>
        <v>4.4669446098868373E-2</v>
      </c>
      <c r="S147" s="360">
        <f t="shared" si="7"/>
        <v>4.0103236053206273E-2</v>
      </c>
      <c r="T147" s="360">
        <f t="shared" si="80"/>
        <v>2.9184038117927337E-2</v>
      </c>
      <c r="U147" s="360">
        <f t="shared" si="81"/>
        <v>2.1242803255906294E-2</v>
      </c>
      <c r="V147" s="360">
        <f t="shared" si="82"/>
        <v>2.2632519356759976E-2</v>
      </c>
      <c r="W147" s="382">
        <f t="shared" si="8"/>
        <v>1.627953146714314E-2</v>
      </c>
      <c r="X147" s="265"/>
    </row>
    <row r="148" spans="2:24" ht="13.5" customHeight="1">
      <c r="B148" s="613"/>
      <c r="C148" s="547"/>
      <c r="D148" s="300" t="s">
        <v>134</v>
      </c>
      <c r="E148" s="337">
        <f>市区町村別_推計残存歯数階層別人数!H147</f>
        <v>8579</v>
      </c>
      <c r="F148" s="267">
        <f t="shared" ref="F148" si="90">SUM(F145:F147)</f>
        <v>8579</v>
      </c>
      <c r="G148" s="267">
        <f t="shared" ref="G148:N148" si="91">SUM(G145:G147)</f>
        <v>5914</v>
      </c>
      <c r="H148" s="267">
        <f t="shared" si="91"/>
        <v>717</v>
      </c>
      <c r="I148" s="267">
        <f t="shared" si="91"/>
        <v>425</v>
      </c>
      <c r="J148" s="267">
        <f t="shared" si="91"/>
        <v>434</v>
      </c>
      <c r="K148" s="267">
        <f t="shared" si="91"/>
        <v>304</v>
      </c>
      <c r="L148" s="267">
        <f t="shared" si="91"/>
        <v>281</v>
      </c>
      <c r="M148" s="267">
        <f t="shared" si="91"/>
        <v>274</v>
      </c>
      <c r="N148" s="267">
        <f t="shared" si="91"/>
        <v>230</v>
      </c>
      <c r="O148" s="309">
        <f t="shared" si="89"/>
        <v>1</v>
      </c>
      <c r="P148" s="309">
        <f t="shared" si="4"/>
        <v>0.68935773400163192</v>
      </c>
      <c r="Q148" s="309">
        <f t="shared" si="5"/>
        <v>8.357617437929829E-2</v>
      </c>
      <c r="R148" s="309">
        <f t="shared" si="6"/>
        <v>4.953957337685045E-2</v>
      </c>
      <c r="S148" s="309">
        <f t="shared" si="7"/>
        <v>5.058864669541905E-2</v>
      </c>
      <c r="T148" s="309">
        <f t="shared" si="80"/>
        <v>3.5435365427205968E-2</v>
      </c>
      <c r="U148" s="309">
        <f t="shared" si="81"/>
        <v>3.2754400279752884E-2</v>
      </c>
      <c r="V148" s="309">
        <f t="shared" si="82"/>
        <v>3.1938454365310641E-2</v>
      </c>
      <c r="W148" s="383">
        <f t="shared" si="8"/>
        <v>2.6809651474530832E-2</v>
      </c>
      <c r="X148" s="265"/>
    </row>
    <row r="149" spans="2:24" ht="13.5" customHeight="1">
      <c r="B149" s="606">
        <v>37</v>
      </c>
      <c r="C149" s="545" t="s">
        <v>3</v>
      </c>
      <c r="D149" s="358" t="s">
        <v>288</v>
      </c>
      <c r="E149" s="359">
        <f>市区町村別_推計残存歯数階層別人数!H148</f>
        <v>3925</v>
      </c>
      <c r="F149" s="357">
        <f>SUM(G149:N149)</f>
        <v>3925</v>
      </c>
      <c r="G149" s="434">
        <v>2214</v>
      </c>
      <c r="H149" s="434">
        <v>273</v>
      </c>
      <c r="I149" s="434">
        <v>191</v>
      </c>
      <c r="J149" s="434">
        <v>292</v>
      </c>
      <c r="K149" s="434">
        <v>273</v>
      </c>
      <c r="L149" s="434">
        <v>234</v>
      </c>
      <c r="M149" s="434">
        <v>257</v>
      </c>
      <c r="N149" s="434">
        <v>191</v>
      </c>
      <c r="O149" s="360">
        <f t="shared" si="89"/>
        <v>1</v>
      </c>
      <c r="P149" s="360">
        <f t="shared" si="4"/>
        <v>0.56407643312101907</v>
      </c>
      <c r="Q149" s="360">
        <f t="shared" si="5"/>
        <v>6.9554140127388531E-2</v>
      </c>
      <c r="R149" s="360">
        <f t="shared" si="6"/>
        <v>4.8662420382165603E-2</v>
      </c>
      <c r="S149" s="360">
        <f t="shared" si="7"/>
        <v>7.4394904458598726E-2</v>
      </c>
      <c r="T149" s="360">
        <f t="shared" si="80"/>
        <v>6.9554140127388531E-2</v>
      </c>
      <c r="U149" s="360">
        <f t="shared" si="81"/>
        <v>5.9617834394904458E-2</v>
      </c>
      <c r="V149" s="360">
        <f t="shared" si="82"/>
        <v>6.5477707006369429E-2</v>
      </c>
      <c r="W149" s="382">
        <f t="shared" si="8"/>
        <v>4.8662420382165603E-2</v>
      </c>
      <c r="X149" s="265"/>
    </row>
    <row r="150" spans="2:24" ht="13.5" customHeight="1">
      <c r="B150" s="607"/>
      <c r="C150" s="546"/>
      <c r="D150" s="361" t="s">
        <v>289</v>
      </c>
      <c r="E150" s="362">
        <f>市区町村別_推計残存歯数階層別人数!H149</f>
        <v>6845</v>
      </c>
      <c r="F150" s="295">
        <f>SUM(G150:N150)</f>
        <v>6845</v>
      </c>
      <c r="G150" s="439">
        <v>4496</v>
      </c>
      <c r="H150" s="439">
        <v>513</v>
      </c>
      <c r="I150" s="439">
        <v>338</v>
      </c>
      <c r="J150" s="439">
        <v>425</v>
      </c>
      <c r="K150" s="439">
        <v>336</v>
      </c>
      <c r="L150" s="439">
        <v>249</v>
      </c>
      <c r="M150" s="439">
        <v>277</v>
      </c>
      <c r="N150" s="439">
        <v>211</v>
      </c>
      <c r="O150" s="363">
        <f t="shared" si="89"/>
        <v>1</v>
      </c>
      <c r="P150" s="363">
        <f t="shared" si="4"/>
        <v>0.65682980277574876</v>
      </c>
      <c r="Q150" s="363">
        <f t="shared" si="5"/>
        <v>7.4945215485756028E-2</v>
      </c>
      <c r="R150" s="363">
        <f t="shared" si="6"/>
        <v>4.9379108838568296E-2</v>
      </c>
      <c r="S150" s="363">
        <f t="shared" si="7"/>
        <v>6.2089116143170198E-2</v>
      </c>
      <c r="T150" s="363">
        <f t="shared" si="80"/>
        <v>4.9086924762600438E-2</v>
      </c>
      <c r="U150" s="363">
        <f t="shared" si="81"/>
        <v>3.6376917457998537E-2</v>
      </c>
      <c r="V150" s="363">
        <f t="shared" si="82"/>
        <v>4.0467494521548575E-2</v>
      </c>
      <c r="W150" s="275">
        <f t="shared" si="8"/>
        <v>3.0825420014609205E-2</v>
      </c>
      <c r="X150" s="265"/>
    </row>
    <row r="151" spans="2:24" ht="13.5" customHeight="1">
      <c r="B151" s="607"/>
      <c r="C151" s="546"/>
      <c r="D151" s="358" t="s">
        <v>290</v>
      </c>
      <c r="E151" s="359">
        <f>市区町村別_推計残存歯数階層別人数!H150</f>
        <v>16318</v>
      </c>
      <c r="F151" s="357">
        <f>SUM(G151:N151)</f>
        <v>16318</v>
      </c>
      <c r="G151" s="436">
        <v>12348</v>
      </c>
      <c r="H151" s="436">
        <v>968</v>
      </c>
      <c r="I151" s="436">
        <v>640</v>
      </c>
      <c r="J151" s="436">
        <v>758</v>
      </c>
      <c r="K151" s="436">
        <v>520</v>
      </c>
      <c r="L151" s="436">
        <v>400</v>
      </c>
      <c r="M151" s="436">
        <v>369</v>
      </c>
      <c r="N151" s="436">
        <v>315</v>
      </c>
      <c r="O151" s="360">
        <f t="shared" si="89"/>
        <v>1</v>
      </c>
      <c r="P151" s="360">
        <f t="shared" si="4"/>
        <v>0.75671038117416345</v>
      </c>
      <c r="Q151" s="360">
        <f t="shared" si="5"/>
        <v>5.9320995220002448E-2</v>
      </c>
      <c r="R151" s="360">
        <f t="shared" si="6"/>
        <v>3.9220492707439637E-2</v>
      </c>
      <c r="S151" s="360">
        <f t="shared" si="7"/>
        <v>4.6451771050373819E-2</v>
      </c>
      <c r="T151" s="360">
        <f t="shared" si="80"/>
        <v>3.1866650324794708E-2</v>
      </c>
      <c r="U151" s="360">
        <f t="shared" si="81"/>
        <v>2.4512807942149772E-2</v>
      </c>
      <c r="V151" s="360">
        <f t="shared" si="82"/>
        <v>2.2613065326633167E-2</v>
      </c>
      <c r="W151" s="382">
        <f t="shared" si="8"/>
        <v>1.9303836254442947E-2</v>
      </c>
      <c r="X151" s="265"/>
    </row>
    <row r="152" spans="2:24" ht="13.5" customHeight="1">
      <c r="B152" s="613"/>
      <c r="C152" s="547"/>
      <c r="D152" s="293" t="s">
        <v>134</v>
      </c>
      <c r="E152" s="335">
        <f>市区町村別_推計残存歯数階層別人数!H151</f>
        <v>27088</v>
      </c>
      <c r="F152" s="262">
        <f t="shared" ref="F152" si="92">SUM(F149:F151)</f>
        <v>27088</v>
      </c>
      <c r="G152" s="262">
        <f t="shared" ref="G152:N152" si="93">SUM(G149:G151)</f>
        <v>19058</v>
      </c>
      <c r="H152" s="262">
        <f t="shared" si="93"/>
        <v>1754</v>
      </c>
      <c r="I152" s="262">
        <f t="shared" si="93"/>
        <v>1169</v>
      </c>
      <c r="J152" s="262">
        <f t="shared" si="93"/>
        <v>1475</v>
      </c>
      <c r="K152" s="262">
        <f t="shared" si="93"/>
        <v>1129</v>
      </c>
      <c r="L152" s="262">
        <f t="shared" si="93"/>
        <v>883</v>
      </c>
      <c r="M152" s="262">
        <f t="shared" si="93"/>
        <v>903</v>
      </c>
      <c r="N152" s="262">
        <f t="shared" si="93"/>
        <v>717</v>
      </c>
      <c r="O152" s="261">
        <f t="shared" si="89"/>
        <v>1</v>
      </c>
      <c r="P152" s="261">
        <f t="shared" si="4"/>
        <v>0.70355877141169521</v>
      </c>
      <c r="Q152" s="261">
        <f t="shared" si="5"/>
        <v>6.4751919669226221E-2</v>
      </c>
      <c r="R152" s="261">
        <f t="shared" si="6"/>
        <v>4.3155640874187835E-2</v>
      </c>
      <c r="S152" s="261">
        <f t="shared" si="7"/>
        <v>5.4452155936207912E-2</v>
      </c>
      <c r="T152" s="261">
        <f t="shared" si="80"/>
        <v>4.1678972238629652E-2</v>
      </c>
      <c r="U152" s="261">
        <f t="shared" si="81"/>
        <v>3.259746012994684E-2</v>
      </c>
      <c r="V152" s="261">
        <f t="shared" si="82"/>
        <v>3.3335794447725928E-2</v>
      </c>
      <c r="W152" s="381">
        <f t="shared" si="8"/>
        <v>2.6469285292380389E-2</v>
      </c>
      <c r="X152" s="265"/>
    </row>
    <row r="153" spans="2:24" ht="13.5" customHeight="1">
      <c r="B153" s="606">
        <v>38</v>
      </c>
      <c r="C153" s="545" t="s">
        <v>39</v>
      </c>
      <c r="D153" s="305" t="s">
        <v>288</v>
      </c>
      <c r="E153" s="335">
        <f>市区町村別_推計残存歯数階層別人数!H152</f>
        <v>866</v>
      </c>
      <c r="F153" s="262">
        <f>SUM(G153:N153)</f>
        <v>866</v>
      </c>
      <c r="G153" s="433">
        <v>511</v>
      </c>
      <c r="H153" s="433">
        <v>37</v>
      </c>
      <c r="I153" s="433">
        <v>47</v>
      </c>
      <c r="J153" s="433">
        <v>50</v>
      </c>
      <c r="K153" s="433">
        <v>56</v>
      </c>
      <c r="L153" s="433">
        <v>58</v>
      </c>
      <c r="M153" s="433">
        <v>68</v>
      </c>
      <c r="N153" s="433">
        <v>39</v>
      </c>
      <c r="O153" s="261">
        <f t="shared" si="89"/>
        <v>1</v>
      </c>
      <c r="P153" s="261">
        <f t="shared" si="4"/>
        <v>0.59006928406466508</v>
      </c>
      <c r="Q153" s="261">
        <f t="shared" si="5"/>
        <v>4.2725173210161664E-2</v>
      </c>
      <c r="R153" s="261">
        <f t="shared" si="6"/>
        <v>5.4272517321016164E-2</v>
      </c>
      <c r="S153" s="261">
        <f t="shared" si="7"/>
        <v>5.7736720554272515E-2</v>
      </c>
      <c r="T153" s="261">
        <f t="shared" si="80"/>
        <v>6.4665127020785224E-2</v>
      </c>
      <c r="U153" s="261">
        <f t="shared" si="81"/>
        <v>6.6974595842956119E-2</v>
      </c>
      <c r="V153" s="261">
        <f t="shared" si="82"/>
        <v>7.8521939953810627E-2</v>
      </c>
      <c r="W153" s="381">
        <f t="shared" si="8"/>
        <v>4.5034642032332567E-2</v>
      </c>
      <c r="X153" s="265"/>
    </row>
    <row r="154" spans="2:24" ht="13.5" customHeight="1">
      <c r="B154" s="607"/>
      <c r="C154" s="546"/>
      <c r="D154" s="361" t="s">
        <v>289</v>
      </c>
      <c r="E154" s="362">
        <f>市区町村別_推計残存歯数階層別人数!H153</f>
        <v>1421</v>
      </c>
      <c r="F154" s="295">
        <f>SUM(G154:N154)</f>
        <v>1421</v>
      </c>
      <c r="G154" s="439">
        <v>966</v>
      </c>
      <c r="H154" s="439">
        <v>58</v>
      </c>
      <c r="I154" s="439">
        <v>77</v>
      </c>
      <c r="J154" s="439">
        <v>75</v>
      </c>
      <c r="K154" s="439">
        <v>73</v>
      </c>
      <c r="L154" s="439">
        <v>65</v>
      </c>
      <c r="M154" s="439">
        <v>68</v>
      </c>
      <c r="N154" s="439">
        <v>39</v>
      </c>
      <c r="O154" s="363">
        <f t="shared" si="89"/>
        <v>1</v>
      </c>
      <c r="P154" s="363">
        <f t="shared" si="4"/>
        <v>0.67980295566502458</v>
      </c>
      <c r="Q154" s="363">
        <f t="shared" si="5"/>
        <v>4.0816326530612242E-2</v>
      </c>
      <c r="R154" s="363">
        <f t="shared" si="6"/>
        <v>5.4187192118226604E-2</v>
      </c>
      <c r="S154" s="363">
        <f t="shared" si="7"/>
        <v>5.2779732582688248E-2</v>
      </c>
      <c r="T154" s="363">
        <f t="shared" si="80"/>
        <v>5.1372273047149891E-2</v>
      </c>
      <c r="U154" s="363">
        <f t="shared" si="81"/>
        <v>4.5742434904996479E-2</v>
      </c>
      <c r="V154" s="363">
        <f t="shared" si="82"/>
        <v>4.785362420830401E-2</v>
      </c>
      <c r="W154" s="275">
        <f t="shared" si="8"/>
        <v>2.7445460942997889E-2</v>
      </c>
      <c r="X154" s="265"/>
    </row>
    <row r="155" spans="2:24" ht="13.5" customHeight="1">
      <c r="B155" s="607"/>
      <c r="C155" s="546"/>
      <c r="D155" s="358" t="s">
        <v>290</v>
      </c>
      <c r="E155" s="359">
        <f>市区町村別_推計残存歯数階層別人数!H154</f>
        <v>2637</v>
      </c>
      <c r="F155" s="357">
        <f>SUM(G155:N155)</f>
        <v>2637</v>
      </c>
      <c r="G155" s="436">
        <v>2050</v>
      </c>
      <c r="H155" s="436">
        <v>106</v>
      </c>
      <c r="I155" s="436">
        <v>107</v>
      </c>
      <c r="J155" s="436">
        <v>103</v>
      </c>
      <c r="K155" s="436">
        <v>87</v>
      </c>
      <c r="L155" s="436">
        <v>66</v>
      </c>
      <c r="M155" s="436">
        <v>64</v>
      </c>
      <c r="N155" s="436">
        <v>54</v>
      </c>
      <c r="O155" s="360">
        <f t="shared" si="89"/>
        <v>1</v>
      </c>
      <c r="P155" s="360">
        <f t="shared" si="4"/>
        <v>0.77739855896852483</v>
      </c>
      <c r="Q155" s="360">
        <f t="shared" si="5"/>
        <v>4.0197193780811526E-2</v>
      </c>
      <c r="R155" s="360">
        <f t="shared" si="6"/>
        <v>4.0576412590064469E-2</v>
      </c>
      <c r="S155" s="360">
        <f t="shared" si="7"/>
        <v>3.905953735305271E-2</v>
      </c>
      <c r="T155" s="360">
        <f t="shared" si="80"/>
        <v>3.2992036405005691E-2</v>
      </c>
      <c r="U155" s="360">
        <f t="shared" si="81"/>
        <v>2.502844141069397E-2</v>
      </c>
      <c r="V155" s="360">
        <f t="shared" si="82"/>
        <v>2.4270003792188091E-2</v>
      </c>
      <c r="W155" s="382">
        <f t="shared" si="8"/>
        <v>2.0477815699658702E-2</v>
      </c>
      <c r="X155" s="265"/>
    </row>
    <row r="156" spans="2:24" ht="13.5" customHeight="1">
      <c r="B156" s="613"/>
      <c r="C156" s="547"/>
      <c r="D156" s="293" t="s">
        <v>134</v>
      </c>
      <c r="E156" s="335">
        <f>市区町村別_推計残存歯数階層別人数!H155</f>
        <v>4924</v>
      </c>
      <c r="F156" s="262">
        <f t="shared" ref="F156" si="94">SUM(F153:F155)</f>
        <v>4924</v>
      </c>
      <c r="G156" s="262">
        <f t="shared" ref="G156:N156" si="95">SUM(G153:G155)</f>
        <v>3527</v>
      </c>
      <c r="H156" s="262">
        <f t="shared" si="95"/>
        <v>201</v>
      </c>
      <c r="I156" s="262">
        <f t="shared" si="95"/>
        <v>231</v>
      </c>
      <c r="J156" s="262">
        <f t="shared" si="95"/>
        <v>228</v>
      </c>
      <c r="K156" s="262">
        <f t="shared" si="95"/>
        <v>216</v>
      </c>
      <c r="L156" s="262">
        <f t="shared" si="95"/>
        <v>189</v>
      </c>
      <c r="M156" s="262">
        <f t="shared" si="95"/>
        <v>200</v>
      </c>
      <c r="N156" s="262">
        <f t="shared" si="95"/>
        <v>132</v>
      </c>
      <c r="O156" s="261">
        <f t="shared" si="89"/>
        <v>1</v>
      </c>
      <c r="P156" s="261">
        <f t="shared" si="4"/>
        <v>0.7162875710804224</v>
      </c>
      <c r="Q156" s="261">
        <f t="shared" si="5"/>
        <v>4.0820471161657192E-2</v>
      </c>
      <c r="R156" s="261">
        <f t="shared" si="6"/>
        <v>4.6913078797725424E-2</v>
      </c>
      <c r="S156" s="261">
        <f t="shared" si="7"/>
        <v>4.63038180341186E-2</v>
      </c>
      <c r="T156" s="261">
        <f t="shared" si="80"/>
        <v>4.3866774979691305E-2</v>
      </c>
      <c r="U156" s="261">
        <f t="shared" si="81"/>
        <v>3.8383428107229896E-2</v>
      </c>
      <c r="V156" s="261">
        <f t="shared" si="82"/>
        <v>4.0617384240454912E-2</v>
      </c>
      <c r="W156" s="381">
        <f t="shared" si="8"/>
        <v>2.6807473598700244E-2</v>
      </c>
      <c r="X156" s="265"/>
    </row>
    <row r="157" spans="2:24" ht="13.5" customHeight="1">
      <c r="B157" s="606">
        <v>39</v>
      </c>
      <c r="C157" s="545" t="s">
        <v>7</v>
      </c>
      <c r="D157" s="305" t="s">
        <v>288</v>
      </c>
      <c r="E157" s="335">
        <f>市区町村別_推計残存歯数階層別人数!H156</f>
        <v>4419</v>
      </c>
      <c r="F157" s="262">
        <f>SUM(G157:N157)</f>
        <v>4419</v>
      </c>
      <c r="G157" s="433">
        <v>2561</v>
      </c>
      <c r="H157" s="433">
        <v>376</v>
      </c>
      <c r="I157" s="433">
        <v>215</v>
      </c>
      <c r="J157" s="433">
        <v>308</v>
      </c>
      <c r="K157" s="433">
        <v>239</v>
      </c>
      <c r="L157" s="433">
        <v>245</v>
      </c>
      <c r="M157" s="433">
        <v>244</v>
      </c>
      <c r="N157" s="433">
        <v>231</v>
      </c>
      <c r="O157" s="261">
        <f t="shared" si="89"/>
        <v>1</v>
      </c>
      <c r="P157" s="261">
        <f t="shared" si="4"/>
        <v>0.57954288300520485</v>
      </c>
      <c r="Q157" s="261">
        <f t="shared" si="5"/>
        <v>8.5087123783661456E-2</v>
      </c>
      <c r="R157" s="261">
        <f t="shared" si="6"/>
        <v>4.865354152523195E-2</v>
      </c>
      <c r="S157" s="261">
        <f t="shared" si="7"/>
        <v>6.9699026929169489E-2</v>
      </c>
      <c r="T157" s="261">
        <f t="shared" si="80"/>
        <v>5.4084634532699703E-2</v>
      </c>
      <c r="U157" s="261">
        <f t="shared" si="81"/>
        <v>5.5442407784566647E-2</v>
      </c>
      <c r="V157" s="261">
        <f t="shared" si="82"/>
        <v>5.5216112242588822E-2</v>
      </c>
      <c r="W157" s="381">
        <f t="shared" si="8"/>
        <v>5.2274270196877123E-2</v>
      </c>
      <c r="X157" s="265"/>
    </row>
    <row r="158" spans="2:24" ht="13.5" customHeight="1">
      <c r="B158" s="607"/>
      <c r="C158" s="546"/>
      <c r="D158" s="361" t="s">
        <v>289</v>
      </c>
      <c r="E158" s="362">
        <f>市区町村別_推計残存歯数階層別人数!H157</f>
        <v>7914</v>
      </c>
      <c r="F158" s="295">
        <f>SUM(G158:N158)</f>
        <v>7914</v>
      </c>
      <c r="G158" s="439">
        <v>5425</v>
      </c>
      <c r="H158" s="439">
        <v>662</v>
      </c>
      <c r="I158" s="439">
        <v>341</v>
      </c>
      <c r="J158" s="439">
        <v>412</v>
      </c>
      <c r="K158" s="439">
        <v>273</v>
      </c>
      <c r="L158" s="439">
        <v>269</v>
      </c>
      <c r="M158" s="439">
        <v>292</v>
      </c>
      <c r="N158" s="439">
        <v>240</v>
      </c>
      <c r="O158" s="363">
        <f t="shared" si="89"/>
        <v>1</v>
      </c>
      <c r="P158" s="363">
        <f t="shared" si="4"/>
        <v>0.68549406115744249</v>
      </c>
      <c r="Q158" s="363">
        <f t="shared" si="5"/>
        <v>8.3649229214051046E-2</v>
      </c>
      <c r="R158" s="363">
        <f t="shared" si="6"/>
        <v>4.3088198129896386E-2</v>
      </c>
      <c r="S158" s="363">
        <f t="shared" si="7"/>
        <v>5.2059641142279504E-2</v>
      </c>
      <c r="T158" s="363">
        <f t="shared" si="80"/>
        <v>3.4495830174374527E-2</v>
      </c>
      <c r="U158" s="363">
        <f t="shared" si="81"/>
        <v>3.399039676522618E-2</v>
      </c>
      <c r="V158" s="363">
        <f t="shared" si="82"/>
        <v>3.6896638867829165E-2</v>
      </c>
      <c r="W158" s="275">
        <f t="shared" si="8"/>
        <v>3.0326004548900682E-2</v>
      </c>
      <c r="X158" s="265"/>
    </row>
    <row r="159" spans="2:24" ht="13.5" customHeight="1">
      <c r="B159" s="607"/>
      <c r="C159" s="546"/>
      <c r="D159" s="358" t="s">
        <v>290</v>
      </c>
      <c r="E159" s="359">
        <f>市区町村別_推計残存歯数階層別人数!H158</f>
        <v>17141</v>
      </c>
      <c r="F159" s="357">
        <f>SUM(G159:N159)</f>
        <v>17141</v>
      </c>
      <c r="G159" s="436">
        <v>13326</v>
      </c>
      <c r="H159" s="436">
        <v>1227</v>
      </c>
      <c r="I159" s="436">
        <v>540</v>
      </c>
      <c r="J159" s="436">
        <v>652</v>
      </c>
      <c r="K159" s="436">
        <v>377</v>
      </c>
      <c r="L159" s="436">
        <v>352</v>
      </c>
      <c r="M159" s="436">
        <v>360</v>
      </c>
      <c r="N159" s="436">
        <v>307</v>
      </c>
      <c r="O159" s="360">
        <f t="shared" si="89"/>
        <v>1</v>
      </c>
      <c r="P159" s="360">
        <f t="shared" si="4"/>
        <v>0.7774342220407211</v>
      </c>
      <c r="Q159" s="360">
        <f t="shared" si="5"/>
        <v>7.1582754798436496E-2</v>
      </c>
      <c r="R159" s="360">
        <f t="shared" si="6"/>
        <v>3.1503412869727555E-2</v>
      </c>
      <c r="S159" s="360">
        <f t="shared" si="7"/>
        <v>3.8037454057522901E-2</v>
      </c>
      <c r="T159" s="360">
        <f t="shared" si="80"/>
        <v>2.199404935534683E-2</v>
      </c>
      <c r="U159" s="360">
        <f t="shared" si="81"/>
        <v>2.0535558018785368E-2</v>
      </c>
      <c r="V159" s="360">
        <f t="shared" si="82"/>
        <v>2.1002275246485035E-2</v>
      </c>
      <c r="W159" s="382">
        <f t="shared" si="8"/>
        <v>1.7910273612974738E-2</v>
      </c>
      <c r="X159" s="265"/>
    </row>
    <row r="160" spans="2:24" ht="13.5" customHeight="1">
      <c r="B160" s="613"/>
      <c r="C160" s="547"/>
      <c r="D160" s="293" t="s">
        <v>134</v>
      </c>
      <c r="E160" s="335">
        <f>市区町村別_推計残存歯数階層別人数!H159</f>
        <v>29474</v>
      </c>
      <c r="F160" s="262">
        <f t="shared" ref="F160" si="96">SUM(F157:F159)</f>
        <v>29474</v>
      </c>
      <c r="G160" s="262">
        <f t="shared" ref="G160:N160" si="97">SUM(G157:G159)</f>
        <v>21312</v>
      </c>
      <c r="H160" s="262">
        <f t="shared" si="97"/>
        <v>2265</v>
      </c>
      <c r="I160" s="262">
        <f t="shared" si="97"/>
        <v>1096</v>
      </c>
      <c r="J160" s="262">
        <f t="shared" si="97"/>
        <v>1372</v>
      </c>
      <c r="K160" s="262">
        <f t="shared" si="97"/>
        <v>889</v>
      </c>
      <c r="L160" s="262">
        <f t="shared" si="97"/>
        <v>866</v>
      </c>
      <c r="M160" s="262">
        <f t="shared" si="97"/>
        <v>896</v>
      </c>
      <c r="N160" s="262">
        <f t="shared" si="97"/>
        <v>778</v>
      </c>
      <c r="O160" s="261">
        <f t="shared" si="89"/>
        <v>1</v>
      </c>
      <c r="P160" s="261">
        <f t="shared" si="4"/>
        <v>0.72307796702178195</v>
      </c>
      <c r="Q160" s="261">
        <f t="shared" si="5"/>
        <v>7.6847390920811567E-2</v>
      </c>
      <c r="R160" s="261">
        <f t="shared" si="6"/>
        <v>3.7185315871615658E-2</v>
      </c>
      <c r="S160" s="261">
        <f t="shared" si="7"/>
        <v>4.6549501255343691E-2</v>
      </c>
      <c r="T160" s="261">
        <f t="shared" si="80"/>
        <v>3.0162176833819637E-2</v>
      </c>
      <c r="U160" s="261">
        <f t="shared" si="81"/>
        <v>2.93818280518423E-2</v>
      </c>
      <c r="V160" s="261">
        <f t="shared" si="82"/>
        <v>3.0399674289204044E-2</v>
      </c>
      <c r="W160" s="381">
        <f t="shared" si="8"/>
        <v>2.6396145755581191E-2</v>
      </c>
      <c r="X160" s="265"/>
    </row>
    <row r="161" spans="2:24" ht="13.5" customHeight="1">
      <c r="B161" s="606">
        <v>40</v>
      </c>
      <c r="C161" s="545" t="s">
        <v>40</v>
      </c>
      <c r="D161" s="305" t="s">
        <v>288</v>
      </c>
      <c r="E161" s="335">
        <f>市区町村別_推計残存歯数階層別人数!H160</f>
        <v>924</v>
      </c>
      <c r="F161" s="262">
        <f>SUM(G161:N161)</f>
        <v>924</v>
      </c>
      <c r="G161" s="433">
        <v>507</v>
      </c>
      <c r="H161" s="433">
        <v>65</v>
      </c>
      <c r="I161" s="433">
        <v>48</v>
      </c>
      <c r="J161" s="433">
        <v>57</v>
      </c>
      <c r="K161" s="433">
        <v>90</v>
      </c>
      <c r="L161" s="433">
        <v>56</v>
      </c>
      <c r="M161" s="433">
        <v>62</v>
      </c>
      <c r="N161" s="433">
        <v>39</v>
      </c>
      <c r="O161" s="261">
        <f t="shared" si="89"/>
        <v>1</v>
      </c>
      <c r="P161" s="261">
        <f t="shared" si="4"/>
        <v>0.54870129870129869</v>
      </c>
      <c r="Q161" s="261">
        <f t="shared" si="5"/>
        <v>7.0346320346320351E-2</v>
      </c>
      <c r="R161" s="261">
        <f t="shared" si="6"/>
        <v>5.1948051948051951E-2</v>
      </c>
      <c r="S161" s="261">
        <f t="shared" si="7"/>
        <v>6.1688311688311688E-2</v>
      </c>
      <c r="T161" s="261">
        <f t="shared" si="80"/>
        <v>9.7402597402597407E-2</v>
      </c>
      <c r="U161" s="261">
        <f t="shared" si="81"/>
        <v>6.0606060606060608E-2</v>
      </c>
      <c r="V161" s="261">
        <f t="shared" si="82"/>
        <v>6.7099567099567103E-2</v>
      </c>
      <c r="W161" s="381">
        <f t="shared" si="8"/>
        <v>4.2207792207792208E-2</v>
      </c>
      <c r="X161" s="265"/>
    </row>
    <row r="162" spans="2:24" ht="13.5" customHeight="1">
      <c r="B162" s="607"/>
      <c r="C162" s="546"/>
      <c r="D162" s="361" t="s">
        <v>289</v>
      </c>
      <c r="E162" s="362">
        <f>市区町村別_推計残存歯数階層別人数!H161</f>
        <v>1463</v>
      </c>
      <c r="F162" s="295">
        <f>SUM(G162:N162)</f>
        <v>1463</v>
      </c>
      <c r="G162" s="439">
        <v>934</v>
      </c>
      <c r="H162" s="439">
        <v>104</v>
      </c>
      <c r="I162" s="439">
        <v>99</v>
      </c>
      <c r="J162" s="439">
        <v>77</v>
      </c>
      <c r="K162" s="439">
        <v>100</v>
      </c>
      <c r="L162" s="439">
        <v>58</v>
      </c>
      <c r="M162" s="439">
        <v>48</v>
      </c>
      <c r="N162" s="439">
        <v>43</v>
      </c>
      <c r="O162" s="363">
        <f t="shared" si="89"/>
        <v>1</v>
      </c>
      <c r="P162" s="363">
        <f t="shared" si="4"/>
        <v>0.63841421736158577</v>
      </c>
      <c r="Q162" s="363">
        <f t="shared" si="5"/>
        <v>7.1086807928913198E-2</v>
      </c>
      <c r="R162" s="363">
        <f t="shared" si="6"/>
        <v>6.7669172932330823E-2</v>
      </c>
      <c r="S162" s="363">
        <f t="shared" si="7"/>
        <v>5.2631578947368418E-2</v>
      </c>
      <c r="T162" s="363">
        <f t="shared" si="80"/>
        <v>6.8352699931647304E-2</v>
      </c>
      <c r="U162" s="363">
        <f t="shared" si="81"/>
        <v>3.9644565960355434E-2</v>
      </c>
      <c r="V162" s="363">
        <f t="shared" si="82"/>
        <v>3.2809295967190705E-2</v>
      </c>
      <c r="W162" s="275">
        <f t="shared" si="8"/>
        <v>2.939166097060834E-2</v>
      </c>
      <c r="X162" s="265"/>
    </row>
    <row r="163" spans="2:24" ht="13.5" customHeight="1">
      <c r="B163" s="607"/>
      <c r="C163" s="546"/>
      <c r="D163" s="358" t="s">
        <v>290</v>
      </c>
      <c r="E163" s="359">
        <f>市区町村別_推計残存歯数階層別人数!H162</f>
        <v>2818</v>
      </c>
      <c r="F163" s="357">
        <f>SUM(G163:N163)</f>
        <v>2818</v>
      </c>
      <c r="G163" s="436">
        <v>2110</v>
      </c>
      <c r="H163" s="436">
        <v>156</v>
      </c>
      <c r="I163" s="436">
        <v>128</v>
      </c>
      <c r="J163" s="436">
        <v>146</v>
      </c>
      <c r="K163" s="436">
        <v>107</v>
      </c>
      <c r="L163" s="436">
        <v>61</v>
      </c>
      <c r="M163" s="436">
        <v>67</v>
      </c>
      <c r="N163" s="436">
        <v>43</v>
      </c>
      <c r="O163" s="360">
        <f t="shared" si="89"/>
        <v>1</v>
      </c>
      <c r="P163" s="360">
        <f t="shared" si="4"/>
        <v>0.74875798438608943</v>
      </c>
      <c r="Q163" s="360">
        <f t="shared" si="5"/>
        <v>5.5358410220014191E-2</v>
      </c>
      <c r="R163" s="360">
        <f t="shared" si="6"/>
        <v>4.5422285308729597E-2</v>
      </c>
      <c r="S163" s="360">
        <f t="shared" si="7"/>
        <v>5.1809794180269694E-2</v>
      </c>
      <c r="T163" s="360">
        <f t="shared" si="80"/>
        <v>3.7970191625266145E-2</v>
      </c>
      <c r="U163" s="360">
        <f t="shared" si="81"/>
        <v>2.1646557842441447E-2</v>
      </c>
      <c r="V163" s="360">
        <f t="shared" si="82"/>
        <v>2.3775727466288147E-2</v>
      </c>
      <c r="W163" s="382">
        <f t="shared" si="8"/>
        <v>1.5259048970901348E-2</v>
      </c>
      <c r="X163" s="265"/>
    </row>
    <row r="164" spans="2:24" ht="13.5" customHeight="1">
      <c r="B164" s="613"/>
      <c r="C164" s="547"/>
      <c r="D164" s="293" t="s">
        <v>134</v>
      </c>
      <c r="E164" s="335">
        <f>市区町村別_推計残存歯数階層別人数!H163</f>
        <v>5205</v>
      </c>
      <c r="F164" s="262">
        <f t="shared" ref="F164" si="98">SUM(F161:F163)</f>
        <v>5205</v>
      </c>
      <c r="G164" s="262">
        <f t="shared" ref="G164:N164" si="99">SUM(G161:G163)</f>
        <v>3551</v>
      </c>
      <c r="H164" s="262">
        <f t="shared" si="99"/>
        <v>325</v>
      </c>
      <c r="I164" s="262">
        <f t="shared" si="99"/>
        <v>275</v>
      </c>
      <c r="J164" s="262">
        <f t="shared" si="99"/>
        <v>280</v>
      </c>
      <c r="K164" s="262">
        <f t="shared" si="99"/>
        <v>297</v>
      </c>
      <c r="L164" s="262">
        <f t="shared" si="99"/>
        <v>175</v>
      </c>
      <c r="M164" s="262">
        <f t="shared" si="99"/>
        <v>177</v>
      </c>
      <c r="N164" s="262">
        <f t="shared" si="99"/>
        <v>125</v>
      </c>
      <c r="O164" s="261">
        <f t="shared" si="89"/>
        <v>1</v>
      </c>
      <c r="P164" s="261">
        <f t="shared" si="4"/>
        <v>0.68222862632084535</v>
      </c>
      <c r="Q164" s="261">
        <f t="shared" si="5"/>
        <v>6.2439961575408258E-2</v>
      </c>
      <c r="R164" s="261">
        <f t="shared" si="6"/>
        <v>5.2833813640730067E-2</v>
      </c>
      <c r="S164" s="261">
        <f t="shared" si="7"/>
        <v>5.3794428434197884E-2</v>
      </c>
      <c r="T164" s="261">
        <f t="shared" si="80"/>
        <v>5.7060518731988474E-2</v>
      </c>
      <c r="U164" s="261">
        <f t="shared" si="81"/>
        <v>3.3621517771373677E-2</v>
      </c>
      <c r="V164" s="261">
        <f t="shared" si="82"/>
        <v>3.4005763688760807E-2</v>
      </c>
      <c r="W164" s="381">
        <f t="shared" si="8"/>
        <v>2.4015369836695485E-2</v>
      </c>
      <c r="X164" s="265"/>
    </row>
    <row r="165" spans="2:24" ht="13.5" customHeight="1">
      <c r="B165" s="606">
        <v>41</v>
      </c>
      <c r="C165" s="545" t="s">
        <v>11</v>
      </c>
      <c r="D165" s="305" t="s">
        <v>288</v>
      </c>
      <c r="E165" s="335">
        <f>市区町村別_推計残存歯数階層別人数!H164</f>
        <v>1920</v>
      </c>
      <c r="F165" s="262">
        <f>SUM(G165:N165)</f>
        <v>1920</v>
      </c>
      <c r="G165" s="433">
        <v>1892</v>
      </c>
      <c r="H165" s="433">
        <v>1</v>
      </c>
      <c r="I165" s="433">
        <v>2</v>
      </c>
      <c r="J165" s="433">
        <v>1</v>
      </c>
      <c r="K165" s="433">
        <v>4</v>
      </c>
      <c r="L165" s="433">
        <v>8</v>
      </c>
      <c r="M165" s="433">
        <v>7</v>
      </c>
      <c r="N165" s="433">
        <v>5</v>
      </c>
      <c r="O165" s="261">
        <f t="shared" si="89"/>
        <v>1</v>
      </c>
      <c r="P165" s="261">
        <f t="shared" si="4"/>
        <v>0.98541666666666672</v>
      </c>
      <c r="Q165" s="261">
        <f t="shared" si="5"/>
        <v>5.2083333333333333E-4</v>
      </c>
      <c r="R165" s="261">
        <f t="shared" si="6"/>
        <v>1.0416666666666667E-3</v>
      </c>
      <c r="S165" s="261">
        <f t="shared" si="7"/>
        <v>5.2083333333333333E-4</v>
      </c>
      <c r="T165" s="261">
        <f t="shared" si="80"/>
        <v>2.0833333333333333E-3</v>
      </c>
      <c r="U165" s="261">
        <f t="shared" si="81"/>
        <v>4.1666666666666666E-3</v>
      </c>
      <c r="V165" s="261">
        <f t="shared" si="82"/>
        <v>3.6458333333333334E-3</v>
      </c>
      <c r="W165" s="381">
        <f t="shared" si="8"/>
        <v>2.6041666666666665E-3</v>
      </c>
      <c r="X165" s="265"/>
    </row>
    <row r="166" spans="2:24" ht="13.5" customHeight="1">
      <c r="B166" s="607"/>
      <c r="C166" s="546"/>
      <c r="D166" s="361" t="s">
        <v>289</v>
      </c>
      <c r="E166" s="362">
        <f>市区町村別_推計残存歯数階層別人数!H165</f>
        <v>2962</v>
      </c>
      <c r="F166" s="295">
        <f>SUM(G166:N166)</f>
        <v>2962</v>
      </c>
      <c r="G166" s="439">
        <v>2932</v>
      </c>
      <c r="H166" s="439">
        <v>1</v>
      </c>
      <c r="I166" s="439">
        <v>2</v>
      </c>
      <c r="J166" s="439">
        <v>5</v>
      </c>
      <c r="K166" s="439">
        <v>2</v>
      </c>
      <c r="L166" s="439">
        <v>7</v>
      </c>
      <c r="M166" s="439">
        <v>12</v>
      </c>
      <c r="N166" s="439">
        <v>1</v>
      </c>
      <c r="O166" s="363">
        <f t="shared" si="89"/>
        <v>1</v>
      </c>
      <c r="P166" s="363">
        <f t="shared" si="4"/>
        <v>0.98987170830519922</v>
      </c>
      <c r="Q166" s="363">
        <f t="shared" si="5"/>
        <v>3.3760972316002703E-4</v>
      </c>
      <c r="R166" s="363">
        <f t="shared" si="6"/>
        <v>6.7521944632005406E-4</v>
      </c>
      <c r="S166" s="363">
        <f t="shared" si="7"/>
        <v>1.688048615800135E-3</v>
      </c>
      <c r="T166" s="363">
        <f t="shared" si="80"/>
        <v>6.7521944632005406E-4</v>
      </c>
      <c r="U166" s="363">
        <f t="shared" si="81"/>
        <v>2.3632680621201892E-3</v>
      </c>
      <c r="V166" s="363">
        <f t="shared" si="82"/>
        <v>4.0513166779203242E-3</v>
      </c>
      <c r="W166" s="275">
        <f t="shared" si="8"/>
        <v>3.3760972316002703E-4</v>
      </c>
      <c r="X166" s="265"/>
    </row>
    <row r="167" spans="2:24" ht="13.5" customHeight="1">
      <c r="B167" s="607"/>
      <c r="C167" s="546"/>
      <c r="D167" s="358" t="s">
        <v>290</v>
      </c>
      <c r="E167" s="359">
        <f>市区町村別_推計残存歯数階層別人数!H166</f>
        <v>5785</v>
      </c>
      <c r="F167" s="357">
        <f>SUM(G167:N167)</f>
        <v>5785</v>
      </c>
      <c r="G167" s="436">
        <v>5748</v>
      </c>
      <c r="H167" s="436">
        <v>1</v>
      </c>
      <c r="I167" s="436">
        <v>2</v>
      </c>
      <c r="J167" s="436">
        <v>9</v>
      </c>
      <c r="K167" s="436">
        <v>6</v>
      </c>
      <c r="L167" s="436">
        <v>7</v>
      </c>
      <c r="M167" s="436">
        <v>6</v>
      </c>
      <c r="N167" s="436">
        <v>6</v>
      </c>
      <c r="O167" s="360">
        <f t="shared" si="89"/>
        <v>1</v>
      </c>
      <c r="P167" s="360">
        <f t="shared" si="4"/>
        <v>0.99360414866032842</v>
      </c>
      <c r="Q167" s="360">
        <f t="shared" si="5"/>
        <v>1.7286084701815038E-4</v>
      </c>
      <c r="R167" s="360">
        <f t="shared" si="6"/>
        <v>3.4572169403630077E-4</v>
      </c>
      <c r="S167" s="360">
        <f t="shared" si="7"/>
        <v>1.5557476231633535E-3</v>
      </c>
      <c r="T167" s="360">
        <f t="shared" si="80"/>
        <v>1.0371650821089024E-3</v>
      </c>
      <c r="U167" s="360">
        <f t="shared" si="81"/>
        <v>1.2100259291270526E-3</v>
      </c>
      <c r="V167" s="360">
        <f t="shared" si="82"/>
        <v>1.0371650821089024E-3</v>
      </c>
      <c r="W167" s="382">
        <f t="shared" si="8"/>
        <v>1.0371650821089024E-3</v>
      </c>
      <c r="X167" s="265"/>
    </row>
    <row r="168" spans="2:24" ht="13.5" customHeight="1">
      <c r="B168" s="613"/>
      <c r="C168" s="547"/>
      <c r="D168" s="293" t="s">
        <v>134</v>
      </c>
      <c r="E168" s="335">
        <f>市区町村別_推計残存歯数階層別人数!H167</f>
        <v>10667</v>
      </c>
      <c r="F168" s="262">
        <f t="shared" ref="F168" si="100">SUM(F165:F167)</f>
        <v>10667</v>
      </c>
      <c r="G168" s="262">
        <f t="shared" ref="G168:N168" si="101">SUM(G165:G167)</f>
        <v>10572</v>
      </c>
      <c r="H168" s="262">
        <f t="shared" si="101"/>
        <v>3</v>
      </c>
      <c r="I168" s="262">
        <f t="shared" si="101"/>
        <v>6</v>
      </c>
      <c r="J168" s="262">
        <f t="shared" si="101"/>
        <v>15</v>
      </c>
      <c r="K168" s="262">
        <f t="shared" si="101"/>
        <v>12</v>
      </c>
      <c r="L168" s="262">
        <f t="shared" si="101"/>
        <v>22</v>
      </c>
      <c r="M168" s="262">
        <f t="shared" si="101"/>
        <v>25</v>
      </c>
      <c r="N168" s="262">
        <f t="shared" si="101"/>
        <v>12</v>
      </c>
      <c r="O168" s="261">
        <f t="shared" si="89"/>
        <v>1</v>
      </c>
      <c r="P168" s="261">
        <f t="shared" si="4"/>
        <v>0.9910940283116153</v>
      </c>
      <c r="Q168" s="261">
        <f t="shared" si="5"/>
        <v>2.812412112121496E-4</v>
      </c>
      <c r="R168" s="261">
        <f t="shared" si="6"/>
        <v>5.6248242242429921E-4</v>
      </c>
      <c r="S168" s="261">
        <f t="shared" si="7"/>
        <v>1.4062060560607482E-3</v>
      </c>
      <c r="T168" s="261">
        <f t="shared" si="80"/>
        <v>1.1249648448485984E-3</v>
      </c>
      <c r="U168" s="261">
        <f t="shared" si="81"/>
        <v>2.0624355488890974E-3</v>
      </c>
      <c r="V168" s="261">
        <f t="shared" si="82"/>
        <v>2.343676760101247E-3</v>
      </c>
      <c r="W168" s="381">
        <f t="shared" si="8"/>
        <v>1.1249648448485984E-3</v>
      </c>
      <c r="X168" s="265"/>
    </row>
    <row r="169" spans="2:24" ht="13.5" customHeight="1">
      <c r="B169" s="606">
        <v>42</v>
      </c>
      <c r="C169" s="545" t="s">
        <v>12</v>
      </c>
      <c r="D169" s="305" t="s">
        <v>288</v>
      </c>
      <c r="E169" s="335">
        <f>市区町村別_推計残存歯数階層別人数!H168</f>
        <v>4278</v>
      </c>
      <c r="F169" s="262">
        <f>SUM(G169:N169)</f>
        <v>4278</v>
      </c>
      <c r="G169" s="433">
        <v>2516</v>
      </c>
      <c r="H169" s="433">
        <v>294</v>
      </c>
      <c r="I169" s="433">
        <v>302</v>
      </c>
      <c r="J169" s="433">
        <v>187</v>
      </c>
      <c r="K169" s="433">
        <v>344</v>
      </c>
      <c r="L169" s="433">
        <v>228</v>
      </c>
      <c r="M169" s="433">
        <v>215</v>
      </c>
      <c r="N169" s="433">
        <v>192</v>
      </c>
      <c r="O169" s="261">
        <f t="shared" si="89"/>
        <v>1</v>
      </c>
      <c r="P169" s="261">
        <f t="shared" si="4"/>
        <v>0.58812529219261334</v>
      </c>
      <c r="Q169" s="261">
        <f t="shared" si="5"/>
        <v>6.8723702664796632E-2</v>
      </c>
      <c r="R169" s="261">
        <f t="shared" si="6"/>
        <v>7.0593735390369325E-2</v>
      </c>
      <c r="S169" s="261">
        <f t="shared" si="7"/>
        <v>4.3712014960261808E-2</v>
      </c>
      <c r="T169" s="261">
        <f t="shared" si="80"/>
        <v>8.0411407199625987E-2</v>
      </c>
      <c r="U169" s="261">
        <f t="shared" si="81"/>
        <v>5.3295932678821878E-2</v>
      </c>
      <c r="V169" s="261">
        <f t="shared" si="82"/>
        <v>5.0257129499766247E-2</v>
      </c>
      <c r="W169" s="381">
        <f t="shared" si="8"/>
        <v>4.4880785413744739E-2</v>
      </c>
      <c r="X169" s="265"/>
    </row>
    <row r="170" spans="2:24" ht="13.5" customHeight="1">
      <c r="B170" s="607"/>
      <c r="C170" s="546"/>
      <c r="D170" s="361" t="s">
        <v>289</v>
      </c>
      <c r="E170" s="362">
        <f>市区町村別_推計残存歯数階層別人数!H169</f>
        <v>7824</v>
      </c>
      <c r="F170" s="295">
        <f>SUM(G170:N170)</f>
        <v>7824</v>
      </c>
      <c r="G170" s="439">
        <v>5349</v>
      </c>
      <c r="H170" s="439">
        <v>499</v>
      </c>
      <c r="I170" s="439">
        <v>466</v>
      </c>
      <c r="J170" s="439">
        <v>296</v>
      </c>
      <c r="K170" s="439">
        <v>445</v>
      </c>
      <c r="L170" s="439">
        <v>291</v>
      </c>
      <c r="M170" s="439">
        <v>273</v>
      </c>
      <c r="N170" s="439">
        <v>205</v>
      </c>
      <c r="O170" s="363">
        <f t="shared" si="89"/>
        <v>1</v>
      </c>
      <c r="P170" s="363">
        <f t="shared" si="4"/>
        <v>0.68366564417177911</v>
      </c>
      <c r="Q170" s="363">
        <f t="shared" si="5"/>
        <v>6.377811860940695E-2</v>
      </c>
      <c r="R170" s="363">
        <f t="shared" si="6"/>
        <v>5.9560327198364009E-2</v>
      </c>
      <c r="S170" s="363">
        <f t="shared" si="7"/>
        <v>3.7832310838445807E-2</v>
      </c>
      <c r="T170" s="363">
        <f t="shared" si="80"/>
        <v>5.6876278118609409E-2</v>
      </c>
      <c r="U170" s="363">
        <f t="shared" si="81"/>
        <v>3.7193251533742332E-2</v>
      </c>
      <c r="V170" s="363">
        <f t="shared" si="82"/>
        <v>3.4892638036809816E-2</v>
      </c>
      <c r="W170" s="275">
        <f t="shared" si="8"/>
        <v>2.6201431492842535E-2</v>
      </c>
      <c r="X170" s="265"/>
    </row>
    <row r="171" spans="2:24" ht="13.5" customHeight="1">
      <c r="B171" s="607"/>
      <c r="C171" s="546"/>
      <c r="D171" s="358" t="s">
        <v>290</v>
      </c>
      <c r="E171" s="359">
        <f>市区町村別_推計残存歯数階層別人数!H170</f>
        <v>17406</v>
      </c>
      <c r="F171" s="357">
        <f>SUM(G171:N171)</f>
        <v>17406</v>
      </c>
      <c r="G171" s="436">
        <v>13370</v>
      </c>
      <c r="H171" s="436">
        <v>909</v>
      </c>
      <c r="I171" s="436">
        <v>862</v>
      </c>
      <c r="J171" s="436">
        <v>492</v>
      </c>
      <c r="K171" s="436">
        <v>715</v>
      </c>
      <c r="L171" s="436">
        <v>438</v>
      </c>
      <c r="M171" s="436">
        <v>328</v>
      </c>
      <c r="N171" s="436">
        <v>292</v>
      </c>
      <c r="O171" s="360">
        <f t="shared" si="89"/>
        <v>1</v>
      </c>
      <c r="P171" s="360">
        <f t="shared" si="4"/>
        <v>0.76812593358611969</v>
      </c>
      <c r="Q171" s="360">
        <f t="shared" si="5"/>
        <v>5.2223371251292658E-2</v>
      </c>
      <c r="R171" s="360">
        <f t="shared" si="6"/>
        <v>4.9523152935769275E-2</v>
      </c>
      <c r="S171" s="360">
        <f t="shared" si="7"/>
        <v>2.8266115132712856E-2</v>
      </c>
      <c r="T171" s="360">
        <f t="shared" si="80"/>
        <v>4.1077789268068481E-2</v>
      </c>
      <c r="U171" s="360">
        <f t="shared" si="81"/>
        <v>2.5163736642537057E-2</v>
      </c>
      <c r="V171" s="360">
        <f t="shared" si="82"/>
        <v>1.8844076755141905E-2</v>
      </c>
      <c r="W171" s="382">
        <f t="shared" si="8"/>
        <v>1.6775824428358038E-2</v>
      </c>
      <c r="X171" s="265"/>
    </row>
    <row r="172" spans="2:24" ht="13.5" customHeight="1">
      <c r="B172" s="613"/>
      <c r="C172" s="547"/>
      <c r="D172" s="293" t="s">
        <v>134</v>
      </c>
      <c r="E172" s="335">
        <f>市区町村別_推計残存歯数階層別人数!H171</f>
        <v>29508</v>
      </c>
      <c r="F172" s="262">
        <f t="shared" ref="F172" si="102">SUM(F169:F171)</f>
        <v>29508</v>
      </c>
      <c r="G172" s="262">
        <f t="shared" ref="G172:N172" si="103">SUM(G169:G171)</f>
        <v>21235</v>
      </c>
      <c r="H172" s="262">
        <f t="shared" si="103"/>
        <v>1702</v>
      </c>
      <c r="I172" s="262">
        <f t="shared" si="103"/>
        <v>1630</v>
      </c>
      <c r="J172" s="262">
        <f t="shared" si="103"/>
        <v>975</v>
      </c>
      <c r="K172" s="262">
        <f t="shared" si="103"/>
        <v>1504</v>
      </c>
      <c r="L172" s="262">
        <f t="shared" si="103"/>
        <v>957</v>
      </c>
      <c r="M172" s="262">
        <f t="shared" si="103"/>
        <v>816</v>
      </c>
      <c r="N172" s="262">
        <f t="shared" si="103"/>
        <v>689</v>
      </c>
      <c r="O172" s="261">
        <f t="shared" si="89"/>
        <v>1</v>
      </c>
      <c r="P172" s="261">
        <f t="shared" si="4"/>
        <v>0.71963535312457638</v>
      </c>
      <c r="Q172" s="261">
        <f t="shared" si="5"/>
        <v>5.7679273417378336E-2</v>
      </c>
      <c r="R172" s="261">
        <f t="shared" si="6"/>
        <v>5.5239257150603224E-2</v>
      </c>
      <c r="S172" s="261">
        <f t="shared" si="7"/>
        <v>3.3041886945912972E-2</v>
      </c>
      <c r="T172" s="261">
        <f t="shared" si="80"/>
        <v>5.096922868374678E-2</v>
      </c>
      <c r="U172" s="261">
        <f t="shared" si="81"/>
        <v>3.2431882879219193E-2</v>
      </c>
      <c r="V172" s="261">
        <f t="shared" si="82"/>
        <v>2.7653517690117934E-2</v>
      </c>
      <c r="W172" s="381">
        <f t="shared" si="8"/>
        <v>2.3349600108445168E-2</v>
      </c>
      <c r="X172" s="265"/>
    </row>
    <row r="173" spans="2:24" ht="13.5" customHeight="1">
      <c r="B173" s="606">
        <v>43</v>
      </c>
      <c r="C173" s="545" t="s">
        <v>8</v>
      </c>
      <c r="D173" s="305" t="s">
        <v>288</v>
      </c>
      <c r="E173" s="335">
        <f>市区町村別_推計残存歯数階層別人数!H172</f>
        <v>3014</v>
      </c>
      <c r="F173" s="262">
        <f>SUM(G173:N173)</f>
        <v>3014</v>
      </c>
      <c r="G173" s="433">
        <v>1797</v>
      </c>
      <c r="H173" s="433">
        <v>155</v>
      </c>
      <c r="I173" s="433">
        <v>140</v>
      </c>
      <c r="J173" s="433">
        <v>264</v>
      </c>
      <c r="K173" s="433">
        <v>172</v>
      </c>
      <c r="L173" s="433">
        <v>171</v>
      </c>
      <c r="M173" s="433">
        <v>175</v>
      </c>
      <c r="N173" s="433">
        <v>140</v>
      </c>
      <c r="O173" s="261">
        <f>IFERROR(F173/E173,"-")</f>
        <v>1</v>
      </c>
      <c r="P173" s="261">
        <f t="shared" si="4"/>
        <v>0.59621765096217649</v>
      </c>
      <c r="Q173" s="261">
        <f t="shared" si="5"/>
        <v>5.1426675514266752E-2</v>
      </c>
      <c r="R173" s="261">
        <f t="shared" si="6"/>
        <v>4.6449900464499004E-2</v>
      </c>
      <c r="S173" s="261">
        <f t="shared" si="7"/>
        <v>8.7591240875912413E-2</v>
      </c>
      <c r="T173" s="261">
        <f t="shared" si="80"/>
        <v>5.7067020570670209E-2</v>
      </c>
      <c r="U173" s="261">
        <f t="shared" si="81"/>
        <v>5.6735235567352355E-2</v>
      </c>
      <c r="V173" s="261">
        <f t="shared" si="82"/>
        <v>5.8062375580623757E-2</v>
      </c>
      <c r="W173" s="381">
        <f t="shared" si="8"/>
        <v>4.6449900464499004E-2</v>
      </c>
      <c r="X173" s="265"/>
    </row>
    <row r="174" spans="2:24" ht="13.5" customHeight="1">
      <c r="B174" s="607"/>
      <c r="C174" s="546"/>
      <c r="D174" s="361" t="s">
        <v>289</v>
      </c>
      <c r="E174" s="362">
        <f>市区町村別_推計残存歯数階層別人数!H173</f>
        <v>5378</v>
      </c>
      <c r="F174" s="295">
        <f>SUM(G174:N174)</f>
        <v>5378</v>
      </c>
      <c r="G174" s="439">
        <v>3854</v>
      </c>
      <c r="H174" s="439">
        <v>257</v>
      </c>
      <c r="I174" s="439">
        <v>212</v>
      </c>
      <c r="J174" s="439">
        <v>341</v>
      </c>
      <c r="K174" s="439">
        <v>225</v>
      </c>
      <c r="L174" s="439">
        <v>184</v>
      </c>
      <c r="M174" s="439">
        <v>176</v>
      </c>
      <c r="N174" s="439">
        <v>129</v>
      </c>
      <c r="O174" s="363">
        <f t="shared" ref="O174:O200" si="104">IFERROR(F174/E174,"-")</f>
        <v>1</v>
      </c>
      <c r="P174" s="363">
        <f t="shared" si="4"/>
        <v>0.71662328002975084</v>
      </c>
      <c r="Q174" s="363">
        <f t="shared" si="5"/>
        <v>4.7787281517292675E-2</v>
      </c>
      <c r="R174" s="363">
        <f t="shared" si="6"/>
        <v>3.9419858683525474E-2</v>
      </c>
      <c r="S174" s="363">
        <f t="shared" si="7"/>
        <v>6.3406470806991452E-2</v>
      </c>
      <c r="T174" s="363">
        <f t="shared" si="80"/>
        <v>4.1837114168835995E-2</v>
      </c>
      <c r="U174" s="363">
        <f t="shared" si="81"/>
        <v>3.4213462253625884E-2</v>
      </c>
      <c r="V174" s="363">
        <f t="shared" si="82"/>
        <v>3.2725920416511713E-2</v>
      </c>
      <c r="W174" s="275">
        <f t="shared" si="8"/>
        <v>2.3986612123465971E-2</v>
      </c>
      <c r="X174" s="265"/>
    </row>
    <row r="175" spans="2:24" ht="13.5" customHeight="1">
      <c r="B175" s="607"/>
      <c r="C175" s="546"/>
      <c r="D175" s="358" t="s">
        <v>290</v>
      </c>
      <c r="E175" s="359">
        <f>市区町村別_推計残存歯数階層別人数!H174</f>
        <v>11962</v>
      </c>
      <c r="F175" s="357">
        <f>SUM(G175:N175)</f>
        <v>11962</v>
      </c>
      <c r="G175" s="436">
        <v>9389</v>
      </c>
      <c r="H175" s="436">
        <v>495</v>
      </c>
      <c r="I175" s="436">
        <v>360</v>
      </c>
      <c r="J175" s="436">
        <v>584</v>
      </c>
      <c r="K175" s="436">
        <v>359</v>
      </c>
      <c r="L175" s="436">
        <v>293</v>
      </c>
      <c r="M175" s="436">
        <v>267</v>
      </c>
      <c r="N175" s="436">
        <v>215</v>
      </c>
      <c r="O175" s="360">
        <f t="shared" si="104"/>
        <v>1</v>
      </c>
      <c r="P175" s="360">
        <f t="shared" si="4"/>
        <v>0.78490219026918573</v>
      </c>
      <c r="Q175" s="360">
        <f t="shared" si="5"/>
        <v>4.1381039959872933E-2</v>
      </c>
      <c r="R175" s="360">
        <f t="shared" si="6"/>
        <v>3.0095301788998496E-2</v>
      </c>
      <c r="S175" s="360">
        <f t="shared" si="7"/>
        <v>4.8821267346597558E-2</v>
      </c>
      <c r="T175" s="360">
        <f t="shared" si="80"/>
        <v>3.0011703728473501E-2</v>
      </c>
      <c r="U175" s="360">
        <f t="shared" si="81"/>
        <v>2.4494231733823774E-2</v>
      </c>
      <c r="V175" s="360">
        <f t="shared" si="82"/>
        <v>2.2320682160173883E-2</v>
      </c>
      <c r="W175" s="382">
        <f t="shared" si="8"/>
        <v>1.7973583012874102E-2</v>
      </c>
      <c r="X175" s="265"/>
    </row>
    <row r="176" spans="2:24" ht="13.5" customHeight="1">
      <c r="B176" s="613"/>
      <c r="C176" s="547"/>
      <c r="D176" s="293" t="s">
        <v>134</v>
      </c>
      <c r="E176" s="335">
        <f>市区町村別_推計残存歯数階層別人数!H175</f>
        <v>20354</v>
      </c>
      <c r="F176" s="262">
        <f t="shared" ref="F176" si="105">SUM(F173:F175)</f>
        <v>20354</v>
      </c>
      <c r="G176" s="262">
        <f t="shared" ref="G176:N176" si="106">SUM(G173:G175)</f>
        <v>15040</v>
      </c>
      <c r="H176" s="262">
        <f t="shared" si="106"/>
        <v>907</v>
      </c>
      <c r="I176" s="262">
        <f t="shared" si="106"/>
        <v>712</v>
      </c>
      <c r="J176" s="262">
        <f t="shared" si="106"/>
        <v>1189</v>
      </c>
      <c r="K176" s="262">
        <f t="shared" si="106"/>
        <v>756</v>
      </c>
      <c r="L176" s="262">
        <f t="shared" si="106"/>
        <v>648</v>
      </c>
      <c r="M176" s="262">
        <f t="shared" si="106"/>
        <v>618</v>
      </c>
      <c r="N176" s="262">
        <f t="shared" si="106"/>
        <v>484</v>
      </c>
      <c r="O176" s="261">
        <f t="shared" si="104"/>
        <v>1</v>
      </c>
      <c r="P176" s="261">
        <f t="shared" si="4"/>
        <v>0.73892109659035077</v>
      </c>
      <c r="Q176" s="261">
        <f t="shared" si="5"/>
        <v>4.4561265598899481E-2</v>
      </c>
      <c r="R176" s="261">
        <f t="shared" si="6"/>
        <v>3.4980839147096397E-2</v>
      </c>
      <c r="S176" s="261">
        <f t="shared" si="7"/>
        <v>5.8416036159968557E-2</v>
      </c>
      <c r="T176" s="261">
        <f t="shared" si="80"/>
        <v>3.7142576397759655E-2</v>
      </c>
      <c r="U176" s="261">
        <f t="shared" si="81"/>
        <v>3.1836494055222563E-2</v>
      </c>
      <c r="V176" s="261">
        <f t="shared" si="82"/>
        <v>3.0362582293406701E-2</v>
      </c>
      <c r="W176" s="381">
        <f t="shared" si="8"/>
        <v>2.3779109757295865E-2</v>
      </c>
      <c r="X176" s="265"/>
    </row>
    <row r="177" spans="2:24" ht="13.5" customHeight="1">
      <c r="B177" s="606">
        <v>44</v>
      </c>
      <c r="C177" s="545" t="s">
        <v>18</v>
      </c>
      <c r="D177" s="305" t="s">
        <v>288</v>
      </c>
      <c r="E177" s="335">
        <f>市区町村別_推計残存歯数階層別人数!H176</f>
        <v>3641</v>
      </c>
      <c r="F177" s="262">
        <f>SUM(G177:N177)</f>
        <v>3641</v>
      </c>
      <c r="G177" s="433">
        <v>1997</v>
      </c>
      <c r="H177" s="433">
        <v>318</v>
      </c>
      <c r="I177" s="433">
        <v>189</v>
      </c>
      <c r="J177" s="433">
        <v>260</v>
      </c>
      <c r="K177" s="433">
        <v>212</v>
      </c>
      <c r="L177" s="433">
        <v>180</v>
      </c>
      <c r="M177" s="433">
        <v>261</v>
      </c>
      <c r="N177" s="433">
        <v>224</v>
      </c>
      <c r="O177" s="261">
        <f t="shared" si="104"/>
        <v>1</v>
      </c>
      <c r="P177" s="261">
        <f t="shared" si="4"/>
        <v>0.54847569349079928</v>
      </c>
      <c r="Q177" s="261">
        <f t="shared" si="5"/>
        <v>8.7338643229881899E-2</v>
      </c>
      <c r="R177" s="261">
        <f t="shared" si="6"/>
        <v>5.1908816259269429E-2</v>
      </c>
      <c r="S177" s="261">
        <f t="shared" si="7"/>
        <v>7.1408953584180174E-2</v>
      </c>
      <c r="T177" s="261">
        <f t="shared" si="80"/>
        <v>5.8225762153254604E-2</v>
      </c>
      <c r="U177" s="261">
        <f t="shared" si="81"/>
        <v>4.9436967865970891E-2</v>
      </c>
      <c r="V177" s="261">
        <f t="shared" si="82"/>
        <v>7.1683603405657784E-2</v>
      </c>
      <c r="W177" s="381">
        <f t="shared" si="8"/>
        <v>6.1521560010985993E-2</v>
      </c>
      <c r="X177" s="265"/>
    </row>
    <row r="178" spans="2:24" ht="13.5" customHeight="1">
      <c r="B178" s="607"/>
      <c r="C178" s="546"/>
      <c r="D178" s="361" t="s">
        <v>289</v>
      </c>
      <c r="E178" s="362">
        <f>市区町村別_推計残存歯数階層別人数!H177</f>
        <v>6066</v>
      </c>
      <c r="F178" s="295">
        <f>SUM(G178:N178)</f>
        <v>6066</v>
      </c>
      <c r="G178" s="439">
        <v>3862</v>
      </c>
      <c r="H178" s="439">
        <v>527</v>
      </c>
      <c r="I178" s="439">
        <v>301</v>
      </c>
      <c r="J178" s="439">
        <v>369</v>
      </c>
      <c r="K178" s="439">
        <v>304</v>
      </c>
      <c r="L178" s="439">
        <v>230</v>
      </c>
      <c r="M178" s="439">
        <v>268</v>
      </c>
      <c r="N178" s="439">
        <v>205</v>
      </c>
      <c r="O178" s="363">
        <f t="shared" si="104"/>
        <v>1</v>
      </c>
      <c r="P178" s="363">
        <f t="shared" si="4"/>
        <v>0.63666336960105507</v>
      </c>
      <c r="Q178" s="363">
        <f t="shared" si="5"/>
        <v>8.6877678865809424E-2</v>
      </c>
      <c r="R178" s="363">
        <f t="shared" si="6"/>
        <v>4.9620837454665348E-2</v>
      </c>
      <c r="S178" s="363">
        <f t="shared" si="7"/>
        <v>6.0830860534124627E-2</v>
      </c>
      <c r="T178" s="363">
        <f t="shared" si="80"/>
        <v>5.0115397296406197E-2</v>
      </c>
      <c r="U178" s="363">
        <f t="shared" si="81"/>
        <v>3.7916254533465213E-2</v>
      </c>
      <c r="V178" s="363">
        <f t="shared" si="82"/>
        <v>4.4180679195515993E-2</v>
      </c>
      <c r="W178" s="275">
        <f t="shared" si="8"/>
        <v>3.3794922518958125E-2</v>
      </c>
      <c r="X178" s="265"/>
    </row>
    <row r="179" spans="2:24" ht="13.5" customHeight="1">
      <c r="B179" s="607"/>
      <c r="C179" s="546"/>
      <c r="D179" s="358" t="s">
        <v>290</v>
      </c>
      <c r="E179" s="359">
        <f>市区町村別_推計残存歯数階層別人数!H178</f>
        <v>11172</v>
      </c>
      <c r="F179" s="357">
        <f>SUM(G179:N179)</f>
        <v>11172</v>
      </c>
      <c r="G179" s="436">
        <v>7977</v>
      </c>
      <c r="H179" s="436">
        <v>910</v>
      </c>
      <c r="I179" s="436">
        <v>512</v>
      </c>
      <c r="J179" s="436">
        <v>543</v>
      </c>
      <c r="K179" s="436">
        <v>387</v>
      </c>
      <c r="L179" s="436">
        <v>280</v>
      </c>
      <c r="M179" s="436">
        <v>299</v>
      </c>
      <c r="N179" s="436">
        <v>264</v>
      </c>
      <c r="O179" s="360">
        <f t="shared" si="104"/>
        <v>1</v>
      </c>
      <c r="P179" s="360">
        <f t="shared" si="4"/>
        <v>0.71401718582169715</v>
      </c>
      <c r="Q179" s="360">
        <f t="shared" si="5"/>
        <v>8.1453634085213028E-2</v>
      </c>
      <c r="R179" s="360">
        <f t="shared" si="6"/>
        <v>4.582885785893305E-2</v>
      </c>
      <c r="S179" s="360">
        <f t="shared" si="7"/>
        <v>4.8603651987110634E-2</v>
      </c>
      <c r="T179" s="360">
        <f t="shared" si="80"/>
        <v>3.4640171858216974E-2</v>
      </c>
      <c r="U179" s="360">
        <f t="shared" si="81"/>
        <v>2.5062656641604009E-2</v>
      </c>
      <c r="V179" s="360">
        <f t="shared" si="82"/>
        <v>2.6763336913712854E-2</v>
      </c>
      <c r="W179" s="382">
        <f t="shared" si="8"/>
        <v>2.3630504833512353E-2</v>
      </c>
      <c r="X179" s="265"/>
    </row>
    <row r="180" spans="2:24" ht="13.5" customHeight="1">
      <c r="B180" s="613"/>
      <c r="C180" s="547"/>
      <c r="D180" s="293" t="s">
        <v>134</v>
      </c>
      <c r="E180" s="335">
        <f>市区町村別_推計残存歯数階層別人数!H179</f>
        <v>20879</v>
      </c>
      <c r="F180" s="262">
        <f t="shared" ref="F180" si="107">SUM(F177:F179)</f>
        <v>20879</v>
      </c>
      <c r="G180" s="262">
        <f t="shared" ref="G180:N180" si="108">SUM(G177:G179)</f>
        <v>13836</v>
      </c>
      <c r="H180" s="262">
        <f t="shared" si="108"/>
        <v>1755</v>
      </c>
      <c r="I180" s="262">
        <f t="shared" si="108"/>
        <v>1002</v>
      </c>
      <c r="J180" s="262">
        <f t="shared" si="108"/>
        <v>1172</v>
      </c>
      <c r="K180" s="262">
        <f t="shared" si="108"/>
        <v>903</v>
      </c>
      <c r="L180" s="262">
        <f t="shared" si="108"/>
        <v>690</v>
      </c>
      <c r="M180" s="262">
        <f t="shared" si="108"/>
        <v>828</v>
      </c>
      <c r="N180" s="262">
        <f t="shared" si="108"/>
        <v>693</v>
      </c>
      <c r="O180" s="261">
        <f t="shared" si="104"/>
        <v>1</v>
      </c>
      <c r="P180" s="261">
        <f t="shared" si="4"/>
        <v>0.66267541548924758</v>
      </c>
      <c r="Q180" s="261">
        <f t="shared" si="5"/>
        <v>8.4055749796446186E-2</v>
      </c>
      <c r="R180" s="261">
        <f t="shared" si="6"/>
        <v>4.7990804157287223E-2</v>
      </c>
      <c r="S180" s="261">
        <f t="shared" si="7"/>
        <v>5.6132956559222187E-2</v>
      </c>
      <c r="T180" s="261">
        <f t="shared" si="80"/>
        <v>4.3249197758513339E-2</v>
      </c>
      <c r="U180" s="261">
        <f t="shared" si="81"/>
        <v>3.3047559749030127E-2</v>
      </c>
      <c r="V180" s="261">
        <f t="shared" si="82"/>
        <v>3.9657071698836151E-2</v>
      </c>
      <c r="W180" s="381">
        <f t="shared" si="8"/>
        <v>3.3191244791417211E-2</v>
      </c>
      <c r="X180" s="265"/>
    </row>
    <row r="181" spans="2:24" ht="13.5" customHeight="1">
      <c r="B181" s="606">
        <v>45</v>
      </c>
      <c r="C181" s="545" t="s">
        <v>41</v>
      </c>
      <c r="D181" s="305" t="s">
        <v>288</v>
      </c>
      <c r="E181" s="335">
        <f>市区町村別_推計残存歯数階層別人数!H180</f>
        <v>1215</v>
      </c>
      <c r="F181" s="262">
        <f>SUM(G181:N181)</f>
        <v>1215</v>
      </c>
      <c r="G181" s="433">
        <v>620</v>
      </c>
      <c r="H181" s="433">
        <v>70</v>
      </c>
      <c r="I181" s="433">
        <v>95</v>
      </c>
      <c r="J181" s="433">
        <v>76</v>
      </c>
      <c r="K181" s="433">
        <v>118</v>
      </c>
      <c r="L181" s="433">
        <v>74</v>
      </c>
      <c r="M181" s="433">
        <v>96</v>
      </c>
      <c r="N181" s="433">
        <v>66</v>
      </c>
      <c r="O181" s="261">
        <f t="shared" si="104"/>
        <v>1</v>
      </c>
      <c r="P181" s="261">
        <f t="shared" si="4"/>
        <v>0.51028806584362141</v>
      </c>
      <c r="Q181" s="261">
        <f t="shared" si="5"/>
        <v>5.7613168724279837E-2</v>
      </c>
      <c r="R181" s="261">
        <f t="shared" si="6"/>
        <v>7.8189300411522639E-2</v>
      </c>
      <c r="S181" s="261">
        <f t="shared" si="7"/>
        <v>6.2551440329218111E-2</v>
      </c>
      <c r="T181" s="261">
        <f t="shared" si="80"/>
        <v>9.7119341563786002E-2</v>
      </c>
      <c r="U181" s="261">
        <f t="shared" si="81"/>
        <v>6.0905349794238686E-2</v>
      </c>
      <c r="V181" s="261">
        <f t="shared" si="82"/>
        <v>7.9012345679012344E-2</v>
      </c>
      <c r="W181" s="381">
        <f t="shared" si="8"/>
        <v>5.4320987654320987E-2</v>
      </c>
      <c r="X181" s="265"/>
    </row>
    <row r="182" spans="2:24" ht="13.5" customHeight="1">
      <c r="B182" s="607"/>
      <c r="C182" s="546"/>
      <c r="D182" s="361" t="s">
        <v>289</v>
      </c>
      <c r="E182" s="362">
        <f>市区町村別_推計残存歯数階層別人数!H181</f>
        <v>1824</v>
      </c>
      <c r="F182" s="295">
        <f>SUM(G182:N182)</f>
        <v>1824</v>
      </c>
      <c r="G182" s="439">
        <v>1136</v>
      </c>
      <c r="H182" s="439">
        <v>104</v>
      </c>
      <c r="I182" s="439">
        <v>155</v>
      </c>
      <c r="J182" s="439">
        <v>95</v>
      </c>
      <c r="K182" s="439">
        <v>141</v>
      </c>
      <c r="L182" s="439">
        <v>79</v>
      </c>
      <c r="M182" s="439">
        <v>62</v>
      </c>
      <c r="N182" s="439">
        <v>52</v>
      </c>
      <c r="O182" s="363">
        <f t="shared" si="104"/>
        <v>1</v>
      </c>
      <c r="P182" s="363">
        <f t="shared" si="4"/>
        <v>0.6228070175438597</v>
      </c>
      <c r="Q182" s="363">
        <f t="shared" si="5"/>
        <v>5.701754385964912E-2</v>
      </c>
      <c r="R182" s="363">
        <f t="shared" si="6"/>
        <v>8.4978070175438597E-2</v>
      </c>
      <c r="S182" s="363">
        <f t="shared" si="7"/>
        <v>5.2083333333333336E-2</v>
      </c>
      <c r="T182" s="363">
        <f t="shared" si="80"/>
        <v>7.7302631578947373E-2</v>
      </c>
      <c r="U182" s="363">
        <f t="shared" si="81"/>
        <v>4.3311403508771933E-2</v>
      </c>
      <c r="V182" s="363">
        <f t="shared" si="82"/>
        <v>3.399122807017544E-2</v>
      </c>
      <c r="W182" s="275">
        <f t="shared" si="8"/>
        <v>2.850877192982456E-2</v>
      </c>
      <c r="X182" s="265"/>
    </row>
    <row r="183" spans="2:24" ht="13.5" customHeight="1">
      <c r="B183" s="607"/>
      <c r="C183" s="546"/>
      <c r="D183" s="358" t="s">
        <v>290</v>
      </c>
      <c r="E183" s="359">
        <f>市区町村別_推計残存歯数階層別人数!H182</f>
        <v>3360</v>
      </c>
      <c r="F183" s="357">
        <f>SUM(G183:N183)</f>
        <v>3360</v>
      </c>
      <c r="G183" s="436">
        <v>2392</v>
      </c>
      <c r="H183" s="436">
        <v>190</v>
      </c>
      <c r="I183" s="436">
        <v>217</v>
      </c>
      <c r="J183" s="436">
        <v>130</v>
      </c>
      <c r="K183" s="436">
        <v>193</v>
      </c>
      <c r="L183" s="436">
        <v>87</v>
      </c>
      <c r="M183" s="436">
        <v>83</v>
      </c>
      <c r="N183" s="436">
        <v>68</v>
      </c>
      <c r="O183" s="360">
        <f t="shared" si="104"/>
        <v>1</v>
      </c>
      <c r="P183" s="360">
        <f t="shared" si="4"/>
        <v>0.71190476190476193</v>
      </c>
      <c r="Q183" s="360">
        <f t="shared" si="5"/>
        <v>5.6547619047619048E-2</v>
      </c>
      <c r="R183" s="360">
        <f t="shared" si="6"/>
        <v>6.458333333333334E-2</v>
      </c>
      <c r="S183" s="360">
        <f t="shared" si="7"/>
        <v>3.8690476190476192E-2</v>
      </c>
      <c r="T183" s="360">
        <f t="shared" si="80"/>
        <v>5.7440476190476188E-2</v>
      </c>
      <c r="U183" s="360">
        <f t="shared" si="81"/>
        <v>2.5892857142857145E-2</v>
      </c>
      <c r="V183" s="360">
        <f t="shared" si="82"/>
        <v>2.4702380952380951E-2</v>
      </c>
      <c r="W183" s="382">
        <f t="shared" si="8"/>
        <v>2.0238095238095239E-2</v>
      </c>
      <c r="X183" s="265"/>
    </row>
    <row r="184" spans="2:24" ht="13.5" customHeight="1">
      <c r="B184" s="613"/>
      <c r="C184" s="547"/>
      <c r="D184" s="293" t="s">
        <v>134</v>
      </c>
      <c r="E184" s="335">
        <f>市区町村別_推計残存歯数階層別人数!H183</f>
        <v>6399</v>
      </c>
      <c r="F184" s="262">
        <f t="shared" ref="F184" si="109">SUM(F181:F183)</f>
        <v>6399</v>
      </c>
      <c r="G184" s="262">
        <f t="shared" ref="G184:N184" si="110">SUM(G181:G183)</f>
        <v>4148</v>
      </c>
      <c r="H184" s="262">
        <f t="shared" si="110"/>
        <v>364</v>
      </c>
      <c r="I184" s="262">
        <f t="shared" si="110"/>
        <v>467</v>
      </c>
      <c r="J184" s="262">
        <f t="shared" si="110"/>
        <v>301</v>
      </c>
      <c r="K184" s="262">
        <f t="shared" si="110"/>
        <v>452</v>
      </c>
      <c r="L184" s="262">
        <f t="shared" si="110"/>
        <v>240</v>
      </c>
      <c r="M184" s="262">
        <f t="shared" si="110"/>
        <v>241</v>
      </c>
      <c r="N184" s="262">
        <f t="shared" si="110"/>
        <v>186</v>
      </c>
      <c r="O184" s="261">
        <f t="shared" si="104"/>
        <v>1</v>
      </c>
      <c r="P184" s="261">
        <f t="shared" si="4"/>
        <v>0.64822628535708704</v>
      </c>
      <c r="Q184" s="261">
        <f t="shared" si="5"/>
        <v>5.6883888107516802E-2</v>
      </c>
      <c r="R184" s="261">
        <f t="shared" si="6"/>
        <v>7.2980153148929514E-2</v>
      </c>
      <c r="S184" s="261">
        <f t="shared" si="7"/>
        <v>4.7038599781215815E-2</v>
      </c>
      <c r="T184" s="261">
        <f t="shared" si="80"/>
        <v>7.0636036880762615E-2</v>
      </c>
      <c r="U184" s="261">
        <f t="shared" si="81"/>
        <v>3.750586029067042E-2</v>
      </c>
      <c r="V184" s="261">
        <f t="shared" si="82"/>
        <v>3.7662134708548213E-2</v>
      </c>
      <c r="W184" s="381">
        <f t="shared" si="8"/>
        <v>2.9067041725269572E-2</v>
      </c>
      <c r="X184" s="265"/>
    </row>
    <row r="185" spans="2:24" ht="13.5" customHeight="1">
      <c r="B185" s="606">
        <v>46</v>
      </c>
      <c r="C185" s="545" t="s">
        <v>21</v>
      </c>
      <c r="D185" s="305" t="s">
        <v>288</v>
      </c>
      <c r="E185" s="335">
        <f>市区町村別_推計残存歯数階層別人数!H184</f>
        <v>1478</v>
      </c>
      <c r="F185" s="262">
        <f>SUM(G185:N185)</f>
        <v>1478</v>
      </c>
      <c r="G185" s="433">
        <v>776</v>
      </c>
      <c r="H185" s="433">
        <v>96</v>
      </c>
      <c r="I185" s="433">
        <v>95</v>
      </c>
      <c r="J185" s="433">
        <v>110</v>
      </c>
      <c r="K185" s="433">
        <v>88</v>
      </c>
      <c r="L185" s="433">
        <v>84</v>
      </c>
      <c r="M185" s="433">
        <v>123</v>
      </c>
      <c r="N185" s="433">
        <v>106</v>
      </c>
      <c r="O185" s="261">
        <f t="shared" si="104"/>
        <v>1</v>
      </c>
      <c r="P185" s="261">
        <f t="shared" si="4"/>
        <v>0.52503382949932342</v>
      </c>
      <c r="Q185" s="261">
        <f t="shared" si="5"/>
        <v>6.4952638700947224E-2</v>
      </c>
      <c r="R185" s="261">
        <f t="shared" si="6"/>
        <v>6.427604871447902E-2</v>
      </c>
      <c r="S185" s="261">
        <f t="shared" si="7"/>
        <v>7.4424898511502025E-2</v>
      </c>
      <c r="T185" s="261">
        <f t="shared" si="80"/>
        <v>5.9539918809201627E-2</v>
      </c>
      <c r="U185" s="261">
        <f t="shared" si="81"/>
        <v>5.6833558863328824E-2</v>
      </c>
      <c r="V185" s="261">
        <f t="shared" si="82"/>
        <v>8.3220568335588635E-2</v>
      </c>
      <c r="W185" s="381">
        <f t="shared" si="8"/>
        <v>7.1718538565629222E-2</v>
      </c>
      <c r="X185" s="265"/>
    </row>
    <row r="186" spans="2:24" ht="13.5" customHeight="1">
      <c r="B186" s="607"/>
      <c r="C186" s="546"/>
      <c r="D186" s="361" t="s">
        <v>289</v>
      </c>
      <c r="E186" s="362">
        <f>市区町村別_推計残存歯数階層別人数!H185</f>
        <v>2370</v>
      </c>
      <c r="F186" s="295">
        <f>SUM(G186:N186)</f>
        <v>2370</v>
      </c>
      <c r="G186" s="439">
        <v>1532</v>
      </c>
      <c r="H186" s="439">
        <v>137</v>
      </c>
      <c r="I186" s="439">
        <v>176</v>
      </c>
      <c r="J186" s="439">
        <v>121</v>
      </c>
      <c r="K186" s="439">
        <v>127</v>
      </c>
      <c r="L186" s="439">
        <v>76</v>
      </c>
      <c r="M186" s="439">
        <v>106</v>
      </c>
      <c r="N186" s="439">
        <v>95</v>
      </c>
      <c r="O186" s="363">
        <f t="shared" si="104"/>
        <v>1</v>
      </c>
      <c r="P186" s="363">
        <f t="shared" si="4"/>
        <v>0.64641350210970461</v>
      </c>
      <c r="Q186" s="363">
        <f t="shared" si="5"/>
        <v>5.7805907172995781E-2</v>
      </c>
      <c r="R186" s="363">
        <f t="shared" si="6"/>
        <v>7.4261603375527424E-2</v>
      </c>
      <c r="S186" s="363">
        <f t="shared" si="7"/>
        <v>5.1054852320675102E-2</v>
      </c>
      <c r="T186" s="363">
        <f t="shared" si="80"/>
        <v>5.3586497890295362E-2</v>
      </c>
      <c r="U186" s="363">
        <f t="shared" si="81"/>
        <v>3.2067510548523206E-2</v>
      </c>
      <c r="V186" s="363">
        <f t="shared" si="82"/>
        <v>4.472573839662447E-2</v>
      </c>
      <c r="W186" s="275">
        <f t="shared" si="8"/>
        <v>4.0084388185654012E-2</v>
      </c>
      <c r="X186" s="265"/>
    </row>
    <row r="187" spans="2:24" ht="13.5" customHeight="1">
      <c r="B187" s="607"/>
      <c r="C187" s="546"/>
      <c r="D187" s="358" t="s">
        <v>290</v>
      </c>
      <c r="E187" s="359">
        <f>市区町村別_推計残存歯数階層別人数!H186</f>
        <v>5026</v>
      </c>
      <c r="F187" s="357">
        <f>SUM(G187:N187)</f>
        <v>5026</v>
      </c>
      <c r="G187" s="436">
        <v>3642</v>
      </c>
      <c r="H187" s="436">
        <v>297</v>
      </c>
      <c r="I187" s="436">
        <v>311</v>
      </c>
      <c r="J187" s="436">
        <v>193</v>
      </c>
      <c r="K187" s="436">
        <v>191</v>
      </c>
      <c r="L187" s="436">
        <v>124</v>
      </c>
      <c r="M187" s="436">
        <v>135</v>
      </c>
      <c r="N187" s="436">
        <v>133</v>
      </c>
      <c r="O187" s="360">
        <f t="shared" si="104"/>
        <v>1</v>
      </c>
      <c r="P187" s="360">
        <f t="shared" si="4"/>
        <v>0.72463191404695582</v>
      </c>
      <c r="Q187" s="360">
        <f t="shared" si="5"/>
        <v>5.9092717867091124E-2</v>
      </c>
      <c r="R187" s="360">
        <f t="shared" si="6"/>
        <v>6.1878233187425385E-2</v>
      </c>
      <c r="S187" s="360">
        <f t="shared" si="7"/>
        <v>3.8400318344608039E-2</v>
      </c>
      <c r="T187" s="360">
        <f t="shared" si="80"/>
        <v>3.8002387584560288E-2</v>
      </c>
      <c r="U187" s="360">
        <f t="shared" si="81"/>
        <v>2.4671707122960605E-2</v>
      </c>
      <c r="V187" s="360">
        <f t="shared" si="82"/>
        <v>2.6860326303223239E-2</v>
      </c>
      <c r="W187" s="382">
        <f t="shared" si="8"/>
        <v>2.6462395543175487E-2</v>
      </c>
      <c r="X187" s="265"/>
    </row>
    <row r="188" spans="2:24" ht="13.5" customHeight="1">
      <c r="B188" s="613"/>
      <c r="C188" s="547"/>
      <c r="D188" s="293" t="s">
        <v>134</v>
      </c>
      <c r="E188" s="335">
        <f>市区町村別_推計残存歯数階層別人数!H187</f>
        <v>8874</v>
      </c>
      <c r="F188" s="262">
        <f t="shared" ref="F188" si="111">SUM(F185:F187)</f>
        <v>8874</v>
      </c>
      <c r="G188" s="262">
        <f t="shared" ref="G188:N188" si="112">SUM(G185:G187)</f>
        <v>5950</v>
      </c>
      <c r="H188" s="262">
        <f t="shared" si="112"/>
        <v>530</v>
      </c>
      <c r="I188" s="262">
        <f t="shared" si="112"/>
        <v>582</v>
      </c>
      <c r="J188" s="262">
        <f t="shared" si="112"/>
        <v>424</v>
      </c>
      <c r="K188" s="262">
        <f t="shared" si="112"/>
        <v>406</v>
      </c>
      <c r="L188" s="262">
        <f t="shared" si="112"/>
        <v>284</v>
      </c>
      <c r="M188" s="262">
        <f t="shared" si="112"/>
        <v>364</v>
      </c>
      <c r="N188" s="262">
        <f t="shared" si="112"/>
        <v>334</v>
      </c>
      <c r="O188" s="261">
        <f t="shared" si="104"/>
        <v>1</v>
      </c>
      <c r="P188" s="261">
        <f t="shared" si="4"/>
        <v>0.67049808429118773</v>
      </c>
      <c r="Q188" s="261">
        <f t="shared" si="5"/>
        <v>5.9725039441063783E-2</v>
      </c>
      <c r="R188" s="261">
        <f t="shared" si="6"/>
        <v>6.5584854631507775E-2</v>
      </c>
      <c r="S188" s="261">
        <f t="shared" si="7"/>
        <v>4.7780031552851022E-2</v>
      </c>
      <c r="T188" s="261">
        <f t="shared" si="80"/>
        <v>4.5751633986928102E-2</v>
      </c>
      <c r="U188" s="261">
        <f t="shared" si="81"/>
        <v>3.2003606040117198E-2</v>
      </c>
      <c r="V188" s="261">
        <f t="shared" si="82"/>
        <v>4.1018706333107953E-2</v>
      </c>
      <c r="W188" s="381">
        <f t="shared" si="8"/>
        <v>3.7638043723236418E-2</v>
      </c>
      <c r="X188" s="265"/>
    </row>
    <row r="189" spans="2:24" ht="13.5" customHeight="1">
      <c r="B189" s="606">
        <v>47</v>
      </c>
      <c r="C189" s="545" t="s">
        <v>13</v>
      </c>
      <c r="D189" s="305" t="s">
        <v>288</v>
      </c>
      <c r="E189" s="335">
        <f>市区町村別_推計残存歯数階層別人数!H188</f>
        <v>3046</v>
      </c>
      <c r="F189" s="262">
        <f>SUM(G189:N189)</f>
        <v>3046</v>
      </c>
      <c r="G189" s="433">
        <v>1925</v>
      </c>
      <c r="H189" s="433">
        <v>174</v>
      </c>
      <c r="I189" s="433">
        <v>126</v>
      </c>
      <c r="J189" s="433">
        <v>158</v>
      </c>
      <c r="K189" s="433">
        <v>177</v>
      </c>
      <c r="L189" s="433">
        <v>163</v>
      </c>
      <c r="M189" s="433">
        <v>189</v>
      </c>
      <c r="N189" s="433">
        <v>134</v>
      </c>
      <c r="O189" s="261">
        <f t="shared" si="104"/>
        <v>1</v>
      </c>
      <c r="P189" s="261">
        <f t="shared" si="4"/>
        <v>0.63197636244254762</v>
      </c>
      <c r="Q189" s="261">
        <f t="shared" si="5"/>
        <v>5.7124097176625081E-2</v>
      </c>
      <c r="R189" s="261">
        <f t="shared" si="6"/>
        <v>4.1365725541694022E-2</v>
      </c>
      <c r="S189" s="261">
        <f t="shared" si="7"/>
        <v>5.1871306631648066E-2</v>
      </c>
      <c r="T189" s="261">
        <f t="shared" si="80"/>
        <v>5.8108995403808275E-2</v>
      </c>
      <c r="U189" s="261">
        <f t="shared" si="81"/>
        <v>5.351280367695338E-2</v>
      </c>
      <c r="V189" s="261">
        <f t="shared" si="82"/>
        <v>6.2048588312541036E-2</v>
      </c>
      <c r="W189" s="381">
        <f t="shared" si="8"/>
        <v>4.3992120814182537E-2</v>
      </c>
      <c r="X189" s="265"/>
    </row>
    <row r="190" spans="2:24" ht="13.5" customHeight="1">
      <c r="B190" s="607"/>
      <c r="C190" s="546"/>
      <c r="D190" s="361" t="s">
        <v>289</v>
      </c>
      <c r="E190" s="362">
        <f>市区町村別_推計残存歯数階層別人数!H189</f>
        <v>5161</v>
      </c>
      <c r="F190" s="295">
        <f>SUM(G190:N190)</f>
        <v>5161</v>
      </c>
      <c r="G190" s="439">
        <v>3744</v>
      </c>
      <c r="H190" s="439">
        <v>293</v>
      </c>
      <c r="I190" s="439">
        <v>236</v>
      </c>
      <c r="J190" s="439">
        <v>207</v>
      </c>
      <c r="K190" s="439">
        <v>192</v>
      </c>
      <c r="L190" s="439">
        <v>171</v>
      </c>
      <c r="M190" s="439">
        <v>170</v>
      </c>
      <c r="N190" s="439">
        <v>148</v>
      </c>
      <c r="O190" s="363">
        <f t="shared" si="104"/>
        <v>1</v>
      </c>
      <c r="P190" s="363">
        <f t="shared" si="4"/>
        <v>0.72544080604534</v>
      </c>
      <c r="Q190" s="363">
        <f t="shared" si="5"/>
        <v>5.6771943421817475E-2</v>
      </c>
      <c r="R190" s="363">
        <f t="shared" si="6"/>
        <v>4.57275721759349E-2</v>
      </c>
      <c r="S190" s="363">
        <f t="shared" si="7"/>
        <v>4.0108506103468319E-2</v>
      </c>
      <c r="T190" s="363">
        <f t="shared" si="80"/>
        <v>3.7202092617709744E-2</v>
      </c>
      <c r="U190" s="363">
        <f t="shared" si="81"/>
        <v>3.313311373764774E-2</v>
      </c>
      <c r="V190" s="363">
        <f t="shared" si="82"/>
        <v>3.2939352838597169E-2</v>
      </c>
      <c r="W190" s="275">
        <f t="shared" si="8"/>
        <v>2.8676613059484594E-2</v>
      </c>
      <c r="X190" s="265"/>
    </row>
    <row r="191" spans="2:24" ht="13.5" customHeight="1">
      <c r="B191" s="607"/>
      <c r="C191" s="546"/>
      <c r="D191" s="358" t="s">
        <v>290</v>
      </c>
      <c r="E191" s="359">
        <f>市区町村別_推計残存歯数階層別人数!H190</f>
        <v>9673</v>
      </c>
      <c r="F191" s="357">
        <f>SUM(G191:N191)</f>
        <v>9673</v>
      </c>
      <c r="G191" s="436">
        <v>7646</v>
      </c>
      <c r="H191" s="436">
        <v>474</v>
      </c>
      <c r="I191" s="436">
        <v>352</v>
      </c>
      <c r="J191" s="436">
        <v>281</v>
      </c>
      <c r="K191" s="436">
        <v>296</v>
      </c>
      <c r="L191" s="436">
        <v>225</v>
      </c>
      <c r="M191" s="436">
        <v>232</v>
      </c>
      <c r="N191" s="436">
        <v>167</v>
      </c>
      <c r="O191" s="360">
        <f t="shared" si="104"/>
        <v>1</v>
      </c>
      <c r="P191" s="360">
        <f t="shared" si="4"/>
        <v>0.79044763775457461</v>
      </c>
      <c r="Q191" s="360">
        <f t="shared" si="5"/>
        <v>4.900237775250698E-2</v>
      </c>
      <c r="R191" s="360">
        <f t="shared" si="6"/>
        <v>3.6389951411144421E-2</v>
      </c>
      <c r="S191" s="360">
        <f t="shared" si="7"/>
        <v>2.9049932802646544E-2</v>
      </c>
      <c r="T191" s="360">
        <f t="shared" si="80"/>
        <v>3.0600640959371445E-2</v>
      </c>
      <c r="U191" s="360">
        <f t="shared" si="81"/>
        <v>2.3260622350873564E-2</v>
      </c>
      <c r="V191" s="360">
        <f t="shared" si="82"/>
        <v>2.3984286157345186E-2</v>
      </c>
      <c r="W191" s="382">
        <f t="shared" si="8"/>
        <v>1.7264550811537268E-2</v>
      </c>
      <c r="X191" s="265"/>
    </row>
    <row r="192" spans="2:24" ht="13.5" customHeight="1">
      <c r="B192" s="613"/>
      <c r="C192" s="547"/>
      <c r="D192" s="293" t="s">
        <v>134</v>
      </c>
      <c r="E192" s="335">
        <f>市区町村別_推計残存歯数階層別人数!H191</f>
        <v>17880</v>
      </c>
      <c r="F192" s="262">
        <f t="shared" ref="F192" si="113">SUM(F189:F191)</f>
        <v>17880</v>
      </c>
      <c r="G192" s="262">
        <f t="shared" ref="G192:N192" si="114">SUM(G189:G191)</f>
        <v>13315</v>
      </c>
      <c r="H192" s="262">
        <f t="shared" si="114"/>
        <v>941</v>
      </c>
      <c r="I192" s="262">
        <f t="shared" si="114"/>
        <v>714</v>
      </c>
      <c r="J192" s="262">
        <f t="shared" si="114"/>
        <v>646</v>
      </c>
      <c r="K192" s="262">
        <f t="shared" si="114"/>
        <v>665</v>
      </c>
      <c r="L192" s="262">
        <f t="shared" si="114"/>
        <v>559</v>
      </c>
      <c r="M192" s="262">
        <f t="shared" si="114"/>
        <v>591</v>
      </c>
      <c r="N192" s="262">
        <f t="shared" si="114"/>
        <v>449</v>
      </c>
      <c r="O192" s="261">
        <f t="shared" si="104"/>
        <v>1</v>
      </c>
      <c r="P192" s="261">
        <f t="shared" si="4"/>
        <v>0.74468680089485462</v>
      </c>
      <c r="Q192" s="261">
        <f t="shared" si="5"/>
        <v>5.2628635346756152E-2</v>
      </c>
      <c r="R192" s="261">
        <f t="shared" si="6"/>
        <v>3.9932885906040272E-2</v>
      </c>
      <c r="S192" s="261">
        <f t="shared" si="7"/>
        <v>3.6129753914988814E-2</v>
      </c>
      <c r="T192" s="261">
        <f t="shared" si="80"/>
        <v>3.7192393736017897E-2</v>
      </c>
      <c r="U192" s="261">
        <f t="shared" si="81"/>
        <v>3.1263982102908275E-2</v>
      </c>
      <c r="V192" s="261">
        <f t="shared" si="82"/>
        <v>3.3053691275167787E-2</v>
      </c>
      <c r="W192" s="381">
        <f t="shared" si="8"/>
        <v>2.5111856823266221E-2</v>
      </c>
      <c r="X192" s="265"/>
    </row>
    <row r="193" spans="2:24" ht="13.5" customHeight="1">
      <c r="B193" s="606">
        <v>48</v>
      </c>
      <c r="C193" s="545" t="s">
        <v>22</v>
      </c>
      <c r="D193" s="305" t="s">
        <v>288</v>
      </c>
      <c r="E193" s="335">
        <f>市区町村別_推計残存歯数階層別人数!H192</f>
        <v>1545</v>
      </c>
      <c r="F193" s="262">
        <f>SUM(G193:N193)</f>
        <v>1545</v>
      </c>
      <c r="G193" s="433">
        <v>846</v>
      </c>
      <c r="H193" s="433">
        <v>124</v>
      </c>
      <c r="I193" s="433">
        <v>63</v>
      </c>
      <c r="J193" s="433">
        <v>126</v>
      </c>
      <c r="K193" s="433">
        <v>90</v>
      </c>
      <c r="L193" s="433">
        <v>116</v>
      </c>
      <c r="M193" s="433">
        <v>117</v>
      </c>
      <c r="N193" s="433">
        <v>63</v>
      </c>
      <c r="O193" s="261">
        <f t="shared" si="104"/>
        <v>1</v>
      </c>
      <c r="P193" s="261">
        <f t="shared" si="4"/>
        <v>0.54757281553398063</v>
      </c>
      <c r="Q193" s="261">
        <f t="shared" si="5"/>
        <v>8.0258899676375409E-2</v>
      </c>
      <c r="R193" s="261">
        <f t="shared" si="6"/>
        <v>4.0776699029126215E-2</v>
      </c>
      <c r="S193" s="261">
        <f t="shared" si="7"/>
        <v>8.155339805825243E-2</v>
      </c>
      <c r="T193" s="261">
        <f t="shared" si="80"/>
        <v>5.8252427184466021E-2</v>
      </c>
      <c r="U193" s="261">
        <f t="shared" si="81"/>
        <v>7.508090614886731E-2</v>
      </c>
      <c r="V193" s="261">
        <f t="shared" si="82"/>
        <v>7.5728155339805828E-2</v>
      </c>
      <c r="W193" s="381">
        <f t="shared" si="8"/>
        <v>4.0776699029126215E-2</v>
      </c>
      <c r="X193" s="265"/>
    </row>
    <row r="194" spans="2:24" ht="13.5" customHeight="1">
      <c r="B194" s="607"/>
      <c r="C194" s="546"/>
      <c r="D194" s="361" t="s">
        <v>289</v>
      </c>
      <c r="E194" s="362">
        <f>市区町村別_推計残存歯数階層別人数!H193</f>
        <v>2657</v>
      </c>
      <c r="F194" s="295">
        <f>SUM(G194:N194)</f>
        <v>2657</v>
      </c>
      <c r="G194" s="439">
        <v>1728</v>
      </c>
      <c r="H194" s="439">
        <v>217</v>
      </c>
      <c r="I194" s="439">
        <v>145</v>
      </c>
      <c r="J194" s="439">
        <v>188</v>
      </c>
      <c r="K194" s="439">
        <v>103</v>
      </c>
      <c r="L194" s="439">
        <v>88</v>
      </c>
      <c r="M194" s="439">
        <v>109</v>
      </c>
      <c r="N194" s="439">
        <v>79</v>
      </c>
      <c r="O194" s="363">
        <f t="shared" si="104"/>
        <v>1</v>
      </c>
      <c r="P194" s="363">
        <f t="shared" si="4"/>
        <v>0.65035754610462926</v>
      </c>
      <c r="Q194" s="363">
        <f t="shared" si="5"/>
        <v>8.1671057583741061E-2</v>
      </c>
      <c r="R194" s="363">
        <f t="shared" si="6"/>
        <v>5.4572826496048173E-2</v>
      </c>
      <c r="S194" s="363">
        <f t="shared" si="7"/>
        <v>7.075649228453143E-2</v>
      </c>
      <c r="T194" s="363">
        <f t="shared" si="80"/>
        <v>3.8765525028227325E-2</v>
      </c>
      <c r="U194" s="363">
        <f t="shared" si="81"/>
        <v>3.3120060218291308E-2</v>
      </c>
      <c r="V194" s="363">
        <f t="shared" si="82"/>
        <v>4.1023710952201732E-2</v>
      </c>
      <c r="W194" s="275">
        <f t="shared" si="8"/>
        <v>2.9732781332329695E-2</v>
      </c>
      <c r="X194" s="265"/>
    </row>
    <row r="195" spans="2:24" ht="13.5" customHeight="1">
      <c r="B195" s="607"/>
      <c r="C195" s="546"/>
      <c r="D195" s="358" t="s">
        <v>290</v>
      </c>
      <c r="E195" s="359">
        <f>市区町村別_推計残存歯数階層別人数!H194</f>
        <v>6348</v>
      </c>
      <c r="F195" s="357">
        <f>SUM(G195:N195)</f>
        <v>6348</v>
      </c>
      <c r="G195" s="436">
        <v>4818</v>
      </c>
      <c r="H195" s="436">
        <v>430</v>
      </c>
      <c r="I195" s="436">
        <v>258</v>
      </c>
      <c r="J195" s="436">
        <v>301</v>
      </c>
      <c r="K195" s="436">
        <v>180</v>
      </c>
      <c r="L195" s="436">
        <v>146</v>
      </c>
      <c r="M195" s="436">
        <v>135</v>
      </c>
      <c r="N195" s="436">
        <v>80</v>
      </c>
      <c r="O195" s="360">
        <f t="shared" si="104"/>
        <v>1</v>
      </c>
      <c r="P195" s="360">
        <f t="shared" si="4"/>
        <v>0.75897920604914937</v>
      </c>
      <c r="Q195" s="360">
        <f t="shared" si="5"/>
        <v>6.7737870195337113E-2</v>
      </c>
      <c r="R195" s="360">
        <f t="shared" si="6"/>
        <v>4.0642722117202268E-2</v>
      </c>
      <c r="S195" s="360">
        <f t="shared" si="7"/>
        <v>4.7416509136735979E-2</v>
      </c>
      <c r="T195" s="360">
        <f t="shared" si="80"/>
        <v>2.835538752362949E-2</v>
      </c>
      <c r="U195" s="360">
        <f t="shared" si="81"/>
        <v>2.2999369880277253E-2</v>
      </c>
      <c r="V195" s="360">
        <f t="shared" si="82"/>
        <v>2.1266540642722116E-2</v>
      </c>
      <c r="W195" s="382">
        <f t="shared" si="8"/>
        <v>1.2602394454946439E-2</v>
      </c>
      <c r="X195" s="265"/>
    </row>
    <row r="196" spans="2:24" ht="13.5" customHeight="1">
      <c r="B196" s="613"/>
      <c r="C196" s="547"/>
      <c r="D196" s="293" t="s">
        <v>134</v>
      </c>
      <c r="E196" s="335">
        <f>市区町村別_推計残存歯数階層別人数!H195</f>
        <v>10550</v>
      </c>
      <c r="F196" s="262">
        <f t="shared" ref="F196" si="115">SUM(F193:F195)</f>
        <v>10550</v>
      </c>
      <c r="G196" s="262">
        <f t="shared" ref="G196:N196" si="116">SUM(G193:G195)</f>
        <v>7392</v>
      </c>
      <c r="H196" s="262">
        <f t="shared" si="116"/>
        <v>771</v>
      </c>
      <c r="I196" s="262">
        <f t="shared" si="116"/>
        <v>466</v>
      </c>
      <c r="J196" s="262">
        <f t="shared" si="116"/>
        <v>615</v>
      </c>
      <c r="K196" s="262">
        <f t="shared" si="116"/>
        <v>373</v>
      </c>
      <c r="L196" s="262">
        <f t="shared" si="116"/>
        <v>350</v>
      </c>
      <c r="M196" s="262">
        <f t="shared" si="116"/>
        <v>361</v>
      </c>
      <c r="N196" s="262">
        <f t="shared" si="116"/>
        <v>222</v>
      </c>
      <c r="O196" s="261">
        <f t="shared" si="104"/>
        <v>1</v>
      </c>
      <c r="P196" s="261">
        <f t="shared" si="4"/>
        <v>0.70066350710900471</v>
      </c>
      <c r="Q196" s="261">
        <f t="shared" si="5"/>
        <v>7.3080568720379144E-2</v>
      </c>
      <c r="R196" s="261">
        <f t="shared" si="6"/>
        <v>4.4170616113744073E-2</v>
      </c>
      <c r="S196" s="261">
        <f t="shared" si="7"/>
        <v>5.829383886255924E-2</v>
      </c>
      <c r="T196" s="261">
        <f t="shared" si="80"/>
        <v>3.5355450236966825E-2</v>
      </c>
      <c r="U196" s="261">
        <f t="shared" si="81"/>
        <v>3.3175355450236969E-2</v>
      </c>
      <c r="V196" s="261">
        <f t="shared" si="82"/>
        <v>3.4218009478672984E-2</v>
      </c>
      <c r="W196" s="381">
        <f t="shared" si="8"/>
        <v>2.1042654028436018E-2</v>
      </c>
      <c r="X196" s="265"/>
    </row>
    <row r="197" spans="2:24" ht="13.5" customHeight="1">
      <c r="B197" s="606">
        <v>49</v>
      </c>
      <c r="C197" s="545" t="s">
        <v>23</v>
      </c>
      <c r="D197" s="305" t="s">
        <v>288</v>
      </c>
      <c r="E197" s="335">
        <f>市区町村別_推計残存歯数階層別人数!H196</f>
        <v>1776</v>
      </c>
      <c r="F197" s="262">
        <f>SUM(G197:N197)</f>
        <v>1776</v>
      </c>
      <c r="G197" s="433">
        <v>1010</v>
      </c>
      <c r="H197" s="433">
        <v>145</v>
      </c>
      <c r="I197" s="433">
        <v>66</v>
      </c>
      <c r="J197" s="433">
        <v>183</v>
      </c>
      <c r="K197" s="433">
        <v>89</v>
      </c>
      <c r="L197" s="433">
        <v>97</v>
      </c>
      <c r="M197" s="433">
        <v>129</v>
      </c>
      <c r="N197" s="433">
        <v>57</v>
      </c>
      <c r="O197" s="261">
        <f t="shared" si="104"/>
        <v>1</v>
      </c>
      <c r="P197" s="261">
        <f t="shared" si="4"/>
        <v>0.56869369369369371</v>
      </c>
      <c r="Q197" s="261">
        <f t="shared" si="5"/>
        <v>8.1644144144144143E-2</v>
      </c>
      <c r="R197" s="261">
        <f t="shared" si="6"/>
        <v>3.7162162162162164E-2</v>
      </c>
      <c r="S197" s="261">
        <f t="shared" si="7"/>
        <v>0.10304054054054054</v>
      </c>
      <c r="T197" s="261">
        <f t="shared" ref="T197:T260" si="117">IFERROR(K197/E197,"-")</f>
        <v>5.0112612612612614E-2</v>
      </c>
      <c r="U197" s="261">
        <f t="shared" ref="U197:U260" si="118">IFERROR(L197/E197,"-")</f>
        <v>5.4617117117117114E-2</v>
      </c>
      <c r="V197" s="261">
        <f t="shared" ref="V197:V260" si="119">IFERROR(M197/E197,"-")</f>
        <v>7.2635135135135129E-2</v>
      </c>
      <c r="W197" s="381">
        <f t="shared" si="8"/>
        <v>3.2094594594594593E-2</v>
      </c>
      <c r="X197" s="265"/>
    </row>
    <row r="198" spans="2:24" ht="13.5" customHeight="1">
      <c r="B198" s="607"/>
      <c r="C198" s="546"/>
      <c r="D198" s="361" t="s">
        <v>289</v>
      </c>
      <c r="E198" s="362">
        <f>市区町村別_推計残存歯数階層別人数!H197</f>
        <v>2861</v>
      </c>
      <c r="F198" s="295">
        <f>SUM(G198:N198)</f>
        <v>2861</v>
      </c>
      <c r="G198" s="439">
        <v>1917</v>
      </c>
      <c r="H198" s="439">
        <v>247</v>
      </c>
      <c r="I198" s="439">
        <v>102</v>
      </c>
      <c r="J198" s="439">
        <v>221</v>
      </c>
      <c r="K198" s="439">
        <v>102</v>
      </c>
      <c r="L198" s="439">
        <v>82</v>
      </c>
      <c r="M198" s="439">
        <v>110</v>
      </c>
      <c r="N198" s="439">
        <v>80</v>
      </c>
      <c r="O198" s="363">
        <f t="shared" si="104"/>
        <v>1</v>
      </c>
      <c r="P198" s="363">
        <f t="shared" si="4"/>
        <v>0.67004543865781196</v>
      </c>
      <c r="Q198" s="363">
        <f t="shared" si="5"/>
        <v>8.6333449842712337E-2</v>
      </c>
      <c r="R198" s="363">
        <f t="shared" si="6"/>
        <v>3.5651869975533032E-2</v>
      </c>
      <c r="S198" s="363">
        <f t="shared" si="7"/>
        <v>7.7245718280321563E-2</v>
      </c>
      <c r="T198" s="363">
        <f t="shared" si="117"/>
        <v>3.5651869975533032E-2</v>
      </c>
      <c r="U198" s="363">
        <f t="shared" si="118"/>
        <v>2.8661307235232435E-2</v>
      </c>
      <c r="V198" s="363">
        <f t="shared" si="119"/>
        <v>3.8448095071653268E-2</v>
      </c>
      <c r="W198" s="275">
        <f t="shared" si="8"/>
        <v>2.7962250961202376E-2</v>
      </c>
      <c r="X198" s="265"/>
    </row>
    <row r="199" spans="2:24" ht="13.5" customHeight="1">
      <c r="B199" s="607"/>
      <c r="C199" s="546"/>
      <c r="D199" s="358" t="s">
        <v>290</v>
      </c>
      <c r="E199" s="359">
        <f>市区町村別_推計残存歯数階層別人数!H198</f>
        <v>5190</v>
      </c>
      <c r="F199" s="357">
        <f>SUM(G199:N199)</f>
        <v>5190</v>
      </c>
      <c r="G199" s="436">
        <v>3768</v>
      </c>
      <c r="H199" s="436">
        <v>401</v>
      </c>
      <c r="I199" s="436">
        <v>183</v>
      </c>
      <c r="J199" s="436">
        <v>324</v>
      </c>
      <c r="K199" s="436">
        <v>141</v>
      </c>
      <c r="L199" s="436">
        <v>117</v>
      </c>
      <c r="M199" s="436">
        <v>155</v>
      </c>
      <c r="N199" s="436">
        <v>101</v>
      </c>
      <c r="O199" s="360">
        <f t="shared" si="104"/>
        <v>1</v>
      </c>
      <c r="P199" s="360">
        <f t="shared" si="4"/>
        <v>0.72601156069364159</v>
      </c>
      <c r="Q199" s="360">
        <f t="shared" si="5"/>
        <v>7.7263969171483621E-2</v>
      </c>
      <c r="R199" s="360">
        <f t="shared" si="6"/>
        <v>3.5260115606936419E-2</v>
      </c>
      <c r="S199" s="360">
        <f t="shared" si="7"/>
        <v>6.2427745664739881E-2</v>
      </c>
      <c r="T199" s="360">
        <f t="shared" si="117"/>
        <v>2.7167630057803469E-2</v>
      </c>
      <c r="U199" s="360">
        <f t="shared" si="118"/>
        <v>2.2543352601156069E-2</v>
      </c>
      <c r="V199" s="360">
        <f t="shared" si="119"/>
        <v>2.9865125240847785E-2</v>
      </c>
      <c r="W199" s="382">
        <f t="shared" si="8"/>
        <v>1.9460500963391136E-2</v>
      </c>
      <c r="X199" s="265"/>
    </row>
    <row r="200" spans="2:24" ht="13.5" customHeight="1">
      <c r="B200" s="613"/>
      <c r="C200" s="547"/>
      <c r="D200" s="293" t="s">
        <v>134</v>
      </c>
      <c r="E200" s="335">
        <f>市区町村別_推計残存歯数階層別人数!H199</f>
        <v>9827</v>
      </c>
      <c r="F200" s="262">
        <f t="shared" ref="F200" si="120">SUM(F197:F199)</f>
        <v>9827</v>
      </c>
      <c r="G200" s="262">
        <f t="shared" ref="G200:N200" si="121">SUM(G197:G199)</f>
        <v>6695</v>
      </c>
      <c r="H200" s="262">
        <f t="shared" si="121"/>
        <v>793</v>
      </c>
      <c r="I200" s="262">
        <f t="shared" si="121"/>
        <v>351</v>
      </c>
      <c r="J200" s="262">
        <f t="shared" si="121"/>
        <v>728</v>
      </c>
      <c r="K200" s="262">
        <f t="shared" si="121"/>
        <v>332</v>
      </c>
      <c r="L200" s="262">
        <f t="shared" si="121"/>
        <v>296</v>
      </c>
      <c r="M200" s="262">
        <f t="shared" si="121"/>
        <v>394</v>
      </c>
      <c r="N200" s="262">
        <f t="shared" si="121"/>
        <v>238</v>
      </c>
      <c r="O200" s="261">
        <f t="shared" si="104"/>
        <v>1</v>
      </c>
      <c r="P200" s="261">
        <f t="shared" si="4"/>
        <v>0.68128625216240968</v>
      </c>
      <c r="Q200" s="261">
        <f t="shared" si="5"/>
        <v>8.0696041518265996E-2</v>
      </c>
      <c r="R200" s="261">
        <f t="shared" si="6"/>
        <v>3.5717920016281671E-2</v>
      </c>
      <c r="S200" s="261">
        <f t="shared" si="7"/>
        <v>7.4081611885621249E-2</v>
      </c>
      <c r="T200" s="261">
        <f t="shared" si="117"/>
        <v>3.3784471354431668E-2</v>
      </c>
      <c r="U200" s="261">
        <f t="shared" si="118"/>
        <v>3.0121094942505342E-2</v>
      </c>
      <c r="V200" s="261">
        <f t="shared" si="119"/>
        <v>4.0093619619415898E-2</v>
      </c>
      <c r="W200" s="381">
        <f t="shared" si="8"/>
        <v>2.4218988501068486E-2</v>
      </c>
      <c r="X200" s="265"/>
    </row>
    <row r="201" spans="2:24" ht="13.5" customHeight="1">
      <c r="B201" s="606">
        <v>50</v>
      </c>
      <c r="C201" s="545" t="s">
        <v>14</v>
      </c>
      <c r="D201" s="305" t="s">
        <v>288</v>
      </c>
      <c r="E201" s="335">
        <f>市区町村別_推計残存歯数階層別人数!H200</f>
        <v>1624</v>
      </c>
      <c r="F201" s="262">
        <f>SUM(G201:N201)</f>
        <v>1624</v>
      </c>
      <c r="G201" s="433">
        <v>976</v>
      </c>
      <c r="H201" s="433">
        <v>65</v>
      </c>
      <c r="I201" s="433">
        <v>70</v>
      </c>
      <c r="J201" s="433">
        <v>73</v>
      </c>
      <c r="K201" s="433">
        <v>102</v>
      </c>
      <c r="L201" s="433">
        <v>115</v>
      </c>
      <c r="M201" s="433">
        <v>120</v>
      </c>
      <c r="N201" s="433">
        <v>103</v>
      </c>
      <c r="O201" s="261">
        <f>IFERROR(F201/E201,"-")</f>
        <v>1</v>
      </c>
      <c r="P201" s="261">
        <f t="shared" si="4"/>
        <v>0.60098522167487689</v>
      </c>
      <c r="Q201" s="261">
        <f t="shared" si="5"/>
        <v>4.0024630541871921E-2</v>
      </c>
      <c r="R201" s="261">
        <f t="shared" si="6"/>
        <v>4.3103448275862072E-2</v>
      </c>
      <c r="S201" s="261">
        <f t="shared" si="7"/>
        <v>4.4950738916256158E-2</v>
      </c>
      <c r="T201" s="261">
        <f t="shared" si="117"/>
        <v>6.2807881773399021E-2</v>
      </c>
      <c r="U201" s="261">
        <f t="shared" si="118"/>
        <v>7.0812807881773396E-2</v>
      </c>
      <c r="V201" s="261">
        <f t="shared" si="119"/>
        <v>7.3891625615763554E-2</v>
      </c>
      <c r="W201" s="381">
        <f t="shared" si="8"/>
        <v>6.342364532019705E-2</v>
      </c>
      <c r="X201" s="265"/>
    </row>
    <row r="202" spans="2:24" ht="13.5" customHeight="1">
      <c r="B202" s="607"/>
      <c r="C202" s="546"/>
      <c r="D202" s="361" t="s">
        <v>289</v>
      </c>
      <c r="E202" s="362">
        <f>市区町村別_推計残存歯数階層別人数!H201</f>
        <v>2431</v>
      </c>
      <c r="F202" s="295">
        <f>SUM(G202:N202)</f>
        <v>2431</v>
      </c>
      <c r="G202" s="439">
        <v>1702</v>
      </c>
      <c r="H202" s="439">
        <v>77</v>
      </c>
      <c r="I202" s="439">
        <v>124</v>
      </c>
      <c r="J202" s="439">
        <v>97</v>
      </c>
      <c r="K202" s="439">
        <v>138</v>
      </c>
      <c r="L202" s="439">
        <v>118</v>
      </c>
      <c r="M202" s="439">
        <v>95</v>
      </c>
      <c r="N202" s="439">
        <v>80</v>
      </c>
      <c r="O202" s="363">
        <f t="shared" ref="O202:O228" si="122">IFERROR(F202/E202,"-")</f>
        <v>1</v>
      </c>
      <c r="P202" s="363">
        <f t="shared" si="4"/>
        <v>0.70012340600575895</v>
      </c>
      <c r="Q202" s="363">
        <f t="shared" si="5"/>
        <v>3.1674208144796379E-2</v>
      </c>
      <c r="R202" s="363">
        <f t="shared" si="6"/>
        <v>5.1007815713698064E-2</v>
      </c>
      <c r="S202" s="363">
        <f t="shared" si="7"/>
        <v>3.9901275195392841E-2</v>
      </c>
      <c r="T202" s="363">
        <f t="shared" si="117"/>
        <v>5.6766762649115593E-2</v>
      </c>
      <c r="U202" s="363">
        <f t="shared" si="118"/>
        <v>4.8539695598519131E-2</v>
      </c>
      <c r="V202" s="363">
        <f t="shared" si="119"/>
        <v>3.9078568490333199E-2</v>
      </c>
      <c r="W202" s="275">
        <f t="shared" si="8"/>
        <v>3.2908268202385849E-2</v>
      </c>
      <c r="X202" s="265"/>
    </row>
    <row r="203" spans="2:24" ht="13.5" customHeight="1">
      <c r="B203" s="607"/>
      <c r="C203" s="546"/>
      <c r="D203" s="358" t="s">
        <v>290</v>
      </c>
      <c r="E203" s="359">
        <f>市区町村別_推計残存歯数階層別人数!H202</f>
        <v>4282</v>
      </c>
      <c r="F203" s="357">
        <f>SUM(G203:N203)</f>
        <v>4282</v>
      </c>
      <c r="G203" s="436">
        <v>3342</v>
      </c>
      <c r="H203" s="436">
        <v>119</v>
      </c>
      <c r="I203" s="436">
        <v>169</v>
      </c>
      <c r="J203" s="436">
        <v>128</v>
      </c>
      <c r="K203" s="436">
        <v>160</v>
      </c>
      <c r="L203" s="436">
        <v>127</v>
      </c>
      <c r="M203" s="436">
        <v>127</v>
      </c>
      <c r="N203" s="436">
        <v>110</v>
      </c>
      <c r="O203" s="360">
        <f t="shared" si="122"/>
        <v>1</v>
      </c>
      <c r="P203" s="360">
        <f t="shared" si="4"/>
        <v>0.78047641289117231</v>
      </c>
      <c r="Q203" s="360">
        <f t="shared" si="5"/>
        <v>2.7790751985053715E-2</v>
      </c>
      <c r="R203" s="360">
        <f t="shared" si="6"/>
        <v>3.9467538533395609E-2</v>
      </c>
      <c r="S203" s="360">
        <f t="shared" si="7"/>
        <v>2.9892573563755253E-2</v>
      </c>
      <c r="T203" s="360">
        <f t="shared" si="117"/>
        <v>3.7365716954694067E-2</v>
      </c>
      <c r="U203" s="360">
        <f t="shared" si="118"/>
        <v>2.9659037832788417E-2</v>
      </c>
      <c r="V203" s="360">
        <f t="shared" si="119"/>
        <v>2.9659037832788417E-2</v>
      </c>
      <c r="W203" s="382">
        <f t="shared" si="8"/>
        <v>2.5688930406352173E-2</v>
      </c>
      <c r="X203" s="265"/>
    </row>
    <row r="204" spans="2:24" ht="13.5" customHeight="1">
      <c r="B204" s="613"/>
      <c r="C204" s="547"/>
      <c r="D204" s="293" t="s">
        <v>134</v>
      </c>
      <c r="E204" s="335">
        <f>市区町村別_推計残存歯数階層別人数!H203</f>
        <v>8337</v>
      </c>
      <c r="F204" s="262">
        <f t="shared" ref="F204" si="123">SUM(F201:F203)</f>
        <v>8337</v>
      </c>
      <c r="G204" s="262">
        <f t="shared" ref="G204:N204" si="124">SUM(G201:G203)</f>
        <v>6020</v>
      </c>
      <c r="H204" s="262">
        <f t="shared" si="124"/>
        <v>261</v>
      </c>
      <c r="I204" s="262">
        <f t="shared" si="124"/>
        <v>363</v>
      </c>
      <c r="J204" s="262">
        <f t="shared" si="124"/>
        <v>298</v>
      </c>
      <c r="K204" s="262">
        <f t="shared" si="124"/>
        <v>400</v>
      </c>
      <c r="L204" s="262">
        <f t="shared" si="124"/>
        <v>360</v>
      </c>
      <c r="M204" s="262">
        <f t="shared" si="124"/>
        <v>342</v>
      </c>
      <c r="N204" s="262">
        <f t="shared" si="124"/>
        <v>293</v>
      </c>
      <c r="O204" s="261">
        <f t="shared" si="122"/>
        <v>1</v>
      </c>
      <c r="P204" s="261">
        <f t="shared" si="4"/>
        <v>0.72208228379513018</v>
      </c>
      <c r="Q204" s="261">
        <f t="shared" si="5"/>
        <v>3.1306225260885209E-2</v>
      </c>
      <c r="R204" s="261">
        <f t="shared" si="6"/>
        <v>4.3540842029507018E-2</v>
      </c>
      <c r="S204" s="261">
        <f t="shared" si="7"/>
        <v>3.5744272520091158E-2</v>
      </c>
      <c r="T204" s="261">
        <f t="shared" si="117"/>
        <v>4.7978889288712967E-2</v>
      </c>
      <c r="U204" s="261">
        <f t="shared" si="118"/>
        <v>4.3181000359841668E-2</v>
      </c>
      <c r="V204" s="261">
        <f t="shared" si="119"/>
        <v>4.1021950341849585E-2</v>
      </c>
      <c r="W204" s="381">
        <f t="shared" si="8"/>
        <v>3.5144536403982247E-2</v>
      </c>
      <c r="X204" s="265"/>
    </row>
    <row r="205" spans="2:24" ht="13.5" customHeight="1">
      <c r="B205" s="606">
        <v>51</v>
      </c>
      <c r="C205" s="545" t="s">
        <v>42</v>
      </c>
      <c r="D205" s="305" t="s">
        <v>288</v>
      </c>
      <c r="E205" s="335">
        <f>市区町村別_推計残存歯数階層別人数!H204</f>
        <v>2116</v>
      </c>
      <c r="F205" s="262">
        <f>SUM(G205:N205)</f>
        <v>2116</v>
      </c>
      <c r="G205" s="433">
        <v>1246</v>
      </c>
      <c r="H205" s="433">
        <v>168</v>
      </c>
      <c r="I205" s="433">
        <v>129</v>
      </c>
      <c r="J205" s="433">
        <v>143</v>
      </c>
      <c r="K205" s="433">
        <v>105</v>
      </c>
      <c r="L205" s="433">
        <v>111</v>
      </c>
      <c r="M205" s="433">
        <v>131</v>
      </c>
      <c r="N205" s="433">
        <v>83</v>
      </c>
      <c r="O205" s="261">
        <f t="shared" si="122"/>
        <v>1</v>
      </c>
      <c r="P205" s="261">
        <f t="shared" si="4"/>
        <v>0.58884688090737236</v>
      </c>
      <c r="Q205" s="261">
        <f t="shared" si="5"/>
        <v>7.9395085066162566E-2</v>
      </c>
      <c r="R205" s="261">
        <f t="shared" si="6"/>
        <v>6.0964083175803402E-2</v>
      </c>
      <c r="S205" s="261">
        <f t="shared" si="7"/>
        <v>6.758034026465029E-2</v>
      </c>
      <c r="T205" s="261">
        <f t="shared" si="117"/>
        <v>4.9621928166351609E-2</v>
      </c>
      <c r="U205" s="261">
        <f t="shared" si="118"/>
        <v>5.2457466918714557E-2</v>
      </c>
      <c r="V205" s="261">
        <f t="shared" si="119"/>
        <v>6.1909262759924387E-2</v>
      </c>
      <c r="W205" s="381">
        <f t="shared" si="8"/>
        <v>3.9224952741020794E-2</v>
      </c>
      <c r="X205" s="265"/>
    </row>
    <row r="206" spans="2:24" ht="13.5" customHeight="1">
      <c r="B206" s="607"/>
      <c r="C206" s="546"/>
      <c r="D206" s="361" t="s">
        <v>289</v>
      </c>
      <c r="E206" s="362">
        <f>市区町村別_推計残存歯数階層別人数!H205</f>
        <v>3220</v>
      </c>
      <c r="F206" s="295">
        <f>SUM(G206:N206)</f>
        <v>3220</v>
      </c>
      <c r="G206" s="439">
        <v>2223</v>
      </c>
      <c r="H206" s="439">
        <v>247</v>
      </c>
      <c r="I206" s="439">
        <v>180</v>
      </c>
      <c r="J206" s="439">
        <v>153</v>
      </c>
      <c r="K206" s="439">
        <v>133</v>
      </c>
      <c r="L206" s="439">
        <v>97</v>
      </c>
      <c r="M206" s="439">
        <v>108</v>
      </c>
      <c r="N206" s="439">
        <v>79</v>
      </c>
      <c r="O206" s="363">
        <f t="shared" si="122"/>
        <v>1</v>
      </c>
      <c r="P206" s="363">
        <f t="shared" si="4"/>
        <v>0.69037267080745346</v>
      </c>
      <c r="Q206" s="363">
        <f t="shared" si="5"/>
        <v>7.6708074534161494E-2</v>
      </c>
      <c r="R206" s="363">
        <f t="shared" si="6"/>
        <v>5.5900621118012424E-2</v>
      </c>
      <c r="S206" s="363">
        <f t="shared" si="7"/>
        <v>4.7515527950310561E-2</v>
      </c>
      <c r="T206" s="363">
        <f t="shared" si="117"/>
        <v>4.1304347826086954E-2</v>
      </c>
      <c r="U206" s="363">
        <f t="shared" si="118"/>
        <v>3.0124223602484471E-2</v>
      </c>
      <c r="V206" s="363">
        <f t="shared" si="119"/>
        <v>3.354037267080745E-2</v>
      </c>
      <c r="W206" s="275">
        <f t="shared" si="8"/>
        <v>2.4534161490683229E-2</v>
      </c>
      <c r="X206" s="265"/>
    </row>
    <row r="207" spans="2:24" ht="13.5" customHeight="1">
      <c r="B207" s="607"/>
      <c r="C207" s="546"/>
      <c r="D207" s="358" t="s">
        <v>290</v>
      </c>
      <c r="E207" s="359">
        <f>市区町村別_推計残存歯数階層別人数!H206</f>
        <v>6554</v>
      </c>
      <c r="F207" s="357">
        <f>SUM(G207:N207)</f>
        <v>6554</v>
      </c>
      <c r="G207" s="436">
        <v>5097</v>
      </c>
      <c r="H207" s="436">
        <v>424</v>
      </c>
      <c r="I207" s="436">
        <v>259</v>
      </c>
      <c r="J207" s="436">
        <v>214</v>
      </c>
      <c r="K207" s="436">
        <v>166</v>
      </c>
      <c r="L207" s="436">
        <v>124</v>
      </c>
      <c r="M207" s="436">
        <v>148</v>
      </c>
      <c r="N207" s="436">
        <v>122</v>
      </c>
      <c r="O207" s="360">
        <f t="shared" si="122"/>
        <v>1</v>
      </c>
      <c r="P207" s="360">
        <f t="shared" si="4"/>
        <v>0.77769301190112905</v>
      </c>
      <c r="Q207" s="360">
        <f t="shared" si="5"/>
        <v>6.4693317058285016E-2</v>
      </c>
      <c r="R207" s="360">
        <f t="shared" si="6"/>
        <v>3.9517851693622215E-2</v>
      </c>
      <c r="S207" s="360">
        <f t="shared" si="7"/>
        <v>3.2651815685077815E-2</v>
      </c>
      <c r="T207" s="360">
        <f t="shared" si="117"/>
        <v>2.5328043942630454E-2</v>
      </c>
      <c r="U207" s="360">
        <f t="shared" si="118"/>
        <v>1.8919743667989014E-2</v>
      </c>
      <c r="V207" s="360">
        <f t="shared" si="119"/>
        <v>2.2581629539212694E-2</v>
      </c>
      <c r="W207" s="382">
        <f t="shared" si="8"/>
        <v>1.8614586512053707E-2</v>
      </c>
      <c r="X207" s="265"/>
    </row>
    <row r="208" spans="2:24" ht="13.5" customHeight="1">
      <c r="B208" s="613"/>
      <c r="C208" s="547"/>
      <c r="D208" s="293" t="s">
        <v>134</v>
      </c>
      <c r="E208" s="335">
        <f>市区町村別_推計残存歯数階層別人数!H207</f>
        <v>11890</v>
      </c>
      <c r="F208" s="262">
        <f t="shared" ref="F208" si="125">SUM(F205:F207)</f>
        <v>11890</v>
      </c>
      <c r="G208" s="262">
        <f t="shared" ref="G208:N208" si="126">SUM(G205:G207)</f>
        <v>8566</v>
      </c>
      <c r="H208" s="262">
        <f t="shared" si="126"/>
        <v>839</v>
      </c>
      <c r="I208" s="262">
        <f t="shared" si="126"/>
        <v>568</v>
      </c>
      <c r="J208" s="262">
        <f t="shared" si="126"/>
        <v>510</v>
      </c>
      <c r="K208" s="262">
        <f t="shared" si="126"/>
        <v>404</v>
      </c>
      <c r="L208" s="262">
        <f t="shared" si="126"/>
        <v>332</v>
      </c>
      <c r="M208" s="262">
        <f t="shared" si="126"/>
        <v>387</v>
      </c>
      <c r="N208" s="262">
        <f t="shared" si="126"/>
        <v>284</v>
      </c>
      <c r="O208" s="261">
        <f t="shared" si="122"/>
        <v>1</v>
      </c>
      <c r="P208" s="261">
        <f t="shared" si="4"/>
        <v>0.72043734230445755</v>
      </c>
      <c r="Q208" s="261">
        <f t="shared" si="5"/>
        <v>7.0563498738435662E-2</v>
      </c>
      <c r="R208" s="261">
        <f t="shared" si="6"/>
        <v>4.7771236333052983E-2</v>
      </c>
      <c r="S208" s="261">
        <f t="shared" si="7"/>
        <v>4.289318755256518E-2</v>
      </c>
      <c r="T208" s="261">
        <f t="shared" si="117"/>
        <v>3.3978132884777121E-2</v>
      </c>
      <c r="U208" s="261">
        <f t="shared" si="118"/>
        <v>2.7922624053826745E-2</v>
      </c>
      <c r="V208" s="261">
        <f t="shared" si="119"/>
        <v>3.2548359966358284E-2</v>
      </c>
      <c r="W208" s="381">
        <f t="shared" si="8"/>
        <v>2.3885618166526491E-2</v>
      </c>
      <c r="X208" s="265"/>
    </row>
    <row r="209" spans="2:24" ht="13.5" customHeight="1">
      <c r="B209" s="606">
        <v>52</v>
      </c>
      <c r="C209" s="545" t="s">
        <v>4</v>
      </c>
      <c r="D209" s="305" t="s">
        <v>288</v>
      </c>
      <c r="E209" s="335">
        <f>市区町村別_推計残存歯数階層別人数!H208</f>
        <v>1455</v>
      </c>
      <c r="F209" s="262">
        <f>SUM(G209:N209)</f>
        <v>1455</v>
      </c>
      <c r="G209" s="433">
        <v>908</v>
      </c>
      <c r="H209" s="433">
        <v>69</v>
      </c>
      <c r="I209" s="433">
        <v>92</v>
      </c>
      <c r="J209" s="433">
        <v>97</v>
      </c>
      <c r="K209" s="433">
        <v>100</v>
      </c>
      <c r="L209" s="433">
        <v>77</v>
      </c>
      <c r="M209" s="433">
        <v>67</v>
      </c>
      <c r="N209" s="433">
        <v>45</v>
      </c>
      <c r="O209" s="261">
        <f t="shared" si="122"/>
        <v>1</v>
      </c>
      <c r="P209" s="261">
        <f t="shared" si="4"/>
        <v>0.62405498281786942</v>
      </c>
      <c r="Q209" s="261">
        <f t="shared" si="5"/>
        <v>4.7422680412371132E-2</v>
      </c>
      <c r="R209" s="261">
        <f t="shared" si="6"/>
        <v>6.3230240549828176E-2</v>
      </c>
      <c r="S209" s="261">
        <f t="shared" si="7"/>
        <v>6.6666666666666666E-2</v>
      </c>
      <c r="T209" s="261">
        <f t="shared" si="117"/>
        <v>6.8728522336769765E-2</v>
      </c>
      <c r="U209" s="261">
        <f t="shared" si="118"/>
        <v>5.2920962199312714E-2</v>
      </c>
      <c r="V209" s="261">
        <f t="shared" si="119"/>
        <v>4.6048109965635742E-2</v>
      </c>
      <c r="W209" s="381">
        <f t="shared" si="8"/>
        <v>3.0927835051546393E-2</v>
      </c>
      <c r="X209" s="265"/>
    </row>
    <row r="210" spans="2:24" ht="13.5" customHeight="1">
      <c r="B210" s="607"/>
      <c r="C210" s="546"/>
      <c r="D210" s="361" t="s">
        <v>289</v>
      </c>
      <c r="E210" s="362">
        <f>市区町村別_推計残存歯数階層別人数!H209</f>
        <v>2779</v>
      </c>
      <c r="F210" s="295">
        <f>SUM(G210:N210)</f>
        <v>2779</v>
      </c>
      <c r="G210" s="439">
        <v>2034</v>
      </c>
      <c r="H210" s="439">
        <v>135</v>
      </c>
      <c r="I210" s="439">
        <v>121</v>
      </c>
      <c r="J210" s="439">
        <v>163</v>
      </c>
      <c r="K210" s="439">
        <v>127</v>
      </c>
      <c r="L210" s="439">
        <v>75</v>
      </c>
      <c r="M210" s="439">
        <v>80</v>
      </c>
      <c r="N210" s="439">
        <v>44</v>
      </c>
      <c r="O210" s="363">
        <f t="shared" si="122"/>
        <v>1</v>
      </c>
      <c r="P210" s="363">
        <f t="shared" si="4"/>
        <v>0.73191795609931631</v>
      </c>
      <c r="Q210" s="363">
        <f t="shared" si="5"/>
        <v>4.8578625404821878E-2</v>
      </c>
      <c r="R210" s="363">
        <f t="shared" si="6"/>
        <v>4.3540842029507018E-2</v>
      </c>
      <c r="S210" s="363">
        <f t="shared" si="7"/>
        <v>5.8654192155451604E-2</v>
      </c>
      <c r="T210" s="363">
        <f t="shared" si="117"/>
        <v>4.5699892047499101E-2</v>
      </c>
      <c r="U210" s="363">
        <f t="shared" si="118"/>
        <v>2.6988125224901044E-2</v>
      </c>
      <c r="V210" s="363">
        <f t="shared" si="119"/>
        <v>2.8787333573227779E-2</v>
      </c>
      <c r="W210" s="275">
        <f t="shared" si="8"/>
        <v>1.583303346527528E-2</v>
      </c>
      <c r="X210" s="265"/>
    </row>
    <row r="211" spans="2:24" ht="13.5" customHeight="1">
      <c r="B211" s="607"/>
      <c r="C211" s="546"/>
      <c r="D211" s="358" t="s">
        <v>290</v>
      </c>
      <c r="E211" s="359">
        <f>市区町村別_推計残存歯数階層別人数!H210</f>
        <v>7172</v>
      </c>
      <c r="F211" s="357">
        <f>SUM(G211:N211)</f>
        <v>7172</v>
      </c>
      <c r="G211" s="436">
        <v>5816</v>
      </c>
      <c r="H211" s="436">
        <v>257</v>
      </c>
      <c r="I211" s="436">
        <v>266</v>
      </c>
      <c r="J211" s="436">
        <v>280</v>
      </c>
      <c r="K211" s="436">
        <v>178</v>
      </c>
      <c r="L211" s="436">
        <v>133</v>
      </c>
      <c r="M211" s="436">
        <v>123</v>
      </c>
      <c r="N211" s="436">
        <v>119</v>
      </c>
      <c r="O211" s="360">
        <f t="shared" si="122"/>
        <v>1</v>
      </c>
      <c r="P211" s="360">
        <f t="shared" si="4"/>
        <v>0.81093139988845508</v>
      </c>
      <c r="Q211" s="360">
        <f t="shared" si="5"/>
        <v>3.5833798103736755E-2</v>
      </c>
      <c r="R211" s="360">
        <f t="shared" si="6"/>
        <v>3.7088678192972672E-2</v>
      </c>
      <c r="S211" s="360">
        <f t="shared" si="7"/>
        <v>3.9040713887339651E-2</v>
      </c>
      <c r="T211" s="360">
        <f t="shared" si="117"/>
        <v>2.4818739542665922E-2</v>
      </c>
      <c r="U211" s="360">
        <f t="shared" si="118"/>
        <v>1.8544339096486336E-2</v>
      </c>
      <c r="V211" s="360">
        <f t="shared" si="119"/>
        <v>1.7150027886224207E-2</v>
      </c>
      <c r="W211" s="382">
        <f t="shared" si="8"/>
        <v>1.6592303402119354E-2</v>
      </c>
      <c r="X211" s="265"/>
    </row>
    <row r="212" spans="2:24" ht="13.5" customHeight="1">
      <c r="B212" s="613"/>
      <c r="C212" s="547"/>
      <c r="D212" s="293" t="s">
        <v>134</v>
      </c>
      <c r="E212" s="335">
        <f>市区町村別_推計残存歯数階層別人数!H211</f>
        <v>11406</v>
      </c>
      <c r="F212" s="262">
        <f t="shared" ref="F212" si="127">SUM(F209:F211)</f>
        <v>11406</v>
      </c>
      <c r="G212" s="262">
        <f t="shared" ref="G212:N212" si="128">SUM(G209:G211)</f>
        <v>8758</v>
      </c>
      <c r="H212" s="262">
        <f t="shared" si="128"/>
        <v>461</v>
      </c>
      <c r="I212" s="262">
        <f t="shared" si="128"/>
        <v>479</v>
      </c>
      <c r="J212" s="262">
        <f t="shared" si="128"/>
        <v>540</v>
      </c>
      <c r="K212" s="262">
        <f t="shared" si="128"/>
        <v>405</v>
      </c>
      <c r="L212" s="262">
        <f t="shared" si="128"/>
        <v>285</v>
      </c>
      <c r="M212" s="262">
        <f t="shared" si="128"/>
        <v>270</v>
      </c>
      <c r="N212" s="262">
        <f t="shared" si="128"/>
        <v>208</v>
      </c>
      <c r="O212" s="261">
        <f t="shared" si="122"/>
        <v>1</v>
      </c>
      <c r="P212" s="261">
        <f t="shared" si="4"/>
        <v>0.76784148693669996</v>
      </c>
      <c r="Q212" s="261">
        <f t="shared" si="5"/>
        <v>4.0417324215325269E-2</v>
      </c>
      <c r="R212" s="261">
        <f t="shared" si="6"/>
        <v>4.1995440995967033E-2</v>
      </c>
      <c r="S212" s="261">
        <f t="shared" si="7"/>
        <v>4.7343503419253023E-2</v>
      </c>
      <c r="T212" s="261">
        <f t="shared" si="117"/>
        <v>3.5507627564439766E-2</v>
      </c>
      <c r="U212" s="261">
        <f t="shared" si="118"/>
        <v>2.4986849026827986E-2</v>
      </c>
      <c r="V212" s="261">
        <f t="shared" si="119"/>
        <v>2.3671751709626512E-2</v>
      </c>
      <c r="W212" s="381">
        <f t="shared" si="8"/>
        <v>1.8236016131860423E-2</v>
      </c>
      <c r="X212" s="265"/>
    </row>
    <row r="213" spans="2:24" ht="13.5" customHeight="1">
      <c r="B213" s="606">
        <v>53</v>
      </c>
      <c r="C213" s="545" t="s">
        <v>19</v>
      </c>
      <c r="D213" s="305" t="s">
        <v>288</v>
      </c>
      <c r="E213" s="335">
        <f>市区町村別_推計残存歯数階層別人数!H212</f>
        <v>861</v>
      </c>
      <c r="F213" s="262">
        <f>SUM(G213:N213)</f>
        <v>861</v>
      </c>
      <c r="G213" s="433">
        <v>511</v>
      </c>
      <c r="H213" s="433">
        <v>49</v>
      </c>
      <c r="I213" s="433">
        <v>35</v>
      </c>
      <c r="J213" s="433">
        <v>69</v>
      </c>
      <c r="K213" s="433">
        <v>62</v>
      </c>
      <c r="L213" s="433">
        <v>40</v>
      </c>
      <c r="M213" s="433">
        <v>64</v>
      </c>
      <c r="N213" s="433">
        <v>31</v>
      </c>
      <c r="O213" s="261">
        <f t="shared" si="122"/>
        <v>1</v>
      </c>
      <c r="P213" s="261">
        <f t="shared" si="4"/>
        <v>0.5934959349593496</v>
      </c>
      <c r="Q213" s="261">
        <f t="shared" si="5"/>
        <v>5.6910569105691054E-2</v>
      </c>
      <c r="R213" s="261">
        <f t="shared" si="6"/>
        <v>4.065040650406504E-2</v>
      </c>
      <c r="S213" s="261">
        <f t="shared" si="7"/>
        <v>8.0139372822299645E-2</v>
      </c>
      <c r="T213" s="261">
        <f t="shared" si="117"/>
        <v>7.2009291521486649E-2</v>
      </c>
      <c r="U213" s="261">
        <f t="shared" si="118"/>
        <v>4.6457607433217189E-2</v>
      </c>
      <c r="V213" s="261">
        <f t="shared" si="119"/>
        <v>7.4332171893147503E-2</v>
      </c>
      <c r="W213" s="381">
        <f t="shared" si="8"/>
        <v>3.6004645760743324E-2</v>
      </c>
      <c r="X213" s="265"/>
    </row>
    <row r="214" spans="2:24" ht="13.5" customHeight="1">
      <c r="B214" s="607"/>
      <c r="C214" s="546"/>
      <c r="D214" s="361" t="s">
        <v>289</v>
      </c>
      <c r="E214" s="362">
        <f>市区町村別_推計残存歯数階層別人数!H213</f>
        <v>1262</v>
      </c>
      <c r="F214" s="295">
        <f>SUM(G214:N214)</f>
        <v>1262</v>
      </c>
      <c r="G214" s="439">
        <v>885</v>
      </c>
      <c r="H214" s="439">
        <v>82</v>
      </c>
      <c r="I214" s="439">
        <v>43</v>
      </c>
      <c r="J214" s="439">
        <v>88</v>
      </c>
      <c r="K214" s="439">
        <v>44</v>
      </c>
      <c r="L214" s="439">
        <v>40</v>
      </c>
      <c r="M214" s="439">
        <v>41</v>
      </c>
      <c r="N214" s="439">
        <v>39</v>
      </c>
      <c r="O214" s="363">
        <f t="shared" si="122"/>
        <v>1</v>
      </c>
      <c r="P214" s="363">
        <f t="shared" si="4"/>
        <v>0.70126782884310623</v>
      </c>
      <c r="Q214" s="363">
        <f t="shared" si="5"/>
        <v>6.4976228209191758E-2</v>
      </c>
      <c r="R214" s="363">
        <f t="shared" si="6"/>
        <v>3.4072900158478608E-2</v>
      </c>
      <c r="S214" s="363">
        <f t="shared" si="7"/>
        <v>6.9730586370839939E-2</v>
      </c>
      <c r="T214" s="363">
        <f t="shared" si="117"/>
        <v>3.486529318541997E-2</v>
      </c>
      <c r="U214" s="363">
        <f t="shared" si="118"/>
        <v>3.1695721077654518E-2</v>
      </c>
      <c r="V214" s="363">
        <f t="shared" si="119"/>
        <v>3.2488114104595879E-2</v>
      </c>
      <c r="W214" s="275">
        <f t="shared" si="8"/>
        <v>3.0903328050713153E-2</v>
      </c>
      <c r="X214" s="265"/>
    </row>
    <row r="215" spans="2:24" ht="13.5" customHeight="1">
      <c r="B215" s="607"/>
      <c r="C215" s="546"/>
      <c r="D215" s="358" t="s">
        <v>290</v>
      </c>
      <c r="E215" s="359">
        <f>市区町村別_推計残存歯数階層別人数!H214</f>
        <v>2577</v>
      </c>
      <c r="F215" s="357">
        <f>SUM(G215:N215)</f>
        <v>2577</v>
      </c>
      <c r="G215" s="436">
        <v>1985</v>
      </c>
      <c r="H215" s="436">
        <v>140</v>
      </c>
      <c r="I215" s="436">
        <v>98</v>
      </c>
      <c r="J215" s="436">
        <v>115</v>
      </c>
      <c r="K215" s="436">
        <v>78</v>
      </c>
      <c r="L215" s="436">
        <v>43</v>
      </c>
      <c r="M215" s="436">
        <v>69</v>
      </c>
      <c r="N215" s="436">
        <v>49</v>
      </c>
      <c r="O215" s="360">
        <f t="shared" si="122"/>
        <v>1</v>
      </c>
      <c r="P215" s="360">
        <f t="shared" si="4"/>
        <v>0.77027551416375628</v>
      </c>
      <c r="Q215" s="360">
        <f t="shared" si="5"/>
        <v>5.4326736515327899E-2</v>
      </c>
      <c r="R215" s="360">
        <f t="shared" si="6"/>
        <v>3.802871556072953E-2</v>
      </c>
      <c r="S215" s="360">
        <f t="shared" si="7"/>
        <v>4.4625533566162202E-2</v>
      </c>
      <c r="T215" s="360">
        <f t="shared" si="117"/>
        <v>3.0267753201396973E-2</v>
      </c>
      <c r="U215" s="360">
        <f t="shared" si="118"/>
        <v>1.6686069072564997E-2</v>
      </c>
      <c r="V215" s="360">
        <f t="shared" si="119"/>
        <v>2.6775320139697321E-2</v>
      </c>
      <c r="W215" s="382">
        <f t="shared" si="8"/>
        <v>1.9014357780364765E-2</v>
      </c>
      <c r="X215" s="265"/>
    </row>
    <row r="216" spans="2:24" ht="13.5" customHeight="1">
      <c r="B216" s="613"/>
      <c r="C216" s="547"/>
      <c r="D216" s="293" t="s">
        <v>134</v>
      </c>
      <c r="E216" s="335">
        <f>市区町村別_推計残存歯数階層別人数!H215</f>
        <v>4700</v>
      </c>
      <c r="F216" s="262">
        <f t="shared" ref="F216" si="129">SUM(F213:F215)</f>
        <v>4700</v>
      </c>
      <c r="G216" s="262">
        <f t="shared" ref="G216:N216" si="130">SUM(G213:G215)</f>
        <v>3381</v>
      </c>
      <c r="H216" s="262">
        <f t="shared" si="130"/>
        <v>271</v>
      </c>
      <c r="I216" s="262">
        <f t="shared" si="130"/>
        <v>176</v>
      </c>
      <c r="J216" s="262">
        <f t="shared" si="130"/>
        <v>272</v>
      </c>
      <c r="K216" s="262">
        <f t="shared" si="130"/>
        <v>184</v>
      </c>
      <c r="L216" s="262">
        <f t="shared" si="130"/>
        <v>123</v>
      </c>
      <c r="M216" s="262">
        <f t="shared" si="130"/>
        <v>174</v>
      </c>
      <c r="N216" s="262">
        <f t="shared" si="130"/>
        <v>119</v>
      </c>
      <c r="O216" s="261">
        <f t="shared" si="122"/>
        <v>1</v>
      </c>
      <c r="P216" s="261">
        <f t="shared" si="4"/>
        <v>0.7193617021276596</v>
      </c>
      <c r="Q216" s="261">
        <f t="shared" si="5"/>
        <v>5.7659574468085104E-2</v>
      </c>
      <c r="R216" s="261">
        <f t="shared" si="6"/>
        <v>3.7446808510638301E-2</v>
      </c>
      <c r="S216" s="261">
        <f t="shared" si="7"/>
        <v>5.7872340425531917E-2</v>
      </c>
      <c r="T216" s="261">
        <f t="shared" si="117"/>
        <v>3.9148936170212763E-2</v>
      </c>
      <c r="U216" s="261">
        <f t="shared" si="118"/>
        <v>2.6170212765957448E-2</v>
      </c>
      <c r="V216" s="261">
        <f t="shared" si="119"/>
        <v>3.7021276595744682E-2</v>
      </c>
      <c r="W216" s="381">
        <f t="shared" si="8"/>
        <v>2.5319148936170214E-2</v>
      </c>
      <c r="X216" s="265"/>
    </row>
    <row r="217" spans="2:24" ht="13.5" customHeight="1">
      <c r="B217" s="606">
        <v>54</v>
      </c>
      <c r="C217" s="545" t="s">
        <v>24</v>
      </c>
      <c r="D217" s="305" t="s">
        <v>288</v>
      </c>
      <c r="E217" s="335">
        <f>市区町村別_推計残存歯数階層別人数!H216</f>
        <v>1545</v>
      </c>
      <c r="F217" s="262">
        <f>SUM(G217:N217)</f>
        <v>1545</v>
      </c>
      <c r="G217" s="433">
        <v>908</v>
      </c>
      <c r="H217" s="433">
        <v>154</v>
      </c>
      <c r="I217" s="433">
        <v>85</v>
      </c>
      <c r="J217" s="433">
        <v>73</v>
      </c>
      <c r="K217" s="433">
        <v>106</v>
      </c>
      <c r="L217" s="433">
        <v>72</v>
      </c>
      <c r="M217" s="433">
        <v>93</v>
      </c>
      <c r="N217" s="433">
        <v>54</v>
      </c>
      <c r="O217" s="261">
        <f t="shared" si="122"/>
        <v>1</v>
      </c>
      <c r="P217" s="261">
        <f t="shared" si="4"/>
        <v>0.5877022653721683</v>
      </c>
      <c r="Q217" s="261">
        <f t="shared" si="5"/>
        <v>9.967637540453074E-2</v>
      </c>
      <c r="R217" s="261">
        <f t="shared" si="6"/>
        <v>5.5016181229773461E-2</v>
      </c>
      <c r="S217" s="261">
        <f t="shared" si="7"/>
        <v>4.7249190938511328E-2</v>
      </c>
      <c r="T217" s="261">
        <f t="shared" si="117"/>
        <v>6.8608414239482204E-2</v>
      </c>
      <c r="U217" s="261">
        <f t="shared" si="118"/>
        <v>4.6601941747572817E-2</v>
      </c>
      <c r="V217" s="261">
        <f t="shared" si="119"/>
        <v>6.0194174757281553E-2</v>
      </c>
      <c r="W217" s="381">
        <f t="shared" si="8"/>
        <v>3.4951456310679613E-2</v>
      </c>
      <c r="X217" s="265"/>
    </row>
    <row r="218" spans="2:24" ht="13.5" customHeight="1">
      <c r="B218" s="607"/>
      <c r="C218" s="546"/>
      <c r="D218" s="361" t="s">
        <v>289</v>
      </c>
      <c r="E218" s="362">
        <f>市区町村別_推計残存歯数階層別人数!H217</f>
        <v>2440</v>
      </c>
      <c r="F218" s="295">
        <f>SUM(G218:N218)</f>
        <v>2440</v>
      </c>
      <c r="G218" s="439">
        <v>1670</v>
      </c>
      <c r="H218" s="439">
        <v>187</v>
      </c>
      <c r="I218" s="439">
        <v>126</v>
      </c>
      <c r="J218" s="439">
        <v>111</v>
      </c>
      <c r="K218" s="439">
        <v>102</v>
      </c>
      <c r="L218" s="439">
        <v>75</v>
      </c>
      <c r="M218" s="439">
        <v>107</v>
      </c>
      <c r="N218" s="439">
        <v>62</v>
      </c>
      <c r="O218" s="363">
        <f t="shared" si="122"/>
        <v>1</v>
      </c>
      <c r="P218" s="363">
        <f t="shared" si="4"/>
        <v>0.68442622950819676</v>
      </c>
      <c r="Q218" s="363">
        <f t="shared" si="5"/>
        <v>7.6639344262295087E-2</v>
      </c>
      <c r="R218" s="363">
        <f t="shared" si="6"/>
        <v>5.1639344262295085E-2</v>
      </c>
      <c r="S218" s="363">
        <f t="shared" si="7"/>
        <v>4.5491803278688528E-2</v>
      </c>
      <c r="T218" s="363">
        <f t="shared" si="117"/>
        <v>4.1803278688524591E-2</v>
      </c>
      <c r="U218" s="363">
        <f t="shared" si="118"/>
        <v>3.0737704918032786E-2</v>
      </c>
      <c r="V218" s="363">
        <f t="shared" si="119"/>
        <v>4.3852459016393446E-2</v>
      </c>
      <c r="W218" s="275">
        <f t="shared" si="8"/>
        <v>2.540983606557377E-2</v>
      </c>
      <c r="X218" s="265"/>
    </row>
    <row r="219" spans="2:24" ht="13.5" customHeight="1">
      <c r="B219" s="607"/>
      <c r="C219" s="546"/>
      <c r="D219" s="358" t="s">
        <v>290</v>
      </c>
      <c r="E219" s="359">
        <f>市区町村別_推計残存歯数階層別人数!H218</f>
        <v>5053</v>
      </c>
      <c r="F219" s="357">
        <f>SUM(G219:N219)</f>
        <v>5053</v>
      </c>
      <c r="G219" s="436">
        <v>3894</v>
      </c>
      <c r="H219" s="436">
        <v>353</v>
      </c>
      <c r="I219" s="436">
        <v>181</v>
      </c>
      <c r="J219" s="436">
        <v>167</v>
      </c>
      <c r="K219" s="436">
        <v>152</v>
      </c>
      <c r="L219" s="436">
        <v>95</v>
      </c>
      <c r="M219" s="436">
        <v>128</v>
      </c>
      <c r="N219" s="436">
        <v>83</v>
      </c>
      <c r="O219" s="360">
        <f t="shared" si="122"/>
        <v>1</v>
      </c>
      <c r="P219" s="360">
        <f t="shared" si="4"/>
        <v>0.77063130813378189</v>
      </c>
      <c r="Q219" s="360">
        <f t="shared" si="5"/>
        <v>6.9859489412230358E-2</v>
      </c>
      <c r="R219" s="360">
        <f t="shared" si="6"/>
        <v>3.5820304769443895E-2</v>
      </c>
      <c r="S219" s="360">
        <f t="shared" si="7"/>
        <v>3.304967346131011E-2</v>
      </c>
      <c r="T219" s="360">
        <f t="shared" si="117"/>
        <v>3.008113991688106E-2</v>
      </c>
      <c r="U219" s="360">
        <f t="shared" si="118"/>
        <v>1.8800712448050663E-2</v>
      </c>
      <c r="V219" s="360">
        <f t="shared" si="119"/>
        <v>2.5331486245794576E-2</v>
      </c>
      <c r="W219" s="382">
        <f t="shared" si="8"/>
        <v>1.6425885612507421E-2</v>
      </c>
      <c r="X219" s="265"/>
    </row>
    <row r="220" spans="2:24" ht="13.5" customHeight="1">
      <c r="B220" s="613"/>
      <c r="C220" s="547"/>
      <c r="D220" s="300" t="s">
        <v>134</v>
      </c>
      <c r="E220" s="337">
        <f>市区町村別_推計残存歯数階層別人数!H219</f>
        <v>9038</v>
      </c>
      <c r="F220" s="267">
        <f t="shared" ref="F220" si="131">SUM(F217:F219)</f>
        <v>9038</v>
      </c>
      <c r="G220" s="267">
        <f t="shared" ref="G220:N220" si="132">SUM(G217:G219)</f>
        <v>6472</v>
      </c>
      <c r="H220" s="267">
        <f t="shared" si="132"/>
        <v>694</v>
      </c>
      <c r="I220" s="267">
        <f t="shared" si="132"/>
        <v>392</v>
      </c>
      <c r="J220" s="267">
        <f t="shared" si="132"/>
        <v>351</v>
      </c>
      <c r="K220" s="267">
        <f t="shared" si="132"/>
        <v>360</v>
      </c>
      <c r="L220" s="267">
        <f t="shared" si="132"/>
        <v>242</v>
      </c>
      <c r="M220" s="267">
        <f t="shared" si="132"/>
        <v>328</v>
      </c>
      <c r="N220" s="267">
        <f t="shared" si="132"/>
        <v>199</v>
      </c>
      <c r="O220" s="309">
        <f t="shared" si="122"/>
        <v>1</v>
      </c>
      <c r="P220" s="309">
        <f t="shared" si="4"/>
        <v>0.71608763000663866</v>
      </c>
      <c r="Q220" s="309">
        <f t="shared" si="5"/>
        <v>7.6786899756583316E-2</v>
      </c>
      <c r="R220" s="309">
        <f t="shared" si="6"/>
        <v>4.3372427528214207E-2</v>
      </c>
      <c r="S220" s="309">
        <f t="shared" si="7"/>
        <v>3.8836025669395882E-2</v>
      </c>
      <c r="T220" s="309">
        <f t="shared" si="117"/>
        <v>3.9831821199380391E-2</v>
      </c>
      <c r="U220" s="309">
        <f t="shared" si="118"/>
        <v>2.6775835361805708E-2</v>
      </c>
      <c r="V220" s="309">
        <f t="shared" si="119"/>
        <v>3.6291214870546581E-2</v>
      </c>
      <c r="W220" s="383">
        <f t="shared" si="8"/>
        <v>2.2018145607435272E-2</v>
      </c>
      <c r="X220" s="265"/>
    </row>
    <row r="221" spans="2:24" ht="13.5" customHeight="1">
      <c r="B221" s="606">
        <v>55</v>
      </c>
      <c r="C221" s="545" t="s">
        <v>15</v>
      </c>
      <c r="D221" s="305" t="s">
        <v>288</v>
      </c>
      <c r="E221" s="335">
        <f>市区町村別_推計残存歯数階層別人数!H220</f>
        <v>1635</v>
      </c>
      <c r="F221" s="262">
        <f>SUM(G221:N221)</f>
        <v>1635</v>
      </c>
      <c r="G221" s="433">
        <v>953</v>
      </c>
      <c r="H221" s="433">
        <v>98</v>
      </c>
      <c r="I221" s="433">
        <v>79</v>
      </c>
      <c r="J221" s="433">
        <v>124</v>
      </c>
      <c r="K221" s="433">
        <v>125</v>
      </c>
      <c r="L221" s="433">
        <v>82</v>
      </c>
      <c r="M221" s="433">
        <v>93</v>
      </c>
      <c r="N221" s="433">
        <v>81</v>
      </c>
      <c r="O221" s="261">
        <f t="shared" si="122"/>
        <v>1</v>
      </c>
      <c r="P221" s="261">
        <f t="shared" si="4"/>
        <v>0.58287461773700311</v>
      </c>
      <c r="Q221" s="261">
        <f t="shared" si="5"/>
        <v>5.9938837920489298E-2</v>
      </c>
      <c r="R221" s="261">
        <f t="shared" si="6"/>
        <v>4.8318042813455656E-2</v>
      </c>
      <c r="S221" s="261">
        <f t="shared" si="7"/>
        <v>7.5840978593272171E-2</v>
      </c>
      <c r="T221" s="261">
        <f t="shared" si="117"/>
        <v>7.64525993883792E-2</v>
      </c>
      <c r="U221" s="261">
        <f t="shared" si="118"/>
        <v>5.0152905198776757E-2</v>
      </c>
      <c r="V221" s="261">
        <f t="shared" si="119"/>
        <v>5.6880733944954132E-2</v>
      </c>
      <c r="W221" s="381">
        <f t="shared" si="8"/>
        <v>4.9541284403669728E-2</v>
      </c>
      <c r="X221" s="265"/>
    </row>
    <row r="222" spans="2:24" ht="13.5" customHeight="1">
      <c r="B222" s="607"/>
      <c r="C222" s="546"/>
      <c r="D222" s="361" t="s">
        <v>289</v>
      </c>
      <c r="E222" s="362">
        <f>市区町村別_推計残存歯数階層別人数!H221</f>
        <v>2469</v>
      </c>
      <c r="F222" s="295">
        <f>SUM(G222:N222)</f>
        <v>2469</v>
      </c>
      <c r="G222" s="439">
        <v>1671</v>
      </c>
      <c r="H222" s="439">
        <v>126</v>
      </c>
      <c r="I222" s="439">
        <v>112</v>
      </c>
      <c r="J222" s="439">
        <v>154</v>
      </c>
      <c r="K222" s="439">
        <v>138</v>
      </c>
      <c r="L222" s="439">
        <v>86</v>
      </c>
      <c r="M222" s="439">
        <v>85</v>
      </c>
      <c r="N222" s="439">
        <v>97</v>
      </c>
      <c r="O222" s="363">
        <f t="shared" si="122"/>
        <v>1</v>
      </c>
      <c r="P222" s="363">
        <f t="shared" si="4"/>
        <v>0.67679222357229651</v>
      </c>
      <c r="Q222" s="363">
        <f t="shared" si="5"/>
        <v>5.1032806804374241E-2</v>
      </c>
      <c r="R222" s="363">
        <f t="shared" si="6"/>
        <v>4.5362494937221547E-2</v>
      </c>
      <c r="S222" s="363">
        <f t="shared" si="7"/>
        <v>6.2373430538679629E-2</v>
      </c>
      <c r="T222" s="363">
        <f t="shared" si="117"/>
        <v>5.5893074119076548E-2</v>
      </c>
      <c r="U222" s="363">
        <f t="shared" si="118"/>
        <v>3.4831915755366545E-2</v>
      </c>
      <c r="V222" s="363">
        <f t="shared" si="119"/>
        <v>3.4426893479141352E-2</v>
      </c>
      <c r="W222" s="275">
        <f t="shared" si="8"/>
        <v>3.9287160793843659E-2</v>
      </c>
      <c r="X222" s="265"/>
    </row>
    <row r="223" spans="2:24" ht="13.5" customHeight="1">
      <c r="B223" s="607"/>
      <c r="C223" s="546"/>
      <c r="D223" s="358" t="s">
        <v>290</v>
      </c>
      <c r="E223" s="359">
        <f>市区町村別_推計残存歯数階層別人数!H222</f>
        <v>4515</v>
      </c>
      <c r="F223" s="357">
        <f>SUM(G223:N223)</f>
        <v>4515</v>
      </c>
      <c r="G223" s="436">
        <v>3271</v>
      </c>
      <c r="H223" s="436">
        <v>242</v>
      </c>
      <c r="I223" s="436">
        <v>158</v>
      </c>
      <c r="J223" s="436">
        <v>257</v>
      </c>
      <c r="K223" s="436">
        <v>186</v>
      </c>
      <c r="L223" s="436">
        <v>134</v>
      </c>
      <c r="M223" s="436">
        <v>146</v>
      </c>
      <c r="N223" s="436">
        <v>121</v>
      </c>
      <c r="O223" s="360">
        <f t="shared" si="122"/>
        <v>1</v>
      </c>
      <c r="P223" s="360">
        <f t="shared" si="4"/>
        <v>0.7244739756367663</v>
      </c>
      <c r="Q223" s="360">
        <f t="shared" si="5"/>
        <v>5.3599114064230347E-2</v>
      </c>
      <c r="R223" s="360">
        <f t="shared" si="6"/>
        <v>3.4994462901439642E-2</v>
      </c>
      <c r="S223" s="360">
        <f t="shared" si="7"/>
        <v>5.6921373200442965E-2</v>
      </c>
      <c r="T223" s="360">
        <f t="shared" si="117"/>
        <v>4.1196013289036548E-2</v>
      </c>
      <c r="U223" s="360">
        <f t="shared" si="118"/>
        <v>2.9678848283499447E-2</v>
      </c>
      <c r="V223" s="360">
        <f t="shared" si="119"/>
        <v>3.2336655592469545E-2</v>
      </c>
      <c r="W223" s="382">
        <f t="shared" si="8"/>
        <v>2.6799557032115173E-2</v>
      </c>
      <c r="X223" s="265"/>
    </row>
    <row r="224" spans="2:24" ht="13.5" customHeight="1">
      <c r="B224" s="613"/>
      <c r="C224" s="547"/>
      <c r="D224" s="293" t="s">
        <v>134</v>
      </c>
      <c r="E224" s="335">
        <f>市区町村別_推計残存歯数階層別人数!H223</f>
        <v>8619</v>
      </c>
      <c r="F224" s="262">
        <f t="shared" ref="F224" si="133">SUM(F221:F223)</f>
        <v>8619</v>
      </c>
      <c r="G224" s="262">
        <f t="shared" ref="G224:N224" si="134">SUM(G221:G223)</f>
        <v>5895</v>
      </c>
      <c r="H224" s="262">
        <f t="shared" si="134"/>
        <v>466</v>
      </c>
      <c r="I224" s="262">
        <f t="shared" si="134"/>
        <v>349</v>
      </c>
      <c r="J224" s="262">
        <f t="shared" si="134"/>
        <v>535</v>
      </c>
      <c r="K224" s="262">
        <f t="shared" si="134"/>
        <v>449</v>
      </c>
      <c r="L224" s="262">
        <f t="shared" si="134"/>
        <v>302</v>
      </c>
      <c r="M224" s="262">
        <f t="shared" si="134"/>
        <v>324</v>
      </c>
      <c r="N224" s="262">
        <f t="shared" si="134"/>
        <v>299</v>
      </c>
      <c r="O224" s="261">
        <f t="shared" si="122"/>
        <v>1</v>
      </c>
      <c r="P224" s="261">
        <f t="shared" si="4"/>
        <v>0.68395405499477901</v>
      </c>
      <c r="Q224" s="261">
        <f t="shared" si="5"/>
        <v>5.4066597053022393E-2</v>
      </c>
      <c r="R224" s="261">
        <f t="shared" si="6"/>
        <v>4.049193641953823E-2</v>
      </c>
      <c r="S224" s="261">
        <f t="shared" si="7"/>
        <v>6.2072166144564338E-2</v>
      </c>
      <c r="T224" s="261">
        <f t="shared" si="117"/>
        <v>5.2094210465251187E-2</v>
      </c>
      <c r="U224" s="261">
        <f t="shared" si="118"/>
        <v>3.5038867618053138E-2</v>
      </c>
      <c r="V224" s="261">
        <f t="shared" si="119"/>
        <v>3.7591367908109991E-2</v>
      </c>
      <c r="W224" s="381">
        <f t="shared" si="8"/>
        <v>3.4690799396681751E-2</v>
      </c>
      <c r="X224" s="265"/>
    </row>
    <row r="225" spans="2:24" ht="13.5" customHeight="1">
      <c r="B225" s="606">
        <v>56</v>
      </c>
      <c r="C225" s="545" t="s">
        <v>9</v>
      </c>
      <c r="D225" s="305" t="s">
        <v>288</v>
      </c>
      <c r="E225" s="335">
        <f>市区町村別_推計残存歯数階層別人数!H224</f>
        <v>952</v>
      </c>
      <c r="F225" s="262">
        <f>SUM(G225:N225)</f>
        <v>952</v>
      </c>
      <c r="G225" s="433">
        <v>640</v>
      </c>
      <c r="H225" s="433">
        <v>49</v>
      </c>
      <c r="I225" s="433">
        <v>55</v>
      </c>
      <c r="J225" s="433">
        <v>43</v>
      </c>
      <c r="K225" s="433">
        <v>58</v>
      </c>
      <c r="L225" s="433">
        <v>40</v>
      </c>
      <c r="M225" s="433">
        <v>34</v>
      </c>
      <c r="N225" s="433">
        <v>33</v>
      </c>
      <c r="O225" s="261">
        <f t="shared" si="122"/>
        <v>1</v>
      </c>
      <c r="P225" s="261">
        <f t="shared" si="4"/>
        <v>0.67226890756302526</v>
      </c>
      <c r="Q225" s="261">
        <f t="shared" si="5"/>
        <v>5.1470588235294115E-2</v>
      </c>
      <c r="R225" s="261">
        <f t="shared" si="6"/>
        <v>5.7773109243697482E-2</v>
      </c>
      <c r="S225" s="261">
        <f t="shared" si="7"/>
        <v>4.5168067226890755E-2</v>
      </c>
      <c r="T225" s="261">
        <f t="shared" si="117"/>
        <v>6.0924369747899158E-2</v>
      </c>
      <c r="U225" s="261">
        <f t="shared" si="118"/>
        <v>4.2016806722689079E-2</v>
      </c>
      <c r="V225" s="261">
        <f t="shared" si="119"/>
        <v>3.5714285714285712E-2</v>
      </c>
      <c r="W225" s="381">
        <f t="shared" si="8"/>
        <v>3.4663865546218489E-2</v>
      </c>
      <c r="X225" s="265"/>
    </row>
    <row r="226" spans="2:24" ht="13.5" customHeight="1">
      <c r="B226" s="607"/>
      <c r="C226" s="546"/>
      <c r="D226" s="361" t="s">
        <v>289</v>
      </c>
      <c r="E226" s="362">
        <f>市区町村別_推計残存歯数階層別人数!H225</f>
        <v>1576</v>
      </c>
      <c r="F226" s="295">
        <f>SUM(G226:N226)</f>
        <v>1576</v>
      </c>
      <c r="G226" s="439">
        <v>1187</v>
      </c>
      <c r="H226" s="439">
        <v>75</v>
      </c>
      <c r="I226" s="439">
        <v>83</v>
      </c>
      <c r="J226" s="439">
        <v>51</v>
      </c>
      <c r="K226" s="439">
        <v>60</v>
      </c>
      <c r="L226" s="439">
        <v>49</v>
      </c>
      <c r="M226" s="439">
        <v>47</v>
      </c>
      <c r="N226" s="439">
        <v>24</v>
      </c>
      <c r="O226" s="363">
        <f t="shared" si="122"/>
        <v>1</v>
      </c>
      <c r="P226" s="363">
        <f t="shared" si="4"/>
        <v>0.75317258883248728</v>
      </c>
      <c r="Q226" s="363">
        <f t="shared" si="5"/>
        <v>4.7588832487309642E-2</v>
      </c>
      <c r="R226" s="363">
        <f t="shared" si="6"/>
        <v>5.2664974619289338E-2</v>
      </c>
      <c r="S226" s="363">
        <f t="shared" si="7"/>
        <v>3.2360406091370558E-2</v>
      </c>
      <c r="T226" s="363">
        <f t="shared" si="117"/>
        <v>3.8071065989847719E-2</v>
      </c>
      <c r="U226" s="363">
        <f t="shared" si="118"/>
        <v>3.1091370558375634E-2</v>
      </c>
      <c r="V226" s="363">
        <f t="shared" si="119"/>
        <v>2.982233502538071E-2</v>
      </c>
      <c r="W226" s="275">
        <f t="shared" si="8"/>
        <v>1.5228426395939087E-2</v>
      </c>
      <c r="X226" s="265"/>
    </row>
    <row r="227" spans="2:24" ht="13.5" customHeight="1">
      <c r="B227" s="607"/>
      <c r="C227" s="546"/>
      <c r="D227" s="358" t="s">
        <v>290</v>
      </c>
      <c r="E227" s="359">
        <f>市区町村別_推計残存歯数階層別人数!H226</f>
        <v>3013</v>
      </c>
      <c r="F227" s="357">
        <f>SUM(G227:N227)</f>
        <v>3013</v>
      </c>
      <c r="G227" s="436">
        <v>2515</v>
      </c>
      <c r="H227" s="436">
        <v>97</v>
      </c>
      <c r="I227" s="436">
        <v>111</v>
      </c>
      <c r="J227" s="436">
        <v>67</v>
      </c>
      <c r="K227" s="436">
        <v>88</v>
      </c>
      <c r="L227" s="436">
        <v>41</v>
      </c>
      <c r="M227" s="436">
        <v>61</v>
      </c>
      <c r="N227" s="436">
        <v>33</v>
      </c>
      <c r="O227" s="360">
        <f t="shared" si="122"/>
        <v>1</v>
      </c>
      <c r="P227" s="360">
        <f t="shared" si="4"/>
        <v>0.83471622967142378</v>
      </c>
      <c r="Q227" s="360">
        <f t="shared" si="5"/>
        <v>3.2193826750746765E-2</v>
      </c>
      <c r="R227" s="360">
        <f t="shared" si="6"/>
        <v>3.6840358446730836E-2</v>
      </c>
      <c r="S227" s="360">
        <f t="shared" si="7"/>
        <v>2.2236973116495189E-2</v>
      </c>
      <c r="T227" s="360">
        <f t="shared" si="117"/>
        <v>2.9206770660471292E-2</v>
      </c>
      <c r="U227" s="360">
        <f t="shared" si="118"/>
        <v>1.3607699966810488E-2</v>
      </c>
      <c r="V227" s="360">
        <f t="shared" si="119"/>
        <v>2.0245602389644873E-2</v>
      </c>
      <c r="W227" s="382">
        <f t="shared" si="8"/>
        <v>1.0952538997676734E-2</v>
      </c>
      <c r="X227" s="265"/>
    </row>
    <row r="228" spans="2:24" ht="13.5" customHeight="1">
      <c r="B228" s="613"/>
      <c r="C228" s="547"/>
      <c r="D228" s="293" t="s">
        <v>134</v>
      </c>
      <c r="E228" s="335">
        <f>市区町村別_推計残存歯数階層別人数!H227</f>
        <v>5541</v>
      </c>
      <c r="F228" s="262">
        <f t="shared" ref="F228" si="135">SUM(F225:F227)</f>
        <v>5541</v>
      </c>
      <c r="G228" s="262">
        <f t="shared" ref="G228:N228" si="136">SUM(G225:G227)</f>
        <v>4342</v>
      </c>
      <c r="H228" s="262">
        <f t="shared" si="136"/>
        <v>221</v>
      </c>
      <c r="I228" s="262">
        <f t="shared" si="136"/>
        <v>249</v>
      </c>
      <c r="J228" s="262">
        <f t="shared" si="136"/>
        <v>161</v>
      </c>
      <c r="K228" s="262">
        <f t="shared" si="136"/>
        <v>206</v>
      </c>
      <c r="L228" s="262">
        <f t="shared" si="136"/>
        <v>130</v>
      </c>
      <c r="M228" s="262">
        <f t="shared" si="136"/>
        <v>142</v>
      </c>
      <c r="N228" s="262">
        <f t="shared" si="136"/>
        <v>90</v>
      </c>
      <c r="O228" s="261">
        <f t="shared" si="122"/>
        <v>1</v>
      </c>
      <c r="P228" s="261">
        <f t="shared" si="4"/>
        <v>0.78361306623353189</v>
      </c>
      <c r="Q228" s="261">
        <f t="shared" si="5"/>
        <v>3.9884497383143834E-2</v>
      </c>
      <c r="R228" s="261">
        <f t="shared" si="6"/>
        <v>4.4937736870600972E-2</v>
      </c>
      <c r="S228" s="261">
        <f t="shared" si="7"/>
        <v>2.9056127052878543E-2</v>
      </c>
      <c r="T228" s="261">
        <f t="shared" si="117"/>
        <v>3.7177404800577511E-2</v>
      </c>
      <c r="U228" s="261">
        <f t="shared" si="118"/>
        <v>2.346146904890814E-2</v>
      </c>
      <c r="V228" s="261">
        <f t="shared" si="119"/>
        <v>2.5627143114961198E-2</v>
      </c>
      <c r="W228" s="381">
        <f t="shared" si="8"/>
        <v>1.6242555495397944E-2</v>
      </c>
      <c r="X228" s="265"/>
    </row>
    <row r="229" spans="2:24" ht="13.5" customHeight="1">
      <c r="B229" s="606">
        <v>57</v>
      </c>
      <c r="C229" s="545" t="s">
        <v>43</v>
      </c>
      <c r="D229" s="305" t="s">
        <v>288</v>
      </c>
      <c r="E229" s="335">
        <f>市区町村別_推計残存歯数階層別人数!H228</f>
        <v>741</v>
      </c>
      <c r="F229" s="262">
        <f>SUM(G229:N229)</f>
        <v>741</v>
      </c>
      <c r="G229" s="433">
        <v>424</v>
      </c>
      <c r="H229" s="433">
        <v>61</v>
      </c>
      <c r="I229" s="433">
        <v>44</v>
      </c>
      <c r="J229" s="433">
        <v>55</v>
      </c>
      <c r="K229" s="433">
        <v>37</v>
      </c>
      <c r="L229" s="433">
        <v>37</v>
      </c>
      <c r="M229" s="433">
        <v>42</v>
      </c>
      <c r="N229" s="433">
        <v>41</v>
      </c>
      <c r="O229" s="261">
        <f>IFERROR(F229/E229,"-")</f>
        <v>1</v>
      </c>
      <c r="P229" s="261">
        <f t="shared" si="4"/>
        <v>0.5721997300944669</v>
      </c>
      <c r="Q229" s="261">
        <f t="shared" si="5"/>
        <v>8.2321187584345479E-2</v>
      </c>
      <c r="R229" s="261">
        <f t="shared" si="6"/>
        <v>5.9379217273954114E-2</v>
      </c>
      <c r="S229" s="261">
        <f t="shared" si="7"/>
        <v>7.4224021592442652E-2</v>
      </c>
      <c r="T229" s="261">
        <f t="shared" si="117"/>
        <v>4.9932523616734142E-2</v>
      </c>
      <c r="U229" s="261">
        <f t="shared" si="118"/>
        <v>4.9932523616734142E-2</v>
      </c>
      <c r="V229" s="261">
        <f t="shared" si="119"/>
        <v>5.6680161943319839E-2</v>
      </c>
      <c r="W229" s="381">
        <f t="shared" si="8"/>
        <v>5.5330634278002701E-2</v>
      </c>
      <c r="X229" s="265"/>
    </row>
    <row r="230" spans="2:24" ht="13.5" customHeight="1">
      <c r="B230" s="607"/>
      <c r="C230" s="546"/>
      <c r="D230" s="361" t="s">
        <v>289</v>
      </c>
      <c r="E230" s="362">
        <f>市区町村別_推計残存歯数階層別人数!H229</f>
        <v>1163</v>
      </c>
      <c r="F230" s="295">
        <f>SUM(G230:N230)</f>
        <v>1163</v>
      </c>
      <c r="G230" s="439">
        <v>740</v>
      </c>
      <c r="H230" s="439">
        <v>101</v>
      </c>
      <c r="I230" s="439">
        <v>65</v>
      </c>
      <c r="J230" s="439">
        <v>89</v>
      </c>
      <c r="K230" s="439">
        <v>36</v>
      </c>
      <c r="L230" s="439">
        <v>41</v>
      </c>
      <c r="M230" s="439">
        <v>41</v>
      </c>
      <c r="N230" s="439">
        <v>50</v>
      </c>
      <c r="O230" s="363">
        <f t="shared" ref="O230:O256" si="137">IFERROR(F230/E230,"-")</f>
        <v>1</v>
      </c>
      <c r="P230" s="363">
        <f t="shared" si="4"/>
        <v>0.63628546861564916</v>
      </c>
      <c r="Q230" s="363">
        <f t="shared" si="5"/>
        <v>8.6844368013757528E-2</v>
      </c>
      <c r="R230" s="363">
        <f t="shared" si="6"/>
        <v>5.5889939810834052E-2</v>
      </c>
      <c r="S230" s="363">
        <f t="shared" si="7"/>
        <v>7.6526225279449703E-2</v>
      </c>
      <c r="T230" s="363">
        <f t="shared" si="117"/>
        <v>3.0954428202923472E-2</v>
      </c>
      <c r="U230" s="363">
        <f t="shared" si="118"/>
        <v>3.5253654342218402E-2</v>
      </c>
      <c r="V230" s="363">
        <f t="shared" si="119"/>
        <v>3.5253654342218402E-2</v>
      </c>
      <c r="W230" s="275">
        <f t="shared" si="8"/>
        <v>4.2992261392949267E-2</v>
      </c>
      <c r="X230" s="265"/>
    </row>
    <row r="231" spans="2:24" ht="13.5" customHeight="1">
      <c r="B231" s="607"/>
      <c r="C231" s="546"/>
      <c r="D231" s="358" t="s">
        <v>290</v>
      </c>
      <c r="E231" s="359">
        <f>市区町村別_推計残存歯数階層別人数!H230</f>
        <v>2354</v>
      </c>
      <c r="F231" s="357">
        <f>SUM(G231:N231)</f>
        <v>2354</v>
      </c>
      <c r="G231" s="436">
        <v>1716</v>
      </c>
      <c r="H231" s="436">
        <v>191</v>
      </c>
      <c r="I231" s="436">
        <v>118</v>
      </c>
      <c r="J231" s="436">
        <v>131</v>
      </c>
      <c r="K231" s="436">
        <v>65</v>
      </c>
      <c r="L231" s="436">
        <v>43</v>
      </c>
      <c r="M231" s="436">
        <v>53</v>
      </c>
      <c r="N231" s="436">
        <v>37</v>
      </c>
      <c r="O231" s="360">
        <f t="shared" si="137"/>
        <v>1</v>
      </c>
      <c r="P231" s="360">
        <f t="shared" si="4"/>
        <v>0.7289719626168224</v>
      </c>
      <c r="Q231" s="360">
        <f t="shared" si="5"/>
        <v>8.1138487680543755E-2</v>
      </c>
      <c r="R231" s="360">
        <f t="shared" si="6"/>
        <v>5.0127442650807139E-2</v>
      </c>
      <c r="S231" s="360">
        <f t="shared" si="7"/>
        <v>5.5649957519116396E-2</v>
      </c>
      <c r="T231" s="360">
        <f t="shared" si="117"/>
        <v>2.7612574341546302E-2</v>
      </c>
      <c r="U231" s="360">
        <f t="shared" si="118"/>
        <v>1.826677994902294E-2</v>
      </c>
      <c r="V231" s="360">
        <f t="shared" si="119"/>
        <v>2.2514868309260833E-2</v>
      </c>
      <c r="W231" s="382">
        <f t="shared" si="8"/>
        <v>1.5717926932880204E-2</v>
      </c>
      <c r="X231" s="265"/>
    </row>
    <row r="232" spans="2:24" ht="13.5" customHeight="1">
      <c r="B232" s="613"/>
      <c r="C232" s="547"/>
      <c r="D232" s="293" t="s">
        <v>134</v>
      </c>
      <c r="E232" s="335">
        <f>市区町村別_推計残存歯数階層別人数!H231</f>
        <v>4258</v>
      </c>
      <c r="F232" s="262">
        <f t="shared" ref="F232" si="138">SUM(F229:F231)</f>
        <v>4258</v>
      </c>
      <c r="G232" s="262">
        <f t="shared" ref="G232:N232" si="139">SUM(G229:G231)</f>
        <v>2880</v>
      </c>
      <c r="H232" s="262">
        <f t="shared" si="139"/>
        <v>353</v>
      </c>
      <c r="I232" s="262">
        <f t="shared" si="139"/>
        <v>227</v>
      </c>
      <c r="J232" s="262">
        <f t="shared" si="139"/>
        <v>275</v>
      </c>
      <c r="K232" s="262">
        <f t="shared" si="139"/>
        <v>138</v>
      </c>
      <c r="L232" s="262">
        <f t="shared" si="139"/>
        <v>121</v>
      </c>
      <c r="M232" s="262">
        <f t="shared" si="139"/>
        <v>136</v>
      </c>
      <c r="N232" s="262">
        <f t="shared" si="139"/>
        <v>128</v>
      </c>
      <c r="O232" s="261">
        <f t="shared" si="137"/>
        <v>1</v>
      </c>
      <c r="P232" s="261">
        <f t="shared" si="4"/>
        <v>0.67637388445279478</v>
      </c>
      <c r="Q232" s="261">
        <f t="shared" si="5"/>
        <v>8.2902771254109914E-2</v>
      </c>
      <c r="R232" s="261">
        <f t="shared" si="6"/>
        <v>5.3311413809300143E-2</v>
      </c>
      <c r="S232" s="261">
        <f t="shared" si="7"/>
        <v>6.4584311883513393E-2</v>
      </c>
      <c r="T232" s="261">
        <f t="shared" si="117"/>
        <v>3.2409581963363084E-2</v>
      </c>
      <c r="U232" s="261">
        <f t="shared" si="118"/>
        <v>2.8417097228745889E-2</v>
      </c>
      <c r="V232" s="261">
        <f t="shared" si="119"/>
        <v>3.1939877876937528E-2</v>
      </c>
      <c r="W232" s="381">
        <f t="shared" si="8"/>
        <v>3.0061061531235323E-2</v>
      </c>
      <c r="X232" s="265"/>
    </row>
    <row r="233" spans="2:24" ht="13.5" customHeight="1">
      <c r="B233" s="606">
        <v>58</v>
      </c>
      <c r="C233" s="545" t="s">
        <v>25</v>
      </c>
      <c r="D233" s="305" t="s">
        <v>288</v>
      </c>
      <c r="E233" s="335">
        <f>市区町村別_推計残存歯数階層別人数!H232</f>
        <v>786</v>
      </c>
      <c r="F233" s="262">
        <f>SUM(G233:N233)</f>
        <v>786</v>
      </c>
      <c r="G233" s="433">
        <v>424</v>
      </c>
      <c r="H233" s="433">
        <v>69</v>
      </c>
      <c r="I233" s="433">
        <v>30</v>
      </c>
      <c r="J233" s="433">
        <v>51</v>
      </c>
      <c r="K233" s="433">
        <v>52</v>
      </c>
      <c r="L233" s="433">
        <v>53</v>
      </c>
      <c r="M233" s="433">
        <v>63</v>
      </c>
      <c r="N233" s="433">
        <v>44</v>
      </c>
      <c r="O233" s="261">
        <f t="shared" si="137"/>
        <v>1</v>
      </c>
      <c r="P233" s="261">
        <f t="shared" si="4"/>
        <v>0.53944020356234101</v>
      </c>
      <c r="Q233" s="261">
        <f t="shared" si="5"/>
        <v>8.7786259541984726E-2</v>
      </c>
      <c r="R233" s="261">
        <f t="shared" si="6"/>
        <v>3.8167938931297711E-2</v>
      </c>
      <c r="S233" s="261">
        <f t="shared" si="7"/>
        <v>6.4885496183206104E-2</v>
      </c>
      <c r="T233" s="261">
        <f t="shared" si="117"/>
        <v>6.6157760814249358E-2</v>
      </c>
      <c r="U233" s="261">
        <f t="shared" si="118"/>
        <v>6.7430025445292627E-2</v>
      </c>
      <c r="V233" s="261">
        <f t="shared" si="119"/>
        <v>8.0152671755725186E-2</v>
      </c>
      <c r="W233" s="381">
        <f t="shared" si="8"/>
        <v>5.5979643765903309E-2</v>
      </c>
      <c r="X233" s="265"/>
    </row>
    <row r="234" spans="2:24" ht="13.5" customHeight="1">
      <c r="B234" s="607"/>
      <c r="C234" s="546"/>
      <c r="D234" s="361" t="s">
        <v>289</v>
      </c>
      <c r="E234" s="362">
        <f>市区町村別_推計残存歯数階層別人数!H233</f>
        <v>1268</v>
      </c>
      <c r="F234" s="295">
        <f>SUM(G234:N234)</f>
        <v>1268</v>
      </c>
      <c r="G234" s="439">
        <v>875</v>
      </c>
      <c r="H234" s="439">
        <v>88</v>
      </c>
      <c r="I234" s="439">
        <v>40</v>
      </c>
      <c r="J234" s="439">
        <v>81</v>
      </c>
      <c r="K234" s="439">
        <v>57</v>
      </c>
      <c r="L234" s="439">
        <v>39</v>
      </c>
      <c r="M234" s="439">
        <v>44</v>
      </c>
      <c r="N234" s="439">
        <v>44</v>
      </c>
      <c r="O234" s="363">
        <f t="shared" si="137"/>
        <v>1</v>
      </c>
      <c r="P234" s="363">
        <f t="shared" si="4"/>
        <v>0.69006309148264988</v>
      </c>
      <c r="Q234" s="363">
        <f t="shared" si="5"/>
        <v>6.9400630914826497E-2</v>
      </c>
      <c r="R234" s="363">
        <f t="shared" si="6"/>
        <v>3.1545741324921134E-2</v>
      </c>
      <c r="S234" s="363">
        <f t="shared" si="7"/>
        <v>6.3880126182965305E-2</v>
      </c>
      <c r="T234" s="363">
        <f t="shared" si="117"/>
        <v>4.4952681388012616E-2</v>
      </c>
      <c r="U234" s="363">
        <f t="shared" si="118"/>
        <v>3.0757097791798107E-2</v>
      </c>
      <c r="V234" s="363">
        <f t="shared" si="119"/>
        <v>3.4700315457413249E-2</v>
      </c>
      <c r="W234" s="275">
        <f t="shared" si="8"/>
        <v>3.4700315457413249E-2</v>
      </c>
      <c r="X234" s="265"/>
    </row>
    <row r="235" spans="2:24" ht="13.5" customHeight="1">
      <c r="B235" s="607"/>
      <c r="C235" s="546"/>
      <c r="D235" s="358" t="s">
        <v>290</v>
      </c>
      <c r="E235" s="359">
        <f>市区町村別_推計残存歯数階層別人数!H234</f>
        <v>2859</v>
      </c>
      <c r="F235" s="357">
        <f>SUM(G235:N235)</f>
        <v>2859</v>
      </c>
      <c r="G235" s="436">
        <v>2079</v>
      </c>
      <c r="H235" s="436">
        <v>215</v>
      </c>
      <c r="I235" s="436">
        <v>113</v>
      </c>
      <c r="J235" s="436">
        <v>125</v>
      </c>
      <c r="K235" s="436">
        <v>95</v>
      </c>
      <c r="L235" s="436">
        <v>77</v>
      </c>
      <c r="M235" s="436">
        <v>89</v>
      </c>
      <c r="N235" s="436">
        <v>66</v>
      </c>
      <c r="O235" s="360">
        <f t="shared" si="137"/>
        <v>1</v>
      </c>
      <c r="P235" s="360">
        <f t="shared" si="4"/>
        <v>0.72717733473242396</v>
      </c>
      <c r="Q235" s="360">
        <f t="shared" si="5"/>
        <v>7.5201119272472888E-2</v>
      </c>
      <c r="R235" s="360">
        <f t="shared" si="6"/>
        <v>3.9524309199020634E-2</v>
      </c>
      <c r="S235" s="360">
        <f t="shared" si="7"/>
        <v>4.372158097236796E-2</v>
      </c>
      <c r="T235" s="360">
        <f t="shared" si="117"/>
        <v>3.3228401538999648E-2</v>
      </c>
      <c r="U235" s="360">
        <f t="shared" si="118"/>
        <v>2.6932493878978662E-2</v>
      </c>
      <c r="V235" s="360">
        <f t="shared" si="119"/>
        <v>3.1129765652325989E-2</v>
      </c>
      <c r="W235" s="382">
        <f t="shared" si="8"/>
        <v>2.3084994753410283E-2</v>
      </c>
      <c r="X235" s="265"/>
    </row>
    <row r="236" spans="2:24" ht="13.5" customHeight="1">
      <c r="B236" s="613"/>
      <c r="C236" s="547"/>
      <c r="D236" s="293" t="s">
        <v>134</v>
      </c>
      <c r="E236" s="335">
        <f>市区町村別_推計残存歯数階層別人数!H235</f>
        <v>4913</v>
      </c>
      <c r="F236" s="262">
        <f t="shared" ref="F236" si="140">SUM(F233:F235)</f>
        <v>4913</v>
      </c>
      <c r="G236" s="262">
        <f t="shared" ref="G236:N236" si="141">SUM(G233:G235)</f>
        <v>3378</v>
      </c>
      <c r="H236" s="262">
        <f t="shared" si="141"/>
        <v>372</v>
      </c>
      <c r="I236" s="262">
        <f t="shared" si="141"/>
        <v>183</v>
      </c>
      <c r="J236" s="262">
        <f t="shared" si="141"/>
        <v>257</v>
      </c>
      <c r="K236" s="262">
        <f t="shared" si="141"/>
        <v>204</v>
      </c>
      <c r="L236" s="262">
        <f t="shared" si="141"/>
        <v>169</v>
      </c>
      <c r="M236" s="262">
        <f t="shared" si="141"/>
        <v>196</v>
      </c>
      <c r="N236" s="262">
        <f t="shared" si="141"/>
        <v>154</v>
      </c>
      <c r="O236" s="261">
        <f t="shared" si="137"/>
        <v>1</v>
      </c>
      <c r="P236" s="261">
        <f t="shared" si="4"/>
        <v>0.68756360675758188</v>
      </c>
      <c r="Q236" s="261">
        <f t="shared" si="5"/>
        <v>7.5717484225524115E-2</v>
      </c>
      <c r="R236" s="261">
        <f t="shared" si="6"/>
        <v>3.7248117239975578E-2</v>
      </c>
      <c r="S236" s="261">
        <f t="shared" si="7"/>
        <v>5.2310197435375537E-2</v>
      </c>
      <c r="T236" s="261">
        <f t="shared" si="117"/>
        <v>4.1522491349480967E-2</v>
      </c>
      <c r="U236" s="261">
        <f t="shared" si="118"/>
        <v>3.4398534500305313E-2</v>
      </c>
      <c r="V236" s="261">
        <f t="shared" si="119"/>
        <v>3.9894158355383673E-2</v>
      </c>
      <c r="W236" s="381">
        <f t="shared" si="8"/>
        <v>3.1345410136372889E-2</v>
      </c>
      <c r="X236" s="265"/>
    </row>
    <row r="237" spans="2:24" ht="13.5" customHeight="1">
      <c r="B237" s="606">
        <v>59</v>
      </c>
      <c r="C237" s="545" t="s">
        <v>20</v>
      </c>
      <c r="D237" s="305" t="s">
        <v>288</v>
      </c>
      <c r="E237" s="335">
        <f>市区町村別_推計残存歯数階層別人数!H236</f>
        <v>6605</v>
      </c>
      <c r="F237" s="262">
        <f>SUM(G237:N237)</f>
        <v>6605</v>
      </c>
      <c r="G237" s="433">
        <v>3568</v>
      </c>
      <c r="H237" s="433">
        <v>504</v>
      </c>
      <c r="I237" s="433">
        <v>401</v>
      </c>
      <c r="J237" s="433">
        <v>550</v>
      </c>
      <c r="K237" s="433">
        <v>469</v>
      </c>
      <c r="L237" s="433">
        <v>391</v>
      </c>
      <c r="M237" s="433">
        <v>392</v>
      </c>
      <c r="N237" s="433">
        <v>330</v>
      </c>
      <c r="O237" s="261">
        <f t="shared" si="137"/>
        <v>1</v>
      </c>
      <c r="P237" s="261">
        <f t="shared" si="4"/>
        <v>0.54019682059046181</v>
      </c>
      <c r="Q237" s="261">
        <f t="shared" si="5"/>
        <v>7.6305828917486759E-2</v>
      </c>
      <c r="R237" s="261">
        <f t="shared" si="6"/>
        <v>6.0711582134746402E-2</v>
      </c>
      <c r="S237" s="261">
        <f t="shared" si="7"/>
        <v>8.327024981074943E-2</v>
      </c>
      <c r="T237" s="261">
        <f t="shared" si="117"/>
        <v>7.1006813020439055E-2</v>
      </c>
      <c r="U237" s="261">
        <f t="shared" si="118"/>
        <v>5.9197577592732781E-2</v>
      </c>
      <c r="V237" s="261">
        <f t="shared" si="119"/>
        <v>5.9348978046934141E-2</v>
      </c>
      <c r="W237" s="381">
        <f t="shared" si="8"/>
        <v>4.9962149886449661E-2</v>
      </c>
      <c r="X237" s="265"/>
    </row>
    <row r="238" spans="2:24" ht="13.5" customHeight="1">
      <c r="B238" s="607"/>
      <c r="C238" s="546"/>
      <c r="D238" s="361" t="s">
        <v>289</v>
      </c>
      <c r="E238" s="362">
        <f>市区町村別_推計残存歯数階層別人数!H237</f>
        <v>10590</v>
      </c>
      <c r="F238" s="295">
        <f>SUM(G238:N238)</f>
        <v>10590</v>
      </c>
      <c r="G238" s="439">
        <v>6572</v>
      </c>
      <c r="H238" s="439">
        <v>932</v>
      </c>
      <c r="I238" s="439">
        <v>616</v>
      </c>
      <c r="J238" s="439">
        <v>739</v>
      </c>
      <c r="K238" s="439">
        <v>619</v>
      </c>
      <c r="L238" s="439">
        <v>388</v>
      </c>
      <c r="M238" s="439">
        <v>366</v>
      </c>
      <c r="N238" s="439">
        <v>358</v>
      </c>
      <c r="O238" s="363">
        <f t="shared" si="137"/>
        <v>1</v>
      </c>
      <c r="P238" s="363">
        <f t="shared" si="4"/>
        <v>0.62058545797922571</v>
      </c>
      <c r="Q238" s="363">
        <f t="shared" si="5"/>
        <v>8.8007554296506141E-2</v>
      </c>
      <c r="R238" s="363">
        <f t="shared" si="6"/>
        <v>5.8168083097261569E-2</v>
      </c>
      <c r="S238" s="363">
        <f t="shared" si="7"/>
        <v>6.978281397544854E-2</v>
      </c>
      <c r="T238" s="363">
        <f t="shared" si="117"/>
        <v>5.8451369216241736E-2</v>
      </c>
      <c r="U238" s="363">
        <f t="shared" si="118"/>
        <v>3.6638338054768647E-2</v>
      </c>
      <c r="V238" s="363">
        <f t="shared" si="119"/>
        <v>3.4560906515580733E-2</v>
      </c>
      <c r="W238" s="275">
        <f t="shared" si="8"/>
        <v>3.3805476864966953E-2</v>
      </c>
      <c r="X238" s="265"/>
    </row>
    <row r="239" spans="2:24" ht="13.5" customHeight="1">
      <c r="B239" s="607"/>
      <c r="C239" s="546"/>
      <c r="D239" s="358" t="s">
        <v>290</v>
      </c>
      <c r="E239" s="359">
        <f>市区町村別_推計残存歯数階層別人数!H238</f>
        <v>18928</v>
      </c>
      <c r="F239" s="357">
        <f>SUM(G239:N239)</f>
        <v>18928</v>
      </c>
      <c r="G239" s="436">
        <v>13357</v>
      </c>
      <c r="H239" s="436">
        <v>1426</v>
      </c>
      <c r="I239" s="436">
        <v>952</v>
      </c>
      <c r="J239" s="436">
        <v>1036</v>
      </c>
      <c r="K239" s="436">
        <v>737</v>
      </c>
      <c r="L239" s="436">
        <v>503</v>
      </c>
      <c r="M239" s="436">
        <v>454</v>
      </c>
      <c r="N239" s="436">
        <v>463</v>
      </c>
      <c r="O239" s="360">
        <f t="shared" si="137"/>
        <v>1</v>
      </c>
      <c r="P239" s="360">
        <f t="shared" si="4"/>
        <v>0.70567413355874897</v>
      </c>
      <c r="Q239" s="360">
        <f t="shared" si="5"/>
        <v>7.533812341504649E-2</v>
      </c>
      <c r="R239" s="360">
        <f t="shared" si="6"/>
        <v>5.0295857988165681E-2</v>
      </c>
      <c r="S239" s="360">
        <f t="shared" si="7"/>
        <v>5.473372781065089E-2</v>
      </c>
      <c r="T239" s="360">
        <f t="shared" si="117"/>
        <v>3.8937024513947593E-2</v>
      </c>
      <c r="U239" s="360">
        <f t="shared" si="118"/>
        <v>2.657438715131023E-2</v>
      </c>
      <c r="V239" s="360">
        <f t="shared" si="119"/>
        <v>2.3985629754860523E-2</v>
      </c>
      <c r="W239" s="382">
        <f t="shared" si="8"/>
        <v>2.4461115807269652E-2</v>
      </c>
      <c r="X239" s="265"/>
    </row>
    <row r="240" spans="2:24" ht="13.5" customHeight="1">
      <c r="B240" s="613"/>
      <c r="C240" s="547"/>
      <c r="D240" s="293" t="s">
        <v>134</v>
      </c>
      <c r="E240" s="335">
        <f>市区町村別_推計残存歯数階層別人数!H239</f>
        <v>36123</v>
      </c>
      <c r="F240" s="262">
        <f t="shared" ref="F240" si="142">SUM(F237:F239)</f>
        <v>36123</v>
      </c>
      <c r="G240" s="262">
        <f t="shared" ref="G240:N240" si="143">SUM(G237:G239)</f>
        <v>23497</v>
      </c>
      <c r="H240" s="262">
        <f t="shared" si="143"/>
        <v>2862</v>
      </c>
      <c r="I240" s="262">
        <f t="shared" si="143"/>
        <v>1969</v>
      </c>
      <c r="J240" s="262">
        <f t="shared" si="143"/>
        <v>2325</v>
      </c>
      <c r="K240" s="262">
        <f t="shared" si="143"/>
        <v>1825</v>
      </c>
      <c r="L240" s="262">
        <f t="shared" si="143"/>
        <v>1282</v>
      </c>
      <c r="M240" s="262">
        <f t="shared" si="143"/>
        <v>1212</v>
      </c>
      <c r="N240" s="262">
        <f t="shared" si="143"/>
        <v>1151</v>
      </c>
      <c r="O240" s="261">
        <f t="shared" si="137"/>
        <v>1</v>
      </c>
      <c r="P240" s="261">
        <f t="shared" si="4"/>
        <v>0.65047199844974113</v>
      </c>
      <c r="Q240" s="261">
        <f t="shared" si="5"/>
        <v>7.9229299892035546E-2</v>
      </c>
      <c r="R240" s="261">
        <f t="shared" si="6"/>
        <v>5.4508208066882592E-2</v>
      </c>
      <c r="S240" s="261">
        <f t="shared" si="7"/>
        <v>6.436342496470393E-2</v>
      </c>
      <c r="T240" s="261">
        <f t="shared" si="117"/>
        <v>5.0521828198100936E-2</v>
      </c>
      <c r="U240" s="261">
        <f t="shared" si="118"/>
        <v>3.5489854109570083E-2</v>
      </c>
      <c r="V240" s="261">
        <f t="shared" si="119"/>
        <v>3.3552030562245663E-2</v>
      </c>
      <c r="W240" s="381">
        <f t="shared" si="8"/>
        <v>3.1863355756720092E-2</v>
      </c>
      <c r="X240" s="265"/>
    </row>
    <row r="241" spans="2:24" ht="13.5" customHeight="1">
      <c r="B241" s="606">
        <v>60</v>
      </c>
      <c r="C241" s="545" t="s">
        <v>44</v>
      </c>
      <c r="D241" s="305" t="s">
        <v>288</v>
      </c>
      <c r="E241" s="335">
        <f>市区町村別_推計残存歯数階層別人数!H240</f>
        <v>675</v>
      </c>
      <c r="F241" s="262">
        <f>SUM(G241:N241)</f>
        <v>675</v>
      </c>
      <c r="G241" s="433">
        <v>386</v>
      </c>
      <c r="H241" s="433">
        <v>32</v>
      </c>
      <c r="I241" s="433">
        <v>50</v>
      </c>
      <c r="J241" s="433">
        <v>53</v>
      </c>
      <c r="K241" s="433">
        <v>47</v>
      </c>
      <c r="L241" s="433">
        <v>48</v>
      </c>
      <c r="M241" s="433">
        <v>28</v>
      </c>
      <c r="N241" s="433">
        <v>31</v>
      </c>
      <c r="O241" s="261">
        <f t="shared" si="137"/>
        <v>1</v>
      </c>
      <c r="P241" s="261">
        <f t="shared" si="4"/>
        <v>0.57185185185185183</v>
      </c>
      <c r="Q241" s="261">
        <f t="shared" si="5"/>
        <v>4.7407407407407405E-2</v>
      </c>
      <c r="R241" s="261">
        <f t="shared" si="6"/>
        <v>7.407407407407407E-2</v>
      </c>
      <c r="S241" s="261">
        <f t="shared" si="7"/>
        <v>7.8518518518518515E-2</v>
      </c>
      <c r="T241" s="261">
        <f t="shared" si="117"/>
        <v>6.9629629629629625E-2</v>
      </c>
      <c r="U241" s="261">
        <f t="shared" si="118"/>
        <v>7.1111111111111111E-2</v>
      </c>
      <c r="V241" s="261">
        <f t="shared" si="119"/>
        <v>4.148148148148148E-2</v>
      </c>
      <c r="W241" s="381">
        <f t="shared" si="8"/>
        <v>4.5925925925925926E-2</v>
      </c>
      <c r="X241" s="265"/>
    </row>
    <row r="242" spans="2:24" ht="13.5" customHeight="1">
      <c r="B242" s="607"/>
      <c r="C242" s="546"/>
      <c r="D242" s="361" t="s">
        <v>289</v>
      </c>
      <c r="E242" s="362">
        <f>市区町村別_推計残存歯数階層別人数!H241</f>
        <v>1141</v>
      </c>
      <c r="F242" s="295">
        <f>SUM(G242:N242)</f>
        <v>1141</v>
      </c>
      <c r="G242" s="439">
        <v>790</v>
      </c>
      <c r="H242" s="439">
        <v>56</v>
      </c>
      <c r="I242" s="439">
        <v>53</v>
      </c>
      <c r="J242" s="439">
        <v>65</v>
      </c>
      <c r="K242" s="439">
        <v>71</v>
      </c>
      <c r="L242" s="439">
        <v>45</v>
      </c>
      <c r="M242" s="439">
        <v>34</v>
      </c>
      <c r="N242" s="439">
        <v>27</v>
      </c>
      <c r="O242" s="363">
        <f t="shared" si="137"/>
        <v>1</v>
      </c>
      <c r="P242" s="363">
        <f t="shared" si="4"/>
        <v>0.69237510955302362</v>
      </c>
      <c r="Q242" s="363">
        <f t="shared" si="5"/>
        <v>4.9079754601226995E-2</v>
      </c>
      <c r="R242" s="363">
        <f t="shared" si="6"/>
        <v>4.6450482033304118E-2</v>
      </c>
      <c r="S242" s="363">
        <f t="shared" si="7"/>
        <v>5.696757230499562E-2</v>
      </c>
      <c r="T242" s="363">
        <f t="shared" si="117"/>
        <v>6.2226117440841368E-2</v>
      </c>
      <c r="U242" s="363">
        <f t="shared" si="118"/>
        <v>3.9439088518843118E-2</v>
      </c>
      <c r="V242" s="363">
        <f t="shared" si="119"/>
        <v>2.9798422436459245E-2</v>
      </c>
      <c r="W242" s="275">
        <f t="shared" si="8"/>
        <v>2.3663453111305872E-2</v>
      </c>
      <c r="X242" s="265"/>
    </row>
    <row r="243" spans="2:24" ht="13.5" customHeight="1">
      <c r="B243" s="607"/>
      <c r="C243" s="546"/>
      <c r="D243" s="358" t="s">
        <v>290</v>
      </c>
      <c r="E243" s="359">
        <f>市区町村別_推計残存歯数階層別人数!H242</f>
        <v>2120</v>
      </c>
      <c r="F243" s="357">
        <f>SUM(G243:N243)</f>
        <v>2120</v>
      </c>
      <c r="G243" s="436">
        <v>1621</v>
      </c>
      <c r="H243" s="436">
        <v>102</v>
      </c>
      <c r="I243" s="436">
        <v>94</v>
      </c>
      <c r="J243" s="436">
        <v>101</v>
      </c>
      <c r="K243" s="436">
        <v>71</v>
      </c>
      <c r="L243" s="436">
        <v>45</v>
      </c>
      <c r="M243" s="436">
        <v>50</v>
      </c>
      <c r="N243" s="436">
        <v>36</v>
      </c>
      <c r="O243" s="360">
        <f t="shared" si="137"/>
        <v>1</v>
      </c>
      <c r="P243" s="360">
        <f t="shared" si="4"/>
        <v>0.76462264150943393</v>
      </c>
      <c r="Q243" s="360">
        <f t="shared" si="5"/>
        <v>4.8113207547169815E-2</v>
      </c>
      <c r="R243" s="360">
        <f t="shared" si="6"/>
        <v>4.4339622641509431E-2</v>
      </c>
      <c r="S243" s="360">
        <f t="shared" si="7"/>
        <v>4.7641509433962267E-2</v>
      </c>
      <c r="T243" s="360">
        <f t="shared" si="117"/>
        <v>3.3490566037735849E-2</v>
      </c>
      <c r="U243" s="360">
        <f t="shared" si="118"/>
        <v>2.1226415094339621E-2</v>
      </c>
      <c r="V243" s="360">
        <f t="shared" si="119"/>
        <v>2.358490566037736E-2</v>
      </c>
      <c r="W243" s="382">
        <f t="shared" si="8"/>
        <v>1.6981132075471698E-2</v>
      </c>
      <c r="X243" s="265"/>
    </row>
    <row r="244" spans="2:24" ht="13.5" customHeight="1">
      <c r="B244" s="613"/>
      <c r="C244" s="547"/>
      <c r="D244" s="293" t="s">
        <v>134</v>
      </c>
      <c r="E244" s="335">
        <f>市区町村別_推計残存歯数階層別人数!H243</f>
        <v>3936</v>
      </c>
      <c r="F244" s="262">
        <f t="shared" ref="F244" si="144">SUM(F241:F243)</f>
        <v>3936</v>
      </c>
      <c r="G244" s="262">
        <f t="shared" ref="G244:N244" si="145">SUM(G241:G243)</f>
        <v>2797</v>
      </c>
      <c r="H244" s="262">
        <f t="shared" si="145"/>
        <v>190</v>
      </c>
      <c r="I244" s="262">
        <f t="shared" si="145"/>
        <v>197</v>
      </c>
      <c r="J244" s="262">
        <f t="shared" si="145"/>
        <v>219</v>
      </c>
      <c r="K244" s="262">
        <f t="shared" si="145"/>
        <v>189</v>
      </c>
      <c r="L244" s="262">
        <f t="shared" si="145"/>
        <v>138</v>
      </c>
      <c r="M244" s="262">
        <f t="shared" si="145"/>
        <v>112</v>
      </c>
      <c r="N244" s="262">
        <f t="shared" si="145"/>
        <v>94</v>
      </c>
      <c r="O244" s="261">
        <f t="shared" si="137"/>
        <v>1</v>
      </c>
      <c r="P244" s="261">
        <f t="shared" si="4"/>
        <v>0.71061991869918695</v>
      </c>
      <c r="Q244" s="261">
        <f t="shared" si="5"/>
        <v>4.8272357723577235E-2</v>
      </c>
      <c r="R244" s="261">
        <f t="shared" si="6"/>
        <v>5.0050813008130079E-2</v>
      </c>
      <c r="S244" s="261">
        <f t="shared" si="7"/>
        <v>5.5640243902439025E-2</v>
      </c>
      <c r="T244" s="261">
        <f t="shared" si="117"/>
        <v>4.801829268292683E-2</v>
      </c>
      <c r="U244" s="261">
        <f t="shared" si="118"/>
        <v>3.5060975609756101E-2</v>
      </c>
      <c r="V244" s="261">
        <f t="shared" si="119"/>
        <v>2.8455284552845527E-2</v>
      </c>
      <c r="W244" s="381">
        <f t="shared" si="8"/>
        <v>2.3882113821138213E-2</v>
      </c>
      <c r="X244" s="265"/>
    </row>
    <row r="245" spans="2:24" ht="13.5" customHeight="1">
      <c r="B245" s="606">
        <v>61</v>
      </c>
      <c r="C245" s="545" t="s">
        <v>16</v>
      </c>
      <c r="D245" s="305" t="s">
        <v>288</v>
      </c>
      <c r="E245" s="335">
        <f>市区町村別_推計残存歯数階層別人数!H244</f>
        <v>752</v>
      </c>
      <c r="F245" s="262">
        <f>SUM(G245:N245)</f>
        <v>752</v>
      </c>
      <c r="G245" s="433">
        <v>441</v>
      </c>
      <c r="H245" s="433">
        <v>30</v>
      </c>
      <c r="I245" s="433">
        <v>33</v>
      </c>
      <c r="J245" s="433">
        <v>49</v>
      </c>
      <c r="K245" s="433">
        <v>49</v>
      </c>
      <c r="L245" s="433">
        <v>46</v>
      </c>
      <c r="M245" s="433">
        <v>48</v>
      </c>
      <c r="N245" s="433">
        <v>56</v>
      </c>
      <c r="O245" s="261">
        <f t="shared" si="137"/>
        <v>1</v>
      </c>
      <c r="P245" s="261">
        <f t="shared" si="4"/>
        <v>0.58643617021276595</v>
      </c>
      <c r="Q245" s="261">
        <f t="shared" si="5"/>
        <v>3.9893617021276598E-2</v>
      </c>
      <c r="R245" s="261">
        <f t="shared" si="6"/>
        <v>4.3882978723404256E-2</v>
      </c>
      <c r="S245" s="261">
        <f t="shared" si="7"/>
        <v>6.515957446808511E-2</v>
      </c>
      <c r="T245" s="261">
        <f t="shared" si="117"/>
        <v>6.515957446808511E-2</v>
      </c>
      <c r="U245" s="261">
        <f t="shared" si="118"/>
        <v>6.1170212765957445E-2</v>
      </c>
      <c r="V245" s="261">
        <f t="shared" si="119"/>
        <v>6.3829787234042548E-2</v>
      </c>
      <c r="W245" s="381">
        <f t="shared" si="8"/>
        <v>7.4468085106382975E-2</v>
      </c>
      <c r="X245" s="265"/>
    </row>
    <row r="246" spans="2:24" ht="13.5" customHeight="1">
      <c r="B246" s="607"/>
      <c r="C246" s="546"/>
      <c r="D246" s="361" t="s">
        <v>289</v>
      </c>
      <c r="E246" s="362">
        <f>市区町村別_推計残存歯数階層別人数!H245</f>
        <v>1116</v>
      </c>
      <c r="F246" s="295">
        <f>SUM(G246:N246)</f>
        <v>1116</v>
      </c>
      <c r="G246" s="439">
        <v>788</v>
      </c>
      <c r="H246" s="439">
        <v>54</v>
      </c>
      <c r="I246" s="439">
        <v>29</v>
      </c>
      <c r="J246" s="439">
        <v>59</v>
      </c>
      <c r="K246" s="439">
        <v>51</v>
      </c>
      <c r="L246" s="439">
        <v>42</v>
      </c>
      <c r="M246" s="439">
        <v>50</v>
      </c>
      <c r="N246" s="439">
        <v>43</v>
      </c>
      <c r="O246" s="363">
        <f t="shared" si="137"/>
        <v>1</v>
      </c>
      <c r="P246" s="363">
        <f t="shared" si="4"/>
        <v>0.70609318996415771</v>
      </c>
      <c r="Q246" s="363">
        <f t="shared" si="5"/>
        <v>4.8387096774193547E-2</v>
      </c>
      <c r="R246" s="363">
        <f t="shared" si="6"/>
        <v>2.5985663082437275E-2</v>
      </c>
      <c r="S246" s="363">
        <f t="shared" si="7"/>
        <v>5.2867383512544802E-2</v>
      </c>
      <c r="T246" s="363">
        <f t="shared" si="117"/>
        <v>4.5698924731182797E-2</v>
      </c>
      <c r="U246" s="363">
        <f t="shared" si="118"/>
        <v>3.7634408602150539E-2</v>
      </c>
      <c r="V246" s="363">
        <f t="shared" si="119"/>
        <v>4.4802867383512544E-2</v>
      </c>
      <c r="W246" s="275">
        <f t="shared" si="8"/>
        <v>3.8530465949820791E-2</v>
      </c>
      <c r="X246" s="265"/>
    </row>
    <row r="247" spans="2:24" ht="13.5" customHeight="1">
      <c r="B247" s="607"/>
      <c r="C247" s="546"/>
      <c r="D247" s="358" t="s">
        <v>290</v>
      </c>
      <c r="E247" s="359">
        <f>市区町村別_推計残存歯数階層別人数!H246</f>
        <v>2124</v>
      </c>
      <c r="F247" s="357">
        <f>SUM(G247:N247)</f>
        <v>2124</v>
      </c>
      <c r="G247" s="436">
        <v>1636</v>
      </c>
      <c r="H247" s="436">
        <v>112</v>
      </c>
      <c r="I247" s="436">
        <v>57</v>
      </c>
      <c r="J247" s="436">
        <v>98</v>
      </c>
      <c r="K247" s="436">
        <v>66</v>
      </c>
      <c r="L247" s="436">
        <v>53</v>
      </c>
      <c r="M247" s="436">
        <v>52</v>
      </c>
      <c r="N247" s="436">
        <v>50</v>
      </c>
      <c r="O247" s="360">
        <f t="shared" si="137"/>
        <v>1</v>
      </c>
      <c r="P247" s="360">
        <f t="shared" si="4"/>
        <v>0.77024482109227876</v>
      </c>
      <c r="Q247" s="360">
        <f t="shared" si="5"/>
        <v>5.2730696798493411E-2</v>
      </c>
      <c r="R247" s="360">
        <f t="shared" si="6"/>
        <v>2.6836158192090395E-2</v>
      </c>
      <c r="S247" s="360">
        <f t="shared" si="7"/>
        <v>4.6139359698681735E-2</v>
      </c>
      <c r="T247" s="360">
        <f t="shared" si="117"/>
        <v>3.1073446327683617E-2</v>
      </c>
      <c r="U247" s="360">
        <f t="shared" si="118"/>
        <v>2.4952919020715631E-2</v>
      </c>
      <c r="V247" s="360">
        <f t="shared" si="119"/>
        <v>2.4482109227871938E-2</v>
      </c>
      <c r="W247" s="382">
        <f t="shared" si="8"/>
        <v>2.3540489642184557E-2</v>
      </c>
      <c r="X247" s="265"/>
    </row>
    <row r="248" spans="2:24" ht="13.5" customHeight="1">
      <c r="B248" s="613"/>
      <c r="C248" s="547"/>
      <c r="D248" s="293" t="s">
        <v>134</v>
      </c>
      <c r="E248" s="335">
        <f>市区町村別_推計残存歯数階層別人数!H247</f>
        <v>3992</v>
      </c>
      <c r="F248" s="262">
        <f t="shared" ref="F248" si="146">SUM(F245:F247)</f>
        <v>3992</v>
      </c>
      <c r="G248" s="262">
        <f t="shared" ref="G248:N248" si="147">SUM(G245:G247)</f>
        <v>2865</v>
      </c>
      <c r="H248" s="262">
        <f t="shared" si="147"/>
        <v>196</v>
      </c>
      <c r="I248" s="262">
        <f t="shared" si="147"/>
        <v>119</v>
      </c>
      <c r="J248" s="262">
        <f t="shared" si="147"/>
        <v>206</v>
      </c>
      <c r="K248" s="262">
        <f t="shared" si="147"/>
        <v>166</v>
      </c>
      <c r="L248" s="262">
        <f t="shared" si="147"/>
        <v>141</v>
      </c>
      <c r="M248" s="262">
        <f t="shared" si="147"/>
        <v>150</v>
      </c>
      <c r="N248" s="262">
        <f t="shared" si="147"/>
        <v>149</v>
      </c>
      <c r="O248" s="261">
        <f t="shared" si="137"/>
        <v>1</v>
      </c>
      <c r="P248" s="261">
        <f t="shared" si="4"/>
        <v>0.71768537074148298</v>
      </c>
      <c r="Q248" s="261">
        <f t="shared" si="5"/>
        <v>4.9098196392785572E-2</v>
      </c>
      <c r="R248" s="261">
        <f t="shared" si="6"/>
        <v>2.9809619238476952E-2</v>
      </c>
      <c r="S248" s="261">
        <f t="shared" si="7"/>
        <v>5.1603206412825654E-2</v>
      </c>
      <c r="T248" s="261">
        <f t="shared" si="117"/>
        <v>4.1583166332665331E-2</v>
      </c>
      <c r="U248" s="261">
        <f t="shared" si="118"/>
        <v>3.5320641282565131E-2</v>
      </c>
      <c r="V248" s="261">
        <f t="shared" si="119"/>
        <v>3.7575150300601205E-2</v>
      </c>
      <c r="W248" s="381">
        <f t="shared" si="8"/>
        <v>3.7324649298597197E-2</v>
      </c>
      <c r="X248" s="265"/>
    </row>
    <row r="249" spans="2:24" ht="13.5" customHeight="1">
      <c r="B249" s="606">
        <v>62</v>
      </c>
      <c r="C249" s="545" t="s">
        <v>17</v>
      </c>
      <c r="D249" s="305" t="s">
        <v>288</v>
      </c>
      <c r="E249" s="335">
        <f>市区町村別_推計残存歯数階層別人数!H248</f>
        <v>971</v>
      </c>
      <c r="F249" s="262">
        <f>SUM(G249:N249)</f>
        <v>971</v>
      </c>
      <c r="G249" s="433">
        <v>604</v>
      </c>
      <c r="H249" s="433">
        <v>106</v>
      </c>
      <c r="I249" s="433">
        <v>31</v>
      </c>
      <c r="J249" s="433">
        <v>73</v>
      </c>
      <c r="K249" s="433">
        <v>39</v>
      </c>
      <c r="L249" s="433">
        <v>37</v>
      </c>
      <c r="M249" s="433">
        <v>46</v>
      </c>
      <c r="N249" s="433">
        <v>35</v>
      </c>
      <c r="O249" s="261">
        <f t="shared" si="137"/>
        <v>1</v>
      </c>
      <c r="P249" s="261">
        <f t="shared" si="4"/>
        <v>0.62203913491246143</v>
      </c>
      <c r="Q249" s="261">
        <f t="shared" si="5"/>
        <v>0.10916580844490216</v>
      </c>
      <c r="R249" s="261">
        <f t="shared" si="6"/>
        <v>3.1925849639546859E-2</v>
      </c>
      <c r="S249" s="261">
        <f t="shared" si="7"/>
        <v>7.5180226570545836E-2</v>
      </c>
      <c r="T249" s="261">
        <f t="shared" si="117"/>
        <v>4.0164778578784761E-2</v>
      </c>
      <c r="U249" s="261">
        <f t="shared" si="118"/>
        <v>3.8105046343975282E-2</v>
      </c>
      <c r="V249" s="261">
        <f t="shared" si="119"/>
        <v>4.7373841400617921E-2</v>
      </c>
      <c r="W249" s="381">
        <f t="shared" si="8"/>
        <v>3.604531410916581E-2</v>
      </c>
      <c r="X249" s="265"/>
    </row>
    <row r="250" spans="2:24" ht="13.5" customHeight="1">
      <c r="B250" s="607"/>
      <c r="C250" s="546"/>
      <c r="D250" s="361" t="s">
        <v>289</v>
      </c>
      <c r="E250" s="362">
        <f>市区町村別_推計残存歯数階層別人数!H249</f>
        <v>1801</v>
      </c>
      <c r="F250" s="295">
        <f>SUM(G250:N250)</f>
        <v>1801</v>
      </c>
      <c r="G250" s="439">
        <v>1292</v>
      </c>
      <c r="H250" s="439">
        <v>177</v>
      </c>
      <c r="I250" s="439">
        <v>50</v>
      </c>
      <c r="J250" s="439">
        <v>96</v>
      </c>
      <c r="K250" s="439">
        <v>42</v>
      </c>
      <c r="L250" s="439">
        <v>63</v>
      </c>
      <c r="M250" s="439">
        <v>49</v>
      </c>
      <c r="N250" s="439">
        <v>32</v>
      </c>
      <c r="O250" s="363">
        <f t="shared" si="137"/>
        <v>1</v>
      </c>
      <c r="P250" s="363">
        <f t="shared" si="4"/>
        <v>0.71737923375902279</v>
      </c>
      <c r="Q250" s="363">
        <f t="shared" si="5"/>
        <v>9.8278734036646304E-2</v>
      </c>
      <c r="R250" s="363">
        <f t="shared" si="6"/>
        <v>2.77623542476402E-2</v>
      </c>
      <c r="S250" s="363">
        <f t="shared" si="7"/>
        <v>5.3303720155469185E-2</v>
      </c>
      <c r="T250" s="363">
        <f t="shared" si="117"/>
        <v>2.3320377568017768E-2</v>
      </c>
      <c r="U250" s="363">
        <f t="shared" si="118"/>
        <v>3.4980566352026649E-2</v>
      </c>
      <c r="V250" s="363">
        <f t="shared" si="119"/>
        <v>2.7207107162687396E-2</v>
      </c>
      <c r="W250" s="275">
        <f t="shared" si="8"/>
        <v>1.7767906718489729E-2</v>
      </c>
      <c r="X250" s="265"/>
    </row>
    <row r="251" spans="2:24" ht="13.5" customHeight="1">
      <c r="B251" s="607"/>
      <c r="C251" s="546"/>
      <c r="D251" s="358" t="s">
        <v>290</v>
      </c>
      <c r="E251" s="359">
        <f>市区町村別_推計残存歯数階層別人数!H250</f>
        <v>3742</v>
      </c>
      <c r="F251" s="357">
        <f>SUM(G251:N251)</f>
        <v>3742</v>
      </c>
      <c r="G251" s="436">
        <v>2982</v>
      </c>
      <c r="H251" s="436">
        <v>300</v>
      </c>
      <c r="I251" s="436">
        <v>81</v>
      </c>
      <c r="J251" s="436">
        <v>131</v>
      </c>
      <c r="K251" s="436">
        <v>71</v>
      </c>
      <c r="L251" s="436">
        <v>55</v>
      </c>
      <c r="M251" s="436">
        <v>63</v>
      </c>
      <c r="N251" s="436">
        <v>59</v>
      </c>
      <c r="O251" s="360">
        <f t="shared" si="137"/>
        <v>1</v>
      </c>
      <c r="P251" s="360">
        <f t="shared" si="4"/>
        <v>0.79690005344735437</v>
      </c>
      <c r="Q251" s="360">
        <f t="shared" si="5"/>
        <v>8.0171031533939063E-2</v>
      </c>
      <c r="R251" s="360">
        <f t="shared" si="6"/>
        <v>2.1646178514163551E-2</v>
      </c>
      <c r="S251" s="360">
        <f t="shared" si="7"/>
        <v>3.5008017103153391E-2</v>
      </c>
      <c r="T251" s="360">
        <f t="shared" si="117"/>
        <v>1.8973810796365578E-2</v>
      </c>
      <c r="U251" s="360">
        <f t="shared" si="118"/>
        <v>1.469802244788883E-2</v>
      </c>
      <c r="V251" s="360">
        <f t="shared" si="119"/>
        <v>1.6835916622127203E-2</v>
      </c>
      <c r="W251" s="382">
        <f t="shared" si="8"/>
        <v>1.5766969535008016E-2</v>
      </c>
      <c r="X251" s="265"/>
    </row>
    <row r="252" spans="2:24" ht="13.5" customHeight="1">
      <c r="B252" s="613"/>
      <c r="C252" s="547"/>
      <c r="D252" s="293" t="s">
        <v>134</v>
      </c>
      <c r="E252" s="335">
        <f>市区町村別_推計残存歯数階層別人数!H251</f>
        <v>6514</v>
      </c>
      <c r="F252" s="262">
        <f t="shared" ref="F252" si="148">SUM(F249:F251)</f>
        <v>6514</v>
      </c>
      <c r="G252" s="262">
        <f t="shared" ref="G252:N252" si="149">SUM(G249:G251)</f>
        <v>4878</v>
      </c>
      <c r="H252" s="262">
        <f t="shared" si="149"/>
        <v>583</v>
      </c>
      <c r="I252" s="262">
        <f t="shared" si="149"/>
        <v>162</v>
      </c>
      <c r="J252" s="262">
        <f t="shared" si="149"/>
        <v>300</v>
      </c>
      <c r="K252" s="262">
        <f t="shared" si="149"/>
        <v>152</v>
      </c>
      <c r="L252" s="262">
        <f t="shared" si="149"/>
        <v>155</v>
      </c>
      <c r="M252" s="262">
        <f t="shared" si="149"/>
        <v>158</v>
      </c>
      <c r="N252" s="262">
        <f t="shared" si="149"/>
        <v>126</v>
      </c>
      <c r="O252" s="261">
        <f t="shared" si="137"/>
        <v>1</v>
      </c>
      <c r="P252" s="261">
        <f t="shared" si="4"/>
        <v>0.74884863371200494</v>
      </c>
      <c r="Q252" s="261">
        <f t="shared" si="5"/>
        <v>8.9499539453484808E-2</v>
      </c>
      <c r="R252" s="261">
        <f t="shared" si="6"/>
        <v>2.4869511820693892E-2</v>
      </c>
      <c r="S252" s="261">
        <f t="shared" si="7"/>
        <v>4.6054651519803501E-2</v>
      </c>
      <c r="T252" s="261">
        <f t="shared" si="117"/>
        <v>2.3334356770033773E-2</v>
      </c>
      <c r="U252" s="261">
        <f t="shared" si="118"/>
        <v>2.379490328523181E-2</v>
      </c>
      <c r="V252" s="261">
        <f t="shared" si="119"/>
        <v>2.4255449800429842E-2</v>
      </c>
      <c r="W252" s="381">
        <f t="shared" si="8"/>
        <v>1.9342953638317471E-2</v>
      </c>
      <c r="X252" s="265"/>
    </row>
    <row r="253" spans="2:24" ht="13.5" customHeight="1">
      <c r="B253" s="606">
        <v>63</v>
      </c>
      <c r="C253" s="545" t="s">
        <v>26</v>
      </c>
      <c r="D253" s="305" t="s">
        <v>288</v>
      </c>
      <c r="E253" s="335">
        <f>市区町村別_推計残存歯数階層別人数!H252</f>
        <v>743</v>
      </c>
      <c r="F253" s="262">
        <f>SUM(G253:N253)</f>
        <v>743</v>
      </c>
      <c r="G253" s="433">
        <v>415</v>
      </c>
      <c r="H253" s="433">
        <v>38</v>
      </c>
      <c r="I253" s="433">
        <v>47</v>
      </c>
      <c r="J253" s="433">
        <v>51</v>
      </c>
      <c r="K253" s="433">
        <v>48</v>
      </c>
      <c r="L253" s="433">
        <v>42</v>
      </c>
      <c r="M253" s="433">
        <v>63</v>
      </c>
      <c r="N253" s="433">
        <v>39</v>
      </c>
      <c r="O253" s="261">
        <f t="shared" si="137"/>
        <v>1</v>
      </c>
      <c r="P253" s="261">
        <f t="shared" si="4"/>
        <v>0.55854643337819654</v>
      </c>
      <c r="Q253" s="261">
        <f t="shared" si="5"/>
        <v>5.1144010767160158E-2</v>
      </c>
      <c r="R253" s="261">
        <f t="shared" si="6"/>
        <v>6.3257065948855995E-2</v>
      </c>
      <c r="S253" s="261">
        <f t="shared" si="7"/>
        <v>6.8640646029609689E-2</v>
      </c>
      <c r="T253" s="261">
        <f t="shared" si="117"/>
        <v>6.4602960969044415E-2</v>
      </c>
      <c r="U253" s="261">
        <f t="shared" si="118"/>
        <v>5.652759084791386E-2</v>
      </c>
      <c r="V253" s="261">
        <f t="shared" si="119"/>
        <v>8.47913862718708E-2</v>
      </c>
      <c r="W253" s="381">
        <f t="shared" si="8"/>
        <v>5.2489905787348586E-2</v>
      </c>
      <c r="X253" s="265"/>
    </row>
    <row r="254" spans="2:24" ht="13.5" customHeight="1">
      <c r="B254" s="607"/>
      <c r="C254" s="546"/>
      <c r="D254" s="361" t="s">
        <v>289</v>
      </c>
      <c r="E254" s="362">
        <f>市区町村別_推計残存歯数階層別人数!H253</f>
        <v>1293</v>
      </c>
      <c r="F254" s="295">
        <f>SUM(G254:N254)</f>
        <v>1293</v>
      </c>
      <c r="G254" s="439">
        <v>852</v>
      </c>
      <c r="H254" s="439">
        <v>85</v>
      </c>
      <c r="I254" s="439">
        <v>78</v>
      </c>
      <c r="J254" s="439">
        <v>100</v>
      </c>
      <c r="K254" s="439">
        <v>49</v>
      </c>
      <c r="L254" s="439">
        <v>53</v>
      </c>
      <c r="M254" s="439">
        <v>47</v>
      </c>
      <c r="N254" s="439">
        <v>29</v>
      </c>
      <c r="O254" s="363">
        <f t="shared" si="137"/>
        <v>1</v>
      </c>
      <c r="P254" s="363">
        <f t="shared" si="4"/>
        <v>0.6589327146171694</v>
      </c>
      <c r="Q254" s="363">
        <f t="shared" si="5"/>
        <v>6.5738592420726993E-2</v>
      </c>
      <c r="R254" s="363">
        <f t="shared" si="6"/>
        <v>6.0324825986078884E-2</v>
      </c>
      <c r="S254" s="363">
        <f t="shared" si="7"/>
        <v>7.7339520494972933E-2</v>
      </c>
      <c r="T254" s="363">
        <f t="shared" si="117"/>
        <v>3.7896365042536739E-2</v>
      </c>
      <c r="U254" s="363">
        <f t="shared" si="118"/>
        <v>4.0989945862335654E-2</v>
      </c>
      <c r="V254" s="363">
        <f t="shared" si="119"/>
        <v>3.6349574632637278E-2</v>
      </c>
      <c r="W254" s="275">
        <f t="shared" si="8"/>
        <v>2.2428460943542151E-2</v>
      </c>
      <c r="X254" s="265"/>
    </row>
    <row r="255" spans="2:24" ht="13.5" customHeight="1">
      <c r="B255" s="607"/>
      <c r="C255" s="546"/>
      <c r="D255" s="358" t="s">
        <v>290</v>
      </c>
      <c r="E255" s="359">
        <f>市区町村別_推計残存歯数階層別人数!H254</f>
        <v>2755</v>
      </c>
      <c r="F255" s="357">
        <f>SUM(G255:N255)</f>
        <v>2755</v>
      </c>
      <c r="G255" s="436">
        <v>2061</v>
      </c>
      <c r="H255" s="436">
        <v>159</v>
      </c>
      <c r="I255" s="436">
        <v>146</v>
      </c>
      <c r="J255" s="436">
        <v>104</v>
      </c>
      <c r="K255" s="436">
        <v>96</v>
      </c>
      <c r="L255" s="436">
        <v>69</v>
      </c>
      <c r="M255" s="436">
        <v>76</v>
      </c>
      <c r="N255" s="436">
        <v>44</v>
      </c>
      <c r="O255" s="360">
        <f t="shared" si="137"/>
        <v>1</v>
      </c>
      <c r="P255" s="360">
        <f t="shared" si="4"/>
        <v>0.74809437386569877</v>
      </c>
      <c r="Q255" s="360">
        <f t="shared" si="5"/>
        <v>5.7713248638838477E-2</v>
      </c>
      <c r="R255" s="360">
        <f t="shared" si="6"/>
        <v>5.2994555353901997E-2</v>
      </c>
      <c r="S255" s="360">
        <f t="shared" si="7"/>
        <v>3.7749546279491834E-2</v>
      </c>
      <c r="T255" s="360">
        <f t="shared" si="117"/>
        <v>3.4845735027223233E-2</v>
      </c>
      <c r="U255" s="360">
        <f t="shared" si="118"/>
        <v>2.5045372050816698E-2</v>
      </c>
      <c r="V255" s="360">
        <f t="shared" si="119"/>
        <v>2.7586206896551724E-2</v>
      </c>
      <c r="W255" s="382">
        <f t="shared" si="8"/>
        <v>1.5970961887477313E-2</v>
      </c>
      <c r="X255" s="265"/>
    </row>
    <row r="256" spans="2:24" ht="13.5" customHeight="1">
      <c r="B256" s="613"/>
      <c r="C256" s="547"/>
      <c r="D256" s="293" t="s">
        <v>134</v>
      </c>
      <c r="E256" s="335">
        <f>市区町村別_推計残存歯数階層別人数!H255</f>
        <v>4791</v>
      </c>
      <c r="F256" s="262">
        <f t="shared" ref="F256" si="150">SUM(F253:F255)</f>
        <v>4791</v>
      </c>
      <c r="G256" s="262">
        <f t="shared" ref="G256:N256" si="151">SUM(G253:G255)</f>
        <v>3328</v>
      </c>
      <c r="H256" s="262">
        <f t="shared" si="151"/>
        <v>282</v>
      </c>
      <c r="I256" s="262">
        <f t="shared" si="151"/>
        <v>271</v>
      </c>
      <c r="J256" s="262">
        <f t="shared" si="151"/>
        <v>255</v>
      </c>
      <c r="K256" s="262">
        <f t="shared" si="151"/>
        <v>193</v>
      </c>
      <c r="L256" s="262">
        <f t="shared" si="151"/>
        <v>164</v>
      </c>
      <c r="M256" s="262">
        <f t="shared" si="151"/>
        <v>186</v>
      </c>
      <c r="N256" s="262">
        <f t="shared" si="151"/>
        <v>112</v>
      </c>
      <c r="O256" s="261">
        <f t="shared" si="137"/>
        <v>1</v>
      </c>
      <c r="P256" s="261">
        <f t="shared" si="4"/>
        <v>0.69463577541223132</v>
      </c>
      <c r="Q256" s="261">
        <f t="shared" si="5"/>
        <v>5.8860363180964305E-2</v>
      </c>
      <c r="R256" s="261">
        <f t="shared" si="6"/>
        <v>5.6564391567522437E-2</v>
      </c>
      <c r="S256" s="261">
        <f t="shared" si="7"/>
        <v>5.3224796493425174E-2</v>
      </c>
      <c r="T256" s="261">
        <f t="shared" si="117"/>
        <v>4.0283865581298268E-2</v>
      </c>
      <c r="U256" s="261">
        <f t="shared" si="118"/>
        <v>3.4230849509496973E-2</v>
      </c>
      <c r="V256" s="261">
        <f t="shared" si="119"/>
        <v>3.8822792736380715E-2</v>
      </c>
      <c r="W256" s="381">
        <f t="shared" si="8"/>
        <v>2.3377165518680861E-2</v>
      </c>
      <c r="X256" s="265"/>
    </row>
    <row r="257" spans="2:24" ht="13.5" customHeight="1">
      <c r="B257" s="606">
        <v>64</v>
      </c>
      <c r="C257" s="545" t="s">
        <v>45</v>
      </c>
      <c r="D257" s="305" t="s">
        <v>288</v>
      </c>
      <c r="E257" s="335">
        <f>市区町村別_推計残存歯数階層別人数!H256</f>
        <v>665</v>
      </c>
      <c r="F257" s="262">
        <f>SUM(G257:N257)</f>
        <v>665</v>
      </c>
      <c r="G257" s="433">
        <v>357</v>
      </c>
      <c r="H257" s="433">
        <v>62</v>
      </c>
      <c r="I257" s="433">
        <v>34</v>
      </c>
      <c r="J257" s="433">
        <v>52</v>
      </c>
      <c r="K257" s="433">
        <v>40</v>
      </c>
      <c r="L257" s="433">
        <v>31</v>
      </c>
      <c r="M257" s="433">
        <v>55</v>
      </c>
      <c r="N257" s="433">
        <v>34</v>
      </c>
      <c r="O257" s="261">
        <f>IFERROR(F257/E257,"-")</f>
        <v>1</v>
      </c>
      <c r="P257" s="261">
        <f t="shared" si="4"/>
        <v>0.5368421052631579</v>
      </c>
      <c r="Q257" s="261">
        <f t="shared" si="5"/>
        <v>9.3233082706766918E-2</v>
      </c>
      <c r="R257" s="261">
        <f t="shared" si="6"/>
        <v>5.1127819548872182E-2</v>
      </c>
      <c r="S257" s="261">
        <f t="shared" si="7"/>
        <v>7.8195488721804512E-2</v>
      </c>
      <c r="T257" s="261">
        <f t="shared" si="117"/>
        <v>6.0150375939849621E-2</v>
      </c>
      <c r="U257" s="261">
        <f t="shared" si="118"/>
        <v>4.6616541353383459E-2</v>
      </c>
      <c r="V257" s="261">
        <f t="shared" si="119"/>
        <v>8.2706766917293228E-2</v>
      </c>
      <c r="W257" s="381">
        <f t="shared" si="8"/>
        <v>5.1127819548872182E-2</v>
      </c>
      <c r="X257" s="265"/>
    </row>
    <row r="258" spans="2:24" ht="13.5" customHeight="1">
      <c r="B258" s="607"/>
      <c r="C258" s="546"/>
      <c r="D258" s="361" t="s">
        <v>289</v>
      </c>
      <c r="E258" s="362">
        <f>市区町村別_推計残存歯数階層別人数!H257</f>
        <v>1176</v>
      </c>
      <c r="F258" s="295">
        <f>SUM(G258:N258)</f>
        <v>1176</v>
      </c>
      <c r="G258" s="439">
        <v>749</v>
      </c>
      <c r="H258" s="439">
        <v>130</v>
      </c>
      <c r="I258" s="439">
        <v>71</v>
      </c>
      <c r="J258" s="439">
        <v>65</v>
      </c>
      <c r="K258" s="439">
        <v>59</v>
      </c>
      <c r="L258" s="439">
        <v>33</v>
      </c>
      <c r="M258" s="439">
        <v>40</v>
      </c>
      <c r="N258" s="439">
        <v>29</v>
      </c>
      <c r="O258" s="363">
        <f t="shared" ref="O258:O284" si="152">IFERROR(F258/E258,"-")</f>
        <v>1</v>
      </c>
      <c r="P258" s="363">
        <f t="shared" si="4"/>
        <v>0.63690476190476186</v>
      </c>
      <c r="Q258" s="363">
        <f t="shared" si="5"/>
        <v>0.11054421768707483</v>
      </c>
      <c r="R258" s="363">
        <f t="shared" si="6"/>
        <v>6.0374149659863943E-2</v>
      </c>
      <c r="S258" s="363">
        <f t="shared" si="7"/>
        <v>5.5272108843537414E-2</v>
      </c>
      <c r="T258" s="363">
        <f t="shared" si="117"/>
        <v>5.0170068027210885E-2</v>
      </c>
      <c r="U258" s="363">
        <f t="shared" si="118"/>
        <v>2.8061224489795918E-2</v>
      </c>
      <c r="V258" s="363">
        <f t="shared" si="119"/>
        <v>3.4013605442176874E-2</v>
      </c>
      <c r="W258" s="275">
        <f t="shared" si="8"/>
        <v>2.4659863945578231E-2</v>
      </c>
      <c r="X258" s="265"/>
    </row>
    <row r="259" spans="2:24" ht="13.5" customHeight="1">
      <c r="B259" s="607"/>
      <c r="C259" s="546"/>
      <c r="D259" s="358" t="s">
        <v>290</v>
      </c>
      <c r="E259" s="359">
        <f>市区町村別_推計残存歯数階層別人数!H258</f>
        <v>2532</v>
      </c>
      <c r="F259" s="357">
        <f>SUM(G259:N259)</f>
        <v>2532</v>
      </c>
      <c r="G259" s="436">
        <v>1919</v>
      </c>
      <c r="H259" s="436">
        <v>214</v>
      </c>
      <c r="I259" s="436">
        <v>112</v>
      </c>
      <c r="J259" s="436">
        <v>98</v>
      </c>
      <c r="K259" s="436">
        <v>63</v>
      </c>
      <c r="L259" s="436">
        <v>40</v>
      </c>
      <c r="M259" s="436">
        <v>49</v>
      </c>
      <c r="N259" s="436">
        <v>37</v>
      </c>
      <c r="O259" s="360">
        <f t="shared" si="152"/>
        <v>1</v>
      </c>
      <c r="P259" s="360">
        <f t="shared" si="4"/>
        <v>0.75789889415481837</v>
      </c>
      <c r="Q259" s="360">
        <f t="shared" si="5"/>
        <v>8.4518167456556076E-2</v>
      </c>
      <c r="R259" s="360">
        <f t="shared" si="6"/>
        <v>4.4233807266982623E-2</v>
      </c>
      <c r="S259" s="360">
        <f t="shared" si="7"/>
        <v>3.8704581358609796E-2</v>
      </c>
      <c r="T259" s="360">
        <f t="shared" si="117"/>
        <v>2.4881516587677725E-2</v>
      </c>
      <c r="U259" s="360">
        <f t="shared" si="118"/>
        <v>1.579778830963665E-2</v>
      </c>
      <c r="V259" s="360">
        <f t="shared" si="119"/>
        <v>1.9352290679304898E-2</v>
      </c>
      <c r="W259" s="382">
        <f t="shared" si="8"/>
        <v>1.4612954186413903E-2</v>
      </c>
      <c r="X259" s="265"/>
    </row>
    <row r="260" spans="2:24" ht="13.5" customHeight="1">
      <c r="B260" s="613"/>
      <c r="C260" s="547"/>
      <c r="D260" s="293" t="s">
        <v>134</v>
      </c>
      <c r="E260" s="335">
        <f>市区町村別_推計残存歯数階層別人数!H259</f>
        <v>4373</v>
      </c>
      <c r="F260" s="262">
        <f t="shared" ref="F260" si="153">SUM(F257:F259)</f>
        <v>4373</v>
      </c>
      <c r="G260" s="262">
        <f t="shared" ref="G260:N260" si="154">SUM(G257:G259)</f>
        <v>3025</v>
      </c>
      <c r="H260" s="262">
        <f t="shared" si="154"/>
        <v>406</v>
      </c>
      <c r="I260" s="262">
        <f t="shared" si="154"/>
        <v>217</v>
      </c>
      <c r="J260" s="262">
        <f t="shared" si="154"/>
        <v>215</v>
      </c>
      <c r="K260" s="262">
        <f t="shared" si="154"/>
        <v>162</v>
      </c>
      <c r="L260" s="262">
        <f t="shared" si="154"/>
        <v>104</v>
      </c>
      <c r="M260" s="262">
        <f t="shared" si="154"/>
        <v>144</v>
      </c>
      <c r="N260" s="262">
        <f t="shared" si="154"/>
        <v>100</v>
      </c>
      <c r="O260" s="261">
        <f t="shared" si="152"/>
        <v>1</v>
      </c>
      <c r="P260" s="261">
        <f t="shared" ref="P260:P300" si="155">IFERROR(G260/E260,"-")</f>
        <v>0.69174479762176999</v>
      </c>
      <c r="Q260" s="261">
        <f t="shared" ref="Q260:Q300" si="156">IFERROR(H260/E260,"-")</f>
        <v>9.284244225931855E-2</v>
      </c>
      <c r="R260" s="261">
        <f t="shared" ref="R260:R300" si="157">IFERROR(I260/E260,"-")</f>
        <v>4.9622684655842672E-2</v>
      </c>
      <c r="S260" s="261">
        <f t="shared" ref="S260:S300" si="158">IFERROR(J260/E260,"-")</f>
        <v>4.9165332723530755E-2</v>
      </c>
      <c r="T260" s="261">
        <f t="shared" si="117"/>
        <v>3.7045506517265035E-2</v>
      </c>
      <c r="U260" s="261">
        <f t="shared" si="118"/>
        <v>2.378230048021953E-2</v>
      </c>
      <c r="V260" s="261">
        <f t="shared" si="119"/>
        <v>3.2929339126457811E-2</v>
      </c>
      <c r="W260" s="381">
        <f t="shared" ref="W260:W300" si="159">IFERROR(N260/E260,"-")</f>
        <v>2.28675966155957E-2</v>
      </c>
      <c r="X260" s="265"/>
    </row>
    <row r="261" spans="2:24" ht="13.5" customHeight="1">
      <c r="B261" s="606">
        <v>65</v>
      </c>
      <c r="C261" s="545" t="s">
        <v>10</v>
      </c>
      <c r="D261" s="305" t="s">
        <v>288</v>
      </c>
      <c r="E261" s="335">
        <f>市区町村別_推計残存歯数階層別人数!H260</f>
        <v>344</v>
      </c>
      <c r="F261" s="262">
        <f>SUM(G261:N261)</f>
        <v>344</v>
      </c>
      <c r="G261" s="433">
        <v>201</v>
      </c>
      <c r="H261" s="433">
        <v>20</v>
      </c>
      <c r="I261" s="433">
        <v>12</v>
      </c>
      <c r="J261" s="433">
        <v>26</v>
      </c>
      <c r="K261" s="433">
        <v>20</v>
      </c>
      <c r="L261" s="433">
        <v>22</v>
      </c>
      <c r="M261" s="433">
        <v>24</v>
      </c>
      <c r="N261" s="433">
        <v>19</v>
      </c>
      <c r="O261" s="261">
        <f t="shared" si="152"/>
        <v>1</v>
      </c>
      <c r="P261" s="261">
        <f t="shared" si="155"/>
        <v>0.58430232558139539</v>
      </c>
      <c r="Q261" s="261">
        <f t="shared" si="156"/>
        <v>5.8139534883720929E-2</v>
      </c>
      <c r="R261" s="261">
        <f t="shared" si="157"/>
        <v>3.4883720930232558E-2</v>
      </c>
      <c r="S261" s="261">
        <f t="shared" si="158"/>
        <v>7.5581395348837205E-2</v>
      </c>
      <c r="T261" s="261">
        <f t="shared" ref="T261:T300" si="160">IFERROR(K261/E261,"-")</f>
        <v>5.8139534883720929E-2</v>
      </c>
      <c r="U261" s="261">
        <f t="shared" ref="U261:U300" si="161">IFERROR(L261/E261,"-")</f>
        <v>6.3953488372093026E-2</v>
      </c>
      <c r="V261" s="261">
        <f t="shared" ref="V261:V300" si="162">IFERROR(M261/E261,"-")</f>
        <v>6.9767441860465115E-2</v>
      </c>
      <c r="W261" s="381">
        <f t="shared" si="159"/>
        <v>5.5232558139534885E-2</v>
      </c>
      <c r="X261" s="265"/>
    </row>
    <row r="262" spans="2:24" ht="13.5" customHeight="1">
      <c r="B262" s="607"/>
      <c r="C262" s="546"/>
      <c r="D262" s="361" t="s">
        <v>289</v>
      </c>
      <c r="E262" s="362">
        <f>市区町村別_推計残存歯数階層別人数!H261</f>
        <v>598</v>
      </c>
      <c r="F262" s="295">
        <f>SUM(G262:N262)</f>
        <v>598</v>
      </c>
      <c r="G262" s="439">
        <v>397</v>
      </c>
      <c r="H262" s="439">
        <v>31</v>
      </c>
      <c r="I262" s="439">
        <v>30</v>
      </c>
      <c r="J262" s="439">
        <v>39</v>
      </c>
      <c r="K262" s="439">
        <v>31</v>
      </c>
      <c r="L262" s="439">
        <v>26</v>
      </c>
      <c r="M262" s="439">
        <v>25</v>
      </c>
      <c r="N262" s="439">
        <v>19</v>
      </c>
      <c r="O262" s="363">
        <f t="shared" si="152"/>
        <v>1</v>
      </c>
      <c r="P262" s="363">
        <f t="shared" si="155"/>
        <v>0.66387959866220736</v>
      </c>
      <c r="Q262" s="363">
        <f t="shared" si="156"/>
        <v>5.1839464882943144E-2</v>
      </c>
      <c r="R262" s="363">
        <f t="shared" si="157"/>
        <v>5.016722408026756E-2</v>
      </c>
      <c r="S262" s="363">
        <f t="shared" si="158"/>
        <v>6.5217391304347824E-2</v>
      </c>
      <c r="T262" s="363">
        <f t="shared" si="160"/>
        <v>5.1839464882943144E-2</v>
      </c>
      <c r="U262" s="363">
        <f t="shared" si="161"/>
        <v>4.3478260869565216E-2</v>
      </c>
      <c r="V262" s="363">
        <f t="shared" si="162"/>
        <v>4.1806020066889632E-2</v>
      </c>
      <c r="W262" s="275">
        <f t="shared" si="159"/>
        <v>3.177257525083612E-2</v>
      </c>
      <c r="X262" s="265"/>
    </row>
    <row r="263" spans="2:24" ht="13.5" customHeight="1">
      <c r="B263" s="607"/>
      <c r="C263" s="546"/>
      <c r="D263" s="358" t="s">
        <v>290</v>
      </c>
      <c r="E263" s="359">
        <f>市区町村別_推計残存歯数階層別人数!H262</f>
        <v>1486</v>
      </c>
      <c r="F263" s="357">
        <f>SUM(G263:N263)</f>
        <v>1486</v>
      </c>
      <c r="G263" s="436">
        <v>1147</v>
      </c>
      <c r="H263" s="436">
        <v>71</v>
      </c>
      <c r="I263" s="436">
        <v>51</v>
      </c>
      <c r="J263" s="436">
        <v>70</v>
      </c>
      <c r="K263" s="436">
        <v>52</v>
      </c>
      <c r="L263" s="436">
        <v>30</v>
      </c>
      <c r="M263" s="436">
        <v>34</v>
      </c>
      <c r="N263" s="436">
        <v>31</v>
      </c>
      <c r="O263" s="360">
        <f t="shared" si="152"/>
        <v>1</v>
      </c>
      <c r="P263" s="360">
        <f t="shared" si="155"/>
        <v>0.77187079407806192</v>
      </c>
      <c r="Q263" s="360">
        <f t="shared" si="156"/>
        <v>4.7779273216689101E-2</v>
      </c>
      <c r="R263" s="360">
        <f t="shared" si="157"/>
        <v>3.4320323014804845E-2</v>
      </c>
      <c r="S263" s="360">
        <f t="shared" si="158"/>
        <v>4.7106325706594884E-2</v>
      </c>
      <c r="T263" s="360">
        <f t="shared" si="160"/>
        <v>3.4993270524899055E-2</v>
      </c>
      <c r="U263" s="360">
        <f t="shared" si="161"/>
        <v>2.0188425302826378E-2</v>
      </c>
      <c r="V263" s="360">
        <f t="shared" si="162"/>
        <v>2.2880215343203229E-2</v>
      </c>
      <c r="W263" s="382">
        <f t="shared" si="159"/>
        <v>2.0861372812920592E-2</v>
      </c>
      <c r="X263" s="265"/>
    </row>
    <row r="264" spans="2:24" ht="13.5" customHeight="1">
      <c r="B264" s="613"/>
      <c r="C264" s="547"/>
      <c r="D264" s="293" t="s">
        <v>134</v>
      </c>
      <c r="E264" s="335">
        <f>市区町村別_推計残存歯数階層別人数!H263</f>
        <v>2428</v>
      </c>
      <c r="F264" s="262">
        <f t="shared" ref="F264" si="163">SUM(F261:F263)</f>
        <v>2428</v>
      </c>
      <c r="G264" s="262">
        <f t="shared" ref="G264:N264" si="164">SUM(G261:G263)</f>
        <v>1745</v>
      </c>
      <c r="H264" s="262">
        <f t="shared" si="164"/>
        <v>122</v>
      </c>
      <c r="I264" s="262">
        <f t="shared" si="164"/>
        <v>93</v>
      </c>
      <c r="J264" s="262">
        <f t="shared" si="164"/>
        <v>135</v>
      </c>
      <c r="K264" s="262">
        <f t="shared" si="164"/>
        <v>103</v>
      </c>
      <c r="L264" s="262">
        <f t="shared" si="164"/>
        <v>78</v>
      </c>
      <c r="M264" s="262">
        <f t="shared" si="164"/>
        <v>83</v>
      </c>
      <c r="N264" s="262">
        <f t="shared" si="164"/>
        <v>69</v>
      </c>
      <c r="O264" s="261">
        <f t="shared" si="152"/>
        <v>1</v>
      </c>
      <c r="P264" s="261">
        <f t="shared" si="155"/>
        <v>0.71869851729818779</v>
      </c>
      <c r="Q264" s="261">
        <f t="shared" si="156"/>
        <v>5.0247116968698519E-2</v>
      </c>
      <c r="R264" s="261">
        <f t="shared" si="157"/>
        <v>3.8303130148270179E-2</v>
      </c>
      <c r="S264" s="261">
        <f t="shared" si="158"/>
        <v>5.5601317957166392E-2</v>
      </c>
      <c r="T264" s="261">
        <f t="shared" si="160"/>
        <v>4.2421746293245473E-2</v>
      </c>
      <c r="U264" s="261">
        <f t="shared" si="161"/>
        <v>3.2125205930807248E-2</v>
      </c>
      <c r="V264" s="261">
        <f t="shared" si="162"/>
        <v>3.4184514003294891E-2</v>
      </c>
      <c r="W264" s="381">
        <f t="shared" si="159"/>
        <v>2.8418451400329489E-2</v>
      </c>
      <c r="X264" s="265"/>
    </row>
    <row r="265" spans="2:24" ht="13.5" customHeight="1">
      <c r="B265" s="606">
        <v>66</v>
      </c>
      <c r="C265" s="545" t="s">
        <v>5</v>
      </c>
      <c r="D265" s="305" t="s">
        <v>288</v>
      </c>
      <c r="E265" s="335">
        <f>市区町村別_推計残存歯数階層別人数!H264</f>
        <v>378</v>
      </c>
      <c r="F265" s="262">
        <f>SUM(G265:N265)</f>
        <v>378</v>
      </c>
      <c r="G265" s="433">
        <v>202</v>
      </c>
      <c r="H265" s="433">
        <v>38</v>
      </c>
      <c r="I265" s="433">
        <v>27</v>
      </c>
      <c r="J265" s="433">
        <v>18</v>
      </c>
      <c r="K265" s="433">
        <v>18</v>
      </c>
      <c r="L265" s="433">
        <v>21</v>
      </c>
      <c r="M265" s="433">
        <v>29</v>
      </c>
      <c r="N265" s="433">
        <v>25</v>
      </c>
      <c r="O265" s="261">
        <f t="shared" si="152"/>
        <v>1</v>
      </c>
      <c r="P265" s="261">
        <f t="shared" si="155"/>
        <v>0.53439153439153442</v>
      </c>
      <c r="Q265" s="261">
        <f t="shared" si="156"/>
        <v>0.10052910052910052</v>
      </c>
      <c r="R265" s="261">
        <f t="shared" si="157"/>
        <v>7.1428571428571425E-2</v>
      </c>
      <c r="S265" s="261">
        <f t="shared" si="158"/>
        <v>4.7619047619047616E-2</v>
      </c>
      <c r="T265" s="261">
        <f t="shared" si="160"/>
        <v>4.7619047619047616E-2</v>
      </c>
      <c r="U265" s="261">
        <f t="shared" si="161"/>
        <v>5.5555555555555552E-2</v>
      </c>
      <c r="V265" s="261">
        <f t="shared" si="162"/>
        <v>7.6719576719576715E-2</v>
      </c>
      <c r="W265" s="381">
        <f t="shared" si="159"/>
        <v>6.6137566137566134E-2</v>
      </c>
      <c r="X265" s="265"/>
    </row>
    <row r="266" spans="2:24" ht="13.5" customHeight="1">
      <c r="B266" s="607"/>
      <c r="C266" s="546"/>
      <c r="D266" s="361" t="s">
        <v>289</v>
      </c>
      <c r="E266" s="362">
        <f>市区町村別_推計残存歯数階層別人数!H265</f>
        <v>701</v>
      </c>
      <c r="F266" s="295">
        <f>SUM(G266:N266)</f>
        <v>701</v>
      </c>
      <c r="G266" s="439">
        <v>481</v>
      </c>
      <c r="H266" s="439">
        <v>66</v>
      </c>
      <c r="I266" s="439">
        <v>27</v>
      </c>
      <c r="J266" s="439">
        <v>29</v>
      </c>
      <c r="K266" s="439">
        <v>21</v>
      </c>
      <c r="L266" s="439">
        <v>29</v>
      </c>
      <c r="M266" s="439">
        <v>22</v>
      </c>
      <c r="N266" s="439">
        <v>26</v>
      </c>
      <c r="O266" s="363">
        <f t="shared" si="152"/>
        <v>1</v>
      </c>
      <c r="P266" s="363">
        <f t="shared" si="155"/>
        <v>0.68616262482168333</v>
      </c>
      <c r="Q266" s="363">
        <f t="shared" si="156"/>
        <v>9.4151212553495012E-2</v>
      </c>
      <c r="R266" s="363">
        <f t="shared" si="157"/>
        <v>3.8516405135520682E-2</v>
      </c>
      <c r="S266" s="363">
        <f t="shared" si="158"/>
        <v>4.136947218259629E-2</v>
      </c>
      <c r="T266" s="363">
        <f t="shared" si="160"/>
        <v>2.9957203994293864E-2</v>
      </c>
      <c r="U266" s="363">
        <f t="shared" si="161"/>
        <v>4.136947218259629E-2</v>
      </c>
      <c r="V266" s="363">
        <f t="shared" si="162"/>
        <v>3.1383737517831668E-2</v>
      </c>
      <c r="W266" s="275">
        <f t="shared" si="159"/>
        <v>3.7089871611982884E-2</v>
      </c>
      <c r="X266" s="265"/>
    </row>
    <row r="267" spans="2:24" ht="13.5" customHeight="1">
      <c r="B267" s="607"/>
      <c r="C267" s="546"/>
      <c r="D267" s="358" t="s">
        <v>290</v>
      </c>
      <c r="E267" s="359">
        <f>市区町村別_推計残存歯数階層別人数!H266</f>
        <v>1896</v>
      </c>
      <c r="F267" s="357">
        <f>SUM(G267:N267)</f>
        <v>1896</v>
      </c>
      <c r="G267" s="436">
        <v>1454</v>
      </c>
      <c r="H267" s="436">
        <v>136</v>
      </c>
      <c r="I267" s="436">
        <v>86</v>
      </c>
      <c r="J267" s="436">
        <v>71</v>
      </c>
      <c r="K267" s="436">
        <v>44</v>
      </c>
      <c r="L267" s="436">
        <v>35</v>
      </c>
      <c r="M267" s="436">
        <v>30</v>
      </c>
      <c r="N267" s="436">
        <v>40</v>
      </c>
      <c r="O267" s="360">
        <f t="shared" si="152"/>
        <v>1</v>
      </c>
      <c r="P267" s="360">
        <f t="shared" si="155"/>
        <v>0.7668776371308017</v>
      </c>
      <c r="Q267" s="360">
        <f t="shared" si="156"/>
        <v>7.1729957805907171E-2</v>
      </c>
      <c r="R267" s="360">
        <f t="shared" si="157"/>
        <v>4.5358649789029537E-2</v>
      </c>
      <c r="S267" s="360">
        <f t="shared" si="158"/>
        <v>3.7447257383966245E-2</v>
      </c>
      <c r="T267" s="360">
        <f t="shared" si="160"/>
        <v>2.3206751054852322E-2</v>
      </c>
      <c r="U267" s="360">
        <f t="shared" si="161"/>
        <v>1.8459915611814346E-2</v>
      </c>
      <c r="V267" s="360">
        <f t="shared" si="162"/>
        <v>1.5822784810126583E-2</v>
      </c>
      <c r="W267" s="382">
        <f t="shared" si="159"/>
        <v>2.1097046413502109E-2</v>
      </c>
      <c r="X267" s="265"/>
    </row>
    <row r="268" spans="2:24" ht="13.5" customHeight="1">
      <c r="B268" s="613"/>
      <c r="C268" s="547"/>
      <c r="D268" s="293" t="s">
        <v>134</v>
      </c>
      <c r="E268" s="335">
        <f>市区町村別_推計残存歯数階層別人数!H267</f>
        <v>2975</v>
      </c>
      <c r="F268" s="262">
        <f t="shared" ref="F268" si="165">SUM(F265:F267)</f>
        <v>2975</v>
      </c>
      <c r="G268" s="262">
        <f t="shared" ref="G268:N268" si="166">SUM(G265:G267)</f>
        <v>2137</v>
      </c>
      <c r="H268" s="262">
        <f t="shared" si="166"/>
        <v>240</v>
      </c>
      <c r="I268" s="262">
        <f t="shared" si="166"/>
        <v>140</v>
      </c>
      <c r="J268" s="262">
        <f t="shared" si="166"/>
        <v>118</v>
      </c>
      <c r="K268" s="262">
        <f t="shared" si="166"/>
        <v>83</v>
      </c>
      <c r="L268" s="262">
        <f t="shared" si="166"/>
        <v>85</v>
      </c>
      <c r="M268" s="262">
        <f t="shared" si="166"/>
        <v>81</v>
      </c>
      <c r="N268" s="262">
        <f t="shared" si="166"/>
        <v>91</v>
      </c>
      <c r="O268" s="261">
        <f t="shared" si="152"/>
        <v>1</v>
      </c>
      <c r="P268" s="261">
        <f t="shared" si="155"/>
        <v>0.71831932773109242</v>
      </c>
      <c r="Q268" s="261">
        <f t="shared" si="156"/>
        <v>8.067226890756303E-2</v>
      </c>
      <c r="R268" s="261">
        <f t="shared" si="157"/>
        <v>4.7058823529411764E-2</v>
      </c>
      <c r="S268" s="261">
        <f t="shared" si="158"/>
        <v>3.9663865546218487E-2</v>
      </c>
      <c r="T268" s="261">
        <f t="shared" si="160"/>
        <v>2.7899159663865546E-2</v>
      </c>
      <c r="U268" s="261">
        <f t="shared" si="161"/>
        <v>2.8571428571428571E-2</v>
      </c>
      <c r="V268" s="261">
        <f t="shared" si="162"/>
        <v>2.7226890756302521E-2</v>
      </c>
      <c r="W268" s="381">
        <f t="shared" si="159"/>
        <v>3.0588235294117649E-2</v>
      </c>
      <c r="X268" s="265"/>
    </row>
    <row r="269" spans="2:24" ht="13.5" customHeight="1">
      <c r="B269" s="606">
        <v>67</v>
      </c>
      <c r="C269" s="545" t="s">
        <v>6</v>
      </c>
      <c r="D269" s="305" t="s">
        <v>288</v>
      </c>
      <c r="E269" s="335">
        <f>市区町村別_推計残存歯数階層別人数!H268</f>
        <v>195</v>
      </c>
      <c r="F269" s="262">
        <f>SUM(G269:N269)</f>
        <v>195</v>
      </c>
      <c r="G269" s="433">
        <v>121</v>
      </c>
      <c r="H269" s="433">
        <v>7</v>
      </c>
      <c r="I269" s="433">
        <v>8</v>
      </c>
      <c r="J269" s="433">
        <v>8</v>
      </c>
      <c r="K269" s="433">
        <v>15</v>
      </c>
      <c r="L269" s="433">
        <v>7</v>
      </c>
      <c r="M269" s="433">
        <v>17</v>
      </c>
      <c r="N269" s="433">
        <v>12</v>
      </c>
      <c r="O269" s="261">
        <f t="shared" si="152"/>
        <v>1</v>
      </c>
      <c r="P269" s="261">
        <f t="shared" si="155"/>
        <v>0.62051282051282053</v>
      </c>
      <c r="Q269" s="261">
        <f t="shared" si="156"/>
        <v>3.5897435897435895E-2</v>
      </c>
      <c r="R269" s="261">
        <f t="shared" si="157"/>
        <v>4.1025641025641026E-2</v>
      </c>
      <c r="S269" s="261">
        <f t="shared" si="158"/>
        <v>4.1025641025641026E-2</v>
      </c>
      <c r="T269" s="261">
        <f t="shared" si="160"/>
        <v>7.6923076923076927E-2</v>
      </c>
      <c r="U269" s="261">
        <f t="shared" si="161"/>
        <v>3.5897435897435895E-2</v>
      </c>
      <c r="V269" s="261">
        <f t="shared" si="162"/>
        <v>8.7179487179487175E-2</v>
      </c>
      <c r="W269" s="381">
        <f t="shared" si="159"/>
        <v>6.1538461538461542E-2</v>
      </c>
      <c r="X269" s="265"/>
    </row>
    <row r="270" spans="2:24" ht="13.5" customHeight="1">
      <c r="B270" s="607"/>
      <c r="C270" s="546"/>
      <c r="D270" s="361" t="s">
        <v>289</v>
      </c>
      <c r="E270" s="362">
        <f>市区町村別_推計残存歯数階層別人数!H269</f>
        <v>280</v>
      </c>
      <c r="F270" s="295">
        <f>SUM(G270:N270)</f>
        <v>280</v>
      </c>
      <c r="G270" s="439">
        <v>209</v>
      </c>
      <c r="H270" s="439">
        <v>16</v>
      </c>
      <c r="I270" s="439">
        <v>4</v>
      </c>
      <c r="J270" s="439">
        <v>14</v>
      </c>
      <c r="K270" s="439">
        <v>10</v>
      </c>
      <c r="L270" s="439">
        <v>4</v>
      </c>
      <c r="M270" s="439">
        <v>15</v>
      </c>
      <c r="N270" s="439">
        <v>8</v>
      </c>
      <c r="O270" s="363">
        <f t="shared" si="152"/>
        <v>1</v>
      </c>
      <c r="P270" s="363">
        <f t="shared" si="155"/>
        <v>0.74642857142857144</v>
      </c>
      <c r="Q270" s="363">
        <f t="shared" si="156"/>
        <v>5.7142857142857141E-2</v>
      </c>
      <c r="R270" s="363">
        <f t="shared" si="157"/>
        <v>1.4285714285714285E-2</v>
      </c>
      <c r="S270" s="363">
        <f t="shared" si="158"/>
        <v>0.05</v>
      </c>
      <c r="T270" s="363">
        <f t="shared" si="160"/>
        <v>3.5714285714285712E-2</v>
      </c>
      <c r="U270" s="363">
        <f t="shared" si="161"/>
        <v>1.4285714285714285E-2</v>
      </c>
      <c r="V270" s="363">
        <f t="shared" si="162"/>
        <v>5.3571428571428568E-2</v>
      </c>
      <c r="W270" s="275">
        <f t="shared" si="159"/>
        <v>2.8571428571428571E-2</v>
      </c>
      <c r="X270" s="265"/>
    </row>
    <row r="271" spans="2:24" ht="13.5" customHeight="1">
      <c r="B271" s="607"/>
      <c r="C271" s="546"/>
      <c r="D271" s="358" t="s">
        <v>290</v>
      </c>
      <c r="E271" s="359">
        <f>市区町村別_推計残存歯数階層別人数!H270</f>
        <v>458</v>
      </c>
      <c r="F271" s="357">
        <f>SUM(G271:N271)</f>
        <v>458</v>
      </c>
      <c r="G271" s="436">
        <v>377</v>
      </c>
      <c r="H271" s="436">
        <v>22</v>
      </c>
      <c r="I271" s="436">
        <v>16</v>
      </c>
      <c r="J271" s="436">
        <v>7</v>
      </c>
      <c r="K271" s="436">
        <v>6</v>
      </c>
      <c r="L271" s="436">
        <v>13</v>
      </c>
      <c r="M271" s="436">
        <v>8</v>
      </c>
      <c r="N271" s="436">
        <v>9</v>
      </c>
      <c r="O271" s="360">
        <f t="shared" si="152"/>
        <v>1</v>
      </c>
      <c r="P271" s="360">
        <f t="shared" si="155"/>
        <v>0.82314410480349343</v>
      </c>
      <c r="Q271" s="360">
        <f t="shared" si="156"/>
        <v>4.8034934497816595E-2</v>
      </c>
      <c r="R271" s="360">
        <f t="shared" si="157"/>
        <v>3.4934497816593885E-2</v>
      </c>
      <c r="S271" s="360">
        <f t="shared" si="158"/>
        <v>1.5283842794759825E-2</v>
      </c>
      <c r="T271" s="360">
        <f t="shared" si="160"/>
        <v>1.3100436681222707E-2</v>
      </c>
      <c r="U271" s="360">
        <f t="shared" si="161"/>
        <v>2.8384279475982533E-2</v>
      </c>
      <c r="V271" s="360">
        <f t="shared" si="162"/>
        <v>1.7467248908296942E-2</v>
      </c>
      <c r="W271" s="382">
        <f t="shared" si="159"/>
        <v>1.9650655021834062E-2</v>
      </c>
      <c r="X271" s="265"/>
    </row>
    <row r="272" spans="2:24" ht="13.5" customHeight="1">
      <c r="B272" s="613"/>
      <c r="C272" s="547"/>
      <c r="D272" s="293" t="s">
        <v>134</v>
      </c>
      <c r="E272" s="335">
        <f>市区町村別_推計残存歯数階層別人数!H271</f>
        <v>933</v>
      </c>
      <c r="F272" s="262">
        <f t="shared" ref="F272" si="167">SUM(F269:F271)</f>
        <v>933</v>
      </c>
      <c r="G272" s="262">
        <f t="shared" ref="G272:N272" si="168">SUM(G269:G271)</f>
        <v>707</v>
      </c>
      <c r="H272" s="262">
        <f t="shared" si="168"/>
        <v>45</v>
      </c>
      <c r="I272" s="262">
        <f t="shared" si="168"/>
        <v>28</v>
      </c>
      <c r="J272" s="262">
        <f t="shared" si="168"/>
        <v>29</v>
      </c>
      <c r="K272" s="262">
        <f t="shared" si="168"/>
        <v>31</v>
      </c>
      <c r="L272" s="262">
        <f t="shared" si="168"/>
        <v>24</v>
      </c>
      <c r="M272" s="262">
        <f t="shared" si="168"/>
        <v>40</v>
      </c>
      <c r="N272" s="262">
        <f t="shared" si="168"/>
        <v>29</v>
      </c>
      <c r="O272" s="261">
        <f t="shared" si="152"/>
        <v>1</v>
      </c>
      <c r="P272" s="261">
        <f t="shared" si="155"/>
        <v>0.75777063236870312</v>
      </c>
      <c r="Q272" s="261">
        <f t="shared" si="156"/>
        <v>4.8231511254019289E-2</v>
      </c>
      <c r="R272" s="261">
        <f t="shared" si="157"/>
        <v>3.0010718113612004E-2</v>
      </c>
      <c r="S272" s="261">
        <f t="shared" si="158"/>
        <v>3.1082529474812434E-2</v>
      </c>
      <c r="T272" s="261">
        <f t="shared" si="160"/>
        <v>3.3226152197213289E-2</v>
      </c>
      <c r="U272" s="261">
        <f t="shared" si="161"/>
        <v>2.5723472668810289E-2</v>
      </c>
      <c r="V272" s="261">
        <f t="shared" si="162"/>
        <v>4.2872454448017148E-2</v>
      </c>
      <c r="W272" s="381">
        <f t="shared" si="159"/>
        <v>3.1082529474812434E-2</v>
      </c>
      <c r="X272" s="265"/>
    </row>
    <row r="273" spans="2:24" ht="13.5" customHeight="1">
      <c r="B273" s="606">
        <v>68</v>
      </c>
      <c r="C273" s="545" t="s">
        <v>46</v>
      </c>
      <c r="D273" s="305" t="s">
        <v>288</v>
      </c>
      <c r="E273" s="335">
        <f>市区町村別_推計残存歯数階層別人数!H272</f>
        <v>229</v>
      </c>
      <c r="F273" s="262">
        <f>SUM(G273:N273)</f>
        <v>229</v>
      </c>
      <c r="G273" s="433">
        <v>134</v>
      </c>
      <c r="H273" s="433">
        <v>21</v>
      </c>
      <c r="I273" s="433">
        <v>15</v>
      </c>
      <c r="J273" s="433">
        <v>11</v>
      </c>
      <c r="K273" s="433">
        <v>17</v>
      </c>
      <c r="L273" s="433">
        <v>7</v>
      </c>
      <c r="M273" s="433">
        <v>16</v>
      </c>
      <c r="N273" s="433">
        <v>8</v>
      </c>
      <c r="O273" s="261">
        <f t="shared" si="152"/>
        <v>1</v>
      </c>
      <c r="P273" s="261">
        <f t="shared" si="155"/>
        <v>0.58515283842794763</v>
      </c>
      <c r="Q273" s="261">
        <f t="shared" si="156"/>
        <v>9.1703056768558958E-2</v>
      </c>
      <c r="R273" s="261">
        <f t="shared" si="157"/>
        <v>6.5502183406113537E-2</v>
      </c>
      <c r="S273" s="261">
        <f t="shared" si="158"/>
        <v>4.8034934497816595E-2</v>
      </c>
      <c r="T273" s="261">
        <f t="shared" si="160"/>
        <v>7.4235807860262015E-2</v>
      </c>
      <c r="U273" s="261">
        <f t="shared" si="161"/>
        <v>3.0567685589519649E-2</v>
      </c>
      <c r="V273" s="261">
        <f t="shared" si="162"/>
        <v>6.9868995633187769E-2</v>
      </c>
      <c r="W273" s="381">
        <f t="shared" si="159"/>
        <v>3.4934497816593885E-2</v>
      </c>
      <c r="X273" s="265"/>
    </row>
    <row r="274" spans="2:24" ht="13.5" customHeight="1">
      <c r="B274" s="607"/>
      <c r="C274" s="546"/>
      <c r="D274" s="361" t="s">
        <v>289</v>
      </c>
      <c r="E274" s="362">
        <f>市区町村別_推計残存歯数階層別人数!H273</f>
        <v>331</v>
      </c>
      <c r="F274" s="295">
        <f>SUM(G274:N274)</f>
        <v>331</v>
      </c>
      <c r="G274" s="439">
        <v>231</v>
      </c>
      <c r="H274" s="439">
        <v>24</v>
      </c>
      <c r="I274" s="439">
        <v>13</v>
      </c>
      <c r="J274" s="439">
        <v>12</v>
      </c>
      <c r="K274" s="439">
        <v>16</v>
      </c>
      <c r="L274" s="439">
        <v>11</v>
      </c>
      <c r="M274" s="439">
        <v>14</v>
      </c>
      <c r="N274" s="439">
        <v>10</v>
      </c>
      <c r="O274" s="363">
        <f t="shared" si="152"/>
        <v>1</v>
      </c>
      <c r="P274" s="363">
        <f t="shared" si="155"/>
        <v>0.69788519637462232</v>
      </c>
      <c r="Q274" s="363">
        <f t="shared" si="156"/>
        <v>7.2507552870090641E-2</v>
      </c>
      <c r="R274" s="363">
        <f t="shared" si="157"/>
        <v>3.9274924471299093E-2</v>
      </c>
      <c r="S274" s="363">
        <f t="shared" si="158"/>
        <v>3.6253776435045321E-2</v>
      </c>
      <c r="T274" s="363">
        <f t="shared" si="160"/>
        <v>4.8338368580060423E-2</v>
      </c>
      <c r="U274" s="363">
        <f t="shared" si="161"/>
        <v>3.3232628398791542E-2</v>
      </c>
      <c r="V274" s="363">
        <f t="shared" si="162"/>
        <v>4.2296072507552872E-2</v>
      </c>
      <c r="W274" s="275">
        <f t="shared" si="159"/>
        <v>3.0211480362537766E-2</v>
      </c>
      <c r="X274" s="265"/>
    </row>
    <row r="275" spans="2:24" ht="13.5" customHeight="1">
      <c r="B275" s="607"/>
      <c r="C275" s="546"/>
      <c r="D275" s="358" t="s">
        <v>290</v>
      </c>
      <c r="E275" s="359">
        <f>市区町村別_推計残存歯数階層別人数!H274</f>
        <v>586</v>
      </c>
      <c r="F275" s="357">
        <f>SUM(G275:N275)</f>
        <v>586</v>
      </c>
      <c r="G275" s="436">
        <v>455</v>
      </c>
      <c r="H275" s="436">
        <v>39</v>
      </c>
      <c r="I275" s="436">
        <v>20</v>
      </c>
      <c r="J275" s="436">
        <v>18</v>
      </c>
      <c r="K275" s="436">
        <v>13</v>
      </c>
      <c r="L275" s="436">
        <v>15</v>
      </c>
      <c r="M275" s="436">
        <v>15</v>
      </c>
      <c r="N275" s="436">
        <v>11</v>
      </c>
      <c r="O275" s="360">
        <f t="shared" si="152"/>
        <v>1</v>
      </c>
      <c r="P275" s="360">
        <f t="shared" si="155"/>
        <v>0.7764505119453925</v>
      </c>
      <c r="Q275" s="360">
        <f t="shared" si="156"/>
        <v>6.655290102389079E-2</v>
      </c>
      <c r="R275" s="360">
        <f t="shared" si="157"/>
        <v>3.4129692832764506E-2</v>
      </c>
      <c r="S275" s="360">
        <f t="shared" si="158"/>
        <v>3.0716723549488054E-2</v>
      </c>
      <c r="T275" s="360">
        <f t="shared" si="160"/>
        <v>2.2184300341296929E-2</v>
      </c>
      <c r="U275" s="360">
        <f t="shared" si="161"/>
        <v>2.5597269624573378E-2</v>
      </c>
      <c r="V275" s="360">
        <f t="shared" si="162"/>
        <v>2.5597269624573378E-2</v>
      </c>
      <c r="W275" s="382">
        <f t="shared" si="159"/>
        <v>1.877133105802048E-2</v>
      </c>
      <c r="X275" s="265"/>
    </row>
    <row r="276" spans="2:24" ht="13.5" customHeight="1">
      <c r="B276" s="613"/>
      <c r="C276" s="547"/>
      <c r="D276" s="293" t="s">
        <v>134</v>
      </c>
      <c r="E276" s="335">
        <f>市区町村別_推計残存歯数階層別人数!H275</f>
        <v>1146</v>
      </c>
      <c r="F276" s="262">
        <f t="shared" ref="F276" si="169">SUM(F273:F275)</f>
        <v>1146</v>
      </c>
      <c r="G276" s="262">
        <f t="shared" ref="G276:N276" si="170">SUM(G273:G275)</f>
        <v>820</v>
      </c>
      <c r="H276" s="262">
        <f t="shared" si="170"/>
        <v>84</v>
      </c>
      <c r="I276" s="262">
        <f t="shared" si="170"/>
        <v>48</v>
      </c>
      <c r="J276" s="262">
        <f t="shared" si="170"/>
        <v>41</v>
      </c>
      <c r="K276" s="262">
        <f t="shared" si="170"/>
        <v>46</v>
      </c>
      <c r="L276" s="262">
        <f t="shared" si="170"/>
        <v>33</v>
      </c>
      <c r="M276" s="262">
        <f t="shared" si="170"/>
        <v>45</v>
      </c>
      <c r="N276" s="262">
        <f t="shared" si="170"/>
        <v>29</v>
      </c>
      <c r="O276" s="261">
        <f t="shared" si="152"/>
        <v>1</v>
      </c>
      <c r="P276" s="261">
        <f t="shared" si="155"/>
        <v>0.71553228621291454</v>
      </c>
      <c r="Q276" s="261">
        <f t="shared" si="156"/>
        <v>7.3298429319371722E-2</v>
      </c>
      <c r="R276" s="261">
        <f t="shared" si="157"/>
        <v>4.1884816753926704E-2</v>
      </c>
      <c r="S276" s="261">
        <f t="shared" si="158"/>
        <v>3.5776614310645723E-2</v>
      </c>
      <c r="T276" s="261">
        <f t="shared" si="160"/>
        <v>4.0139616055846421E-2</v>
      </c>
      <c r="U276" s="261">
        <f t="shared" si="161"/>
        <v>2.8795811518324606E-2</v>
      </c>
      <c r="V276" s="261">
        <f t="shared" si="162"/>
        <v>3.9267015706806283E-2</v>
      </c>
      <c r="W276" s="381">
        <f t="shared" si="159"/>
        <v>2.530541012216405E-2</v>
      </c>
      <c r="X276" s="265"/>
    </row>
    <row r="277" spans="2:24" ht="13.5" customHeight="1">
      <c r="B277" s="606">
        <v>69</v>
      </c>
      <c r="C277" s="545" t="s">
        <v>47</v>
      </c>
      <c r="D277" s="305" t="s">
        <v>288</v>
      </c>
      <c r="E277" s="335">
        <f>市区町村別_推計残存歯数階層別人数!H276</f>
        <v>446</v>
      </c>
      <c r="F277" s="262">
        <f>SUM(G277:N277)</f>
        <v>446</v>
      </c>
      <c r="G277" s="433">
        <v>249</v>
      </c>
      <c r="H277" s="433">
        <v>27</v>
      </c>
      <c r="I277" s="433">
        <v>35</v>
      </c>
      <c r="J277" s="433">
        <v>29</v>
      </c>
      <c r="K277" s="433">
        <v>32</v>
      </c>
      <c r="L277" s="433">
        <v>27</v>
      </c>
      <c r="M277" s="433">
        <v>27</v>
      </c>
      <c r="N277" s="433">
        <v>20</v>
      </c>
      <c r="O277" s="261">
        <f t="shared" si="152"/>
        <v>1</v>
      </c>
      <c r="P277" s="261">
        <f t="shared" si="155"/>
        <v>0.55829596412556048</v>
      </c>
      <c r="Q277" s="261">
        <f t="shared" si="156"/>
        <v>6.0538116591928252E-2</v>
      </c>
      <c r="R277" s="261">
        <f t="shared" si="157"/>
        <v>7.847533632286996E-2</v>
      </c>
      <c r="S277" s="261">
        <f t="shared" si="158"/>
        <v>6.5022421524663671E-2</v>
      </c>
      <c r="T277" s="261">
        <f t="shared" si="160"/>
        <v>7.1748878923766815E-2</v>
      </c>
      <c r="U277" s="261">
        <f t="shared" si="161"/>
        <v>6.0538116591928252E-2</v>
      </c>
      <c r="V277" s="261">
        <f t="shared" si="162"/>
        <v>6.0538116591928252E-2</v>
      </c>
      <c r="W277" s="381">
        <f t="shared" si="159"/>
        <v>4.4843049327354258E-2</v>
      </c>
      <c r="X277" s="265"/>
    </row>
    <row r="278" spans="2:24" ht="13.5" customHeight="1">
      <c r="B278" s="607"/>
      <c r="C278" s="546"/>
      <c r="D278" s="361" t="s">
        <v>289</v>
      </c>
      <c r="E278" s="362">
        <f>市区町村別_推計残存歯数階層別人数!H277</f>
        <v>792</v>
      </c>
      <c r="F278" s="295">
        <f>SUM(G278:N278)</f>
        <v>792</v>
      </c>
      <c r="G278" s="439">
        <v>559</v>
      </c>
      <c r="H278" s="439">
        <v>43</v>
      </c>
      <c r="I278" s="439">
        <v>37</v>
      </c>
      <c r="J278" s="439">
        <v>35</v>
      </c>
      <c r="K278" s="439">
        <v>49</v>
      </c>
      <c r="L278" s="439">
        <v>26</v>
      </c>
      <c r="M278" s="439">
        <v>24</v>
      </c>
      <c r="N278" s="439">
        <v>19</v>
      </c>
      <c r="O278" s="363">
        <f t="shared" si="152"/>
        <v>1</v>
      </c>
      <c r="P278" s="363">
        <f t="shared" si="155"/>
        <v>0.70580808080808077</v>
      </c>
      <c r="Q278" s="363">
        <f t="shared" si="156"/>
        <v>5.4292929292929296E-2</v>
      </c>
      <c r="R278" s="363">
        <f t="shared" si="157"/>
        <v>4.671717171717172E-2</v>
      </c>
      <c r="S278" s="363">
        <f t="shared" si="158"/>
        <v>4.4191919191919192E-2</v>
      </c>
      <c r="T278" s="363">
        <f t="shared" si="160"/>
        <v>6.1868686868686872E-2</v>
      </c>
      <c r="U278" s="363">
        <f t="shared" si="161"/>
        <v>3.2828282828282832E-2</v>
      </c>
      <c r="V278" s="363">
        <f t="shared" si="162"/>
        <v>3.0303030303030304E-2</v>
      </c>
      <c r="W278" s="275">
        <f t="shared" si="159"/>
        <v>2.3989898989898988E-2</v>
      </c>
      <c r="X278" s="265"/>
    </row>
    <row r="279" spans="2:24" ht="13.5" customHeight="1">
      <c r="B279" s="607"/>
      <c r="C279" s="546"/>
      <c r="D279" s="358" t="s">
        <v>290</v>
      </c>
      <c r="E279" s="359">
        <f>市区町村別_推計残存歯数階層別人数!H278</f>
        <v>1797</v>
      </c>
      <c r="F279" s="357">
        <f>SUM(G279:N279)</f>
        <v>1797</v>
      </c>
      <c r="G279" s="436">
        <v>1371</v>
      </c>
      <c r="H279" s="436">
        <v>95</v>
      </c>
      <c r="I279" s="436">
        <v>77</v>
      </c>
      <c r="J279" s="436">
        <v>77</v>
      </c>
      <c r="K279" s="436">
        <v>83</v>
      </c>
      <c r="L279" s="436">
        <v>37</v>
      </c>
      <c r="M279" s="436">
        <v>31</v>
      </c>
      <c r="N279" s="436">
        <v>26</v>
      </c>
      <c r="O279" s="360">
        <f t="shared" si="152"/>
        <v>1</v>
      </c>
      <c r="P279" s="360">
        <f t="shared" si="155"/>
        <v>0.76293823038397324</v>
      </c>
      <c r="Q279" s="360">
        <f t="shared" si="156"/>
        <v>5.2865887590428491E-2</v>
      </c>
      <c r="R279" s="360">
        <f t="shared" si="157"/>
        <v>4.2849193099610459E-2</v>
      </c>
      <c r="S279" s="360">
        <f t="shared" si="158"/>
        <v>4.2849193099610459E-2</v>
      </c>
      <c r="T279" s="360">
        <f t="shared" si="160"/>
        <v>4.618809126321647E-2</v>
      </c>
      <c r="U279" s="360">
        <f t="shared" si="161"/>
        <v>2.0589872008903727E-2</v>
      </c>
      <c r="V279" s="360">
        <f t="shared" si="162"/>
        <v>1.725097384529772E-2</v>
      </c>
      <c r="W279" s="382">
        <f t="shared" si="159"/>
        <v>1.4468558708959377E-2</v>
      </c>
      <c r="X279" s="265"/>
    </row>
    <row r="280" spans="2:24" ht="13.5" customHeight="1">
      <c r="B280" s="613"/>
      <c r="C280" s="547"/>
      <c r="D280" s="293" t="s">
        <v>134</v>
      </c>
      <c r="E280" s="335">
        <f>市区町村別_推計残存歯数階層別人数!H279</f>
        <v>3035</v>
      </c>
      <c r="F280" s="262">
        <f t="shared" ref="F280" si="171">SUM(F277:F279)</f>
        <v>3035</v>
      </c>
      <c r="G280" s="262">
        <f t="shared" ref="G280:N280" si="172">SUM(G277:G279)</f>
        <v>2179</v>
      </c>
      <c r="H280" s="262">
        <f t="shared" si="172"/>
        <v>165</v>
      </c>
      <c r="I280" s="262">
        <f t="shared" si="172"/>
        <v>149</v>
      </c>
      <c r="J280" s="262">
        <f t="shared" si="172"/>
        <v>141</v>
      </c>
      <c r="K280" s="262">
        <f t="shared" si="172"/>
        <v>164</v>
      </c>
      <c r="L280" s="262">
        <f t="shared" si="172"/>
        <v>90</v>
      </c>
      <c r="M280" s="262">
        <f t="shared" si="172"/>
        <v>82</v>
      </c>
      <c r="N280" s="262">
        <f t="shared" si="172"/>
        <v>65</v>
      </c>
      <c r="O280" s="261">
        <f t="shared" si="152"/>
        <v>1</v>
      </c>
      <c r="P280" s="261">
        <f t="shared" si="155"/>
        <v>0.71795716639209228</v>
      </c>
      <c r="Q280" s="261">
        <f t="shared" si="156"/>
        <v>5.4365733113673806E-2</v>
      </c>
      <c r="R280" s="261">
        <f t="shared" si="157"/>
        <v>4.9093904448105435E-2</v>
      </c>
      <c r="S280" s="261">
        <f t="shared" si="158"/>
        <v>4.645799011532125E-2</v>
      </c>
      <c r="T280" s="261">
        <f t="shared" si="160"/>
        <v>5.403624382207578E-2</v>
      </c>
      <c r="U280" s="261">
        <f t="shared" si="161"/>
        <v>2.9654036243822075E-2</v>
      </c>
      <c r="V280" s="261">
        <f t="shared" si="162"/>
        <v>2.701812191103789E-2</v>
      </c>
      <c r="W280" s="381">
        <f t="shared" si="159"/>
        <v>2.1416803953871501E-2</v>
      </c>
      <c r="X280" s="265"/>
    </row>
    <row r="281" spans="2:24" ht="13.5" customHeight="1">
      <c r="B281" s="606">
        <v>70</v>
      </c>
      <c r="C281" s="545" t="s">
        <v>48</v>
      </c>
      <c r="D281" s="305" t="s">
        <v>288</v>
      </c>
      <c r="E281" s="335">
        <f>市区町村別_推計残存歯数階層別人数!H280</f>
        <v>113</v>
      </c>
      <c r="F281" s="262">
        <f>SUM(G281:N281)</f>
        <v>113</v>
      </c>
      <c r="G281" s="433">
        <v>62</v>
      </c>
      <c r="H281" s="433">
        <v>9</v>
      </c>
      <c r="I281" s="433">
        <v>6</v>
      </c>
      <c r="J281" s="433">
        <v>12</v>
      </c>
      <c r="K281" s="433">
        <v>7</v>
      </c>
      <c r="L281" s="433">
        <v>3</v>
      </c>
      <c r="M281" s="433">
        <v>10</v>
      </c>
      <c r="N281" s="433">
        <v>4</v>
      </c>
      <c r="O281" s="261">
        <f t="shared" si="152"/>
        <v>1</v>
      </c>
      <c r="P281" s="261">
        <f t="shared" si="155"/>
        <v>0.54867256637168138</v>
      </c>
      <c r="Q281" s="261">
        <f t="shared" si="156"/>
        <v>7.9646017699115043E-2</v>
      </c>
      <c r="R281" s="261">
        <f t="shared" si="157"/>
        <v>5.3097345132743362E-2</v>
      </c>
      <c r="S281" s="261">
        <f t="shared" si="158"/>
        <v>0.10619469026548672</v>
      </c>
      <c r="T281" s="261">
        <f t="shared" si="160"/>
        <v>6.1946902654867256E-2</v>
      </c>
      <c r="U281" s="261">
        <f t="shared" si="161"/>
        <v>2.6548672566371681E-2</v>
      </c>
      <c r="V281" s="261">
        <f t="shared" si="162"/>
        <v>8.8495575221238937E-2</v>
      </c>
      <c r="W281" s="381">
        <f t="shared" si="159"/>
        <v>3.5398230088495575E-2</v>
      </c>
      <c r="X281" s="265"/>
    </row>
    <row r="282" spans="2:24" ht="13.5" customHeight="1">
      <c r="B282" s="607"/>
      <c r="C282" s="546"/>
      <c r="D282" s="361" t="s">
        <v>289</v>
      </c>
      <c r="E282" s="362">
        <f>市区町村別_推計残存歯数階層別人数!H281</f>
        <v>151</v>
      </c>
      <c r="F282" s="295">
        <f>SUM(G282:N282)</f>
        <v>151</v>
      </c>
      <c r="G282" s="439">
        <v>92</v>
      </c>
      <c r="H282" s="439">
        <v>3</v>
      </c>
      <c r="I282" s="439">
        <v>14</v>
      </c>
      <c r="J282" s="439">
        <v>8</v>
      </c>
      <c r="K282" s="439">
        <v>13</v>
      </c>
      <c r="L282" s="439">
        <v>7</v>
      </c>
      <c r="M282" s="439">
        <v>7</v>
      </c>
      <c r="N282" s="439">
        <v>7</v>
      </c>
      <c r="O282" s="363">
        <f t="shared" si="152"/>
        <v>1</v>
      </c>
      <c r="P282" s="363">
        <f t="shared" si="155"/>
        <v>0.60927152317880795</v>
      </c>
      <c r="Q282" s="363">
        <f t="shared" si="156"/>
        <v>1.9867549668874173E-2</v>
      </c>
      <c r="R282" s="363">
        <f t="shared" si="157"/>
        <v>9.2715231788079472E-2</v>
      </c>
      <c r="S282" s="363">
        <f t="shared" si="158"/>
        <v>5.2980132450331126E-2</v>
      </c>
      <c r="T282" s="363">
        <f t="shared" si="160"/>
        <v>8.6092715231788075E-2</v>
      </c>
      <c r="U282" s="363">
        <f t="shared" si="161"/>
        <v>4.6357615894039736E-2</v>
      </c>
      <c r="V282" s="363">
        <f t="shared" si="162"/>
        <v>4.6357615894039736E-2</v>
      </c>
      <c r="W282" s="275">
        <f t="shared" si="159"/>
        <v>4.6357615894039736E-2</v>
      </c>
      <c r="X282" s="265"/>
    </row>
    <row r="283" spans="2:24" ht="13.5" customHeight="1">
      <c r="B283" s="607"/>
      <c r="C283" s="546"/>
      <c r="D283" s="358" t="s">
        <v>290</v>
      </c>
      <c r="E283" s="359">
        <f>市区町村別_推計残存歯数階層別人数!H282</f>
        <v>256</v>
      </c>
      <c r="F283" s="357">
        <f>SUM(G283:N283)</f>
        <v>256</v>
      </c>
      <c r="G283" s="436">
        <v>195</v>
      </c>
      <c r="H283" s="436">
        <v>11</v>
      </c>
      <c r="I283" s="436">
        <v>13</v>
      </c>
      <c r="J283" s="436">
        <v>7</v>
      </c>
      <c r="K283" s="436">
        <v>10</v>
      </c>
      <c r="L283" s="436">
        <v>4</v>
      </c>
      <c r="M283" s="436">
        <v>9</v>
      </c>
      <c r="N283" s="436">
        <v>7</v>
      </c>
      <c r="O283" s="360">
        <f t="shared" si="152"/>
        <v>1</v>
      </c>
      <c r="P283" s="360">
        <f t="shared" si="155"/>
        <v>0.76171875</v>
      </c>
      <c r="Q283" s="360">
        <f t="shared" si="156"/>
        <v>4.296875E-2</v>
      </c>
      <c r="R283" s="360">
        <f t="shared" si="157"/>
        <v>5.078125E-2</v>
      </c>
      <c r="S283" s="360">
        <f t="shared" si="158"/>
        <v>2.734375E-2</v>
      </c>
      <c r="T283" s="360">
        <f t="shared" si="160"/>
        <v>3.90625E-2</v>
      </c>
      <c r="U283" s="360">
        <f t="shared" si="161"/>
        <v>1.5625E-2</v>
      </c>
      <c r="V283" s="360">
        <f t="shared" si="162"/>
        <v>3.515625E-2</v>
      </c>
      <c r="W283" s="382">
        <f t="shared" si="159"/>
        <v>2.734375E-2</v>
      </c>
      <c r="X283" s="265"/>
    </row>
    <row r="284" spans="2:24" ht="13.5" customHeight="1">
      <c r="B284" s="613"/>
      <c r="C284" s="547"/>
      <c r="D284" s="293" t="s">
        <v>134</v>
      </c>
      <c r="E284" s="335">
        <f>市区町村別_推計残存歯数階層別人数!H283</f>
        <v>520</v>
      </c>
      <c r="F284" s="262">
        <f t="shared" ref="F284" si="173">SUM(F281:F283)</f>
        <v>520</v>
      </c>
      <c r="G284" s="262">
        <f t="shared" ref="G284:N284" si="174">SUM(G281:G283)</f>
        <v>349</v>
      </c>
      <c r="H284" s="262">
        <f t="shared" si="174"/>
        <v>23</v>
      </c>
      <c r="I284" s="262">
        <f t="shared" si="174"/>
        <v>33</v>
      </c>
      <c r="J284" s="262">
        <f t="shared" si="174"/>
        <v>27</v>
      </c>
      <c r="K284" s="262">
        <f t="shared" si="174"/>
        <v>30</v>
      </c>
      <c r="L284" s="262">
        <f t="shared" si="174"/>
        <v>14</v>
      </c>
      <c r="M284" s="262">
        <f t="shared" si="174"/>
        <v>26</v>
      </c>
      <c r="N284" s="262">
        <f t="shared" si="174"/>
        <v>18</v>
      </c>
      <c r="O284" s="261">
        <f t="shared" si="152"/>
        <v>1</v>
      </c>
      <c r="P284" s="261">
        <f t="shared" si="155"/>
        <v>0.6711538461538461</v>
      </c>
      <c r="Q284" s="261">
        <f t="shared" si="156"/>
        <v>4.4230769230769233E-2</v>
      </c>
      <c r="R284" s="261">
        <f t="shared" si="157"/>
        <v>6.3461538461538458E-2</v>
      </c>
      <c r="S284" s="261">
        <f t="shared" si="158"/>
        <v>5.1923076923076926E-2</v>
      </c>
      <c r="T284" s="261">
        <f t="shared" si="160"/>
        <v>5.7692307692307696E-2</v>
      </c>
      <c r="U284" s="261">
        <f t="shared" si="161"/>
        <v>2.6923076923076925E-2</v>
      </c>
      <c r="V284" s="261">
        <f t="shared" si="162"/>
        <v>0.05</v>
      </c>
      <c r="W284" s="381">
        <f t="shared" si="159"/>
        <v>3.4615384615384617E-2</v>
      </c>
      <c r="X284" s="265"/>
    </row>
    <row r="285" spans="2:24" ht="13.5" customHeight="1">
      <c r="B285" s="606">
        <v>71</v>
      </c>
      <c r="C285" s="545" t="s">
        <v>49</v>
      </c>
      <c r="D285" s="305" t="s">
        <v>288</v>
      </c>
      <c r="E285" s="335">
        <f>市区町村別_推計残存歯数階層別人数!H284</f>
        <v>198</v>
      </c>
      <c r="F285" s="262">
        <f>SUM(G285:N285)</f>
        <v>198</v>
      </c>
      <c r="G285" s="433">
        <v>108</v>
      </c>
      <c r="H285" s="433">
        <v>29</v>
      </c>
      <c r="I285" s="433">
        <v>14</v>
      </c>
      <c r="J285" s="433">
        <v>15</v>
      </c>
      <c r="K285" s="433">
        <v>9</v>
      </c>
      <c r="L285" s="433">
        <v>7</v>
      </c>
      <c r="M285" s="433">
        <v>10</v>
      </c>
      <c r="N285" s="433">
        <v>6</v>
      </c>
      <c r="O285" s="261">
        <f>IFERROR(F285/E285,"-")</f>
        <v>1</v>
      </c>
      <c r="P285" s="261">
        <f t="shared" si="155"/>
        <v>0.54545454545454541</v>
      </c>
      <c r="Q285" s="261">
        <f t="shared" si="156"/>
        <v>0.14646464646464646</v>
      </c>
      <c r="R285" s="261">
        <f t="shared" si="157"/>
        <v>7.0707070707070704E-2</v>
      </c>
      <c r="S285" s="261">
        <f t="shared" si="158"/>
        <v>7.575757575757576E-2</v>
      </c>
      <c r="T285" s="261">
        <f t="shared" si="160"/>
        <v>4.5454545454545456E-2</v>
      </c>
      <c r="U285" s="261">
        <f t="shared" si="161"/>
        <v>3.5353535353535352E-2</v>
      </c>
      <c r="V285" s="261">
        <f t="shared" si="162"/>
        <v>5.0505050505050504E-2</v>
      </c>
      <c r="W285" s="381">
        <f t="shared" si="159"/>
        <v>3.0303030303030304E-2</v>
      </c>
      <c r="X285" s="265"/>
    </row>
    <row r="286" spans="2:24" ht="13.5" customHeight="1">
      <c r="B286" s="607"/>
      <c r="C286" s="546"/>
      <c r="D286" s="361" t="s">
        <v>289</v>
      </c>
      <c r="E286" s="362">
        <f>市区町村別_推計残存歯数階層別人数!H285</f>
        <v>413</v>
      </c>
      <c r="F286" s="295">
        <f>SUM(G286:N286)</f>
        <v>413</v>
      </c>
      <c r="G286" s="439">
        <v>268</v>
      </c>
      <c r="H286" s="439">
        <v>53</v>
      </c>
      <c r="I286" s="439">
        <v>32</v>
      </c>
      <c r="J286" s="439">
        <v>23</v>
      </c>
      <c r="K286" s="439">
        <v>16</v>
      </c>
      <c r="L286" s="439">
        <v>8</v>
      </c>
      <c r="M286" s="439">
        <v>7</v>
      </c>
      <c r="N286" s="439">
        <v>6</v>
      </c>
      <c r="O286" s="363">
        <f t="shared" ref="O286:O300" si="175">IFERROR(F286/E286,"-")</f>
        <v>1</v>
      </c>
      <c r="P286" s="363">
        <f t="shared" si="155"/>
        <v>0.64891041162227603</v>
      </c>
      <c r="Q286" s="363">
        <f t="shared" si="156"/>
        <v>0.12832929782082325</v>
      </c>
      <c r="R286" s="363">
        <f t="shared" si="157"/>
        <v>7.7481840193704604E-2</v>
      </c>
      <c r="S286" s="363">
        <f t="shared" si="158"/>
        <v>5.569007263922518E-2</v>
      </c>
      <c r="T286" s="363">
        <f t="shared" si="160"/>
        <v>3.8740920096852302E-2</v>
      </c>
      <c r="U286" s="363">
        <f t="shared" si="161"/>
        <v>1.9370460048426151E-2</v>
      </c>
      <c r="V286" s="363">
        <f t="shared" si="162"/>
        <v>1.6949152542372881E-2</v>
      </c>
      <c r="W286" s="275">
        <f t="shared" si="159"/>
        <v>1.4527845036319613E-2</v>
      </c>
      <c r="X286" s="265"/>
    </row>
    <row r="287" spans="2:24" ht="13.5" customHeight="1">
      <c r="B287" s="607"/>
      <c r="C287" s="546"/>
      <c r="D287" s="358" t="s">
        <v>290</v>
      </c>
      <c r="E287" s="359">
        <f>市区町村別_推計残存歯数階層別人数!H286</f>
        <v>756</v>
      </c>
      <c r="F287" s="357">
        <f>SUM(G287:N287)</f>
        <v>756</v>
      </c>
      <c r="G287" s="436">
        <v>578</v>
      </c>
      <c r="H287" s="436">
        <v>73</v>
      </c>
      <c r="I287" s="436">
        <v>39</v>
      </c>
      <c r="J287" s="436">
        <v>19</v>
      </c>
      <c r="K287" s="436">
        <v>20</v>
      </c>
      <c r="L287" s="436">
        <v>16</v>
      </c>
      <c r="M287" s="436">
        <v>7</v>
      </c>
      <c r="N287" s="436">
        <v>4</v>
      </c>
      <c r="O287" s="360">
        <f t="shared" si="175"/>
        <v>1</v>
      </c>
      <c r="P287" s="360">
        <f t="shared" si="155"/>
        <v>0.76455026455026454</v>
      </c>
      <c r="Q287" s="360">
        <f t="shared" si="156"/>
        <v>9.6560846560846555E-2</v>
      </c>
      <c r="R287" s="360">
        <f t="shared" si="157"/>
        <v>5.1587301587301584E-2</v>
      </c>
      <c r="S287" s="360">
        <f t="shared" si="158"/>
        <v>2.5132275132275131E-2</v>
      </c>
      <c r="T287" s="360">
        <f t="shared" si="160"/>
        <v>2.6455026455026454E-2</v>
      </c>
      <c r="U287" s="360">
        <f t="shared" si="161"/>
        <v>2.1164021164021163E-2</v>
      </c>
      <c r="V287" s="360">
        <f t="shared" si="162"/>
        <v>9.2592592592592587E-3</v>
      </c>
      <c r="W287" s="382">
        <f t="shared" si="159"/>
        <v>5.2910052910052907E-3</v>
      </c>
      <c r="X287" s="265"/>
    </row>
    <row r="288" spans="2:24" ht="13.5" customHeight="1">
      <c r="B288" s="613"/>
      <c r="C288" s="547"/>
      <c r="D288" s="293" t="s">
        <v>134</v>
      </c>
      <c r="E288" s="335">
        <f>市区町村別_推計残存歯数階層別人数!H287</f>
        <v>1367</v>
      </c>
      <c r="F288" s="262">
        <f t="shared" ref="F288" si="176">SUM(F285:F287)</f>
        <v>1367</v>
      </c>
      <c r="G288" s="262">
        <f t="shared" ref="G288:N288" si="177">SUM(G285:G287)</f>
        <v>954</v>
      </c>
      <c r="H288" s="262">
        <f t="shared" si="177"/>
        <v>155</v>
      </c>
      <c r="I288" s="262">
        <f t="shared" si="177"/>
        <v>85</v>
      </c>
      <c r="J288" s="262">
        <f t="shared" si="177"/>
        <v>57</v>
      </c>
      <c r="K288" s="262">
        <f t="shared" si="177"/>
        <v>45</v>
      </c>
      <c r="L288" s="262">
        <f t="shared" si="177"/>
        <v>31</v>
      </c>
      <c r="M288" s="262">
        <f t="shared" si="177"/>
        <v>24</v>
      </c>
      <c r="N288" s="262">
        <f t="shared" si="177"/>
        <v>16</v>
      </c>
      <c r="O288" s="261">
        <f t="shared" si="175"/>
        <v>1</v>
      </c>
      <c r="P288" s="261">
        <f t="shared" si="155"/>
        <v>0.69787856620336508</v>
      </c>
      <c r="Q288" s="261">
        <f t="shared" si="156"/>
        <v>0.11338697878566203</v>
      </c>
      <c r="R288" s="261">
        <f t="shared" si="157"/>
        <v>6.2179956108266279E-2</v>
      </c>
      <c r="S288" s="261">
        <f t="shared" si="158"/>
        <v>4.1697147037307973E-2</v>
      </c>
      <c r="T288" s="261">
        <f t="shared" si="160"/>
        <v>3.2918800292611558E-2</v>
      </c>
      <c r="U288" s="261">
        <f t="shared" si="161"/>
        <v>2.2677395757132408E-2</v>
      </c>
      <c r="V288" s="261">
        <f t="shared" si="162"/>
        <v>1.755669348939283E-2</v>
      </c>
      <c r="W288" s="381">
        <f t="shared" si="159"/>
        <v>1.1704462326261888E-2</v>
      </c>
      <c r="X288" s="265"/>
    </row>
    <row r="289" spans="2:24" ht="13.5" customHeight="1">
      <c r="B289" s="606">
        <v>72</v>
      </c>
      <c r="C289" s="545" t="s">
        <v>27</v>
      </c>
      <c r="D289" s="305" t="s">
        <v>288</v>
      </c>
      <c r="E289" s="335">
        <f>市区町村別_推計残存歯数階層別人数!H288</f>
        <v>169</v>
      </c>
      <c r="F289" s="262">
        <f>SUM(G289:N289)</f>
        <v>169</v>
      </c>
      <c r="G289" s="433">
        <v>106</v>
      </c>
      <c r="H289" s="433">
        <v>12</v>
      </c>
      <c r="I289" s="433">
        <v>4</v>
      </c>
      <c r="J289" s="433">
        <v>9</v>
      </c>
      <c r="K289" s="433">
        <v>8</v>
      </c>
      <c r="L289" s="433">
        <v>10</v>
      </c>
      <c r="M289" s="433">
        <v>13</v>
      </c>
      <c r="N289" s="433">
        <v>7</v>
      </c>
      <c r="O289" s="261">
        <f t="shared" si="175"/>
        <v>1</v>
      </c>
      <c r="P289" s="261">
        <f t="shared" si="155"/>
        <v>0.62721893491124259</v>
      </c>
      <c r="Q289" s="261">
        <f t="shared" si="156"/>
        <v>7.1005917159763315E-2</v>
      </c>
      <c r="R289" s="261">
        <f t="shared" si="157"/>
        <v>2.3668639053254437E-2</v>
      </c>
      <c r="S289" s="261">
        <f t="shared" si="158"/>
        <v>5.3254437869822487E-2</v>
      </c>
      <c r="T289" s="261">
        <f t="shared" si="160"/>
        <v>4.7337278106508875E-2</v>
      </c>
      <c r="U289" s="261">
        <f t="shared" si="161"/>
        <v>5.9171597633136092E-2</v>
      </c>
      <c r="V289" s="261">
        <f t="shared" si="162"/>
        <v>7.6923076923076927E-2</v>
      </c>
      <c r="W289" s="381">
        <f t="shared" si="159"/>
        <v>4.142011834319527E-2</v>
      </c>
      <c r="X289" s="265"/>
    </row>
    <row r="290" spans="2:24" ht="13.5" customHeight="1">
      <c r="B290" s="607"/>
      <c r="C290" s="546"/>
      <c r="D290" s="361" t="s">
        <v>289</v>
      </c>
      <c r="E290" s="362">
        <f>市区町村別_推計残存歯数階層別人数!H289</f>
        <v>300</v>
      </c>
      <c r="F290" s="295">
        <f>SUM(G290:N290)</f>
        <v>300</v>
      </c>
      <c r="G290" s="439">
        <v>216</v>
      </c>
      <c r="H290" s="439">
        <v>6</v>
      </c>
      <c r="I290" s="439">
        <v>9</v>
      </c>
      <c r="J290" s="439">
        <v>26</v>
      </c>
      <c r="K290" s="439">
        <v>16</v>
      </c>
      <c r="L290" s="439">
        <v>10</v>
      </c>
      <c r="M290" s="439">
        <v>10</v>
      </c>
      <c r="N290" s="439">
        <v>7</v>
      </c>
      <c r="O290" s="363">
        <f t="shared" si="175"/>
        <v>1</v>
      </c>
      <c r="P290" s="363">
        <f t="shared" si="155"/>
        <v>0.72</v>
      </c>
      <c r="Q290" s="363">
        <f t="shared" si="156"/>
        <v>0.02</v>
      </c>
      <c r="R290" s="363">
        <f t="shared" si="157"/>
        <v>0.03</v>
      </c>
      <c r="S290" s="363">
        <f t="shared" si="158"/>
        <v>8.666666666666667E-2</v>
      </c>
      <c r="T290" s="363">
        <f t="shared" si="160"/>
        <v>5.3333333333333337E-2</v>
      </c>
      <c r="U290" s="363">
        <f t="shared" si="161"/>
        <v>3.3333333333333333E-2</v>
      </c>
      <c r="V290" s="363">
        <f t="shared" si="162"/>
        <v>3.3333333333333333E-2</v>
      </c>
      <c r="W290" s="275">
        <f t="shared" si="159"/>
        <v>2.3333333333333334E-2</v>
      </c>
      <c r="X290" s="265"/>
    </row>
    <row r="291" spans="2:24" ht="13.5" customHeight="1">
      <c r="B291" s="607"/>
      <c r="C291" s="546"/>
      <c r="D291" s="358" t="s">
        <v>290</v>
      </c>
      <c r="E291" s="359">
        <f>市区町村別_推計残存歯数階層別人数!H290</f>
        <v>515</v>
      </c>
      <c r="F291" s="357">
        <f>SUM(G291:N291)</f>
        <v>515</v>
      </c>
      <c r="G291" s="436">
        <v>415</v>
      </c>
      <c r="H291" s="436">
        <v>20</v>
      </c>
      <c r="I291" s="436">
        <v>14</v>
      </c>
      <c r="J291" s="436">
        <v>17</v>
      </c>
      <c r="K291" s="436">
        <v>14</v>
      </c>
      <c r="L291" s="436">
        <v>18</v>
      </c>
      <c r="M291" s="436">
        <v>13</v>
      </c>
      <c r="N291" s="436">
        <v>4</v>
      </c>
      <c r="O291" s="360">
        <f t="shared" si="175"/>
        <v>1</v>
      </c>
      <c r="P291" s="360">
        <f t="shared" si="155"/>
        <v>0.80582524271844658</v>
      </c>
      <c r="Q291" s="360">
        <f t="shared" si="156"/>
        <v>3.8834951456310676E-2</v>
      </c>
      <c r="R291" s="360">
        <f t="shared" si="157"/>
        <v>2.7184466019417475E-2</v>
      </c>
      <c r="S291" s="360">
        <f t="shared" si="158"/>
        <v>3.3009708737864081E-2</v>
      </c>
      <c r="T291" s="360">
        <f t="shared" si="160"/>
        <v>2.7184466019417475E-2</v>
      </c>
      <c r="U291" s="360">
        <f t="shared" si="161"/>
        <v>3.4951456310679613E-2</v>
      </c>
      <c r="V291" s="360">
        <f t="shared" si="162"/>
        <v>2.524271844660194E-2</v>
      </c>
      <c r="W291" s="382">
        <f t="shared" si="159"/>
        <v>7.7669902912621356E-3</v>
      </c>
      <c r="X291" s="265"/>
    </row>
    <row r="292" spans="2:24" ht="13.5" customHeight="1">
      <c r="B292" s="613"/>
      <c r="C292" s="547"/>
      <c r="D292" s="300" t="s">
        <v>134</v>
      </c>
      <c r="E292" s="337">
        <f>市区町村別_推計残存歯数階層別人数!H291</f>
        <v>984</v>
      </c>
      <c r="F292" s="267">
        <f t="shared" ref="F292" si="178">SUM(F289:F291)</f>
        <v>984</v>
      </c>
      <c r="G292" s="267">
        <f t="shared" ref="G292:N292" si="179">SUM(G289:G291)</f>
        <v>737</v>
      </c>
      <c r="H292" s="267">
        <f t="shared" si="179"/>
        <v>38</v>
      </c>
      <c r="I292" s="267">
        <f t="shared" si="179"/>
        <v>27</v>
      </c>
      <c r="J292" s="267">
        <f t="shared" si="179"/>
        <v>52</v>
      </c>
      <c r="K292" s="267">
        <f t="shared" si="179"/>
        <v>38</v>
      </c>
      <c r="L292" s="267">
        <f t="shared" si="179"/>
        <v>38</v>
      </c>
      <c r="M292" s="267">
        <f t="shared" si="179"/>
        <v>36</v>
      </c>
      <c r="N292" s="267">
        <f t="shared" si="179"/>
        <v>18</v>
      </c>
      <c r="O292" s="309">
        <f t="shared" si="175"/>
        <v>1</v>
      </c>
      <c r="P292" s="309">
        <f t="shared" si="155"/>
        <v>0.74898373983739841</v>
      </c>
      <c r="Q292" s="309">
        <f t="shared" si="156"/>
        <v>3.8617886178861791E-2</v>
      </c>
      <c r="R292" s="309">
        <f t="shared" si="157"/>
        <v>2.7439024390243903E-2</v>
      </c>
      <c r="S292" s="383">
        <f t="shared" si="158"/>
        <v>5.2845528455284556E-2</v>
      </c>
      <c r="T292" s="309">
        <f t="shared" si="160"/>
        <v>3.8617886178861791E-2</v>
      </c>
      <c r="U292" s="309">
        <f t="shared" si="161"/>
        <v>3.8617886178861791E-2</v>
      </c>
      <c r="V292" s="309">
        <f t="shared" si="162"/>
        <v>3.6585365853658534E-2</v>
      </c>
      <c r="W292" s="383">
        <f t="shared" si="159"/>
        <v>1.8292682926829267E-2</v>
      </c>
      <c r="X292" s="265"/>
    </row>
    <row r="293" spans="2:24" ht="13.5" customHeight="1">
      <c r="B293" s="606">
        <v>73</v>
      </c>
      <c r="C293" s="545" t="s">
        <v>28</v>
      </c>
      <c r="D293" s="305" t="s">
        <v>288</v>
      </c>
      <c r="E293" s="335">
        <f>市区町村別_推計残存歯数階層別人数!H292</f>
        <v>243</v>
      </c>
      <c r="F293" s="262">
        <f>SUM(G293:N293)</f>
        <v>243</v>
      </c>
      <c r="G293" s="433">
        <v>141</v>
      </c>
      <c r="H293" s="433">
        <v>14</v>
      </c>
      <c r="I293" s="433">
        <v>8</v>
      </c>
      <c r="J293" s="433">
        <v>18</v>
      </c>
      <c r="K293" s="433">
        <v>19</v>
      </c>
      <c r="L293" s="433">
        <v>17</v>
      </c>
      <c r="M293" s="433">
        <v>12</v>
      </c>
      <c r="N293" s="433">
        <v>14</v>
      </c>
      <c r="O293" s="261">
        <f t="shared" si="175"/>
        <v>1</v>
      </c>
      <c r="P293" s="261">
        <f t="shared" si="155"/>
        <v>0.58024691358024694</v>
      </c>
      <c r="Q293" s="261">
        <f t="shared" si="156"/>
        <v>5.7613168724279837E-2</v>
      </c>
      <c r="R293" s="261">
        <f t="shared" si="157"/>
        <v>3.292181069958848E-2</v>
      </c>
      <c r="S293" s="261">
        <f t="shared" si="158"/>
        <v>7.407407407407407E-2</v>
      </c>
      <c r="T293" s="261">
        <f t="shared" si="160"/>
        <v>7.8189300411522639E-2</v>
      </c>
      <c r="U293" s="261">
        <f t="shared" si="161"/>
        <v>6.9958847736625515E-2</v>
      </c>
      <c r="V293" s="261">
        <f t="shared" si="162"/>
        <v>4.9382716049382713E-2</v>
      </c>
      <c r="W293" s="387">
        <f t="shared" si="159"/>
        <v>5.7613168724279837E-2</v>
      </c>
      <c r="X293" s="265"/>
    </row>
    <row r="294" spans="2:24" ht="13.5" customHeight="1">
      <c r="B294" s="607"/>
      <c r="C294" s="546"/>
      <c r="D294" s="361" t="s">
        <v>289</v>
      </c>
      <c r="E294" s="362">
        <f>市区町村別_推計残存歯数階層別人数!H293</f>
        <v>391</v>
      </c>
      <c r="F294" s="295">
        <f>SUM(G294:N294)</f>
        <v>391</v>
      </c>
      <c r="G294" s="439">
        <v>265</v>
      </c>
      <c r="H294" s="439">
        <v>21</v>
      </c>
      <c r="I294" s="439">
        <v>19</v>
      </c>
      <c r="J294" s="439">
        <v>25</v>
      </c>
      <c r="K294" s="439">
        <v>15</v>
      </c>
      <c r="L294" s="439">
        <v>17</v>
      </c>
      <c r="M294" s="439">
        <v>19</v>
      </c>
      <c r="N294" s="439">
        <v>10</v>
      </c>
      <c r="O294" s="363">
        <f t="shared" si="175"/>
        <v>1</v>
      </c>
      <c r="P294" s="363">
        <f t="shared" si="155"/>
        <v>0.67774936061381075</v>
      </c>
      <c r="Q294" s="363">
        <f t="shared" si="156"/>
        <v>5.3708439897698211E-2</v>
      </c>
      <c r="R294" s="363">
        <f t="shared" si="157"/>
        <v>4.859335038363171E-2</v>
      </c>
      <c r="S294" s="363">
        <f t="shared" si="158"/>
        <v>6.3938618925831206E-2</v>
      </c>
      <c r="T294" s="363">
        <f t="shared" si="160"/>
        <v>3.8363171355498722E-2</v>
      </c>
      <c r="U294" s="363">
        <f t="shared" si="161"/>
        <v>4.3478260869565216E-2</v>
      </c>
      <c r="V294" s="363">
        <f t="shared" si="162"/>
        <v>4.859335038363171E-2</v>
      </c>
      <c r="W294" s="275">
        <f t="shared" si="159"/>
        <v>2.557544757033248E-2</v>
      </c>
      <c r="X294" s="265"/>
    </row>
    <row r="295" spans="2:24" ht="13.5" customHeight="1">
      <c r="B295" s="607"/>
      <c r="C295" s="546"/>
      <c r="D295" s="358" t="s">
        <v>290</v>
      </c>
      <c r="E295" s="359">
        <f>市区町村別_推計残存歯数階層別人数!H294</f>
        <v>667</v>
      </c>
      <c r="F295" s="357">
        <f>SUM(G295:N295)</f>
        <v>667</v>
      </c>
      <c r="G295" s="436">
        <v>522</v>
      </c>
      <c r="H295" s="436">
        <v>36</v>
      </c>
      <c r="I295" s="436">
        <v>26</v>
      </c>
      <c r="J295" s="436">
        <v>29</v>
      </c>
      <c r="K295" s="436">
        <v>19</v>
      </c>
      <c r="L295" s="436">
        <v>16</v>
      </c>
      <c r="M295" s="436">
        <v>12</v>
      </c>
      <c r="N295" s="436">
        <v>7</v>
      </c>
      <c r="O295" s="360">
        <f t="shared" si="175"/>
        <v>1</v>
      </c>
      <c r="P295" s="360">
        <f t="shared" si="155"/>
        <v>0.78260869565217395</v>
      </c>
      <c r="Q295" s="360">
        <f t="shared" si="156"/>
        <v>5.3973013493253376E-2</v>
      </c>
      <c r="R295" s="360">
        <f t="shared" si="157"/>
        <v>3.8980509745127435E-2</v>
      </c>
      <c r="S295" s="360">
        <f t="shared" si="158"/>
        <v>4.3478260869565216E-2</v>
      </c>
      <c r="T295" s="360">
        <f t="shared" si="160"/>
        <v>2.8485757121439279E-2</v>
      </c>
      <c r="U295" s="360">
        <f t="shared" si="161"/>
        <v>2.3988005997001498E-2</v>
      </c>
      <c r="V295" s="360">
        <f t="shared" si="162"/>
        <v>1.7991004497751123E-2</v>
      </c>
      <c r="W295" s="382">
        <f t="shared" si="159"/>
        <v>1.0494752623688156E-2</v>
      </c>
      <c r="X295" s="265"/>
    </row>
    <row r="296" spans="2:24" ht="13.5" customHeight="1">
      <c r="B296" s="613"/>
      <c r="C296" s="547"/>
      <c r="D296" s="293" t="s">
        <v>134</v>
      </c>
      <c r="E296" s="335">
        <f>市区町村別_推計残存歯数階層別人数!H295</f>
        <v>1301</v>
      </c>
      <c r="F296" s="262">
        <f t="shared" ref="F296" si="180">SUM(F293:F295)</f>
        <v>1301</v>
      </c>
      <c r="G296" s="262">
        <f t="shared" ref="G296:N296" si="181">SUM(G293:G295)</f>
        <v>928</v>
      </c>
      <c r="H296" s="262">
        <f t="shared" si="181"/>
        <v>71</v>
      </c>
      <c r="I296" s="262">
        <f t="shared" si="181"/>
        <v>53</v>
      </c>
      <c r="J296" s="262">
        <f t="shared" si="181"/>
        <v>72</v>
      </c>
      <c r="K296" s="262">
        <f t="shared" si="181"/>
        <v>53</v>
      </c>
      <c r="L296" s="262">
        <f t="shared" si="181"/>
        <v>50</v>
      </c>
      <c r="M296" s="262">
        <f t="shared" si="181"/>
        <v>43</v>
      </c>
      <c r="N296" s="262">
        <f t="shared" si="181"/>
        <v>31</v>
      </c>
      <c r="O296" s="261">
        <f t="shared" si="175"/>
        <v>1</v>
      </c>
      <c r="P296" s="261">
        <f t="shared" si="155"/>
        <v>0.71329746348962342</v>
      </c>
      <c r="Q296" s="261">
        <f t="shared" si="156"/>
        <v>5.4573405073020755E-2</v>
      </c>
      <c r="R296" s="261">
        <f t="shared" si="157"/>
        <v>4.073789392774789E-2</v>
      </c>
      <c r="S296" s="261">
        <f t="shared" si="158"/>
        <v>5.5342044581091467E-2</v>
      </c>
      <c r="T296" s="261">
        <f t="shared" si="160"/>
        <v>4.073789392774789E-2</v>
      </c>
      <c r="U296" s="261">
        <f t="shared" si="161"/>
        <v>3.843197540353574E-2</v>
      </c>
      <c r="V296" s="261">
        <f t="shared" si="162"/>
        <v>3.3051498847040735E-2</v>
      </c>
      <c r="W296" s="381">
        <f t="shared" si="159"/>
        <v>2.3827824750192159E-2</v>
      </c>
      <c r="X296" s="265"/>
    </row>
    <row r="297" spans="2:24" ht="13.5" customHeight="1">
      <c r="B297" s="606">
        <v>74</v>
      </c>
      <c r="C297" s="545" t="s">
        <v>29</v>
      </c>
      <c r="D297" s="305" t="s">
        <v>288</v>
      </c>
      <c r="E297" s="335">
        <f>市区町村別_推計残存歯数階層別人数!H296</f>
        <v>112</v>
      </c>
      <c r="F297" s="262">
        <f>SUM(G297:N297)</f>
        <v>112</v>
      </c>
      <c r="G297" s="433">
        <v>71</v>
      </c>
      <c r="H297" s="433">
        <v>8</v>
      </c>
      <c r="I297" s="433">
        <v>4</v>
      </c>
      <c r="J297" s="433">
        <v>7</v>
      </c>
      <c r="K297" s="433">
        <v>6</v>
      </c>
      <c r="L297" s="433">
        <v>6</v>
      </c>
      <c r="M297" s="433">
        <v>8</v>
      </c>
      <c r="N297" s="433">
        <v>2</v>
      </c>
      <c r="O297" s="261">
        <f t="shared" si="175"/>
        <v>1</v>
      </c>
      <c r="P297" s="261">
        <f t="shared" si="155"/>
        <v>0.6339285714285714</v>
      </c>
      <c r="Q297" s="261">
        <f t="shared" si="156"/>
        <v>7.1428571428571425E-2</v>
      </c>
      <c r="R297" s="261">
        <f t="shared" si="157"/>
        <v>3.5714285714285712E-2</v>
      </c>
      <c r="S297" s="261">
        <f t="shared" si="158"/>
        <v>6.25E-2</v>
      </c>
      <c r="T297" s="261">
        <f t="shared" si="160"/>
        <v>5.3571428571428568E-2</v>
      </c>
      <c r="U297" s="261">
        <f t="shared" si="161"/>
        <v>5.3571428571428568E-2</v>
      </c>
      <c r="V297" s="261">
        <f t="shared" si="162"/>
        <v>7.1428571428571425E-2</v>
      </c>
      <c r="W297" s="381">
        <f t="shared" si="159"/>
        <v>1.7857142857142856E-2</v>
      </c>
      <c r="X297" s="265"/>
    </row>
    <row r="298" spans="2:24" ht="13.5" customHeight="1">
      <c r="B298" s="607"/>
      <c r="C298" s="546"/>
      <c r="D298" s="361" t="s">
        <v>289</v>
      </c>
      <c r="E298" s="362">
        <f>市区町村別_推計残存歯数階層別人数!H297</f>
        <v>140</v>
      </c>
      <c r="F298" s="295">
        <f>SUM(G298:N298)</f>
        <v>140</v>
      </c>
      <c r="G298" s="439">
        <v>105</v>
      </c>
      <c r="H298" s="439">
        <v>3</v>
      </c>
      <c r="I298" s="439">
        <v>7</v>
      </c>
      <c r="J298" s="439">
        <v>5</v>
      </c>
      <c r="K298" s="439">
        <v>10</v>
      </c>
      <c r="L298" s="439">
        <v>4</v>
      </c>
      <c r="M298" s="439">
        <v>3</v>
      </c>
      <c r="N298" s="439">
        <v>3</v>
      </c>
      <c r="O298" s="363">
        <f t="shared" si="175"/>
        <v>1</v>
      </c>
      <c r="P298" s="363">
        <f t="shared" si="155"/>
        <v>0.75</v>
      </c>
      <c r="Q298" s="363">
        <f t="shared" si="156"/>
        <v>2.1428571428571429E-2</v>
      </c>
      <c r="R298" s="363">
        <f t="shared" si="157"/>
        <v>0.05</v>
      </c>
      <c r="S298" s="363">
        <f t="shared" si="158"/>
        <v>3.5714285714285712E-2</v>
      </c>
      <c r="T298" s="363">
        <f t="shared" si="160"/>
        <v>7.1428571428571425E-2</v>
      </c>
      <c r="U298" s="363">
        <f t="shared" si="161"/>
        <v>2.8571428571428571E-2</v>
      </c>
      <c r="V298" s="363">
        <f t="shared" si="162"/>
        <v>2.1428571428571429E-2</v>
      </c>
      <c r="W298" s="275">
        <f>IFERROR(N298/E298,"-")</f>
        <v>2.1428571428571429E-2</v>
      </c>
      <c r="X298" s="265"/>
    </row>
    <row r="299" spans="2:24" ht="13.5" customHeight="1">
      <c r="B299" s="607"/>
      <c r="C299" s="546"/>
      <c r="D299" s="358" t="s">
        <v>290</v>
      </c>
      <c r="E299" s="359">
        <f>市区町村別_推計残存歯数階層別人数!H298</f>
        <v>306</v>
      </c>
      <c r="F299" s="357">
        <f>SUM(G299:N299)</f>
        <v>306</v>
      </c>
      <c r="G299" s="436">
        <v>254</v>
      </c>
      <c r="H299" s="436">
        <v>12</v>
      </c>
      <c r="I299" s="436">
        <v>10</v>
      </c>
      <c r="J299" s="436">
        <v>8</v>
      </c>
      <c r="K299" s="436">
        <v>7</v>
      </c>
      <c r="L299" s="436">
        <v>6</v>
      </c>
      <c r="M299" s="436">
        <v>7</v>
      </c>
      <c r="N299" s="436">
        <v>2</v>
      </c>
      <c r="O299" s="360">
        <f t="shared" si="175"/>
        <v>1</v>
      </c>
      <c r="P299" s="360">
        <f t="shared" si="155"/>
        <v>0.83006535947712423</v>
      </c>
      <c r="Q299" s="360">
        <f t="shared" si="156"/>
        <v>3.9215686274509803E-2</v>
      </c>
      <c r="R299" s="360">
        <f t="shared" si="157"/>
        <v>3.2679738562091505E-2</v>
      </c>
      <c r="S299" s="360">
        <f t="shared" si="158"/>
        <v>2.6143790849673203E-2</v>
      </c>
      <c r="T299" s="360">
        <f t="shared" si="160"/>
        <v>2.2875816993464051E-2</v>
      </c>
      <c r="U299" s="360">
        <f t="shared" si="161"/>
        <v>1.9607843137254902E-2</v>
      </c>
      <c r="V299" s="360">
        <f t="shared" si="162"/>
        <v>2.2875816993464051E-2</v>
      </c>
      <c r="W299" s="382">
        <f t="shared" si="159"/>
        <v>6.5359477124183009E-3</v>
      </c>
      <c r="X299" s="265"/>
    </row>
    <row r="300" spans="2:24" ht="13.5" customHeight="1" thickBot="1">
      <c r="B300" s="613"/>
      <c r="C300" s="547"/>
      <c r="D300" s="293" t="s">
        <v>134</v>
      </c>
      <c r="E300" s="335">
        <f>市区町村別_推計残存歯数階層別人数!H299</f>
        <v>558</v>
      </c>
      <c r="F300" s="262">
        <f t="shared" ref="F300" si="182">SUM(F297:F299)</f>
        <v>558</v>
      </c>
      <c r="G300" s="262">
        <f t="shared" ref="G300:N300" si="183">SUM(G297:G299)</f>
        <v>430</v>
      </c>
      <c r="H300" s="262">
        <f t="shared" si="183"/>
        <v>23</v>
      </c>
      <c r="I300" s="262">
        <f t="shared" si="183"/>
        <v>21</v>
      </c>
      <c r="J300" s="262">
        <f t="shared" si="183"/>
        <v>20</v>
      </c>
      <c r="K300" s="262">
        <f t="shared" si="183"/>
        <v>23</v>
      </c>
      <c r="L300" s="262">
        <f t="shared" si="183"/>
        <v>16</v>
      </c>
      <c r="M300" s="262">
        <f t="shared" si="183"/>
        <v>18</v>
      </c>
      <c r="N300" s="262">
        <f t="shared" si="183"/>
        <v>7</v>
      </c>
      <c r="O300" s="261">
        <f t="shared" si="175"/>
        <v>1</v>
      </c>
      <c r="P300" s="261">
        <f t="shared" si="155"/>
        <v>0.77060931899641572</v>
      </c>
      <c r="Q300" s="261">
        <f t="shared" si="156"/>
        <v>4.1218637992831542E-2</v>
      </c>
      <c r="R300" s="261">
        <f t="shared" si="157"/>
        <v>3.7634408602150539E-2</v>
      </c>
      <c r="S300" s="261">
        <f t="shared" si="158"/>
        <v>3.5842293906810034E-2</v>
      </c>
      <c r="T300" s="261">
        <f t="shared" si="160"/>
        <v>4.1218637992831542E-2</v>
      </c>
      <c r="U300" s="261">
        <f t="shared" si="161"/>
        <v>2.8673835125448029E-2</v>
      </c>
      <c r="V300" s="261">
        <f t="shared" si="162"/>
        <v>3.2258064516129031E-2</v>
      </c>
      <c r="W300" s="388">
        <f t="shared" si="159"/>
        <v>1.2544802867383513E-2</v>
      </c>
      <c r="X300" s="265"/>
    </row>
    <row r="301" spans="2:24" ht="13.5" customHeight="1" thickTop="1">
      <c r="B301" s="647" t="s">
        <v>283</v>
      </c>
      <c r="C301" s="648"/>
      <c r="D301" s="307" t="s">
        <v>288</v>
      </c>
      <c r="E301" s="336">
        <f>推計残存歯数階層別要介護度別人数!C4</f>
        <v>104454</v>
      </c>
      <c r="F301" s="297">
        <f>推計残存歯数階層別要介護度別人数!C10</f>
        <v>104454</v>
      </c>
      <c r="G301" s="435">
        <f>推計残存歯数階層別要介護度別人数!D10</f>
        <v>60666</v>
      </c>
      <c r="H301" s="435">
        <f>推計残存歯数階層別要介護度別人数!E10</f>
        <v>6350</v>
      </c>
      <c r="I301" s="435">
        <f>推計残存歯数階層別要介護度別人数!F10</f>
        <v>5015</v>
      </c>
      <c r="J301" s="435">
        <f>推計残存歯数階層別要介護度別人数!G10</f>
        <v>7114</v>
      </c>
      <c r="K301" s="435">
        <f>推計残存歯数階層別要介護度別人数!H10</f>
        <v>6915</v>
      </c>
      <c r="L301" s="435">
        <f>推計残存歯数階層別要介護度別人数!I10</f>
        <v>5997</v>
      </c>
      <c r="M301" s="435">
        <f>推計残存歯数階層別要介護度別人数!J10</f>
        <v>7103</v>
      </c>
      <c r="N301" s="435">
        <f>推計残存歯数階層別要介護度別人数!K10</f>
        <v>5294</v>
      </c>
      <c r="O301" s="308">
        <f>推計残存歯数階層別要介護度別人数!C16</f>
        <v>1</v>
      </c>
      <c r="P301" s="308">
        <f>推計残存歯数階層別要介護度別人数!D16</f>
        <v>0.58079154460336613</v>
      </c>
      <c r="Q301" s="308">
        <f>推計残存歯数階層別要介護度別人数!E16</f>
        <v>6.0792310490742338E-2</v>
      </c>
      <c r="R301" s="308">
        <f>推計残存歯数階層別要介護度別人数!F16</f>
        <v>4.8011564899381548E-2</v>
      </c>
      <c r="S301" s="308">
        <f>推計残存歯数階層別要介護度別人数!G16</f>
        <v>6.8106534934037954E-2</v>
      </c>
      <c r="T301" s="308">
        <f>推計残存歯数階層別要介護度別人数!H16</f>
        <v>6.6201390085587911E-2</v>
      </c>
      <c r="U301" s="308">
        <f>推計残存歯数階層別要介護度別人数!I16</f>
        <v>5.741283244298926E-2</v>
      </c>
      <c r="V301" s="308">
        <f>推計残存歯数階層別要介護度別人数!J16</f>
        <v>6.8001225419802025E-2</v>
      </c>
      <c r="W301" s="279">
        <f>推計残存歯数階層別要介護度別人数!K16</f>
        <v>5.0682597124092905E-2</v>
      </c>
      <c r="X301" s="265"/>
    </row>
    <row r="302" spans="2:24" ht="13.5" customHeight="1">
      <c r="B302" s="649"/>
      <c r="C302" s="650"/>
      <c r="D302" s="361" t="s">
        <v>289</v>
      </c>
      <c r="E302" s="362">
        <f>推計残存歯数階層別要介護度別人数!C5</f>
        <v>171711</v>
      </c>
      <c r="F302" s="295">
        <f>推計残存歯数階層別要介護度別人数!C11</f>
        <v>171711</v>
      </c>
      <c r="G302" s="439">
        <f>推計残存歯数階層別要介護度別人数!D11</f>
        <v>116296</v>
      </c>
      <c r="H302" s="439">
        <f>推計残存歯数階層別要介護度別人数!E11</f>
        <v>10620</v>
      </c>
      <c r="I302" s="439">
        <f>推計残存歯数階層別要介護度別人数!F11</f>
        <v>7808</v>
      </c>
      <c r="J302" s="439">
        <f>推計残存歯数階層別要介護度別人数!G11</f>
        <v>9629</v>
      </c>
      <c r="K302" s="439">
        <f>推計残存歯数階層別要介護度別人数!H11</f>
        <v>8537</v>
      </c>
      <c r="L302" s="439">
        <f>推計残存歯数階層別要介護度別人数!I11</f>
        <v>6487</v>
      </c>
      <c r="M302" s="439">
        <f>推計残存歯数階層別要介護度別人数!J11</f>
        <v>6973</v>
      </c>
      <c r="N302" s="439">
        <f>推計残存歯数階層別要介護度別人数!K11</f>
        <v>5361</v>
      </c>
      <c r="O302" s="363">
        <f>推計残存歯数階層別要介護度別人数!C17</f>
        <v>1</v>
      </c>
      <c r="P302" s="363">
        <f>推計残存歯数階層別要介護度別人数!D17</f>
        <v>0.67727751862140462</v>
      </c>
      <c r="Q302" s="363">
        <f>推計残存歯数階層別要介護度別人数!E17</f>
        <v>6.1848105246606215E-2</v>
      </c>
      <c r="R302" s="363">
        <f>推計残存歯数階層別要介護度別人数!F17</f>
        <v>4.5471751955320279E-2</v>
      </c>
      <c r="S302" s="363">
        <f>推計残存歯数階層別要介護度別人数!G17</f>
        <v>5.6076780171334391E-2</v>
      </c>
      <c r="T302" s="363">
        <f>推計残存歯数階層別要介護度別人数!H17</f>
        <v>4.9717257484960198E-2</v>
      </c>
      <c r="U302" s="363">
        <f>推計残存歯数階層別要介護度別人数!I17</f>
        <v>3.7778593101199111E-2</v>
      </c>
      <c r="V302" s="363">
        <f>推計残存歯数階層別要介護度別人数!J17</f>
        <v>4.0608930120959057E-2</v>
      </c>
      <c r="W302" s="275">
        <f>推計残存歯数階層別要介護度別人数!K17</f>
        <v>3.1221063298216188E-2</v>
      </c>
      <c r="X302" s="265"/>
    </row>
    <row r="303" spans="2:24" ht="13.5" customHeight="1">
      <c r="B303" s="649"/>
      <c r="C303" s="650"/>
      <c r="D303" s="358" t="s">
        <v>290</v>
      </c>
      <c r="E303" s="359">
        <f>推計残存歯数階層別要介護度別人数!C6</f>
        <v>347080</v>
      </c>
      <c r="F303" s="357">
        <f>推計残存歯数階層別要介護度別人数!C12</f>
        <v>347080</v>
      </c>
      <c r="G303" s="436">
        <f>推計残存歯数階層別要介護度別人数!D12</f>
        <v>263628</v>
      </c>
      <c r="H303" s="436">
        <f>推計残存歯数階層別要介護度別人数!E12</f>
        <v>19082</v>
      </c>
      <c r="I303" s="436">
        <f>推計残存歯数階層別要介護度別人数!F12</f>
        <v>12962</v>
      </c>
      <c r="J303" s="436">
        <f>推計残存歯数階層別要介護度別人数!G12</f>
        <v>14569</v>
      </c>
      <c r="K303" s="436">
        <f>推計残存歯数階層別要介護度別人数!H12</f>
        <v>11739</v>
      </c>
      <c r="L303" s="436">
        <f>推計残存歯数階層別要介護度別人数!I12</f>
        <v>8741</v>
      </c>
      <c r="M303" s="436">
        <f>推計残存歯数階層別要介護度別人数!J12</f>
        <v>9184</v>
      </c>
      <c r="N303" s="436">
        <f>推計残存歯数階層別要介護度別人数!K12</f>
        <v>7175</v>
      </c>
      <c r="O303" s="360">
        <f>推計残存歯数階層別要介護度別人数!C18</f>
        <v>1</v>
      </c>
      <c r="P303" s="360">
        <f>推計残存歯数階層別要介護度別人数!D18</f>
        <v>0.75955975567592482</v>
      </c>
      <c r="Q303" s="360">
        <f>推計残存歯数階層別要介護度別人数!E18</f>
        <v>5.4978679267027777E-2</v>
      </c>
      <c r="R303" s="360">
        <f>推計残存歯数階層別要介護度別人数!F18</f>
        <v>3.7345856862971073E-2</v>
      </c>
      <c r="S303" s="360">
        <f>推計残存歯数階層別要介護度別人数!G18</f>
        <v>4.1975913334101646E-2</v>
      </c>
      <c r="T303" s="360">
        <f>推計残存歯数階層別要介護度別人数!H18</f>
        <v>3.3822173562291113E-2</v>
      </c>
      <c r="U303" s="360">
        <f>推計残存歯数階層別要介護度別人数!I18</f>
        <v>2.5184395528408437E-2</v>
      </c>
      <c r="V303" s="360">
        <f>推計残存歯数階層別要介護度別人数!J18</f>
        <v>2.646075832661058E-2</v>
      </c>
      <c r="W303" s="366">
        <f>推計残存歯数階層別要介護度別人数!K18</f>
        <v>2.0672467442664516E-2</v>
      </c>
      <c r="X303" s="265"/>
    </row>
    <row r="304" spans="2:24" ht="13.5" customHeight="1">
      <c r="B304" s="468"/>
      <c r="C304" s="469"/>
      <c r="D304" s="300" t="s">
        <v>134</v>
      </c>
      <c r="E304" s="337">
        <f>推計残存歯数階層別要介護度別人数!C7</f>
        <v>623245</v>
      </c>
      <c r="F304" s="267">
        <f>推計残存歯数階層別要介護度別人数!C13</f>
        <v>623245</v>
      </c>
      <c r="G304" s="267">
        <f>推計残存歯数階層別要介護度別人数!D13</f>
        <v>440590</v>
      </c>
      <c r="H304" s="267">
        <f>推計残存歯数階層別要介護度別人数!E13</f>
        <v>36052</v>
      </c>
      <c r="I304" s="267">
        <f>推計残存歯数階層別要介護度別人数!F13</f>
        <v>25785</v>
      </c>
      <c r="J304" s="267">
        <f>推計残存歯数階層別要介護度別人数!G13</f>
        <v>31312</v>
      </c>
      <c r="K304" s="267">
        <f>推計残存歯数階層別要介護度別人数!H13</f>
        <v>27191</v>
      </c>
      <c r="L304" s="267">
        <f>推計残存歯数階層別要介護度別人数!I13</f>
        <v>21225</v>
      </c>
      <c r="M304" s="267">
        <f>推計残存歯数階層別要介護度別人数!J13</f>
        <v>23260</v>
      </c>
      <c r="N304" s="267">
        <f>推計残存歯数階層別要介護度別人数!K13</f>
        <v>17830</v>
      </c>
      <c r="O304" s="309">
        <f>推計残存歯数階層別要介護度別人数!C19</f>
        <v>1</v>
      </c>
      <c r="P304" s="309">
        <f>推計残存歯数階層別要介護度別人数!D19</f>
        <v>0.70692905679147044</v>
      </c>
      <c r="Q304" s="309">
        <f>推計残存歯数階層別要介護度別人数!E19</f>
        <v>5.7845630530529726E-2</v>
      </c>
      <c r="R304" s="309">
        <f>推計残存歯数階層別要介護度別人数!F19</f>
        <v>4.1372173061957979E-2</v>
      </c>
      <c r="S304" s="309">
        <f>推計残存歯数階層別要介護度別人数!G19</f>
        <v>5.0240274691333263E-2</v>
      </c>
      <c r="T304" s="309">
        <f>推計残存歯数階層別要介護度別人数!H19</f>
        <v>4.3628107726496002E-2</v>
      </c>
      <c r="U304" s="309">
        <f>推計残存歯数階層別要介護度別人数!I19</f>
        <v>3.4055628203996824E-2</v>
      </c>
      <c r="V304" s="309">
        <f>推計残存歯数階層別要介護度別人数!J19</f>
        <v>3.7320796797407116E-2</v>
      </c>
      <c r="W304" s="263">
        <f>推計残存歯数階層別要介護度別人数!K19</f>
        <v>2.8608332196808639E-2</v>
      </c>
      <c r="X304" s="265"/>
    </row>
  </sheetData>
  <mergeCells count="154">
    <mergeCell ref="F3:N3"/>
    <mergeCell ref="O3:W3"/>
    <mergeCell ref="B5:B8"/>
    <mergeCell ref="C5:C8"/>
    <mergeCell ref="B9:B12"/>
    <mergeCell ref="C9:C12"/>
    <mergeCell ref="B13:B16"/>
    <mergeCell ref="C13:C16"/>
    <mergeCell ref="B17:B20"/>
    <mergeCell ref="C17:C20"/>
    <mergeCell ref="C3:C4"/>
    <mergeCell ref="D3:D4"/>
    <mergeCell ref="E3:E4"/>
    <mergeCell ref="B33:B36"/>
    <mergeCell ref="C33:C36"/>
    <mergeCell ref="B37:B40"/>
    <mergeCell ref="C37:C40"/>
    <mergeCell ref="B41:B44"/>
    <mergeCell ref="C41:C44"/>
    <mergeCell ref="B21:B24"/>
    <mergeCell ref="C21:C24"/>
    <mergeCell ref="B25:B28"/>
    <mergeCell ref="C25:C28"/>
    <mergeCell ref="B29:B32"/>
    <mergeCell ref="C29:C32"/>
    <mergeCell ref="B57:B60"/>
    <mergeCell ref="C57:C60"/>
    <mergeCell ref="B61:B64"/>
    <mergeCell ref="C61:C64"/>
    <mergeCell ref="B65:B68"/>
    <mergeCell ref="C65:C68"/>
    <mergeCell ref="B45:B48"/>
    <mergeCell ref="C45:C48"/>
    <mergeCell ref="B49:B52"/>
    <mergeCell ref="C49:C52"/>
    <mergeCell ref="B53:B56"/>
    <mergeCell ref="C53:C56"/>
    <mergeCell ref="B81:B84"/>
    <mergeCell ref="C81:C84"/>
    <mergeCell ref="B85:B88"/>
    <mergeCell ref="C85:C88"/>
    <mergeCell ref="B89:B92"/>
    <mergeCell ref="C89:C92"/>
    <mergeCell ref="B69:B72"/>
    <mergeCell ref="C69:C72"/>
    <mergeCell ref="B73:B76"/>
    <mergeCell ref="C73:C76"/>
    <mergeCell ref="B77:B80"/>
    <mergeCell ref="C77:C80"/>
    <mergeCell ref="B105:B108"/>
    <mergeCell ref="C105:C108"/>
    <mergeCell ref="B109:B112"/>
    <mergeCell ref="C109:C112"/>
    <mergeCell ref="B113:B116"/>
    <mergeCell ref="C113:C116"/>
    <mergeCell ref="B93:B96"/>
    <mergeCell ref="C93:C96"/>
    <mergeCell ref="B97:B100"/>
    <mergeCell ref="C97:C100"/>
    <mergeCell ref="B101:B104"/>
    <mergeCell ref="C101:C104"/>
    <mergeCell ref="B129:B132"/>
    <mergeCell ref="C129:C132"/>
    <mergeCell ref="B133:B136"/>
    <mergeCell ref="C133:C136"/>
    <mergeCell ref="B137:B140"/>
    <mergeCell ref="C137:C140"/>
    <mergeCell ref="B117:B120"/>
    <mergeCell ref="C117:C120"/>
    <mergeCell ref="B121:B124"/>
    <mergeCell ref="C121:C124"/>
    <mergeCell ref="B125:B128"/>
    <mergeCell ref="C125:C128"/>
    <mergeCell ref="B153:B156"/>
    <mergeCell ref="C153:C156"/>
    <mergeCell ref="B157:B160"/>
    <mergeCell ref="C157:C160"/>
    <mergeCell ref="B161:B164"/>
    <mergeCell ref="C161:C164"/>
    <mergeCell ref="B141:B144"/>
    <mergeCell ref="C141:C144"/>
    <mergeCell ref="B145:B148"/>
    <mergeCell ref="C145:C148"/>
    <mergeCell ref="B149:B152"/>
    <mergeCell ref="C149:C152"/>
    <mergeCell ref="B177:B180"/>
    <mergeCell ref="C177:C180"/>
    <mergeCell ref="B181:B184"/>
    <mergeCell ref="C181:C184"/>
    <mergeCell ref="B185:B188"/>
    <mergeCell ref="C185:C188"/>
    <mergeCell ref="B165:B168"/>
    <mergeCell ref="C165:C168"/>
    <mergeCell ref="B169:B172"/>
    <mergeCell ref="C169:C172"/>
    <mergeCell ref="B173:B176"/>
    <mergeCell ref="C173:C176"/>
    <mergeCell ref="B201:B204"/>
    <mergeCell ref="C201:C204"/>
    <mergeCell ref="B205:B208"/>
    <mergeCell ref="C205:C208"/>
    <mergeCell ref="B209:B212"/>
    <mergeCell ref="C209:C212"/>
    <mergeCell ref="B189:B192"/>
    <mergeCell ref="C189:C192"/>
    <mergeCell ref="B193:B196"/>
    <mergeCell ref="C193:C196"/>
    <mergeCell ref="B197:B200"/>
    <mergeCell ref="C197:C200"/>
    <mergeCell ref="B225:B228"/>
    <mergeCell ref="C225:C228"/>
    <mergeCell ref="B229:B232"/>
    <mergeCell ref="C229:C232"/>
    <mergeCell ref="B233:B236"/>
    <mergeCell ref="C233:C236"/>
    <mergeCell ref="B213:B216"/>
    <mergeCell ref="C213:C216"/>
    <mergeCell ref="B217:B220"/>
    <mergeCell ref="C217:C220"/>
    <mergeCell ref="B221:B224"/>
    <mergeCell ref="C221:C224"/>
    <mergeCell ref="B249:B252"/>
    <mergeCell ref="C249:C252"/>
    <mergeCell ref="B253:B256"/>
    <mergeCell ref="C253:C256"/>
    <mergeCell ref="B257:B260"/>
    <mergeCell ref="C257:C260"/>
    <mergeCell ref="B237:B240"/>
    <mergeCell ref="C237:C240"/>
    <mergeCell ref="B241:B244"/>
    <mergeCell ref="C241:C244"/>
    <mergeCell ref="B245:B248"/>
    <mergeCell ref="C245:C248"/>
    <mergeCell ref="B273:B276"/>
    <mergeCell ref="C273:C276"/>
    <mergeCell ref="B277:B280"/>
    <mergeCell ref="C277:C280"/>
    <mergeCell ref="B281:B284"/>
    <mergeCell ref="C281:C284"/>
    <mergeCell ref="B261:B264"/>
    <mergeCell ref="C261:C264"/>
    <mergeCell ref="B265:B268"/>
    <mergeCell ref="C265:C268"/>
    <mergeCell ref="B269:B272"/>
    <mergeCell ref="C269:C272"/>
    <mergeCell ref="B297:B300"/>
    <mergeCell ref="C297:C300"/>
    <mergeCell ref="B301:C304"/>
    <mergeCell ref="B285:B288"/>
    <mergeCell ref="C285:C288"/>
    <mergeCell ref="B289:B292"/>
    <mergeCell ref="C289:C292"/>
    <mergeCell ref="B293:B296"/>
    <mergeCell ref="C293:C296"/>
  </mergeCells>
  <phoneticPr fontId="4"/>
  <pageMargins left="0.70866141732283472" right="0.43307086614173229" top="0.74803149606299213" bottom="0.74803149606299213" header="0.31496062992125984" footer="0.31496062992125984"/>
  <pageSetup paperSize="8" scale="75" fitToHeight="0" pageOrder="overThenDown" orientation="landscape" r:id="rId1"/>
  <headerFooter>
    <oddHeader>&amp;R&amp;"ＭＳ 明朝,標準"&amp;12 2-5.歯科医療費の状況</oddHeader>
  </headerFooter>
  <rowBreaks count="4" manualBreakCount="4">
    <brk id="76" max="18" man="1"/>
    <brk id="148" max="18" man="1"/>
    <brk id="220" max="18" man="1"/>
    <brk id="292" max="18" man="1"/>
  </rowBreaks>
  <colBreaks count="1" manualBreakCount="1">
    <brk id="23" max="105" man="1"/>
  </colBreaks>
  <ignoredErrors>
    <ignoredError sqref="E5:F5 P5:W5 E6:F6 P6:W6 E7:F7 P7:W7 E9:F9 P9:W9 E10:F10 P10:W10 E11:F11 P11:W11 E13:F13 P13:W13 E14:F14 P14:W14 E15:F15 P15:W15 E17:F17 P17:W17 E18:F18 P18:W18 E19:F19 P19:W19 E21:F21 P21:W21 E22:F22 P22:W22 E23:F23 P23:W23 E25:F25 P25:W25 E26:F26 P26:W26 E27:F27 P27:W27 E29:F29 P29:W29 E30:F30 P30:W30 E31:F31 P31:W31 E33:F33 P33:W33 E34:F34 P34:W34 E35:F35 P35:W35 E37:F37 P37:W37 E38:F38 P38:W38 E39:F39 P39:W39 E41:F41 P41:W41 E42:F42 P42:W42 E43:F43 P43:W43 E45:F45 P45:W45 E46:F46 P46:W46 E47:F47 P47:W47 E49:F49 P49:W49 E50:F50 P50:W50 E51:F51 P51:W51 E53:F53 P53:W53 E54:F54 P54:W54 E55:F55 P55:W55 E57:F57 P57:W57 E58:F58 P58:W58 E59:F59 P59:W59 E61:F61 P61:W61 E62:F62 P62:W62 E63:F63 P63:W63 E65:F65 P65:W65 E66:F66 P66:W66 E67:F67 P67:W67 E69:F69 P69:W69 E70:F70 P70:W70 E71:F71 P71:W71 E73:F73 P73:W73 E74:F74 P74:W74 E75:F75 P75:W75 E77:F77 P77:W77 E78:F78 P78:W78 E79:F79 P79:W79 E81:F81 P81:W81 E82:F82 P82:W82 E83:F83 P83:W83 E85:F85 P85:W85 E86:F86 P86:W86 E87:F87 P87:W87 E89:F89 P89:W89 E90:F90 P90:W90 E91:F91 P91:W91 E93:F93 P93:W93 E94:F94 P94:W94 E95:F95 P95:W95 E97:F97 P97:W97 E98:F98 P98:W98 E99:F99 P99:W99 E101:F101 P101:W101 E102:F102 P102:W102 E103:F103 P103:W103 E105:F105 P105:W105 E106:F106 P106:W106 E107:F107 P107:W107 E109:F109 P109:W109 E110:F110 P110:W110 E111:F111 P111:W111 E113:F113 P113:W113 E114:F114 P114:W114 E115:F115 P115:W115 E117:F117 P117:W117 E118:F118 P118:W118 E119:F119 P119:W119 E121:F121 P121:W121 E122:F122 P122:W122 E123:F123 P123:W123 E125:F125 P125:W125 E126:F126 P126:W126 E127:F127 P127:W127 E129:F129 P129:W129 E130:F130 P130:W130 E131:F131 P131:W131 E133:F133 P133:W133 E134:F134 P134:W134 E135:F135 P135:W135 E137:F137 P137:W137 E138:F138 P138:W138 E139:F139 P139:W139 E141:F141 P141:W141 E142:F142 P142:W142 E143:F143 P143:W143 E145:F145 P145:W145 E146:F146 P146:W146 E147:F147 P147:W147 E149:F149 P149:W149 E150:F150 P150:W150 E151:F151 P151:W151 E153:F153 P153:W153 E154:F154 P154:W154 E155:F155 P155:W155 E157:F157 P157:W157 E158:F158 P158:W158 E159:F159 P159:W159 E161:F161 P161:W161 E162:F162 P162:W162 E163:F163 P163:W163 E165:F165 P165:W165 E166:F166 P166:W166 E167:F167 P167:W167 E169:F169 P169:W169 E170:F170 P170:W170 E171:F171 P171:W171 E173:F173 P173:W173 E174:F174 P174:W174 E175:F175 P175:W175 E177:F177 P177:W177 E178:F178 P178:W178 E179:F179 P179:W179 E181:F181 P181:W181 E182:F182 P182:W182 E183:F183 P183:W183 E185:F185 P185:W185 E186:F186 P186:W186 E187:F187 P187:W187 E189:F189 P189:W189 E190:F190 P190:W190 E191:F191 P191:W191 E193:F193 P193:W193 E194:F194 P194:W194 E195:F195 P195:W195 E197:F197 P197:W197 E198:F198 P198:W198 E199:F199 P199:W199 E201:F201 P201:W201 E202:F202 P202:W202 E203:F203 P203:W203 E205:F205 P205:W205 E206:F206 P206:W206 E207:F207 P207:W207 E209:F209 P209:W209 E210:F210 P210:W210 E211:F211 P211:W211 E213:F213 P213:W213 E214:F214 P214:W214 E215:F215 P215:W215 E217:F217 P217:W217 E218:F218 P218:W218 E219:F219 P219:W219 E221:F221 P221:W221 E222:F222 P222:W222 E223:F223 P223:W223 E225:F225 P225:W225 E226:F226 P226:W226 E227:F227 P227:W227 E229:F229 P229:W229 E230:F230 P230:W230 E231:F231 P231:W231 E233:F233 P233:W233 E234:F234 P234:W234 E235:F235 P235:W235 E237:F237 P237:W237 E238:F238 P238:W238 E239:F239 P239:W239 E241:F241 P241:W241 E242:F242 P242:W242 E243:F243 P243:W243 E245:F245 P245:W245 E246:F246 P246:W246 E247:F247 P247:W247 E249:F249 P249:W249 E250:F250 P250:W250 E251:F251 P251:W251 E253:F253 P253:W253 E254:F254 P254:W254 E255:F255 P255:W255 E257:F257 P257:W257 E258:F258 P258:W258 E259:F259 P259:W259 E261:F261 P261:W261 E262:F262 P262:W262 E263:F263 P263:W263 E265:F265 P265:W265 E266:F266 P266:W266 E267:F267 P267:W267 E269:F269 P269:W269 E270:F270 P270:W270 E271:F271 P271:W271 E273:F273 P273:W273 E274:F274 P274:W274 E275:F275 P275:W275 E277:F277 P277:W277 E278:F278 P278:W278 E279:F279 P279:W279 E281:F281 P281:W281 E282:F282 P282:W282 E283:F283 P283:W283 E285:F285 P285:W285 E286:F286 P286:W286 E287:F287 P287:W287 E289:F289 P289:W289 E290:F290 P290:W290 E291:F291 P291:W291 E293:F293 P293:W293 E294:F294 P294:W294 E295:F295 P295:W295 E297:F297 P297:W297 E298:F298 P298:W298 E299:F299 P299:W299 G300:N303" emptyCellReference="1"/>
    <ignoredError sqref="F8 F12 F16 F20 F24 F28 F32 F36 F40 F44 F48 F52 F56 F60 F64 F68 F72 F76 F80 F84 F88 F92 F96 F100 F104 F108 F112 F116 F120 F124 F128 F132 F136 F140 F144 F148 F152 F156 F160 F164 F168 F172 F176 F180 F184 F188 F192 F196 F200 F204 F208 F212 F216 F220 F224 F228 F232 F236 F240 F244 F248 F252 F256 F260 F264 F268 F272 F276 F280 F284 F288 F292 F29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P64"/>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14" width="10.625" style="3" customWidth="1"/>
    <col min="15" max="15" width="10.75" style="3" customWidth="1"/>
    <col min="16" max="17" width="8.625" style="3" customWidth="1"/>
    <col min="18" max="16384" width="9" style="3"/>
  </cols>
  <sheetData>
    <row r="1" spans="2:14" ht="16.5" customHeight="1">
      <c r="B1" s="4" t="s">
        <v>215</v>
      </c>
      <c r="C1" s="2"/>
      <c r="D1" s="2"/>
      <c r="E1" s="2"/>
      <c r="F1" s="2"/>
      <c r="G1" s="2"/>
      <c r="H1" s="2"/>
      <c r="I1" s="2"/>
    </row>
    <row r="2" spans="2:14" ht="16.5" customHeight="1">
      <c r="B2" s="2" t="s">
        <v>210</v>
      </c>
      <c r="C2" s="2"/>
      <c r="D2" s="2"/>
      <c r="E2" s="2"/>
      <c r="F2" s="2"/>
      <c r="G2" s="2"/>
      <c r="H2" s="2"/>
      <c r="I2" s="2"/>
    </row>
    <row r="3" spans="2:14" ht="18" customHeight="1">
      <c r="B3" s="458" t="s">
        <v>57</v>
      </c>
      <c r="C3" s="5" t="s">
        <v>58</v>
      </c>
      <c r="D3" s="56" t="s">
        <v>59</v>
      </c>
      <c r="E3" s="5" t="s">
        <v>60</v>
      </c>
      <c r="F3" s="5" t="s">
        <v>61</v>
      </c>
      <c r="G3" s="233" t="s">
        <v>243</v>
      </c>
      <c r="H3" s="5" t="s">
        <v>62</v>
      </c>
      <c r="I3" s="5" t="s">
        <v>63</v>
      </c>
      <c r="J3" s="5" t="s">
        <v>64</v>
      </c>
      <c r="K3" s="5" t="s">
        <v>65</v>
      </c>
      <c r="L3" s="233" t="s">
        <v>142</v>
      </c>
      <c r="M3" s="233" t="s">
        <v>245</v>
      </c>
      <c r="N3" s="233" t="s">
        <v>246</v>
      </c>
    </row>
    <row r="4" spans="2:14" ht="26.25" customHeight="1">
      <c r="B4" s="459"/>
      <c r="C4" s="461" t="s">
        <v>66</v>
      </c>
      <c r="D4" s="461" t="s">
        <v>151</v>
      </c>
      <c r="E4" s="461" t="s">
        <v>152</v>
      </c>
      <c r="F4" s="461" t="s">
        <v>153</v>
      </c>
      <c r="G4" s="461" t="s">
        <v>244</v>
      </c>
      <c r="H4" s="456" t="s">
        <v>168</v>
      </c>
      <c r="I4" s="456" t="s">
        <v>250</v>
      </c>
      <c r="J4" s="456" t="s">
        <v>258</v>
      </c>
      <c r="K4" s="456" t="s">
        <v>186</v>
      </c>
      <c r="L4" s="461" t="s">
        <v>247</v>
      </c>
      <c r="M4" s="479" t="s">
        <v>248</v>
      </c>
      <c r="N4" s="479" t="s">
        <v>249</v>
      </c>
    </row>
    <row r="5" spans="2:14" ht="26.25" customHeight="1">
      <c r="B5" s="460"/>
      <c r="C5" s="462"/>
      <c r="D5" s="462"/>
      <c r="E5" s="462"/>
      <c r="F5" s="462"/>
      <c r="G5" s="462"/>
      <c r="H5" s="457"/>
      <c r="I5" s="457"/>
      <c r="J5" s="457"/>
      <c r="K5" s="457"/>
      <c r="L5" s="462"/>
      <c r="M5" s="479"/>
      <c r="N5" s="479"/>
    </row>
    <row r="6" spans="2:14" ht="26.65" customHeight="1">
      <c r="B6" s="9" t="s">
        <v>86</v>
      </c>
      <c r="C6" s="433">
        <v>1914</v>
      </c>
      <c r="D6" s="346">
        <v>5494</v>
      </c>
      <c r="E6" s="433">
        <v>96853060</v>
      </c>
      <c r="F6" s="433">
        <v>1101</v>
      </c>
      <c r="G6" s="433">
        <v>10383</v>
      </c>
      <c r="H6" s="113">
        <f>IFERROR(E6/C6,"-")</f>
        <v>50602.434691745038</v>
      </c>
      <c r="I6" s="113">
        <f t="shared" ref="I6:I13" si="0">IFERROR(E6/D6,"-")</f>
        <v>17628.878776847469</v>
      </c>
      <c r="J6" s="113">
        <f t="shared" ref="J6:J13" si="1">IFERROR(E6/F6,"-")</f>
        <v>87968.265213442326</v>
      </c>
      <c r="K6" s="7">
        <f t="shared" ref="K6:K13" si="2">IFERROR(F6/C6,"-")</f>
        <v>0.57523510971786829</v>
      </c>
      <c r="L6" s="248">
        <f>IFERROR(D6/C6,"-")</f>
        <v>2.87042842215256</v>
      </c>
      <c r="M6" s="247">
        <f>IFERROR(G6/D6,"-")</f>
        <v>1.8898798689479432</v>
      </c>
      <c r="N6" s="200">
        <f>IFERROR(E6/G6,"-")</f>
        <v>9328.0419917172294</v>
      </c>
    </row>
    <row r="7" spans="2:14" ht="26.65" customHeight="1">
      <c r="B7" s="9" t="s">
        <v>87</v>
      </c>
      <c r="C7" s="433">
        <v>6927</v>
      </c>
      <c r="D7" s="346">
        <v>22525</v>
      </c>
      <c r="E7" s="433">
        <v>406119190</v>
      </c>
      <c r="F7" s="433">
        <v>3964</v>
      </c>
      <c r="G7" s="433">
        <v>43528</v>
      </c>
      <c r="H7" s="113">
        <f t="shared" ref="H7:H13" si="3">IFERROR(E7/C7,"-")</f>
        <v>58628.437996246568</v>
      </c>
      <c r="I7" s="113">
        <f t="shared" si="0"/>
        <v>18029.708768035514</v>
      </c>
      <c r="J7" s="113">
        <f t="shared" si="1"/>
        <v>102451.86427850656</v>
      </c>
      <c r="K7" s="7">
        <f t="shared" si="2"/>
        <v>0.57225350079399451</v>
      </c>
      <c r="L7" s="248">
        <f t="shared" ref="L7:L12" si="4">IFERROR(D7/C7,"-")</f>
        <v>3.2517684423271258</v>
      </c>
      <c r="M7" s="247">
        <f t="shared" ref="M7:M13" si="5">IFERROR(G7/D7,"-")</f>
        <v>1.9324306326304106</v>
      </c>
      <c r="N7" s="200">
        <f t="shared" ref="N7:N13" si="6">IFERROR(E7/G7,"-")</f>
        <v>9330.0677724682955</v>
      </c>
    </row>
    <row r="8" spans="2:14" ht="26.65" customHeight="1">
      <c r="B8" s="9" t="s">
        <v>88</v>
      </c>
      <c r="C8" s="433">
        <v>491520</v>
      </c>
      <c r="D8" s="346">
        <v>1312969</v>
      </c>
      <c r="E8" s="433">
        <v>20291908640</v>
      </c>
      <c r="F8" s="433">
        <v>288859</v>
      </c>
      <c r="G8" s="433">
        <v>2336819</v>
      </c>
      <c r="H8" s="113">
        <f t="shared" si="3"/>
        <v>41283.993815104164</v>
      </c>
      <c r="I8" s="113">
        <f t="shared" si="0"/>
        <v>15454.979241703346</v>
      </c>
      <c r="J8" s="113">
        <f t="shared" si="1"/>
        <v>70248.490232258642</v>
      </c>
      <c r="K8" s="7">
        <f t="shared" si="2"/>
        <v>0.58768513997395833</v>
      </c>
      <c r="L8" s="248">
        <f t="shared" si="4"/>
        <v>2.6712422688802082</v>
      </c>
      <c r="M8" s="247">
        <f t="shared" si="5"/>
        <v>1.7797975428208892</v>
      </c>
      <c r="N8" s="200">
        <f t="shared" si="6"/>
        <v>8683.5602757423658</v>
      </c>
    </row>
    <row r="9" spans="2:14" ht="26.65" customHeight="1">
      <c r="B9" s="9" t="s">
        <v>89</v>
      </c>
      <c r="C9" s="433">
        <v>413544</v>
      </c>
      <c r="D9" s="346">
        <v>1268491</v>
      </c>
      <c r="E9" s="433">
        <v>20318671990</v>
      </c>
      <c r="F9" s="433">
        <v>250463</v>
      </c>
      <c r="G9" s="433">
        <v>2353370</v>
      </c>
      <c r="H9" s="113">
        <f t="shared" si="3"/>
        <v>49133.035396475345</v>
      </c>
      <c r="I9" s="113">
        <f t="shared" si="0"/>
        <v>16017.986718076832</v>
      </c>
      <c r="J9" s="113">
        <f t="shared" si="1"/>
        <v>81124.445486958153</v>
      </c>
      <c r="K9" s="7">
        <f t="shared" si="2"/>
        <v>0.60565018474454957</v>
      </c>
      <c r="L9" s="248">
        <f t="shared" si="4"/>
        <v>3.0673664712823787</v>
      </c>
      <c r="M9" s="247">
        <f t="shared" si="5"/>
        <v>1.8552516336339793</v>
      </c>
      <c r="N9" s="200">
        <f t="shared" si="6"/>
        <v>8633.8620743869433</v>
      </c>
    </row>
    <row r="10" spans="2:14" ht="26.65" customHeight="1">
      <c r="B10" s="9" t="s">
        <v>90</v>
      </c>
      <c r="C10" s="433">
        <v>271783</v>
      </c>
      <c r="D10" s="346">
        <v>786994</v>
      </c>
      <c r="E10" s="433">
        <v>13017844690</v>
      </c>
      <c r="F10" s="433">
        <v>150159</v>
      </c>
      <c r="G10" s="433">
        <v>1550509</v>
      </c>
      <c r="H10" s="113">
        <f t="shared" si="3"/>
        <v>47897.935816441794</v>
      </c>
      <c r="I10" s="113">
        <f t="shared" si="0"/>
        <v>16541.224825093967</v>
      </c>
      <c r="J10" s="113">
        <f t="shared" si="1"/>
        <v>86693.735906605667</v>
      </c>
      <c r="K10" s="7">
        <f t="shared" si="2"/>
        <v>0.55249592505785861</v>
      </c>
      <c r="L10" s="248">
        <f t="shared" si="4"/>
        <v>2.8956704429636879</v>
      </c>
      <c r="M10" s="247">
        <f t="shared" si="5"/>
        <v>1.9701662274426488</v>
      </c>
      <c r="N10" s="200">
        <f t="shared" si="6"/>
        <v>8395.8523878287706</v>
      </c>
    </row>
    <row r="11" spans="2:14" ht="26.65" customHeight="1">
      <c r="B11" s="9" t="s">
        <v>91</v>
      </c>
      <c r="C11" s="433">
        <v>130800</v>
      </c>
      <c r="D11" s="346">
        <v>367880</v>
      </c>
      <c r="E11" s="433">
        <v>6158916480</v>
      </c>
      <c r="F11" s="433">
        <v>64528</v>
      </c>
      <c r="G11" s="433">
        <v>772676</v>
      </c>
      <c r="H11" s="113">
        <f t="shared" si="3"/>
        <v>47086.51743119266</v>
      </c>
      <c r="I11" s="113">
        <f t="shared" si="0"/>
        <v>16741.645319125801</v>
      </c>
      <c r="J11" s="113">
        <f t="shared" si="1"/>
        <v>95445.64344160675</v>
      </c>
      <c r="K11" s="7">
        <f t="shared" si="2"/>
        <v>0.49333333333333335</v>
      </c>
      <c r="L11" s="248">
        <f t="shared" si="4"/>
        <v>2.8125382262996941</v>
      </c>
      <c r="M11" s="247">
        <f t="shared" si="5"/>
        <v>2.1003479395455038</v>
      </c>
      <c r="N11" s="200">
        <f t="shared" si="6"/>
        <v>7970.8913956173092</v>
      </c>
    </row>
    <row r="12" spans="2:14" ht="26.65" customHeight="1" thickBot="1">
      <c r="B12" s="376" t="s">
        <v>92</v>
      </c>
      <c r="C12" s="440">
        <v>49889</v>
      </c>
      <c r="D12" s="440">
        <v>134161</v>
      </c>
      <c r="E12" s="440">
        <v>2246773050</v>
      </c>
      <c r="F12" s="440">
        <v>21114</v>
      </c>
      <c r="G12" s="440">
        <v>294614</v>
      </c>
      <c r="H12" s="377">
        <f t="shared" si="3"/>
        <v>45035.439676080903</v>
      </c>
      <c r="I12" s="377">
        <f t="shared" si="0"/>
        <v>16746.841854190116</v>
      </c>
      <c r="J12" s="377">
        <f t="shared" si="1"/>
        <v>106411.53026427963</v>
      </c>
      <c r="K12" s="378">
        <f t="shared" si="2"/>
        <v>0.42321954739521739</v>
      </c>
      <c r="L12" s="380">
        <f t="shared" si="4"/>
        <v>2.6891900018040049</v>
      </c>
      <c r="M12" s="380">
        <f t="shared" si="5"/>
        <v>2.1959734945326885</v>
      </c>
      <c r="N12" s="377">
        <f t="shared" si="6"/>
        <v>7626.1584649745091</v>
      </c>
    </row>
    <row r="13" spans="2:14" ht="26.65" customHeight="1" thickTop="1">
      <c r="B13" s="372" t="s">
        <v>196</v>
      </c>
      <c r="C13" s="371">
        <f>SUM(C6:C12)</f>
        <v>1366377</v>
      </c>
      <c r="D13" s="373">
        <f>SUM(D6:D12)</f>
        <v>3898514</v>
      </c>
      <c r="E13" s="371">
        <f>SUM(E6:E12)</f>
        <v>62537087100</v>
      </c>
      <c r="F13" s="371">
        <f>SUM(F6:F12)</f>
        <v>780188</v>
      </c>
      <c r="G13" s="371">
        <f>SUM(G6:G12)</f>
        <v>7361899</v>
      </c>
      <c r="H13" s="374">
        <f t="shared" si="3"/>
        <v>45768.544918422951</v>
      </c>
      <c r="I13" s="374">
        <f t="shared" si="0"/>
        <v>16041.262670853561</v>
      </c>
      <c r="J13" s="374">
        <f t="shared" si="1"/>
        <v>80156.432936676807</v>
      </c>
      <c r="K13" s="375">
        <f t="shared" si="2"/>
        <v>0.57099029038105886</v>
      </c>
      <c r="L13" s="379">
        <f>IFERROR(D13/C13,"-")</f>
        <v>2.8531759536350507</v>
      </c>
      <c r="M13" s="379">
        <f t="shared" si="5"/>
        <v>1.8883859337173088</v>
      </c>
      <c r="N13" s="374">
        <f t="shared" si="6"/>
        <v>8494.6950644120498</v>
      </c>
    </row>
    <row r="14" spans="2:14" ht="13.5" customHeight="1">
      <c r="B14" s="21" t="s">
        <v>396</v>
      </c>
    </row>
    <row r="15" spans="2:14" ht="13.5" customHeight="1">
      <c r="B15" s="21" t="s">
        <v>93</v>
      </c>
    </row>
    <row r="16" spans="2:14" ht="13.5" customHeight="1">
      <c r="B16" s="21" t="s">
        <v>395</v>
      </c>
    </row>
    <row r="17" spans="2:16">
      <c r="B17" s="30" t="s">
        <v>252</v>
      </c>
    </row>
    <row r="18" spans="2:16">
      <c r="B18" s="30" t="s">
        <v>253</v>
      </c>
    </row>
    <row r="19" spans="2:16">
      <c r="B19" s="30" t="s">
        <v>254</v>
      </c>
    </row>
    <row r="20" spans="2:16" ht="13.5" customHeight="1">
      <c r="B20" s="21"/>
    </row>
    <row r="21" spans="2:16" ht="13.5" customHeight="1">
      <c r="B21" s="2"/>
    </row>
    <row r="22" spans="2:16" ht="16.5" customHeight="1">
      <c r="B22" s="2" t="s">
        <v>215</v>
      </c>
    </row>
    <row r="23" spans="2:16" ht="16.5" customHeight="1">
      <c r="B23" s="2" t="s">
        <v>210</v>
      </c>
    </row>
    <row r="24" spans="2:16">
      <c r="P24" s="14" t="s">
        <v>189</v>
      </c>
    </row>
    <row r="25" spans="2:16">
      <c r="P25" s="14" t="s">
        <v>190</v>
      </c>
    </row>
    <row r="26" spans="2:16">
      <c r="P26" s="14" t="s">
        <v>191</v>
      </c>
    </row>
    <row r="54" spans="2:2" ht="13.5" customHeight="1"/>
    <row r="55" spans="2:2" ht="13.5" customHeight="1"/>
    <row r="56" spans="2:2" ht="13.5" customHeight="1"/>
    <row r="57" spans="2:2" ht="13.5" customHeight="1"/>
    <row r="62" spans="2:2">
      <c r="B62" s="21" t="s">
        <v>396</v>
      </c>
    </row>
    <row r="63" spans="2:2">
      <c r="B63" s="21" t="s">
        <v>93</v>
      </c>
    </row>
    <row r="64" spans="2:2">
      <c r="B64" s="21" t="s">
        <v>395</v>
      </c>
    </row>
  </sheetData>
  <mergeCells count="13">
    <mergeCell ref="L4:L5"/>
    <mergeCell ref="M4:M5"/>
    <mergeCell ref="N4:N5"/>
    <mergeCell ref="F4:F5"/>
    <mergeCell ref="I4:I5"/>
    <mergeCell ref="J4:J5"/>
    <mergeCell ref="K4:K5"/>
    <mergeCell ref="B3:B5"/>
    <mergeCell ref="C4:C5"/>
    <mergeCell ref="E4:E5"/>
    <mergeCell ref="D4:D5"/>
    <mergeCell ref="H4:H5"/>
    <mergeCell ref="G4:G5"/>
  </mergeCells>
  <phoneticPr fontId="4"/>
  <pageMargins left="0.70866141732283472" right="0.43307086614173229" top="0.74803149606299213" bottom="0.74803149606299213" header="0.31496062992125984" footer="0.31496062992125984"/>
  <pageSetup paperSize="8" scale="63" fitToHeight="0" orientation="landscape" r:id="rId1"/>
  <headerFooter scaleWithDoc="0" alignWithMargins="0">
    <oddHeader>&amp;R&amp;"ＭＳ 明朝,標準"&amp;9 2-5.歯科医療費の状況</oddHeader>
  </headerFooter>
  <ignoredErrors>
    <ignoredError sqref="H6:N12 C13:G13" emptyCellReferenc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82BA8-EB61-4D8E-B57A-4410D7F8AA7D}">
  <sheetPr codeName="Sheet38"/>
  <dimension ref="A1:N48"/>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14" width="10.625" style="3" customWidth="1"/>
    <col min="15" max="17" width="8.625" style="3" customWidth="1"/>
    <col min="18" max="16384" width="9" style="3"/>
  </cols>
  <sheetData>
    <row r="1" spans="1:14" ht="16.5" customHeight="1">
      <c r="B1" s="4" t="s">
        <v>215</v>
      </c>
      <c r="C1" s="2"/>
      <c r="D1" s="2"/>
      <c r="E1" s="2"/>
      <c r="F1" s="2"/>
      <c r="G1" s="2"/>
      <c r="H1" s="2"/>
      <c r="I1" s="2"/>
      <c r="J1" s="2"/>
    </row>
    <row r="2" spans="1:14" ht="16.5" customHeight="1">
      <c r="B2" s="2" t="s">
        <v>212</v>
      </c>
      <c r="C2" s="2"/>
      <c r="D2" s="2"/>
      <c r="E2" s="2"/>
      <c r="F2" s="2"/>
      <c r="G2" s="2"/>
      <c r="H2" s="2"/>
      <c r="I2" s="2"/>
      <c r="J2" s="2"/>
    </row>
    <row r="3" spans="1:14" ht="18" customHeight="1">
      <c r="B3" s="458" t="s">
        <v>199</v>
      </c>
      <c r="C3" s="202" t="s">
        <v>58</v>
      </c>
      <c r="D3" s="202" t="s">
        <v>59</v>
      </c>
      <c r="E3" s="202" t="s">
        <v>60</v>
      </c>
      <c r="F3" s="202" t="s">
        <v>61</v>
      </c>
      <c r="G3" s="233" t="s">
        <v>243</v>
      </c>
      <c r="H3" s="202" t="s">
        <v>62</v>
      </c>
      <c r="I3" s="202" t="s">
        <v>63</v>
      </c>
      <c r="J3" s="202" t="s">
        <v>64</v>
      </c>
      <c r="K3" s="202" t="s">
        <v>65</v>
      </c>
      <c r="L3" s="233" t="s">
        <v>142</v>
      </c>
      <c r="M3" s="233" t="s">
        <v>245</v>
      </c>
      <c r="N3" s="233" t="s">
        <v>246</v>
      </c>
    </row>
    <row r="4" spans="1:14" ht="26.25" customHeight="1">
      <c r="B4" s="459"/>
      <c r="C4" s="461" t="s">
        <v>66</v>
      </c>
      <c r="D4" s="461" t="s">
        <v>151</v>
      </c>
      <c r="E4" s="461" t="s">
        <v>152</v>
      </c>
      <c r="F4" s="461" t="s">
        <v>153</v>
      </c>
      <c r="G4" s="461" t="s">
        <v>244</v>
      </c>
      <c r="H4" s="456" t="s">
        <v>168</v>
      </c>
      <c r="I4" s="456" t="s">
        <v>250</v>
      </c>
      <c r="J4" s="456" t="s">
        <v>258</v>
      </c>
      <c r="K4" s="456" t="s">
        <v>186</v>
      </c>
      <c r="L4" s="461" t="s">
        <v>255</v>
      </c>
      <c r="M4" s="479" t="s">
        <v>256</v>
      </c>
      <c r="N4" s="479" t="s">
        <v>257</v>
      </c>
    </row>
    <row r="5" spans="1:14" ht="26.25" customHeight="1">
      <c r="B5" s="460"/>
      <c r="C5" s="462"/>
      <c r="D5" s="462"/>
      <c r="E5" s="462"/>
      <c r="F5" s="462"/>
      <c r="G5" s="462"/>
      <c r="H5" s="457"/>
      <c r="I5" s="457"/>
      <c r="J5" s="457"/>
      <c r="K5" s="457"/>
      <c r="L5" s="462"/>
      <c r="M5" s="479"/>
      <c r="N5" s="479"/>
    </row>
    <row r="6" spans="1:14" ht="26.65" customHeight="1">
      <c r="B6" s="9" t="s">
        <v>197</v>
      </c>
      <c r="C6" s="433">
        <v>547693</v>
      </c>
      <c r="D6" s="346">
        <v>1470054</v>
      </c>
      <c r="E6" s="433">
        <v>23943903420</v>
      </c>
      <c r="F6" s="433">
        <v>308030</v>
      </c>
      <c r="G6" s="433">
        <v>2775340</v>
      </c>
      <c r="H6" s="113">
        <f t="shared" ref="H6:H7" si="0">IFERROR(E6/C6,"-")</f>
        <v>43717.745927006552</v>
      </c>
      <c r="I6" s="113">
        <f t="shared" ref="I6:I7" si="1">IFERROR(E6/D6,"-")</f>
        <v>16287.771347175001</v>
      </c>
      <c r="J6" s="113">
        <f t="shared" ref="J6:J7" si="2">IFERROR(E6/F6,"-")</f>
        <v>77732.374833620095</v>
      </c>
      <c r="K6" s="7">
        <f>IFERROR(F6/C6,"-")</f>
        <v>0.56241361492661035</v>
      </c>
      <c r="L6" s="247">
        <f>IFERROR(D6/C6,"-")</f>
        <v>2.6840839667477949</v>
      </c>
      <c r="M6" s="247">
        <f>IFERROR(G6/D6,"-")</f>
        <v>1.8879170425032006</v>
      </c>
      <c r="N6" s="200">
        <f>IFERROR(E6/G6,"-")</f>
        <v>8627.3766169190076</v>
      </c>
    </row>
    <row r="7" spans="1:14" ht="26.65" customHeight="1" thickBot="1">
      <c r="B7" s="9" t="s">
        <v>198</v>
      </c>
      <c r="C7" s="433">
        <v>818684</v>
      </c>
      <c r="D7" s="346">
        <v>2428460</v>
      </c>
      <c r="E7" s="433">
        <v>38593183680</v>
      </c>
      <c r="F7" s="433">
        <v>472158</v>
      </c>
      <c r="G7" s="433">
        <v>4586559</v>
      </c>
      <c r="H7" s="113">
        <f t="shared" si="0"/>
        <v>47140.512920736204</v>
      </c>
      <c r="I7" s="113">
        <f t="shared" si="1"/>
        <v>15892.040091251245</v>
      </c>
      <c r="J7" s="113">
        <f t="shared" si="2"/>
        <v>81737.858259311499</v>
      </c>
      <c r="K7" s="7">
        <f t="shared" ref="K7" si="3">IFERROR(F7/C7,"-")</f>
        <v>0.57672801715924582</v>
      </c>
      <c r="L7" s="248">
        <f>IFERROR(D7/C7,"-")</f>
        <v>2.9662971305167805</v>
      </c>
      <c r="M7" s="248">
        <f>IFERROR(G7/D7,"-")</f>
        <v>1.8886697742602307</v>
      </c>
      <c r="N7" s="113">
        <f>IFERROR(E7/G7,"-")</f>
        <v>8414.4090766084119</v>
      </c>
    </row>
    <row r="8" spans="1:14" ht="26.65" customHeight="1" thickTop="1">
      <c r="B8" s="10" t="s">
        <v>204</v>
      </c>
      <c r="C8" s="110">
        <f>年齢階層別_歯科医療費!C13</f>
        <v>1366377</v>
      </c>
      <c r="D8" s="146">
        <f>年齢階層別_歯科医療費!D13</f>
        <v>3898514</v>
      </c>
      <c r="E8" s="110">
        <f>年齢階層別_歯科医療費!E13</f>
        <v>62537087100</v>
      </c>
      <c r="F8" s="110">
        <f>年齢階層別_歯科医療費!F13</f>
        <v>780188</v>
      </c>
      <c r="G8" s="110">
        <f>年齢階層別_歯科医療費!G13</f>
        <v>7361899</v>
      </c>
      <c r="H8" s="114">
        <f>年齢階層別_歯科医療費!H13</f>
        <v>45768.544918422951</v>
      </c>
      <c r="I8" s="114">
        <f>年齢階層別_歯科医療費!I13</f>
        <v>16041.262670853561</v>
      </c>
      <c r="J8" s="114">
        <f>年齢階層別_歯科医療費!J13</f>
        <v>80156.432936676807</v>
      </c>
      <c r="K8" s="8">
        <f>年齢階層別_歯科医療費!K13</f>
        <v>0.57099029038105886</v>
      </c>
      <c r="L8" s="249">
        <f>年齢階層別_歯科医療費!L13</f>
        <v>2.8531759536350507</v>
      </c>
      <c r="M8" s="249">
        <f>年齢階層別_歯科医療費!M13</f>
        <v>1.8883859337173088</v>
      </c>
      <c r="N8" s="114">
        <f>年齢階層別_歯科医療費!N13</f>
        <v>8494.6950644120498</v>
      </c>
    </row>
    <row r="9" spans="1:14">
      <c r="B9" s="21"/>
    </row>
    <row r="10" spans="1:14">
      <c r="B10" s="21"/>
    </row>
    <row r="11" spans="1:14">
      <c r="B11" s="21"/>
    </row>
    <row r="12" spans="1:14">
      <c r="B12" s="21"/>
    </row>
    <row r="13" spans="1:14" ht="16.5" customHeight="1">
      <c r="B13" s="2"/>
    </row>
    <row r="14" spans="1:14" ht="16.5" customHeight="1">
      <c r="A14" s="2"/>
      <c r="B14" s="2"/>
    </row>
    <row r="15" spans="1:14" ht="16.5" customHeight="1">
      <c r="A15" s="2"/>
      <c r="B15" s="2"/>
    </row>
    <row r="46" spans="2:2">
      <c r="B46" s="21"/>
    </row>
    <row r="47" spans="2:2">
      <c r="B47" s="21"/>
    </row>
    <row r="48" spans="2:2">
      <c r="B48" s="21"/>
    </row>
  </sheetData>
  <mergeCells count="13">
    <mergeCell ref="L4:L5"/>
    <mergeCell ref="M4:M5"/>
    <mergeCell ref="N4:N5"/>
    <mergeCell ref="G4:G5"/>
    <mergeCell ref="I4:I5"/>
    <mergeCell ref="J4:J5"/>
    <mergeCell ref="K4:K5"/>
    <mergeCell ref="H4:H5"/>
    <mergeCell ref="B3:B5"/>
    <mergeCell ref="C4:C5"/>
    <mergeCell ref="D4:D5"/>
    <mergeCell ref="E4:E5"/>
    <mergeCell ref="F4:F5"/>
  </mergeCells>
  <phoneticPr fontId="4"/>
  <pageMargins left="0.70866141732283472" right="0.43307086614173229" top="0.74803149606299213" bottom="0.74803149606299213" header="0.31496062992125984" footer="0.31496062992125984"/>
  <pageSetup paperSize="8" scale="63" fitToHeight="0" orientation="landscape" r:id="rId1"/>
  <headerFooter scaleWithDoc="0" alignWithMargins="0">
    <oddHeader>&amp;R&amp;"ＭＳ 明朝,標準"&amp;9 2-5.歯科医療費の状況</oddHeader>
  </headerFooter>
  <rowBreaks count="1" manualBreakCount="1">
    <brk id="49" max="16383" man="1"/>
  </rowBreaks>
  <colBreaks count="1" manualBreakCount="1">
    <brk id="14" max="7" man="1"/>
  </colBreaks>
  <ignoredErrors>
    <ignoredError sqref="H6:N7"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BP162"/>
  <sheetViews>
    <sheetView showGridLines="0" zoomScaleNormal="100" zoomScaleSheetLayoutView="100" workbookViewId="0"/>
  </sheetViews>
  <sheetFormatPr defaultColWidth="9" defaultRowHeight="13.5"/>
  <cols>
    <col min="1" max="1" width="4.625" style="3" customWidth="1"/>
    <col min="2" max="2" width="3.375" style="3" customWidth="1"/>
    <col min="3" max="3" width="10.375" style="3" customWidth="1"/>
    <col min="4" max="12" width="10.625" style="3" customWidth="1"/>
    <col min="13" max="15" width="10.75" style="3" customWidth="1"/>
    <col min="16" max="17" width="9" style="3"/>
    <col min="18" max="42" width="11.625" style="13" customWidth="1"/>
    <col min="43" max="43" width="11.75" style="13" customWidth="1"/>
    <col min="44" max="68" width="11.625" style="13" customWidth="1"/>
    <col min="69" max="16384" width="9" style="3"/>
  </cols>
  <sheetData>
    <row r="1" spans="2:68" ht="16.5" customHeight="1">
      <c r="B1" s="4" t="s">
        <v>216</v>
      </c>
    </row>
    <row r="2" spans="2:68" ht="16.5" customHeight="1">
      <c r="B2" s="4" t="s">
        <v>217</v>
      </c>
    </row>
    <row r="3" spans="2:68" s="14" customFormat="1" ht="18" customHeight="1">
      <c r="B3" s="463"/>
      <c r="C3" s="463" t="s">
        <v>85</v>
      </c>
      <c r="D3" s="56" t="s">
        <v>58</v>
      </c>
      <c r="E3" s="56" t="s">
        <v>59</v>
      </c>
      <c r="F3" s="56" t="s">
        <v>60</v>
      </c>
      <c r="G3" s="56" t="s">
        <v>61</v>
      </c>
      <c r="H3" s="233" t="s">
        <v>243</v>
      </c>
      <c r="I3" s="56" t="s">
        <v>62</v>
      </c>
      <c r="J3" s="56" t="s">
        <v>63</v>
      </c>
      <c r="K3" s="56" t="s">
        <v>64</v>
      </c>
      <c r="L3" s="56" t="s">
        <v>65</v>
      </c>
      <c r="M3" s="233" t="s">
        <v>142</v>
      </c>
      <c r="N3" s="233" t="s">
        <v>245</v>
      </c>
      <c r="O3" s="233" t="s">
        <v>246</v>
      </c>
      <c r="R3" s="15" t="s">
        <v>94</v>
      </c>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row>
    <row r="4" spans="2:68" s="14" customFormat="1" ht="26.25" customHeight="1">
      <c r="B4" s="463"/>
      <c r="C4" s="463"/>
      <c r="D4" s="461" t="s">
        <v>66</v>
      </c>
      <c r="E4" s="461" t="s">
        <v>151</v>
      </c>
      <c r="F4" s="461" t="s">
        <v>152</v>
      </c>
      <c r="G4" s="461" t="s">
        <v>153</v>
      </c>
      <c r="H4" s="461" t="s">
        <v>244</v>
      </c>
      <c r="I4" s="456" t="s">
        <v>168</v>
      </c>
      <c r="J4" s="456" t="s">
        <v>250</v>
      </c>
      <c r="K4" s="456" t="s">
        <v>251</v>
      </c>
      <c r="L4" s="456" t="s">
        <v>186</v>
      </c>
      <c r="M4" s="461" t="s">
        <v>255</v>
      </c>
      <c r="N4" s="479" t="s">
        <v>256</v>
      </c>
      <c r="O4" s="479" t="s">
        <v>257</v>
      </c>
      <c r="R4" s="470" t="s">
        <v>167</v>
      </c>
      <c r="S4" s="470"/>
      <c r="T4" s="470"/>
      <c r="U4" s="470"/>
      <c r="V4" s="470" t="s">
        <v>264</v>
      </c>
      <c r="W4" s="470"/>
      <c r="X4" s="470"/>
      <c r="Y4" s="470"/>
      <c r="Z4" s="470" t="s">
        <v>263</v>
      </c>
      <c r="AA4" s="470"/>
      <c r="AB4" s="470"/>
      <c r="AC4" s="470"/>
      <c r="AD4" s="470" t="s">
        <v>166</v>
      </c>
      <c r="AE4" s="470"/>
      <c r="AF4" s="470"/>
      <c r="AG4" s="470"/>
      <c r="AH4" s="470" t="s">
        <v>259</v>
      </c>
      <c r="AI4" s="470"/>
      <c r="AJ4" s="470"/>
      <c r="AK4" s="470"/>
      <c r="AL4" s="484" t="s">
        <v>260</v>
      </c>
      <c r="AM4" s="485"/>
      <c r="AN4" s="485"/>
      <c r="AO4" s="486"/>
      <c r="AP4" s="470" t="s">
        <v>261</v>
      </c>
      <c r="AQ4" s="470"/>
      <c r="AR4" s="470"/>
      <c r="AS4" s="470"/>
      <c r="AT4" s="250"/>
      <c r="AU4" s="484" t="s">
        <v>193</v>
      </c>
      <c r="AV4" s="485"/>
      <c r="AW4" s="486"/>
      <c r="AX4" s="484" t="s">
        <v>264</v>
      </c>
      <c r="AY4" s="485"/>
      <c r="AZ4" s="486"/>
      <c r="BA4" s="484" t="s">
        <v>263</v>
      </c>
      <c r="BB4" s="485"/>
      <c r="BC4" s="486"/>
      <c r="BD4" s="471" t="s">
        <v>166</v>
      </c>
      <c r="BE4" s="472"/>
      <c r="BF4" s="473"/>
      <c r="BG4" s="484" t="s">
        <v>265</v>
      </c>
      <c r="BH4" s="485"/>
      <c r="BI4" s="486"/>
      <c r="BJ4" s="484" t="s">
        <v>260</v>
      </c>
      <c r="BK4" s="485"/>
      <c r="BL4" s="486"/>
      <c r="BM4" s="471" t="s">
        <v>261</v>
      </c>
      <c r="BN4" s="472"/>
      <c r="BO4" s="473"/>
      <c r="BP4" s="475"/>
    </row>
    <row r="5" spans="2:68" s="14" customFormat="1" ht="26.25" customHeight="1">
      <c r="B5" s="463"/>
      <c r="C5" s="463"/>
      <c r="D5" s="462"/>
      <c r="E5" s="462"/>
      <c r="F5" s="462"/>
      <c r="G5" s="462"/>
      <c r="H5" s="462"/>
      <c r="I5" s="457"/>
      <c r="J5" s="457"/>
      <c r="K5" s="457"/>
      <c r="L5" s="457"/>
      <c r="M5" s="462"/>
      <c r="N5" s="479"/>
      <c r="O5" s="479"/>
      <c r="R5" s="234" t="s">
        <v>262</v>
      </c>
      <c r="S5" s="188" t="s">
        <v>397</v>
      </c>
      <c r="T5" s="188" t="s">
        <v>398</v>
      </c>
      <c r="U5" s="188" t="s">
        <v>194</v>
      </c>
      <c r="V5" s="234" t="s">
        <v>262</v>
      </c>
      <c r="W5" s="188" t="s">
        <v>397</v>
      </c>
      <c r="X5" s="188" t="s">
        <v>398</v>
      </c>
      <c r="Y5" s="188" t="s">
        <v>267</v>
      </c>
      <c r="Z5" s="234" t="s">
        <v>262</v>
      </c>
      <c r="AA5" s="188" t="s">
        <v>397</v>
      </c>
      <c r="AB5" s="188" t="s">
        <v>398</v>
      </c>
      <c r="AC5" s="188" t="s">
        <v>268</v>
      </c>
      <c r="AD5" s="234" t="s">
        <v>262</v>
      </c>
      <c r="AE5" s="188" t="s">
        <v>397</v>
      </c>
      <c r="AF5" s="188" t="s">
        <v>398</v>
      </c>
      <c r="AG5" s="188" t="s">
        <v>195</v>
      </c>
      <c r="AH5" s="234" t="s">
        <v>262</v>
      </c>
      <c r="AI5" s="234" t="s">
        <v>397</v>
      </c>
      <c r="AJ5" s="234" t="s">
        <v>398</v>
      </c>
      <c r="AK5" s="234" t="s">
        <v>269</v>
      </c>
      <c r="AL5" s="234" t="s">
        <v>262</v>
      </c>
      <c r="AM5" s="234" t="s">
        <v>397</v>
      </c>
      <c r="AN5" s="412" t="s">
        <v>408</v>
      </c>
      <c r="AO5" s="412" t="s">
        <v>414</v>
      </c>
      <c r="AP5" s="413" t="s">
        <v>262</v>
      </c>
      <c r="AQ5" s="413" t="s">
        <v>397</v>
      </c>
      <c r="AR5" s="412" t="s">
        <v>408</v>
      </c>
      <c r="AS5" s="412" t="s">
        <v>413</v>
      </c>
      <c r="AT5" s="16"/>
      <c r="AU5" s="188" t="s">
        <v>397</v>
      </c>
      <c r="AV5" s="188" t="s">
        <v>398</v>
      </c>
      <c r="AW5" s="188" t="s">
        <v>192</v>
      </c>
      <c r="AX5" s="188" t="s">
        <v>397</v>
      </c>
      <c r="AY5" s="188" t="s">
        <v>398</v>
      </c>
      <c r="AZ5" s="188" t="s">
        <v>192</v>
      </c>
      <c r="BA5" s="188" t="s">
        <v>397</v>
      </c>
      <c r="BB5" s="188" t="s">
        <v>398</v>
      </c>
      <c r="BC5" s="188" t="s">
        <v>192</v>
      </c>
      <c r="BD5" s="188" t="s">
        <v>397</v>
      </c>
      <c r="BE5" s="188" t="s">
        <v>398</v>
      </c>
      <c r="BF5" s="188" t="s">
        <v>192</v>
      </c>
      <c r="BG5" s="234" t="s">
        <v>397</v>
      </c>
      <c r="BH5" s="234" t="s">
        <v>398</v>
      </c>
      <c r="BI5" s="234" t="s">
        <v>192</v>
      </c>
      <c r="BJ5" s="234" t="s">
        <v>397</v>
      </c>
      <c r="BK5" s="412" t="s">
        <v>398</v>
      </c>
      <c r="BL5" s="412" t="s">
        <v>192</v>
      </c>
      <c r="BM5" s="234" t="s">
        <v>397</v>
      </c>
      <c r="BN5" s="412" t="s">
        <v>398</v>
      </c>
      <c r="BO5" s="412" t="s">
        <v>192</v>
      </c>
      <c r="BP5" s="476"/>
    </row>
    <row r="6" spans="2:68" s="14" customFormat="1" ht="13.5" customHeight="1">
      <c r="B6" s="6">
        <v>1</v>
      </c>
      <c r="C6" s="11" t="s">
        <v>50</v>
      </c>
      <c r="D6" s="433">
        <v>382481</v>
      </c>
      <c r="E6" s="346">
        <v>1085188</v>
      </c>
      <c r="F6" s="433">
        <v>17868107780</v>
      </c>
      <c r="G6" s="433">
        <v>206692</v>
      </c>
      <c r="H6" s="433">
        <v>2124790</v>
      </c>
      <c r="I6" s="113">
        <f>IFERROR(F6/D6,"-")</f>
        <v>46716.327817590936</v>
      </c>
      <c r="J6" s="113">
        <f>IFERROR(F6/E6,"-")</f>
        <v>16465.449101906768</v>
      </c>
      <c r="K6" s="113">
        <f>IFERROR(F6/G6,"-")</f>
        <v>86447.989181971236</v>
      </c>
      <c r="L6" s="147">
        <f t="shared" ref="L6:L37" si="0">IFERROR(G6/D6,"-")</f>
        <v>0.54039808513364063</v>
      </c>
      <c r="M6" s="248">
        <f>IFERROR(E6/D6,"-")</f>
        <v>2.8372337449441933</v>
      </c>
      <c r="N6" s="247">
        <f>IFERROR(H6/E6,"-")</f>
        <v>1.9579925321695411</v>
      </c>
      <c r="O6" s="200">
        <f>IFERROR(F6/H6,"-")</f>
        <v>8409.3523501145992</v>
      </c>
      <c r="R6" s="189" t="str">
        <f>INDEX($C$6:$C$79,MATCH(S6,$I$6:$I$79,0))</f>
        <v>北区</v>
      </c>
      <c r="S6" s="106">
        <f>LARGE($I$6:$I$79,ROW(A1))</f>
        <v>50255.228161668841</v>
      </c>
      <c r="T6" s="106">
        <f>VLOOKUP(R6,$S$88:$AE$161,7,FALSE)</f>
        <v>49473.259950430089</v>
      </c>
      <c r="U6" s="106">
        <f>ROUND(S6,0)-ROUND(T6,0)</f>
        <v>782</v>
      </c>
      <c r="V6" s="189" t="str">
        <f>INDEX($C$6:$C$79,MATCH(W6,$J$6:$J$79,0))</f>
        <v>太子町</v>
      </c>
      <c r="W6" s="106">
        <f>LARGE($J$6:$J$79,ROW(A1))</f>
        <v>18094.436363636363</v>
      </c>
      <c r="X6" s="106">
        <f>VLOOKUP(V6,$S$88:$AE$161,8,FALSE)</f>
        <v>17575.696014828543</v>
      </c>
      <c r="Y6" s="106">
        <f>ROUND(W6,0)-ROUND(X6,0)</f>
        <v>518</v>
      </c>
      <c r="Z6" s="189" t="str">
        <f>INDEX($C$6:$C$79,MATCH(AA6,$K$6:$K$79,0))</f>
        <v>此花区</v>
      </c>
      <c r="AA6" s="200">
        <f>LARGE($K$6:$K$79,ROW(A1))</f>
        <v>94163.672685363039</v>
      </c>
      <c r="AB6" s="106">
        <f>VLOOKUP(Z6,$S$88:$AE$161,9,FALSE)</f>
        <v>93028.380734897233</v>
      </c>
      <c r="AC6" s="106">
        <f>ROUND(AA6,0)-ROUND(AB6,0)</f>
        <v>1136</v>
      </c>
      <c r="AD6" s="189" t="str">
        <f>INDEX($C$6:$C$79,MATCH(AE6,$L$6:$L$79,0))</f>
        <v>豊能町</v>
      </c>
      <c r="AE6" s="90">
        <f>LARGE($L$6:$L$79,ROW(A1))</f>
        <v>0.6529697422487859</v>
      </c>
      <c r="AF6" s="90">
        <f t="shared" ref="AF6:AF37" si="1">VLOOKUP(AD6,$S$88:$AE$161,10,FALSE)</f>
        <v>0.63216783216783212</v>
      </c>
      <c r="AG6" s="344">
        <f>(ROUND(AE6,3)-ROUND(AF6,3))*100</f>
        <v>2.1000000000000019</v>
      </c>
      <c r="AH6" s="189" t="str">
        <f>INDEX($C$6:$C$79,MATCH(AI6,$M$6:$M$79,0))</f>
        <v>福島区</v>
      </c>
      <c r="AI6" s="247">
        <f>LARGE($M$6:$M$79,ROW(A1))</f>
        <v>3.1502256608639589</v>
      </c>
      <c r="AJ6" s="345">
        <f>VLOOKUP(AH6,$S$88:$AE$161,11,FALSE)</f>
        <v>3.092651394874121</v>
      </c>
      <c r="AK6" s="345">
        <f>ROUND(AI6,2)-ROUND(AJ6,2)</f>
        <v>6.0000000000000053E-2</v>
      </c>
      <c r="AL6" s="189" t="str">
        <f>INDEX($C$6:$C$79,MATCH(AM6,$N$6:$N$79,0))</f>
        <v>忠岡町</v>
      </c>
      <c r="AM6" s="247">
        <f>LARGE($N$6:$N$79,ROW(A1))</f>
        <v>2.1216981132075472</v>
      </c>
      <c r="AN6" s="247">
        <f>VLOOKUP(AL6,$S$88:$AE$161,12,FALSE)</f>
        <v>2.2050021076296193</v>
      </c>
      <c r="AO6" s="247">
        <f>ROUND(AM6,2)-ROUND(AN6,2)</f>
        <v>-8.9999999999999858E-2</v>
      </c>
      <c r="AP6" s="189" t="str">
        <f>INDEX($C$6:$C$79,MATCH(AQ6,$O$6:$O$79,0))</f>
        <v>豊能町</v>
      </c>
      <c r="AQ6" s="200">
        <f>LARGE($O$6:$O$79,ROW(A1))</f>
        <v>9324.5641218503188</v>
      </c>
      <c r="AR6" s="200">
        <f>VLOOKUP(AP6,$S$88:$AE$161,13,FALSE)</f>
        <v>9195.5112678816386</v>
      </c>
      <c r="AS6" s="200">
        <f>ROUND(AQ6,0)-ROUND(AR6,0)</f>
        <v>129</v>
      </c>
      <c r="AT6" s="15"/>
      <c r="AU6" s="106">
        <f>$I$80</f>
        <v>45768.544918422951</v>
      </c>
      <c r="AV6" s="106">
        <f>$Y$162</f>
        <v>44456.15174059679</v>
      </c>
      <c r="AW6" s="106">
        <f>ROUND(AU6,0)-ROUND(AV6,0)</f>
        <v>1313</v>
      </c>
      <c r="AX6" s="106">
        <f>$J$80</f>
        <v>16041.262670853561</v>
      </c>
      <c r="AY6" s="106">
        <f>$Z$162</f>
        <v>16187.232980899265</v>
      </c>
      <c r="AZ6" s="106">
        <f>ROUND(AX6,0)-ROUND(AY6,0)</f>
        <v>-146</v>
      </c>
      <c r="BA6" s="106">
        <f>$K$80</f>
        <v>80156.432936676807</v>
      </c>
      <c r="BB6" s="106">
        <f>$AA$162</f>
        <v>80262.585512980906</v>
      </c>
      <c r="BC6" s="106">
        <f>ROUND(BA6,0)-ROUND(BB6,0)</f>
        <v>-107</v>
      </c>
      <c r="BD6" s="90">
        <f>$L$80</f>
        <v>0.57099029038105886</v>
      </c>
      <c r="BE6" s="90">
        <f>$AB$162</f>
        <v>0.5538838732451109</v>
      </c>
      <c r="BF6" s="344">
        <f>(ROUND(BD6,3)-ROUND(BE6,3))*100</f>
        <v>1.6999999999999904</v>
      </c>
      <c r="BG6" s="345">
        <f>$M$80</f>
        <v>2.8531759536350507</v>
      </c>
      <c r="BH6" s="345">
        <f>$AC$162</f>
        <v>2.7463712787141876</v>
      </c>
      <c r="BI6" s="345">
        <f>ROUND(BG6,2)-ROUND(BH6,2)</f>
        <v>0.10000000000000009</v>
      </c>
      <c r="BJ6" s="345">
        <f>$N$80</f>
        <v>1.8883859337173088</v>
      </c>
      <c r="BK6" s="345">
        <f>$AD$162</f>
        <v>1.9344061895767439</v>
      </c>
      <c r="BL6" s="345">
        <f>ROUND(BJ6,2)-ROUND(BK6,2)</f>
        <v>-4.0000000000000036E-2</v>
      </c>
      <c r="BM6" s="106">
        <f>$O$80</f>
        <v>8494.6950644120498</v>
      </c>
      <c r="BN6" s="106">
        <f>$AE$162</f>
        <v>8368.0630614819838</v>
      </c>
      <c r="BO6" s="106">
        <f>ROUND(BM6,0)-ROUND(BN6,0)</f>
        <v>127</v>
      </c>
      <c r="BP6" s="106">
        <v>0</v>
      </c>
    </row>
    <row r="7" spans="2:68" s="14" customFormat="1" ht="13.5" customHeight="1">
      <c r="B7" s="6">
        <v>2</v>
      </c>
      <c r="C7" s="11" t="s">
        <v>67</v>
      </c>
      <c r="D7" s="433">
        <v>14656</v>
      </c>
      <c r="E7" s="346">
        <v>43096</v>
      </c>
      <c r="F7" s="433">
        <v>697591410</v>
      </c>
      <c r="G7" s="433">
        <v>7893</v>
      </c>
      <c r="H7" s="433">
        <v>81112</v>
      </c>
      <c r="I7" s="113">
        <f t="shared" ref="I7:I70" si="2">IFERROR(F7/D7,"-")</f>
        <v>47597.667167030566</v>
      </c>
      <c r="J7" s="113">
        <f t="shared" ref="J7:J70" si="3">IFERROR(F7/E7,"-")</f>
        <v>16186.917811397809</v>
      </c>
      <c r="K7" s="113">
        <f t="shared" ref="K7:K70" si="4">IFERROR(F7/G7,"-")</f>
        <v>88381.022424933486</v>
      </c>
      <c r="L7" s="147">
        <f t="shared" si="0"/>
        <v>0.53855076419213976</v>
      </c>
      <c r="M7" s="248">
        <f t="shared" ref="M7:M70" si="5">IFERROR(E7/D7,"-")</f>
        <v>2.9405021834061134</v>
      </c>
      <c r="N7" s="247">
        <f t="shared" ref="N7:N70" si="6">IFERROR(H7/E7,"-")</f>
        <v>1.8821236309634304</v>
      </c>
      <c r="O7" s="200">
        <f t="shared" ref="O7:O70" si="7">IFERROR(F7/H7,"-")</f>
        <v>8600.3477907091437</v>
      </c>
      <c r="R7" s="189" t="str">
        <f t="shared" ref="R7:R70" si="8">INDEX($C$6:$C$79,MATCH(S7,$I$6:$I$79,0))</f>
        <v>福島区</v>
      </c>
      <c r="S7" s="106">
        <f t="shared" ref="S7:S70" si="9">LARGE($I$6:$I$79,ROW(A2))</f>
        <v>50141.488287126587</v>
      </c>
      <c r="T7" s="106">
        <f t="shared" ref="T7:T70" si="10">VLOOKUP(R7,$S$88:$AE$161,7,FALSE)</f>
        <v>49259.371739623501</v>
      </c>
      <c r="U7" s="106">
        <f t="shared" ref="U7:U70" si="11">ROUND(S7,0)-ROUND(T7,0)</f>
        <v>882</v>
      </c>
      <c r="V7" s="189" t="str">
        <f t="shared" ref="V7:V70" si="12">INDEX($C$6:$C$79,MATCH(W7,$J$6:$J$79,0))</f>
        <v>泉佐野市</v>
      </c>
      <c r="W7" s="106">
        <f t="shared" ref="W7:W70" si="13">LARGE($J$6:$J$79,ROW(A2))</f>
        <v>17952.211398238349</v>
      </c>
      <c r="X7" s="106">
        <f t="shared" ref="X7:X70" si="14">VLOOKUP(V7,$S$88:$AE$161,8,FALSE)</f>
        <v>18501.91920521087</v>
      </c>
      <c r="Y7" s="106">
        <f t="shared" ref="Y7:Y70" si="15">ROUND(W7,0)-ROUND(X7,0)</f>
        <v>-550</v>
      </c>
      <c r="Z7" s="189" t="str">
        <f t="shared" ref="Z7:Z70" si="16">INDEX($C$6:$C$79,MATCH(AA7,$K$6:$K$79,0))</f>
        <v>西成区</v>
      </c>
      <c r="AA7" s="200">
        <f t="shared" ref="AA7:AA70" si="17">LARGE($K$6:$K$79,ROW(A2))</f>
        <v>93796.779378316904</v>
      </c>
      <c r="AB7" s="106">
        <f t="shared" ref="AB7:AB70" si="18">VLOOKUP(Z7,$S$88:$AE$161,9,FALSE)</f>
        <v>94988.150095602294</v>
      </c>
      <c r="AC7" s="106">
        <f t="shared" ref="AC7:AC70" si="19">ROUND(AA7,0)-ROUND(AB7,0)</f>
        <v>-1191</v>
      </c>
      <c r="AD7" s="189" t="str">
        <f t="shared" ref="AD7:AD70" si="20">INDEX($C$6:$C$79,MATCH(AE7,$L$6:$L$79,0))</f>
        <v>箕面市</v>
      </c>
      <c r="AE7" s="90">
        <f t="shared" ref="AE7:AE70" si="21">LARGE($L$6:$L$79,ROW(A2))</f>
        <v>0.6294934264962766</v>
      </c>
      <c r="AF7" s="90">
        <f t="shared" si="1"/>
        <v>0.61158316241820487</v>
      </c>
      <c r="AG7" s="344">
        <f t="shared" ref="AG7:AG70" si="22">(ROUND(AE7,3)-ROUND(AF7,3))*100</f>
        <v>1.7000000000000015</v>
      </c>
      <c r="AH7" s="189" t="str">
        <f t="shared" ref="AH7:AH70" si="23">INDEX($C$6:$C$79,MATCH(AI7,$M$6:$M$79,0))</f>
        <v>北区</v>
      </c>
      <c r="AI7" s="247">
        <f t="shared" ref="AI7:AI70" si="24">LARGE($M$6:$M$79,ROW(A2))</f>
        <v>3.1086255403828997</v>
      </c>
      <c r="AJ7" s="345">
        <f t="shared" ref="AJ7:AJ70" si="25">VLOOKUP(AH7,$S$88:$AE$161,11,FALSE)</f>
        <v>3.0179326432424554</v>
      </c>
      <c r="AK7" s="345">
        <f t="shared" ref="AK7:AK70" si="26">ROUND(AI7,2)-ROUND(AJ7,2)</f>
        <v>8.9999999999999858E-2</v>
      </c>
      <c r="AL7" s="189" t="str">
        <f t="shared" ref="AL7:AL70" si="27">INDEX($C$6:$C$79,MATCH(AM7,$N$6:$N$79,0))</f>
        <v>西成区</v>
      </c>
      <c r="AM7" s="247">
        <f t="shared" ref="AM7:AM70" si="28">LARGE($N$6:$N$79,ROW(A2))</f>
        <v>2.1067167976479899</v>
      </c>
      <c r="AN7" s="247">
        <f t="shared" ref="AN7:AN70" si="29">VLOOKUP(AL7,$S$88:$AE$161,12,FALSE)</f>
        <v>2.1451690530622067</v>
      </c>
      <c r="AO7" s="247">
        <f t="shared" ref="AO7:AO70" si="30">ROUND(AM7,2)-ROUND(AN7,2)</f>
        <v>-4.0000000000000036E-2</v>
      </c>
      <c r="AP7" s="189" t="str">
        <f t="shared" ref="AP7:AP70" si="31">INDEX($C$6:$C$79,MATCH(AQ7,$O$6:$O$79,0))</f>
        <v>泉南市</v>
      </c>
      <c r="AQ7" s="200">
        <f t="shared" ref="AQ7:AQ70" si="32">LARGE($O$6:$O$79,ROW(A2))</f>
        <v>9161.8882600951456</v>
      </c>
      <c r="AR7" s="200">
        <f t="shared" ref="AR7:AR70" si="33">VLOOKUP(AP7,$S$88:$AE$161,13,FALSE)</f>
        <v>9109.6292260124683</v>
      </c>
      <c r="AS7" s="200">
        <f t="shared" ref="AS7:AS70" si="34">ROUND(AQ7,0)-ROUND(AR7,0)</f>
        <v>52</v>
      </c>
      <c r="AT7" s="15"/>
      <c r="AU7" s="106">
        <f t="shared" ref="AU7:AU70" si="35">$I$80</f>
        <v>45768.544918422951</v>
      </c>
      <c r="AV7" s="106">
        <f t="shared" ref="AV7:AV70" si="36">$Y$162</f>
        <v>44456.15174059679</v>
      </c>
      <c r="AW7" s="106">
        <f t="shared" ref="AW7:AW70" si="37">ROUND(AU7,0)-ROUND(AV7,0)</f>
        <v>1313</v>
      </c>
      <c r="AX7" s="106">
        <f t="shared" ref="AX7:AX70" si="38">$J$80</f>
        <v>16041.262670853561</v>
      </c>
      <c r="AY7" s="106">
        <f t="shared" ref="AY7:AY70" si="39">$Z$162</f>
        <v>16187.232980899265</v>
      </c>
      <c r="AZ7" s="106">
        <f t="shared" ref="AZ7:AZ70" si="40">ROUND(AX7,0)-ROUND(AY7,0)</f>
        <v>-146</v>
      </c>
      <c r="BA7" s="106">
        <f t="shared" ref="BA7:BA70" si="41">$K$80</f>
        <v>80156.432936676807</v>
      </c>
      <c r="BB7" s="106">
        <f t="shared" ref="BB7:BB70" si="42">$AA$162</f>
        <v>80262.585512980906</v>
      </c>
      <c r="BC7" s="106">
        <f t="shared" ref="BC7:BC70" si="43">ROUND(BA7,0)-ROUND(BB7,0)</f>
        <v>-107</v>
      </c>
      <c r="BD7" s="90">
        <f t="shared" ref="BD7:BD70" si="44">$L$80</f>
        <v>0.57099029038105886</v>
      </c>
      <c r="BE7" s="90">
        <f t="shared" ref="BE7:BE70" si="45">$AB$162</f>
        <v>0.5538838732451109</v>
      </c>
      <c r="BF7" s="344">
        <f t="shared" ref="BF7:BF70" si="46">(ROUND(BD7,3)-ROUND(BE7,3))*100</f>
        <v>1.6999999999999904</v>
      </c>
      <c r="BG7" s="345">
        <f t="shared" ref="BG7:BG70" si="47">$M$80</f>
        <v>2.8531759536350507</v>
      </c>
      <c r="BH7" s="345">
        <f t="shared" ref="BH7:BH70" si="48">$AC$162</f>
        <v>2.7463712787141876</v>
      </c>
      <c r="BI7" s="345">
        <f t="shared" ref="BI7:BI70" si="49">ROUND(BG7,2)-ROUND(BH7,2)</f>
        <v>0.10000000000000009</v>
      </c>
      <c r="BJ7" s="345">
        <f t="shared" ref="BJ7:BJ70" si="50">$N$80</f>
        <v>1.8883859337173088</v>
      </c>
      <c r="BK7" s="345">
        <f t="shared" ref="BK7:BK70" si="51">$AD$162</f>
        <v>1.9344061895767439</v>
      </c>
      <c r="BL7" s="345">
        <f t="shared" ref="BL7:BL70" si="52">ROUND(BJ7,2)-ROUND(BK7,2)</f>
        <v>-4.0000000000000036E-2</v>
      </c>
      <c r="BM7" s="106">
        <f t="shared" ref="BM7:BM70" si="53">$O$80</f>
        <v>8494.6950644120498</v>
      </c>
      <c r="BN7" s="106">
        <f t="shared" ref="BN7:BN70" si="54">$AE$162</f>
        <v>8368.0630614819838</v>
      </c>
      <c r="BO7" s="106">
        <f t="shared" ref="BO7:BO70" si="55">ROUND(BM7,0)-ROUND(BN7,0)</f>
        <v>127</v>
      </c>
      <c r="BP7" s="106">
        <v>0</v>
      </c>
    </row>
    <row r="8" spans="2:68" s="14" customFormat="1" ht="13.5" customHeight="1">
      <c r="B8" s="6">
        <v>3</v>
      </c>
      <c r="C8" s="12" t="s">
        <v>68</v>
      </c>
      <c r="D8" s="433">
        <v>9306</v>
      </c>
      <c r="E8" s="346">
        <v>29316</v>
      </c>
      <c r="F8" s="433">
        <v>466616690</v>
      </c>
      <c r="G8" s="433">
        <v>5329</v>
      </c>
      <c r="H8" s="433">
        <v>51017</v>
      </c>
      <c r="I8" s="113">
        <f t="shared" si="2"/>
        <v>50141.488287126587</v>
      </c>
      <c r="J8" s="113">
        <f t="shared" si="3"/>
        <v>15916.79253649884</v>
      </c>
      <c r="K8" s="113">
        <f t="shared" si="4"/>
        <v>87561.773315819097</v>
      </c>
      <c r="L8" s="147">
        <f t="shared" si="0"/>
        <v>0.57264130668385993</v>
      </c>
      <c r="M8" s="248">
        <f t="shared" si="5"/>
        <v>3.1502256608639589</v>
      </c>
      <c r="N8" s="247">
        <f t="shared" si="6"/>
        <v>1.7402442352299086</v>
      </c>
      <c r="O8" s="200">
        <f t="shared" si="7"/>
        <v>9146.2980967128606</v>
      </c>
      <c r="R8" s="189" t="str">
        <f t="shared" si="8"/>
        <v>東住吉区</v>
      </c>
      <c r="S8" s="106">
        <f t="shared" si="9"/>
        <v>49899.367461806483</v>
      </c>
      <c r="T8" s="106">
        <f t="shared" si="10"/>
        <v>48456.29056830248</v>
      </c>
      <c r="U8" s="106">
        <f t="shared" si="11"/>
        <v>1443</v>
      </c>
      <c r="V8" s="189" t="str">
        <f t="shared" si="12"/>
        <v>生野区</v>
      </c>
      <c r="W8" s="106">
        <f t="shared" si="13"/>
        <v>17510.604356504384</v>
      </c>
      <c r="X8" s="106">
        <f t="shared" si="14"/>
        <v>17761.873166952577</v>
      </c>
      <c r="Y8" s="106">
        <f t="shared" si="15"/>
        <v>-251</v>
      </c>
      <c r="Z8" s="189" t="str">
        <f t="shared" si="16"/>
        <v>東住吉区</v>
      </c>
      <c r="AA8" s="200">
        <f t="shared" si="17"/>
        <v>92409.599602911985</v>
      </c>
      <c r="AB8" s="106">
        <f t="shared" si="18"/>
        <v>91885.818961743847</v>
      </c>
      <c r="AC8" s="106">
        <f t="shared" si="19"/>
        <v>524</v>
      </c>
      <c r="AD8" s="189" t="str">
        <f t="shared" si="20"/>
        <v>吹田市</v>
      </c>
      <c r="AE8" s="90">
        <f t="shared" si="21"/>
        <v>0.60503272190985347</v>
      </c>
      <c r="AF8" s="90">
        <f t="shared" si="1"/>
        <v>0.58936299371414025</v>
      </c>
      <c r="AG8" s="344">
        <f t="shared" si="22"/>
        <v>1.6000000000000014</v>
      </c>
      <c r="AH8" s="189" t="str">
        <f t="shared" si="23"/>
        <v>東住吉区</v>
      </c>
      <c r="AI8" s="247">
        <f t="shared" si="24"/>
        <v>3.0519967837041007</v>
      </c>
      <c r="AJ8" s="345">
        <f t="shared" si="25"/>
        <v>2.9285813212686396</v>
      </c>
      <c r="AK8" s="345">
        <f t="shared" si="26"/>
        <v>0.11999999999999966</v>
      </c>
      <c r="AL8" s="189" t="str">
        <f t="shared" si="27"/>
        <v>生野区</v>
      </c>
      <c r="AM8" s="247">
        <f t="shared" si="28"/>
        <v>2.0665972403020048</v>
      </c>
      <c r="AN8" s="247">
        <f t="shared" si="29"/>
        <v>2.1016730304539504</v>
      </c>
      <c r="AO8" s="247">
        <f t="shared" si="30"/>
        <v>-3.0000000000000249E-2</v>
      </c>
      <c r="AP8" s="189" t="str">
        <f t="shared" si="31"/>
        <v>福島区</v>
      </c>
      <c r="AQ8" s="200">
        <f t="shared" si="32"/>
        <v>9146.2980967128606</v>
      </c>
      <c r="AR8" s="200">
        <f t="shared" si="33"/>
        <v>8924.9653783722697</v>
      </c>
      <c r="AS8" s="200">
        <f t="shared" si="34"/>
        <v>221</v>
      </c>
      <c r="AT8" s="15"/>
      <c r="AU8" s="106">
        <f t="shared" si="35"/>
        <v>45768.544918422951</v>
      </c>
      <c r="AV8" s="106">
        <f t="shared" si="36"/>
        <v>44456.15174059679</v>
      </c>
      <c r="AW8" s="106">
        <f t="shared" si="37"/>
        <v>1313</v>
      </c>
      <c r="AX8" s="106">
        <f t="shared" si="38"/>
        <v>16041.262670853561</v>
      </c>
      <c r="AY8" s="106">
        <f t="shared" si="39"/>
        <v>16187.232980899265</v>
      </c>
      <c r="AZ8" s="106">
        <f t="shared" si="40"/>
        <v>-146</v>
      </c>
      <c r="BA8" s="106">
        <f t="shared" si="41"/>
        <v>80156.432936676807</v>
      </c>
      <c r="BB8" s="106">
        <f t="shared" si="42"/>
        <v>80262.585512980906</v>
      </c>
      <c r="BC8" s="106">
        <f t="shared" si="43"/>
        <v>-107</v>
      </c>
      <c r="BD8" s="90">
        <f t="shared" si="44"/>
        <v>0.57099029038105886</v>
      </c>
      <c r="BE8" s="90">
        <f t="shared" si="45"/>
        <v>0.5538838732451109</v>
      </c>
      <c r="BF8" s="344">
        <f t="shared" si="46"/>
        <v>1.6999999999999904</v>
      </c>
      <c r="BG8" s="345">
        <f t="shared" si="47"/>
        <v>2.8531759536350507</v>
      </c>
      <c r="BH8" s="345">
        <f t="shared" si="48"/>
        <v>2.7463712787141876</v>
      </c>
      <c r="BI8" s="345">
        <f t="shared" si="49"/>
        <v>0.10000000000000009</v>
      </c>
      <c r="BJ8" s="345">
        <f t="shared" si="50"/>
        <v>1.8883859337173088</v>
      </c>
      <c r="BK8" s="345">
        <f t="shared" si="51"/>
        <v>1.9344061895767439</v>
      </c>
      <c r="BL8" s="345">
        <f t="shared" si="52"/>
        <v>-4.0000000000000036E-2</v>
      </c>
      <c r="BM8" s="106">
        <f t="shared" si="53"/>
        <v>8494.6950644120498</v>
      </c>
      <c r="BN8" s="106">
        <f t="shared" si="54"/>
        <v>8368.0630614819838</v>
      </c>
      <c r="BO8" s="106">
        <f t="shared" si="55"/>
        <v>127</v>
      </c>
      <c r="BP8" s="106">
        <v>0</v>
      </c>
    </row>
    <row r="9" spans="2:68" s="14" customFormat="1" ht="13.5" customHeight="1">
      <c r="B9" s="6">
        <v>4</v>
      </c>
      <c r="C9" s="12" t="s">
        <v>69</v>
      </c>
      <c r="D9" s="433">
        <v>10425</v>
      </c>
      <c r="E9" s="346">
        <v>28963</v>
      </c>
      <c r="F9" s="433">
        <v>490216080</v>
      </c>
      <c r="G9" s="433">
        <v>5206</v>
      </c>
      <c r="H9" s="433">
        <v>55385</v>
      </c>
      <c r="I9" s="113">
        <f t="shared" si="2"/>
        <v>47023.125179856113</v>
      </c>
      <c r="J9" s="113">
        <f t="shared" si="3"/>
        <v>16925.597486448227</v>
      </c>
      <c r="K9" s="113">
        <f t="shared" si="4"/>
        <v>94163.672685363039</v>
      </c>
      <c r="L9" s="147">
        <f t="shared" si="0"/>
        <v>0.49937649880095925</v>
      </c>
      <c r="M9" s="248">
        <f t="shared" si="5"/>
        <v>2.7782254196642686</v>
      </c>
      <c r="N9" s="247">
        <f t="shared" si="6"/>
        <v>1.9122673756171666</v>
      </c>
      <c r="O9" s="200">
        <f t="shared" si="7"/>
        <v>8851.0622009569379</v>
      </c>
      <c r="R9" s="189" t="str">
        <f t="shared" si="8"/>
        <v>八尾市</v>
      </c>
      <c r="S9" s="106">
        <f t="shared" si="9"/>
        <v>48039.509331190282</v>
      </c>
      <c r="T9" s="106">
        <f t="shared" si="10"/>
        <v>46983.368688516945</v>
      </c>
      <c r="U9" s="106">
        <f t="shared" si="11"/>
        <v>1057</v>
      </c>
      <c r="V9" s="189" t="str">
        <f t="shared" si="12"/>
        <v>平野区</v>
      </c>
      <c r="W9" s="106">
        <f t="shared" si="13"/>
        <v>17500.942169711489</v>
      </c>
      <c r="X9" s="106">
        <f t="shared" si="14"/>
        <v>17177.462886316884</v>
      </c>
      <c r="Y9" s="106">
        <f t="shared" si="15"/>
        <v>324</v>
      </c>
      <c r="Z9" s="189" t="str">
        <f t="shared" si="16"/>
        <v>生野区</v>
      </c>
      <c r="AA9" s="200">
        <f t="shared" si="17"/>
        <v>91176.996836873019</v>
      </c>
      <c r="AB9" s="106">
        <f t="shared" si="18"/>
        <v>91969.859598853873</v>
      </c>
      <c r="AC9" s="106">
        <f t="shared" si="19"/>
        <v>-793</v>
      </c>
      <c r="AD9" s="189" t="str">
        <f t="shared" si="20"/>
        <v>交野市</v>
      </c>
      <c r="AE9" s="90">
        <f t="shared" si="21"/>
        <v>0.60269360269360273</v>
      </c>
      <c r="AF9" s="90">
        <f t="shared" si="1"/>
        <v>0.57731799583108157</v>
      </c>
      <c r="AG9" s="344">
        <f t="shared" si="22"/>
        <v>2.6000000000000023</v>
      </c>
      <c r="AH9" s="189" t="str">
        <f t="shared" si="23"/>
        <v>吹田市</v>
      </c>
      <c r="AI9" s="247">
        <f t="shared" si="24"/>
        <v>3.0318186007926999</v>
      </c>
      <c r="AJ9" s="345">
        <f t="shared" si="25"/>
        <v>2.9485969412732294</v>
      </c>
      <c r="AK9" s="345">
        <f t="shared" si="26"/>
        <v>7.9999999999999627E-2</v>
      </c>
      <c r="AL9" s="189" t="str">
        <f t="shared" si="27"/>
        <v>平野区</v>
      </c>
      <c r="AM9" s="247">
        <f t="shared" si="28"/>
        <v>2.0656332492179597</v>
      </c>
      <c r="AN9" s="247">
        <f t="shared" si="29"/>
        <v>2.0920716746387766</v>
      </c>
      <c r="AO9" s="247">
        <f t="shared" si="30"/>
        <v>-2.0000000000000018E-2</v>
      </c>
      <c r="AP9" s="189" t="str">
        <f t="shared" si="31"/>
        <v>千早赤阪村</v>
      </c>
      <c r="AQ9" s="200">
        <f t="shared" si="32"/>
        <v>9134.2495667244366</v>
      </c>
      <c r="AR9" s="200">
        <f t="shared" si="33"/>
        <v>8309.7448696616757</v>
      </c>
      <c r="AS9" s="200">
        <f t="shared" si="34"/>
        <v>824</v>
      </c>
      <c r="AT9" s="15"/>
      <c r="AU9" s="106">
        <f t="shared" si="35"/>
        <v>45768.544918422951</v>
      </c>
      <c r="AV9" s="106">
        <f t="shared" si="36"/>
        <v>44456.15174059679</v>
      </c>
      <c r="AW9" s="106">
        <f t="shared" si="37"/>
        <v>1313</v>
      </c>
      <c r="AX9" s="106">
        <f t="shared" si="38"/>
        <v>16041.262670853561</v>
      </c>
      <c r="AY9" s="106">
        <f t="shared" si="39"/>
        <v>16187.232980899265</v>
      </c>
      <c r="AZ9" s="106">
        <f t="shared" si="40"/>
        <v>-146</v>
      </c>
      <c r="BA9" s="106">
        <f t="shared" si="41"/>
        <v>80156.432936676807</v>
      </c>
      <c r="BB9" s="106">
        <f t="shared" si="42"/>
        <v>80262.585512980906</v>
      </c>
      <c r="BC9" s="106">
        <f t="shared" si="43"/>
        <v>-107</v>
      </c>
      <c r="BD9" s="90">
        <f t="shared" si="44"/>
        <v>0.57099029038105886</v>
      </c>
      <c r="BE9" s="90">
        <f t="shared" si="45"/>
        <v>0.5538838732451109</v>
      </c>
      <c r="BF9" s="344">
        <f t="shared" si="46"/>
        <v>1.6999999999999904</v>
      </c>
      <c r="BG9" s="345">
        <f t="shared" si="47"/>
        <v>2.8531759536350507</v>
      </c>
      <c r="BH9" s="345">
        <f t="shared" si="48"/>
        <v>2.7463712787141876</v>
      </c>
      <c r="BI9" s="345">
        <f t="shared" si="49"/>
        <v>0.10000000000000009</v>
      </c>
      <c r="BJ9" s="345">
        <f t="shared" si="50"/>
        <v>1.8883859337173088</v>
      </c>
      <c r="BK9" s="345">
        <f t="shared" si="51"/>
        <v>1.9344061895767439</v>
      </c>
      <c r="BL9" s="345">
        <f t="shared" si="52"/>
        <v>-4.0000000000000036E-2</v>
      </c>
      <c r="BM9" s="106">
        <f t="shared" si="53"/>
        <v>8494.6950644120498</v>
      </c>
      <c r="BN9" s="106">
        <f t="shared" si="54"/>
        <v>8368.0630614819838</v>
      </c>
      <c r="BO9" s="106">
        <f t="shared" si="55"/>
        <v>127</v>
      </c>
      <c r="BP9" s="106">
        <v>0</v>
      </c>
    </row>
    <row r="10" spans="2:68" s="14" customFormat="1" ht="13.5" customHeight="1">
      <c r="B10" s="6">
        <v>5</v>
      </c>
      <c r="C10" s="12" t="s">
        <v>70</v>
      </c>
      <c r="D10" s="433">
        <v>9340</v>
      </c>
      <c r="E10" s="346">
        <v>23673</v>
      </c>
      <c r="F10" s="433">
        <v>400780860</v>
      </c>
      <c r="G10" s="433">
        <v>4731</v>
      </c>
      <c r="H10" s="433">
        <v>45412</v>
      </c>
      <c r="I10" s="113">
        <f>IFERROR(F10/D10,"-")</f>
        <v>42910.156316916487</v>
      </c>
      <c r="J10" s="113">
        <f>IFERROR(F10/E10,"-")</f>
        <v>16929.872006082878</v>
      </c>
      <c r="K10" s="113">
        <f t="shared" si="4"/>
        <v>84713.772986683573</v>
      </c>
      <c r="L10" s="147">
        <f t="shared" si="0"/>
        <v>0.50653104925053538</v>
      </c>
      <c r="M10" s="248">
        <f t="shared" si="5"/>
        <v>2.5345824411134905</v>
      </c>
      <c r="N10" s="247">
        <f t="shared" si="6"/>
        <v>1.9183035525704388</v>
      </c>
      <c r="O10" s="200">
        <f t="shared" si="7"/>
        <v>8825.4395314013909</v>
      </c>
      <c r="R10" s="189" t="str">
        <f t="shared" si="8"/>
        <v>都島区</v>
      </c>
      <c r="S10" s="106">
        <f t="shared" si="9"/>
        <v>47597.667167030566</v>
      </c>
      <c r="T10" s="106">
        <f t="shared" si="10"/>
        <v>46725.080309766243</v>
      </c>
      <c r="U10" s="106">
        <f t="shared" si="11"/>
        <v>873</v>
      </c>
      <c r="V10" s="189" t="str">
        <f t="shared" si="12"/>
        <v>西成区</v>
      </c>
      <c r="W10" s="106">
        <f t="shared" si="13"/>
        <v>17487.130660937411</v>
      </c>
      <c r="X10" s="106">
        <f t="shared" si="14"/>
        <v>17932.427806521478</v>
      </c>
      <c r="Y10" s="106">
        <f t="shared" si="15"/>
        <v>-445</v>
      </c>
      <c r="Z10" s="189" t="str">
        <f t="shared" si="16"/>
        <v>住之江区</v>
      </c>
      <c r="AA10" s="200">
        <f t="shared" si="17"/>
        <v>88411.227440234332</v>
      </c>
      <c r="AB10" s="106">
        <f t="shared" si="18"/>
        <v>90229.128037574032</v>
      </c>
      <c r="AC10" s="106">
        <f t="shared" si="19"/>
        <v>-1818</v>
      </c>
      <c r="AD10" s="189" t="str">
        <f t="shared" si="20"/>
        <v>池田市</v>
      </c>
      <c r="AE10" s="90">
        <f t="shared" si="21"/>
        <v>0.60253567570640743</v>
      </c>
      <c r="AF10" s="90">
        <f t="shared" si="1"/>
        <v>0.58353742309300516</v>
      </c>
      <c r="AG10" s="344">
        <f t="shared" si="22"/>
        <v>1.9000000000000017</v>
      </c>
      <c r="AH10" s="189" t="str">
        <f t="shared" si="23"/>
        <v>箕面市</v>
      </c>
      <c r="AI10" s="247">
        <f t="shared" si="24"/>
        <v>3.0171462719499864</v>
      </c>
      <c r="AJ10" s="345">
        <f t="shared" si="25"/>
        <v>2.9442816681316533</v>
      </c>
      <c r="AK10" s="345">
        <f t="shared" si="26"/>
        <v>8.0000000000000071E-2</v>
      </c>
      <c r="AL10" s="189" t="str">
        <f t="shared" si="27"/>
        <v>太子町</v>
      </c>
      <c r="AM10" s="247">
        <f t="shared" si="28"/>
        <v>2.0647933884297522</v>
      </c>
      <c r="AN10" s="247">
        <f t="shared" si="29"/>
        <v>2.0700648748841521</v>
      </c>
      <c r="AO10" s="247">
        <f t="shared" si="30"/>
        <v>-9.9999999999997868E-3</v>
      </c>
      <c r="AP10" s="189" t="str">
        <f t="shared" si="31"/>
        <v>泉佐野市</v>
      </c>
      <c r="AQ10" s="200">
        <f t="shared" si="32"/>
        <v>8989.74002453701</v>
      </c>
      <c r="AR10" s="200">
        <f t="shared" si="33"/>
        <v>9224.861238682588</v>
      </c>
      <c r="AS10" s="200">
        <f t="shared" si="34"/>
        <v>-235</v>
      </c>
      <c r="AT10" s="15"/>
      <c r="AU10" s="106">
        <f t="shared" si="35"/>
        <v>45768.544918422951</v>
      </c>
      <c r="AV10" s="106">
        <f t="shared" si="36"/>
        <v>44456.15174059679</v>
      </c>
      <c r="AW10" s="106">
        <f t="shared" si="37"/>
        <v>1313</v>
      </c>
      <c r="AX10" s="106">
        <f t="shared" si="38"/>
        <v>16041.262670853561</v>
      </c>
      <c r="AY10" s="106">
        <f t="shared" si="39"/>
        <v>16187.232980899265</v>
      </c>
      <c r="AZ10" s="106">
        <f t="shared" si="40"/>
        <v>-146</v>
      </c>
      <c r="BA10" s="106">
        <f t="shared" si="41"/>
        <v>80156.432936676807</v>
      </c>
      <c r="BB10" s="106">
        <f t="shared" si="42"/>
        <v>80262.585512980906</v>
      </c>
      <c r="BC10" s="106">
        <f t="shared" si="43"/>
        <v>-107</v>
      </c>
      <c r="BD10" s="90">
        <f t="shared" si="44"/>
        <v>0.57099029038105886</v>
      </c>
      <c r="BE10" s="90">
        <f t="shared" si="45"/>
        <v>0.5538838732451109</v>
      </c>
      <c r="BF10" s="344">
        <f t="shared" si="46"/>
        <v>1.6999999999999904</v>
      </c>
      <c r="BG10" s="345">
        <f t="shared" si="47"/>
        <v>2.8531759536350507</v>
      </c>
      <c r="BH10" s="345">
        <f t="shared" si="48"/>
        <v>2.7463712787141876</v>
      </c>
      <c r="BI10" s="345">
        <f t="shared" si="49"/>
        <v>0.10000000000000009</v>
      </c>
      <c r="BJ10" s="345">
        <f t="shared" si="50"/>
        <v>1.8883859337173088</v>
      </c>
      <c r="BK10" s="345">
        <f t="shared" si="51"/>
        <v>1.9344061895767439</v>
      </c>
      <c r="BL10" s="345">
        <f t="shared" si="52"/>
        <v>-4.0000000000000036E-2</v>
      </c>
      <c r="BM10" s="106">
        <f t="shared" si="53"/>
        <v>8494.6950644120498</v>
      </c>
      <c r="BN10" s="106">
        <f t="shared" si="54"/>
        <v>8368.0630614819838</v>
      </c>
      <c r="BO10" s="106">
        <f t="shared" si="55"/>
        <v>127</v>
      </c>
      <c r="BP10" s="106">
        <v>0</v>
      </c>
    </row>
    <row r="11" spans="2:68" s="14" customFormat="1" ht="13.5" customHeight="1">
      <c r="B11" s="6">
        <v>6</v>
      </c>
      <c r="C11" s="12" t="s">
        <v>71</v>
      </c>
      <c r="D11" s="433">
        <v>12774</v>
      </c>
      <c r="E11" s="346">
        <v>32124</v>
      </c>
      <c r="F11" s="433">
        <v>535597630</v>
      </c>
      <c r="G11" s="433">
        <v>6528</v>
      </c>
      <c r="H11" s="433">
        <v>61487</v>
      </c>
      <c r="I11" s="113">
        <f>IFERROR(F11/D11,"-")</f>
        <v>41928.732581806798</v>
      </c>
      <c r="J11" s="113">
        <f t="shared" si="3"/>
        <v>16672.818764786454</v>
      </c>
      <c r="K11" s="113">
        <f t="shared" si="4"/>
        <v>82046.205575980392</v>
      </c>
      <c r="L11" s="147">
        <f t="shared" si="0"/>
        <v>0.51103804603100045</v>
      </c>
      <c r="M11" s="248">
        <f t="shared" si="5"/>
        <v>2.5147956787224048</v>
      </c>
      <c r="N11" s="247">
        <f t="shared" si="6"/>
        <v>1.9140517992777986</v>
      </c>
      <c r="O11" s="200">
        <f t="shared" si="7"/>
        <v>8710.7458487159893</v>
      </c>
      <c r="R11" s="189" t="str">
        <f t="shared" si="8"/>
        <v>堺市東区</v>
      </c>
      <c r="S11" s="106">
        <f t="shared" si="9"/>
        <v>47415.722413897463</v>
      </c>
      <c r="T11" s="106">
        <f t="shared" si="10"/>
        <v>45420.178925170934</v>
      </c>
      <c r="U11" s="106">
        <f t="shared" si="11"/>
        <v>1996</v>
      </c>
      <c r="V11" s="189" t="str">
        <f t="shared" si="12"/>
        <v>門真市</v>
      </c>
      <c r="W11" s="106">
        <f t="shared" si="13"/>
        <v>17438.280677613107</v>
      </c>
      <c r="X11" s="106">
        <f t="shared" si="14"/>
        <v>17213.17840222186</v>
      </c>
      <c r="Y11" s="106">
        <f t="shared" si="15"/>
        <v>225</v>
      </c>
      <c r="Z11" s="189" t="str">
        <f t="shared" si="16"/>
        <v>平野区</v>
      </c>
      <c r="AA11" s="200">
        <f t="shared" si="17"/>
        <v>88391.784329848466</v>
      </c>
      <c r="AB11" s="106">
        <f t="shared" si="18"/>
        <v>86788.56123215628</v>
      </c>
      <c r="AC11" s="106">
        <f t="shared" si="19"/>
        <v>1603</v>
      </c>
      <c r="AD11" s="189" t="str">
        <f t="shared" si="20"/>
        <v>河内長野市</v>
      </c>
      <c r="AE11" s="90">
        <f t="shared" si="21"/>
        <v>0.59394243488573639</v>
      </c>
      <c r="AF11" s="90">
        <f t="shared" si="1"/>
        <v>0.57512404258393945</v>
      </c>
      <c r="AG11" s="344">
        <f t="shared" si="22"/>
        <v>1.9000000000000017</v>
      </c>
      <c r="AH11" s="189" t="str">
        <f t="shared" si="23"/>
        <v>天王寺区</v>
      </c>
      <c r="AI11" s="247">
        <f t="shared" si="24"/>
        <v>3.0149081364829398</v>
      </c>
      <c r="AJ11" s="345">
        <f t="shared" si="25"/>
        <v>2.8301991150442478</v>
      </c>
      <c r="AK11" s="345">
        <f t="shared" si="26"/>
        <v>0.17999999999999972</v>
      </c>
      <c r="AL11" s="189" t="str">
        <f t="shared" si="27"/>
        <v>住之江区</v>
      </c>
      <c r="AM11" s="247">
        <f t="shared" si="28"/>
        <v>2.0589736005324264</v>
      </c>
      <c r="AN11" s="247">
        <f t="shared" si="29"/>
        <v>2.1048085287156355</v>
      </c>
      <c r="AO11" s="247">
        <f t="shared" si="30"/>
        <v>-4.0000000000000036E-2</v>
      </c>
      <c r="AP11" s="189" t="str">
        <f t="shared" si="31"/>
        <v>熊取町</v>
      </c>
      <c r="AQ11" s="200">
        <f t="shared" si="32"/>
        <v>8976.5885773485279</v>
      </c>
      <c r="AR11" s="200">
        <f t="shared" si="33"/>
        <v>9013.0089709371296</v>
      </c>
      <c r="AS11" s="200">
        <f t="shared" si="34"/>
        <v>-36</v>
      </c>
      <c r="AT11" s="15"/>
      <c r="AU11" s="106">
        <f t="shared" si="35"/>
        <v>45768.544918422951</v>
      </c>
      <c r="AV11" s="106">
        <f t="shared" si="36"/>
        <v>44456.15174059679</v>
      </c>
      <c r="AW11" s="106">
        <f t="shared" si="37"/>
        <v>1313</v>
      </c>
      <c r="AX11" s="106">
        <f t="shared" si="38"/>
        <v>16041.262670853561</v>
      </c>
      <c r="AY11" s="106">
        <f t="shared" si="39"/>
        <v>16187.232980899265</v>
      </c>
      <c r="AZ11" s="106">
        <f t="shared" si="40"/>
        <v>-146</v>
      </c>
      <c r="BA11" s="106">
        <f t="shared" si="41"/>
        <v>80156.432936676807</v>
      </c>
      <c r="BB11" s="106">
        <f t="shared" si="42"/>
        <v>80262.585512980906</v>
      </c>
      <c r="BC11" s="106">
        <f t="shared" si="43"/>
        <v>-107</v>
      </c>
      <c r="BD11" s="90">
        <f t="shared" si="44"/>
        <v>0.57099029038105886</v>
      </c>
      <c r="BE11" s="90">
        <f t="shared" si="45"/>
        <v>0.5538838732451109</v>
      </c>
      <c r="BF11" s="344">
        <f t="shared" si="46"/>
        <v>1.6999999999999904</v>
      </c>
      <c r="BG11" s="345">
        <f t="shared" si="47"/>
        <v>2.8531759536350507</v>
      </c>
      <c r="BH11" s="345">
        <f t="shared" si="48"/>
        <v>2.7463712787141876</v>
      </c>
      <c r="BI11" s="345">
        <f t="shared" si="49"/>
        <v>0.10000000000000009</v>
      </c>
      <c r="BJ11" s="345">
        <f t="shared" si="50"/>
        <v>1.8883859337173088</v>
      </c>
      <c r="BK11" s="345">
        <f t="shared" si="51"/>
        <v>1.9344061895767439</v>
      </c>
      <c r="BL11" s="345">
        <f t="shared" si="52"/>
        <v>-4.0000000000000036E-2</v>
      </c>
      <c r="BM11" s="106">
        <f t="shared" si="53"/>
        <v>8494.6950644120498</v>
      </c>
      <c r="BN11" s="106">
        <f t="shared" si="54"/>
        <v>8368.0630614819838</v>
      </c>
      <c r="BO11" s="106">
        <f t="shared" si="55"/>
        <v>127</v>
      </c>
      <c r="BP11" s="106">
        <v>0</v>
      </c>
    </row>
    <row r="12" spans="2:68" s="14" customFormat="1" ht="13.5" customHeight="1">
      <c r="B12" s="6">
        <v>7</v>
      </c>
      <c r="C12" s="12" t="s">
        <v>72</v>
      </c>
      <c r="D12" s="433">
        <v>11462</v>
      </c>
      <c r="E12" s="347">
        <v>29865</v>
      </c>
      <c r="F12" s="438">
        <v>468975990</v>
      </c>
      <c r="G12" s="438">
        <v>5914</v>
      </c>
      <c r="H12" s="433">
        <v>57599</v>
      </c>
      <c r="I12" s="113">
        <f t="shared" si="2"/>
        <v>40915.720642121792</v>
      </c>
      <c r="J12" s="113">
        <f t="shared" si="3"/>
        <v>15703.197388247112</v>
      </c>
      <c r="K12" s="113">
        <f t="shared" si="4"/>
        <v>79299.28812986135</v>
      </c>
      <c r="L12" s="147">
        <f t="shared" si="0"/>
        <v>0.51596580003489789</v>
      </c>
      <c r="M12" s="248">
        <f t="shared" si="5"/>
        <v>2.6055662188099808</v>
      </c>
      <c r="N12" s="247">
        <f t="shared" si="6"/>
        <v>1.9286455717394944</v>
      </c>
      <c r="O12" s="200">
        <f t="shared" si="7"/>
        <v>8142.0856264865706</v>
      </c>
      <c r="R12" s="189" t="str">
        <f t="shared" si="8"/>
        <v>箕面市</v>
      </c>
      <c r="S12" s="106">
        <f t="shared" si="9"/>
        <v>47311.488921577642</v>
      </c>
      <c r="T12" s="106">
        <f t="shared" si="10"/>
        <v>46120.242211153432</v>
      </c>
      <c r="U12" s="106">
        <f t="shared" si="11"/>
        <v>1191</v>
      </c>
      <c r="V12" s="189" t="str">
        <f t="shared" si="12"/>
        <v>住之江区</v>
      </c>
      <c r="W12" s="106">
        <f t="shared" si="13"/>
        <v>17297.493529542262</v>
      </c>
      <c r="X12" s="106">
        <f t="shared" si="14"/>
        <v>17876.804563752958</v>
      </c>
      <c r="Y12" s="106">
        <f t="shared" si="15"/>
        <v>-580</v>
      </c>
      <c r="Z12" s="189" t="str">
        <f t="shared" si="16"/>
        <v>都島区</v>
      </c>
      <c r="AA12" s="200">
        <f t="shared" si="17"/>
        <v>88381.022424933486</v>
      </c>
      <c r="AB12" s="106">
        <f t="shared" si="18"/>
        <v>88862.398745397513</v>
      </c>
      <c r="AC12" s="106">
        <f t="shared" si="19"/>
        <v>-481</v>
      </c>
      <c r="AD12" s="189" t="str">
        <f t="shared" si="20"/>
        <v>茨木市</v>
      </c>
      <c r="AE12" s="90">
        <f t="shared" si="21"/>
        <v>0.59269963085292399</v>
      </c>
      <c r="AF12" s="90">
        <f t="shared" si="1"/>
        <v>0.57863532080529989</v>
      </c>
      <c r="AG12" s="344">
        <f t="shared" si="22"/>
        <v>1.4000000000000012</v>
      </c>
      <c r="AH12" s="189" t="str">
        <f t="shared" si="23"/>
        <v>池田市</v>
      </c>
      <c r="AI12" s="247">
        <f t="shared" si="24"/>
        <v>3.0114275967934505</v>
      </c>
      <c r="AJ12" s="345">
        <f t="shared" si="25"/>
        <v>2.9230034048145273</v>
      </c>
      <c r="AK12" s="345">
        <f t="shared" si="26"/>
        <v>8.9999999999999858E-2</v>
      </c>
      <c r="AL12" s="189" t="str">
        <f t="shared" si="27"/>
        <v>堺市中区</v>
      </c>
      <c r="AM12" s="247">
        <f t="shared" si="28"/>
        <v>2.0408612958094943</v>
      </c>
      <c r="AN12" s="247">
        <f t="shared" si="29"/>
        <v>2.1010815835058514</v>
      </c>
      <c r="AO12" s="247">
        <f t="shared" si="30"/>
        <v>-6.0000000000000053E-2</v>
      </c>
      <c r="AP12" s="189" t="str">
        <f t="shared" si="31"/>
        <v>門真市</v>
      </c>
      <c r="AQ12" s="200">
        <f t="shared" si="32"/>
        <v>8911.4481198863468</v>
      </c>
      <c r="AR12" s="200">
        <f t="shared" si="33"/>
        <v>8635.5990861311184</v>
      </c>
      <c r="AS12" s="200">
        <f t="shared" si="34"/>
        <v>275</v>
      </c>
      <c r="AT12" s="15"/>
      <c r="AU12" s="106">
        <f t="shared" si="35"/>
        <v>45768.544918422951</v>
      </c>
      <c r="AV12" s="106">
        <f t="shared" si="36"/>
        <v>44456.15174059679</v>
      </c>
      <c r="AW12" s="106">
        <f t="shared" si="37"/>
        <v>1313</v>
      </c>
      <c r="AX12" s="106">
        <f t="shared" si="38"/>
        <v>16041.262670853561</v>
      </c>
      <c r="AY12" s="106">
        <f t="shared" si="39"/>
        <v>16187.232980899265</v>
      </c>
      <c r="AZ12" s="106">
        <f t="shared" si="40"/>
        <v>-146</v>
      </c>
      <c r="BA12" s="106">
        <f t="shared" si="41"/>
        <v>80156.432936676807</v>
      </c>
      <c r="BB12" s="106">
        <f t="shared" si="42"/>
        <v>80262.585512980906</v>
      </c>
      <c r="BC12" s="106">
        <f t="shared" si="43"/>
        <v>-107</v>
      </c>
      <c r="BD12" s="90">
        <f t="shared" si="44"/>
        <v>0.57099029038105886</v>
      </c>
      <c r="BE12" s="90">
        <f t="shared" si="45"/>
        <v>0.5538838732451109</v>
      </c>
      <c r="BF12" s="344">
        <f t="shared" si="46"/>
        <v>1.6999999999999904</v>
      </c>
      <c r="BG12" s="345">
        <f t="shared" si="47"/>
        <v>2.8531759536350507</v>
      </c>
      <c r="BH12" s="345">
        <f t="shared" si="48"/>
        <v>2.7463712787141876</v>
      </c>
      <c r="BI12" s="345">
        <f t="shared" si="49"/>
        <v>0.10000000000000009</v>
      </c>
      <c r="BJ12" s="345">
        <f t="shared" si="50"/>
        <v>1.8883859337173088</v>
      </c>
      <c r="BK12" s="345">
        <f t="shared" si="51"/>
        <v>1.9344061895767439</v>
      </c>
      <c r="BL12" s="345">
        <f t="shared" si="52"/>
        <v>-4.0000000000000036E-2</v>
      </c>
      <c r="BM12" s="106">
        <f t="shared" si="53"/>
        <v>8494.6950644120498</v>
      </c>
      <c r="BN12" s="106">
        <f t="shared" si="54"/>
        <v>8368.0630614819838</v>
      </c>
      <c r="BO12" s="106">
        <f t="shared" si="55"/>
        <v>127</v>
      </c>
      <c r="BP12" s="106">
        <v>0</v>
      </c>
    </row>
    <row r="13" spans="2:68" s="14" customFormat="1" ht="13.5" customHeight="1">
      <c r="B13" s="6">
        <v>8</v>
      </c>
      <c r="C13" s="12" t="s">
        <v>51</v>
      </c>
      <c r="D13" s="433">
        <v>9525</v>
      </c>
      <c r="E13" s="347">
        <v>28717</v>
      </c>
      <c r="F13" s="438">
        <v>426153890</v>
      </c>
      <c r="G13" s="438">
        <v>5318</v>
      </c>
      <c r="H13" s="433">
        <v>51999</v>
      </c>
      <c r="I13" s="113">
        <f t="shared" si="2"/>
        <v>44740.565879265094</v>
      </c>
      <c r="J13" s="113">
        <f t="shared" si="3"/>
        <v>14839.777483720445</v>
      </c>
      <c r="K13" s="113">
        <f t="shared" si="4"/>
        <v>80134.240315908231</v>
      </c>
      <c r="L13" s="147">
        <f t="shared" si="0"/>
        <v>0.55832020997375331</v>
      </c>
      <c r="M13" s="248">
        <f t="shared" si="5"/>
        <v>3.0149081364829398</v>
      </c>
      <c r="N13" s="247">
        <f t="shared" si="6"/>
        <v>1.8107392833513249</v>
      </c>
      <c r="O13" s="200">
        <f t="shared" si="7"/>
        <v>8195.4247197061486</v>
      </c>
      <c r="R13" s="189" t="str">
        <f t="shared" si="8"/>
        <v>生野区</v>
      </c>
      <c r="S13" s="106">
        <f t="shared" si="9"/>
        <v>47214.220797454138</v>
      </c>
      <c r="T13" s="106">
        <f t="shared" si="10"/>
        <v>46312.256156213931</v>
      </c>
      <c r="U13" s="106">
        <f t="shared" si="11"/>
        <v>902</v>
      </c>
      <c r="V13" s="189" t="str">
        <f t="shared" si="12"/>
        <v>忠岡町</v>
      </c>
      <c r="W13" s="106">
        <f t="shared" si="13"/>
        <v>17257.974393530996</v>
      </c>
      <c r="X13" s="106">
        <f t="shared" si="14"/>
        <v>17414.261627090065</v>
      </c>
      <c r="Y13" s="106">
        <f t="shared" si="15"/>
        <v>-156</v>
      </c>
      <c r="Z13" s="189" t="str">
        <f t="shared" si="16"/>
        <v>北区</v>
      </c>
      <c r="AA13" s="200">
        <f t="shared" si="17"/>
        <v>87698.412166207636</v>
      </c>
      <c r="AB13" s="106">
        <f t="shared" si="18"/>
        <v>88288.562508130606</v>
      </c>
      <c r="AC13" s="106">
        <f t="shared" si="19"/>
        <v>-591</v>
      </c>
      <c r="AD13" s="189" t="str">
        <f t="shared" si="20"/>
        <v>大阪狭山市</v>
      </c>
      <c r="AE13" s="90">
        <f t="shared" si="21"/>
        <v>0.58965065941810124</v>
      </c>
      <c r="AF13" s="90">
        <f t="shared" si="1"/>
        <v>0.57708222811671084</v>
      </c>
      <c r="AG13" s="344">
        <f t="shared" si="22"/>
        <v>1.3000000000000012</v>
      </c>
      <c r="AH13" s="189" t="str">
        <f t="shared" si="23"/>
        <v>豊中市</v>
      </c>
      <c r="AI13" s="247">
        <f t="shared" si="24"/>
        <v>2.9830724055085343</v>
      </c>
      <c r="AJ13" s="345">
        <f t="shared" si="25"/>
        <v>2.8946465113208792</v>
      </c>
      <c r="AK13" s="345">
        <f t="shared" si="26"/>
        <v>8.9999999999999858E-2</v>
      </c>
      <c r="AL13" s="189" t="str">
        <f t="shared" si="27"/>
        <v>藤井寺市</v>
      </c>
      <c r="AM13" s="247">
        <f t="shared" si="28"/>
        <v>2.0273310310804145</v>
      </c>
      <c r="AN13" s="247">
        <f t="shared" si="29"/>
        <v>2.1189963385741977</v>
      </c>
      <c r="AO13" s="247">
        <f t="shared" si="30"/>
        <v>-9.0000000000000302E-2</v>
      </c>
      <c r="AP13" s="189" t="str">
        <f t="shared" si="31"/>
        <v>四條畷市</v>
      </c>
      <c r="AQ13" s="200">
        <f t="shared" si="32"/>
        <v>8908.204275198188</v>
      </c>
      <c r="AR13" s="200">
        <f t="shared" si="33"/>
        <v>8612.7308868501532</v>
      </c>
      <c r="AS13" s="200">
        <f t="shared" si="34"/>
        <v>295</v>
      </c>
      <c r="AT13" s="15"/>
      <c r="AU13" s="106">
        <f t="shared" si="35"/>
        <v>45768.544918422951</v>
      </c>
      <c r="AV13" s="106">
        <f t="shared" si="36"/>
        <v>44456.15174059679</v>
      </c>
      <c r="AW13" s="106">
        <f t="shared" si="37"/>
        <v>1313</v>
      </c>
      <c r="AX13" s="106">
        <f t="shared" si="38"/>
        <v>16041.262670853561</v>
      </c>
      <c r="AY13" s="106">
        <f t="shared" si="39"/>
        <v>16187.232980899265</v>
      </c>
      <c r="AZ13" s="106">
        <f t="shared" si="40"/>
        <v>-146</v>
      </c>
      <c r="BA13" s="106">
        <f t="shared" si="41"/>
        <v>80156.432936676807</v>
      </c>
      <c r="BB13" s="106">
        <f t="shared" si="42"/>
        <v>80262.585512980906</v>
      </c>
      <c r="BC13" s="106">
        <f t="shared" si="43"/>
        <v>-107</v>
      </c>
      <c r="BD13" s="90">
        <f t="shared" si="44"/>
        <v>0.57099029038105886</v>
      </c>
      <c r="BE13" s="90">
        <f t="shared" si="45"/>
        <v>0.5538838732451109</v>
      </c>
      <c r="BF13" s="344">
        <f t="shared" si="46"/>
        <v>1.6999999999999904</v>
      </c>
      <c r="BG13" s="345">
        <f t="shared" si="47"/>
        <v>2.8531759536350507</v>
      </c>
      <c r="BH13" s="345">
        <f t="shared" si="48"/>
        <v>2.7463712787141876</v>
      </c>
      <c r="BI13" s="345">
        <f t="shared" si="49"/>
        <v>0.10000000000000009</v>
      </c>
      <c r="BJ13" s="345">
        <f t="shared" si="50"/>
        <v>1.8883859337173088</v>
      </c>
      <c r="BK13" s="345">
        <f t="shared" si="51"/>
        <v>1.9344061895767439</v>
      </c>
      <c r="BL13" s="345">
        <f t="shared" si="52"/>
        <v>-4.0000000000000036E-2</v>
      </c>
      <c r="BM13" s="106">
        <f t="shared" si="53"/>
        <v>8494.6950644120498</v>
      </c>
      <c r="BN13" s="106">
        <f t="shared" si="54"/>
        <v>8368.0630614819838</v>
      </c>
      <c r="BO13" s="106">
        <f t="shared" si="55"/>
        <v>127</v>
      </c>
      <c r="BP13" s="106">
        <v>0</v>
      </c>
    </row>
    <row r="14" spans="2:68" s="14" customFormat="1" ht="13.5" customHeight="1">
      <c r="B14" s="6">
        <v>9</v>
      </c>
      <c r="C14" s="12" t="s">
        <v>73</v>
      </c>
      <c r="D14" s="433">
        <v>6207</v>
      </c>
      <c r="E14" s="346">
        <v>14248</v>
      </c>
      <c r="F14" s="433">
        <v>235290670</v>
      </c>
      <c r="G14" s="433">
        <v>2760</v>
      </c>
      <c r="H14" s="433">
        <v>27947</v>
      </c>
      <c r="I14" s="113">
        <f t="shared" si="2"/>
        <v>37907.309489286286</v>
      </c>
      <c r="J14" s="113">
        <f t="shared" si="3"/>
        <v>16513.943711398089</v>
      </c>
      <c r="K14" s="113">
        <f t="shared" si="4"/>
        <v>85250.242753623184</v>
      </c>
      <c r="L14" s="147">
        <f t="shared" si="0"/>
        <v>0.444659255679072</v>
      </c>
      <c r="M14" s="248">
        <f t="shared" si="5"/>
        <v>2.295472853230224</v>
      </c>
      <c r="N14" s="247">
        <f t="shared" si="6"/>
        <v>1.9614682762492981</v>
      </c>
      <c r="O14" s="200">
        <f t="shared" si="7"/>
        <v>8419.1745088918306</v>
      </c>
      <c r="R14" s="189" t="str">
        <f t="shared" si="8"/>
        <v>此花区</v>
      </c>
      <c r="S14" s="106">
        <f t="shared" si="9"/>
        <v>47023.125179856113</v>
      </c>
      <c r="T14" s="106">
        <f t="shared" si="10"/>
        <v>44744.654018971545</v>
      </c>
      <c r="U14" s="106">
        <f t="shared" si="11"/>
        <v>2278</v>
      </c>
      <c r="V14" s="189" t="str">
        <f t="shared" si="12"/>
        <v>堺市西区</v>
      </c>
      <c r="W14" s="106">
        <f t="shared" si="13"/>
        <v>17161.413594297774</v>
      </c>
      <c r="X14" s="106">
        <f t="shared" si="14"/>
        <v>17564.725495519957</v>
      </c>
      <c r="Y14" s="106">
        <f t="shared" si="15"/>
        <v>-404</v>
      </c>
      <c r="Z14" s="189" t="str">
        <f t="shared" si="16"/>
        <v>福島区</v>
      </c>
      <c r="AA14" s="200">
        <f t="shared" si="17"/>
        <v>87561.773315819097</v>
      </c>
      <c r="AB14" s="106">
        <f t="shared" si="18"/>
        <v>88089.462583654429</v>
      </c>
      <c r="AC14" s="106">
        <f t="shared" si="19"/>
        <v>-527</v>
      </c>
      <c r="AD14" s="189" t="str">
        <f t="shared" si="20"/>
        <v>豊中市</v>
      </c>
      <c r="AE14" s="90">
        <f t="shared" si="21"/>
        <v>0.58621610162837801</v>
      </c>
      <c r="AF14" s="90">
        <f t="shared" si="1"/>
        <v>0.57109380157106082</v>
      </c>
      <c r="AG14" s="344">
        <f t="shared" si="22"/>
        <v>1.5000000000000013</v>
      </c>
      <c r="AH14" s="189" t="str">
        <f t="shared" si="23"/>
        <v>河内長野市</v>
      </c>
      <c r="AI14" s="247">
        <f t="shared" si="24"/>
        <v>2.9734525384299593</v>
      </c>
      <c r="AJ14" s="345">
        <f t="shared" si="25"/>
        <v>2.8451274146153476</v>
      </c>
      <c r="AK14" s="345">
        <f t="shared" si="26"/>
        <v>0.12000000000000011</v>
      </c>
      <c r="AL14" s="189" t="str">
        <f t="shared" si="27"/>
        <v>旭区</v>
      </c>
      <c r="AM14" s="247">
        <f t="shared" si="28"/>
        <v>2.0162631934574429</v>
      </c>
      <c r="AN14" s="247">
        <f t="shared" si="29"/>
        <v>2.0700858551725863</v>
      </c>
      <c r="AO14" s="247">
        <f t="shared" si="30"/>
        <v>-4.9999999999999822E-2</v>
      </c>
      <c r="AP14" s="189" t="str">
        <f t="shared" si="31"/>
        <v>此花区</v>
      </c>
      <c r="AQ14" s="200">
        <f t="shared" si="32"/>
        <v>8851.0622009569379</v>
      </c>
      <c r="AR14" s="200">
        <f t="shared" si="33"/>
        <v>8464.3139662271915</v>
      </c>
      <c r="AS14" s="200">
        <f t="shared" si="34"/>
        <v>387</v>
      </c>
      <c r="AT14" s="15"/>
      <c r="AU14" s="106">
        <f t="shared" si="35"/>
        <v>45768.544918422951</v>
      </c>
      <c r="AV14" s="106">
        <f t="shared" si="36"/>
        <v>44456.15174059679</v>
      </c>
      <c r="AW14" s="106">
        <f t="shared" si="37"/>
        <v>1313</v>
      </c>
      <c r="AX14" s="106">
        <f t="shared" si="38"/>
        <v>16041.262670853561</v>
      </c>
      <c r="AY14" s="106">
        <f t="shared" si="39"/>
        <v>16187.232980899265</v>
      </c>
      <c r="AZ14" s="106">
        <f t="shared" si="40"/>
        <v>-146</v>
      </c>
      <c r="BA14" s="106">
        <f t="shared" si="41"/>
        <v>80156.432936676807</v>
      </c>
      <c r="BB14" s="106">
        <f t="shared" si="42"/>
        <v>80262.585512980906</v>
      </c>
      <c r="BC14" s="106">
        <f t="shared" si="43"/>
        <v>-107</v>
      </c>
      <c r="BD14" s="90">
        <f t="shared" si="44"/>
        <v>0.57099029038105886</v>
      </c>
      <c r="BE14" s="90">
        <f t="shared" si="45"/>
        <v>0.5538838732451109</v>
      </c>
      <c r="BF14" s="344">
        <f t="shared" si="46"/>
        <v>1.6999999999999904</v>
      </c>
      <c r="BG14" s="345">
        <f t="shared" si="47"/>
        <v>2.8531759536350507</v>
      </c>
      <c r="BH14" s="345">
        <f t="shared" si="48"/>
        <v>2.7463712787141876</v>
      </c>
      <c r="BI14" s="345">
        <f t="shared" si="49"/>
        <v>0.10000000000000009</v>
      </c>
      <c r="BJ14" s="345">
        <f t="shared" si="50"/>
        <v>1.8883859337173088</v>
      </c>
      <c r="BK14" s="345">
        <f t="shared" si="51"/>
        <v>1.9344061895767439</v>
      </c>
      <c r="BL14" s="345">
        <f t="shared" si="52"/>
        <v>-4.0000000000000036E-2</v>
      </c>
      <c r="BM14" s="106">
        <f t="shared" si="53"/>
        <v>8494.6950644120498</v>
      </c>
      <c r="BN14" s="106">
        <f t="shared" si="54"/>
        <v>8368.0630614819838</v>
      </c>
      <c r="BO14" s="106">
        <f t="shared" si="55"/>
        <v>127</v>
      </c>
      <c r="BP14" s="106">
        <v>0</v>
      </c>
    </row>
    <row r="15" spans="2:68" s="14" customFormat="1" ht="13.5" customHeight="1">
      <c r="B15" s="6">
        <v>10</v>
      </c>
      <c r="C15" s="12" t="s">
        <v>52</v>
      </c>
      <c r="D15" s="433">
        <v>14097</v>
      </c>
      <c r="E15" s="346">
        <v>40012</v>
      </c>
      <c r="F15" s="433">
        <v>612696460</v>
      </c>
      <c r="G15" s="433">
        <v>7564</v>
      </c>
      <c r="H15" s="433">
        <v>79959</v>
      </c>
      <c r="I15" s="113">
        <f t="shared" si="2"/>
        <v>43462.897070298648</v>
      </c>
      <c r="J15" s="113">
        <f t="shared" si="3"/>
        <v>15312.817654703589</v>
      </c>
      <c r="K15" s="113">
        <f t="shared" si="4"/>
        <v>81001.647276573247</v>
      </c>
      <c r="L15" s="147">
        <f t="shared" si="0"/>
        <v>0.53656806412711922</v>
      </c>
      <c r="M15" s="248">
        <f t="shared" si="5"/>
        <v>2.8383343973895157</v>
      </c>
      <c r="N15" s="247">
        <f t="shared" si="6"/>
        <v>1.9983754873537938</v>
      </c>
      <c r="O15" s="200">
        <f t="shared" si="7"/>
        <v>7662.6328493352839</v>
      </c>
      <c r="R15" s="189" t="str">
        <f t="shared" si="8"/>
        <v>太子町</v>
      </c>
      <c r="S15" s="106">
        <f t="shared" si="9"/>
        <v>46963.251823251827</v>
      </c>
      <c r="T15" s="106">
        <f t="shared" si="10"/>
        <v>42885.970149253728</v>
      </c>
      <c r="U15" s="106">
        <f t="shared" si="11"/>
        <v>4077</v>
      </c>
      <c r="V15" s="189" t="str">
        <f t="shared" si="12"/>
        <v>泉大津市</v>
      </c>
      <c r="W15" s="106">
        <f t="shared" si="13"/>
        <v>17138.493579080445</v>
      </c>
      <c r="X15" s="106">
        <f t="shared" si="14"/>
        <v>17327.12119535141</v>
      </c>
      <c r="Y15" s="106">
        <f t="shared" si="15"/>
        <v>-189</v>
      </c>
      <c r="Z15" s="189" t="str">
        <f t="shared" si="16"/>
        <v>太子町</v>
      </c>
      <c r="AA15" s="200">
        <f t="shared" si="17"/>
        <v>87228.159362549806</v>
      </c>
      <c r="AB15" s="106">
        <f t="shared" si="18"/>
        <v>83030.542907180381</v>
      </c>
      <c r="AC15" s="106">
        <f t="shared" si="19"/>
        <v>4197</v>
      </c>
      <c r="AD15" s="189" t="str">
        <f t="shared" si="20"/>
        <v>高槻市</v>
      </c>
      <c r="AE15" s="90">
        <f t="shared" si="21"/>
        <v>0.5847659266029025</v>
      </c>
      <c r="AF15" s="90">
        <f t="shared" si="1"/>
        <v>0.56639203229435509</v>
      </c>
      <c r="AG15" s="344">
        <f t="shared" si="22"/>
        <v>1.9000000000000017</v>
      </c>
      <c r="AH15" s="189" t="str">
        <f t="shared" si="23"/>
        <v>八尾市</v>
      </c>
      <c r="AI15" s="247">
        <f t="shared" si="24"/>
        <v>2.9539467809625859</v>
      </c>
      <c r="AJ15" s="345">
        <f t="shared" si="25"/>
        <v>2.8473355401184204</v>
      </c>
      <c r="AK15" s="345">
        <f t="shared" si="26"/>
        <v>0.10000000000000009</v>
      </c>
      <c r="AL15" s="189" t="str">
        <f t="shared" si="27"/>
        <v>住吉区</v>
      </c>
      <c r="AM15" s="247">
        <f t="shared" si="28"/>
        <v>2.0151846013680603</v>
      </c>
      <c r="AN15" s="247">
        <f t="shared" si="29"/>
        <v>2.0700722410322823</v>
      </c>
      <c r="AO15" s="247">
        <f t="shared" si="30"/>
        <v>-4.9999999999999822E-2</v>
      </c>
      <c r="AP15" s="189" t="str">
        <f t="shared" si="31"/>
        <v>豊中市</v>
      </c>
      <c r="AQ15" s="200">
        <f t="shared" si="32"/>
        <v>8840.3906621351834</v>
      </c>
      <c r="AR15" s="200">
        <f t="shared" si="33"/>
        <v>8594.9677235708077</v>
      </c>
      <c r="AS15" s="200">
        <f t="shared" si="34"/>
        <v>245</v>
      </c>
      <c r="AT15" s="15"/>
      <c r="AU15" s="106">
        <f t="shared" si="35"/>
        <v>45768.544918422951</v>
      </c>
      <c r="AV15" s="106">
        <f t="shared" si="36"/>
        <v>44456.15174059679</v>
      </c>
      <c r="AW15" s="106">
        <f t="shared" si="37"/>
        <v>1313</v>
      </c>
      <c r="AX15" s="106">
        <f t="shared" si="38"/>
        <v>16041.262670853561</v>
      </c>
      <c r="AY15" s="106">
        <f t="shared" si="39"/>
        <v>16187.232980899265</v>
      </c>
      <c r="AZ15" s="106">
        <f t="shared" si="40"/>
        <v>-146</v>
      </c>
      <c r="BA15" s="106">
        <f t="shared" si="41"/>
        <v>80156.432936676807</v>
      </c>
      <c r="BB15" s="106">
        <f t="shared" si="42"/>
        <v>80262.585512980906</v>
      </c>
      <c r="BC15" s="106">
        <f t="shared" si="43"/>
        <v>-107</v>
      </c>
      <c r="BD15" s="90">
        <f t="shared" si="44"/>
        <v>0.57099029038105886</v>
      </c>
      <c r="BE15" s="90">
        <f t="shared" si="45"/>
        <v>0.5538838732451109</v>
      </c>
      <c r="BF15" s="344">
        <f t="shared" si="46"/>
        <v>1.6999999999999904</v>
      </c>
      <c r="BG15" s="345">
        <f t="shared" si="47"/>
        <v>2.8531759536350507</v>
      </c>
      <c r="BH15" s="345">
        <f t="shared" si="48"/>
        <v>2.7463712787141876</v>
      </c>
      <c r="BI15" s="345">
        <f t="shared" si="49"/>
        <v>0.10000000000000009</v>
      </c>
      <c r="BJ15" s="345">
        <f t="shared" si="50"/>
        <v>1.8883859337173088</v>
      </c>
      <c r="BK15" s="345">
        <f t="shared" si="51"/>
        <v>1.9344061895767439</v>
      </c>
      <c r="BL15" s="345">
        <f t="shared" si="52"/>
        <v>-4.0000000000000036E-2</v>
      </c>
      <c r="BM15" s="106">
        <f t="shared" si="53"/>
        <v>8494.6950644120498</v>
      </c>
      <c r="BN15" s="106">
        <f t="shared" si="54"/>
        <v>8368.0630614819838</v>
      </c>
      <c r="BO15" s="106">
        <f t="shared" si="55"/>
        <v>127</v>
      </c>
      <c r="BP15" s="106">
        <v>0</v>
      </c>
    </row>
    <row r="16" spans="2:68" s="14" customFormat="1" ht="13.5" customHeight="1">
      <c r="B16" s="6">
        <v>11</v>
      </c>
      <c r="C16" s="12" t="s">
        <v>53</v>
      </c>
      <c r="D16" s="433">
        <v>24081</v>
      </c>
      <c r="E16" s="346">
        <v>62907</v>
      </c>
      <c r="F16" s="433">
        <v>1044101260</v>
      </c>
      <c r="G16" s="433">
        <v>12351</v>
      </c>
      <c r="H16" s="433">
        <v>122454</v>
      </c>
      <c r="I16" s="113">
        <f t="shared" si="2"/>
        <v>43357.88630040281</v>
      </c>
      <c r="J16" s="113">
        <f t="shared" si="3"/>
        <v>16597.536999062107</v>
      </c>
      <c r="K16" s="113">
        <f t="shared" si="4"/>
        <v>84535.767144360783</v>
      </c>
      <c r="L16" s="147">
        <f t="shared" si="0"/>
        <v>0.5128939828080229</v>
      </c>
      <c r="M16" s="248">
        <f t="shared" si="5"/>
        <v>2.6123084589510404</v>
      </c>
      <c r="N16" s="247">
        <f t="shared" si="6"/>
        <v>1.9465878201154085</v>
      </c>
      <c r="O16" s="200">
        <f t="shared" si="7"/>
        <v>8526.4773710944519</v>
      </c>
      <c r="R16" s="189" t="str">
        <f t="shared" si="8"/>
        <v>堺市西区</v>
      </c>
      <c r="S16" s="106">
        <f t="shared" si="9"/>
        <v>46749.977369421562</v>
      </c>
      <c r="T16" s="106">
        <f t="shared" si="10"/>
        <v>46413.318984072321</v>
      </c>
      <c r="U16" s="106">
        <f t="shared" si="11"/>
        <v>337</v>
      </c>
      <c r="V16" s="189" t="str">
        <f t="shared" si="12"/>
        <v>堺市中区</v>
      </c>
      <c r="W16" s="106">
        <f t="shared" si="13"/>
        <v>17103.605613112726</v>
      </c>
      <c r="X16" s="106">
        <f t="shared" si="14"/>
        <v>17279.950145760278</v>
      </c>
      <c r="Y16" s="106">
        <f t="shared" si="15"/>
        <v>-176</v>
      </c>
      <c r="Z16" s="189" t="str">
        <f t="shared" si="16"/>
        <v>住吉区</v>
      </c>
      <c r="AA16" s="200">
        <f t="shared" si="17"/>
        <v>87200.137957610787</v>
      </c>
      <c r="AB16" s="106">
        <f t="shared" si="18"/>
        <v>87669.448407431977</v>
      </c>
      <c r="AC16" s="106">
        <f t="shared" si="19"/>
        <v>-469</v>
      </c>
      <c r="AD16" s="189" t="str">
        <f t="shared" si="20"/>
        <v>堺市南区</v>
      </c>
      <c r="AE16" s="90">
        <f t="shared" si="21"/>
        <v>0.57548600114551396</v>
      </c>
      <c r="AF16" s="90">
        <f t="shared" si="1"/>
        <v>0.55814954276492734</v>
      </c>
      <c r="AG16" s="344">
        <f t="shared" si="22"/>
        <v>1.6999999999999904</v>
      </c>
      <c r="AH16" s="189" t="str">
        <f t="shared" si="23"/>
        <v>茨木市</v>
      </c>
      <c r="AI16" s="247">
        <f t="shared" si="24"/>
        <v>2.9423450553720616</v>
      </c>
      <c r="AJ16" s="345">
        <f t="shared" si="25"/>
        <v>2.8448946974969709</v>
      </c>
      <c r="AK16" s="345">
        <f t="shared" si="26"/>
        <v>0.10000000000000009</v>
      </c>
      <c r="AL16" s="189" t="str">
        <f t="shared" si="27"/>
        <v>西淀川区</v>
      </c>
      <c r="AM16" s="247">
        <f t="shared" si="28"/>
        <v>1.9983754873537938</v>
      </c>
      <c r="AN16" s="247">
        <f t="shared" si="29"/>
        <v>2.0273619957537155</v>
      </c>
      <c r="AO16" s="247">
        <f t="shared" si="30"/>
        <v>-2.9999999999999805E-2</v>
      </c>
      <c r="AP16" s="189" t="str">
        <f t="shared" si="31"/>
        <v>西区</v>
      </c>
      <c r="AQ16" s="200">
        <f t="shared" si="32"/>
        <v>8825.4395314013909</v>
      </c>
      <c r="AR16" s="200">
        <f t="shared" si="33"/>
        <v>8577.2362186253813</v>
      </c>
      <c r="AS16" s="200">
        <f t="shared" si="34"/>
        <v>248</v>
      </c>
      <c r="AT16" s="15"/>
      <c r="AU16" s="106">
        <f t="shared" si="35"/>
        <v>45768.544918422951</v>
      </c>
      <c r="AV16" s="106">
        <f t="shared" si="36"/>
        <v>44456.15174059679</v>
      </c>
      <c r="AW16" s="106">
        <f t="shared" si="37"/>
        <v>1313</v>
      </c>
      <c r="AX16" s="106">
        <f t="shared" si="38"/>
        <v>16041.262670853561</v>
      </c>
      <c r="AY16" s="106">
        <f t="shared" si="39"/>
        <v>16187.232980899265</v>
      </c>
      <c r="AZ16" s="106">
        <f t="shared" si="40"/>
        <v>-146</v>
      </c>
      <c r="BA16" s="106">
        <f t="shared" si="41"/>
        <v>80156.432936676807</v>
      </c>
      <c r="BB16" s="106">
        <f t="shared" si="42"/>
        <v>80262.585512980906</v>
      </c>
      <c r="BC16" s="106">
        <f t="shared" si="43"/>
        <v>-107</v>
      </c>
      <c r="BD16" s="90">
        <f t="shared" si="44"/>
        <v>0.57099029038105886</v>
      </c>
      <c r="BE16" s="90">
        <f t="shared" si="45"/>
        <v>0.5538838732451109</v>
      </c>
      <c r="BF16" s="344">
        <f t="shared" si="46"/>
        <v>1.6999999999999904</v>
      </c>
      <c r="BG16" s="345">
        <f t="shared" si="47"/>
        <v>2.8531759536350507</v>
      </c>
      <c r="BH16" s="345">
        <f t="shared" si="48"/>
        <v>2.7463712787141876</v>
      </c>
      <c r="BI16" s="345">
        <f t="shared" si="49"/>
        <v>0.10000000000000009</v>
      </c>
      <c r="BJ16" s="345">
        <f t="shared" si="50"/>
        <v>1.8883859337173088</v>
      </c>
      <c r="BK16" s="345">
        <f t="shared" si="51"/>
        <v>1.9344061895767439</v>
      </c>
      <c r="BL16" s="345">
        <f t="shared" si="52"/>
        <v>-4.0000000000000036E-2</v>
      </c>
      <c r="BM16" s="106">
        <f t="shared" si="53"/>
        <v>8494.6950644120498</v>
      </c>
      <c r="BN16" s="106">
        <f t="shared" si="54"/>
        <v>8368.0630614819838</v>
      </c>
      <c r="BO16" s="106">
        <f t="shared" si="55"/>
        <v>127</v>
      </c>
      <c r="BP16" s="106">
        <v>0</v>
      </c>
    </row>
    <row r="17" spans="2:68" s="14" customFormat="1" ht="13.5" customHeight="1">
      <c r="B17" s="6">
        <v>12</v>
      </c>
      <c r="C17" s="12" t="s">
        <v>74</v>
      </c>
      <c r="D17" s="433">
        <v>12454</v>
      </c>
      <c r="E17" s="346">
        <v>33319</v>
      </c>
      <c r="F17" s="433">
        <v>543102150</v>
      </c>
      <c r="G17" s="433">
        <v>6282</v>
      </c>
      <c r="H17" s="433">
        <v>66537</v>
      </c>
      <c r="I17" s="113">
        <f t="shared" si="2"/>
        <v>43608.651838766658</v>
      </c>
      <c r="J17" s="113">
        <f t="shared" si="3"/>
        <v>16300.073531618596</v>
      </c>
      <c r="K17" s="113">
        <f t="shared" si="4"/>
        <v>86453.701050620817</v>
      </c>
      <c r="L17" s="147">
        <f t="shared" si="0"/>
        <v>0.50441625180664851</v>
      </c>
      <c r="M17" s="248">
        <f t="shared" si="5"/>
        <v>2.6753653444676408</v>
      </c>
      <c r="N17" s="247">
        <f t="shared" si="6"/>
        <v>1.9969686965395119</v>
      </c>
      <c r="O17" s="200">
        <f t="shared" si="7"/>
        <v>8162.4081338202805</v>
      </c>
      <c r="R17" s="189" t="str">
        <f t="shared" si="8"/>
        <v>豊中市</v>
      </c>
      <c r="S17" s="106">
        <f t="shared" si="9"/>
        <v>46727.481745520781</v>
      </c>
      <c r="T17" s="106">
        <f t="shared" si="10"/>
        <v>44846.424186414944</v>
      </c>
      <c r="U17" s="106">
        <f t="shared" si="11"/>
        <v>1881</v>
      </c>
      <c r="V17" s="189" t="str">
        <f t="shared" si="12"/>
        <v>田尻町</v>
      </c>
      <c r="W17" s="106">
        <f t="shared" si="13"/>
        <v>17091.119016817593</v>
      </c>
      <c r="X17" s="106">
        <f t="shared" si="14"/>
        <v>16226.497875354107</v>
      </c>
      <c r="Y17" s="106">
        <f t="shared" si="15"/>
        <v>865</v>
      </c>
      <c r="Z17" s="189" t="str">
        <f t="shared" si="16"/>
        <v>門真市</v>
      </c>
      <c r="AA17" s="200">
        <f t="shared" si="17"/>
        <v>86566.825440782792</v>
      </c>
      <c r="AB17" s="106">
        <f t="shared" si="18"/>
        <v>84112.855004490571</v>
      </c>
      <c r="AC17" s="106">
        <f t="shared" si="19"/>
        <v>2454</v>
      </c>
      <c r="AD17" s="189" t="str">
        <f t="shared" si="20"/>
        <v>北区</v>
      </c>
      <c r="AE17" s="90">
        <f t="shared" si="21"/>
        <v>0.57304604405407256</v>
      </c>
      <c r="AF17" s="90">
        <f t="shared" si="1"/>
        <v>0.56035865286484909</v>
      </c>
      <c r="AG17" s="344">
        <f t="shared" si="22"/>
        <v>1.2999999999999901</v>
      </c>
      <c r="AH17" s="189" t="str">
        <f t="shared" si="23"/>
        <v>堺市東区</v>
      </c>
      <c r="AI17" s="247">
        <f t="shared" si="24"/>
        <v>2.9411657889958236</v>
      </c>
      <c r="AJ17" s="345">
        <f t="shared" si="25"/>
        <v>2.8402453830915713</v>
      </c>
      <c r="AK17" s="345">
        <f t="shared" si="26"/>
        <v>0.10000000000000009</v>
      </c>
      <c r="AL17" s="189" t="str">
        <f t="shared" si="27"/>
        <v>東成区</v>
      </c>
      <c r="AM17" s="247">
        <f t="shared" si="28"/>
        <v>1.9969686965395119</v>
      </c>
      <c r="AN17" s="247">
        <f t="shared" si="29"/>
        <v>2.0189606967252627</v>
      </c>
      <c r="AO17" s="247">
        <f t="shared" si="30"/>
        <v>-2.0000000000000018E-2</v>
      </c>
      <c r="AP17" s="189" t="str">
        <f t="shared" si="31"/>
        <v>岸和田市</v>
      </c>
      <c r="AQ17" s="200">
        <f t="shared" si="32"/>
        <v>8784.5691955360071</v>
      </c>
      <c r="AR17" s="200">
        <f t="shared" si="33"/>
        <v>8756.5753831717229</v>
      </c>
      <c r="AS17" s="200">
        <f t="shared" si="34"/>
        <v>28</v>
      </c>
      <c r="AT17" s="15"/>
      <c r="AU17" s="106">
        <f t="shared" si="35"/>
        <v>45768.544918422951</v>
      </c>
      <c r="AV17" s="106">
        <f t="shared" si="36"/>
        <v>44456.15174059679</v>
      </c>
      <c r="AW17" s="106">
        <f t="shared" si="37"/>
        <v>1313</v>
      </c>
      <c r="AX17" s="106">
        <f t="shared" si="38"/>
        <v>16041.262670853561</v>
      </c>
      <c r="AY17" s="106">
        <f t="shared" si="39"/>
        <v>16187.232980899265</v>
      </c>
      <c r="AZ17" s="106">
        <f t="shared" si="40"/>
        <v>-146</v>
      </c>
      <c r="BA17" s="106">
        <f t="shared" si="41"/>
        <v>80156.432936676807</v>
      </c>
      <c r="BB17" s="106">
        <f t="shared" si="42"/>
        <v>80262.585512980906</v>
      </c>
      <c r="BC17" s="106">
        <f t="shared" si="43"/>
        <v>-107</v>
      </c>
      <c r="BD17" s="90">
        <f t="shared" si="44"/>
        <v>0.57099029038105886</v>
      </c>
      <c r="BE17" s="90">
        <f t="shared" si="45"/>
        <v>0.5538838732451109</v>
      </c>
      <c r="BF17" s="344">
        <f t="shared" si="46"/>
        <v>1.6999999999999904</v>
      </c>
      <c r="BG17" s="345">
        <f t="shared" si="47"/>
        <v>2.8531759536350507</v>
      </c>
      <c r="BH17" s="345">
        <f t="shared" si="48"/>
        <v>2.7463712787141876</v>
      </c>
      <c r="BI17" s="345">
        <f t="shared" si="49"/>
        <v>0.10000000000000009</v>
      </c>
      <c r="BJ17" s="345">
        <f t="shared" si="50"/>
        <v>1.8883859337173088</v>
      </c>
      <c r="BK17" s="345">
        <f t="shared" si="51"/>
        <v>1.9344061895767439</v>
      </c>
      <c r="BL17" s="345">
        <f t="shared" si="52"/>
        <v>-4.0000000000000036E-2</v>
      </c>
      <c r="BM17" s="106">
        <f t="shared" si="53"/>
        <v>8494.6950644120498</v>
      </c>
      <c r="BN17" s="106">
        <f t="shared" si="54"/>
        <v>8368.0630614819838</v>
      </c>
      <c r="BO17" s="106">
        <f t="shared" si="55"/>
        <v>127</v>
      </c>
      <c r="BP17" s="106">
        <v>0</v>
      </c>
    </row>
    <row r="18" spans="2:68" s="14" customFormat="1" ht="13.5" customHeight="1">
      <c r="B18" s="6">
        <v>13</v>
      </c>
      <c r="C18" s="12" t="s">
        <v>75</v>
      </c>
      <c r="D18" s="433">
        <v>21368</v>
      </c>
      <c r="E18" s="346">
        <v>57615</v>
      </c>
      <c r="F18" s="433">
        <v>1008873470</v>
      </c>
      <c r="G18" s="433">
        <v>11065</v>
      </c>
      <c r="H18" s="433">
        <v>119067</v>
      </c>
      <c r="I18" s="113">
        <f t="shared" si="2"/>
        <v>47214.220797454138</v>
      </c>
      <c r="J18" s="113">
        <f t="shared" si="3"/>
        <v>17510.604356504384</v>
      </c>
      <c r="K18" s="113">
        <f t="shared" si="4"/>
        <v>91176.996836873019</v>
      </c>
      <c r="L18" s="147">
        <f t="shared" si="0"/>
        <v>0.51783040059902663</v>
      </c>
      <c r="M18" s="248">
        <f t="shared" si="5"/>
        <v>2.6963216023961065</v>
      </c>
      <c r="N18" s="247">
        <f t="shared" si="6"/>
        <v>2.0665972403020048</v>
      </c>
      <c r="O18" s="200">
        <f t="shared" si="7"/>
        <v>8473.1577179235228</v>
      </c>
      <c r="R18" s="189" t="str">
        <f t="shared" si="8"/>
        <v>大阪市</v>
      </c>
      <c r="S18" s="106">
        <f t="shared" si="9"/>
        <v>46716.327817590936</v>
      </c>
      <c r="T18" s="106">
        <f t="shared" si="10"/>
        <v>45301.619766587777</v>
      </c>
      <c r="U18" s="106">
        <f t="shared" si="11"/>
        <v>1414</v>
      </c>
      <c r="V18" s="189" t="str">
        <f t="shared" si="12"/>
        <v>西区</v>
      </c>
      <c r="W18" s="106">
        <f t="shared" si="13"/>
        <v>16929.872006082878</v>
      </c>
      <c r="X18" s="106">
        <f t="shared" si="14"/>
        <v>16817.568760923557</v>
      </c>
      <c r="Y18" s="106">
        <f t="shared" si="15"/>
        <v>112</v>
      </c>
      <c r="Z18" s="189" t="str">
        <f t="shared" si="16"/>
        <v>東成区</v>
      </c>
      <c r="AA18" s="200">
        <f t="shared" si="17"/>
        <v>86453.701050620817</v>
      </c>
      <c r="AB18" s="106">
        <f t="shared" si="18"/>
        <v>85370.644834571242</v>
      </c>
      <c r="AC18" s="106">
        <f t="shared" si="19"/>
        <v>1083</v>
      </c>
      <c r="AD18" s="189" t="str">
        <f t="shared" si="20"/>
        <v>福島区</v>
      </c>
      <c r="AE18" s="90">
        <f t="shared" si="21"/>
        <v>0.57264130668385993</v>
      </c>
      <c r="AF18" s="90">
        <f t="shared" si="1"/>
        <v>0.55919709684735763</v>
      </c>
      <c r="AG18" s="344">
        <f t="shared" si="22"/>
        <v>1.3999999999999901</v>
      </c>
      <c r="AH18" s="189" t="str">
        <f t="shared" si="23"/>
        <v>都島区</v>
      </c>
      <c r="AI18" s="247">
        <f t="shared" si="24"/>
        <v>2.9405021834061134</v>
      </c>
      <c r="AJ18" s="345">
        <f t="shared" si="25"/>
        <v>2.8455471102825185</v>
      </c>
      <c r="AK18" s="345">
        <f t="shared" si="26"/>
        <v>8.9999999999999858E-2</v>
      </c>
      <c r="AL18" s="189" t="str">
        <f t="shared" si="27"/>
        <v>泉佐野市</v>
      </c>
      <c r="AM18" s="247">
        <f t="shared" si="28"/>
        <v>1.9969666919442337</v>
      </c>
      <c r="AN18" s="247">
        <f t="shared" si="29"/>
        <v>2.0056582669912495</v>
      </c>
      <c r="AO18" s="247">
        <f t="shared" si="30"/>
        <v>-9.9999999999997868E-3</v>
      </c>
      <c r="AP18" s="189" t="str">
        <f t="shared" si="31"/>
        <v>太子町</v>
      </c>
      <c r="AQ18" s="200">
        <f t="shared" si="32"/>
        <v>8763.3157220621197</v>
      </c>
      <c r="AR18" s="200">
        <f t="shared" si="33"/>
        <v>8490.4083094555881</v>
      </c>
      <c r="AS18" s="200">
        <f t="shared" si="34"/>
        <v>273</v>
      </c>
      <c r="AT18" s="15"/>
      <c r="AU18" s="106">
        <f t="shared" si="35"/>
        <v>45768.544918422951</v>
      </c>
      <c r="AV18" s="106">
        <f t="shared" si="36"/>
        <v>44456.15174059679</v>
      </c>
      <c r="AW18" s="106">
        <f t="shared" si="37"/>
        <v>1313</v>
      </c>
      <c r="AX18" s="106">
        <f t="shared" si="38"/>
        <v>16041.262670853561</v>
      </c>
      <c r="AY18" s="106">
        <f t="shared" si="39"/>
        <v>16187.232980899265</v>
      </c>
      <c r="AZ18" s="106">
        <f t="shared" si="40"/>
        <v>-146</v>
      </c>
      <c r="BA18" s="106">
        <f t="shared" si="41"/>
        <v>80156.432936676807</v>
      </c>
      <c r="BB18" s="106">
        <f t="shared" si="42"/>
        <v>80262.585512980906</v>
      </c>
      <c r="BC18" s="106">
        <f t="shared" si="43"/>
        <v>-107</v>
      </c>
      <c r="BD18" s="90">
        <f t="shared" si="44"/>
        <v>0.57099029038105886</v>
      </c>
      <c r="BE18" s="90">
        <f t="shared" si="45"/>
        <v>0.5538838732451109</v>
      </c>
      <c r="BF18" s="344">
        <f t="shared" si="46"/>
        <v>1.6999999999999904</v>
      </c>
      <c r="BG18" s="345">
        <f t="shared" si="47"/>
        <v>2.8531759536350507</v>
      </c>
      <c r="BH18" s="345">
        <f t="shared" si="48"/>
        <v>2.7463712787141876</v>
      </c>
      <c r="BI18" s="345">
        <f t="shared" si="49"/>
        <v>0.10000000000000009</v>
      </c>
      <c r="BJ18" s="345">
        <f t="shared" si="50"/>
        <v>1.8883859337173088</v>
      </c>
      <c r="BK18" s="345">
        <f t="shared" si="51"/>
        <v>1.9344061895767439</v>
      </c>
      <c r="BL18" s="345">
        <f t="shared" si="52"/>
        <v>-4.0000000000000036E-2</v>
      </c>
      <c r="BM18" s="106">
        <f t="shared" si="53"/>
        <v>8494.6950644120498</v>
      </c>
      <c r="BN18" s="106">
        <f t="shared" si="54"/>
        <v>8368.0630614819838</v>
      </c>
      <c r="BO18" s="106">
        <f t="shared" si="55"/>
        <v>127</v>
      </c>
      <c r="BP18" s="106">
        <v>0</v>
      </c>
    </row>
    <row r="19" spans="2:68" s="14" customFormat="1" ht="13.5" customHeight="1">
      <c r="B19" s="6">
        <v>14</v>
      </c>
      <c r="C19" s="12" t="s">
        <v>76</v>
      </c>
      <c r="D19" s="433">
        <v>16265</v>
      </c>
      <c r="E19" s="346">
        <v>42919</v>
      </c>
      <c r="F19" s="433">
        <v>711367650</v>
      </c>
      <c r="G19" s="433">
        <v>8250</v>
      </c>
      <c r="H19" s="433">
        <v>86536</v>
      </c>
      <c r="I19" s="113">
        <f t="shared" si="2"/>
        <v>43736.098985551798</v>
      </c>
      <c r="J19" s="113">
        <f t="shared" si="3"/>
        <v>16574.655746872013</v>
      </c>
      <c r="K19" s="113">
        <f t="shared" si="4"/>
        <v>86226.381818181821</v>
      </c>
      <c r="L19" s="147">
        <f t="shared" si="0"/>
        <v>0.50722410083000302</v>
      </c>
      <c r="M19" s="248">
        <f t="shared" si="5"/>
        <v>2.6387334767906547</v>
      </c>
      <c r="N19" s="247">
        <f t="shared" si="6"/>
        <v>2.0162631934574429</v>
      </c>
      <c r="O19" s="200">
        <f t="shared" si="7"/>
        <v>8220.4822270500135</v>
      </c>
      <c r="R19" s="189" t="str">
        <f t="shared" si="8"/>
        <v>吹田市</v>
      </c>
      <c r="S19" s="106">
        <f t="shared" si="9"/>
        <v>46698.852060097706</v>
      </c>
      <c r="T19" s="106">
        <f t="shared" si="10"/>
        <v>45815.480838897922</v>
      </c>
      <c r="U19" s="106">
        <f t="shared" si="11"/>
        <v>884</v>
      </c>
      <c r="V19" s="189" t="str">
        <f t="shared" si="12"/>
        <v>此花区</v>
      </c>
      <c r="W19" s="106">
        <f t="shared" si="13"/>
        <v>16925.597486448227</v>
      </c>
      <c r="X19" s="106">
        <f t="shared" si="14"/>
        <v>16818.078814036406</v>
      </c>
      <c r="Y19" s="106">
        <f t="shared" si="15"/>
        <v>108</v>
      </c>
      <c r="Z19" s="189" t="str">
        <f t="shared" si="16"/>
        <v>大阪市</v>
      </c>
      <c r="AA19" s="200">
        <f t="shared" si="17"/>
        <v>86447.989181971236</v>
      </c>
      <c r="AB19" s="106">
        <f t="shared" si="18"/>
        <v>86256.953474639478</v>
      </c>
      <c r="AC19" s="106">
        <f t="shared" si="19"/>
        <v>191</v>
      </c>
      <c r="AD19" s="189" t="str">
        <f t="shared" si="20"/>
        <v>島本町</v>
      </c>
      <c r="AE19" s="90">
        <f t="shared" si="21"/>
        <v>0.56972952234797625</v>
      </c>
      <c r="AF19" s="90">
        <f t="shared" si="1"/>
        <v>0.55726285597213687</v>
      </c>
      <c r="AG19" s="344">
        <f t="shared" si="22"/>
        <v>1.2999999999999901</v>
      </c>
      <c r="AH19" s="189" t="str">
        <f t="shared" si="23"/>
        <v>豊能町</v>
      </c>
      <c r="AI19" s="247">
        <f t="shared" si="24"/>
        <v>2.9062383264848712</v>
      </c>
      <c r="AJ19" s="345">
        <f t="shared" si="25"/>
        <v>2.9292707292707294</v>
      </c>
      <c r="AK19" s="345">
        <f t="shared" si="26"/>
        <v>-2.0000000000000018E-2</v>
      </c>
      <c r="AL19" s="189" t="str">
        <f t="shared" si="27"/>
        <v>堺市美原区</v>
      </c>
      <c r="AM19" s="247">
        <f t="shared" si="28"/>
        <v>1.9964071856287424</v>
      </c>
      <c r="AN19" s="247">
        <f t="shared" si="29"/>
        <v>2.0613269575612674</v>
      </c>
      <c r="AO19" s="247">
        <f t="shared" si="30"/>
        <v>-6.0000000000000053E-2</v>
      </c>
      <c r="AP19" s="189" t="str">
        <f t="shared" si="31"/>
        <v>大阪狭山市</v>
      </c>
      <c r="AQ19" s="200">
        <f t="shared" si="32"/>
        <v>8740.6056696067481</v>
      </c>
      <c r="AR19" s="200">
        <f t="shared" si="33"/>
        <v>8572.4840502160932</v>
      </c>
      <c r="AS19" s="200">
        <f t="shared" si="34"/>
        <v>169</v>
      </c>
      <c r="AT19" s="15"/>
      <c r="AU19" s="106">
        <f t="shared" si="35"/>
        <v>45768.544918422951</v>
      </c>
      <c r="AV19" s="106">
        <f t="shared" si="36"/>
        <v>44456.15174059679</v>
      </c>
      <c r="AW19" s="106">
        <f t="shared" si="37"/>
        <v>1313</v>
      </c>
      <c r="AX19" s="106">
        <f t="shared" si="38"/>
        <v>16041.262670853561</v>
      </c>
      <c r="AY19" s="106">
        <f t="shared" si="39"/>
        <v>16187.232980899265</v>
      </c>
      <c r="AZ19" s="106">
        <f t="shared" si="40"/>
        <v>-146</v>
      </c>
      <c r="BA19" s="106">
        <f t="shared" si="41"/>
        <v>80156.432936676807</v>
      </c>
      <c r="BB19" s="106">
        <f t="shared" si="42"/>
        <v>80262.585512980906</v>
      </c>
      <c r="BC19" s="106">
        <f t="shared" si="43"/>
        <v>-107</v>
      </c>
      <c r="BD19" s="90">
        <f t="shared" si="44"/>
        <v>0.57099029038105886</v>
      </c>
      <c r="BE19" s="90">
        <f t="shared" si="45"/>
        <v>0.5538838732451109</v>
      </c>
      <c r="BF19" s="344">
        <f t="shared" si="46"/>
        <v>1.6999999999999904</v>
      </c>
      <c r="BG19" s="345">
        <f t="shared" si="47"/>
        <v>2.8531759536350507</v>
      </c>
      <c r="BH19" s="345">
        <f t="shared" si="48"/>
        <v>2.7463712787141876</v>
      </c>
      <c r="BI19" s="345">
        <f t="shared" si="49"/>
        <v>0.10000000000000009</v>
      </c>
      <c r="BJ19" s="345">
        <f t="shared" si="50"/>
        <v>1.8883859337173088</v>
      </c>
      <c r="BK19" s="345">
        <f t="shared" si="51"/>
        <v>1.9344061895767439</v>
      </c>
      <c r="BL19" s="345">
        <f t="shared" si="52"/>
        <v>-4.0000000000000036E-2</v>
      </c>
      <c r="BM19" s="106">
        <f t="shared" si="53"/>
        <v>8494.6950644120498</v>
      </c>
      <c r="BN19" s="106">
        <f t="shared" si="54"/>
        <v>8368.0630614819838</v>
      </c>
      <c r="BO19" s="106">
        <f t="shared" si="55"/>
        <v>127</v>
      </c>
      <c r="BP19" s="106">
        <v>0</v>
      </c>
    </row>
    <row r="20" spans="2:68" s="14" customFormat="1" ht="13.5" customHeight="1">
      <c r="B20" s="6">
        <v>15</v>
      </c>
      <c r="C20" s="12" t="s">
        <v>77</v>
      </c>
      <c r="D20" s="433">
        <v>26539</v>
      </c>
      <c r="E20" s="347">
        <v>70824</v>
      </c>
      <c r="F20" s="438">
        <v>1159380500</v>
      </c>
      <c r="G20" s="438">
        <v>13819</v>
      </c>
      <c r="H20" s="433">
        <v>136659</v>
      </c>
      <c r="I20" s="113">
        <f t="shared" si="2"/>
        <v>43685.915068389913</v>
      </c>
      <c r="J20" s="113">
        <f t="shared" si="3"/>
        <v>16369.881678527054</v>
      </c>
      <c r="K20" s="113">
        <f t="shared" si="4"/>
        <v>83897.568565019174</v>
      </c>
      <c r="L20" s="147">
        <f t="shared" si="0"/>
        <v>0.52070537699235087</v>
      </c>
      <c r="M20" s="248">
        <f t="shared" si="5"/>
        <v>2.6686762877274952</v>
      </c>
      <c r="N20" s="247">
        <f t="shared" si="6"/>
        <v>1.9295577770247374</v>
      </c>
      <c r="O20" s="200">
        <f t="shared" si="7"/>
        <v>8483.7478687828825</v>
      </c>
      <c r="R20" s="189" t="str">
        <f t="shared" si="8"/>
        <v>堺市</v>
      </c>
      <c r="S20" s="106">
        <f t="shared" si="9"/>
        <v>46531.741007605648</v>
      </c>
      <c r="T20" s="106">
        <f t="shared" si="10"/>
        <v>45555.429101522728</v>
      </c>
      <c r="U20" s="106">
        <f t="shared" si="11"/>
        <v>977</v>
      </c>
      <c r="V20" s="189" t="str">
        <f t="shared" si="12"/>
        <v>藤井寺市</v>
      </c>
      <c r="W20" s="106">
        <f t="shared" si="13"/>
        <v>16873.519158033218</v>
      </c>
      <c r="X20" s="106">
        <f t="shared" si="14"/>
        <v>17004.546270371167</v>
      </c>
      <c r="Y20" s="106">
        <f t="shared" si="15"/>
        <v>-131</v>
      </c>
      <c r="Z20" s="189" t="str">
        <f t="shared" si="16"/>
        <v>阿倍野区</v>
      </c>
      <c r="AA20" s="200">
        <f t="shared" si="17"/>
        <v>86430.131985098458</v>
      </c>
      <c r="AB20" s="106">
        <f t="shared" si="18"/>
        <v>85435.09530875471</v>
      </c>
      <c r="AC20" s="106">
        <f t="shared" si="19"/>
        <v>995</v>
      </c>
      <c r="AD20" s="189" t="str">
        <f t="shared" si="20"/>
        <v>河南町</v>
      </c>
      <c r="AE20" s="90">
        <f t="shared" si="21"/>
        <v>0.56917743460447523</v>
      </c>
      <c r="AF20" s="90">
        <f t="shared" si="1"/>
        <v>0.5468387951009599</v>
      </c>
      <c r="AG20" s="344">
        <f t="shared" si="22"/>
        <v>2.1999999999999909</v>
      </c>
      <c r="AH20" s="189" t="str">
        <f t="shared" si="23"/>
        <v>大阪狭山市</v>
      </c>
      <c r="AI20" s="247">
        <f t="shared" si="24"/>
        <v>2.884224302828954</v>
      </c>
      <c r="AJ20" s="345">
        <f t="shared" si="25"/>
        <v>2.7573474801061009</v>
      </c>
      <c r="AK20" s="345">
        <f t="shared" si="26"/>
        <v>0.12000000000000011</v>
      </c>
      <c r="AL20" s="189" t="str">
        <f t="shared" si="27"/>
        <v>田尻町</v>
      </c>
      <c r="AM20" s="247">
        <f t="shared" si="28"/>
        <v>1.9954721862871927</v>
      </c>
      <c r="AN20" s="247">
        <f t="shared" si="29"/>
        <v>2.0116855524079322</v>
      </c>
      <c r="AO20" s="247">
        <f t="shared" si="30"/>
        <v>-9.9999999999997868E-3</v>
      </c>
      <c r="AP20" s="189" t="str">
        <f t="shared" si="31"/>
        <v>茨木市</v>
      </c>
      <c r="AQ20" s="200">
        <f t="shared" si="32"/>
        <v>8738.4712604603719</v>
      </c>
      <c r="AR20" s="200">
        <f t="shared" si="33"/>
        <v>8647.1231802461189</v>
      </c>
      <c r="AS20" s="200">
        <f t="shared" si="34"/>
        <v>91</v>
      </c>
      <c r="AT20" s="15"/>
      <c r="AU20" s="106">
        <f t="shared" si="35"/>
        <v>45768.544918422951</v>
      </c>
      <c r="AV20" s="106">
        <f t="shared" si="36"/>
        <v>44456.15174059679</v>
      </c>
      <c r="AW20" s="106">
        <f t="shared" si="37"/>
        <v>1313</v>
      </c>
      <c r="AX20" s="106">
        <f t="shared" si="38"/>
        <v>16041.262670853561</v>
      </c>
      <c r="AY20" s="106">
        <f t="shared" si="39"/>
        <v>16187.232980899265</v>
      </c>
      <c r="AZ20" s="106">
        <f t="shared" si="40"/>
        <v>-146</v>
      </c>
      <c r="BA20" s="106">
        <f t="shared" si="41"/>
        <v>80156.432936676807</v>
      </c>
      <c r="BB20" s="106">
        <f t="shared" si="42"/>
        <v>80262.585512980906</v>
      </c>
      <c r="BC20" s="106">
        <f t="shared" si="43"/>
        <v>-107</v>
      </c>
      <c r="BD20" s="90">
        <f t="shared" si="44"/>
        <v>0.57099029038105886</v>
      </c>
      <c r="BE20" s="90">
        <f t="shared" si="45"/>
        <v>0.5538838732451109</v>
      </c>
      <c r="BF20" s="344">
        <f t="shared" si="46"/>
        <v>1.6999999999999904</v>
      </c>
      <c r="BG20" s="345">
        <f t="shared" si="47"/>
        <v>2.8531759536350507</v>
      </c>
      <c r="BH20" s="345">
        <f t="shared" si="48"/>
        <v>2.7463712787141876</v>
      </c>
      <c r="BI20" s="345">
        <f t="shared" si="49"/>
        <v>0.10000000000000009</v>
      </c>
      <c r="BJ20" s="345">
        <f t="shared" si="50"/>
        <v>1.8883859337173088</v>
      </c>
      <c r="BK20" s="345">
        <f t="shared" si="51"/>
        <v>1.9344061895767439</v>
      </c>
      <c r="BL20" s="345">
        <f t="shared" si="52"/>
        <v>-4.0000000000000036E-2</v>
      </c>
      <c r="BM20" s="106">
        <f t="shared" si="53"/>
        <v>8494.6950644120498</v>
      </c>
      <c r="BN20" s="106">
        <f t="shared" si="54"/>
        <v>8368.0630614819838</v>
      </c>
      <c r="BO20" s="106">
        <f t="shared" si="55"/>
        <v>127</v>
      </c>
      <c r="BP20" s="106">
        <v>0</v>
      </c>
    </row>
    <row r="21" spans="2:68" s="14" customFormat="1" ht="13.5" customHeight="1">
      <c r="B21" s="6">
        <v>16</v>
      </c>
      <c r="C21" s="12" t="s">
        <v>54</v>
      </c>
      <c r="D21" s="433">
        <v>17584</v>
      </c>
      <c r="E21" s="347">
        <v>49472</v>
      </c>
      <c r="F21" s="438">
        <v>812011090</v>
      </c>
      <c r="G21" s="438">
        <v>9395</v>
      </c>
      <c r="H21" s="433">
        <v>96243</v>
      </c>
      <c r="I21" s="113">
        <f t="shared" si="2"/>
        <v>46178.974636032755</v>
      </c>
      <c r="J21" s="113">
        <f t="shared" si="3"/>
        <v>16413.548876131954</v>
      </c>
      <c r="K21" s="113">
        <f t="shared" si="4"/>
        <v>86430.131985098458</v>
      </c>
      <c r="L21" s="147">
        <f t="shared" si="0"/>
        <v>0.5342925386715196</v>
      </c>
      <c r="M21" s="248">
        <f t="shared" si="5"/>
        <v>2.8134667879890811</v>
      </c>
      <c r="N21" s="247">
        <f t="shared" si="6"/>
        <v>1.9454034605433377</v>
      </c>
      <c r="O21" s="200">
        <f t="shared" si="7"/>
        <v>8437.0924638675024</v>
      </c>
      <c r="R21" s="189" t="str">
        <f t="shared" si="8"/>
        <v>豊能町</v>
      </c>
      <c r="S21" s="106">
        <f t="shared" si="9"/>
        <v>46309.331341053417</v>
      </c>
      <c r="T21" s="106">
        <f t="shared" si="10"/>
        <v>46877.816183816183</v>
      </c>
      <c r="U21" s="106">
        <f t="shared" si="11"/>
        <v>-569</v>
      </c>
      <c r="V21" s="189" t="str">
        <f t="shared" si="12"/>
        <v>大東市</v>
      </c>
      <c r="W21" s="106">
        <f t="shared" si="13"/>
        <v>16827.512416658614</v>
      </c>
      <c r="X21" s="106">
        <f t="shared" si="14"/>
        <v>17179.500493832351</v>
      </c>
      <c r="Y21" s="106">
        <f t="shared" si="15"/>
        <v>-352</v>
      </c>
      <c r="Z21" s="189" t="str">
        <f t="shared" si="16"/>
        <v>旭区</v>
      </c>
      <c r="AA21" s="200">
        <f t="shared" si="17"/>
        <v>86226.381818181821</v>
      </c>
      <c r="AB21" s="106">
        <f t="shared" si="18"/>
        <v>86951.170309065041</v>
      </c>
      <c r="AC21" s="106">
        <f t="shared" si="19"/>
        <v>-725</v>
      </c>
      <c r="AD21" s="189" t="str">
        <f t="shared" si="20"/>
        <v>枚方市</v>
      </c>
      <c r="AE21" s="90">
        <f t="shared" si="21"/>
        <v>0.56678624813153966</v>
      </c>
      <c r="AF21" s="90">
        <f t="shared" si="1"/>
        <v>0.54521028591297749</v>
      </c>
      <c r="AG21" s="344">
        <f t="shared" si="22"/>
        <v>2.1999999999999909</v>
      </c>
      <c r="AH21" s="189" t="str">
        <f t="shared" si="23"/>
        <v>堺市南区</v>
      </c>
      <c r="AI21" s="247">
        <f t="shared" si="24"/>
        <v>2.8793841177857891</v>
      </c>
      <c r="AJ21" s="345">
        <f t="shared" si="25"/>
        <v>2.7531289223596915</v>
      </c>
      <c r="AK21" s="345">
        <f t="shared" si="26"/>
        <v>0.12999999999999989</v>
      </c>
      <c r="AL21" s="189" t="str">
        <f t="shared" si="27"/>
        <v>堺市西区</v>
      </c>
      <c r="AM21" s="247">
        <f t="shared" si="28"/>
        <v>1.9876052968248958</v>
      </c>
      <c r="AN21" s="247">
        <f t="shared" si="29"/>
        <v>2.0533079916734547</v>
      </c>
      <c r="AO21" s="247">
        <f t="shared" si="30"/>
        <v>-5.9999999999999831E-2</v>
      </c>
      <c r="AP21" s="189" t="str">
        <f t="shared" si="31"/>
        <v>港区</v>
      </c>
      <c r="AQ21" s="200">
        <f t="shared" si="32"/>
        <v>8710.7458487159893</v>
      </c>
      <c r="AR21" s="200">
        <f t="shared" si="33"/>
        <v>8577.7832977644048</v>
      </c>
      <c r="AS21" s="200">
        <f t="shared" si="34"/>
        <v>133</v>
      </c>
      <c r="AT21" s="15"/>
      <c r="AU21" s="106">
        <f t="shared" si="35"/>
        <v>45768.544918422951</v>
      </c>
      <c r="AV21" s="106">
        <f t="shared" si="36"/>
        <v>44456.15174059679</v>
      </c>
      <c r="AW21" s="106">
        <f t="shared" si="37"/>
        <v>1313</v>
      </c>
      <c r="AX21" s="106">
        <f t="shared" si="38"/>
        <v>16041.262670853561</v>
      </c>
      <c r="AY21" s="106">
        <f t="shared" si="39"/>
        <v>16187.232980899265</v>
      </c>
      <c r="AZ21" s="106">
        <f t="shared" si="40"/>
        <v>-146</v>
      </c>
      <c r="BA21" s="106">
        <f t="shared" si="41"/>
        <v>80156.432936676807</v>
      </c>
      <c r="BB21" s="106">
        <f t="shared" si="42"/>
        <v>80262.585512980906</v>
      </c>
      <c r="BC21" s="106">
        <f t="shared" si="43"/>
        <v>-107</v>
      </c>
      <c r="BD21" s="90">
        <f t="shared" si="44"/>
        <v>0.57099029038105886</v>
      </c>
      <c r="BE21" s="90">
        <f t="shared" si="45"/>
        <v>0.5538838732451109</v>
      </c>
      <c r="BF21" s="344">
        <f t="shared" si="46"/>
        <v>1.6999999999999904</v>
      </c>
      <c r="BG21" s="345">
        <f t="shared" si="47"/>
        <v>2.8531759536350507</v>
      </c>
      <c r="BH21" s="345">
        <f t="shared" si="48"/>
        <v>2.7463712787141876</v>
      </c>
      <c r="BI21" s="345">
        <f t="shared" si="49"/>
        <v>0.10000000000000009</v>
      </c>
      <c r="BJ21" s="345">
        <f t="shared" si="50"/>
        <v>1.8883859337173088</v>
      </c>
      <c r="BK21" s="345">
        <f t="shared" si="51"/>
        <v>1.9344061895767439</v>
      </c>
      <c r="BL21" s="345">
        <f t="shared" si="52"/>
        <v>-4.0000000000000036E-2</v>
      </c>
      <c r="BM21" s="106">
        <f t="shared" si="53"/>
        <v>8494.6950644120498</v>
      </c>
      <c r="BN21" s="106">
        <f t="shared" si="54"/>
        <v>8368.0630614819838</v>
      </c>
      <c r="BO21" s="106">
        <f t="shared" si="55"/>
        <v>127</v>
      </c>
      <c r="BP21" s="106">
        <v>0</v>
      </c>
    </row>
    <row r="22" spans="2:68" s="14" customFormat="1" ht="13.5" customHeight="1">
      <c r="B22" s="6">
        <v>17</v>
      </c>
      <c r="C22" s="12" t="s">
        <v>78</v>
      </c>
      <c r="D22" s="433">
        <v>24918</v>
      </c>
      <c r="E22" s="346">
        <v>69149</v>
      </c>
      <c r="F22" s="433">
        <v>1131421790</v>
      </c>
      <c r="G22" s="433">
        <v>12975</v>
      </c>
      <c r="H22" s="433">
        <v>139348</v>
      </c>
      <c r="I22" s="113">
        <f t="shared" si="2"/>
        <v>45405.802632635045</v>
      </c>
      <c r="J22" s="113">
        <f t="shared" si="3"/>
        <v>16362.084628844957</v>
      </c>
      <c r="K22" s="113">
        <f t="shared" si="4"/>
        <v>87200.137957610787</v>
      </c>
      <c r="L22" s="147">
        <f t="shared" si="0"/>
        <v>0.52070792198410787</v>
      </c>
      <c r="M22" s="248">
        <f t="shared" si="5"/>
        <v>2.7750622040292159</v>
      </c>
      <c r="N22" s="247">
        <f t="shared" si="6"/>
        <v>2.0151846013680603</v>
      </c>
      <c r="O22" s="200">
        <f t="shared" si="7"/>
        <v>8119.3974079283516</v>
      </c>
      <c r="R22" s="189" t="str">
        <f t="shared" si="8"/>
        <v>堺市南区</v>
      </c>
      <c r="S22" s="106">
        <f t="shared" si="9"/>
        <v>46246.400390822411</v>
      </c>
      <c r="T22" s="106">
        <f t="shared" si="10"/>
        <v>45048.301595840057</v>
      </c>
      <c r="U22" s="106">
        <f t="shared" si="11"/>
        <v>1198</v>
      </c>
      <c r="V22" s="189" t="str">
        <f t="shared" si="12"/>
        <v>泉南市</v>
      </c>
      <c r="W22" s="106">
        <f t="shared" si="13"/>
        <v>16748.711153243756</v>
      </c>
      <c r="X22" s="106">
        <f t="shared" si="14"/>
        <v>16953.483161965851</v>
      </c>
      <c r="Y22" s="106">
        <f t="shared" si="15"/>
        <v>-204</v>
      </c>
      <c r="Z22" s="189" t="str">
        <f t="shared" si="16"/>
        <v>浪速区</v>
      </c>
      <c r="AA22" s="200">
        <f t="shared" si="17"/>
        <v>85250.242753623184</v>
      </c>
      <c r="AB22" s="106">
        <f t="shared" si="18"/>
        <v>85218.464877663777</v>
      </c>
      <c r="AC22" s="106">
        <f t="shared" si="19"/>
        <v>32</v>
      </c>
      <c r="AD22" s="189" t="str">
        <f t="shared" si="20"/>
        <v>高石市</v>
      </c>
      <c r="AE22" s="90">
        <f t="shared" si="21"/>
        <v>0.56668747399084474</v>
      </c>
      <c r="AF22" s="90">
        <f t="shared" si="1"/>
        <v>0.55899060519991262</v>
      </c>
      <c r="AG22" s="344">
        <f t="shared" si="22"/>
        <v>0.79999999999998961</v>
      </c>
      <c r="AH22" s="189" t="str">
        <f t="shared" si="23"/>
        <v>中央区</v>
      </c>
      <c r="AI22" s="247">
        <f t="shared" si="24"/>
        <v>2.8768418956591</v>
      </c>
      <c r="AJ22" s="345">
        <f t="shared" si="25"/>
        <v>2.7591118558860495</v>
      </c>
      <c r="AK22" s="345">
        <f t="shared" si="26"/>
        <v>0.12000000000000011</v>
      </c>
      <c r="AL22" s="189" t="str">
        <f t="shared" si="27"/>
        <v>泉大津市</v>
      </c>
      <c r="AM22" s="247">
        <f t="shared" si="28"/>
        <v>1.979206866724333</v>
      </c>
      <c r="AN22" s="247">
        <f t="shared" si="29"/>
        <v>2.0318022505072864</v>
      </c>
      <c r="AO22" s="247">
        <f t="shared" si="30"/>
        <v>-4.9999999999999822E-2</v>
      </c>
      <c r="AP22" s="189" t="str">
        <f t="shared" si="31"/>
        <v>堺市南区</v>
      </c>
      <c r="AQ22" s="200">
        <f t="shared" si="32"/>
        <v>8705.9950147780746</v>
      </c>
      <c r="AR22" s="200">
        <f t="shared" si="33"/>
        <v>8643.2854439742659</v>
      </c>
      <c r="AS22" s="200">
        <f t="shared" si="34"/>
        <v>63</v>
      </c>
      <c r="AT22" s="15"/>
      <c r="AU22" s="106">
        <f t="shared" si="35"/>
        <v>45768.544918422951</v>
      </c>
      <c r="AV22" s="106">
        <f t="shared" si="36"/>
        <v>44456.15174059679</v>
      </c>
      <c r="AW22" s="106">
        <f t="shared" si="37"/>
        <v>1313</v>
      </c>
      <c r="AX22" s="106">
        <f t="shared" si="38"/>
        <v>16041.262670853561</v>
      </c>
      <c r="AY22" s="106">
        <f t="shared" si="39"/>
        <v>16187.232980899265</v>
      </c>
      <c r="AZ22" s="106">
        <f t="shared" si="40"/>
        <v>-146</v>
      </c>
      <c r="BA22" s="106">
        <f t="shared" si="41"/>
        <v>80156.432936676807</v>
      </c>
      <c r="BB22" s="106">
        <f t="shared" si="42"/>
        <v>80262.585512980906</v>
      </c>
      <c r="BC22" s="106">
        <f t="shared" si="43"/>
        <v>-107</v>
      </c>
      <c r="BD22" s="90">
        <f t="shared" si="44"/>
        <v>0.57099029038105886</v>
      </c>
      <c r="BE22" s="90">
        <f t="shared" si="45"/>
        <v>0.5538838732451109</v>
      </c>
      <c r="BF22" s="344">
        <f t="shared" si="46"/>
        <v>1.6999999999999904</v>
      </c>
      <c r="BG22" s="345">
        <f t="shared" si="47"/>
        <v>2.8531759536350507</v>
      </c>
      <c r="BH22" s="345">
        <f t="shared" si="48"/>
        <v>2.7463712787141876</v>
      </c>
      <c r="BI22" s="345">
        <f t="shared" si="49"/>
        <v>0.10000000000000009</v>
      </c>
      <c r="BJ22" s="345">
        <f t="shared" si="50"/>
        <v>1.8883859337173088</v>
      </c>
      <c r="BK22" s="345">
        <f t="shared" si="51"/>
        <v>1.9344061895767439</v>
      </c>
      <c r="BL22" s="345">
        <f t="shared" si="52"/>
        <v>-4.0000000000000036E-2</v>
      </c>
      <c r="BM22" s="106">
        <f t="shared" si="53"/>
        <v>8494.6950644120498</v>
      </c>
      <c r="BN22" s="106">
        <f t="shared" si="54"/>
        <v>8368.0630614819838</v>
      </c>
      <c r="BO22" s="106">
        <f t="shared" si="55"/>
        <v>127</v>
      </c>
      <c r="BP22" s="106">
        <v>0</v>
      </c>
    </row>
    <row r="23" spans="2:68" s="14" customFormat="1" ht="13.5" customHeight="1">
      <c r="B23" s="6">
        <v>18</v>
      </c>
      <c r="C23" s="12" t="s">
        <v>55</v>
      </c>
      <c r="D23" s="433">
        <v>22386</v>
      </c>
      <c r="E23" s="346">
        <v>68322</v>
      </c>
      <c r="F23" s="433">
        <v>1117047240</v>
      </c>
      <c r="G23" s="433">
        <v>12088</v>
      </c>
      <c r="H23" s="433">
        <v>133248</v>
      </c>
      <c r="I23" s="113">
        <f t="shared" si="2"/>
        <v>49899.367461806483</v>
      </c>
      <c r="J23" s="113">
        <f t="shared" si="3"/>
        <v>16349.744445420216</v>
      </c>
      <c r="K23" s="113">
        <f t="shared" si="4"/>
        <v>92409.599602911985</v>
      </c>
      <c r="L23" s="147">
        <f t="shared" si="0"/>
        <v>0.53998034485839363</v>
      </c>
      <c r="M23" s="248">
        <f t="shared" si="5"/>
        <v>3.0519967837041007</v>
      </c>
      <c r="N23" s="247">
        <f t="shared" si="6"/>
        <v>1.950294195134803</v>
      </c>
      <c r="O23" s="200">
        <f t="shared" si="7"/>
        <v>8383.2195605187317</v>
      </c>
      <c r="R23" s="189" t="str">
        <f t="shared" si="8"/>
        <v>東大阪市</v>
      </c>
      <c r="S23" s="106">
        <f t="shared" si="9"/>
        <v>46206.824436432587</v>
      </c>
      <c r="T23" s="106">
        <f t="shared" si="10"/>
        <v>45299.713516128613</v>
      </c>
      <c r="U23" s="106">
        <f t="shared" si="11"/>
        <v>907</v>
      </c>
      <c r="V23" s="189" t="str">
        <f t="shared" si="12"/>
        <v>和泉市</v>
      </c>
      <c r="W23" s="106">
        <f t="shared" si="13"/>
        <v>16688.014108803276</v>
      </c>
      <c r="X23" s="106">
        <f t="shared" si="14"/>
        <v>16914.480900546583</v>
      </c>
      <c r="Y23" s="106">
        <f t="shared" si="15"/>
        <v>-226</v>
      </c>
      <c r="Z23" s="189" t="str">
        <f t="shared" si="16"/>
        <v>堺市西区</v>
      </c>
      <c r="AA23" s="200">
        <f t="shared" si="17"/>
        <v>85215.24626680967</v>
      </c>
      <c r="AB23" s="106">
        <f t="shared" si="18"/>
        <v>87004.68573477988</v>
      </c>
      <c r="AC23" s="106">
        <f t="shared" si="19"/>
        <v>-1790</v>
      </c>
      <c r="AD23" s="189" t="str">
        <f t="shared" si="20"/>
        <v>堺市東区</v>
      </c>
      <c r="AE23" s="90">
        <f t="shared" si="21"/>
        <v>0.56594637128503122</v>
      </c>
      <c r="AF23" s="90">
        <f t="shared" si="1"/>
        <v>0.55645728161543873</v>
      </c>
      <c r="AG23" s="344">
        <f t="shared" si="22"/>
        <v>0.99999999999998979</v>
      </c>
      <c r="AH23" s="189" t="str">
        <f t="shared" si="23"/>
        <v>高石市</v>
      </c>
      <c r="AI23" s="247">
        <f t="shared" si="24"/>
        <v>2.8684977111943404</v>
      </c>
      <c r="AJ23" s="345">
        <f t="shared" si="25"/>
        <v>2.7717937513655233</v>
      </c>
      <c r="AK23" s="345">
        <f t="shared" si="26"/>
        <v>0.10000000000000009</v>
      </c>
      <c r="AL23" s="189" t="str">
        <f t="shared" si="27"/>
        <v>大東市</v>
      </c>
      <c r="AM23" s="247">
        <f t="shared" si="28"/>
        <v>1.9762682384771475</v>
      </c>
      <c r="AN23" s="247">
        <f t="shared" si="29"/>
        <v>2.0223170193540252</v>
      </c>
      <c r="AO23" s="247">
        <f t="shared" si="30"/>
        <v>-4.0000000000000036E-2</v>
      </c>
      <c r="AP23" s="189" t="str">
        <f t="shared" si="31"/>
        <v>八尾市</v>
      </c>
      <c r="AQ23" s="200">
        <f t="shared" si="32"/>
        <v>8676.5953689405324</v>
      </c>
      <c r="AR23" s="200">
        <f t="shared" si="33"/>
        <v>8519.1774134236184</v>
      </c>
      <c r="AS23" s="200">
        <f t="shared" si="34"/>
        <v>158</v>
      </c>
      <c r="AT23" s="15"/>
      <c r="AU23" s="106">
        <f t="shared" si="35"/>
        <v>45768.544918422951</v>
      </c>
      <c r="AV23" s="106">
        <f t="shared" si="36"/>
        <v>44456.15174059679</v>
      </c>
      <c r="AW23" s="106">
        <f t="shared" si="37"/>
        <v>1313</v>
      </c>
      <c r="AX23" s="106">
        <f t="shared" si="38"/>
        <v>16041.262670853561</v>
      </c>
      <c r="AY23" s="106">
        <f t="shared" si="39"/>
        <v>16187.232980899265</v>
      </c>
      <c r="AZ23" s="106">
        <f t="shared" si="40"/>
        <v>-146</v>
      </c>
      <c r="BA23" s="106">
        <f t="shared" si="41"/>
        <v>80156.432936676807</v>
      </c>
      <c r="BB23" s="106">
        <f t="shared" si="42"/>
        <v>80262.585512980906</v>
      </c>
      <c r="BC23" s="106">
        <f t="shared" si="43"/>
        <v>-107</v>
      </c>
      <c r="BD23" s="90">
        <f t="shared" si="44"/>
        <v>0.57099029038105886</v>
      </c>
      <c r="BE23" s="90">
        <f t="shared" si="45"/>
        <v>0.5538838732451109</v>
      </c>
      <c r="BF23" s="344">
        <f t="shared" si="46"/>
        <v>1.6999999999999904</v>
      </c>
      <c r="BG23" s="345">
        <f t="shared" si="47"/>
        <v>2.8531759536350507</v>
      </c>
      <c r="BH23" s="345">
        <f t="shared" si="48"/>
        <v>2.7463712787141876</v>
      </c>
      <c r="BI23" s="345">
        <f t="shared" si="49"/>
        <v>0.10000000000000009</v>
      </c>
      <c r="BJ23" s="345">
        <f t="shared" si="50"/>
        <v>1.8883859337173088</v>
      </c>
      <c r="BK23" s="345">
        <f t="shared" si="51"/>
        <v>1.9344061895767439</v>
      </c>
      <c r="BL23" s="345">
        <f t="shared" si="52"/>
        <v>-4.0000000000000036E-2</v>
      </c>
      <c r="BM23" s="106">
        <f t="shared" si="53"/>
        <v>8494.6950644120498</v>
      </c>
      <c r="BN23" s="106">
        <f t="shared" si="54"/>
        <v>8368.0630614819838</v>
      </c>
      <c r="BO23" s="106">
        <f t="shared" si="55"/>
        <v>127</v>
      </c>
      <c r="BP23" s="106">
        <v>0</v>
      </c>
    </row>
    <row r="24" spans="2:68" s="14" customFormat="1" ht="13.5" customHeight="1">
      <c r="B24" s="6">
        <v>19</v>
      </c>
      <c r="C24" s="12" t="s">
        <v>79</v>
      </c>
      <c r="D24" s="433">
        <v>15563</v>
      </c>
      <c r="E24" s="346">
        <v>35374</v>
      </c>
      <c r="F24" s="433">
        <v>618589760</v>
      </c>
      <c r="G24" s="433">
        <v>6595</v>
      </c>
      <c r="H24" s="433">
        <v>74523</v>
      </c>
      <c r="I24" s="113">
        <f t="shared" si="2"/>
        <v>39747.462571483644</v>
      </c>
      <c r="J24" s="113">
        <f t="shared" si="3"/>
        <v>17487.130660937411</v>
      </c>
      <c r="K24" s="113">
        <f t="shared" si="4"/>
        <v>93796.779378316904</v>
      </c>
      <c r="L24" s="147">
        <f t="shared" si="0"/>
        <v>0.42376148557476068</v>
      </c>
      <c r="M24" s="248">
        <f t="shared" si="5"/>
        <v>2.2729550857803766</v>
      </c>
      <c r="N24" s="247">
        <f t="shared" si="6"/>
        <v>2.1067167976479899</v>
      </c>
      <c r="O24" s="200">
        <f t="shared" si="7"/>
        <v>8300.6556365149008</v>
      </c>
      <c r="R24" s="189" t="str">
        <f t="shared" si="8"/>
        <v>阿倍野区</v>
      </c>
      <c r="S24" s="106">
        <f t="shared" si="9"/>
        <v>46178.974636032755</v>
      </c>
      <c r="T24" s="106">
        <f t="shared" si="10"/>
        <v>44104.46467503388</v>
      </c>
      <c r="U24" s="106">
        <f t="shared" si="11"/>
        <v>2075</v>
      </c>
      <c r="V24" s="189" t="str">
        <f t="shared" si="12"/>
        <v>港区</v>
      </c>
      <c r="W24" s="106">
        <f t="shared" si="13"/>
        <v>16672.818764786454</v>
      </c>
      <c r="X24" s="106">
        <f t="shared" si="14"/>
        <v>16520.924497153061</v>
      </c>
      <c r="Y24" s="106">
        <f t="shared" si="15"/>
        <v>152</v>
      </c>
      <c r="Z24" s="189" t="str">
        <f t="shared" si="16"/>
        <v>八尾市</v>
      </c>
      <c r="AA24" s="200">
        <f t="shared" si="17"/>
        <v>85018.08865360303</v>
      </c>
      <c r="AB24" s="106">
        <f t="shared" si="18"/>
        <v>84827.127525252523</v>
      </c>
      <c r="AC24" s="106">
        <f t="shared" si="19"/>
        <v>191</v>
      </c>
      <c r="AD24" s="189" t="str">
        <f t="shared" si="20"/>
        <v>八尾市</v>
      </c>
      <c r="AE24" s="90">
        <f t="shared" si="21"/>
        <v>0.56505045093311901</v>
      </c>
      <c r="AF24" s="90">
        <f t="shared" si="1"/>
        <v>0.55387197538346777</v>
      </c>
      <c r="AG24" s="344">
        <f t="shared" si="22"/>
        <v>1.0999999999999899</v>
      </c>
      <c r="AH24" s="189" t="str">
        <f t="shared" si="23"/>
        <v>東大阪市</v>
      </c>
      <c r="AI24" s="247">
        <f t="shared" si="24"/>
        <v>2.8675257924874313</v>
      </c>
      <c r="AJ24" s="345">
        <f t="shared" si="25"/>
        <v>2.7712574693706769</v>
      </c>
      <c r="AK24" s="345">
        <f t="shared" si="26"/>
        <v>0.10000000000000009</v>
      </c>
      <c r="AL24" s="189" t="str">
        <f t="shared" si="27"/>
        <v>浪速区</v>
      </c>
      <c r="AM24" s="247">
        <f t="shared" si="28"/>
        <v>1.9614682762492981</v>
      </c>
      <c r="AN24" s="247">
        <f t="shared" si="29"/>
        <v>1.9788161517283573</v>
      </c>
      <c r="AO24" s="247">
        <f t="shared" si="30"/>
        <v>-2.0000000000000018E-2</v>
      </c>
      <c r="AP24" s="189" t="str">
        <f t="shared" si="31"/>
        <v>淀川区</v>
      </c>
      <c r="AQ24" s="200">
        <f t="shared" si="32"/>
        <v>8663.0184750873505</v>
      </c>
      <c r="AR24" s="200">
        <f t="shared" si="33"/>
        <v>8582.1542484559668</v>
      </c>
      <c r="AS24" s="200">
        <f t="shared" si="34"/>
        <v>81</v>
      </c>
      <c r="AT24" s="15"/>
      <c r="AU24" s="106">
        <f t="shared" si="35"/>
        <v>45768.544918422951</v>
      </c>
      <c r="AV24" s="106">
        <f t="shared" si="36"/>
        <v>44456.15174059679</v>
      </c>
      <c r="AW24" s="106">
        <f t="shared" si="37"/>
        <v>1313</v>
      </c>
      <c r="AX24" s="106">
        <f t="shared" si="38"/>
        <v>16041.262670853561</v>
      </c>
      <c r="AY24" s="106">
        <f t="shared" si="39"/>
        <v>16187.232980899265</v>
      </c>
      <c r="AZ24" s="106">
        <f t="shared" si="40"/>
        <v>-146</v>
      </c>
      <c r="BA24" s="106">
        <f t="shared" si="41"/>
        <v>80156.432936676807</v>
      </c>
      <c r="BB24" s="106">
        <f t="shared" si="42"/>
        <v>80262.585512980906</v>
      </c>
      <c r="BC24" s="106">
        <f t="shared" si="43"/>
        <v>-107</v>
      </c>
      <c r="BD24" s="90">
        <f t="shared" si="44"/>
        <v>0.57099029038105886</v>
      </c>
      <c r="BE24" s="90">
        <f t="shared" si="45"/>
        <v>0.5538838732451109</v>
      </c>
      <c r="BF24" s="344">
        <f t="shared" si="46"/>
        <v>1.6999999999999904</v>
      </c>
      <c r="BG24" s="345">
        <f t="shared" si="47"/>
        <v>2.8531759536350507</v>
      </c>
      <c r="BH24" s="345">
        <f t="shared" si="48"/>
        <v>2.7463712787141876</v>
      </c>
      <c r="BI24" s="345">
        <f t="shared" si="49"/>
        <v>0.10000000000000009</v>
      </c>
      <c r="BJ24" s="345">
        <f t="shared" si="50"/>
        <v>1.8883859337173088</v>
      </c>
      <c r="BK24" s="345">
        <f t="shared" si="51"/>
        <v>1.9344061895767439</v>
      </c>
      <c r="BL24" s="345">
        <f t="shared" si="52"/>
        <v>-4.0000000000000036E-2</v>
      </c>
      <c r="BM24" s="106">
        <f t="shared" si="53"/>
        <v>8494.6950644120498</v>
      </c>
      <c r="BN24" s="106">
        <f t="shared" si="54"/>
        <v>8368.0630614819838</v>
      </c>
      <c r="BO24" s="106">
        <f t="shared" si="55"/>
        <v>127</v>
      </c>
      <c r="BP24" s="106">
        <v>0</v>
      </c>
    </row>
    <row r="25" spans="2:68" s="14" customFormat="1" ht="13.5" customHeight="1">
      <c r="B25" s="6">
        <v>20</v>
      </c>
      <c r="C25" s="12" t="s">
        <v>80</v>
      </c>
      <c r="D25" s="433">
        <v>23794</v>
      </c>
      <c r="E25" s="346">
        <v>66896</v>
      </c>
      <c r="F25" s="433">
        <v>1085978670</v>
      </c>
      <c r="G25" s="433">
        <v>12831</v>
      </c>
      <c r="H25" s="433">
        <v>125358</v>
      </c>
      <c r="I25" s="113">
        <f t="shared" si="2"/>
        <v>45640.861982012269</v>
      </c>
      <c r="J25" s="113">
        <f t="shared" si="3"/>
        <v>16233.835655345611</v>
      </c>
      <c r="K25" s="113">
        <f t="shared" si="4"/>
        <v>84637.103109656295</v>
      </c>
      <c r="L25" s="147">
        <f t="shared" si="0"/>
        <v>0.53925359334285949</v>
      </c>
      <c r="M25" s="248">
        <f t="shared" si="5"/>
        <v>2.8114650752290493</v>
      </c>
      <c r="N25" s="247">
        <f t="shared" si="6"/>
        <v>1.8739237024635256</v>
      </c>
      <c r="O25" s="200">
        <f t="shared" si="7"/>
        <v>8663.0184750873505</v>
      </c>
      <c r="R25" s="189" t="str">
        <f t="shared" si="8"/>
        <v>平野区</v>
      </c>
      <c r="S25" s="106">
        <f t="shared" si="9"/>
        <v>46031.642503211595</v>
      </c>
      <c r="T25" s="106">
        <f t="shared" si="10"/>
        <v>44192.523990180765</v>
      </c>
      <c r="U25" s="106">
        <f t="shared" si="11"/>
        <v>1839</v>
      </c>
      <c r="V25" s="189" t="str">
        <f t="shared" si="12"/>
        <v>摂津市</v>
      </c>
      <c r="W25" s="106">
        <f t="shared" si="13"/>
        <v>16672.217026120667</v>
      </c>
      <c r="X25" s="106">
        <f t="shared" si="14"/>
        <v>16511.492992078001</v>
      </c>
      <c r="Y25" s="106">
        <f t="shared" si="15"/>
        <v>161</v>
      </c>
      <c r="Z25" s="189" t="str">
        <f t="shared" si="16"/>
        <v>西区</v>
      </c>
      <c r="AA25" s="200">
        <f t="shared" si="17"/>
        <v>84713.772986683573</v>
      </c>
      <c r="AB25" s="106">
        <f t="shared" si="18"/>
        <v>83691.366445410851</v>
      </c>
      <c r="AC25" s="106">
        <f t="shared" si="19"/>
        <v>1023</v>
      </c>
      <c r="AD25" s="189" t="str">
        <f t="shared" si="20"/>
        <v>堺市</v>
      </c>
      <c r="AE25" s="90">
        <f t="shared" si="21"/>
        <v>0.56353291016183449</v>
      </c>
      <c r="AF25" s="90">
        <f t="shared" si="1"/>
        <v>0.54892866031631105</v>
      </c>
      <c r="AG25" s="344">
        <f t="shared" si="22"/>
        <v>1.4999999999999902</v>
      </c>
      <c r="AH25" s="189" t="str">
        <f t="shared" si="23"/>
        <v>交野市</v>
      </c>
      <c r="AI25" s="247">
        <f t="shared" si="24"/>
        <v>2.86231884057971</v>
      </c>
      <c r="AJ25" s="345">
        <f t="shared" si="25"/>
        <v>2.6880259399366944</v>
      </c>
      <c r="AK25" s="345">
        <f t="shared" si="26"/>
        <v>0.16999999999999993</v>
      </c>
      <c r="AL25" s="189" t="str">
        <f t="shared" si="27"/>
        <v>大阪市</v>
      </c>
      <c r="AM25" s="247">
        <f t="shared" si="28"/>
        <v>1.9579925321695411</v>
      </c>
      <c r="AN25" s="247">
        <f t="shared" si="29"/>
        <v>1.9972059281703558</v>
      </c>
      <c r="AO25" s="247">
        <f t="shared" si="30"/>
        <v>-4.0000000000000036E-2</v>
      </c>
      <c r="AP25" s="189" t="str">
        <f t="shared" si="31"/>
        <v>泉大津市</v>
      </c>
      <c r="AQ25" s="200">
        <f t="shared" si="32"/>
        <v>8659.2735035551596</v>
      </c>
      <c r="AR25" s="200">
        <f t="shared" si="33"/>
        <v>8527.956493317839</v>
      </c>
      <c r="AS25" s="200">
        <f t="shared" si="34"/>
        <v>131</v>
      </c>
      <c r="AT25" s="15"/>
      <c r="AU25" s="106">
        <f t="shared" si="35"/>
        <v>45768.544918422951</v>
      </c>
      <c r="AV25" s="106">
        <f t="shared" si="36"/>
        <v>44456.15174059679</v>
      </c>
      <c r="AW25" s="106">
        <f t="shared" si="37"/>
        <v>1313</v>
      </c>
      <c r="AX25" s="106">
        <f t="shared" si="38"/>
        <v>16041.262670853561</v>
      </c>
      <c r="AY25" s="106">
        <f t="shared" si="39"/>
        <v>16187.232980899265</v>
      </c>
      <c r="AZ25" s="106">
        <f t="shared" si="40"/>
        <v>-146</v>
      </c>
      <c r="BA25" s="106">
        <f t="shared" si="41"/>
        <v>80156.432936676807</v>
      </c>
      <c r="BB25" s="106">
        <f t="shared" si="42"/>
        <v>80262.585512980906</v>
      </c>
      <c r="BC25" s="106">
        <f t="shared" si="43"/>
        <v>-107</v>
      </c>
      <c r="BD25" s="90">
        <f t="shared" si="44"/>
        <v>0.57099029038105886</v>
      </c>
      <c r="BE25" s="90">
        <f t="shared" si="45"/>
        <v>0.5538838732451109</v>
      </c>
      <c r="BF25" s="344">
        <f t="shared" si="46"/>
        <v>1.6999999999999904</v>
      </c>
      <c r="BG25" s="345">
        <f t="shared" si="47"/>
        <v>2.8531759536350507</v>
      </c>
      <c r="BH25" s="345">
        <f t="shared" si="48"/>
        <v>2.7463712787141876</v>
      </c>
      <c r="BI25" s="345">
        <f t="shared" si="49"/>
        <v>0.10000000000000009</v>
      </c>
      <c r="BJ25" s="345">
        <f t="shared" si="50"/>
        <v>1.8883859337173088</v>
      </c>
      <c r="BK25" s="345">
        <f t="shared" si="51"/>
        <v>1.9344061895767439</v>
      </c>
      <c r="BL25" s="345">
        <f t="shared" si="52"/>
        <v>-4.0000000000000036E-2</v>
      </c>
      <c r="BM25" s="106">
        <f t="shared" si="53"/>
        <v>8494.6950644120498</v>
      </c>
      <c r="BN25" s="106">
        <f t="shared" si="54"/>
        <v>8368.0630614819838</v>
      </c>
      <c r="BO25" s="106">
        <f t="shared" si="55"/>
        <v>127</v>
      </c>
      <c r="BP25" s="106">
        <v>0</v>
      </c>
    </row>
    <row r="26" spans="2:68" s="14" customFormat="1" ht="13.5" customHeight="1">
      <c r="B26" s="6">
        <v>21</v>
      </c>
      <c r="C26" s="12" t="s">
        <v>81</v>
      </c>
      <c r="D26" s="433">
        <v>15666</v>
      </c>
      <c r="E26" s="346">
        <v>44095</v>
      </c>
      <c r="F26" s="433">
        <v>703226150</v>
      </c>
      <c r="G26" s="433">
        <v>8467</v>
      </c>
      <c r="H26" s="433">
        <v>85558</v>
      </c>
      <c r="I26" s="113">
        <f t="shared" si="2"/>
        <v>44888.68568875271</v>
      </c>
      <c r="J26" s="113">
        <f t="shared" si="3"/>
        <v>15947.979362739539</v>
      </c>
      <c r="K26" s="113">
        <f t="shared" si="4"/>
        <v>83054.936813511275</v>
      </c>
      <c r="L26" s="147">
        <f t="shared" si="0"/>
        <v>0.54046980722583937</v>
      </c>
      <c r="M26" s="248">
        <f t="shared" si="5"/>
        <v>2.8146942423081835</v>
      </c>
      <c r="N26" s="247">
        <f t="shared" si="6"/>
        <v>1.9403106928223155</v>
      </c>
      <c r="O26" s="200">
        <f t="shared" si="7"/>
        <v>8219.2915916688089</v>
      </c>
      <c r="R26" s="189" t="str">
        <f t="shared" si="8"/>
        <v>藤井寺市</v>
      </c>
      <c r="S26" s="106">
        <f t="shared" si="9"/>
        <v>45721.357276535069</v>
      </c>
      <c r="T26" s="106">
        <f t="shared" si="10"/>
        <v>44268.073077282497</v>
      </c>
      <c r="U26" s="106">
        <f t="shared" si="11"/>
        <v>1453</v>
      </c>
      <c r="V26" s="189" t="str">
        <f t="shared" si="12"/>
        <v>四條畷市</v>
      </c>
      <c r="W26" s="106">
        <f t="shared" si="13"/>
        <v>16610.150455325325</v>
      </c>
      <c r="X26" s="106">
        <f t="shared" si="14"/>
        <v>16425.932442284327</v>
      </c>
      <c r="Y26" s="106">
        <f t="shared" si="15"/>
        <v>184</v>
      </c>
      <c r="Z26" s="189" t="str">
        <f t="shared" si="16"/>
        <v>淀川区</v>
      </c>
      <c r="AA26" s="200">
        <f t="shared" si="17"/>
        <v>84637.103109656295</v>
      </c>
      <c r="AB26" s="106">
        <f t="shared" si="18"/>
        <v>84017.664000000004</v>
      </c>
      <c r="AC26" s="106">
        <f t="shared" si="19"/>
        <v>619</v>
      </c>
      <c r="AD26" s="189" t="str">
        <f t="shared" si="20"/>
        <v>羽曳野市</v>
      </c>
      <c r="AE26" s="90">
        <f t="shared" si="21"/>
        <v>0.56327678043006513</v>
      </c>
      <c r="AF26" s="90">
        <f t="shared" si="1"/>
        <v>0.55460129085987919</v>
      </c>
      <c r="AG26" s="344">
        <f t="shared" si="22"/>
        <v>0.79999999999998961</v>
      </c>
      <c r="AH26" s="189" t="str">
        <f t="shared" si="23"/>
        <v>堺市堺区</v>
      </c>
      <c r="AI26" s="247">
        <f t="shared" si="24"/>
        <v>2.8491075572808979</v>
      </c>
      <c r="AJ26" s="345">
        <f t="shared" si="25"/>
        <v>2.7547770700636942</v>
      </c>
      <c r="AK26" s="345">
        <f t="shared" si="26"/>
        <v>0.10000000000000009</v>
      </c>
      <c r="AL26" s="189" t="str">
        <f t="shared" si="27"/>
        <v>門真市</v>
      </c>
      <c r="AM26" s="247">
        <f t="shared" si="28"/>
        <v>1.9568402848801532</v>
      </c>
      <c r="AN26" s="247">
        <f t="shared" si="29"/>
        <v>1.9932813265806242</v>
      </c>
      <c r="AO26" s="247">
        <f t="shared" si="30"/>
        <v>-3.0000000000000027E-2</v>
      </c>
      <c r="AP26" s="189" t="str">
        <f t="shared" si="31"/>
        <v>箕面市</v>
      </c>
      <c r="AQ26" s="200">
        <f t="shared" si="32"/>
        <v>8657.006005652378</v>
      </c>
      <c r="AR26" s="200">
        <f t="shared" si="33"/>
        <v>8358.7811202860448</v>
      </c>
      <c r="AS26" s="200">
        <f t="shared" si="34"/>
        <v>298</v>
      </c>
      <c r="AT26" s="15"/>
      <c r="AU26" s="106">
        <f t="shared" si="35"/>
        <v>45768.544918422951</v>
      </c>
      <c r="AV26" s="106">
        <f t="shared" si="36"/>
        <v>44456.15174059679</v>
      </c>
      <c r="AW26" s="106">
        <f t="shared" si="37"/>
        <v>1313</v>
      </c>
      <c r="AX26" s="106">
        <f t="shared" si="38"/>
        <v>16041.262670853561</v>
      </c>
      <c r="AY26" s="106">
        <f t="shared" si="39"/>
        <v>16187.232980899265</v>
      </c>
      <c r="AZ26" s="106">
        <f t="shared" si="40"/>
        <v>-146</v>
      </c>
      <c r="BA26" s="106">
        <f t="shared" si="41"/>
        <v>80156.432936676807</v>
      </c>
      <c r="BB26" s="106">
        <f t="shared" si="42"/>
        <v>80262.585512980906</v>
      </c>
      <c r="BC26" s="106">
        <f t="shared" si="43"/>
        <v>-107</v>
      </c>
      <c r="BD26" s="90">
        <f t="shared" si="44"/>
        <v>0.57099029038105886</v>
      </c>
      <c r="BE26" s="90">
        <f t="shared" si="45"/>
        <v>0.5538838732451109</v>
      </c>
      <c r="BF26" s="344">
        <f t="shared" si="46"/>
        <v>1.6999999999999904</v>
      </c>
      <c r="BG26" s="345">
        <f t="shared" si="47"/>
        <v>2.8531759536350507</v>
      </c>
      <c r="BH26" s="345">
        <f t="shared" si="48"/>
        <v>2.7463712787141876</v>
      </c>
      <c r="BI26" s="345">
        <f t="shared" si="49"/>
        <v>0.10000000000000009</v>
      </c>
      <c r="BJ26" s="345">
        <f t="shared" si="50"/>
        <v>1.8883859337173088</v>
      </c>
      <c r="BK26" s="345">
        <f t="shared" si="51"/>
        <v>1.9344061895767439</v>
      </c>
      <c r="BL26" s="345">
        <f t="shared" si="52"/>
        <v>-4.0000000000000036E-2</v>
      </c>
      <c r="BM26" s="106">
        <f t="shared" si="53"/>
        <v>8494.6950644120498</v>
      </c>
      <c r="BN26" s="106">
        <f t="shared" si="54"/>
        <v>8368.0630614819838</v>
      </c>
      <c r="BO26" s="106">
        <f t="shared" si="55"/>
        <v>127</v>
      </c>
      <c r="BP26" s="106">
        <v>0</v>
      </c>
    </row>
    <row r="27" spans="2:68" s="14" customFormat="1" ht="13.5" customHeight="1">
      <c r="B27" s="6">
        <v>22</v>
      </c>
      <c r="C27" s="12" t="s">
        <v>56</v>
      </c>
      <c r="D27" s="433">
        <v>20473</v>
      </c>
      <c r="E27" s="346">
        <v>54092</v>
      </c>
      <c r="F27" s="433">
        <v>935656020</v>
      </c>
      <c r="G27" s="433">
        <v>10583</v>
      </c>
      <c r="H27" s="433">
        <v>111374</v>
      </c>
      <c r="I27" s="113">
        <f t="shared" si="2"/>
        <v>45701.949885214672</v>
      </c>
      <c r="J27" s="113">
        <f t="shared" si="3"/>
        <v>17297.493529542262</v>
      </c>
      <c r="K27" s="113">
        <f t="shared" si="4"/>
        <v>88411.227440234332</v>
      </c>
      <c r="L27" s="147">
        <f t="shared" si="0"/>
        <v>0.5169247301323695</v>
      </c>
      <c r="M27" s="248">
        <f t="shared" si="5"/>
        <v>2.6421140038098958</v>
      </c>
      <c r="N27" s="247">
        <f t="shared" si="6"/>
        <v>2.0589736005324264</v>
      </c>
      <c r="O27" s="200">
        <f t="shared" si="7"/>
        <v>8401.0273492915767</v>
      </c>
      <c r="R27" s="189" t="str">
        <f t="shared" si="8"/>
        <v>住之江区</v>
      </c>
      <c r="S27" s="106">
        <f t="shared" si="9"/>
        <v>45701.949885214672</v>
      </c>
      <c r="T27" s="106">
        <f t="shared" si="10"/>
        <v>45719.079103937089</v>
      </c>
      <c r="U27" s="106">
        <f t="shared" si="11"/>
        <v>-17</v>
      </c>
      <c r="V27" s="189" t="str">
        <f t="shared" si="12"/>
        <v>東淀川区</v>
      </c>
      <c r="W27" s="106">
        <f t="shared" si="13"/>
        <v>16597.536999062107</v>
      </c>
      <c r="X27" s="106">
        <f t="shared" si="14"/>
        <v>16596.433253976469</v>
      </c>
      <c r="Y27" s="106">
        <f t="shared" si="15"/>
        <v>2</v>
      </c>
      <c r="Z27" s="189" t="str">
        <f t="shared" si="16"/>
        <v>堺市中区</v>
      </c>
      <c r="AA27" s="200">
        <f t="shared" si="17"/>
        <v>84628.169472073452</v>
      </c>
      <c r="AB27" s="106">
        <f t="shared" si="18"/>
        <v>84495.225699824397</v>
      </c>
      <c r="AC27" s="106">
        <f t="shared" si="19"/>
        <v>133</v>
      </c>
      <c r="AD27" s="189" t="str">
        <f t="shared" si="20"/>
        <v>富田林市</v>
      </c>
      <c r="AE27" s="90">
        <f t="shared" si="21"/>
        <v>0.56100223269660132</v>
      </c>
      <c r="AF27" s="90">
        <f t="shared" si="1"/>
        <v>0.54584076366306511</v>
      </c>
      <c r="AG27" s="344">
        <f t="shared" si="22"/>
        <v>1.5000000000000013</v>
      </c>
      <c r="AH27" s="189" t="str">
        <f t="shared" si="23"/>
        <v>堺市</v>
      </c>
      <c r="AI27" s="247">
        <f t="shared" si="24"/>
        <v>2.846064219134214</v>
      </c>
      <c r="AJ27" s="345">
        <f t="shared" si="25"/>
        <v>2.7452240348138259</v>
      </c>
      <c r="AK27" s="345">
        <f t="shared" si="26"/>
        <v>0.10000000000000009</v>
      </c>
      <c r="AL27" s="189" t="str">
        <f t="shared" si="27"/>
        <v>東住吉区</v>
      </c>
      <c r="AM27" s="247">
        <f t="shared" si="28"/>
        <v>1.950294195134803</v>
      </c>
      <c r="AN27" s="247">
        <f t="shared" si="29"/>
        <v>1.9812409357462639</v>
      </c>
      <c r="AO27" s="247">
        <f t="shared" si="30"/>
        <v>-3.0000000000000027E-2</v>
      </c>
      <c r="AP27" s="189" t="str">
        <f t="shared" si="31"/>
        <v>貝塚市</v>
      </c>
      <c r="AQ27" s="200">
        <f t="shared" si="32"/>
        <v>8654.2438168742319</v>
      </c>
      <c r="AR27" s="200">
        <f t="shared" si="33"/>
        <v>8956.6151656460097</v>
      </c>
      <c r="AS27" s="200">
        <f t="shared" si="34"/>
        <v>-303</v>
      </c>
      <c r="AT27" s="15"/>
      <c r="AU27" s="106">
        <f t="shared" si="35"/>
        <v>45768.544918422951</v>
      </c>
      <c r="AV27" s="106">
        <f t="shared" si="36"/>
        <v>44456.15174059679</v>
      </c>
      <c r="AW27" s="106">
        <f t="shared" si="37"/>
        <v>1313</v>
      </c>
      <c r="AX27" s="106">
        <f t="shared" si="38"/>
        <v>16041.262670853561</v>
      </c>
      <c r="AY27" s="106">
        <f t="shared" si="39"/>
        <v>16187.232980899265</v>
      </c>
      <c r="AZ27" s="106">
        <f t="shared" si="40"/>
        <v>-146</v>
      </c>
      <c r="BA27" s="106">
        <f t="shared" si="41"/>
        <v>80156.432936676807</v>
      </c>
      <c r="BB27" s="106">
        <f t="shared" si="42"/>
        <v>80262.585512980906</v>
      </c>
      <c r="BC27" s="106">
        <f t="shared" si="43"/>
        <v>-107</v>
      </c>
      <c r="BD27" s="90">
        <f t="shared" si="44"/>
        <v>0.57099029038105886</v>
      </c>
      <c r="BE27" s="90">
        <f t="shared" si="45"/>
        <v>0.5538838732451109</v>
      </c>
      <c r="BF27" s="344">
        <f t="shared" si="46"/>
        <v>1.6999999999999904</v>
      </c>
      <c r="BG27" s="345">
        <f t="shared" si="47"/>
        <v>2.8531759536350507</v>
      </c>
      <c r="BH27" s="345">
        <f t="shared" si="48"/>
        <v>2.7463712787141876</v>
      </c>
      <c r="BI27" s="345">
        <f t="shared" si="49"/>
        <v>0.10000000000000009</v>
      </c>
      <c r="BJ27" s="345">
        <f t="shared" si="50"/>
        <v>1.8883859337173088</v>
      </c>
      <c r="BK27" s="345">
        <f t="shared" si="51"/>
        <v>1.9344061895767439</v>
      </c>
      <c r="BL27" s="345">
        <f t="shared" si="52"/>
        <v>-4.0000000000000036E-2</v>
      </c>
      <c r="BM27" s="106">
        <f t="shared" si="53"/>
        <v>8494.6950644120498</v>
      </c>
      <c r="BN27" s="106">
        <f t="shared" si="54"/>
        <v>8368.0630614819838</v>
      </c>
      <c r="BO27" s="106">
        <f t="shared" si="55"/>
        <v>127</v>
      </c>
      <c r="BP27" s="106">
        <v>0</v>
      </c>
    </row>
    <row r="28" spans="2:68" s="14" customFormat="1" ht="13.5" customHeight="1">
      <c r="B28" s="6">
        <v>23</v>
      </c>
      <c r="C28" s="12" t="s">
        <v>82</v>
      </c>
      <c r="D28" s="433">
        <v>32694</v>
      </c>
      <c r="E28" s="347">
        <v>85993</v>
      </c>
      <c r="F28" s="438">
        <v>1504958520</v>
      </c>
      <c r="G28" s="438">
        <v>17026</v>
      </c>
      <c r="H28" s="433">
        <v>177630</v>
      </c>
      <c r="I28" s="113">
        <f t="shared" si="2"/>
        <v>46031.642503211595</v>
      </c>
      <c r="J28" s="113">
        <f t="shared" si="3"/>
        <v>17500.942169711489</v>
      </c>
      <c r="K28" s="113">
        <f t="shared" si="4"/>
        <v>88391.784329848466</v>
      </c>
      <c r="L28" s="147">
        <f t="shared" si="0"/>
        <v>0.52076833669786504</v>
      </c>
      <c r="M28" s="248">
        <f t="shared" si="5"/>
        <v>2.6302379641524438</v>
      </c>
      <c r="N28" s="247">
        <f t="shared" si="6"/>
        <v>2.0656332492179597</v>
      </c>
      <c r="O28" s="200">
        <f t="shared" si="7"/>
        <v>8472.4343860834324</v>
      </c>
      <c r="R28" s="189" t="str">
        <f t="shared" si="8"/>
        <v>大阪狭山市</v>
      </c>
      <c r="S28" s="106">
        <f t="shared" si="9"/>
        <v>45692.609483539716</v>
      </c>
      <c r="T28" s="106">
        <f t="shared" si="10"/>
        <v>44194.907161803712</v>
      </c>
      <c r="U28" s="106">
        <f t="shared" si="11"/>
        <v>1498</v>
      </c>
      <c r="V28" s="189" t="str">
        <f t="shared" si="12"/>
        <v>旭区</v>
      </c>
      <c r="W28" s="106">
        <f t="shared" si="13"/>
        <v>16574.655746872013</v>
      </c>
      <c r="X28" s="106">
        <f t="shared" si="14"/>
        <v>16830.452304072489</v>
      </c>
      <c r="Y28" s="106">
        <f t="shared" si="15"/>
        <v>-255</v>
      </c>
      <c r="Z28" s="189" t="str">
        <f t="shared" si="16"/>
        <v>東淀川区</v>
      </c>
      <c r="AA28" s="200">
        <f t="shared" si="17"/>
        <v>84535.767144360783</v>
      </c>
      <c r="AB28" s="106">
        <f t="shared" si="18"/>
        <v>83567.481758165392</v>
      </c>
      <c r="AC28" s="106">
        <f t="shared" si="19"/>
        <v>969</v>
      </c>
      <c r="AD28" s="189" t="str">
        <f t="shared" si="20"/>
        <v>東大阪市</v>
      </c>
      <c r="AE28" s="90">
        <f t="shared" si="21"/>
        <v>0.55836524906747842</v>
      </c>
      <c r="AF28" s="90">
        <f t="shared" si="1"/>
        <v>0.5411289373553525</v>
      </c>
      <c r="AG28" s="344">
        <f t="shared" si="22"/>
        <v>1.7000000000000015</v>
      </c>
      <c r="AH28" s="189" t="str">
        <f t="shared" si="23"/>
        <v>西淀川区</v>
      </c>
      <c r="AI28" s="247">
        <f t="shared" si="24"/>
        <v>2.8383343973895157</v>
      </c>
      <c r="AJ28" s="345">
        <f t="shared" si="25"/>
        <v>2.7946302751613143</v>
      </c>
      <c r="AK28" s="345">
        <f t="shared" si="26"/>
        <v>4.9999999999999822E-2</v>
      </c>
      <c r="AL28" s="189" t="str">
        <f t="shared" si="27"/>
        <v>柏原市</v>
      </c>
      <c r="AM28" s="247">
        <f t="shared" si="28"/>
        <v>1.9471744883261313</v>
      </c>
      <c r="AN28" s="247">
        <f t="shared" si="29"/>
        <v>1.9963425447022314</v>
      </c>
      <c r="AO28" s="247">
        <f t="shared" si="30"/>
        <v>-5.0000000000000044E-2</v>
      </c>
      <c r="AP28" s="189" t="str">
        <f t="shared" si="31"/>
        <v>堺市西区</v>
      </c>
      <c r="AQ28" s="200">
        <f t="shared" si="32"/>
        <v>8634.2160698164316</v>
      </c>
      <c r="AR28" s="200">
        <f t="shared" si="33"/>
        <v>8554.3550050689828</v>
      </c>
      <c r="AS28" s="200">
        <f t="shared" si="34"/>
        <v>80</v>
      </c>
      <c r="AT28" s="15"/>
      <c r="AU28" s="106">
        <f t="shared" si="35"/>
        <v>45768.544918422951</v>
      </c>
      <c r="AV28" s="106">
        <f t="shared" si="36"/>
        <v>44456.15174059679</v>
      </c>
      <c r="AW28" s="106">
        <f t="shared" si="37"/>
        <v>1313</v>
      </c>
      <c r="AX28" s="106">
        <f t="shared" si="38"/>
        <v>16041.262670853561</v>
      </c>
      <c r="AY28" s="106">
        <f t="shared" si="39"/>
        <v>16187.232980899265</v>
      </c>
      <c r="AZ28" s="106">
        <f t="shared" si="40"/>
        <v>-146</v>
      </c>
      <c r="BA28" s="106">
        <f t="shared" si="41"/>
        <v>80156.432936676807</v>
      </c>
      <c r="BB28" s="106">
        <f t="shared" si="42"/>
        <v>80262.585512980906</v>
      </c>
      <c r="BC28" s="106">
        <f t="shared" si="43"/>
        <v>-107</v>
      </c>
      <c r="BD28" s="90">
        <f t="shared" si="44"/>
        <v>0.57099029038105886</v>
      </c>
      <c r="BE28" s="90">
        <f t="shared" si="45"/>
        <v>0.5538838732451109</v>
      </c>
      <c r="BF28" s="344">
        <f t="shared" si="46"/>
        <v>1.6999999999999904</v>
      </c>
      <c r="BG28" s="345">
        <f t="shared" si="47"/>
        <v>2.8531759536350507</v>
      </c>
      <c r="BH28" s="345">
        <f t="shared" si="48"/>
        <v>2.7463712787141876</v>
      </c>
      <c r="BI28" s="345">
        <f t="shared" si="49"/>
        <v>0.10000000000000009</v>
      </c>
      <c r="BJ28" s="345">
        <f t="shared" si="50"/>
        <v>1.8883859337173088</v>
      </c>
      <c r="BK28" s="345">
        <f t="shared" si="51"/>
        <v>1.9344061895767439</v>
      </c>
      <c r="BL28" s="345">
        <f t="shared" si="52"/>
        <v>-4.0000000000000036E-2</v>
      </c>
      <c r="BM28" s="106">
        <f t="shared" si="53"/>
        <v>8494.6950644120498</v>
      </c>
      <c r="BN28" s="106">
        <f t="shared" si="54"/>
        <v>8368.0630614819838</v>
      </c>
      <c r="BO28" s="106">
        <f t="shared" si="55"/>
        <v>127</v>
      </c>
      <c r="BP28" s="106">
        <v>0</v>
      </c>
    </row>
    <row r="29" spans="2:68" s="14" customFormat="1" ht="13.5" customHeight="1">
      <c r="B29" s="6">
        <v>24</v>
      </c>
      <c r="C29" s="12" t="s">
        <v>83</v>
      </c>
      <c r="D29" s="433">
        <v>14573</v>
      </c>
      <c r="E29" s="347">
        <v>45302</v>
      </c>
      <c r="F29" s="438">
        <v>732369440</v>
      </c>
      <c r="G29" s="438">
        <v>8351</v>
      </c>
      <c r="H29" s="433">
        <v>85381</v>
      </c>
      <c r="I29" s="113">
        <f t="shared" si="2"/>
        <v>50255.228161668841</v>
      </c>
      <c r="J29" s="113">
        <f t="shared" si="3"/>
        <v>16166.382058187277</v>
      </c>
      <c r="K29" s="113">
        <f t="shared" si="4"/>
        <v>87698.412166207636</v>
      </c>
      <c r="L29" s="147">
        <f t="shared" si="0"/>
        <v>0.57304604405407256</v>
      </c>
      <c r="M29" s="248">
        <f t="shared" si="5"/>
        <v>3.1086255403828997</v>
      </c>
      <c r="N29" s="247">
        <f t="shared" si="6"/>
        <v>1.884707076950245</v>
      </c>
      <c r="O29" s="200">
        <f t="shared" si="7"/>
        <v>8577.6629460887088</v>
      </c>
      <c r="R29" s="189" t="str">
        <f t="shared" si="8"/>
        <v>淀川区</v>
      </c>
      <c r="S29" s="106">
        <f t="shared" si="9"/>
        <v>45640.861982012269</v>
      </c>
      <c r="T29" s="106">
        <f t="shared" si="10"/>
        <v>44050.940880392067</v>
      </c>
      <c r="U29" s="106">
        <f t="shared" si="11"/>
        <v>1590</v>
      </c>
      <c r="V29" s="189" t="str">
        <f t="shared" si="12"/>
        <v>岸和田市</v>
      </c>
      <c r="W29" s="106">
        <f t="shared" si="13"/>
        <v>16552.826494965408</v>
      </c>
      <c r="X29" s="106">
        <f t="shared" si="14"/>
        <v>16965.2429361412</v>
      </c>
      <c r="Y29" s="106">
        <f t="shared" si="15"/>
        <v>-412</v>
      </c>
      <c r="Z29" s="189" t="str">
        <f t="shared" si="16"/>
        <v>泉大津市</v>
      </c>
      <c r="AA29" s="200">
        <f t="shared" si="17"/>
        <v>84409.116827789607</v>
      </c>
      <c r="AB29" s="106">
        <f t="shared" si="18"/>
        <v>84106.665472779365</v>
      </c>
      <c r="AC29" s="106">
        <f t="shared" si="19"/>
        <v>302</v>
      </c>
      <c r="AD29" s="189" t="str">
        <f t="shared" si="20"/>
        <v>天王寺区</v>
      </c>
      <c r="AE29" s="90">
        <f t="shared" si="21"/>
        <v>0.55832020997375331</v>
      </c>
      <c r="AF29" s="90">
        <f t="shared" si="1"/>
        <v>0.54336283185840706</v>
      </c>
      <c r="AG29" s="344">
        <f t="shared" si="22"/>
        <v>1.5000000000000013</v>
      </c>
      <c r="AH29" s="189" t="str">
        <f t="shared" si="23"/>
        <v>大阪市</v>
      </c>
      <c r="AI29" s="247">
        <f t="shared" si="24"/>
        <v>2.8372337449441933</v>
      </c>
      <c r="AJ29" s="345">
        <f t="shared" si="25"/>
        <v>2.7330096030903994</v>
      </c>
      <c r="AK29" s="345">
        <f t="shared" si="26"/>
        <v>0.10999999999999988</v>
      </c>
      <c r="AL29" s="189" t="str">
        <f t="shared" si="27"/>
        <v>東淀川区</v>
      </c>
      <c r="AM29" s="247">
        <f t="shared" si="28"/>
        <v>1.9465878201154085</v>
      </c>
      <c r="AN29" s="247">
        <f t="shared" si="29"/>
        <v>1.9638063692509402</v>
      </c>
      <c r="AO29" s="247">
        <f t="shared" si="30"/>
        <v>-1.0000000000000009E-2</v>
      </c>
      <c r="AP29" s="189" t="str">
        <f t="shared" si="31"/>
        <v>摂津市</v>
      </c>
      <c r="AQ29" s="200">
        <f t="shared" si="32"/>
        <v>8625.0886547399241</v>
      </c>
      <c r="AR29" s="200">
        <f t="shared" si="33"/>
        <v>8433.4782383150905</v>
      </c>
      <c r="AS29" s="200">
        <f t="shared" si="34"/>
        <v>192</v>
      </c>
      <c r="AT29" s="15"/>
      <c r="AU29" s="106">
        <f t="shared" si="35"/>
        <v>45768.544918422951</v>
      </c>
      <c r="AV29" s="106">
        <f t="shared" si="36"/>
        <v>44456.15174059679</v>
      </c>
      <c r="AW29" s="106">
        <f t="shared" si="37"/>
        <v>1313</v>
      </c>
      <c r="AX29" s="106">
        <f t="shared" si="38"/>
        <v>16041.262670853561</v>
      </c>
      <c r="AY29" s="106">
        <f t="shared" si="39"/>
        <v>16187.232980899265</v>
      </c>
      <c r="AZ29" s="106">
        <f t="shared" si="40"/>
        <v>-146</v>
      </c>
      <c r="BA29" s="106">
        <f t="shared" si="41"/>
        <v>80156.432936676807</v>
      </c>
      <c r="BB29" s="106">
        <f t="shared" si="42"/>
        <v>80262.585512980906</v>
      </c>
      <c r="BC29" s="106">
        <f t="shared" si="43"/>
        <v>-107</v>
      </c>
      <c r="BD29" s="90">
        <f t="shared" si="44"/>
        <v>0.57099029038105886</v>
      </c>
      <c r="BE29" s="90">
        <f t="shared" si="45"/>
        <v>0.5538838732451109</v>
      </c>
      <c r="BF29" s="344">
        <f t="shared" si="46"/>
        <v>1.6999999999999904</v>
      </c>
      <c r="BG29" s="345">
        <f t="shared" si="47"/>
        <v>2.8531759536350507</v>
      </c>
      <c r="BH29" s="345">
        <f t="shared" si="48"/>
        <v>2.7463712787141876</v>
      </c>
      <c r="BI29" s="345">
        <f t="shared" si="49"/>
        <v>0.10000000000000009</v>
      </c>
      <c r="BJ29" s="345">
        <f t="shared" si="50"/>
        <v>1.8883859337173088</v>
      </c>
      <c r="BK29" s="345">
        <f t="shared" si="51"/>
        <v>1.9344061895767439</v>
      </c>
      <c r="BL29" s="345">
        <f t="shared" si="52"/>
        <v>-4.0000000000000036E-2</v>
      </c>
      <c r="BM29" s="106">
        <f t="shared" si="53"/>
        <v>8494.6950644120498</v>
      </c>
      <c r="BN29" s="106">
        <f t="shared" si="54"/>
        <v>8368.0630614819838</v>
      </c>
      <c r="BO29" s="106">
        <f t="shared" si="55"/>
        <v>127</v>
      </c>
      <c r="BP29" s="106">
        <v>0</v>
      </c>
    </row>
    <row r="30" spans="2:68" s="14" customFormat="1" ht="13.5" customHeight="1">
      <c r="B30" s="6">
        <v>25</v>
      </c>
      <c r="C30" s="12" t="s">
        <v>84</v>
      </c>
      <c r="D30" s="433">
        <v>10044</v>
      </c>
      <c r="E30" s="346">
        <v>28895</v>
      </c>
      <c r="F30" s="433">
        <v>426104390</v>
      </c>
      <c r="G30" s="433">
        <v>5377</v>
      </c>
      <c r="H30" s="433">
        <v>52957</v>
      </c>
      <c r="I30" s="113">
        <f t="shared" si="2"/>
        <v>42423.77439267224</v>
      </c>
      <c r="J30" s="113">
        <f t="shared" si="3"/>
        <v>14746.647862952068</v>
      </c>
      <c r="K30" s="113">
        <f t="shared" si="4"/>
        <v>79245.748558675841</v>
      </c>
      <c r="L30" s="147">
        <f t="shared" si="0"/>
        <v>0.53534448426921544</v>
      </c>
      <c r="M30" s="248">
        <f t="shared" si="5"/>
        <v>2.8768418956591</v>
      </c>
      <c r="N30" s="247">
        <f t="shared" si="6"/>
        <v>1.83273922824018</v>
      </c>
      <c r="O30" s="200">
        <f t="shared" si="7"/>
        <v>8046.2335479728836</v>
      </c>
      <c r="R30" s="189" t="str">
        <f t="shared" si="8"/>
        <v>茨木市</v>
      </c>
      <c r="S30" s="106">
        <f t="shared" si="9"/>
        <v>45572.434913541867</v>
      </c>
      <c r="T30" s="106">
        <f t="shared" si="10"/>
        <v>44341.889516149822</v>
      </c>
      <c r="U30" s="106">
        <f t="shared" si="11"/>
        <v>1230</v>
      </c>
      <c r="V30" s="189" t="str">
        <f t="shared" si="12"/>
        <v>熊取町</v>
      </c>
      <c r="W30" s="106">
        <f t="shared" si="13"/>
        <v>16525.560477420942</v>
      </c>
      <c r="X30" s="106">
        <f t="shared" si="14"/>
        <v>17131.829904171365</v>
      </c>
      <c r="Y30" s="106">
        <f t="shared" si="15"/>
        <v>-606</v>
      </c>
      <c r="Z30" s="189" t="str">
        <f t="shared" si="16"/>
        <v>藤井寺市</v>
      </c>
      <c r="AA30" s="200">
        <f t="shared" si="17"/>
        <v>84298.282944462699</v>
      </c>
      <c r="AB30" s="106">
        <f t="shared" si="18"/>
        <v>85523.135945116446</v>
      </c>
      <c r="AC30" s="106">
        <f t="shared" si="19"/>
        <v>-1225</v>
      </c>
      <c r="AD30" s="189" t="str">
        <f t="shared" si="20"/>
        <v>和泉市</v>
      </c>
      <c r="AE30" s="90">
        <f t="shared" si="21"/>
        <v>0.55457216168978474</v>
      </c>
      <c r="AF30" s="90">
        <f t="shared" si="1"/>
        <v>0.5428639846743295</v>
      </c>
      <c r="AG30" s="344">
        <f t="shared" si="22"/>
        <v>1.2000000000000011</v>
      </c>
      <c r="AH30" s="189" t="str">
        <f t="shared" si="23"/>
        <v>高槻市</v>
      </c>
      <c r="AI30" s="247">
        <f t="shared" si="24"/>
        <v>2.8210138190756817</v>
      </c>
      <c r="AJ30" s="345">
        <f t="shared" si="25"/>
        <v>2.7156045265038715</v>
      </c>
      <c r="AK30" s="345">
        <f t="shared" si="26"/>
        <v>9.9999999999999645E-2</v>
      </c>
      <c r="AL30" s="189" t="str">
        <f t="shared" si="27"/>
        <v>阿倍野区</v>
      </c>
      <c r="AM30" s="247">
        <f t="shared" si="28"/>
        <v>1.9454034605433377</v>
      </c>
      <c r="AN30" s="247">
        <f t="shared" si="29"/>
        <v>1.9905177402840226</v>
      </c>
      <c r="AO30" s="247">
        <f t="shared" si="30"/>
        <v>-4.0000000000000036E-2</v>
      </c>
      <c r="AP30" s="189" t="str">
        <f t="shared" si="31"/>
        <v>河内長野市</v>
      </c>
      <c r="AQ30" s="200">
        <f t="shared" si="32"/>
        <v>8607.6100612582632</v>
      </c>
      <c r="AR30" s="200">
        <f t="shared" si="33"/>
        <v>8452.0140299230497</v>
      </c>
      <c r="AS30" s="200">
        <f t="shared" si="34"/>
        <v>156</v>
      </c>
      <c r="AT30" s="15"/>
      <c r="AU30" s="106">
        <f t="shared" si="35"/>
        <v>45768.544918422951</v>
      </c>
      <c r="AV30" s="106">
        <f t="shared" si="36"/>
        <v>44456.15174059679</v>
      </c>
      <c r="AW30" s="106">
        <f t="shared" si="37"/>
        <v>1313</v>
      </c>
      <c r="AX30" s="106">
        <f t="shared" si="38"/>
        <v>16041.262670853561</v>
      </c>
      <c r="AY30" s="106">
        <f t="shared" si="39"/>
        <v>16187.232980899265</v>
      </c>
      <c r="AZ30" s="106">
        <f t="shared" si="40"/>
        <v>-146</v>
      </c>
      <c r="BA30" s="106">
        <f t="shared" si="41"/>
        <v>80156.432936676807</v>
      </c>
      <c r="BB30" s="106">
        <f t="shared" si="42"/>
        <v>80262.585512980906</v>
      </c>
      <c r="BC30" s="106">
        <f t="shared" si="43"/>
        <v>-107</v>
      </c>
      <c r="BD30" s="90">
        <f t="shared" si="44"/>
        <v>0.57099029038105886</v>
      </c>
      <c r="BE30" s="90">
        <f t="shared" si="45"/>
        <v>0.5538838732451109</v>
      </c>
      <c r="BF30" s="344">
        <f t="shared" si="46"/>
        <v>1.6999999999999904</v>
      </c>
      <c r="BG30" s="345">
        <f t="shared" si="47"/>
        <v>2.8531759536350507</v>
      </c>
      <c r="BH30" s="345">
        <f t="shared" si="48"/>
        <v>2.7463712787141876</v>
      </c>
      <c r="BI30" s="345">
        <f t="shared" si="49"/>
        <v>0.10000000000000009</v>
      </c>
      <c r="BJ30" s="345">
        <f t="shared" si="50"/>
        <v>1.8883859337173088</v>
      </c>
      <c r="BK30" s="345">
        <f t="shared" si="51"/>
        <v>1.9344061895767439</v>
      </c>
      <c r="BL30" s="345">
        <f t="shared" si="52"/>
        <v>-4.0000000000000036E-2</v>
      </c>
      <c r="BM30" s="106">
        <f t="shared" si="53"/>
        <v>8494.6950644120498</v>
      </c>
      <c r="BN30" s="106">
        <f t="shared" si="54"/>
        <v>8368.0630614819838</v>
      </c>
      <c r="BO30" s="106">
        <f t="shared" si="55"/>
        <v>127</v>
      </c>
      <c r="BP30" s="106">
        <v>0</v>
      </c>
    </row>
    <row r="31" spans="2:68" s="14" customFormat="1" ht="13.5" customHeight="1">
      <c r="B31" s="6">
        <v>26</v>
      </c>
      <c r="C31" s="12" t="s">
        <v>30</v>
      </c>
      <c r="D31" s="433">
        <v>139896</v>
      </c>
      <c r="E31" s="346">
        <v>398153</v>
      </c>
      <c r="F31" s="433">
        <v>6509604440</v>
      </c>
      <c r="G31" s="433">
        <v>78836</v>
      </c>
      <c r="H31" s="433">
        <v>771166</v>
      </c>
      <c r="I31" s="113">
        <f t="shared" si="2"/>
        <v>46531.741007605648</v>
      </c>
      <c r="J31" s="113">
        <f t="shared" si="3"/>
        <v>16349.504939056091</v>
      </c>
      <c r="K31" s="113">
        <f t="shared" si="4"/>
        <v>82571.470394236138</v>
      </c>
      <c r="L31" s="147">
        <f t="shared" si="0"/>
        <v>0.56353291016183449</v>
      </c>
      <c r="M31" s="248">
        <f t="shared" si="5"/>
        <v>2.846064219134214</v>
      </c>
      <c r="N31" s="247">
        <f t="shared" si="6"/>
        <v>1.9368584438645446</v>
      </c>
      <c r="O31" s="200">
        <f t="shared" si="7"/>
        <v>8441.2492770687513</v>
      </c>
      <c r="R31" s="189" t="str">
        <f t="shared" si="8"/>
        <v>堺市堺区</v>
      </c>
      <c r="S31" s="106">
        <f t="shared" si="9"/>
        <v>45553.651630870503</v>
      </c>
      <c r="T31" s="106">
        <f t="shared" si="10"/>
        <v>44941.465410474171</v>
      </c>
      <c r="U31" s="106">
        <f t="shared" si="11"/>
        <v>613</v>
      </c>
      <c r="V31" s="189" t="str">
        <f t="shared" si="12"/>
        <v>浪速区</v>
      </c>
      <c r="W31" s="106">
        <f t="shared" si="13"/>
        <v>16513.943711398089</v>
      </c>
      <c r="X31" s="106">
        <f t="shared" si="14"/>
        <v>16514.499082288163</v>
      </c>
      <c r="Y31" s="106">
        <f t="shared" si="15"/>
        <v>0</v>
      </c>
      <c r="Z31" s="189" t="str">
        <f t="shared" si="16"/>
        <v>城東区</v>
      </c>
      <c r="AA31" s="200">
        <f t="shared" si="17"/>
        <v>83897.568565019174</v>
      </c>
      <c r="AB31" s="106">
        <f t="shared" si="18"/>
        <v>83737.737902292196</v>
      </c>
      <c r="AC31" s="106">
        <f t="shared" si="19"/>
        <v>160</v>
      </c>
      <c r="AD31" s="189" t="str">
        <f t="shared" si="20"/>
        <v>阪南市</v>
      </c>
      <c r="AE31" s="90">
        <f t="shared" si="21"/>
        <v>0.55136168179646439</v>
      </c>
      <c r="AF31" s="90">
        <f t="shared" si="1"/>
        <v>0.54642097802976608</v>
      </c>
      <c r="AG31" s="344">
        <f t="shared" si="22"/>
        <v>0.50000000000000044</v>
      </c>
      <c r="AH31" s="189" t="str">
        <f t="shared" si="23"/>
        <v>鶴見区</v>
      </c>
      <c r="AI31" s="247">
        <f t="shared" si="24"/>
        <v>2.8146942423081835</v>
      </c>
      <c r="AJ31" s="345">
        <f t="shared" si="25"/>
        <v>2.7647215206699456</v>
      </c>
      <c r="AK31" s="345">
        <f t="shared" si="26"/>
        <v>5.0000000000000266E-2</v>
      </c>
      <c r="AL31" s="189" t="str">
        <f t="shared" si="27"/>
        <v>和泉市</v>
      </c>
      <c r="AM31" s="247">
        <f t="shared" si="28"/>
        <v>1.9413909653170274</v>
      </c>
      <c r="AN31" s="247">
        <f t="shared" si="29"/>
        <v>1.971122431599647</v>
      </c>
      <c r="AO31" s="247">
        <f t="shared" si="30"/>
        <v>-3.0000000000000027E-2</v>
      </c>
      <c r="AP31" s="189" t="str">
        <f t="shared" si="31"/>
        <v>都島区</v>
      </c>
      <c r="AQ31" s="200">
        <f t="shared" si="32"/>
        <v>8600.3477907091437</v>
      </c>
      <c r="AR31" s="200">
        <f t="shared" si="33"/>
        <v>8658.4723421783438</v>
      </c>
      <c r="AS31" s="200">
        <f t="shared" si="34"/>
        <v>-58</v>
      </c>
      <c r="AT31" s="15"/>
      <c r="AU31" s="106">
        <f t="shared" si="35"/>
        <v>45768.544918422951</v>
      </c>
      <c r="AV31" s="106">
        <f t="shared" si="36"/>
        <v>44456.15174059679</v>
      </c>
      <c r="AW31" s="106">
        <f t="shared" si="37"/>
        <v>1313</v>
      </c>
      <c r="AX31" s="106">
        <f t="shared" si="38"/>
        <v>16041.262670853561</v>
      </c>
      <c r="AY31" s="106">
        <f t="shared" si="39"/>
        <v>16187.232980899265</v>
      </c>
      <c r="AZ31" s="106">
        <f t="shared" si="40"/>
        <v>-146</v>
      </c>
      <c r="BA31" s="106">
        <f t="shared" si="41"/>
        <v>80156.432936676807</v>
      </c>
      <c r="BB31" s="106">
        <f t="shared" si="42"/>
        <v>80262.585512980906</v>
      </c>
      <c r="BC31" s="106">
        <f t="shared" si="43"/>
        <v>-107</v>
      </c>
      <c r="BD31" s="90">
        <f t="shared" si="44"/>
        <v>0.57099029038105886</v>
      </c>
      <c r="BE31" s="90">
        <f t="shared" si="45"/>
        <v>0.5538838732451109</v>
      </c>
      <c r="BF31" s="344">
        <f t="shared" si="46"/>
        <v>1.6999999999999904</v>
      </c>
      <c r="BG31" s="345">
        <f t="shared" si="47"/>
        <v>2.8531759536350507</v>
      </c>
      <c r="BH31" s="345">
        <f t="shared" si="48"/>
        <v>2.7463712787141876</v>
      </c>
      <c r="BI31" s="345">
        <f t="shared" si="49"/>
        <v>0.10000000000000009</v>
      </c>
      <c r="BJ31" s="345">
        <f t="shared" si="50"/>
        <v>1.8883859337173088</v>
      </c>
      <c r="BK31" s="345">
        <f t="shared" si="51"/>
        <v>1.9344061895767439</v>
      </c>
      <c r="BL31" s="345">
        <f t="shared" si="52"/>
        <v>-4.0000000000000036E-2</v>
      </c>
      <c r="BM31" s="106">
        <f t="shared" si="53"/>
        <v>8494.6950644120498</v>
      </c>
      <c r="BN31" s="106">
        <f t="shared" si="54"/>
        <v>8368.0630614819838</v>
      </c>
      <c r="BO31" s="106">
        <f t="shared" si="55"/>
        <v>127</v>
      </c>
      <c r="BP31" s="106">
        <v>0</v>
      </c>
    </row>
    <row r="32" spans="2:68" s="14" customFormat="1" ht="13.5" customHeight="1">
      <c r="B32" s="6">
        <v>27</v>
      </c>
      <c r="C32" s="12" t="s">
        <v>31</v>
      </c>
      <c r="D32" s="433">
        <v>23699</v>
      </c>
      <c r="E32" s="346">
        <v>67521</v>
      </c>
      <c r="F32" s="433">
        <v>1079575990</v>
      </c>
      <c r="G32" s="433">
        <v>12905</v>
      </c>
      <c r="H32" s="433">
        <v>128690</v>
      </c>
      <c r="I32" s="113">
        <f t="shared" si="2"/>
        <v>45553.651630870503</v>
      </c>
      <c r="J32" s="113">
        <f t="shared" si="3"/>
        <v>15988.744094429881</v>
      </c>
      <c r="K32" s="113">
        <f t="shared" si="4"/>
        <v>83655.636574970937</v>
      </c>
      <c r="L32" s="147">
        <f t="shared" si="0"/>
        <v>0.54453774420861645</v>
      </c>
      <c r="M32" s="248">
        <f t="shared" si="5"/>
        <v>2.8491075572808979</v>
      </c>
      <c r="N32" s="247">
        <f t="shared" si="6"/>
        <v>1.905925563898639</v>
      </c>
      <c r="O32" s="200">
        <f t="shared" si="7"/>
        <v>8388.9656538969612</v>
      </c>
      <c r="R32" s="189" t="str">
        <f t="shared" si="8"/>
        <v>泉大津市</v>
      </c>
      <c r="S32" s="106">
        <f t="shared" si="9"/>
        <v>45415.572599841311</v>
      </c>
      <c r="T32" s="106">
        <f t="shared" si="10"/>
        <v>43510.433574207891</v>
      </c>
      <c r="U32" s="106">
        <f t="shared" si="11"/>
        <v>1906</v>
      </c>
      <c r="V32" s="189" t="str">
        <f t="shared" si="12"/>
        <v>大阪市</v>
      </c>
      <c r="W32" s="106">
        <f t="shared" si="13"/>
        <v>16465.449101906768</v>
      </c>
      <c r="X32" s="106">
        <f t="shared" si="14"/>
        <v>16575.726523376339</v>
      </c>
      <c r="Y32" s="106">
        <f t="shared" si="15"/>
        <v>-111</v>
      </c>
      <c r="Z32" s="189" t="str">
        <f t="shared" si="16"/>
        <v>堺市東区</v>
      </c>
      <c r="AA32" s="200">
        <f t="shared" si="17"/>
        <v>83781.299465240649</v>
      </c>
      <c r="AB32" s="106">
        <f t="shared" si="18"/>
        <v>81623.837850252647</v>
      </c>
      <c r="AC32" s="106">
        <f t="shared" si="19"/>
        <v>2157</v>
      </c>
      <c r="AD32" s="189" t="str">
        <f t="shared" si="20"/>
        <v>松原市</v>
      </c>
      <c r="AE32" s="90">
        <f t="shared" si="21"/>
        <v>0.55065396709656833</v>
      </c>
      <c r="AF32" s="90">
        <f t="shared" si="1"/>
        <v>0.53688329039030447</v>
      </c>
      <c r="AG32" s="344">
        <f t="shared" si="22"/>
        <v>1.4000000000000012</v>
      </c>
      <c r="AH32" s="189" t="str">
        <f t="shared" si="23"/>
        <v>阿倍野区</v>
      </c>
      <c r="AI32" s="247">
        <f t="shared" si="24"/>
        <v>2.8134667879890811</v>
      </c>
      <c r="AJ32" s="345">
        <f t="shared" si="25"/>
        <v>2.6472217311884982</v>
      </c>
      <c r="AK32" s="345">
        <f t="shared" si="26"/>
        <v>0.16000000000000014</v>
      </c>
      <c r="AL32" s="189" t="str">
        <f t="shared" si="27"/>
        <v>堺市北区</v>
      </c>
      <c r="AM32" s="247">
        <f t="shared" si="28"/>
        <v>1.9411329863468356</v>
      </c>
      <c r="AN32" s="247">
        <f t="shared" si="29"/>
        <v>2.0008989719030419</v>
      </c>
      <c r="AO32" s="247">
        <f t="shared" si="30"/>
        <v>-6.0000000000000053E-2</v>
      </c>
      <c r="AP32" s="189" t="str">
        <f t="shared" si="31"/>
        <v>和泉市</v>
      </c>
      <c r="AQ32" s="200">
        <f t="shared" si="32"/>
        <v>8595.9059287566724</v>
      </c>
      <c r="AR32" s="200">
        <f t="shared" si="33"/>
        <v>8581.1417035215745</v>
      </c>
      <c r="AS32" s="200">
        <f t="shared" si="34"/>
        <v>15</v>
      </c>
      <c r="AT32" s="15"/>
      <c r="AU32" s="106">
        <f t="shared" si="35"/>
        <v>45768.544918422951</v>
      </c>
      <c r="AV32" s="106">
        <f t="shared" si="36"/>
        <v>44456.15174059679</v>
      </c>
      <c r="AW32" s="106">
        <f t="shared" si="37"/>
        <v>1313</v>
      </c>
      <c r="AX32" s="106">
        <f t="shared" si="38"/>
        <v>16041.262670853561</v>
      </c>
      <c r="AY32" s="106">
        <f t="shared" si="39"/>
        <v>16187.232980899265</v>
      </c>
      <c r="AZ32" s="106">
        <f t="shared" si="40"/>
        <v>-146</v>
      </c>
      <c r="BA32" s="106">
        <f t="shared" si="41"/>
        <v>80156.432936676807</v>
      </c>
      <c r="BB32" s="106">
        <f t="shared" si="42"/>
        <v>80262.585512980906</v>
      </c>
      <c r="BC32" s="106">
        <f t="shared" si="43"/>
        <v>-107</v>
      </c>
      <c r="BD32" s="90">
        <f t="shared" si="44"/>
        <v>0.57099029038105886</v>
      </c>
      <c r="BE32" s="90">
        <f t="shared" si="45"/>
        <v>0.5538838732451109</v>
      </c>
      <c r="BF32" s="344">
        <f t="shared" si="46"/>
        <v>1.6999999999999904</v>
      </c>
      <c r="BG32" s="345">
        <f t="shared" si="47"/>
        <v>2.8531759536350507</v>
      </c>
      <c r="BH32" s="345">
        <f t="shared" si="48"/>
        <v>2.7463712787141876</v>
      </c>
      <c r="BI32" s="345">
        <f t="shared" si="49"/>
        <v>0.10000000000000009</v>
      </c>
      <c r="BJ32" s="345">
        <f t="shared" si="50"/>
        <v>1.8883859337173088</v>
      </c>
      <c r="BK32" s="345">
        <f t="shared" si="51"/>
        <v>1.9344061895767439</v>
      </c>
      <c r="BL32" s="345">
        <f t="shared" si="52"/>
        <v>-4.0000000000000036E-2</v>
      </c>
      <c r="BM32" s="106">
        <f t="shared" si="53"/>
        <v>8494.6950644120498</v>
      </c>
      <c r="BN32" s="106">
        <f t="shared" si="54"/>
        <v>8368.0630614819838</v>
      </c>
      <c r="BO32" s="106">
        <f t="shared" si="55"/>
        <v>127</v>
      </c>
      <c r="BP32" s="106">
        <v>0</v>
      </c>
    </row>
    <row r="33" spans="2:68" s="14" customFormat="1" ht="13.5" customHeight="1">
      <c r="B33" s="6">
        <v>28</v>
      </c>
      <c r="C33" s="12" t="s">
        <v>32</v>
      </c>
      <c r="D33" s="433">
        <v>19774</v>
      </c>
      <c r="E33" s="346">
        <v>51736</v>
      </c>
      <c r="F33" s="433">
        <v>884872140</v>
      </c>
      <c r="G33" s="433">
        <v>10456</v>
      </c>
      <c r="H33" s="433">
        <v>105586</v>
      </c>
      <c r="I33" s="113">
        <f t="shared" si="2"/>
        <v>44749.273793870736</v>
      </c>
      <c r="J33" s="113">
        <f t="shared" si="3"/>
        <v>17103.605613112726</v>
      </c>
      <c r="K33" s="113">
        <f t="shared" si="4"/>
        <v>84628.169472073452</v>
      </c>
      <c r="L33" s="147">
        <f t="shared" si="0"/>
        <v>0.528775159300091</v>
      </c>
      <c r="M33" s="248">
        <f t="shared" si="5"/>
        <v>2.6163649236370992</v>
      </c>
      <c r="N33" s="247">
        <f t="shared" si="6"/>
        <v>2.0408612958094943</v>
      </c>
      <c r="O33" s="200">
        <f t="shared" si="7"/>
        <v>8380.5820847460836</v>
      </c>
      <c r="R33" s="189" t="str">
        <f t="shared" si="8"/>
        <v>住吉区</v>
      </c>
      <c r="S33" s="106">
        <f t="shared" si="9"/>
        <v>45405.802632635045</v>
      </c>
      <c r="T33" s="106">
        <f t="shared" si="10"/>
        <v>44094.404255319147</v>
      </c>
      <c r="U33" s="106">
        <f t="shared" si="11"/>
        <v>1312</v>
      </c>
      <c r="V33" s="189" t="str">
        <f t="shared" si="12"/>
        <v>阿倍野区</v>
      </c>
      <c r="W33" s="106">
        <f t="shared" si="13"/>
        <v>16413.548876131954</v>
      </c>
      <c r="X33" s="106">
        <f t="shared" si="14"/>
        <v>16660.6613097093</v>
      </c>
      <c r="Y33" s="106">
        <f t="shared" si="15"/>
        <v>-247</v>
      </c>
      <c r="Z33" s="189" t="str">
        <f t="shared" si="16"/>
        <v>堺市堺区</v>
      </c>
      <c r="AA33" s="200">
        <f t="shared" si="17"/>
        <v>83655.636574970937</v>
      </c>
      <c r="AB33" s="106">
        <f t="shared" si="18"/>
        <v>84542.906473622905</v>
      </c>
      <c r="AC33" s="106">
        <f t="shared" si="19"/>
        <v>-887</v>
      </c>
      <c r="AD33" s="189" t="str">
        <f t="shared" si="20"/>
        <v>堺市美原区</v>
      </c>
      <c r="AE33" s="90">
        <f t="shared" si="21"/>
        <v>0.54863157894736847</v>
      </c>
      <c r="AF33" s="90">
        <f t="shared" si="1"/>
        <v>0.52994011976047906</v>
      </c>
      <c r="AG33" s="344">
        <f t="shared" si="22"/>
        <v>1.9000000000000017</v>
      </c>
      <c r="AH33" s="189" t="str">
        <f t="shared" si="23"/>
        <v>淀川区</v>
      </c>
      <c r="AI33" s="247">
        <f t="shared" si="24"/>
        <v>2.8114650752290493</v>
      </c>
      <c r="AJ33" s="345">
        <f t="shared" si="25"/>
        <v>2.697116870502009</v>
      </c>
      <c r="AK33" s="345">
        <f t="shared" si="26"/>
        <v>0.10999999999999988</v>
      </c>
      <c r="AL33" s="189" t="str">
        <f t="shared" si="27"/>
        <v>鶴見区</v>
      </c>
      <c r="AM33" s="247">
        <f t="shared" si="28"/>
        <v>1.9403106928223155</v>
      </c>
      <c r="AN33" s="247">
        <f t="shared" si="29"/>
        <v>1.9808644646377229</v>
      </c>
      <c r="AO33" s="247">
        <f t="shared" si="30"/>
        <v>-4.0000000000000036E-2</v>
      </c>
      <c r="AP33" s="189" t="str">
        <f t="shared" si="31"/>
        <v>北区</v>
      </c>
      <c r="AQ33" s="200">
        <f t="shared" si="32"/>
        <v>8577.6629460887088</v>
      </c>
      <c r="AR33" s="200">
        <f t="shared" si="33"/>
        <v>8460.5836740799841</v>
      </c>
      <c r="AS33" s="200">
        <f t="shared" si="34"/>
        <v>117</v>
      </c>
      <c r="AT33" s="15"/>
      <c r="AU33" s="106">
        <f t="shared" si="35"/>
        <v>45768.544918422951</v>
      </c>
      <c r="AV33" s="106">
        <f t="shared" si="36"/>
        <v>44456.15174059679</v>
      </c>
      <c r="AW33" s="106">
        <f t="shared" si="37"/>
        <v>1313</v>
      </c>
      <c r="AX33" s="106">
        <f t="shared" si="38"/>
        <v>16041.262670853561</v>
      </c>
      <c r="AY33" s="106">
        <f t="shared" si="39"/>
        <v>16187.232980899265</v>
      </c>
      <c r="AZ33" s="106">
        <f t="shared" si="40"/>
        <v>-146</v>
      </c>
      <c r="BA33" s="106">
        <f t="shared" si="41"/>
        <v>80156.432936676807</v>
      </c>
      <c r="BB33" s="106">
        <f t="shared" si="42"/>
        <v>80262.585512980906</v>
      </c>
      <c r="BC33" s="106">
        <f t="shared" si="43"/>
        <v>-107</v>
      </c>
      <c r="BD33" s="90">
        <f t="shared" si="44"/>
        <v>0.57099029038105886</v>
      </c>
      <c r="BE33" s="90">
        <f t="shared" si="45"/>
        <v>0.5538838732451109</v>
      </c>
      <c r="BF33" s="344">
        <f t="shared" si="46"/>
        <v>1.6999999999999904</v>
      </c>
      <c r="BG33" s="345">
        <f t="shared" si="47"/>
        <v>2.8531759536350507</v>
      </c>
      <c r="BH33" s="345">
        <f t="shared" si="48"/>
        <v>2.7463712787141876</v>
      </c>
      <c r="BI33" s="345">
        <f t="shared" si="49"/>
        <v>0.10000000000000009</v>
      </c>
      <c r="BJ33" s="345">
        <f t="shared" si="50"/>
        <v>1.8883859337173088</v>
      </c>
      <c r="BK33" s="345">
        <f t="shared" si="51"/>
        <v>1.9344061895767439</v>
      </c>
      <c r="BL33" s="345">
        <f t="shared" si="52"/>
        <v>-4.0000000000000036E-2</v>
      </c>
      <c r="BM33" s="106">
        <f t="shared" si="53"/>
        <v>8494.6950644120498</v>
      </c>
      <c r="BN33" s="106">
        <f t="shared" si="54"/>
        <v>8368.0630614819838</v>
      </c>
      <c r="BO33" s="106">
        <f t="shared" si="55"/>
        <v>127</v>
      </c>
      <c r="BP33" s="106">
        <v>0</v>
      </c>
    </row>
    <row r="34" spans="2:68" s="14" customFormat="1" ht="13.5" customHeight="1">
      <c r="B34" s="6">
        <v>29</v>
      </c>
      <c r="C34" s="12" t="s">
        <v>33</v>
      </c>
      <c r="D34" s="433">
        <v>16521</v>
      </c>
      <c r="E34" s="346">
        <v>48591</v>
      </c>
      <c r="F34" s="433">
        <v>783355150</v>
      </c>
      <c r="G34" s="433">
        <v>9350</v>
      </c>
      <c r="H34" s="433">
        <v>94254</v>
      </c>
      <c r="I34" s="113">
        <f t="shared" si="2"/>
        <v>47415.722413897463</v>
      </c>
      <c r="J34" s="113">
        <f t="shared" si="3"/>
        <v>16121.404169496409</v>
      </c>
      <c r="K34" s="113">
        <f t="shared" si="4"/>
        <v>83781.299465240649</v>
      </c>
      <c r="L34" s="147">
        <f t="shared" si="0"/>
        <v>0.56594637128503122</v>
      </c>
      <c r="M34" s="248">
        <f t="shared" si="5"/>
        <v>2.9411657889958236</v>
      </c>
      <c r="N34" s="247">
        <f t="shared" si="6"/>
        <v>1.9397419275174415</v>
      </c>
      <c r="O34" s="200">
        <f t="shared" si="7"/>
        <v>8311.1077513951659</v>
      </c>
      <c r="R34" s="189" t="str">
        <f t="shared" si="8"/>
        <v>河内長野市</v>
      </c>
      <c r="S34" s="106">
        <f t="shared" si="9"/>
        <v>45314.514436892758</v>
      </c>
      <c r="T34" s="106">
        <f t="shared" si="10"/>
        <v>43704.229009104485</v>
      </c>
      <c r="U34" s="106">
        <f t="shared" si="11"/>
        <v>1611</v>
      </c>
      <c r="V34" s="189" t="str">
        <f t="shared" si="12"/>
        <v>城東区</v>
      </c>
      <c r="W34" s="106">
        <f t="shared" si="13"/>
        <v>16369.881678527054</v>
      </c>
      <c r="X34" s="106">
        <f t="shared" si="14"/>
        <v>16371.274858919032</v>
      </c>
      <c r="Y34" s="106">
        <f t="shared" si="15"/>
        <v>-1</v>
      </c>
      <c r="Z34" s="189" t="str">
        <f t="shared" si="16"/>
        <v>鶴見区</v>
      </c>
      <c r="AA34" s="200">
        <f t="shared" si="17"/>
        <v>83054.936813511275</v>
      </c>
      <c r="AB34" s="106">
        <f t="shared" si="18"/>
        <v>84496.002731901157</v>
      </c>
      <c r="AC34" s="106">
        <f t="shared" si="19"/>
        <v>-1441</v>
      </c>
      <c r="AD34" s="189" t="str">
        <f t="shared" si="20"/>
        <v>堺市西区</v>
      </c>
      <c r="AE34" s="90">
        <f t="shared" si="21"/>
        <v>0.54861048248393229</v>
      </c>
      <c r="AF34" s="90">
        <f t="shared" si="1"/>
        <v>0.53345769359544648</v>
      </c>
      <c r="AG34" s="344">
        <f t="shared" si="22"/>
        <v>1.6000000000000014</v>
      </c>
      <c r="AH34" s="189" t="str">
        <f t="shared" si="23"/>
        <v>河南町</v>
      </c>
      <c r="AI34" s="247">
        <f t="shared" si="24"/>
        <v>2.8046013236684524</v>
      </c>
      <c r="AJ34" s="345">
        <f t="shared" si="25"/>
        <v>2.6640185369083085</v>
      </c>
      <c r="AK34" s="345">
        <f t="shared" si="26"/>
        <v>0.13999999999999968</v>
      </c>
      <c r="AL34" s="189" t="str">
        <f t="shared" si="27"/>
        <v>堺市東区</v>
      </c>
      <c r="AM34" s="247">
        <f t="shared" si="28"/>
        <v>1.9397419275174415</v>
      </c>
      <c r="AN34" s="247">
        <f t="shared" si="29"/>
        <v>2.0143091772223096</v>
      </c>
      <c r="AO34" s="247">
        <f t="shared" si="30"/>
        <v>-6.999999999999984E-2</v>
      </c>
      <c r="AP34" s="189" t="str">
        <f t="shared" si="31"/>
        <v>岬町</v>
      </c>
      <c r="AQ34" s="200">
        <f t="shared" si="32"/>
        <v>8574.2594920794563</v>
      </c>
      <c r="AR34" s="200">
        <f t="shared" si="33"/>
        <v>8385.4504178456282</v>
      </c>
      <c r="AS34" s="200">
        <f t="shared" si="34"/>
        <v>189</v>
      </c>
      <c r="AT34" s="15"/>
      <c r="AU34" s="106">
        <f t="shared" si="35"/>
        <v>45768.544918422951</v>
      </c>
      <c r="AV34" s="106">
        <f t="shared" si="36"/>
        <v>44456.15174059679</v>
      </c>
      <c r="AW34" s="106">
        <f t="shared" si="37"/>
        <v>1313</v>
      </c>
      <c r="AX34" s="106">
        <f t="shared" si="38"/>
        <v>16041.262670853561</v>
      </c>
      <c r="AY34" s="106">
        <f t="shared" si="39"/>
        <v>16187.232980899265</v>
      </c>
      <c r="AZ34" s="106">
        <f t="shared" si="40"/>
        <v>-146</v>
      </c>
      <c r="BA34" s="106">
        <f t="shared" si="41"/>
        <v>80156.432936676807</v>
      </c>
      <c r="BB34" s="106">
        <f t="shared" si="42"/>
        <v>80262.585512980906</v>
      </c>
      <c r="BC34" s="106">
        <f t="shared" si="43"/>
        <v>-107</v>
      </c>
      <c r="BD34" s="90">
        <f t="shared" si="44"/>
        <v>0.57099029038105886</v>
      </c>
      <c r="BE34" s="90">
        <f t="shared" si="45"/>
        <v>0.5538838732451109</v>
      </c>
      <c r="BF34" s="344">
        <f t="shared" si="46"/>
        <v>1.6999999999999904</v>
      </c>
      <c r="BG34" s="345">
        <f t="shared" si="47"/>
        <v>2.8531759536350507</v>
      </c>
      <c r="BH34" s="345">
        <f t="shared" si="48"/>
        <v>2.7463712787141876</v>
      </c>
      <c r="BI34" s="345">
        <f t="shared" si="49"/>
        <v>0.10000000000000009</v>
      </c>
      <c r="BJ34" s="345">
        <f t="shared" si="50"/>
        <v>1.8883859337173088</v>
      </c>
      <c r="BK34" s="345">
        <f t="shared" si="51"/>
        <v>1.9344061895767439</v>
      </c>
      <c r="BL34" s="345">
        <f t="shared" si="52"/>
        <v>-4.0000000000000036E-2</v>
      </c>
      <c r="BM34" s="106">
        <f t="shared" si="53"/>
        <v>8494.6950644120498</v>
      </c>
      <c r="BN34" s="106">
        <f t="shared" si="54"/>
        <v>8368.0630614819838</v>
      </c>
      <c r="BO34" s="106">
        <f t="shared" si="55"/>
        <v>127</v>
      </c>
      <c r="BP34" s="106">
        <v>0</v>
      </c>
    </row>
    <row r="35" spans="2:68" s="14" customFormat="1" ht="13.5" customHeight="1">
      <c r="B35" s="6">
        <v>30</v>
      </c>
      <c r="C35" s="12" t="s">
        <v>34</v>
      </c>
      <c r="D35" s="433">
        <v>22094</v>
      </c>
      <c r="E35" s="346">
        <v>60187</v>
      </c>
      <c r="F35" s="433">
        <v>1032894000</v>
      </c>
      <c r="G35" s="433">
        <v>12121</v>
      </c>
      <c r="H35" s="433">
        <v>119628</v>
      </c>
      <c r="I35" s="113">
        <f t="shared" si="2"/>
        <v>46749.977369421562</v>
      </c>
      <c r="J35" s="113">
        <f t="shared" si="3"/>
        <v>17161.413594297774</v>
      </c>
      <c r="K35" s="113">
        <f t="shared" si="4"/>
        <v>85215.24626680967</v>
      </c>
      <c r="L35" s="147">
        <f t="shared" si="0"/>
        <v>0.54861048248393229</v>
      </c>
      <c r="M35" s="248">
        <f t="shared" si="5"/>
        <v>2.7241332488458405</v>
      </c>
      <c r="N35" s="247">
        <f t="shared" si="6"/>
        <v>1.9876052968248958</v>
      </c>
      <c r="O35" s="200">
        <f t="shared" si="7"/>
        <v>8634.2160698164316</v>
      </c>
      <c r="R35" s="189" t="str">
        <f t="shared" si="8"/>
        <v>鶴見区</v>
      </c>
      <c r="S35" s="106">
        <f t="shared" si="9"/>
        <v>44888.68568875271</v>
      </c>
      <c r="T35" s="106">
        <f t="shared" si="10"/>
        <v>45224.399175860694</v>
      </c>
      <c r="U35" s="106">
        <f t="shared" si="11"/>
        <v>-335</v>
      </c>
      <c r="V35" s="189" t="str">
        <f t="shared" si="12"/>
        <v>住吉区</v>
      </c>
      <c r="W35" s="106">
        <f t="shared" si="13"/>
        <v>16362.084628844957</v>
      </c>
      <c r="X35" s="106">
        <f t="shared" si="14"/>
        <v>16491.283799597448</v>
      </c>
      <c r="Y35" s="106">
        <f t="shared" si="15"/>
        <v>-129</v>
      </c>
      <c r="Z35" s="189" t="str">
        <f t="shared" si="16"/>
        <v>東大阪市</v>
      </c>
      <c r="AA35" s="200">
        <f t="shared" si="17"/>
        <v>82753.761115331334</v>
      </c>
      <c r="AB35" s="106">
        <f t="shared" si="18"/>
        <v>83713.345173371999</v>
      </c>
      <c r="AC35" s="106">
        <f t="shared" si="19"/>
        <v>-959</v>
      </c>
      <c r="AD35" s="189" t="str">
        <f t="shared" si="20"/>
        <v>寝屋川市</v>
      </c>
      <c r="AE35" s="90">
        <f t="shared" si="21"/>
        <v>0.54481998530492282</v>
      </c>
      <c r="AF35" s="90">
        <f t="shared" si="1"/>
        <v>0.53587588881706527</v>
      </c>
      <c r="AG35" s="344">
        <f t="shared" si="22"/>
        <v>0.9000000000000008</v>
      </c>
      <c r="AH35" s="189" t="str">
        <f t="shared" si="23"/>
        <v>此花区</v>
      </c>
      <c r="AI35" s="247">
        <f t="shared" si="24"/>
        <v>2.7782254196642686</v>
      </c>
      <c r="AJ35" s="345">
        <f t="shared" si="25"/>
        <v>2.6605092361457814</v>
      </c>
      <c r="AK35" s="345">
        <f t="shared" si="26"/>
        <v>0.11999999999999966</v>
      </c>
      <c r="AL35" s="189" t="str">
        <f t="shared" si="27"/>
        <v>守口市</v>
      </c>
      <c r="AM35" s="247">
        <f t="shared" si="28"/>
        <v>1.9395748570080784</v>
      </c>
      <c r="AN35" s="247">
        <f t="shared" si="29"/>
        <v>1.9842459050583159</v>
      </c>
      <c r="AO35" s="247">
        <f t="shared" si="30"/>
        <v>-4.0000000000000036E-2</v>
      </c>
      <c r="AP35" s="189" t="str">
        <f t="shared" si="31"/>
        <v>田尻町</v>
      </c>
      <c r="AQ35" s="200">
        <f t="shared" si="32"/>
        <v>8564.9497568881688</v>
      </c>
      <c r="AR35" s="200">
        <f t="shared" si="33"/>
        <v>8066.1204013377928</v>
      </c>
      <c r="AS35" s="200">
        <f t="shared" si="34"/>
        <v>499</v>
      </c>
      <c r="AT35" s="15"/>
      <c r="AU35" s="106">
        <f t="shared" si="35"/>
        <v>45768.544918422951</v>
      </c>
      <c r="AV35" s="106">
        <f t="shared" si="36"/>
        <v>44456.15174059679</v>
      </c>
      <c r="AW35" s="106">
        <f t="shared" si="37"/>
        <v>1313</v>
      </c>
      <c r="AX35" s="106">
        <f t="shared" si="38"/>
        <v>16041.262670853561</v>
      </c>
      <c r="AY35" s="106">
        <f t="shared" si="39"/>
        <v>16187.232980899265</v>
      </c>
      <c r="AZ35" s="106">
        <f t="shared" si="40"/>
        <v>-146</v>
      </c>
      <c r="BA35" s="106">
        <f t="shared" si="41"/>
        <v>80156.432936676807</v>
      </c>
      <c r="BB35" s="106">
        <f t="shared" si="42"/>
        <v>80262.585512980906</v>
      </c>
      <c r="BC35" s="106">
        <f t="shared" si="43"/>
        <v>-107</v>
      </c>
      <c r="BD35" s="90">
        <f t="shared" si="44"/>
        <v>0.57099029038105886</v>
      </c>
      <c r="BE35" s="90">
        <f t="shared" si="45"/>
        <v>0.5538838732451109</v>
      </c>
      <c r="BF35" s="344">
        <f t="shared" si="46"/>
        <v>1.6999999999999904</v>
      </c>
      <c r="BG35" s="345">
        <f t="shared" si="47"/>
        <v>2.8531759536350507</v>
      </c>
      <c r="BH35" s="345">
        <f t="shared" si="48"/>
        <v>2.7463712787141876</v>
      </c>
      <c r="BI35" s="345">
        <f t="shared" si="49"/>
        <v>0.10000000000000009</v>
      </c>
      <c r="BJ35" s="345">
        <f t="shared" si="50"/>
        <v>1.8883859337173088</v>
      </c>
      <c r="BK35" s="345">
        <f t="shared" si="51"/>
        <v>1.9344061895767439</v>
      </c>
      <c r="BL35" s="345">
        <f t="shared" si="52"/>
        <v>-4.0000000000000036E-2</v>
      </c>
      <c r="BM35" s="106">
        <f t="shared" si="53"/>
        <v>8494.6950644120498</v>
      </c>
      <c r="BN35" s="106">
        <f t="shared" si="54"/>
        <v>8368.0630614819838</v>
      </c>
      <c r="BO35" s="106">
        <f t="shared" si="55"/>
        <v>127</v>
      </c>
      <c r="BP35" s="106">
        <v>0</v>
      </c>
    </row>
    <row r="36" spans="2:68" s="14" customFormat="1" ht="13.5" customHeight="1">
      <c r="B36" s="6">
        <v>31</v>
      </c>
      <c r="C36" s="12" t="s">
        <v>35</v>
      </c>
      <c r="D36" s="433">
        <v>29681</v>
      </c>
      <c r="E36" s="347">
        <v>85463</v>
      </c>
      <c r="F36" s="438">
        <v>1372639410</v>
      </c>
      <c r="G36" s="438">
        <v>17081</v>
      </c>
      <c r="H36" s="433">
        <v>157666</v>
      </c>
      <c r="I36" s="113">
        <f t="shared" si="2"/>
        <v>46246.400390822411</v>
      </c>
      <c r="J36" s="113">
        <f t="shared" si="3"/>
        <v>16061.212571522179</v>
      </c>
      <c r="K36" s="113">
        <f t="shared" si="4"/>
        <v>80360.600081962417</v>
      </c>
      <c r="L36" s="147">
        <f t="shared" si="0"/>
        <v>0.57548600114551396</v>
      </c>
      <c r="M36" s="248">
        <f t="shared" si="5"/>
        <v>2.8793841177857891</v>
      </c>
      <c r="N36" s="247">
        <f t="shared" si="6"/>
        <v>1.8448451376619122</v>
      </c>
      <c r="O36" s="200">
        <f t="shared" si="7"/>
        <v>8705.9950147780746</v>
      </c>
      <c r="R36" s="189" t="str">
        <f t="shared" si="8"/>
        <v>堺市中区</v>
      </c>
      <c r="S36" s="106">
        <f t="shared" si="9"/>
        <v>44749.273793870736</v>
      </c>
      <c r="T36" s="106">
        <f t="shared" si="10"/>
        <v>43971.310003762832</v>
      </c>
      <c r="U36" s="106">
        <f t="shared" si="11"/>
        <v>778</v>
      </c>
      <c r="V36" s="189" t="str">
        <f t="shared" si="12"/>
        <v>東住吉区</v>
      </c>
      <c r="W36" s="106">
        <f t="shared" si="13"/>
        <v>16349.744445420216</v>
      </c>
      <c r="X36" s="106">
        <f t="shared" si="14"/>
        <v>16545.99454568384</v>
      </c>
      <c r="Y36" s="106">
        <f t="shared" si="15"/>
        <v>-196</v>
      </c>
      <c r="Z36" s="189" t="str">
        <f t="shared" si="16"/>
        <v>守口市</v>
      </c>
      <c r="AA36" s="200">
        <f t="shared" si="17"/>
        <v>82619.302013422814</v>
      </c>
      <c r="AB36" s="106">
        <f t="shared" si="18"/>
        <v>82976.410607770435</v>
      </c>
      <c r="AC36" s="106">
        <f t="shared" si="19"/>
        <v>-357</v>
      </c>
      <c r="AD36" s="189" t="str">
        <f t="shared" si="20"/>
        <v>堺市堺区</v>
      </c>
      <c r="AE36" s="90">
        <f t="shared" si="21"/>
        <v>0.54453774420861645</v>
      </c>
      <c r="AF36" s="90">
        <f t="shared" si="1"/>
        <v>0.53158174097664546</v>
      </c>
      <c r="AG36" s="344">
        <f t="shared" si="22"/>
        <v>1.3000000000000012</v>
      </c>
      <c r="AH36" s="189" t="str">
        <f t="shared" si="23"/>
        <v>住吉区</v>
      </c>
      <c r="AI36" s="247">
        <f t="shared" si="24"/>
        <v>2.7750622040292159</v>
      </c>
      <c r="AJ36" s="345">
        <f t="shared" si="25"/>
        <v>2.6738005840634127</v>
      </c>
      <c r="AK36" s="345">
        <f t="shared" si="26"/>
        <v>0.10999999999999988</v>
      </c>
      <c r="AL36" s="189" t="str">
        <f t="shared" si="27"/>
        <v>堺市</v>
      </c>
      <c r="AM36" s="247">
        <f t="shared" si="28"/>
        <v>1.9368584438645446</v>
      </c>
      <c r="AN36" s="247">
        <f t="shared" si="29"/>
        <v>1.9967911382667751</v>
      </c>
      <c r="AO36" s="247">
        <f t="shared" si="30"/>
        <v>-6.0000000000000053E-2</v>
      </c>
      <c r="AP36" s="189" t="str">
        <f t="shared" si="31"/>
        <v>河南町</v>
      </c>
      <c r="AQ36" s="200">
        <f t="shared" si="32"/>
        <v>8556.9936034115144</v>
      </c>
      <c r="AR36" s="200">
        <f t="shared" si="33"/>
        <v>8366.9114966583402</v>
      </c>
      <c r="AS36" s="200">
        <f t="shared" si="34"/>
        <v>190</v>
      </c>
      <c r="AT36" s="15"/>
      <c r="AU36" s="106">
        <f t="shared" si="35"/>
        <v>45768.544918422951</v>
      </c>
      <c r="AV36" s="106">
        <f t="shared" si="36"/>
        <v>44456.15174059679</v>
      </c>
      <c r="AW36" s="106">
        <f t="shared" si="37"/>
        <v>1313</v>
      </c>
      <c r="AX36" s="106">
        <f t="shared" si="38"/>
        <v>16041.262670853561</v>
      </c>
      <c r="AY36" s="106">
        <f t="shared" si="39"/>
        <v>16187.232980899265</v>
      </c>
      <c r="AZ36" s="106">
        <f t="shared" si="40"/>
        <v>-146</v>
      </c>
      <c r="BA36" s="106">
        <f t="shared" si="41"/>
        <v>80156.432936676807</v>
      </c>
      <c r="BB36" s="106">
        <f t="shared" si="42"/>
        <v>80262.585512980906</v>
      </c>
      <c r="BC36" s="106">
        <f t="shared" si="43"/>
        <v>-107</v>
      </c>
      <c r="BD36" s="90">
        <f t="shared" si="44"/>
        <v>0.57099029038105886</v>
      </c>
      <c r="BE36" s="90">
        <f t="shared" si="45"/>
        <v>0.5538838732451109</v>
      </c>
      <c r="BF36" s="344">
        <f t="shared" si="46"/>
        <v>1.6999999999999904</v>
      </c>
      <c r="BG36" s="345">
        <f t="shared" si="47"/>
        <v>2.8531759536350507</v>
      </c>
      <c r="BH36" s="345">
        <f t="shared" si="48"/>
        <v>2.7463712787141876</v>
      </c>
      <c r="BI36" s="345">
        <f t="shared" si="49"/>
        <v>0.10000000000000009</v>
      </c>
      <c r="BJ36" s="345">
        <f t="shared" si="50"/>
        <v>1.8883859337173088</v>
      </c>
      <c r="BK36" s="345">
        <f t="shared" si="51"/>
        <v>1.9344061895767439</v>
      </c>
      <c r="BL36" s="345">
        <f t="shared" si="52"/>
        <v>-4.0000000000000036E-2</v>
      </c>
      <c r="BM36" s="106">
        <f t="shared" si="53"/>
        <v>8494.6950644120498</v>
      </c>
      <c r="BN36" s="106">
        <f t="shared" si="54"/>
        <v>8368.0630614819838</v>
      </c>
      <c r="BO36" s="106">
        <f t="shared" si="55"/>
        <v>127</v>
      </c>
      <c r="BP36" s="106">
        <v>0</v>
      </c>
    </row>
    <row r="37" spans="2:68" s="14" customFormat="1" ht="13.5" customHeight="1">
      <c r="B37" s="6">
        <v>32</v>
      </c>
      <c r="C37" s="12" t="s">
        <v>36</v>
      </c>
      <c r="D37" s="433">
        <v>24506</v>
      </c>
      <c r="E37" s="347">
        <v>66285</v>
      </c>
      <c r="F37" s="438">
        <v>1056070630</v>
      </c>
      <c r="G37" s="438">
        <v>13016</v>
      </c>
      <c r="H37" s="433">
        <v>128668</v>
      </c>
      <c r="I37" s="113">
        <f t="shared" si="2"/>
        <v>43094.369950216271</v>
      </c>
      <c r="J37" s="113">
        <f t="shared" si="3"/>
        <v>15932.271705514067</v>
      </c>
      <c r="K37" s="113">
        <f t="shared" si="4"/>
        <v>81136.342194222496</v>
      </c>
      <c r="L37" s="147">
        <f t="shared" si="0"/>
        <v>0.5311352321880356</v>
      </c>
      <c r="M37" s="248">
        <f t="shared" si="5"/>
        <v>2.704847792377377</v>
      </c>
      <c r="N37" s="247">
        <f t="shared" si="6"/>
        <v>1.9411329863468356</v>
      </c>
      <c r="O37" s="200">
        <f t="shared" si="7"/>
        <v>8207.7177697640436</v>
      </c>
      <c r="R37" s="189" t="str">
        <f t="shared" si="8"/>
        <v>天王寺区</v>
      </c>
      <c r="S37" s="106">
        <f t="shared" si="9"/>
        <v>44740.565879265094</v>
      </c>
      <c r="T37" s="106">
        <f t="shared" si="10"/>
        <v>42129.758849557526</v>
      </c>
      <c r="U37" s="106">
        <f t="shared" si="11"/>
        <v>2611</v>
      </c>
      <c r="V37" s="189" t="str">
        <f t="shared" si="12"/>
        <v>堺市</v>
      </c>
      <c r="W37" s="106">
        <f t="shared" si="13"/>
        <v>16349.504939056091</v>
      </c>
      <c r="X37" s="106">
        <f t="shared" si="14"/>
        <v>16594.430372096089</v>
      </c>
      <c r="Y37" s="106">
        <f t="shared" si="15"/>
        <v>-244</v>
      </c>
      <c r="Z37" s="189" t="str">
        <f t="shared" si="16"/>
        <v>堺市</v>
      </c>
      <c r="AA37" s="200">
        <f t="shared" si="17"/>
        <v>82571.470394236138</v>
      </c>
      <c r="AB37" s="106">
        <f t="shared" si="18"/>
        <v>82989.70776142781</v>
      </c>
      <c r="AC37" s="106">
        <f t="shared" si="19"/>
        <v>-419</v>
      </c>
      <c r="AD37" s="189" t="str">
        <f t="shared" si="20"/>
        <v>大東市</v>
      </c>
      <c r="AE37" s="90">
        <f t="shared" si="21"/>
        <v>0.54319871408479004</v>
      </c>
      <c r="AF37" s="90">
        <f t="shared" si="1"/>
        <v>0.53068937982432796</v>
      </c>
      <c r="AG37" s="344">
        <f t="shared" si="22"/>
        <v>1.2000000000000011</v>
      </c>
      <c r="AH37" s="189" t="str">
        <f t="shared" si="23"/>
        <v>羽曳野市</v>
      </c>
      <c r="AI37" s="247">
        <f t="shared" si="24"/>
        <v>2.7492108897218386</v>
      </c>
      <c r="AJ37" s="345">
        <f t="shared" si="25"/>
        <v>2.7193941286695815</v>
      </c>
      <c r="AK37" s="345">
        <f t="shared" si="26"/>
        <v>2.9999999999999805E-2</v>
      </c>
      <c r="AL37" s="189" t="str">
        <f t="shared" si="27"/>
        <v>摂津市</v>
      </c>
      <c r="AM37" s="247">
        <f t="shared" si="28"/>
        <v>1.9329908008491523</v>
      </c>
      <c r="AN37" s="247">
        <f t="shared" si="29"/>
        <v>1.9578509039203738</v>
      </c>
      <c r="AO37" s="247">
        <f t="shared" si="30"/>
        <v>-3.0000000000000027E-2</v>
      </c>
      <c r="AP37" s="189" t="str">
        <f t="shared" si="31"/>
        <v>富田林市</v>
      </c>
      <c r="AQ37" s="200">
        <f t="shared" si="32"/>
        <v>8551.7523560792415</v>
      </c>
      <c r="AR37" s="200">
        <f t="shared" si="33"/>
        <v>8437.4745387139392</v>
      </c>
      <c r="AS37" s="200">
        <f t="shared" si="34"/>
        <v>115</v>
      </c>
      <c r="AT37" s="15"/>
      <c r="AU37" s="106">
        <f t="shared" si="35"/>
        <v>45768.544918422951</v>
      </c>
      <c r="AV37" s="106">
        <f t="shared" si="36"/>
        <v>44456.15174059679</v>
      </c>
      <c r="AW37" s="106">
        <f t="shared" si="37"/>
        <v>1313</v>
      </c>
      <c r="AX37" s="106">
        <f t="shared" si="38"/>
        <v>16041.262670853561</v>
      </c>
      <c r="AY37" s="106">
        <f t="shared" si="39"/>
        <v>16187.232980899265</v>
      </c>
      <c r="AZ37" s="106">
        <f t="shared" si="40"/>
        <v>-146</v>
      </c>
      <c r="BA37" s="106">
        <f t="shared" si="41"/>
        <v>80156.432936676807</v>
      </c>
      <c r="BB37" s="106">
        <f t="shared" si="42"/>
        <v>80262.585512980906</v>
      </c>
      <c r="BC37" s="106">
        <f t="shared" si="43"/>
        <v>-107</v>
      </c>
      <c r="BD37" s="90">
        <f t="shared" si="44"/>
        <v>0.57099029038105886</v>
      </c>
      <c r="BE37" s="90">
        <f t="shared" si="45"/>
        <v>0.5538838732451109</v>
      </c>
      <c r="BF37" s="344">
        <f t="shared" si="46"/>
        <v>1.6999999999999904</v>
      </c>
      <c r="BG37" s="345">
        <f t="shared" si="47"/>
        <v>2.8531759536350507</v>
      </c>
      <c r="BH37" s="345">
        <f t="shared" si="48"/>
        <v>2.7463712787141876</v>
      </c>
      <c r="BI37" s="345">
        <f t="shared" si="49"/>
        <v>0.10000000000000009</v>
      </c>
      <c r="BJ37" s="345">
        <f t="shared" si="50"/>
        <v>1.8883859337173088</v>
      </c>
      <c r="BK37" s="345">
        <f t="shared" si="51"/>
        <v>1.9344061895767439</v>
      </c>
      <c r="BL37" s="345">
        <f t="shared" si="52"/>
        <v>-4.0000000000000036E-2</v>
      </c>
      <c r="BM37" s="106">
        <f t="shared" si="53"/>
        <v>8494.6950644120498</v>
      </c>
      <c r="BN37" s="106">
        <f t="shared" si="54"/>
        <v>8368.0630614819838</v>
      </c>
      <c r="BO37" s="106">
        <f t="shared" si="55"/>
        <v>127</v>
      </c>
      <c r="BP37" s="106">
        <v>0</v>
      </c>
    </row>
    <row r="38" spans="2:68" s="14" customFormat="1" ht="13.5" customHeight="1">
      <c r="B38" s="6">
        <v>33</v>
      </c>
      <c r="C38" s="12" t="s">
        <v>37</v>
      </c>
      <c r="D38" s="433">
        <v>7125</v>
      </c>
      <c r="E38" s="346">
        <v>18370</v>
      </c>
      <c r="F38" s="433">
        <v>300197120</v>
      </c>
      <c r="G38" s="433">
        <v>3909</v>
      </c>
      <c r="H38" s="433">
        <v>36674</v>
      </c>
      <c r="I38" s="113">
        <f t="shared" si="2"/>
        <v>42132.929122807014</v>
      </c>
      <c r="J38" s="113">
        <f t="shared" si="3"/>
        <v>16341.704953728906</v>
      </c>
      <c r="K38" s="113">
        <f t="shared" si="4"/>
        <v>76796.398055768732</v>
      </c>
      <c r="L38" s="147">
        <f t="shared" ref="L38:L69" si="56">IFERROR(G38/D38,"-")</f>
        <v>0.54863157894736847</v>
      </c>
      <c r="M38" s="248">
        <f t="shared" si="5"/>
        <v>2.5782456140350876</v>
      </c>
      <c r="N38" s="247">
        <f t="shared" si="6"/>
        <v>1.9964071856287424</v>
      </c>
      <c r="O38" s="200">
        <f t="shared" si="7"/>
        <v>8185.5570704041011</v>
      </c>
      <c r="R38" s="189" t="str">
        <f t="shared" si="8"/>
        <v>門真市</v>
      </c>
      <c r="S38" s="106">
        <f t="shared" si="9"/>
        <v>44473.983685857915</v>
      </c>
      <c r="T38" s="106">
        <f t="shared" si="10"/>
        <v>41897.550452331248</v>
      </c>
      <c r="U38" s="106">
        <f t="shared" si="11"/>
        <v>2576</v>
      </c>
      <c r="V38" s="189" t="str">
        <f t="shared" si="12"/>
        <v>堺市美原区</v>
      </c>
      <c r="W38" s="106">
        <f t="shared" si="13"/>
        <v>16341.704953728906</v>
      </c>
      <c r="X38" s="106">
        <f t="shared" si="14"/>
        <v>16211.372982665869</v>
      </c>
      <c r="Y38" s="106">
        <f t="shared" si="15"/>
        <v>131</v>
      </c>
      <c r="Z38" s="189" t="str">
        <f t="shared" si="16"/>
        <v>忠岡町</v>
      </c>
      <c r="AA38" s="200">
        <f t="shared" si="17"/>
        <v>82086.006410256407</v>
      </c>
      <c r="AB38" s="106">
        <f t="shared" si="18"/>
        <v>82459.94677312042</v>
      </c>
      <c r="AC38" s="106">
        <f t="shared" si="19"/>
        <v>-374</v>
      </c>
      <c r="AD38" s="189" t="str">
        <f t="shared" si="20"/>
        <v>藤井寺市</v>
      </c>
      <c r="AE38" s="90">
        <f t="shared" si="21"/>
        <v>0.54237590232599586</v>
      </c>
      <c r="AF38" s="90">
        <f t="shared" ref="AF38:AF69" si="57">VLOOKUP(AD38,$S$88:$AE$161,10,FALSE)</f>
        <v>0.51761517615176156</v>
      </c>
      <c r="AG38" s="344">
        <f t="shared" si="22"/>
        <v>2.4000000000000021</v>
      </c>
      <c r="AH38" s="189" t="str">
        <f t="shared" si="23"/>
        <v>堺市西区</v>
      </c>
      <c r="AI38" s="247">
        <f t="shared" si="24"/>
        <v>2.7241332488458405</v>
      </c>
      <c r="AJ38" s="345">
        <f t="shared" si="25"/>
        <v>2.6424164155545991</v>
      </c>
      <c r="AK38" s="345">
        <f t="shared" si="26"/>
        <v>8.0000000000000071E-2</v>
      </c>
      <c r="AL38" s="189" t="str">
        <f t="shared" si="27"/>
        <v>城東区</v>
      </c>
      <c r="AM38" s="247">
        <f t="shared" si="28"/>
        <v>1.9295577770247374</v>
      </c>
      <c r="AN38" s="247">
        <f t="shared" si="29"/>
        <v>1.9928176962307995</v>
      </c>
      <c r="AO38" s="247">
        <f t="shared" si="30"/>
        <v>-6.0000000000000053E-2</v>
      </c>
      <c r="AP38" s="189" t="str">
        <f t="shared" si="31"/>
        <v>東淀川区</v>
      </c>
      <c r="AQ38" s="200">
        <f t="shared" si="32"/>
        <v>8526.4773710944519</v>
      </c>
      <c r="AR38" s="200">
        <f t="shared" si="33"/>
        <v>8451.1556301280816</v>
      </c>
      <c r="AS38" s="200">
        <f t="shared" si="34"/>
        <v>75</v>
      </c>
      <c r="AT38" s="15"/>
      <c r="AU38" s="106">
        <f t="shared" si="35"/>
        <v>45768.544918422951</v>
      </c>
      <c r="AV38" s="106">
        <f t="shared" si="36"/>
        <v>44456.15174059679</v>
      </c>
      <c r="AW38" s="106">
        <f t="shared" si="37"/>
        <v>1313</v>
      </c>
      <c r="AX38" s="106">
        <f t="shared" si="38"/>
        <v>16041.262670853561</v>
      </c>
      <c r="AY38" s="106">
        <f t="shared" si="39"/>
        <v>16187.232980899265</v>
      </c>
      <c r="AZ38" s="106">
        <f t="shared" si="40"/>
        <v>-146</v>
      </c>
      <c r="BA38" s="106">
        <f t="shared" si="41"/>
        <v>80156.432936676807</v>
      </c>
      <c r="BB38" s="106">
        <f t="shared" si="42"/>
        <v>80262.585512980906</v>
      </c>
      <c r="BC38" s="106">
        <f t="shared" si="43"/>
        <v>-107</v>
      </c>
      <c r="BD38" s="90">
        <f t="shared" si="44"/>
        <v>0.57099029038105886</v>
      </c>
      <c r="BE38" s="90">
        <f t="shared" si="45"/>
        <v>0.5538838732451109</v>
      </c>
      <c r="BF38" s="344">
        <f t="shared" si="46"/>
        <v>1.6999999999999904</v>
      </c>
      <c r="BG38" s="345">
        <f t="shared" si="47"/>
        <v>2.8531759536350507</v>
      </c>
      <c r="BH38" s="345">
        <f t="shared" si="48"/>
        <v>2.7463712787141876</v>
      </c>
      <c r="BI38" s="345">
        <f t="shared" si="49"/>
        <v>0.10000000000000009</v>
      </c>
      <c r="BJ38" s="345">
        <f t="shared" si="50"/>
        <v>1.8883859337173088</v>
      </c>
      <c r="BK38" s="345">
        <f t="shared" si="51"/>
        <v>1.9344061895767439</v>
      </c>
      <c r="BL38" s="345">
        <f t="shared" si="52"/>
        <v>-4.0000000000000036E-2</v>
      </c>
      <c r="BM38" s="106">
        <f t="shared" si="53"/>
        <v>8494.6950644120498</v>
      </c>
      <c r="BN38" s="106">
        <f t="shared" si="54"/>
        <v>8368.0630614819838</v>
      </c>
      <c r="BO38" s="106">
        <f t="shared" si="55"/>
        <v>127</v>
      </c>
      <c r="BP38" s="106">
        <v>0</v>
      </c>
    </row>
    <row r="39" spans="2:68" s="14" customFormat="1" ht="13.5" customHeight="1">
      <c r="B39" s="6">
        <v>34</v>
      </c>
      <c r="C39" s="12" t="s">
        <v>38</v>
      </c>
      <c r="D39" s="433">
        <v>31044</v>
      </c>
      <c r="E39" s="346">
        <v>72995</v>
      </c>
      <c r="F39" s="433">
        <v>1208273570</v>
      </c>
      <c r="G39" s="433">
        <v>15638</v>
      </c>
      <c r="H39" s="433">
        <v>137545</v>
      </c>
      <c r="I39" s="113">
        <f t="shared" si="2"/>
        <v>38921.323605205514</v>
      </c>
      <c r="J39" s="113">
        <f t="shared" si="3"/>
        <v>16552.826494965408</v>
      </c>
      <c r="K39" s="113">
        <f t="shared" si="4"/>
        <v>77265.223813786928</v>
      </c>
      <c r="L39" s="147">
        <f t="shared" si="56"/>
        <v>0.50373663187733542</v>
      </c>
      <c r="M39" s="248">
        <f t="shared" si="5"/>
        <v>2.3513400335008376</v>
      </c>
      <c r="N39" s="247">
        <f t="shared" si="6"/>
        <v>1.8843071443249537</v>
      </c>
      <c r="O39" s="200">
        <f t="shared" si="7"/>
        <v>8784.5691955360071</v>
      </c>
      <c r="R39" s="189" t="str">
        <f t="shared" si="8"/>
        <v>高石市</v>
      </c>
      <c r="S39" s="106">
        <f t="shared" si="9"/>
        <v>44378.444652517683</v>
      </c>
      <c r="T39" s="106">
        <f t="shared" si="10"/>
        <v>44209.705046973999</v>
      </c>
      <c r="U39" s="106">
        <f t="shared" si="11"/>
        <v>168</v>
      </c>
      <c r="V39" s="189" t="str">
        <f t="shared" si="12"/>
        <v>守口市</v>
      </c>
      <c r="W39" s="106">
        <f t="shared" si="13"/>
        <v>16332.40226428445</v>
      </c>
      <c r="X39" s="106">
        <f t="shared" si="14"/>
        <v>16514.612644987406</v>
      </c>
      <c r="Y39" s="106">
        <f t="shared" si="15"/>
        <v>-183</v>
      </c>
      <c r="Z39" s="189" t="str">
        <f t="shared" si="16"/>
        <v>港区</v>
      </c>
      <c r="AA39" s="200">
        <f t="shared" si="17"/>
        <v>82046.205575980392</v>
      </c>
      <c r="AB39" s="106">
        <f t="shared" si="18"/>
        <v>80917.089108910892</v>
      </c>
      <c r="AC39" s="106">
        <f t="shared" si="19"/>
        <v>1129</v>
      </c>
      <c r="AD39" s="189" t="str">
        <f t="shared" si="20"/>
        <v>鶴見区</v>
      </c>
      <c r="AE39" s="90">
        <f t="shared" si="21"/>
        <v>0.54046980722583937</v>
      </c>
      <c r="AF39" s="90">
        <f t="shared" si="57"/>
        <v>0.53522530905223975</v>
      </c>
      <c r="AG39" s="344">
        <f t="shared" si="22"/>
        <v>0.50000000000000044</v>
      </c>
      <c r="AH39" s="189" t="str">
        <f t="shared" si="23"/>
        <v>阪南市</v>
      </c>
      <c r="AI39" s="247">
        <f t="shared" si="24"/>
        <v>2.7195413282369802</v>
      </c>
      <c r="AJ39" s="345">
        <f t="shared" si="25"/>
        <v>2.6202288144173331</v>
      </c>
      <c r="AK39" s="345">
        <f t="shared" si="26"/>
        <v>0.10000000000000009</v>
      </c>
      <c r="AL39" s="189" t="str">
        <f t="shared" si="27"/>
        <v>大正区</v>
      </c>
      <c r="AM39" s="247">
        <f t="shared" si="28"/>
        <v>1.9286455717394944</v>
      </c>
      <c r="AN39" s="247">
        <f t="shared" si="29"/>
        <v>1.9845734036747316</v>
      </c>
      <c r="AO39" s="247">
        <f t="shared" si="30"/>
        <v>-5.0000000000000044E-2</v>
      </c>
      <c r="AP39" s="189" t="str">
        <f t="shared" si="31"/>
        <v>吹田市</v>
      </c>
      <c r="AQ39" s="200">
        <f t="shared" si="32"/>
        <v>8521.9348772430312</v>
      </c>
      <c r="AR39" s="200">
        <f t="shared" si="33"/>
        <v>8345.4341684739193</v>
      </c>
      <c r="AS39" s="200">
        <f t="shared" si="34"/>
        <v>177</v>
      </c>
      <c r="AT39" s="15"/>
      <c r="AU39" s="106">
        <f t="shared" si="35"/>
        <v>45768.544918422951</v>
      </c>
      <c r="AV39" s="106">
        <f t="shared" si="36"/>
        <v>44456.15174059679</v>
      </c>
      <c r="AW39" s="106">
        <f t="shared" si="37"/>
        <v>1313</v>
      </c>
      <c r="AX39" s="106">
        <f t="shared" si="38"/>
        <v>16041.262670853561</v>
      </c>
      <c r="AY39" s="106">
        <f t="shared" si="39"/>
        <v>16187.232980899265</v>
      </c>
      <c r="AZ39" s="106">
        <f t="shared" si="40"/>
        <v>-146</v>
      </c>
      <c r="BA39" s="106">
        <f t="shared" si="41"/>
        <v>80156.432936676807</v>
      </c>
      <c r="BB39" s="106">
        <f t="shared" si="42"/>
        <v>80262.585512980906</v>
      </c>
      <c r="BC39" s="106">
        <f t="shared" si="43"/>
        <v>-107</v>
      </c>
      <c r="BD39" s="90">
        <f t="shared" si="44"/>
        <v>0.57099029038105886</v>
      </c>
      <c r="BE39" s="90">
        <f t="shared" si="45"/>
        <v>0.5538838732451109</v>
      </c>
      <c r="BF39" s="344">
        <f t="shared" si="46"/>
        <v>1.6999999999999904</v>
      </c>
      <c r="BG39" s="345">
        <f t="shared" si="47"/>
        <v>2.8531759536350507</v>
      </c>
      <c r="BH39" s="345">
        <f t="shared" si="48"/>
        <v>2.7463712787141876</v>
      </c>
      <c r="BI39" s="345">
        <f t="shared" si="49"/>
        <v>0.10000000000000009</v>
      </c>
      <c r="BJ39" s="345">
        <f t="shared" si="50"/>
        <v>1.8883859337173088</v>
      </c>
      <c r="BK39" s="345">
        <f t="shared" si="51"/>
        <v>1.9344061895767439</v>
      </c>
      <c r="BL39" s="345">
        <f t="shared" si="52"/>
        <v>-4.0000000000000036E-2</v>
      </c>
      <c r="BM39" s="106">
        <f t="shared" si="53"/>
        <v>8494.6950644120498</v>
      </c>
      <c r="BN39" s="106">
        <f t="shared" si="54"/>
        <v>8368.0630614819838</v>
      </c>
      <c r="BO39" s="106">
        <f t="shared" si="55"/>
        <v>127</v>
      </c>
      <c r="BP39" s="106">
        <v>0</v>
      </c>
    </row>
    <row r="40" spans="2:68" s="14" customFormat="1" ht="13.5" customHeight="1">
      <c r="B40" s="6">
        <v>35</v>
      </c>
      <c r="C40" s="12" t="s">
        <v>1</v>
      </c>
      <c r="D40" s="433">
        <v>63683</v>
      </c>
      <c r="E40" s="346">
        <v>189971</v>
      </c>
      <c r="F40" s="433">
        <v>2975746220</v>
      </c>
      <c r="G40" s="433">
        <v>37332</v>
      </c>
      <c r="H40" s="433">
        <v>336608</v>
      </c>
      <c r="I40" s="113">
        <f t="shared" si="2"/>
        <v>46727.481745520781</v>
      </c>
      <c r="J40" s="113">
        <f t="shared" si="3"/>
        <v>15664.213064099256</v>
      </c>
      <c r="K40" s="113">
        <f t="shared" si="4"/>
        <v>79710.334833386907</v>
      </c>
      <c r="L40" s="147">
        <f t="shared" si="56"/>
        <v>0.58621610162837801</v>
      </c>
      <c r="M40" s="248">
        <f t="shared" si="5"/>
        <v>2.9830724055085343</v>
      </c>
      <c r="N40" s="247">
        <f t="shared" si="6"/>
        <v>1.7718914992288297</v>
      </c>
      <c r="O40" s="200">
        <f t="shared" si="7"/>
        <v>8840.3906621351834</v>
      </c>
      <c r="R40" s="189" t="str">
        <f t="shared" si="8"/>
        <v>和泉市</v>
      </c>
      <c r="S40" s="106">
        <f t="shared" si="9"/>
        <v>44249.208657171541</v>
      </c>
      <c r="T40" s="106">
        <f t="shared" si="10"/>
        <v>43597.857598978291</v>
      </c>
      <c r="U40" s="106">
        <f t="shared" si="11"/>
        <v>651</v>
      </c>
      <c r="V40" s="189" t="str">
        <f t="shared" si="12"/>
        <v>千早赤阪村</v>
      </c>
      <c r="W40" s="106">
        <f t="shared" si="13"/>
        <v>16317.219814241485</v>
      </c>
      <c r="X40" s="106">
        <f t="shared" si="14"/>
        <v>15639.321503131525</v>
      </c>
      <c r="Y40" s="106">
        <f t="shared" si="15"/>
        <v>678</v>
      </c>
      <c r="Z40" s="189" t="str">
        <f t="shared" si="16"/>
        <v>堺市北区</v>
      </c>
      <c r="AA40" s="200">
        <f t="shared" si="17"/>
        <v>81136.342194222496</v>
      </c>
      <c r="AB40" s="106">
        <f t="shared" si="18"/>
        <v>82309.476940846464</v>
      </c>
      <c r="AC40" s="106">
        <f t="shared" si="19"/>
        <v>-1173</v>
      </c>
      <c r="AD40" s="189" t="str">
        <f t="shared" si="20"/>
        <v>大阪市</v>
      </c>
      <c r="AE40" s="90">
        <f t="shared" si="21"/>
        <v>0.54039808513364063</v>
      </c>
      <c r="AF40" s="90">
        <f t="shared" si="57"/>
        <v>0.52519383008242881</v>
      </c>
      <c r="AG40" s="344">
        <f t="shared" si="22"/>
        <v>1.5000000000000013</v>
      </c>
      <c r="AH40" s="189" t="str">
        <f t="shared" si="23"/>
        <v>藤井寺市</v>
      </c>
      <c r="AI40" s="247">
        <f t="shared" si="24"/>
        <v>2.7096515462080029</v>
      </c>
      <c r="AJ40" s="345">
        <f t="shared" si="25"/>
        <v>2.6033081020465376</v>
      </c>
      <c r="AK40" s="345">
        <f t="shared" si="26"/>
        <v>0.10999999999999988</v>
      </c>
      <c r="AL40" s="189" t="str">
        <f t="shared" si="27"/>
        <v>松原市</v>
      </c>
      <c r="AM40" s="247">
        <f t="shared" si="28"/>
        <v>1.9255334032878628</v>
      </c>
      <c r="AN40" s="247">
        <f t="shared" si="29"/>
        <v>1.9691476907971754</v>
      </c>
      <c r="AO40" s="247">
        <f t="shared" si="30"/>
        <v>-4.0000000000000036E-2</v>
      </c>
      <c r="AP40" s="189" t="str">
        <f t="shared" si="31"/>
        <v>交野市</v>
      </c>
      <c r="AQ40" s="200">
        <f t="shared" si="32"/>
        <v>8516.8215535742584</v>
      </c>
      <c r="AR40" s="200">
        <f t="shared" si="33"/>
        <v>8427.8349420849427</v>
      </c>
      <c r="AS40" s="200">
        <f t="shared" si="34"/>
        <v>89</v>
      </c>
      <c r="AT40" s="15"/>
      <c r="AU40" s="106">
        <f t="shared" si="35"/>
        <v>45768.544918422951</v>
      </c>
      <c r="AV40" s="106">
        <f t="shared" si="36"/>
        <v>44456.15174059679</v>
      </c>
      <c r="AW40" s="106">
        <f t="shared" si="37"/>
        <v>1313</v>
      </c>
      <c r="AX40" s="106">
        <f t="shared" si="38"/>
        <v>16041.262670853561</v>
      </c>
      <c r="AY40" s="106">
        <f t="shared" si="39"/>
        <v>16187.232980899265</v>
      </c>
      <c r="AZ40" s="106">
        <f t="shared" si="40"/>
        <v>-146</v>
      </c>
      <c r="BA40" s="106">
        <f t="shared" si="41"/>
        <v>80156.432936676807</v>
      </c>
      <c r="BB40" s="106">
        <f t="shared" si="42"/>
        <v>80262.585512980906</v>
      </c>
      <c r="BC40" s="106">
        <f t="shared" si="43"/>
        <v>-107</v>
      </c>
      <c r="BD40" s="90">
        <f t="shared" si="44"/>
        <v>0.57099029038105886</v>
      </c>
      <c r="BE40" s="90">
        <f t="shared" si="45"/>
        <v>0.5538838732451109</v>
      </c>
      <c r="BF40" s="344">
        <f t="shared" si="46"/>
        <v>1.6999999999999904</v>
      </c>
      <c r="BG40" s="345">
        <f t="shared" si="47"/>
        <v>2.8531759536350507</v>
      </c>
      <c r="BH40" s="345">
        <f t="shared" si="48"/>
        <v>2.7463712787141876</v>
      </c>
      <c r="BI40" s="345">
        <f t="shared" si="49"/>
        <v>0.10000000000000009</v>
      </c>
      <c r="BJ40" s="345">
        <f t="shared" si="50"/>
        <v>1.8883859337173088</v>
      </c>
      <c r="BK40" s="345">
        <f t="shared" si="51"/>
        <v>1.9344061895767439</v>
      </c>
      <c r="BL40" s="345">
        <f t="shared" si="52"/>
        <v>-4.0000000000000036E-2</v>
      </c>
      <c r="BM40" s="106">
        <f t="shared" si="53"/>
        <v>8494.6950644120498</v>
      </c>
      <c r="BN40" s="106">
        <f t="shared" si="54"/>
        <v>8368.0630614819838</v>
      </c>
      <c r="BO40" s="106">
        <f t="shared" si="55"/>
        <v>127</v>
      </c>
      <c r="BP40" s="106">
        <v>0</v>
      </c>
    </row>
    <row r="41" spans="2:68" s="14" customFormat="1" ht="13.5" customHeight="1">
      <c r="B41" s="6">
        <v>36</v>
      </c>
      <c r="C41" s="12" t="s">
        <v>2</v>
      </c>
      <c r="D41" s="433">
        <v>17589</v>
      </c>
      <c r="E41" s="346">
        <v>52968</v>
      </c>
      <c r="F41" s="433">
        <v>768433440</v>
      </c>
      <c r="G41" s="433">
        <v>10598</v>
      </c>
      <c r="H41" s="433">
        <v>92550</v>
      </c>
      <c r="I41" s="113">
        <f t="shared" si="2"/>
        <v>43688.296094149751</v>
      </c>
      <c r="J41" s="113">
        <f t="shared" si="3"/>
        <v>14507.503398278206</v>
      </c>
      <c r="K41" s="113">
        <f t="shared" si="4"/>
        <v>72507.401396489906</v>
      </c>
      <c r="L41" s="147">
        <f t="shared" si="56"/>
        <v>0.60253567570640743</v>
      </c>
      <c r="M41" s="248">
        <f t="shared" si="5"/>
        <v>3.0114275967934505</v>
      </c>
      <c r="N41" s="247">
        <f t="shared" si="6"/>
        <v>1.7472813774354328</v>
      </c>
      <c r="O41" s="200">
        <f t="shared" si="7"/>
        <v>8302.9004862236634</v>
      </c>
      <c r="R41" s="189" t="str">
        <f t="shared" si="8"/>
        <v>羽曳野市</v>
      </c>
      <c r="S41" s="106">
        <f t="shared" si="9"/>
        <v>43806.567863483921</v>
      </c>
      <c r="T41" s="106">
        <f t="shared" si="10"/>
        <v>44380.481990422653</v>
      </c>
      <c r="U41" s="106">
        <f t="shared" si="11"/>
        <v>-573</v>
      </c>
      <c r="V41" s="189" t="str">
        <f t="shared" si="12"/>
        <v>東成区</v>
      </c>
      <c r="W41" s="106">
        <f t="shared" si="13"/>
        <v>16300.073531618596</v>
      </c>
      <c r="X41" s="106">
        <f t="shared" si="14"/>
        <v>16252.713950573641</v>
      </c>
      <c r="Y41" s="106">
        <f t="shared" si="15"/>
        <v>47</v>
      </c>
      <c r="Z41" s="189" t="str">
        <f t="shared" si="16"/>
        <v>西淀川区</v>
      </c>
      <c r="AA41" s="200">
        <f t="shared" si="17"/>
        <v>81001.647276573247</v>
      </c>
      <c r="AB41" s="106">
        <f t="shared" si="18"/>
        <v>80307.332115762852</v>
      </c>
      <c r="AC41" s="106">
        <f t="shared" si="19"/>
        <v>695</v>
      </c>
      <c r="AD41" s="189" t="str">
        <f t="shared" si="20"/>
        <v>東住吉区</v>
      </c>
      <c r="AE41" s="90">
        <f t="shared" si="21"/>
        <v>0.53998034485839363</v>
      </c>
      <c r="AF41" s="90">
        <f t="shared" si="57"/>
        <v>0.52735330778819078</v>
      </c>
      <c r="AG41" s="344">
        <f t="shared" si="22"/>
        <v>1.3000000000000012</v>
      </c>
      <c r="AH41" s="189" t="str">
        <f t="shared" si="23"/>
        <v>堺市北区</v>
      </c>
      <c r="AI41" s="247">
        <f t="shared" si="24"/>
        <v>2.704847792377377</v>
      </c>
      <c r="AJ41" s="345">
        <f t="shared" si="25"/>
        <v>2.6085529120832267</v>
      </c>
      <c r="AK41" s="345">
        <f t="shared" si="26"/>
        <v>9.0000000000000302E-2</v>
      </c>
      <c r="AL41" s="189" t="str">
        <f t="shared" si="27"/>
        <v>西区</v>
      </c>
      <c r="AM41" s="247">
        <f t="shared" si="28"/>
        <v>1.9183035525704388</v>
      </c>
      <c r="AN41" s="247">
        <f t="shared" si="29"/>
        <v>1.9607211848036059</v>
      </c>
      <c r="AO41" s="247">
        <f t="shared" si="30"/>
        <v>-4.0000000000000036E-2</v>
      </c>
      <c r="AP41" s="189" t="str">
        <f t="shared" si="31"/>
        <v>大東市</v>
      </c>
      <c r="AQ41" s="200">
        <f t="shared" si="32"/>
        <v>8514.791711486183</v>
      </c>
      <c r="AR41" s="200">
        <f t="shared" si="33"/>
        <v>8494.9591628912258</v>
      </c>
      <c r="AS41" s="200">
        <f t="shared" si="34"/>
        <v>20</v>
      </c>
      <c r="AT41" s="15"/>
      <c r="AU41" s="106">
        <f t="shared" si="35"/>
        <v>45768.544918422951</v>
      </c>
      <c r="AV41" s="106">
        <f t="shared" si="36"/>
        <v>44456.15174059679</v>
      </c>
      <c r="AW41" s="106">
        <f t="shared" si="37"/>
        <v>1313</v>
      </c>
      <c r="AX41" s="106">
        <f t="shared" si="38"/>
        <v>16041.262670853561</v>
      </c>
      <c r="AY41" s="106">
        <f t="shared" si="39"/>
        <v>16187.232980899265</v>
      </c>
      <c r="AZ41" s="106">
        <f t="shared" si="40"/>
        <v>-146</v>
      </c>
      <c r="BA41" s="106">
        <f t="shared" si="41"/>
        <v>80156.432936676807</v>
      </c>
      <c r="BB41" s="106">
        <f t="shared" si="42"/>
        <v>80262.585512980906</v>
      </c>
      <c r="BC41" s="106">
        <f t="shared" si="43"/>
        <v>-107</v>
      </c>
      <c r="BD41" s="90">
        <f t="shared" si="44"/>
        <v>0.57099029038105886</v>
      </c>
      <c r="BE41" s="90">
        <f t="shared" si="45"/>
        <v>0.5538838732451109</v>
      </c>
      <c r="BF41" s="344">
        <f t="shared" si="46"/>
        <v>1.6999999999999904</v>
      </c>
      <c r="BG41" s="345">
        <f t="shared" si="47"/>
        <v>2.8531759536350507</v>
      </c>
      <c r="BH41" s="345">
        <f t="shared" si="48"/>
        <v>2.7463712787141876</v>
      </c>
      <c r="BI41" s="345">
        <f t="shared" si="49"/>
        <v>0.10000000000000009</v>
      </c>
      <c r="BJ41" s="345">
        <f t="shared" si="50"/>
        <v>1.8883859337173088</v>
      </c>
      <c r="BK41" s="345">
        <f t="shared" si="51"/>
        <v>1.9344061895767439</v>
      </c>
      <c r="BL41" s="345">
        <f t="shared" si="52"/>
        <v>-4.0000000000000036E-2</v>
      </c>
      <c r="BM41" s="106">
        <f t="shared" si="53"/>
        <v>8494.6950644120498</v>
      </c>
      <c r="BN41" s="106">
        <f t="shared" si="54"/>
        <v>8368.0630614819838</v>
      </c>
      <c r="BO41" s="106">
        <f t="shared" si="55"/>
        <v>127</v>
      </c>
      <c r="BP41" s="106">
        <v>0</v>
      </c>
    </row>
    <row r="42" spans="2:68" s="14" customFormat="1" ht="13.5" customHeight="1">
      <c r="B42" s="6">
        <v>37</v>
      </c>
      <c r="C42" s="12" t="s">
        <v>3</v>
      </c>
      <c r="D42" s="433">
        <v>54245</v>
      </c>
      <c r="E42" s="346">
        <v>164461</v>
      </c>
      <c r="F42" s="433">
        <v>2533179230</v>
      </c>
      <c r="G42" s="433">
        <v>32820</v>
      </c>
      <c r="H42" s="433">
        <v>297254</v>
      </c>
      <c r="I42" s="113">
        <f t="shared" si="2"/>
        <v>46698.852060097706</v>
      </c>
      <c r="J42" s="113">
        <f t="shared" si="3"/>
        <v>15402.91759140465</v>
      </c>
      <c r="K42" s="113">
        <f t="shared" si="4"/>
        <v>77184.010664229136</v>
      </c>
      <c r="L42" s="147">
        <f t="shared" si="56"/>
        <v>0.60503272190985347</v>
      </c>
      <c r="M42" s="248">
        <f t="shared" si="5"/>
        <v>3.0318186007926999</v>
      </c>
      <c r="N42" s="247">
        <f t="shared" si="6"/>
        <v>1.8074437100589198</v>
      </c>
      <c r="O42" s="200">
        <f t="shared" si="7"/>
        <v>8521.9348772430312</v>
      </c>
      <c r="R42" s="189" t="str">
        <f t="shared" si="8"/>
        <v>守口市</v>
      </c>
      <c r="S42" s="106">
        <f t="shared" si="9"/>
        <v>43744.811466024403</v>
      </c>
      <c r="T42" s="106">
        <f t="shared" si="10"/>
        <v>42526.867305626707</v>
      </c>
      <c r="U42" s="106">
        <f t="shared" si="11"/>
        <v>1218</v>
      </c>
      <c r="V42" s="189" t="str">
        <f t="shared" si="12"/>
        <v>八尾市</v>
      </c>
      <c r="W42" s="106">
        <f t="shared" si="13"/>
        <v>16262.82153788022</v>
      </c>
      <c r="X42" s="106">
        <f t="shared" si="14"/>
        <v>16500.819108436695</v>
      </c>
      <c r="Y42" s="106">
        <f t="shared" si="15"/>
        <v>-238</v>
      </c>
      <c r="Z42" s="189" t="str">
        <f t="shared" si="16"/>
        <v>大東市</v>
      </c>
      <c r="AA42" s="200">
        <f t="shared" si="17"/>
        <v>80519.662474569996</v>
      </c>
      <c r="AB42" s="106">
        <f t="shared" si="18"/>
        <v>82006.308556525226</v>
      </c>
      <c r="AC42" s="106">
        <f t="shared" si="19"/>
        <v>-1486</v>
      </c>
      <c r="AD42" s="189" t="str">
        <f t="shared" si="20"/>
        <v>田尻町</v>
      </c>
      <c r="AE42" s="90">
        <f t="shared" si="21"/>
        <v>0.53970826580226905</v>
      </c>
      <c r="AF42" s="90">
        <f t="shared" si="57"/>
        <v>0.53820319059613775</v>
      </c>
      <c r="AG42" s="344">
        <f t="shared" si="22"/>
        <v>0.20000000000000018</v>
      </c>
      <c r="AH42" s="189" t="str">
        <f t="shared" si="23"/>
        <v>生野区</v>
      </c>
      <c r="AI42" s="247">
        <f t="shared" si="24"/>
        <v>2.6963216023961065</v>
      </c>
      <c r="AJ42" s="345">
        <f t="shared" si="25"/>
        <v>2.6073970757983842</v>
      </c>
      <c r="AK42" s="345">
        <f t="shared" si="26"/>
        <v>9.0000000000000302E-2</v>
      </c>
      <c r="AL42" s="189" t="str">
        <f t="shared" si="27"/>
        <v>能勢町</v>
      </c>
      <c r="AM42" s="247">
        <f t="shared" si="28"/>
        <v>1.917213964742482</v>
      </c>
      <c r="AN42" s="247">
        <f t="shared" si="29"/>
        <v>1.8151828298887123</v>
      </c>
      <c r="AO42" s="247">
        <f t="shared" si="30"/>
        <v>9.9999999999999867E-2</v>
      </c>
      <c r="AP42" s="189" t="str">
        <f t="shared" si="31"/>
        <v>枚方市</v>
      </c>
      <c r="AQ42" s="200">
        <f t="shared" si="32"/>
        <v>8504.0490220702359</v>
      </c>
      <c r="AR42" s="200">
        <f t="shared" si="33"/>
        <v>8356.6269278404725</v>
      </c>
      <c r="AS42" s="200">
        <f t="shared" si="34"/>
        <v>147</v>
      </c>
      <c r="AT42" s="15"/>
      <c r="AU42" s="106">
        <f t="shared" si="35"/>
        <v>45768.544918422951</v>
      </c>
      <c r="AV42" s="106">
        <f t="shared" si="36"/>
        <v>44456.15174059679</v>
      </c>
      <c r="AW42" s="106">
        <f t="shared" si="37"/>
        <v>1313</v>
      </c>
      <c r="AX42" s="106">
        <f t="shared" si="38"/>
        <v>16041.262670853561</v>
      </c>
      <c r="AY42" s="106">
        <f t="shared" si="39"/>
        <v>16187.232980899265</v>
      </c>
      <c r="AZ42" s="106">
        <f t="shared" si="40"/>
        <v>-146</v>
      </c>
      <c r="BA42" s="106">
        <f t="shared" si="41"/>
        <v>80156.432936676807</v>
      </c>
      <c r="BB42" s="106">
        <f t="shared" si="42"/>
        <v>80262.585512980906</v>
      </c>
      <c r="BC42" s="106">
        <f t="shared" si="43"/>
        <v>-107</v>
      </c>
      <c r="BD42" s="90">
        <f t="shared" si="44"/>
        <v>0.57099029038105886</v>
      </c>
      <c r="BE42" s="90">
        <f t="shared" si="45"/>
        <v>0.5538838732451109</v>
      </c>
      <c r="BF42" s="344">
        <f t="shared" si="46"/>
        <v>1.6999999999999904</v>
      </c>
      <c r="BG42" s="345">
        <f t="shared" si="47"/>
        <v>2.8531759536350507</v>
      </c>
      <c r="BH42" s="345">
        <f t="shared" si="48"/>
        <v>2.7463712787141876</v>
      </c>
      <c r="BI42" s="345">
        <f t="shared" si="49"/>
        <v>0.10000000000000009</v>
      </c>
      <c r="BJ42" s="345">
        <f t="shared" si="50"/>
        <v>1.8883859337173088</v>
      </c>
      <c r="BK42" s="345">
        <f t="shared" si="51"/>
        <v>1.9344061895767439</v>
      </c>
      <c r="BL42" s="345">
        <f t="shared" si="52"/>
        <v>-4.0000000000000036E-2</v>
      </c>
      <c r="BM42" s="106">
        <f t="shared" si="53"/>
        <v>8494.6950644120498</v>
      </c>
      <c r="BN42" s="106">
        <f t="shared" si="54"/>
        <v>8368.0630614819838</v>
      </c>
      <c r="BO42" s="106">
        <f t="shared" si="55"/>
        <v>127</v>
      </c>
      <c r="BP42" s="106">
        <v>0</v>
      </c>
    </row>
    <row r="43" spans="2:68" s="14" customFormat="1" ht="13.5" customHeight="1">
      <c r="B43" s="6">
        <v>38</v>
      </c>
      <c r="C43" s="22" t="s">
        <v>39</v>
      </c>
      <c r="D43" s="433">
        <v>11343</v>
      </c>
      <c r="E43" s="346">
        <v>30058</v>
      </c>
      <c r="F43" s="433">
        <v>515148840</v>
      </c>
      <c r="G43" s="433">
        <v>6103</v>
      </c>
      <c r="H43" s="433">
        <v>59491</v>
      </c>
      <c r="I43" s="113">
        <f t="shared" si="2"/>
        <v>45415.572599841311</v>
      </c>
      <c r="J43" s="113">
        <f t="shared" si="3"/>
        <v>17138.493579080445</v>
      </c>
      <c r="K43" s="113">
        <f t="shared" si="4"/>
        <v>84409.116827789607</v>
      </c>
      <c r="L43" s="147">
        <f t="shared" si="56"/>
        <v>0.53804108260601247</v>
      </c>
      <c r="M43" s="248">
        <f t="shared" si="5"/>
        <v>2.6499162479061975</v>
      </c>
      <c r="N43" s="247">
        <f t="shared" si="6"/>
        <v>1.979206866724333</v>
      </c>
      <c r="O43" s="200">
        <f t="shared" si="7"/>
        <v>8659.2735035551596</v>
      </c>
      <c r="R43" s="189" t="str">
        <f t="shared" si="8"/>
        <v>大東市</v>
      </c>
      <c r="S43" s="106">
        <f t="shared" si="9"/>
        <v>43738.177114727747</v>
      </c>
      <c r="T43" s="106">
        <f t="shared" si="10"/>
        <v>43519.877029544848</v>
      </c>
      <c r="U43" s="106">
        <f t="shared" si="11"/>
        <v>218</v>
      </c>
      <c r="V43" s="189" t="str">
        <f t="shared" si="12"/>
        <v>淀川区</v>
      </c>
      <c r="W43" s="106">
        <f t="shared" si="13"/>
        <v>16233.835655345611</v>
      </c>
      <c r="X43" s="106">
        <f t="shared" si="14"/>
        <v>16332.603663627286</v>
      </c>
      <c r="Y43" s="106">
        <f t="shared" si="15"/>
        <v>-99</v>
      </c>
      <c r="Z43" s="189" t="str">
        <f t="shared" si="16"/>
        <v>能勢町</v>
      </c>
      <c r="AA43" s="200">
        <f t="shared" si="17"/>
        <v>80472.335069444438</v>
      </c>
      <c r="AB43" s="106">
        <f t="shared" si="18"/>
        <v>78108.703527168735</v>
      </c>
      <c r="AC43" s="106">
        <f t="shared" si="19"/>
        <v>2363</v>
      </c>
      <c r="AD43" s="189" t="str">
        <f t="shared" si="20"/>
        <v>淀川区</v>
      </c>
      <c r="AE43" s="90">
        <f t="shared" si="21"/>
        <v>0.53925359334285949</v>
      </c>
      <c r="AF43" s="90">
        <f t="shared" si="57"/>
        <v>0.52430570886131833</v>
      </c>
      <c r="AG43" s="344">
        <f t="shared" si="22"/>
        <v>1.5000000000000013</v>
      </c>
      <c r="AH43" s="189" t="str">
        <f t="shared" si="23"/>
        <v>枚方市</v>
      </c>
      <c r="AI43" s="247">
        <f t="shared" si="24"/>
        <v>2.6799252615844544</v>
      </c>
      <c r="AJ43" s="345">
        <f t="shared" si="25"/>
        <v>2.5720472254271307</v>
      </c>
      <c r="AK43" s="345">
        <f t="shared" si="26"/>
        <v>0.11000000000000032</v>
      </c>
      <c r="AL43" s="189" t="str">
        <f t="shared" si="27"/>
        <v>港区</v>
      </c>
      <c r="AM43" s="247">
        <f t="shared" si="28"/>
        <v>1.9140517992777986</v>
      </c>
      <c r="AN43" s="247">
        <f t="shared" si="29"/>
        <v>1.9260132744853611</v>
      </c>
      <c r="AO43" s="247">
        <f t="shared" si="30"/>
        <v>-2.0000000000000018E-2</v>
      </c>
      <c r="AP43" s="189" t="str">
        <f t="shared" si="31"/>
        <v>城東区</v>
      </c>
      <c r="AQ43" s="200">
        <f t="shared" si="32"/>
        <v>8483.7478687828825</v>
      </c>
      <c r="AR43" s="200">
        <f t="shared" si="33"/>
        <v>8215.1392422315093</v>
      </c>
      <c r="AS43" s="200">
        <f t="shared" si="34"/>
        <v>269</v>
      </c>
      <c r="AT43" s="15"/>
      <c r="AU43" s="106">
        <f t="shared" si="35"/>
        <v>45768.544918422951</v>
      </c>
      <c r="AV43" s="106">
        <f t="shared" si="36"/>
        <v>44456.15174059679</v>
      </c>
      <c r="AW43" s="106">
        <f t="shared" si="37"/>
        <v>1313</v>
      </c>
      <c r="AX43" s="106">
        <f t="shared" si="38"/>
        <v>16041.262670853561</v>
      </c>
      <c r="AY43" s="106">
        <f t="shared" si="39"/>
        <v>16187.232980899265</v>
      </c>
      <c r="AZ43" s="106">
        <f t="shared" si="40"/>
        <v>-146</v>
      </c>
      <c r="BA43" s="106">
        <f t="shared" si="41"/>
        <v>80156.432936676807</v>
      </c>
      <c r="BB43" s="106">
        <f t="shared" si="42"/>
        <v>80262.585512980906</v>
      </c>
      <c r="BC43" s="106">
        <f t="shared" si="43"/>
        <v>-107</v>
      </c>
      <c r="BD43" s="90">
        <f t="shared" si="44"/>
        <v>0.57099029038105886</v>
      </c>
      <c r="BE43" s="90">
        <f t="shared" si="45"/>
        <v>0.5538838732451109</v>
      </c>
      <c r="BF43" s="344">
        <f t="shared" si="46"/>
        <v>1.6999999999999904</v>
      </c>
      <c r="BG43" s="345">
        <f t="shared" si="47"/>
        <v>2.8531759536350507</v>
      </c>
      <c r="BH43" s="345">
        <f t="shared" si="48"/>
        <v>2.7463712787141876</v>
      </c>
      <c r="BI43" s="345">
        <f t="shared" si="49"/>
        <v>0.10000000000000009</v>
      </c>
      <c r="BJ43" s="345">
        <f t="shared" si="50"/>
        <v>1.8883859337173088</v>
      </c>
      <c r="BK43" s="345">
        <f t="shared" si="51"/>
        <v>1.9344061895767439</v>
      </c>
      <c r="BL43" s="345">
        <f t="shared" si="52"/>
        <v>-4.0000000000000036E-2</v>
      </c>
      <c r="BM43" s="106">
        <f t="shared" si="53"/>
        <v>8494.6950644120498</v>
      </c>
      <c r="BN43" s="106">
        <f t="shared" si="54"/>
        <v>8368.0630614819838</v>
      </c>
      <c r="BO43" s="106">
        <f t="shared" si="55"/>
        <v>127</v>
      </c>
      <c r="BP43" s="106">
        <v>0</v>
      </c>
    </row>
    <row r="44" spans="2:68" s="14" customFormat="1" ht="13.5" customHeight="1">
      <c r="B44" s="6">
        <v>39</v>
      </c>
      <c r="C44" s="22" t="s">
        <v>7</v>
      </c>
      <c r="D44" s="433">
        <v>63463</v>
      </c>
      <c r="E44" s="347">
        <v>179030</v>
      </c>
      <c r="F44" s="438">
        <v>2621611020</v>
      </c>
      <c r="G44" s="438">
        <v>37111</v>
      </c>
      <c r="H44" s="433">
        <v>321947</v>
      </c>
      <c r="I44" s="113">
        <f t="shared" si="2"/>
        <v>41309.282889242553</v>
      </c>
      <c r="J44" s="113">
        <f t="shared" si="3"/>
        <v>14643.417416075517</v>
      </c>
      <c r="K44" s="113">
        <f t="shared" si="4"/>
        <v>70642.424618037781</v>
      </c>
      <c r="L44" s="147">
        <f t="shared" si="56"/>
        <v>0.5847659266029025</v>
      </c>
      <c r="M44" s="248">
        <f t="shared" si="5"/>
        <v>2.8210138190756817</v>
      </c>
      <c r="N44" s="247">
        <f t="shared" si="6"/>
        <v>1.7982852035971626</v>
      </c>
      <c r="O44" s="200">
        <f t="shared" si="7"/>
        <v>8142.989436149428</v>
      </c>
      <c r="R44" s="189" t="str">
        <f t="shared" si="8"/>
        <v>旭区</v>
      </c>
      <c r="S44" s="106">
        <f t="shared" si="9"/>
        <v>43736.098985551798</v>
      </c>
      <c r="T44" s="106">
        <f t="shared" si="10"/>
        <v>42754.078972467731</v>
      </c>
      <c r="U44" s="106">
        <f t="shared" si="11"/>
        <v>982</v>
      </c>
      <c r="V44" s="189" t="str">
        <f t="shared" si="12"/>
        <v>貝塚市</v>
      </c>
      <c r="W44" s="106">
        <f t="shared" si="13"/>
        <v>16232.223721006745</v>
      </c>
      <c r="X44" s="106">
        <f t="shared" si="14"/>
        <v>17355.798374219772</v>
      </c>
      <c r="Y44" s="106">
        <f t="shared" si="15"/>
        <v>-1124</v>
      </c>
      <c r="Z44" s="189" t="str">
        <f t="shared" si="16"/>
        <v>堺市南区</v>
      </c>
      <c r="AA44" s="200">
        <f t="shared" si="17"/>
        <v>80360.600081962417</v>
      </c>
      <c r="AB44" s="106">
        <f t="shared" si="18"/>
        <v>80710.093163711135</v>
      </c>
      <c r="AC44" s="106">
        <f t="shared" si="19"/>
        <v>-349</v>
      </c>
      <c r="AD44" s="189" t="str">
        <f t="shared" si="20"/>
        <v>都島区</v>
      </c>
      <c r="AE44" s="90">
        <f t="shared" si="21"/>
        <v>0.53855076419213976</v>
      </c>
      <c r="AF44" s="90">
        <f t="shared" si="57"/>
        <v>0.52581385343467657</v>
      </c>
      <c r="AG44" s="344">
        <f t="shared" si="22"/>
        <v>1.3000000000000012</v>
      </c>
      <c r="AH44" s="189" t="str">
        <f t="shared" si="23"/>
        <v>守口市</v>
      </c>
      <c r="AI44" s="247">
        <f t="shared" si="24"/>
        <v>2.6784064437161921</v>
      </c>
      <c r="AJ44" s="345">
        <f t="shared" si="25"/>
        <v>2.5751053457820374</v>
      </c>
      <c r="AK44" s="345">
        <f t="shared" si="26"/>
        <v>0.10000000000000009</v>
      </c>
      <c r="AL44" s="189" t="str">
        <f t="shared" si="27"/>
        <v>東大阪市</v>
      </c>
      <c r="AM44" s="247">
        <f t="shared" si="28"/>
        <v>1.9123110790139999</v>
      </c>
      <c r="AN44" s="247">
        <f t="shared" si="29"/>
        <v>1.9787254120211566</v>
      </c>
      <c r="AO44" s="247">
        <f t="shared" si="30"/>
        <v>-7.0000000000000062E-2</v>
      </c>
      <c r="AP44" s="189" t="str">
        <f t="shared" si="31"/>
        <v>生野区</v>
      </c>
      <c r="AQ44" s="200">
        <f t="shared" si="32"/>
        <v>8473.1577179235228</v>
      </c>
      <c r="AR44" s="200">
        <f t="shared" si="33"/>
        <v>8451.3018483736778</v>
      </c>
      <c r="AS44" s="200">
        <f t="shared" si="34"/>
        <v>22</v>
      </c>
      <c r="AT44" s="15"/>
      <c r="AU44" s="106">
        <f t="shared" si="35"/>
        <v>45768.544918422951</v>
      </c>
      <c r="AV44" s="106">
        <f t="shared" si="36"/>
        <v>44456.15174059679</v>
      </c>
      <c r="AW44" s="106">
        <f t="shared" si="37"/>
        <v>1313</v>
      </c>
      <c r="AX44" s="106">
        <f t="shared" si="38"/>
        <v>16041.262670853561</v>
      </c>
      <c r="AY44" s="106">
        <f t="shared" si="39"/>
        <v>16187.232980899265</v>
      </c>
      <c r="AZ44" s="106">
        <f t="shared" si="40"/>
        <v>-146</v>
      </c>
      <c r="BA44" s="106">
        <f t="shared" si="41"/>
        <v>80156.432936676807</v>
      </c>
      <c r="BB44" s="106">
        <f t="shared" si="42"/>
        <v>80262.585512980906</v>
      </c>
      <c r="BC44" s="106">
        <f t="shared" si="43"/>
        <v>-107</v>
      </c>
      <c r="BD44" s="90">
        <f t="shared" si="44"/>
        <v>0.57099029038105886</v>
      </c>
      <c r="BE44" s="90">
        <f t="shared" si="45"/>
        <v>0.5538838732451109</v>
      </c>
      <c r="BF44" s="344">
        <f t="shared" si="46"/>
        <v>1.6999999999999904</v>
      </c>
      <c r="BG44" s="345">
        <f t="shared" si="47"/>
        <v>2.8531759536350507</v>
      </c>
      <c r="BH44" s="345">
        <f t="shared" si="48"/>
        <v>2.7463712787141876</v>
      </c>
      <c r="BI44" s="345">
        <f t="shared" si="49"/>
        <v>0.10000000000000009</v>
      </c>
      <c r="BJ44" s="345">
        <f t="shared" si="50"/>
        <v>1.8883859337173088</v>
      </c>
      <c r="BK44" s="345">
        <f t="shared" si="51"/>
        <v>1.9344061895767439</v>
      </c>
      <c r="BL44" s="345">
        <f t="shared" si="52"/>
        <v>-4.0000000000000036E-2</v>
      </c>
      <c r="BM44" s="106">
        <f t="shared" si="53"/>
        <v>8494.6950644120498</v>
      </c>
      <c r="BN44" s="106">
        <f t="shared" si="54"/>
        <v>8368.0630614819838</v>
      </c>
      <c r="BO44" s="106">
        <f t="shared" si="55"/>
        <v>127</v>
      </c>
      <c r="BP44" s="106">
        <v>0</v>
      </c>
    </row>
    <row r="45" spans="2:68" s="14" customFormat="1" ht="13.5" customHeight="1">
      <c r="B45" s="6">
        <v>40</v>
      </c>
      <c r="C45" s="22" t="s">
        <v>40</v>
      </c>
      <c r="D45" s="433">
        <v>13721</v>
      </c>
      <c r="E45" s="347">
        <v>30395</v>
      </c>
      <c r="F45" s="438">
        <v>493378440</v>
      </c>
      <c r="G45" s="438">
        <v>6779</v>
      </c>
      <c r="H45" s="433">
        <v>57010</v>
      </c>
      <c r="I45" s="113">
        <f t="shared" si="2"/>
        <v>35957.906858100723</v>
      </c>
      <c r="J45" s="113">
        <f t="shared" si="3"/>
        <v>16232.223721006745</v>
      </c>
      <c r="K45" s="113">
        <f t="shared" si="4"/>
        <v>72780.415990559079</v>
      </c>
      <c r="L45" s="147">
        <f t="shared" si="56"/>
        <v>0.49406019969389986</v>
      </c>
      <c r="M45" s="248">
        <f t="shared" si="5"/>
        <v>2.2152175497412725</v>
      </c>
      <c r="N45" s="247">
        <f t="shared" si="6"/>
        <v>1.8756374403684817</v>
      </c>
      <c r="O45" s="200">
        <f t="shared" si="7"/>
        <v>8654.2438168742319</v>
      </c>
      <c r="R45" s="189" t="str">
        <f t="shared" si="8"/>
        <v>池田市</v>
      </c>
      <c r="S45" s="106">
        <f t="shared" si="9"/>
        <v>43688.296094149751</v>
      </c>
      <c r="T45" s="106">
        <f t="shared" si="10"/>
        <v>42576.143599546027</v>
      </c>
      <c r="U45" s="106">
        <f t="shared" si="11"/>
        <v>1112</v>
      </c>
      <c r="V45" s="189" t="str">
        <f t="shared" si="12"/>
        <v>松原市</v>
      </c>
      <c r="W45" s="106">
        <f t="shared" si="13"/>
        <v>16202.67173837006</v>
      </c>
      <c r="X45" s="106">
        <f t="shared" si="14"/>
        <v>16335.550016993317</v>
      </c>
      <c r="Y45" s="106">
        <f t="shared" si="15"/>
        <v>-133</v>
      </c>
      <c r="Z45" s="189" t="str">
        <f t="shared" si="16"/>
        <v>天王寺区</v>
      </c>
      <c r="AA45" s="200">
        <f t="shared" si="17"/>
        <v>80134.240315908231</v>
      </c>
      <c r="AB45" s="106">
        <f t="shared" si="18"/>
        <v>77535.22394136808</v>
      </c>
      <c r="AC45" s="106">
        <f t="shared" si="19"/>
        <v>2599</v>
      </c>
      <c r="AD45" s="189" t="str">
        <f t="shared" si="20"/>
        <v>太子町</v>
      </c>
      <c r="AE45" s="90">
        <f t="shared" si="21"/>
        <v>0.53839553839553844</v>
      </c>
      <c r="AF45" s="90">
        <f t="shared" si="57"/>
        <v>0.51650836725463589</v>
      </c>
      <c r="AG45" s="344">
        <f t="shared" si="22"/>
        <v>2.1000000000000019</v>
      </c>
      <c r="AH45" s="189" t="str">
        <f t="shared" si="23"/>
        <v>東成区</v>
      </c>
      <c r="AI45" s="247">
        <f t="shared" si="24"/>
        <v>2.6753653444676408</v>
      </c>
      <c r="AJ45" s="345">
        <f t="shared" si="25"/>
        <v>2.5928672610615782</v>
      </c>
      <c r="AK45" s="345">
        <f t="shared" si="26"/>
        <v>9.0000000000000302E-2</v>
      </c>
      <c r="AL45" s="189" t="str">
        <f t="shared" si="27"/>
        <v>此花区</v>
      </c>
      <c r="AM45" s="247">
        <f t="shared" si="28"/>
        <v>1.9122673756171666</v>
      </c>
      <c r="AN45" s="247">
        <f t="shared" si="29"/>
        <v>1.9869393882529556</v>
      </c>
      <c r="AO45" s="247">
        <f t="shared" si="30"/>
        <v>-8.0000000000000071E-2</v>
      </c>
      <c r="AP45" s="189" t="str">
        <f t="shared" si="31"/>
        <v>平野区</v>
      </c>
      <c r="AQ45" s="200">
        <f t="shared" si="32"/>
        <v>8472.4343860834324</v>
      </c>
      <c r="AR45" s="200">
        <f t="shared" si="33"/>
        <v>8210.7430135168761</v>
      </c>
      <c r="AS45" s="200">
        <f t="shared" si="34"/>
        <v>261</v>
      </c>
      <c r="AT45" s="15"/>
      <c r="AU45" s="106">
        <f t="shared" si="35"/>
        <v>45768.544918422951</v>
      </c>
      <c r="AV45" s="106">
        <f t="shared" si="36"/>
        <v>44456.15174059679</v>
      </c>
      <c r="AW45" s="106">
        <f t="shared" si="37"/>
        <v>1313</v>
      </c>
      <c r="AX45" s="106">
        <f t="shared" si="38"/>
        <v>16041.262670853561</v>
      </c>
      <c r="AY45" s="106">
        <f t="shared" si="39"/>
        <v>16187.232980899265</v>
      </c>
      <c r="AZ45" s="106">
        <f t="shared" si="40"/>
        <v>-146</v>
      </c>
      <c r="BA45" s="106">
        <f t="shared" si="41"/>
        <v>80156.432936676807</v>
      </c>
      <c r="BB45" s="106">
        <f t="shared" si="42"/>
        <v>80262.585512980906</v>
      </c>
      <c r="BC45" s="106">
        <f t="shared" si="43"/>
        <v>-107</v>
      </c>
      <c r="BD45" s="90">
        <f t="shared" si="44"/>
        <v>0.57099029038105886</v>
      </c>
      <c r="BE45" s="90">
        <f t="shared" si="45"/>
        <v>0.5538838732451109</v>
      </c>
      <c r="BF45" s="344">
        <f t="shared" si="46"/>
        <v>1.6999999999999904</v>
      </c>
      <c r="BG45" s="345">
        <f t="shared" si="47"/>
        <v>2.8531759536350507</v>
      </c>
      <c r="BH45" s="345">
        <f t="shared" si="48"/>
        <v>2.7463712787141876</v>
      </c>
      <c r="BI45" s="345">
        <f t="shared" si="49"/>
        <v>0.10000000000000009</v>
      </c>
      <c r="BJ45" s="345">
        <f t="shared" si="50"/>
        <v>1.8883859337173088</v>
      </c>
      <c r="BK45" s="345">
        <f t="shared" si="51"/>
        <v>1.9344061895767439</v>
      </c>
      <c r="BL45" s="345">
        <f t="shared" si="52"/>
        <v>-4.0000000000000036E-2</v>
      </c>
      <c r="BM45" s="106">
        <f t="shared" si="53"/>
        <v>8494.6950644120498</v>
      </c>
      <c r="BN45" s="106">
        <f t="shared" si="54"/>
        <v>8368.0630614819838</v>
      </c>
      <c r="BO45" s="106">
        <f t="shared" si="55"/>
        <v>127</v>
      </c>
      <c r="BP45" s="106">
        <v>0</v>
      </c>
    </row>
    <row r="46" spans="2:68" s="14" customFormat="1" ht="13.5" customHeight="1">
      <c r="B46" s="6">
        <v>41</v>
      </c>
      <c r="C46" s="22" t="s">
        <v>11</v>
      </c>
      <c r="D46" s="433">
        <v>25327</v>
      </c>
      <c r="E46" s="346">
        <v>67836</v>
      </c>
      <c r="F46" s="433">
        <v>1107924840</v>
      </c>
      <c r="G46" s="433">
        <v>13410</v>
      </c>
      <c r="H46" s="433">
        <v>131573</v>
      </c>
      <c r="I46" s="113">
        <f t="shared" si="2"/>
        <v>43744.811466024403</v>
      </c>
      <c r="J46" s="113">
        <f t="shared" si="3"/>
        <v>16332.40226428445</v>
      </c>
      <c r="K46" s="113">
        <f t="shared" si="4"/>
        <v>82619.302013422814</v>
      </c>
      <c r="L46" s="147">
        <f t="shared" si="56"/>
        <v>0.52947447388162827</v>
      </c>
      <c r="M46" s="248">
        <f t="shared" si="5"/>
        <v>2.6784064437161921</v>
      </c>
      <c r="N46" s="247">
        <f t="shared" si="6"/>
        <v>1.9395748570080784</v>
      </c>
      <c r="O46" s="200">
        <f t="shared" si="7"/>
        <v>8420.6093955446795</v>
      </c>
      <c r="R46" s="189" t="str">
        <f t="shared" si="8"/>
        <v>城東区</v>
      </c>
      <c r="S46" s="106">
        <f t="shared" si="9"/>
        <v>43685.915068389913</v>
      </c>
      <c r="T46" s="106">
        <f t="shared" si="10"/>
        <v>42791.949122461054</v>
      </c>
      <c r="U46" s="106">
        <f t="shared" si="11"/>
        <v>894</v>
      </c>
      <c r="V46" s="189" t="str">
        <f t="shared" si="12"/>
        <v>都島区</v>
      </c>
      <c r="W46" s="106">
        <f t="shared" si="13"/>
        <v>16186.917811397809</v>
      </c>
      <c r="X46" s="106">
        <f t="shared" si="14"/>
        <v>16420.420572522929</v>
      </c>
      <c r="Y46" s="106">
        <f t="shared" si="15"/>
        <v>-233</v>
      </c>
      <c r="Z46" s="189" t="str">
        <f t="shared" si="16"/>
        <v>和泉市</v>
      </c>
      <c r="AA46" s="200">
        <f t="shared" si="17"/>
        <v>79789.812244350571</v>
      </c>
      <c r="AB46" s="106">
        <f t="shared" si="18"/>
        <v>80310.830760182333</v>
      </c>
      <c r="AC46" s="106">
        <f t="shared" si="19"/>
        <v>-521</v>
      </c>
      <c r="AD46" s="189" t="str">
        <f t="shared" si="20"/>
        <v>泉大津市</v>
      </c>
      <c r="AE46" s="90">
        <f t="shared" si="21"/>
        <v>0.53804108260601247</v>
      </c>
      <c r="AF46" s="90">
        <f t="shared" si="57"/>
        <v>0.51732443950342788</v>
      </c>
      <c r="AG46" s="344">
        <f t="shared" si="22"/>
        <v>2.1000000000000019</v>
      </c>
      <c r="AH46" s="189" t="str">
        <f t="shared" si="23"/>
        <v>城東区</v>
      </c>
      <c r="AI46" s="247">
        <f t="shared" si="24"/>
        <v>2.6686762877274952</v>
      </c>
      <c r="AJ46" s="345">
        <f t="shared" si="25"/>
        <v>2.613843423387892</v>
      </c>
      <c r="AK46" s="345">
        <f t="shared" si="26"/>
        <v>6.0000000000000053E-2</v>
      </c>
      <c r="AL46" s="189" t="str">
        <f t="shared" si="27"/>
        <v>堺市堺区</v>
      </c>
      <c r="AM46" s="247">
        <f t="shared" si="28"/>
        <v>1.905925563898639</v>
      </c>
      <c r="AN46" s="247">
        <f t="shared" si="29"/>
        <v>1.9613359023763648</v>
      </c>
      <c r="AO46" s="247">
        <f t="shared" si="30"/>
        <v>-5.0000000000000044E-2</v>
      </c>
      <c r="AP46" s="189" t="str">
        <f t="shared" si="31"/>
        <v>堺市</v>
      </c>
      <c r="AQ46" s="200">
        <f t="shared" si="32"/>
        <v>8441.2492770687513</v>
      </c>
      <c r="AR46" s="200">
        <f t="shared" si="33"/>
        <v>8310.5488872011629</v>
      </c>
      <c r="AS46" s="200">
        <f t="shared" si="34"/>
        <v>130</v>
      </c>
      <c r="AT46" s="15"/>
      <c r="AU46" s="106">
        <f t="shared" si="35"/>
        <v>45768.544918422951</v>
      </c>
      <c r="AV46" s="106">
        <f t="shared" si="36"/>
        <v>44456.15174059679</v>
      </c>
      <c r="AW46" s="106">
        <f t="shared" si="37"/>
        <v>1313</v>
      </c>
      <c r="AX46" s="106">
        <f t="shared" si="38"/>
        <v>16041.262670853561</v>
      </c>
      <c r="AY46" s="106">
        <f t="shared" si="39"/>
        <v>16187.232980899265</v>
      </c>
      <c r="AZ46" s="106">
        <f t="shared" si="40"/>
        <v>-146</v>
      </c>
      <c r="BA46" s="106">
        <f t="shared" si="41"/>
        <v>80156.432936676807</v>
      </c>
      <c r="BB46" s="106">
        <f t="shared" si="42"/>
        <v>80262.585512980906</v>
      </c>
      <c r="BC46" s="106">
        <f t="shared" si="43"/>
        <v>-107</v>
      </c>
      <c r="BD46" s="90">
        <f t="shared" si="44"/>
        <v>0.57099029038105886</v>
      </c>
      <c r="BE46" s="90">
        <f t="shared" si="45"/>
        <v>0.5538838732451109</v>
      </c>
      <c r="BF46" s="344">
        <f t="shared" si="46"/>
        <v>1.6999999999999904</v>
      </c>
      <c r="BG46" s="345">
        <f t="shared" si="47"/>
        <v>2.8531759536350507</v>
      </c>
      <c r="BH46" s="345">
        <f t="shared" si="48"/>
        <v>2.7463712787141876</v>
      </c>
      <c r="BI46" s="345">
        <f t="shared" si="49"/>
        <v>0.10000000000000009</v>
      </c>
      <c r="BJ46" s="345">
        <f t="shared" si="50"/>
        <v>1.8883859337173088</v>
      </c>
      <c r="BK46" s="345">
        <f t="shared" si="51"/>
        <v>1.9344061895767439</v>
      </c>
      <c r="BL46" s="345">
        <f t="shared" si="52"/>
        <v>-4.0000000000000036E-2</v>
      </c>
      <c r="BM46" s="106">
        <f t="shared" si="53"/>
        <v>8494.6950644120498</v>
      </c>
      <c r="BN46" s="106">
        <f t="shared" si="54"/>
        <v>8368.0630614819838</v>
      </c>
      <c r="BO46" s="106">
        <f t="shared" si="55"/>
        <v>127</v>
      </c>
      <c r="BP46" s="106">
        <v>0</v>
      </c>
    </row>
    <row r="47" spans="2:68" s="14" customFormat="1" ht="13.5" customHeight="1">
      <c r="B47" s="6">
        <v>42</v>
      </c>
      <c r="C47" s="22" t="s">
        <v>12</v>
      </c>
      <c r="D47" s="433">
        <v>66900</v>
      </c>
      <c r="E47" s="346">
        <v>179287</v>
      </c>
      <c r="F47" s="433">
        <v>2640966440</v>
      </c>
      <c r="G47" s="433">
        <v>37918</v>
      </c>
      <c r="H47" s="433">
        <v>310554</v>
      </c>
      <c r="I47" s="113">
        <f t="shared" si="2"/>
        <v>39476.329446935728</v>
      </c>
      <c r="J47" s="113">
        <f t="shared" si="3"/>
        <v>14730.384467362386</v>
      </c>
      <c r="K47" s="113">
        <f t="shared" si="4"/>
        <v>69649.412943720657</v>
      </c>
      <c r="L47" s="147">
        <f t="shared" si="56"/>
        <v>0.56678624813153966</v>
      </c>
      <c r="M47" s="248">
        <f t="shared" si="5"/>
        <v>2.6799252615844544</v>
      </c>
      <c r="N47" s="247">
        <f t="shared" si="6"/>
        <v>1.732161283305538</v>
      </c>
      <c r="O47" s="200">
        <f t="shared" si="7"/>
        <v>8504.0490220702359</v>
      </c>
      <c r="R47" s="189" t="str">
        <f t="shared" si="8"/>
        <v>東成区</v>
      </c>
      <c r="S47" s="106">
        <f t="shared" si="9"/>
        <v>43608.651838766658</v>
      </c>
      <c r="T47" s="106">
        <f t="shared" si="10"/>
        <v>42141.129905841182</v>
      </c>
      <c r="U47" s="106">
        <f t="shared" si="11"/>
        <v>1468</v>
      </c>
      <c r="V47" s="189" t="str">
        <f t="shared" si="12"/>
        <v>北区</v>
      </c>
      <c r="W47" s="106">
        <f t="shared" si="13"/>
        <v>16166.382058187277</v>
      </c>
      <c r="X47" s="106">
        <f t="shared" si="14"/>
        <v>16393.0961352657</v>
      </c>
      <c r="Y47" s="106">
        <f t="shared" si="15"/>
        <v>-227</v>
      </c>
      <c r="Z47" s="189" t="str">
        <f t="shared" si="16"/>
        <v>豊中市</v>
      </c>
      <c r="AA47" s="200">
        <f t="shared" si="17"/>
        <v>79710.334833386907</v>
      </c>
      <c r="AB47" s="106">
        <f t="shared" si="18"/>
        <v>78527.247298156391</v>
      </c>
      <c r="AC47" s="106">
        <f t="shared" si="19"/>
        <v>1183</v>
      </c>
      <c r="AD47" s="189" t="str">
        <f t="shared" si="20"/>
        <v>西淀川区</v>
      </c>
      <c r="AE47" s="90">
        <f t="shared" si="21"/>
        <v>0.53656806412711922</v>
      </c>
      <c r="AF47" s="90">
        <f t="shared" si="57"/>
        <v>0.52792405251056884</v>
      </c>
      <c r="AG47" s="344">
        <f t="shared" si="22"/>
        <v>0.9000000000000008</v>
      </c>
      <c r="AH47" s="189" t="str">
        <f t="shared" si="23"/>
        <v>富田林市</v>
      </c>
      <c r="AI47" s="247">
        <f t="shared" si="24"/>
        <v>2.655718184073431</v>
      </c>
      <c r="AJ47" s="345">
        <f t="shared" si="25"/>
        <v>2.6157033462708488</v>
      </c>
      <c r="AK47" s="345">
        <f t="shared" si="26"/>
        <v>4.0000000000000036E-2</v>
      </c>
      <c r="AL47" s="189" t="str">
        <f t="shared" si="27"/>
        <v>羽曳野市</v>
      </c>
      <c r="AM47" s="247">
        <f t="shared" si="28"/>
        <v>1.8985522845917873</v>
      </c>
      <c r="AN47" s="247">
        <f t="shared" si="29"/>
        <v>1.9852043257728011</v>
      </c>
      <c r="AO47" s="247">
        <f t="shared" si="30"/>
        <v>-9.000000000000008E-2</v>
      </c>
      <c r="AP47" s="189" t="str">
        <f t="shared" si="31"/>
        <v>阿倍野区</v>
      </c>
      <c r="AQ47" s="200">
        <f t="shared" si="32"/>
        <v>8437.0924638675024</v>
      </c>
      <c r="AR47" s="200">
        <f t="shared" si="33"/>
        <v>8370.0139780377067</v>
      </c>
      <c r="AS47" s="200">
        <f t="shared" si="34"/>
        <v>67</v>
      </c>
      <c r="AT47" s="15"/>
      <c r="AU47" s="106">
        <f t="shared" si="35"/>
        <v>45768.544918422951</v>
      </c>
      <c r="AV47" s="106">
        <f t="shared" si="36"/>
        <v>44456.15174059679</v>
      </c>
      <c r="AW47" s="106">
        <f t="shared" si="37"/>
        <v>1313</v>
      </c>
      <c r="AX47" s="106">
        <f t="shared" si="38"/>
        <v>16041.262670853561</v>
      </c>
      <c r="AY47" s="106">
        <f t="shared" si="39"/>
        <v>16187.232980899265</v>
      </c>
      <c r="AZ47" s="106">
        <f t="shared" si="40"/>
        <v>-146</v>
      </c>
      <c r="BA47" s="106">
        <f t="shared" si="41"/>
        <v>80156.432936676807</v>
      </c>
      <c r="BB47" s="106">
        <f t="shared" si="42"/>
        <v>80262.585512980906</v>
      </c>
      <c r="BC47" s="106">
        <f t="shared" si="43"/>
        <v>-107</v>
      </c>
      <c r="BD47" s="90">
        <f t="shared" si="44"/>
        <v>0.57099029038105886</v>
      </c>
      <c r="BE47" s="90">
        <f t="shared" si="45"/>
        <v>0.5538838732451109</v>
      </c>
      <c r="BF47" s="344">
        <f t="shared" si="46"/>
        <v>1.6999999999999904</v>
      </c>
      <c r="BG47" s="345">
        <f t="shared" si="47"/>
        <v>2.8531759536350507</v>
      </c>
      <c r="BH47" s="345">
        <f t="shared" si="48"/>
        <v>2.7463712787141876</v>
      </c>
      <c r="BI47" s="345">
        <f t="shared" si="49"/>
        <v>0.10000000000000009</v>
      </c>
      <c r="BJ47" s="345">
        <f t="shared" si="50"/>
        <v>1.8883859337173088</v>
      </c>
      <c r="BK47" s="345">
        <f t="shared" si="51"/>
        <v>1.9344061895767439</v>
      </c>
      <c r="BL47" s="345">
        <f t="shared" si="52"/>
        <v>-4.0000000000000036E-2</v>
      </c>
      <c r="BM47" s="106">
        <f t="shared" si="53"/>
        <v>8494.6950644120498</v>
      </c>
      <c r="BN47" s="106">
        <f t="shared" si="54"/>
        <v>8368.0630614819838</v>
      </c>
      <c r="BO47" s="106">
        <f t="shared" si="55"/>
        <v>127</v>
      </c>
      <c r="BP47" s="106">
        <v>0</v>
      </c>
    </row>
    <row r="48" spans="2:68" s="14" customFormat="1" ht="13.5" customHeight="1">
      <c r="B48" s="6">
        <v>43</v>
      </c>
      <c r="C48" s="22" t="s">
        <v>8</v>
      </c>
      <c r="D48" s="433">
        <v>41176</v>
      </c>
      <c r="E48" s="346">
        <v>121154</v>
      </c>
      <c r="F48" s="433">
        <v>1876490580</v>
      </c>
      <c r="G48" s="433">
        <v>24405</v>
      </c>
      <c r="H48" s="433">
        <v>214739</v>
      </c>
      <c r="I48" s="113">
        <f t="shared" si="2"/>
        <v>45572.434913541867</v>
      </c>
      <c r="J48" s="113">
        <f t="shared" si="3"/>
        <v>15488.474008286974</v>
      </c>
      <c r="K48" s="113">
        <f t="shared" si="4"/>
        <v>76889.595574677325</v>
      </c>
      <c r="L48" s="147">
        <f t="shared" si="56"/>
        <v>0.59269963085292399</v>
      </c>
      <c r="M48" s="248">
        <f t="shared" si="5"/>
        <v>2.9423450553720616</v>
      </c>
      <c r="N48" s="247">
        <f t="shared" si="6"/>
        <v>1.7724466381629991</v>
      </c>
      <c r="O48" s="200">
        <f t="shared" si="7"/>
        <v>8738.4712604603719</v>
      </c>
      <c r="R48" s="189" t="str">
        <f t="shared" si="8"/>
        <v>西淀川区</v>
      </c>
      <c r="S48" s="106">
        <f t="shared" si="9"/>
        <v>43462.897070298648</v>
      </c>
      <c r="T48" s="106">
        <f t="shared" si="10"/>
        <v>42396.172216865685</v>
      </c>
      <c r="U48" s="106">
        <f t="shared" si="11"/>
        <v>1067</v>
      </c>
      <c r="V48" s="189" t="str">
        <f t="shared" si="12"/>
        <v>堺市東区</v>
      </c>
      <c r="W48" s="106">
        <f t="shared" si="13"/>
        <v>16121.404169496409</v>
      </c>
      <c r="X48" s="106">
        <f t="shared" si="14"/>
        <v>15991.639030755732</v>
      </c>
      <c r="Y48" s="106">
        <f t="shared" si="15"/>
        <v>129</v>
      </c>
      <c r="Z48" s="189" t="str">
        <f t="shared" si="16"/>
        <v>田尻町</v>
      </c>
      <c r="AA48" s="200">
        <f t="shared" si="17"/>
        <v>79347.957957957959</v>
      </c>
      <c r="AB48" s="106">
        <f t="shared" si="18"/>
        <v>71487.722308892349</v>
      </c>
      <c r="AC48" s="106">
        <f t="shared" si="19"/>
        <v>7860</v>
      </c>
      <c r="AD48" s="189" t="str">
        <f t="shared" si="20"/>
        <v>中央区</v>
      </c>
      <c r="AE48" s="90">
        <f t="shared" si="21"/>
        <v>0.53534448426921544</v>
      </c>
      <c r="AF48" s="90">
        <f t="shared" si="57"/>
        <v>0.52209886887306245</v>
      </c>
      <c r="AG48" s="344">
        <f t="shared" si="22"/>
        <v>1.3000000000000012</v>
      </c>
      <c r="AH48" s="189" t="str">
        <f t="shared" si="23"/>
        <v>和泉市</v>
      </c>
      <c r="AI48" s="247">
        <f t="shared" si="24"/>
        <v>2.6515562827711876</v>
      </c>
      <c r="AJ48" s="345">
        <f t="shared" si="25"/>
        <v>2.5775462962962963</v>
      </c>
      <c r="AK48" s="345">
        <f t="shared" si="26"/>
        <v>6.999999999999984E-2</v>
      </c>
      <c r="AL48" s="189" t="str">
        <f t="shared" si="27"/>
        <v>島本町</v>
      </c>
      <c r="AM48" s="247">
        <f t="shared" si="28"/>
        <v>1.8962427528047587</v>
      </c>
      <c r="AN48" s="247">
        <f t="shared" si="29"/>
        <v>1.9243704509328201</v>
      </c>
      <c r="AO48" s="247">
        <f t="shared" si="30"/>
        <v>-2.0000000000000018E-2</v>
      </c>
      <c r="AP48" s="189" t="str">
        <f t="shared" si="31"/>
        <v>東大阪市</v>
      </c>
      <c r="AQ48" s="200">
        <f t="shared" si="32"/>
        <v>8426.364637364637</v>
      </c>
      <c r="AR48" s="200">
        <f t="shared" si="33"/>
        <v>8261.0080905724444</v>
      </c>
      <c r="AS48" s="200">
        <f t="shared" si="34"/>
        <v>165</v>
      </c>
      <c r="AT48" s="15"/>
      <c r="AU48" s="106">
        <f t="shared" si="35"/>
        <v>45768.544918422951</v>
      </c>
      <c r="AV48" s="106">
        <f t="shared" si="36"/>
        <v>44456.15174059679</v>
      </c>
      <c r="AW48" s="106">
        <f t="shared" si="37"/>
        <v>1313</v>
      </c>
      <c r="AX48" s="106">
        <f t="shared" si="38"/>
        <v>16041.262670853561</v>
      </c>
      <c r="AY48" s="106">
        <f t="shared" si="39"/>
        <v>16187.232980899265</v>
      </c>
      <c r="AZ48" s="106">
        <f t="shared" si="40"/>
        <v>-146</v>
      </c>
      <c r="BA48" s="106">
        <f t="shared" si="41"/>
        <v>80156.432936676807</v>
      </c>
      <c r="BB48" s="106">
        <f t="shared" si="42"/>
        <v>80262.585512980906</v>
      </c>
      <c r="BC48" s="106">
        <f t="shared" si="43"/>
        <v>-107</v>
      </c>
      <c r="BD48" s="90">
        <f t="shared" si="44"/>
        <v>0.57099029038105886</v>
      </c>
      <c r="BE48" s="90">
        <f t="shared" si="45"/>
        <v>0.5538838732451109</v>
      </c>
      <c r="BF48" s="344">
        <f t="shared" si="46"/>
        <v>1.6999999999999904</v>
      </c>
      <c r="BG48" s="345">
        <f t="shared" si="47"/>
        <v>2.8531759536350507</v>
      </c>
      <c r="BH48" s="345">
        <f t="shared" si="48"/>
        <v>2.7463712787141876</v>
      </c>
      <c r="BI48" s="345">
        <f t="shared" si="49"/>
        <v>0.10000000000000009</v>
      </c>
      <c r="BJ48" s="345">
        <f t="shared" si="50"/>
        <v>1.8883859337173088</v>
      </c>
      <c r="BK48" s="345">
        <f t="shared" si="51"/>
        <v>1.9344061895767439</v>
      </c>
      <c r="BL48" s="345">
        <f t="shared" si="52"/>
        <v>-4.0000000000000036E-2</v>
      </c>
      <c r="BM48" s="106">
        <f t="shared" si="53"/>
        <v>8494.6950644120498</v>
      </c>
      <c r="BN48" s="106">
        <f t="shared" si="54"/>
        <v>8368.0630614819838</v>
      </c>
      <c r="BO48" s="106">
        <f t="shared" si="55"/>
        <v>127</v>
      </c>
      <c r="BP48" s="106">
        <v>0</v>
      </c>
    </row>
    <row r="49" spans="2:68" s="14" customFormat="1" ht="13.5" customHeight="1">
      <c r="B49" s="6">
        <v>44</v>
      </c>
      <c r="C49" s="22" t="s">
        <v>18</v>
      </c>
      <c r="D49" s="433">
        <v>44796</v>
      </c>
      <c r="E49" s="346">
        <v>132325</v>
      </c>
      <c r="F49" s="433">
        <v>2151977860</v>
      </c>
      <c r="G49" s="433">
        <v>25312</v>
      </c>
      <c r="H49" s="433">
        <v>248021</v>
      </c>
      <c r="I49" s="113">
        <f t="shared" si="2"/>
        <v>48039.509331190282</v>
      </c>
      <c r="J49" s="113">
        <f t="shared" si="3"/>
        <v>16262.82153788022</v>
      </c>
      <c r="K49" s="113">
        <f t="shared" si="4"/>
        <v>85018.08865360303</v>
      </c>
      <c r="L49" s="147">
        <f t="shared" si="56"/>
        <v>0.56505045093311901</v>
      </c>
      <c r="M49" s="248">
        <f t="shared" si="5"/>
        <v>2.9539467809625859</v>
      </c>
      <c r="N49" s="247">
        <f t="shared" si="6"/>
        <v>1.8743321367844323</v>
      </c>
      <c r="O49" s="200">
        <f t="shared" si="7"/>
        <v>8676.5953689405324</v>
      </c>
      <c r="R49" s="189" t="str">
        <f t="shared" si="8"/>
        <v>東淀川区</v>
      </c>
      <c r="S49" s="106">
        <f t="shared" si="9"/>
        <v>43357.88630040281</v>
      </c>
      <c r="T49" s="106">
        <f t="shared" si="10"/>
        <v>41447.109129292148</v>
      </c>
      <c r="U49" s="106">
        <f t="shared" si="11"/>
        <v>1911</v>
      </c>
      <c r="V49" s="189" t="str">
        <f t="shared" si="12"/>
        <v>東大阪市</v>
      </c>
      <c r="W49" s="106">
        <f t="shared" si="13"/>
        <v>16113.830451844182</v>
      </c>
      <c r="X49" s="106">
        <f t="shared" si="14"/>
        <v>16346.266637728068</v>
      </c>
      <c r="Y49" s="106">
        <f t="shared" si="15"/>
        <v>-232</v>
      </c>
      <c r="Z49" s="189" t="str">
        <f t="shared" si="16"/>
        <v>大正区</v>
      </c>
      <c r="AA49" s="200">
        <f t="shared" si="17"/>
        <v>79299.28812986135</v>
      </c>
      <c r="AB49" s="106">
        <f t="shared" si="18"/>
        <v>78166.864560639064</v>
      </c>
      <c r="AC49" s="106">
        <f t="shared" si="19"/>
        <v>1132</v>
      </c>
      <c r="AD49" s="189" t="str">
        <f t="shared" si="20"/>
        <v>阿倍野区</v>
      </c>
      <c r="AE49" s="90">
        <f t="shared" si="21"/>
        <v>0.5342925386715196</v>
      </c>
      <c r="AF49" s="90">
        <f t="shared" si="57"/>
        <v>0.51623357492192568</v>
      </c>
      <c r="AG49" s="344">
        <f t="shared" si="22"/>
        <v>1.8000000000000016</v>
      </c>
      <c r="AH49" s="189" t="str">
        <f t="shared" si="23"/>
        <v>泉大津市</v>
      </c>
      <c r="AI49" s="247">
        <f t="shared" si="24"/>
        <v>2.6499162479061975</v>
      </c>
      <c r="AJ49" s="345">
        <f t="shared" si="25"/>
        <v>2.5111172873818788</v>
      </c>
      <c r="AK49" s="345">
        <f t="shared" si="26"/>
        <v>0.14000000000000012</v>
      </c>
      <c r="AL49" s="189" t="str">
        <f t="shared" si="27"/>
        <v>北区</v>
      </c>
      <c r="AM49" s="247">
        <f t="shared" si="28"/>
        <v>1.884707076950245</v>
      </c>
      <c r="AN49" s="247">
        <f t="shared" si="29"/>
        <v>1.9375845410628019</v>
      </c>
      <c r="AO49" s="247">
        <f t="shared" si="30"/>
        <v>-6.0000000000000053E-2</v>
      </c>
      <c r="AP49" s="189" t="str">
        <f t="shared" si="31"/>
        <v>守口市</v>
      </c>
      <c r="AQ49" s="200">
        <f t="shared" si="32"/>
        <v>8420.6093955446795</v>
      </c>
      <c r="AR49" s="200">
        <f t="shared" si="33"/>
        <v>8322.8659325377575</v>
      </c>
      <c r="AS49" s="200">
        <f t="shared" si="34"/>
        <v>98</v>
      </c>
      <c r="AT49" s="15"/>
      <c r="AU49" s="106">
        <f t="shared" si="35"/>
        <v>45768.544918422951</v>
      </c>
      <c r="AV49" s="106">
        <f t="shared" si="36"/>
        <v>44456.15174059679</v>
      </c>
      <c r="AW49" s="106">
        <f t="shared" si="37"/>
        <v>1313</v>
      </c>
      <c r="AX49" s="106">
        <f t="shared" si="38"/>
        <v>16041.262670853561</v>
      </c>
      <c r="AY49" s="106">
        <f t="shared" si="39"/>
        <v>16187.232980899265</v>
      </c>
      <c r="AZ49" s="106">
        <f t="shared" si="40"/>
        <v>-146</v>
      </c>
      <c r="BA49" s="106">
        <f t="shared" si="41"/>
        <v>80156.432936676807</v>
      </c>
      <c r="BB49" s="106">
        <f t="shared" si="42"/>
        <v>80262.585512980906</v>
      </c>
      <c r="BC49" s="106">
        <f t="shared" si="43"/>
        <v>-107</v>
      </c>
      <c r="BD49" s="90">
        <f t="shared" si="44"/>
        <v>0.57099029038105886</v>
      </c>
      <c r="BE49" s="90">
        <f t="shared" si="45"/>
        <v>0.5538838732451109</v>
      </c>
      <c r="BF49" s="344">
        <f t="shared" si="46"/>
        <v>1.6999999999999904</v>
      </c>
      <c r="BG49" s="345">
        <f t="shared" si="47"/>
        <v>2.8531759536350507</v>
      </c>
      <c r="BH49" s="345">
        <f t="shared" si="48"/>
        <v>2.7463712787141876</v>
      </c>
      <c r="BI49" s="345">
        <f t="shared" si="49"/>
        <v>0.10000000000000009</v>
      </c>
      <c r="BJ49" s="345">
        <f t="shared" si="50"/>
        <v>1.8883859337173088</v>
      </c>
      <c r="BK49" s="345">
        <f t="shared" si="51"/>
        <v>1.9344061895767439</v>
      </c>
      <c r="BL49" s="345">
        <f t="shared" si="52"/>
        <v>-4.0000000000000036E-2</v>
      </c>
      <c r="BM49" s="106">
        <f t="shared" si="53"/>
        <v>8494.6950644120498</v>
      </c>
      <c r="BN49" s="106">
        <f t="shared" si="54"/>
        <v>8368.0630614819838</v>
      </c>
      <c r="BO49" s="106">
        <f t="shared" si="55"/>
        <v>127</v>
      </c>
      <c r="BP49" s="106">
        <v>0</v>
      </c>
    </row>
    <row r="50" spans="2:68" s="14" customFormat="1" ht="13.5" customHeight="1">
      <c r="B50" s="6">
        <v>45</v>
      </c>
      <c r="C50" s="22" t="s">
        <v>41</v>
      </c>
      <c r="D50" s="433">
        <v>15681</v>
      </c>
      <c r="E50" s="346">
        <v>34286</v>
      </c>
      <c r="F50" s="433">
        <v>615509520</v>
      </c>
      <c r="G50" s="433">
        <v>7891</v>
      </c>
      <c r="H50" s="433">
        <v>68468</v>
      </c>
      <c r="I50" s="113">
        <f t="shared" si="2"/>
        <v>39251.930361584084</v>
      </c>
      <c r="J50" s="113">
        <f t="shared" si="3"/>
        <v>17952.211398238349</v>
      </c>
      <c r="K50" s="113">
        <f t="shared" si="4"/>
        <v>78001.459891015082</v>
      </c>
      <c r="L50" s="147">
        <f t="shared" si="56"/>
        <v>0.50322045787896175</v>
      </c>
      <c r="M50" s="248">
        <f t="shared" si="5"/>
        <v>2.1864676997640458</v>
      </c>
      <c r="N50" s="247">
        <f t="shared" si="6"/>
        <v>1.9969666919442337</v>
      </c>
      <c r="O50" s="200">
        <f t="shared" si="7"/>
        <v>8989.74002453701</v>
      </c>
      <c r="R50" s="189" t="str">
        <f t="shared" si="8"/>
        <v>交野市</v>
      </c>
      <c r="S50" s="106">
        <f t="shared" si="9"/>
        <v>43280.439906309468</v>
      </c>
      <c r="T50" s="106">
        <f t="shared" si="10"/>
        <v>40444.238400370574</v>
      </c>
      <c r="U50" s="106">
        <f t="shared" si="11"/>
        <v>2836</v>
      </c>
      <c r="V50" s="189" t="str">
        <f t="shared" si="12"/>
        <v>堺市南区</v>
      </c>
      <c r="W50" s="106">
        <f t="shared" si="13"/>
        <v>16061.212571522179</v>
      </c>
      <c r="X50" s="106">
        <f t="shared" si="14"/>
        <v>16362.583397376613</v>
      </c>
      <c r="Y50" s="106">
        <f t="shared" si="15"/>
        <v>-302</v>
      </c>
      <c r="Z50" s="189" t="str">
        <f t="shared" si="16"/>
        <v>中央区</v>
      </c>
      <c r="AA50" s="200">
        <f t="shared" si="17"/>
        <v>79245.748558675841</v>
      </c>
      <c r="AB50" s="106">
        <f t="shared" si="18"/>
        <v>79708.04413239719</v>
      </c>
      <c r="AC50" s="106">
        <f t="shared" si="19"/>
        <v>-462</v>
      </c>
      <c r="AD50" s="189" t="str">
        <f t="shared" si="20"/>
        <v>堺市北区</v>
      </c>
      <c r="AE50" s="90">
        <f t="shared" si="21"/>
        <v>0.5311352321880356</v>
      </c>
      <c r="AF50" s="90">
        <f t="shared" si="57"/>
        <v>0.51679884028310741</v>
      </c>
      <c r="AG50" s="344">
        <f t="shared" si="22"/>
        <v>1.4000000000000012</v>
      </c>
      <c r="AH50" s="189" t="str">
        <f t="shared" si="23"/>
        <v>住之江区</v>
      </c>
      <c r="AI50" s="247">
        <f t="shared" si="24"/>
        <v>2.6421140038098958</v>
      </c>
      <c r="AJ50" s="345">
        <f t="shared" si="25"/>
        <v>2.5574525324641728</v>
      </c>
      <c r="AK50" s="345">
        <f t="shared" si="26"/>
        <v>8.0000000000000071E-2</v>
      </c>
      <c r="AL50" s="189" t="str">
        <f t="shared" si="27"/>
        <v>岸和田市</v>
      </c>
      <c r="AM50" s="247">
        <f t="shared" si="28"/>
        <v>1.8843071443249537</v>
      </c>
      <c r="AN50" s="247">
        <f t="shared" si="29"/>
        <v>1.9374289826528293</v>
      </c>
      <c r="AO50" s="247">
        <f t="shared" si="30"/>
        <v>-6.0000000000000053E-2</v>
      </c>
      <c r="AP50" s="189" t="str">
        <f t="shared" si="31"/>
        <v>浪速区</v>
      </c>
      <c r="AQ50" s="200">
        <f t="shared" si="32"/>
        <v>8419.1745088918306</v>
      </c>
      <c r="AR50" s="200">
        <f t="shared" si="33"/>
        <v>8345.6459903381638</v>
      </c>
      <c r="AS50" s="200">
        <f t="shared" si="34"/>
        <v>73</v>
      </c>
      <c r="AT50" s="15"/>
      <c r="AU50" s="106">
        <f t="shared" si="35"/>
        <v>45768.544918422951</v>
      </c>
      <c r="AV50" s="106">
        <f t="shared" si="36"/>
        <v>44456.15174059679</v>
      </c>
      <c r="AW50" s="106">
        <f t="shared" si="37"/>
        <v>1313</v>
      </c>
      <c r="AX50" s="106">
        <f t="shared" si="38"/>
        <v>16041.262670853561</v>
      </c>
      <c r="AY50" s="106">
        <f t="shared" si="39"/>
        <v>16187.232980899265</v>
      </c>
      <c r="AZ50" s="106">
        <f t="shared" si="40"/>
        <v>-146</v>
      </c>
      <c r="BA50" s="106">
        <f t="shared" si="41"/>
        <v>80156.432936676807</v>
      </c>
      <c r="BB50" s="106">
        <f t="shared" si="42"/>
        <v>80262.585512980906</v>
      </c>
      <c r="BC50" s="106">
        <f t="shared" si="43"/>
        <v>-107</v>
      </c>
      <c r="BD50" s="90">
        <f t="shared" si="44"/>
        <v>0.57099029038105886</v>
      </c>
      <c r="BE50" s="90">
        <f t="shared" si="45"/>
        <v>0.5538838732451109</v>
      </c>
      <c r="BF50" s="344">
        <f t="shared" si="46"/>
        <v>1.6999999999999904</v>
      </c>
      <c r="BG50" s="345">
        <f t="shared" si="47"/>
        <v>2.8531759536350507</v>
      </c>
      <c r="BH50" s="345">
        <f t="shared" si="48"/>
        <v>2.7463712787141876</v>
      </c>
      <c r="BI50" s="345">
        <f t="shared" si="49"/>
        <v>0.10000000000000009</v>
      </c>
      <c r="BJ50" s="345">
        <f t="shared" si="50"/>
        <v>1.8883859337173088</v>
      </c>
      <c r="BK50" s="345">
        <f t="shared" si="51"/>
        <v>1.9344061895767439</v>
      </c>
      <c r="BL50" s="345">
        <f t="shared" si="52"/>
        <v>-4.0000000000000036E-2</v>
      </c>
      <c r="BM50" s="106">
        <f t="shared" si="53"/>
        <v>8494.6950644120498</v>
      </c>
      <c r="BN50" s="106">
        <f t="shared" si="54"/>
        <v>8368.0630614819838</v>
      </c>
      <c r="BO50" s="106">
        <f t="shared" si="55"/>
        <v>127</v>
      </c>
      <c r="BP50" s="106">
        <v>0</v>
      </c>
    </row>
    <row r="51" spans="2:68" s="14" customFormat="1" ht="13.5" customHeight="1">
      <c r="B51" s="6">
        <v>46</v>
      </c>
      <c r="C51" s="22" t="s">
        <v>21</v>
      </c>
      <c r="D51" s="433">
        <v>20155</v>
      </c>
      <c r="E51" s="346">
        <v>53526</v>
      </c>
      <c r="F51" s="433">
        <v>844801960</v>
      </c>
      <c r="G51" s="433">
        <v>11307</v>
      </c>
      <c r="H51" s="433">
        <v>98787</v>
      </c>
      <c r="I51" s="113">
        <f t="shared" si="2"/>
        <v>41915.25477548995</v>
      </c>
      <c r="J51" s="113">
        <f t="shared" si="3"/>
        <v>15783.020588125397</v>
      </c>
      <c r="K51" s="113">
        <f t="shared" si="4"/>
        <v>74714.95179977006</v>
      </c>
      <c r="L51" s="147">
        <f t="shared" si="56"/>
        <v>0.56100223269660132</v>
      </c>
      <c r="M51" s="248">
        <f t="shared" si="5"/>
        <v>2.655718184073431</v>
      </c>
      <c r="N51" s="247">
        <f t="shared" si="6"/>
        <v>1.8455890595224751</v>
      </c>
      <c r="O51" s="200">
        <f t="shared" si="7"/>
        <v>8551.7523560792415</v>
      </c>
      <c r="R51" s="189" t="str">
        <f t="shared" si="8"/>
        <v>堺市北区</v>
      </c>
      <c r="S51" s="106">
        <f t="shared" si="9"/>
        <v>43094.369950216271</v>
      </c>
      <c r="T51" s="106">
        <f t="shared" si="10"/>
        <v>42537.442227338623</v>
      </c>
      <c r="U51" s="106">
        <f t="shared" si="11"/>
        <v>557</v>
      </c>
      <c r="V51" s="189" t="str">
        <f t="shared" si="12"/>
        <v>柏原市</v>
      </c>
      <c r="W51" s="106">
        <f t="shared" si="13"/>
        <v>16059.084514119184</v>
      </c>
      <c r="X51" s="106">
        <f t="shared" si="14"/>
        <v>15992.510713757943</v>
      </c>
      <c r="Y51" s="106">
        <f t="shared" si="15"/>
        <v>66</v>
      </c>
      <c r="Z51" s="189" t="str">
        <f t="shared" si="16"/>
        <v>高石市</v>
      </c>
      <c r="AA51" s="200">
        <f t="shared" si="17"/>
        <v>78312.026803745175</v>
      </c>
      <c r="AB51" s="106">
        <f t="shared" si="18"/>
        <v>79088.458080906785</v>
      </c>
      <c r="AC51" s="106">
        <f t="shared" si="19"/>
        <v>-776</v>
      </c>
      <c r="AD51" s="189" t="str">
        <f t="shared" si="20"/>
        <v>守口市</v>
      </c>
      <c r="AE51" s="90">
        <f t="shared" si="21"/>
        <v>0.52947447388162827</v>
      </c>
      <c r="AF51" s="90">
        <f t="shared" si="57"/>
        <v>0.51251755763033957</v>
      </c>
      <c r="AG51" s="344">
        <f t="shared" si="22"/>
        <v>1.6000000000000014</v>
      </c>
      <c r="AH51" s="189" t="str">
        <f t="shared" si="23"/>
        <v>旭区</v>
      </c>
      <c r="AI51" s="247">
        <f t="shared" si="24"/>
        <v>2.6387334767906547</v>
      </c>
      <c r="AJ51" s="345">
        <f t="shared" si="25"/>
        <v>2.5402810453360463</v>
      </c>
      <c r="AK51" s="345">
        <f t="shared" si="26"/>
        <v>0.10000000000000009</v>
      </c>
      <c r="AL51" s="189" t="str">
        <f t="shared" si="27"/>
        <v>都島区</v>
      </c>
      <c r="AM51" s="247">
        <f t="shared" si="28"/>
        <v>1.8821236309634304</v>
      </c>
      <c r="AN51" s="247">
        <f t="shared" si="29"/>
        <v>1.896457010382018</v>
      </c>
      <c r="AO51" s="247">
        <f t="shared" si="30"/>
        <v>-2.0000000000000018E-2</v>
      </c>
      <c r="AP51" s="189" t="str">
        <f t="shared" si="31"/>
        <v>松原市</v>
      </c>
      <c r="AQ51" s="200">
        <f t="shared" si="32"/>
        <v>8414.6406968084138</v>
      </c>
      <c r="AR51" s="200">
        <f t="shared" si="33"/>
        <v>8295.7464761722113</v>
      </c>
      <c r="AS51" s="200">
        <f t="shared" si="34"/>
        <v>119</v>
      </c>
      <c r="AT51" s="15"/>
      <c r="AU51" s="106">
        <f t="shared" si="35"/>
        <v>45768.544918422951</v>
      </c>
      <c r="AV51" s="106">
        <f t="shared" si="36"/>
        <v>44456.15174059679</v>
      </c>
      <c r="AW51" s="106">
        <f t="shared" si="37"/>
        <v>1313</v>
      </c>
      <c r="AX51" s="106">
        <f t="shared" si="38"/>
        <v>16041.262670853561</v>
      </c>
      <c r="AY51" s="106">
        <f t="shared" si="39"/>
        <v>16187.232980899265</v>
      </c>
      <c r="AZ51" s="106">
        <f t="shared" si="40"/>
        <v>-146</v>
      </c>
      <c r="BA51" s="106">
        <f t="shared" si="41"/>
        <v>80156.432936676807</v>
      </c>
      <c r="BB51" s="106">
        <f t="shared" si="42"/>
        <v>80262.585512980906</v>
      </c>
      <c r="BC51" s="106">
        <f t="shared" si="43"/>
        <v>-107</v>
      </c>
      <c r="BD51" s="90">
        <f t="shared" si="44"/>
        <v>0.57099029038105886</v>
      </c>
      <c r="BE51" s="90">
        <f t="shared" si="45"/>
        <v>0.5538838732451109</v>
      </c>
      <c r="BF51" s="344">
        <f t="shared" si="46"/>
        <v>1.6999999999999904</v>
      </c>
      <c r="BG51" s="345">
        <f t="shared" si="47"/>
        <v>2.8531759536350507</v>
      </c>
      <c r="BH51" s="345">
        <f t="shared" si="48"/>
        <v>2.7463712787141876</v>
      </c>
      <c r="BI51" s="345">
        <f t="shared" si="49"/>
        <v>0.10000000000000009</v>
      </c>
      <c r="BJ51" s="345">
        <f t="shared" si="50"/>
        <v>1.8883859337173088</v>
      </c>
      <c r="BK51" s="345">
        <f t="shared" si="51"/>
        <v>1.9344061895767439</v>
      </c>
      <c r="BL51" s="345">
        <f t="shared" si="52"/>
        <v>-4.0000000000000036E-2</v>
      </c>
      <c r="BM51" s="106">
        <f t="shared" si="53"/>
        <v>8494.6950644120498</v>
      </c>
      <c r="BN51" s="106">
        <f t="shared" si="54"/>
        <v>8368.0630614819838</v>
      </c>
      <c r="BO51" s="106">
        <f t="shared" si="55"/>
        <v>127</v>
      </c>
      <c r="BP51" s="106">
        <v>0</v>
      </c>
    </row>
    <row r="52" spans="2:68" s="14" customFormat="1" ht="13.5" customHeight="1">
      <c r="B52" s="6">
        <v>47</v>
      </c>
      <c r="C52" s="22" t="s">
        <v>13</v>
      </c>
      <c r="D52" s="433">
        <v>40830</v>
      </c>
      <c r="E52" s="347">
        <v>104681</v>
      </c>
      <c r="F52" s="438">
        <v>1608663770</v>
      </c>
      <c r="G52" s="438">
        <v>22245</v>
      </c>
      <c r="H52" s="433">
        <v>196037</v>
      </c>
      <c r="I52" s="113">
        <f t="shared" si="2"/>
        <v>39399.063678667648</v>
      </c>
      <c r="J52" s="113">
        <f t="shared" si="3"/>
        <v>15367.294637995434</v>
      </c>
      <c r="K52" s="113">
        <f t="shared" si="4"/>
        <v>72315.746010339397</v>
      </c>
      <c r="L52" s="147">
        <f t="shared" si="56"/>
        <v>0.54481998530492282</v>
      </c>
      <c r="M52" s="248">
        <f t="shared" si="5"/>
        <v>2.5638256184178299</v>
      </c>
      <c r="N52" s="247">
        <f t="shared" si="6"/>
        <v>1.8727085144391056</v>
      </c>
      <c r="O52" s="200">
        <f t="shared" si="7"/>
        <v>8205.9191377137995</v>
      </c>
      <c r="R52" s="189" t="str">
        <f t="shared" si="8"/>
        <v>河南町</v>
      </c>
      <c r="S52" s="106">
        <f t="shared" si="9"/>
        <v>43003.410022061144</v>
      </c>
      <c r="T52" s="106">
        <f t="shared" si="10"/>
        <v>41025.839126117178</v>
      </c>
      <c r="U52" s="106">
        <f t="shared" si="11"/>
        <v>1977</v>
      </c>
      <c r="V52" s="189" t="str">
        <f t="shared" si="12"/>
        <v>能勢町</v>
      </c>
      <c r="W52" s="106">
        <f t="shared" si="13"/>
        <v>16022.144832353957</v>
      </c>
      <c r="X52" s="106">
        <f t="shared" si="14"/>
        <v>16282.994833068362</v>
      </c>
      <c r="Y52" s="106">
        <f t="shared" si="15"/>
        <v>-261</v>
      </c>
      <c r="Z52" s="189" t="str">
        <f t="shared" si="16"/>
        <v>泉佐野市</v>
      </c>
      <c r="AA52" s="200">
        <f t="shared" si="17"/>
        <v>78001.459891015082</v>
      </c>
      <c r="AB52" s="106">
        <f t="shared" si="18"/>
        <v>77962.481286387585</v>
      </c>
      <c r="AC52" s="106">
        <f t="shared" si="19"/>
        <v>39</v>
      </c>
      <c r="AD52" s="189" t="str">
        <f t="shared" si="20"/>
        <v>堺市中区</v>
      </c>
      <c r="AE52" s="90">
        <f t="shared" si="21"/>
        <v>0.528775159300091</v>
      </c>
      <c r="AF52" s="90">
        <f t="shared" si="57"/>
        <v>0.5203999354942751</v>
      </c>
      <c r="AG52" s="344">
        <f t="shared" si="22"/>
        <v>0.9000000000000008</v>
      </c>
      <c r="AH52" s="189" t="str">
        <f t="shared" si="23"/>
        <v>平野区</v>
      </c>
      <c r="AI52" s="247">
        <f t="shared" si="24"/>
        <v>2.6302379641524438</v>
      </c>
      <c r="AJ52" s="345">
        <f t="shared" si="25"/>
        <v>2.5727037969840914</v>
      </c>
      <c r="AK52" s="345">
        <f t="shared" si="26"/>
        <v>6.0000000000000053E-2</v>
      </c>
      <c r="AL52" s="189" t="str">
        <f t="shared" si="27"/>
        <v>貝塚市</v>
      </c>
      <c r="AM52" s="247">
        <f t="shared" si="28"/>
        <v>1.8756374403684817</v>
      </c>
      <c r="AN52" s="247">
        <f t="shared" si="29"/>
        <v>1.9377631005951517</v>
      </c>
      <c r="AO52" s="247">
        <f t="shared" si="30"/>
        <v>-6.0000000000000053E-2</v>
      </c>
      <c r="AP52" s="189" t="str">
        <f t="shared" si="31"/>
        <v>大阪市</v>
      </c>
      <c r="AQ52" s="200">
        <f t="shared" si="32"/>
        <v>8409.3523501145992</v>
      </c>
      <c r="AR52" s="200">
        <f t="shared" si="33"/>
        <v>8299.4579024514478</v>
      </c>
      <c r="AS52" s="200">
        <f t="shared" si="34"/>
        <v>110</v>
      </c>
      <c r="AT52" s="15"/>
      <c r="AU52" s="106">
        <f t="shared" si="35"/>
        <v>45768.544918422951</v>
      </c>
      <c r="AV52" s="106">
        <f t="shared" si="36"/>
        <v>44456.15174059679</v>
      </c>
      <c r="AW52" s="106">
        <f t="shared" si="37"/>
        <v>1313</v>
      </c>
      <c r="AX52" s="106">
        <f t="shared" si="38"/>
        <v>16041.262670853561</v>
      </c>
      <c r="AY52" s="106">
        <f t="shared" si="39"/>
        <v>16187.232980899265</v>
      </c>
      <c r="AZ52" s="106">
        <f t="shared" si="40"/>
        <v>-146</v>
      </c>
      <c r="BA52" s="106">
        <f t="shared" si="41"/>
        <v>80156.432936676807</v>
      </c>
      <c r="BB52" s="106">
        <f t="shared" si="42"/>
        <v>80262.585512980906</v>
      </c>
      <c r="BC52" s="106">
        <f t="shared" si="43"/>
        <v>-107</v>
      </c>
      <c r="BD52" s="90">
        <f t="shared" si="44"/>
        <v>0.57099029038105886</v>
      </c>
      <c r="BE52" s="90">
        <f t="shared" si="45"/>
        <v>0.5538838732451109</v>
      </c>
      <c r="BF52" s="344">
        <f t="shared" si="46"/>
        <v>1.6999999999999904</v>
      </c>
      <c r="BG52" s="345">
        <f t="shared" si="47"/>
        <v>2.8531759536350507</v>
      </c>
      <c r="BH52" s="345">
        <f t="shared" si="48"/>
        <v>2.7463712787141876</v>
      </c>
      <c r="BI52" s="345">
        <f t="shared" si="49"/>
        <v>0.10000000000000009</v>
      </c>
      <c r="BJ52" s="345">
        <f t="shared" si="50"/>
        <v>1.8883859337173088</v>
      </c>
      <c r="BK52" s="345">
        <f t="shared" si="51"/>
        <v>1.9344061895767439</v>
      </c>
      <c r="BL52" s="345">
        <f t="shared" si="52"/>
        <v>-4.0000000000000036E-2</v>
      </c>
      <c r="BM52" s="106">
        <f t="shared" si="53"/>
        <v>8494.6950644120498</v>
      </c>
      <c r="BN52" s="106">
        <f t="shared" si="54"/>
        <v>8368.0630614819838</v>
      </c>
      <c r="BO52" s="106">
        <f t="shared" si="55"/>
        <v>127</v>
      </c>
      <c r="BP52" s="106">
        <v>0</v>
      </c>
    </row>
    <row r="53" spans="2:68" s="14" customFormat="1" ht="13.5" customHeight="1">
      <c r="B53" s="6">
        <v>48</v>
      </c>
      <c r="C53" s="22" t="s">
        <v>22</v>
      </c>
      <c r="D53" s="433">
        <v>21923</v>
      </c>
      <c r="E53" s="347">
        <v>65187</v>
      </c>
      <c r="F53" s="438">
        <v>993430100</v>
      </c>
      <c r="G53" s="438">
        <v>13021</v>
      </c>
      <c r="H53" s="433">
        <v>115413</v>
      </c>
      <c r="I53" s="113">
        <f t="shared" si="2"/>
        <v>45314.514436892758</v>
      </c>
      <c r="J53" s="113">
        <f t="shared" si="3"/>
        <v>15239.69656526608</v>
      </c>
      <c r="K53" s="113">
        <f t="shared" si="4"/>
        <v>76294.455110974581</v>
      </c>
      <c r="L53" s="147">
        <f t="shared" si="56"/>
        <v>0.59394243488573639</v>
      </c>
      <c r="M53" s="248">
        <f t="shared" si="5"/>
        <v>2.9734525384299593</v>
      </c>
      <c r="N53" s="247">
        <f t="shared" si="6"/>
        <v>1.7704910488287542</v>
      </c>
      <c r="O53" s="200">
        <f t="shared" si="7"/>
        <v>8607.6100612582632</v>
      </c>
      <c r="R53" s="189" t="str">
        <f t="shared" si="8"/>
        <v>西区</v>
      </c>
      <c r="S53" s="106">
        <f t="shared" si="9"/>
        <v>42910.156316916487</v>
      </c>
      <c r="T53" s="106">
        <f t="shared" si="10"/>
        <v>41447.243255497619</v>
      </c>
      <c r="U53" s="106">
        <f t="shared" si="11"/>
        <v>1463</v>
      </c>
      <c r="V53" s="189" t="str">
        <f t="shared" si="12"/>
        <v>堺市堺区</v>
      </c>
      <c r="W53" s="106">
        <f t="shared" si="13"/>
        <v>15988.744094429881</v>
      </c>
      <c r="X53" s="106">
        <f t="shared" si="14"/>
        <v>16314.01172125883</v>
      </c>
      <c r="Y53" s="106">
        <f t="shared" si="15"/>
        <v>-325</v>
      </c>
      <c r="Z53" s="189" t="str">
        <f t="shared" si="16"/>
        <v>羽曳野市</v>
      </c>
      <c r="AA53" s="200">
        <f t="shared" si="17"/>
        <v>77770.945626477536</v>
      </c>
      <c r="AB53" s="106">
        <f t="shared" si="18"/>
        <v>80022.320037541067</v>
      </c>
      <c r="AC53" s="106">
        <f t="shared" si="19"/>
        <v>-2251</v>
      </c>
      <c r="AD53" s="189" t="str">
        <f t="shared" si="20"/>
        <v>摂津市</v>
      </c>
      <c r="AE53" s="90">
        <f t="shared" si="21"/>
        <v>0.52829347987524133</v>
      </c>
      <c r="AF53" s="90">
        <f t="shared" si="57"/>
        <v>0.51445041061276053</v>
      </c>
      <c r="AG53" s="344">
        <f t="shared" si="22"/>
        <v>1.4000000000000012</v>
      </c>
      <c r="AH53" s="189" t="str">
        <f t="shared" si="23"/>
        <v>堺市中区</v>
      </c>
      <c r="AI53" s="247">
        <f t="shared" si="24"/>
        <v>2.6163649236370992</v>
      </c>
      <c r="AJ53" s="345">
        <f t="shared" si="25"/>
        <v>2.5446433370961672</v>
      </c>
      <c r="AK53" s="345">
        <f t="shared" si="26"/>
        <v>8.0000000000000071E-2</v>
      </c>
      <c r="AL53" s="189" t="str">
        <f t="shared" si="27"/>
        <v>八尾市</v>
      </c>
      <c r="AM53" s="247">
        <f t="shared" si="28"/>
        <v>1.8743321367844323</v>
      </c>
      <c r="AN53" s="247">
        <f t="shared" si="29"/>
        <v>1.9369028613533097</v>
      </c>
      <c r="AO53" s="247">
        <f t="shared" si="30"/>
        <v>-6.999999999999984E-2</v>
      </c>
      <c r="AP53" s="189" t="str">
        <f t="shared" si="31"/>
        <v>住之江区</v>
      </c>
      <c r="AQ53" s="200">
        <f t="shared" si="32"/>
        <v>8401.0273492915767</v>
      </c>
      <c r="AR53" s="200">
        <f t="shared" si="33"/>
        <v>8493.3162897536695</v>
      </c>
      <c r="AS53" s="200">
        <f t="shared" si="34"/>
        <v>-92</v>
      </c>
      <c r="AT53" s="15"/>
      <c r="AU53" s="106">
        <f t="shared" si="35"/>
        <v>45768.544918422951</v>
      </c>
      <c r="AV53" s="106">
        <f t="shared" si="36"/>
        <v>44456.15174059679</v>
      </c>
      <c r="AW53" s="106">
        <f t="shared" si="37"/>
        <v>1313</v>
      </c>
      <c r="AX53" s="106">
        <f t="shared" si="38"/>
        <v>16041.262670853561</v>
      </c>
      <c r="AY53" s="106">
        <f t="shared" si="39"/>
        <v>16187.232980899265</v>
      </c>
      <c r="AZ53" s="106">
        <f t="shared" si="40"/>
        <v>-146</v>
      </c>
      <c r="BA53" s="106">
        <f t="shared" si="41"/>
        <v>80156.432936676807</v>
      </c>
      <c r="BB53" s="106">
        <f t="shared" si="42"/>
        <v>80262.585512980906</v>
      </c>
      <c r="BC53" s="106">
        <f t="shared" si="43"/>
        <v>-107</v>
      </c>
      <c r="BD53" s="90">
        <f t="shared" si="44"/>
        <v>0.57099029038105886</v>
      </c>
      <c r="BE53" s="90">
        <f t="shared" si="45"/>
        <v>0.5538838732451109</v>
      </c>
      <c r="BF53" s="344">
        <f t="shared" si="46"/>
        <v>1.6999999999999904</v>
      </c>
      <c r="BG53" s="345">
        <f t="shared" si="47"/>
        <v>2.8531759536350507</v>
      </c>
      <c r="BH53" s="345">
        <f t="shared" si="48"/>
        <v>2.7463712787141876</v>
      </c>
      <c r="BI53" s="345">
        <f t="shared" si="49"/>
        <v>0.10000000000000009</v>
      </c>
      <c r="BJ53" s="345">
        <f t="shared" si="50"/>
        <v>1.8883859337173088</v>
      </c>
      <c r="BK53" s="345">
        <f t="shared" si="51"/>
        <v>1.9344061895767439</v>
      </c>
      <c r="BL53" s="345">
        <f t="shared" si="52"/>
        <v>-4.0000000000000036E-2</v>
      </c>
      <c r="BM53" s="106">
        <f t="shared" si="53"/>
        <v>8494.6950644120498</v>
      </c>
      <c r="BN53" s="106">
        <f t="shared" si="54"/>
        <v>8368.0630614819838</v>
      </c>
      <c r="BO53" s="106">
        <f t="shared" si="55"/>
        <v>127</v>
      </c>
      <c r="BP53" s="106">
        <v>0</v>
      </c>
    </row>
    <row r="54" spans="2:68" s="14" customFormat="1" ht="13.5" customHeight="1">
      <c r="B54" s="6">
        <v>49</v>
      </c>
      <c r="C54" s="22" t="s">
        <v>23</v>
      </c>
      <c r="D54" s="433">
        <v>21943</v>
      </c>
      <c r="E54" s="346">
        <v>57180</v>
      </c>
      <c r="F54" s="433">
        <v>926468770</v>
      </c>
      <c r="G54" s="433">
        <v>12083</v>
      </c>
      <c r="H54" s="433">
        <v>110102</v>
      </c>
      <c r="I54" s="113">
        <f t="shared" si="2"/>
        <v>42221.609169211137</v>
      </c>
      <c r="J54" s="113">
        <f t="shared" si="3"/>
        <v>16202.67173837006</v>
      </c>
      <c r="K54" s="113">
        <f t="shared" si="4"/>
        <v>76675.392700488286</v>
      </c>
      <c r="L54" s="147">
        <f t="shared" si="56"/>
        <v>0.55065396709656833</v>
      </c>
      <c r="M54" s="248">
        <f t="shared" si="5"/>
        <v>2.605842409880144</v>
      </c>
      <c r="N54" s="247">
        <f t="shared" si="6"/>
        <v>1.9255334032878628</v>
      </c>
      <c r="O54" s="200">
        <f t="shared" si="7"/>
        <v>8414.6406968084138</v>
      </c>
      <c r="R54" s="189" t="str">
        <f t="shared" si="8"/>
        <v>田尻町</v>
      </c>
      <c r="S54" s="106">
        <f t="shared" si="9"/>
        <v>42824.748784440846</v>
      </c>
      <c r="T54" s="106">
        <f t="shared" si="10"/>
        <v>38474.920235096557</v>
      </c>
      <c r="U54" s="106">
        <f t="shared" si="11"/>
        <v>4350</v>
      </c>
      <c r="V54" s="189" t="str">
        <f t="shared" si="12"/>
        <v>鶴見区</v>
      </c>
      <c r="W54" s="106">
        <f t="shared" si="13"/>
        <v>15947.979362739539</v>
      </c>
      <c r="X54" s="106">
        <f t="shared" si="14"/>
        <v>16357.668878311457</v>
      </c>
      <c r="Y54" s="106">
        <f t="shared" si="15"/>
        <v>-410</v>
      </c>
      <c r="Z54" s="189" t="str">
        <f t="shared" si="16"/>
        <v>柏原市</v>
      </c>
      <c r="AA54" s="200">
        <f t="shared" si="17"/>
        <v>77675.283538561242</v>
      </c>
      <c r="AB54" s="106">
        <f t="shared" si="18"/>
        <v>77411.530758226043</v>
      </c>
      <c r="AC54" s="106">
        <f t="shared" si="19"/>
        <v>263</v>
      </c>
      <c r="AD54" s="189" t="str">
        <f t="shared" si="20"/>
        <v>四條畷市</v>
      </c>
      <c r="AE54" s="90">
        <f t="shared" si="21"/>
        <v>0.52804996231291057</v>
      </c>
      <c r="AF54" s="90">
        <f t="shared" si="57"/>
        <v>0.51132870317659118</v>
      </c>
      <c r="AG54" s="344">
        <f t="shared" si="22"/>
        <v>1.7000000000000015</v>
      </c>
      <c r="AH54" s="189" t="str">
        <f t="shared" si="23"/>
        <v>東淀川区</v>
      </c>
      <c r="AI54" s="247">
        <f t="shared" si="24"/>
        <v>2.6123084589510404</v>
      </c>
      <c r="AJ54" s="345">
        <f t="shared" si="25"/>
        <v>2.4973503942096418</v>
      </c>
      <c r="AK54" s="345">
        <f t="shared" si="26"/>
        <v>0.10999999999999988</v>
      </c>
      <c r="AL54" s="189" t="str">
        <f t="shared" si="27"/>
        <v>淀川区</v>
      </c>
      <c r="AM54" s="247">
        <f t="shared" si="28"/>
        <v>1.8739237024635256</v>
      </c>
      <c r="AN54" s="247">
        <f t="shared" si="29"/>
        <v>1.9030890369473046</v>
      </c>
      <c r="AO54" s="247">
        <f t="shared" si="30"/>
        <v>-2.9999999999999805E-2</v>
      </c>
      <c r="AP54" s="189" t="str">
        <f t="shared" si="31"/>
        <v>羽曳野市</v>
      </c>
      <c r="AQ54" s="200">
        <f t="shared" si="32"/>
        <v>8392.8335742835279</v>
      </c>
      <c r="AR54" s="200">
        <f t="shared" si="33"/>
        <v>8220.8106674894188</v>
      </c>
      <c r="AS54" s="200">
        <f t="shared" si="34"/>
        <v>172</v>
      </c>
      <c r="AT54" s="15"/>
      <c r="AU54" s="106">
        <f t="shared" si="35"/>
        <v>45768.544918422951</v>
      </c>
      <c r="AV54" s="106">
        <f t="shared" si="36"/>
        <v>44456.15174059679</v>
      </c>
      <c r="AW54" s="106">
        <f t="shared" si="37"/>
        <v>1313</v>
      </c>
      <c r="AX54" s="106">
        <f t="shared" si="38"/>
        <v>16041.262670853561</v>
      </c>
      <c r="AY54" s="106">
        <f t="shared" si="39"/>
        <v>16187.232980899265</v>
      </c>
      <c r="AZ54" s="106">
        <f t="shared" si="40"/>
        <v>-146</v>
      </c>
      <c r="BA54" s="106">
        <f t="shared" si="41"/>
        <v>80156.432936676807</v>
      </c>
      <c r="BB54" s="106">
        <f t="shared" si="42"/>
        <v>80262.585512980906</v>
      </c>
      <c r="BC54" s="106">
        <f t="shared" si="43"/>
        <v>-107</v>
      </c>
      <c r="BD54" s="90">
        <f t="shared" si="44"/>
        <v>0.57099029038105886</v>
      </c>
      <c r="BE54" s="90">
        <f t="shared" si="45"/>
        <v>0.5538838732451109</v>
      </c>
      <c r="BF54" s="344">
        <f t="shared" si="46"/>
        <v>1.6999999999999904</v>
      </c>
      <c r="BG54" s="345">
        <f t="shared" si="47"/>
        <v>2.8531759536350507</v>
      </c>
      <c r="BH54" s="345">
        <f t="shared" si="48"/>
        <v>2.7463712787141876</v>
      </c>
      <c r="BI54" s="345">
        <f t="shared" si="49"/>
        <v>0.10000000000000009</v>
      </c>
      <c r="BJ54" s="345">
        <f t="shared" si="50"/>
        <v>1.8883859337173088</v>
      </c>
      <c r="BK54" s="345">
        <f t="shared" si="51"/>
        <v>1.9344061895767439</v>
      </c>
      <c r="BL54" s="345">
        <f t="shared" si="52"/>
        <v>-4.0000000000000036E-2</v>
      </c>
      <c r="BM54" s="106">
        <f t="shared" si="53"/>
        <v>8494.6950644120498</v>
      </c>
      <c r="BN54" s="106">
        <f t="shared" si="54"/>
        <v>8368.0630614819838</v>
      </c>
      <c r="BO54" s="106">
        <f t="shared" si="55"/>
        <v>127</v>
      </c>
      <c r="BP54" s="106">
        <v>0</v>
      </c>
    </row>
    <row r="55" spans="2:68" s="14" customFormat="1" ht="13.5" customHeight="1">
      <c r="B55" s="6">
        <v>50</v>
      </c>
      <c r="C55" s="22" t="s">
        <v>14</v>
      </c>
      <c r="D55" s="433">
        <v>19908</v>
      </c>
      <c r="E55" s="346">
        <v>51745</v>
      </c>
      <c r="F55" s="433">
        <v>870739630</v>
      </c>
      <c r="G55" s="433">
        <v>10814</v>
      </c>
      <c r="H55" s="433">
        <v>102262</v>
      </c>
      <c r="I55" s="113">
        <f t="shared" si="2"/>
        <v>43738.177114727747</v>
      </c>
      <c r="J55" s="113">
        <f t="shared" si="3"/>
        <v>16827.512416658614</v>
      </c>
      <c r="K55" s="113">
        <f t="shared" si="4"/>
        <v>80519.662474569996</v>
      </c>
      <c r="L55" s="147">
        <f t="shared" si="56"/>
        <v>0.54319871408479004</v>
      </c>
      <c r="M55" s="248">
        <f t="shared" si="5"/>
        <v>2.5992063492063493</v>
      </c>
      <c r="N55" s="247">
        <f t="shared" si="6"/>
        <v>1.9762682384771475</v>
      </c>
      <c r="O55" s="200">
        <f t="shared" si="7"/>
        <v>8514.791711486183</v>
      </c>
      <c r="R55" s="189" t="str">
        <f t="shared" si="8"/>
        <v>中央区</v>
      </c>
      <c r="S55" s="106">
        <f t="shared" si="9"/>
        <v>42423.77439267224</v>
      </c>
      <c r="T55" s="106">
        <f t="shared" si="10"/>
        <v>41615.479681608711</v>
      </c>
      <c r="U55" s="106">
        <f t="shared" si="11"/>
        <v>809</v>
      </c>
      <c r="V55" s="189" t="str">
        <f t="shared" si="12"/>
        <v>豊能町</v>
      </c>
      <c r="W55" s="106">
        <f t="shared" si="13"/>
        <v>15934.457583547557</v>
      </c>
      <c r="X55" s="106">
        <f t="shared" si="14"/>
        <v>16003.237841893459</v>
      </c>
      <c r="Y55" s="106">
        <f t="shared" si="15"/>
        <v>-69</v>
      </c>
      <c r="Z55" s="189" t="str">
        <f t="shared" si="16"/>
        <v>大阪狭山市</v>
      </c>
      <c r="AA55" s="200">
        <f t="shared" si="17"/>
        <v>77490.98343862046</v>
      </c>
      <c r="AB55" s="106">
        <f t="shared" si="18"/>
        <v>76583.379297665015</v>
      </c>
      <c r="AC55" s="106">
        <f t="shared" si="19"/>
        <v>908</v>
      </c>
      <c r="AD55" s="189" t="str">
        <f t="shared" si="20"/>
        <v>平野区</v>
      </c>
      <c r="AE55" s="90">
        <f t="shared" si="21"/>
        <v>0.52076833669786504</v>
      </c>
      <c r="AF55" s="90">
        <f t="shared" si="57"/>
        <v>0.50919756431918894</v>
      </c>
      <c r="AG55" s="344">
        <f t="shared" si="22"/>
        <v>1.2000000000000011</v>
      </c>
      <c r="AH55" s="189" t="str">
        <f t="shared" si="23"/>
        <v>松原市</v>
      </c>
      <c r="AI55" s="247">
        <f t="shared" si="24"/>
        <v>2.605842409880144</v>
      </c>
      <c r="AJ55" s="345">
        <f t="shared" si="25"/>
        <v>2.5270541082164328</v>
      </c>
      <c r="AK55" s="345">
        <f t="shared" si="26"/>
        <v>8.0000000000000071E-2</v>
      </c>
      <c r="AL55" s="189" t="str">
        <f t="shared" si="27"/>
        <v>寝屋川市</v>
      </c>
      <c r="AM55" s="247">
        <f t="shared" si="28"/>
        <v>1.8727085144391056</v>
      </c>
      <c r="AN55" s="247">
        <f t="shared" si="29"/>
        <v>1.9160192722358063</v>
      </c>
      <c r="AO55" s="247">
        <f t="shared" si="30"/>
        <v>-4.9999999999999822E-2</v>
      </c>
      <c r="AP55" s="189" t="str">
        <f t="shared" si="31"/>
        <v>堺市堺区</v>
      </c>
      <c r="AQ55" s="200">
        <f t="shared" si="32"/>
        <v>8388.9656538969612</v>
      </c>
      <c r="AR55" s="200">
        <f t="shared" si="33"/>
        <v>8317.8060940467622</v>
      </c>
      <c r="AS55" s="200">
        <f t="shared" si="34"/>
        <v>71</v>
      </c>
      <c r="AT55" s="15"/>
      <c r="AU55" s="106">
        <f t="shared" si="35"/>
        <v>45768.544918422951</v>
      </c>
      <c r="AV55" s="106">
        <f t="shared" si="36"/>
        <v>44456.15174059679</v>
      </c>
      <c r="AW55" s="106">
        <f t="shared" si="37"/>
        <v>1313</v>
      </c>
      <c r="AX55" s="106">
        <f t="shared" si="38"/>
        <v>16041.262670853561</v>
      </c>
      <c r="AY55" s="106">
        <f t="shared" si="39"/>
        <v>16187.232980899265</v>
      </c>
      <c r="AZ55" s="106">
        <f t="shared" si="40"/>
        <v>-146</v>
      </c>
      <c r="BA55" s="106">
        <f t="shared" si="41"/>
        <v>80156.432936676807</v>
      </c>
      <c r="BB55" s="106">
        <f t="shared" si="42"/>
        <v>80262.585512980906</v>
      </c>
      <c r="BC55" s="106">
        <f t="shared" si="43"/>
        <v>-107</v>
      </c>
      <c r="BD55" s="90">
        <f t="shared" si="44"/>
        <v>0.57099029038105886</v>
      </c>
      <c r="BE55" s="90">
        <f t="shared" si="45"/>
        <v>0.5538838732451109</v>
      </c>
      <c r="BF55" s="344">
        <f t="shared" si="46"/>
        <v>1.6999999999999904</v>
      </c>
      <c r="BG55" s="345">
        <f t="shared" si="47"/>
        <v>2.8531759536350507</v>
      </c>
      <c r="BH55" s="345">
        <f t="shared" si="48"/>
        <v>2.7463712787141876</v>
      </c>
      <c r="BI55" s="345">
        <f t="shared" si="49"/>
        <v>0.10000000000000009</v>
      </c>
      <c r="BJ55" s="345">
        <f t="shared" si="50"/>
        <v>1.8883859337173088</v>
      </c>
      <c r="BK55" s="345">
        <f t="shared" si="51"/>
        <v>1.9344061895767439</v>
      </c>
      <c r="BL55" s="345">
        <f t="shared" si="52"/>
        <v>-4.0000000000000036E-2</v>
      </c>
      <c r="BM55" s="106">
        <f t="shared" si="53"/>
        <v>8494.6950644120498</v>
      </c>
      <c r="BN55" s="106">
        <f t="shared" si="54"/>
        <v>8368.0630614819838</v>
      </c>
      <c r="BO55" s="106">
        <f t="shared" si="55"/>
        <v>127</v>
      </c>
      <c r="BP55" s="106">
        <v>0</v>
      </c>
    </row>
    <row r="56" spans="2:68" s="14" customFormat="1" ht="13.5" customHeight="1">
      <c r="B56" s="6">
        <v>51</v>
      </c>
      <c r="C56" s="22" t="s">
        <v>42</v>
      </c>
      <c r="D56" s="433">
        <v>26891</v>
      </c>
      <c r="E56" s="346">
        <v>71303</v>
      </c>
      <c r="F56" s="433">
        <v>1189905470</v>
      </c>
      <c r="G56" s="433">
        <v>14913</v>
      </c>
      <c r="H56" s="433">
        <v>138427</v>
      </c>
      <c r="I56" s="113">
        <f t="shared" si="2"/>
        <v>44249.208657171541</v>
      </c>
      <c r="J56" s="113">
        <f t="shared" si="3"/>
        <v>16688.014108803276</v>
      </c>
      <c r="K56" s="113">
        <f t="shared" si="4"/>
        <v>79789.812244350571</v>
      </c>
      <c r="L56" s="147">
        <f t="shared" si="56"/>
        <v>0.55457216168978474</v>
      </c>
      <c r="M56" s="248">
        <f t="shared" si="5"/>
        <v>2.6515562827711876</v>
      </c>
      <c r="N56" s="247">
        <f t="shared" si="6"/>
        <v>1.9413909653170274</v>
      </c>
      <c r="O56" s="200">
        <f t="shared" si="7"/>
        <v>8595.9059287566724</v>
      </c>
      <c r="R56" s="189" t="str">
        <f t="shared" si="8"/>
        <v>松原市</v>
      </c>
      <c r="S56" s="106">
        <f t="shared" si="9"/>
        <v>42221.609169211137</v>
      </c>
      <c r="T56" s="106">
        <f t="shared" si="10"/>
        <v>41280.818780417976</v>
      </c>
      <c r="U56" s="106">
        <f t="shared" si="11"/>
        <v>941</v>
      </c>
      <c r="V56" s="189" t="str">
        <f t="shared" si="12"/>
        <v>羽曳野市</v>
      </c>
      <c r="W56" s="106">
        <f t="shared" si="13"/>
        <v>15934.233356654648</v>
      </c>
      <c r="X56" s="106">
        <f t="shared" si="14"/>
        <v>16319.988898459183</v>
      </c>
      <c r="Y56" s="106">
        <f t="shared" si="15"/>
        <v>-386</v>
      </c>
      <c r="Z56" s="189" t="str">
        <f t="shared" si="16"/>
        <v>岸和田市</v>
      </c>
      <c r="AA56" s="200">
        <f t="shared" si="17"/>
        <v>77265.223813786928</v>
      </c>
      <c r="AB56" s="106">
        <f t="shared" si="18"/>
        <v>76998.615141305097</v>
      </c>
      <c r="AC56" s="106">
        <f t="shared" si="19"/>
        <v>266</v>
      </c>
      <c r="AD56" s="189" t="str">
        <f t="shared" si="20"/>
        <v>住吉区</v>
      </c>
      <c r="AE56" s="90">
        <f t="shared" si="21"/>
        <v>0.52070792198410787</v>
      </c>
      <c r="AF56" s="90">
        <f t="shared" si="57"/>
        <v>0.50296203587818111</v>
      </c>
      <c r="AG56" s="344">
        <f t="shared" si="22"/>
        <v>1.8000000000000016</v>
      </c>
      <c r="AH56" s="189" t="str">
        <f t="shared" si="23"/>
        <v>大正区</v>
      </c>
      <c r="AI56" s="247">
        <f t="shared" si="24"/>
        <v>2.6055662188099808</v>
      </c>
      <c r="AJ56" s="345">
        <f t="shared" si="25"/>
        <v>2.4981821487002365</v>
      </c>
      <c r="AK56" s="345">
        <f t="shared" si="26"/>
        <v>0.10999999999999988</v>
      </c>
      <c r="AL56" s="189" t="str">
        <f t="shared" si="27"/>
        <v>阪南市</v>
      </c>
      <c r="AM56" s="247">
        <f t="shared" si="28"/>
        <v>1.8669009135628953</v>
      </c>
      <c r="AN56" s="247">
        <f t="shared" si="29"/>
        <v>1.9255409582689336</v>
      </c>
      <c r="AO56" s="247">
        <f t="shared" si="30"/>
        <v>-5.9999999999999831E-2</v>
      </c>
      <c r="AP56" s="189" t="str">
        <f t="shared" si="31"/>
        <v>東住吉区</v>
      </c>
      <c r="AQ56" s="200">
        <f t="shared" si="32"/>
        <v>8383.2195605187317</v>
      </c>
      <c r="AR56" s="200">
        <f t="shared" si="33"/>
        <v>8351.3288299040432</v>
      </c>
      <c r="AS56" s="200">
        <f t="shared" si="34"/>
        <v>32</v>
      </c>
      <c r="AT56" s="15"/>
      <c r="AU56" s="106">
        <f t="shared" si="35"/>
        <v>45768.544918422951</v>
      </c>
      <c r="AV56" s="106">
        <f t="shared" si="36"/>
        <v>44456.15174059679</v>
      </c>
      <c r="AW56" s="106">
        <f t="shared" si="37"/>
        <v>1313</v>
      </c>
      <c r="AX56" s="106">
        <f t="shared" si="38"/>
        <v>16041.262670853561</v>
      </c>
      <c r="AY56" s="106">
        <f t="shared" si="39"/>
        <v>16187.232980899265</v>
      </c>
      <c r="AZ56" s="106">
        <f t="shared" si="40"/>
        <v>-146</v>
      </c>
      <c r="BA56" s="106">
        <f t="shared" si="41"/>
        <v>80156.432936676807</v>
      </c>
      <c r="BB56" s="106">
        <f t="shared" si="42"/>
        <v>80262.585512980906</v>
      </c>
      <c r="BC56" s="106">
        <f t="shared" si="43"/>
        <v>-107</v>
      </c>
      <c r="BD56" s="90">
        <f t="shared" si="44"/>
        <v>0.57099029038105886</v>
      </c>
      <c r="BE56" s="90">
        <f t="shared" si="45"/>
        <v>0.5538838732451109</v>
      </c>
      <c r="BF56" s="344">
        <f t="shared" si="46"/>
        <v>1.6999999999999904</v>
      </c>
      <c r="BG56" s="345">
        <f t="shared" si="47"/>
        <v>2.8531759536350507</v>
      </c>
      <c r="BH56" s="345">
        <f t="shared" si="48"/>
        <v>2.7463712787141876</v>
      </c>
      <c r="BI56" s="345">
        <f t="shared" si="49"/>
        <v>0.10000000000000009</v>
      </c>
      <c r="BJ56" s="345">
        <f t="shared" si="50"/>
        <v>1.8883859337173088</v>
      </c>
      <c r="BK56" s="345">
        <f t="shared" si="51"/>
        <v>1.9344061895767439</v>
      </c>
      <c r="BL56" s="345">
        <f t="shared" si="52"/>
        <v>-4.0000000000000036E-2</v>
      </c>
      <c r="BM56" s="106">
        <f t="shared" si="53"/>
        <v>8494.6950644120498</v>
      </c>
      <c r="BN56" s="106">
        <f t="shared" si="54"/>
        <v>8368.0630614819838</v>
      </c>
      <c r="BO56" s="106">
        <f t="shared" si="55"/>
        <v>127</v>
      </c>
      <c r="BP56" s="106">
        <v>0</v>
      </c>
    </row>
    <row r="57" spans="2:68" s="14" customFormat="1" ht="13.5" customHeight="1">
      <c r="B57" s="6">
        <v>52</v>
      </c>
      <c r="C57" s="22" t="s">
        <v>4</v>
      </c>
      <c r="D57" s="433">
        <v>21754</v>
      </c>
      <c r="E57" s="346">
        <v>65635</v>
      </c>
      <c r="F57" s="433">
        <v>1029214130</v>
      </c>
      <c r="G57" s="433">
        <v>13694</v>
      </c>
      <c r="H57" s="433">
        <v>118888</v>
      </c>
      <c r="I57" s="113">
        <f t="shared" si="2"/>
        <v>47311.488921577642</v>
      </c>
      <c r="J57" s="113">
        <f t="shared" si="3"/>
        <v>15680.873466900282</v>
      </c>
      <c r="K57" s="113">
        <f t="shared" si="4"/>
        <v>75158.034905798166</v>
      </c>
      <c r="L57" s="147">
        <f t="shared" si="56"/>
        <v>0.6294934264962766</v>
      </c>
      <c r="M57" s="248">
        <f t="shared" si="5"/>
        <v>3.0171462719499864</v>
      </c>
      <c r="N57" s="247">
        <f t="shared" si="6"/>
        <v>1.8113506513293212</v>
      </c>
      <c r="O57" s="200">
        <f t="shared" si="7"/>
        <v>8657.006005652378</v>
      </c>
      <c r="R57" s="189" t="str">
        <f t="shared" si="8"/>
        <v>堺市美原区</v>
      </c>
      <c r="S57" s="106">
        <f t="shared" si="9"/>
        <v>42132.929122807014</v>
      </c>
      <c r="T57" s="106">
        <f t="shared" si="10"/>
        <v>40601.238023952093</v>
      </c>
      <c r="U57" s="106">
        <f t="shared" si="11"/>
        <v>1532</v>
      </c>
      <c r="V57" s="189" t="str">
        <f t="shared" si="12"/>
        <v>堺市北区</v>
      </c>
      <c r="W57" s="106">
        <f t="shared" si="13"/>
        <v>15932.271705514067</v>
      </c>
      <c r="X57" s="106">
        <f t="shared" si="14"/>
        <v>16306.911786338896</v>
      </c>
      <c r="Y57" s="106">
        <f t="shared" si="15"/>
        <v>-375</v>
      </c>
      <c r="Z57" s="189" t="str">
        <f t="shared" si="16"/>
        <v>吹田市</v>
      </c>
      <c r="AA57" s="200">
        <f t="shared" si="17"/>
        <v>77184.010664229136</v>
      </c>
      <c r="AB57" s="106">
        <f t="shared" si="18"/>
        <v>77737.288101804166</v>
      </c>
      <c r="AC57" s="106">
        <f t="shared" si="19"/>
        <v>-553</v>
      </c>
      <c r="AD57" s="189" t="str">
        <f t="shared" si="20"/>
        <v>城東区</v>
      </c>
      <c r="AE57" s="90">
        <f t="shared" si="21"/>
        <v>0.52070537699235087</v>
      </c>
      <c r="AF57" s="90">
        <f t="shared" si="57"/>
        <v>0.51102346677183985</v>
      </c>
      <c r="AG57" s="344">
        <f t="shared" si="22"/>
        <v>1.0000000000000009</v>
      </c>
      <c r="AH57" s="189" t="str">
        <f t="shared" si="23"/>
        <v>大東市</v>
      </c>
      <c r="AI57" s="247">
        <f t="shared" si="24"/>
        <v>2.5992063492063493</v>
      </c>
      <c r="AJ57" s="345">
        <f t="shared" si="25"/>
        <v>2.5332446100612191</v>
      </c>
      <c r="AK57" s="345">
        <f t="shared" si="26"/>
        <v>7.0000000000000284E-2</v>
      </c>
      <c r="AL57" s="189" t="str">
        <f t="shared" si="27"/>
        <v>四條畷市</v>
      </c>
      <c r="AM57" s="247">
        <f t="shared" si="28"/>
        <v>1.8645902072060183</v>
      </c>
      <c r="AN57" s="247">
        <f t="shared" si="29"/>
        <v>1.907168894289186</v>
      </c>
      <c r="AO57" s="247">
        <f t="shared" si="30"/>
        <v>-4.9999999999999822E-2</v>
      </c>
      <c r="AP57" s="189" t="str">
        <f t="shared" si="31"/>
        <v>堺市中区</v>
      </c>
      <c r="AQ57" s="200">
        <f t="shared" si="32"/>
        <v>8380.5820847460836</v>
      </c>
      <c r="AR57" s="200">
        <f t="shared" si="33"/>
        <v>8224.3118408220307</v>
      </c>
      <c r="AS57" s="200">
        <f t="shared" si="34"/>
        <v>157</v>
      </c>
      <c r="AT57" s="15"/>
      <c r="AU57" s="106">
        <f t="shared" si="35"/>
        <v>45768.544918422951</v>
      </c>
      <c r="AV57" s="106">
        <f t="shared" si="36"/>
        <v>44456.15174059679</v>
      </c>
      <c r="AW57" s="106">
        <f t="shared" si="37"/>
        <v>1313</v>
      </c>
      <c r="AX57" s="106">
        <f t="shared" si="38"/>
        <v>16041.262670853561</v>
      </c>
      <c r="AY57" s="106">
        <f t="shared" si="39"/>
        <v>16187.232980899265</v>
      </c>
      <c r="AZ57" s="106">
        <f t="shared" si="40"/>
        <v>-146</v>
      </c>
      <c r="BA57" s="106">
        <f t="shared" si="41"/>
        <v>80156.432936676807</v>
      </c>
      <c r="BB57" s="106">
        <f t="shared" si="42"/>
        <v>80262.585512980906</v>
      </c>
      <c r="BC57" s="106">
        <f t="shared" si="43"/>
        <v>-107</v>
      </c>
      <c r="BD57" s="90">
        <f t="shared" si="44"/>
        <v>0.57099029038105886</v>
      </c>
      <c r="BE57" s="90">
        <f t="shared" si="45"/>
        <v>0.5538838732451109</v>
      </c>
      <c r="BF57" s="344">
        <f t="shared" si="46"/>
        <v>1.6999999999999904</v>
      </c>
      <c r="BG57" s="345">
        <f t="shared" si="47"/>
        <v>2.8531759536350507</v>
      </c>
      <c r="BH57" s="345">
        <f t="shared" si="48"/>
        <v>2.7463712787141876</v>
      </c>
      <c r="BI57" s="345">
        <f t="shared" si="49"/>
        <v>0.10000000000000009</v>
      </c>
      <c r="BJ57" s="345">
        <f t="shared" si="50"/>
        <v>1.8883859337173088</v>
      </c>
      <c r="BK57" s="345">
        <f t="shared" si="51"/>
        <v>1.9344061895767439</v>
      </c>
      <c r="BL57" s="345">
        <f t="shared" si="52"/>
        <v>-4.0000000000000036E-2</v>
      </c>
      <c r="BM57" s="106">
        <f t="shared" si="53"/>
        <v>8494.6950644120498</v>
      </c>
      <c r="BN57" s="106">
        <f t="shared" si="54"/>
        <v>8368.0630614819838</v>
      </c>
      <c r="BO57" s="106">
        <f t="shared" si="55"/>
        <v>127</v>
      </c>
      <c r="BP57" s="106">
        <v>0</v>
      </c>
    </row>
    <row r="58" spans="2:68" s="14" customFormat="1" ht="13.5" customHeight="1">
      <c r="B58" s="6">
        <v>53</v>
      </c>
      <c r="C58" s="22" t="s">
        <v>19</v>
      </c>
      <c r="D58" s="433">
        <v>12051</v>
      </c>
      <c r="E58" s="346">
        <v>29853</v>
      </c>
      <c r="F58" s="433">
        <v>479411850</v>
      </c>
      <c r="G58" s="433">
        <v>6172</v>
      </c>
      <c r="H58" s="433">
        <v>58129</v>
      </c>
      <c r="I58" s="113">
        <f t="shared" si="2"/>
        <v>39781.914363953198</v>
      </c>
      <c r="J58" s="113">
        <f t="shared" si="3"/>
        <v>16059.084514119184</v>
      </c>
      <c r="K58" s="113">
        <f t="shared" si="4"/>
        <v>77675.283538561242</v>
      </c>
      <c r="L58" s="147">
        <f t="shared" si="56"/>
        <v>0.51215666749647337</v>
      </c>
      <c r="M58" s="248">
        <f t="shared" si="5"/>
        <v>2.4772218073188945</v>
      </c>
      <c r="N58" s="247">
        <f t="shared" si="6"/>
        <v>1.9471744883261313</v>
      </c>
      <c r="O58" s="200">
        <f t="shared" si="7"/>
        <v>8247.3782449379833</v>
      </c>
      <c r="R58" s="189" t="str">
        <f t="shared" si="8"/>
        <v>阪南市</v>
      </c>
      <c r="S58" s="106">
        <f t="shared" si="9"/>
        <v>41985.173435260389</v>
      </c>
      <c r="T58" s="106">
        <f t="shared" si="10"/>
        <v>41950.917282575683</v>
      </c>
      <c r="U58" s="106">
        <f t="shared" si="11"/>
        <v>34</v>
      </c>
      <c r="V58" s="189" t="str">
        <f t="shared" si="12"/>
        <v>福島区</v>
      </c>
      <c r="W58" s="106">
        <f t="shared" si="13"/>
        <v>15916.79253649884</v>
      </c>
      <c r="X58" s="106">
        <f t="shared" si="14"/>
        <v>15927.877232224708</v>
      </c>
      <c r="Y58" s="106">
        <f t="shared" si="15"/>
        <v>-11</v>
      </c>
      <c r="Z58" s="189" t="str">
        <f t="shared" si="16"/>
        <v>四條畷市</v>
      </c>
      <c r="AA58" s="200">
        <f t="shared" si="17"/>
        <v>76991.298939641114</v>
      </c>
      <c r="AB58" s="106">
        <f t="shared" si="18"/>
        <v>75253.52037408149</v>
      </c>
      <c r="AC58" s="106">
        <f t="shared" si="19"/>
        <v>1737</v>
      </c>
      <c r="AD58" s="189" t="str">
        <f t="shared" si="20"/>
        <v>生野区</v>
      </c>
      <c r="AE58" s="90">
        <f t="shared" si="21"/>
        <v>0.51783040059902663</v>
      </c>
      <c r="AF58" s="90">
        <f t="shared" si="57"/>
        <v>0.50355906117737592</v>
      </c>
      <c r="AG58" s="344">
        <f t="shared" si="22"/>
        <v>1.4000000000000012</v>
      </c>
      <c r="AH58" s="189" t="str">
        <f t="shared" si="23"/>
        <v>太子町</v>
      </c>
      <c r="AI58" s="247">
        <f t="shared" si="24"/>
        <v>2.5954525954525955</v>
      </c>
      <c r="AJ58" s="345">
        <f t="shared" si="25"/>
        <v>2.4400723654454999</v>
      </c>
      <c r="AK58" s="345">
        <f t="shared" si="26"/>
        <v>0.16000000000000014</v>
      </c>
      <c r="AL58" s="189" t="str">
        <f t="shared" si="27"/>
        <v>高石市</v>
      </c>
      <c r="AM58" s="247">
        <f t="shared" si="28"/>
        <v>1.8498476715508487</v>
      </c>
      <c r="AN58" s="247">
        <f t="shared" si="29"/>
        <v>1.8980018129507745</v>
      </c>
      <c r="AO58" s="247">
        <f t="shared" si="30"/>
        <v>-4.9999999999999822E-2</v>
      </c>
      <c r="AP58" s="189" t="str">
        <f t="shared" si="31"/>
        <v>高石市</v>
      </c>
      <c r="AQ58" s="200">
        <f t="shared" si="32"/>
        <v>8363.37561759862</v>
      </c>
      <c r="AR58" s="200">
        <f t="shared" si="33"/>
        <v>8403.4976535570422</v>
      </c>
      <c r="AS58" s="200">
        <f t="shared" si="34"/>
        <v>-40</v>
      </c>
      <c r="AT58" s="15"/>
      <c r="AU58" s="106">
        <f t="shared" si="35"/>
        <v>45768.544918422951</v>
      </c>
      <c r="AV58" s="106">
        <f t="shared" si="36"/>
        <v>44456.15174059679</v>
      </c>
      <c r="AW58" s="106">
        <f t="shared" si="37"/>
        <v>1313</v>
      </c>
      <c r="AX58" s="106">
        <f t="shared" si="38"/>
        <v>16041.262670853561</v>
      </c>
      <c r="AY58" s="106">
        <f t="shared" si="39"/>
        <v>16187.232980899265</v>
      </c>
      <c r="AZ58" s="106">
        <f t="shared" si="40"/>
        <v>-146</v>
      </c>
      <c r="BA58" s="106">
        <f t="shared" si="41"/>
        <v>80156.432936676807</v>
      </c>
      <c r="BB58" s="106">
        <f t="shared" si="42"/>
        <v>80262.585512980906</v>
      </c>
      <c r="BC58" s="106">
        <f t="shared" si="43"/>
        <v>-107</v>
      </c>
      <c r="BD58" s="90">
        <f t="shared" si="44"/>
        <v>0.57099029038105886</v>
      </c>
      <c r="BE58" s="90">
        <f t="shared" si="45"/>
        <v>0.5538838732451109</v>
      </c>
      <c r="BF58" s="344">
        <f t="shared" si="46"/>
        <v>1.6999999999999904</v>
      </c>
      <c r="BG58" s="345">
        <f t="shared" si="47"/>
        <v>2.8531759536350507</v>
      </c>
      <c r="BH58" s="345">
        <f t="shared" si="48"/>
        <v>2.7463712787141876</v>
      </c>
      <c r="BI58" s="345">
        <f t="shared" si="49"/>
        <v>0.10000000000000009</v>
      </c>
      <c r="BJ58" s="345">
        <f t="shared" si="50"/>
        <v>1.8883859337173088</v>
      </c>
      <c r="BK58" s="345">
        <f t="shared" si="51"/>
        <v>1.9344061895767439</v>
      </c>
      <c r="BL58" s="345">
        <f t="shared" si="52"/>
        <v>-4.0000000000000036E-2</v>
      </c>
      <c r="BM58" s="106">
        <f t="shared" si="53"/>
        <v>8494.6950644120498</v>
      </c>
      <c r="BN58" s="106">
        <f t="shared" si="54"/>
        <v>8368.0630614819838</v>
      </c>
      <c r="BO58" s="106">
        <f t="shared" si="55"/>
        <v>127</v>
      </c>
      <c r="BP58" s="106">
        <v>0</v>
      </c>
    </row>
    <row r="59" spans="2:68" s="14" customFormat="1" ht="13.5" customHeight="1">
      <c r="B59" s="6">
        <v>54</v>
      </c>
      <c r="C59" s="22" t="s">
        <v>24</v>
      </c>
      <c r="D59" s="433">
        <v>20276</v>
      </c>
      <c r="E59" s="346">
        <v>55743</v>
      </c>
      <c r="F59" s="433">
        <v>888221970</v>
      </c>
      <c r="G59" s="433">
        <v>11421</v>
      </c>
      <c r="H59" s="433">
        <v>105831</v>
      </c>
      <c r="I59" s="113">
        <f t="shared" si="2"/>
        <v>43806.567863483921</v>
      </c>
      <c r="J59" s="113">
        <f t="shared" si="3"/>
        <v>15934.233356654648</v>
      </c>
      <c r="K59" s="113">
        <f t="shared" si="4"/>
        <v>77770.945626477536</v>
      </c>
      <c r="L59" s="147">
        <f t="shared" si="56"/>
        <v>0.56327678043006513</v>
      </c>
      <c r="M59" s="248">
        <f t="shared" si="5"/>
        <v>2.7492108897218386</v>
      </c>
      <c r="N59" s="247">
        <f t="shared" si="6"/>
        <v>1.8985522845917873</v>
      </c>
      <c r="O59" s="200">
        <f t="shared" si="7"/>
        <v>8392.8335742835279</v>
      </c>
      <c r="R59" s="189" t="str">
        <f t="shared" si="8"/>
        <v>港区</v>
      </c>
      <c r="S59" s="106">
        <f t="shared" si="9"/>
        <v>41928.732581806798</v>
      </c>
      <c r="T59" s="106">
        <f t="shared" si="10"/>
        <v>39698.636658031086</v>
      </c>
      <c r="U59" s="106">
        <f t="shared" si="11"/>
        <v>2230</v>
      </c>
      <c r="V59" s="189" t="str">
        <f t="shared" si="12"/>
        <v>大阪狭山市</v>
      </c>
      <c r="W59" s="106">
        <f t="shared" si="13"/>
        <v>15842.252434639953</v>
      </c>
      <c r="X59" s="106">
        <f t="shared" si="14"/>
        <v>16028.051408342311</v>
      </c>
      <c r="Y59" s="106">
        <f t="shared" si="15"/>
        <v>-186</v>
      </c>
      <c r="Z59" s="189" t="str">
        <f t="shared" si="16"/>
        <v>茨木市</v>
      </c>
      <c r="AA59" s="200">
        <f t="shared" si="17"/>
        <v>76889.595574677325</v>
      </c>
      <c r="AB59" s="106">
        <f t="shared" si="18"/>
        <v>76631.840335011366</v>
      </c>
      <c r="AC59" s="106">
        <f t="shared" si="19"/>
        <v>258</v>
      </c>
      <c r="AD59" s="189" t="str">
        <f t="shared" si="20"/>
        <v>住之江区</v>
      </c>
      <c r="AE59" s="90">
        <f t="shared" si="21"/>
        <v>0.5169247301323695</v>
      </c>
      <c r="AF59" s="90">
        <f t="shared" si="57"/>
        <v>0.50669977753634432</v>
      </c>
      <c r="AG59" s="344">
        <f t="shared" si="22"/>
        <v>1.0000000000000009</v>
      </c>
      <c r="AH59" s="189" t="str">
        <f t="shared" si="23"/>
        <v>堺市美原区</v>
      </c>
      <c r="AI59" s="247">
        <f t="shared" si="24"/>
        <v>2.5782456140350876</v>
      </c>
      <c r="AJ59" s="345">
        <f t="shared" si="25"/>
        <v>2.5044910179640718</v>
      </c>
      <c r="AK59" s="345">
        <f t="shared" si="26"/>
        <v>8.0000000000000071E-2</v>
      </c>
      <c r="AL59" s="189" t="str">
        <f t="shared" si="27"/>
        <v>富田林市</v>
      </c>
      <c r="AM59" s="247">
        <f t="shared" si="28"/>
        <v>1.8455890595224751</v>
      </c>
      <c r="AN59" s="247">
        <f t="shared" si="29"/>
        <v>1.8822161175833652</v>
      </c>
      <c r="AO59" s="247">
        <f t="shared" si="30"/>
        <v>-2.9999999999999805E-2</v>
      </c>
      <c r="AP59" s="189" t="str">
        <f t="shared" si="31"/>
        <v>能勢町</v>
      </c>
      <c r="AQ59" s="200">
        <f t="shared" si="32"/>
        <v>8356.993599567295</v>
      </c>
      <c r="AR59" s="200">
        <f t="shared" si="33"/>
        <v>8970.4433982920946</v>
      </c>
      <c r="AS59" s="200">
        <f t="shared" si="34"/>
        <v>-613</v>
      </c>
      <c r="AT59" s="15"/>
      <c r="AU59" s="106">
        <f t="shared" si="35"/>
        <v>45768.544918422951</v>
      </c>
      <c r="AV59" s="106">
        <f t="shared" si="36"/>
        <v>44456.15174059679</v>
      </c>
      <c r="AW59" s="106">
        <f t="shared" si="37"/>
        <v>1313</v>
      </c>
      <c r="AX59" s="106">
        <f t="shared" si="38"/>
        <v>16041.262670853561</v>
      </c>
      <c r="AY59" s="106">
        <f t="shared" si="39"/>
        <v>16187.232980899265</v>
      </c>
      <c r="AZ59" s="106">
        <f t="shared" si="40"/>
        <v>-146</v>
      </c>
      <c r="BA59" s="106">
        <f t="shared" si="41"/>
        <v>80156.432936676807</v>
      </c>
      <c r="BB59" s="106">
        <f t="shared" si="42"/>
        <v>80262.585512980906</v>
      </c>
      <c r="BC59" s="106">
        <f t="shared" si="43"/>
        <v>-107</v>
      </c>
      <c r="BD59" s="90">
        <f t="shared" si="44"/>
        <v>0.57099029038105886</v>
      </c>
      <c r="BE59" s="90">
        <f t="shared" si="45"/>
        <v>0.5538838732451109</v>
      </c>
      <c r="BF59" s="344">
        <f t="shared" si="46"/>
        <v>1.6999999999999904</v>
      </c>
      <c r="BG59" s="345">
        <f t="shared" si="47"/>
        <v>2.8531759536350507</v>
      </c>
      <c r="BH59" s="345">
        <f t="shared" si="48"/>
        <v>2.7463712787141876</v>
      </c>
      <c r="BI59" s="345">
        <f t="shared" si="49"/>
        <v>0.10000000000000009</v>
      </c>
      <c r="BJ59" s="345">
        <f t="shared" si="50"/>
        <v>1.8883859337173088</v>
      </c>
      <c r="BK59" s="345">
        <f t="shared" si="51"/>
        <v>1.9344061895767439</v>
      </c>
      <c r="BL59" s="345">
        <f t="shared" si="52"/>
        <v>-4.0000000000000036E-2</v>
      </c>
      <c r="BM59" s="106">
        <f t="shared" si="53"/>
        <v>8494.6950644120498</v>
      </c>
      <c r="BN59" s="106">
        <f t="shared" si="54"/>
        <v>8368.0630614819838</v>
      </c>
      <c r="BO59" s="106">
        <f t="shared" si="55"/>
        <v>127</v>
      </c>
      <c r="BP59" s="106">
        <v>0</v>
      </c>
    </row>
    <row r="60" spans="2:68" s="14" customFormat="1" ht="13.5" customHeight="1">
      <c r="B60" s="6">
        <v>55</v>
      </c>
      <c r="C60" s="22" t="s">
        <v>15</v>
      </c>
      <c r="D60" s="433">
        <v>21086</v>
      </c>
      <c r="E60" s="347">
        <v>53777</v>
      </c>
      <c r="F60" s="438">
        <v>937778420</v>
      </c>
      <c r="G60" s="438">
        <v>10833</v>
      </c>
      <c r="H60" s="433">
        <v>105233</v>
      </c>
      <c r="I60" s="113">
        <f t="shared" si="2"/>
        <v>44473.983685857915</v>
      </c>
      <c r="J60" s="113">
        <f t="shared" si="3"/>
        <v>17438.280677613107</v>
      </c>
      <c r="K60" s="113">
        <f t="shared" si="4"/>
        <v>86566.825440782792</v>
      </c>
      <c r="L60" s="147">
        <f t="shared" si="56"/>
        <v>0.51375320117613588</v>
      </c>
      <c r="M60" s="248">
        <f t="shared" si="5"/>
        <v>2.5503651712036421</v>
      </c>
      <c r="N60" s="247">
        <f t="shared" si="6"/>
        <v>1.9568402848801532</v>
      </c>
      <c r="O60" s="200">
        <f t="shared" si="7"/>
        <v>8911.4481198863468</v>
      </c>
      <c r="R60" s="189" t="str">
        <f t="shared" si="8"/>
        <v>富田林市</v>
      </c>
      <c r="S60" s="106">
        <f t="shared" si="9"/>
        <v>41915.25477548995</v>
      </c>
      <c r="T60" s="106">
        <f t="shared" si="10"/>
        <v>41540.37868456939</v>
      </c>
      <c r="U60" s="106">
        <f t="shared" si="11"/>
        <v>375</v>
      </c>
      <c r="V60" s="189" t="str">
        <f t="shared" si="12"/>
        <v>富田林市</v>
      </c>
      <c r="W60" s="106">
        <f t="shared" si="13"/>
        <v>15783.020588125397</v>
      </c>
      <c r="X60" s="106">
        <f t="shared" si="14"/>
        <v>15881.150568466644</v>
      </c>
      <c r="Y60" s="106">
        <f t="shared" si="15"/>
        <v>-98</v>
      </c>
      <c r="Z60" s="189" t="str">
        <f t="shared" si="16"/>
        <v>堺市美原区</v>
      </c>
      <c r="AA60" s="200">
        <f t="shared" si="17"/>
        <v>76796.398055768732</v>
      </c>
      <c r="AB60" s="106">
        <f t="shared" si="18"/>
        <v>76614.765536723164</v>
      </c>
      <c r="AC60" s="106">
        <f t="shared" si="19"/>
        <v>181</v>
      </c>
      <c r="AD60" s="189" t="str">
        <f t="shared" si="20"/>
        <v>大正区</v>
      </c>
      <c r="AE60" s="90">
        <f t="shared" si="21"/>
        <v>0.51596580003489789</v>
      </c>
      <c r="AF60" s="90">
        <f t="shared" si="57"/>
        <v>0.50063624795491724</v>
      </c>
      <c r="AG60" s="344">
        <f t="shared" si="22"/>
        <v>1.5000000000000013</v>
      </c>
      <c r="AH60" s="189" t="str">
        <f t="shared" si="23"/>
        <v>寝屋川市</v>
      </c>
      <c r="AI60" s="247">
        <f t="shared" si="24"/>
        <v>2.5638256184178299</v>
      </c>
      <c r="AJ60" s="345">
        <f t="shared" si="25"/>
        <v>2.5061926308985134</v>
      </c>
      <c r="AK60" s="345">
        <f t="shared" si="26"/>
        <v>5.0000000000000266E-2</v>
      </c>
      <c r="AL60" s="189" t="str">
        <f t="shared" si="27"/>
        <v>堺市南区</v>
      </c>
      <c r="AM60" s="247">
        <f t="shared" si="28"/>
        <v>1.8448451376619122</v>
      </c>
      <c r="AN60" s="247">
        <f t="shared" si="29"/>
        <v>1.8930976540620807</v>
      </c>
      <c r="AO60" s="247">
        <f t="shared" si="30"/>
        <v>-4.9999999999999822E-2</v>
      </c>
      <c r="AP60" s="189" t="str">
        <f t="shared" si="31"/>
        <v>藤井寺市</v>
      </c>
      <c r="AQ60" s="200">
        <f t="shared" si="32"/>
        <v>8323.0212034198012</v>
      </c>
      <c r="AR60" s="200">
        <f t="shared" si="33"/>
        <v>8024.8115396994799</v>
      </c>
      <c r="AS60" s="200">
        <f t="shared" si="34"/>
        <v>298</v>
      </c>
      <c r="AT60" s="15"/>
      <c r="AU60" s="106">
        <f t="shared" si="35"/>
        <v>45768.544918422951</v>
      </c>
      <c r="AV60" s="106">
        <f t="shared" si="36"/>
        <v>44456.15174059679</v>
      </c>
      <c r="AW60" s="106">
        <f t="shared" si="37"/>
        <v>1313</v>
      </c>
      <c r="AX60" s="106">
        <f t="shared" si="38"/>
        <v>16041.262670853561</v>
      </c>
      <c r="AY60" s="106">
        <f t="shared" si="39"/>
        <v>16187.232980899265</v>
      </c>
      <c r="AZ60" s="106">
        <f t="shared" si="40"/>
        <v>-146</v>
      </c>
      <c r="BA60" s="106">
        <f t="shared" si="41"/>
        <v>80156.432936676807</v>
      </c>
      <c r="BB60" s="106">
        <f t="shared" si="42"/>
        <v>80262.585512980906</v>
      </c>
      <c r="BC60" s="106">
        <f t="shared" si="43"/>
        <v>-107</v>
      </c>
      <c r="BD60" s="90">
        <f t="shared" si="44"/>
        <v>0.57099029038105886</v>
      </c>
      <c r="BE60" s="90">
        <f t="shared" si="45"/>
        <v>0.5538838732451109</v>
      </c>
      <c r="BF60" s="344">
        <f t="shared" si="46"/>
        <v>1.6999999999999904</v>
      </c>
      <c r="BG60" s="345">
        <f t="shared" si="47"/>
        <v>2.8531759536350507</v>
      </c>
      <c r="BH60" s="345">
        <f t="shared" si="48"/>
        <v>2.7463712787141876</v>
      </c>
      <c r="BI60" s="345">
        <f t="shared" si="49"/>
        <v>0.10000000000000009</v>
      </c>
      <c r="BJ60" s="345">
        <f t="shared" si="50"/>
        <v>1.8883859337173088</v>
      </c>
      <c r="BK60" s="345">
        <f t="shared" si="51"/>
        <v>1.9344061895767439</v>
      </c>
      <c r="BL60" s="345">
        <f t="shared" si="52"/>
        <v>-4.0000000000000036E-2</v>
      </c>
      <c r="BM60" s="106">
        <f t="shared" si="53"/>
        <v>8494.6950644120498</v>
      </c>
      <c r="BN60" s="106">
        <f t="shared" si="54"/>
        <v>8368.0630614819838</v>
      </c>
      <c r="BO60" s="106">
        <f t="shared" si="55"/>
        <v>127</v>
      </c>
      <c r="BP60" s="106">
        <v>0</v>
      </c>
    </row>
    <row r="61" spans="2:68" s="14" customFormat="1" ht="13.5" customHeight="1">
      <c r="B61" s="6">
        <v>56</v>
      </c>
      <c r="C61" s="22" t="s">
        <v>9</v>
      </c>
      <c r="D61" s="433">
        <v>13466</v>
      </c>
      <c r="E61" s="347">
        <v>32503</v>
      </c>
      <c r="F61" s="438">
        <v>541897070</v>
      </c>
      <c r="G61" s="438">
        <v>7114</v>
      </c>
      <c r="H61" s="433">
        <v>62828</v>
      </c>
      <c r="I61" s="113">
        <f t="shared" si="2"/>
        <v>40241.873607604335</v>
      </c>
      <c r="J61" s="113">
        <f t="shared" si="3"/>
        <v>16672.217026120667</v>
      </c>
      <c r="K61" s="113">
        <f t="shared" si="4"/>
        <v>76173.330053415804</v>
      </c>
      <c r="L61" s="147">
        <f t="shared" si="56"/>
        <v>0.52829347987524133</v>
      </c>
      <c r="M61" s="248">
        <f t="shared" si="5"/>
        <v>2.4137085994356156</v>
      </c>
      <c r="N61" s="247">
        <f t="shared" si="6"/>
        <v>1.9329908008491523</v>
      </c>
      <c r="O61" s="200">
        <f t="shared" si="7"/>
        <v>8625.0886547399241</v>
      </c>
      <c r="R61" s="189" t="str">
        <f t="shared" si="8"/>
        <v>忠岡町</v>
      </c>
      <c r="S61" s="106">
        <f t="shared" si="9"/>
        <v>41793.136422976502</v>
      </c>
      <c r="T61" s="106">
        <f t="shared" si="10"/>
        <v>42400.718439958946</v>
      </c>
      <c r="U61" s="106">
        <f t="shared" si="11"/>
        <v>-608</v>
      </c>
      <c r="V61" s="189" t="str">
        <f t="shared" si="12"/>
        <v>岬町</v>
      </c>
      <c r="W61" s="106">
        <f t="shared" si="13"/>
        <v>15750.498845265589</v>
      </c>
      <c r="X61" s="106">
        <f t="shared" si="14"/>
        <v>16404.954943357363</v>
      </c>
      <c r="Y61" s="106">
        <f t="shared" si="15"/>
        <v>-655</v>
      </c>
      <c r="Z61" s="189" t="str">
        <f t="shared" si="16"/>
        <v>松原市</v>
      </c>
      <c r="AA61" s="200">
        <f t="shared" si="17"/>
        <v>76675.392700488286</v>
      </c>
      <c r="AB61" s="106">
        <f t="shared" si="18"/>
        <v>76889.744045503016</v>
      </c>
      <c r="AC61" s="106">
        <f t="shared" si="19"/>
        <v>-215</v>
      </c>
      <c r="AD61" s="189" t="str">
        <f t="shared" si="20"/>
        <v>門真市</v>
      </c>
      <c r="AE61" s="90">
        <f t="shared" si="21"/>
        <v>0.51375320117613588</v>
      </c>
      <c r="AF61" s="90">
        <f t="shared" si="57"/>
        <v>0.49811114424893133</v>
      </c>
      <c r="AG61" s="344">
        <f t="shared" si="22"/>
        <v>1.6000000000000014</v>
      </c>
      <c r="AH61" s="189" t="str">
        <f t="shared" si="23"/>
        <v>門真市</v>
      </c>
      <c r="AI61" s="247">
        <f t="shared" si="24"/>
        <v>2.5503651712036421</v>
      </c>
      <c r="AJ61" s="345">
        <f t="shared" si="25"/>
        <v>2.4340391689034697</v>
      </c>
      <c r="AK61" s="345">
        <f t="shared" si="26"/>
        <v>0.11999999999999966</v>
      </c>
      <c r="AL61" s="189" t="str">
        <f t="shared" si="27"/>
        <v>熊取町</v>
      </c>
      <c r="AM61" s="247">
        <f t="shared" si="28"/>
        <v>1.840962224683155</v>
      </c>
      <c r="AN61" s="247">
        <f t="shared" si="29"/>
        <v>1.9007891770011274</v>
      </c>
      <c r="AO61" s="247">
        <f t="shared" si="30"/>
        <v>-5.9999999999999831E-2</v>
      </c>
      <c r="AP61" s="189" t="str">
        <f t="shared" si="31"/>
        <v>堺市東区</v>
      </c>
      <c r="AQ61" s="200">
        <f t="shared" si="32"/>
        <v>8311.1077513951659</v>
      </c>
      <c r="AR61" s="200">
        <f t="shared" si="33"/>
        <v>7939.0190997431027</v>
      </c>
      <c r="AS61" s="200">
        <f t="shared" si="34"/>
        <v>372</v>
      </c>
      <c r="AT61" s="15"/>
      <c r="AU61" s="106">
        <f t="shared" si="35"/>
        <v>45768.544918422951</v>
      </c>
      <c r="AV61" s="106">
        <f t="shared" si="36"/>
        <v>44456.15174059679</v>
      </c>
      <c r="AW61" s="106">
        <f t="shared" si="37"/>
        <v>1313</v>
      </c>
      <c r="AX61" s="106">
        <f t="shared" si="38"/>
        <v>16041.262670853561</v>
      </c>
      <c r="AY61" s="106">
        <f t="shared" si="39"/>
        <v>16187.232980899265</v>
      </c>
      <c r="AZ61" s="106">
        <f t="shared" si="40"/>
        <v>-146</v>
      </c>
      <c r="BA61" s="106">
        <f t="shared" si="41"/>
        <v>80156.432936676807</v>
      </c>
      <c r="BB61" s="106">
        <f t="shared" si="42"/>
        <v>80262.585512980906</v>
      </c>
      <c r="BC61" s="106">
        <f t="shared" si="43"/>
        <v>-107</v>
      </c>
      <c r="BD61" s="90">
        <f t="shared" si="44"/>
        <v>0.57099029038105886</v>
      </c>
      <c r="BE61" s="90">
        <f t="shared" si="45"/>
        <v>0.5538838732451109</v>
      </c>
      <c r="BF61" s="344">
        <f t="shared" si="46"/>
        <v>1.6999999999999904</v>
      </c>
      <c r="BG61" s="345">
        <f t="shared" si="47"/>
        <v>2.8531759536350507</v>
      </c>
      <c r="BH61" s="345">
        <f t="shared" si="48"/>
        <v>2.7463712787141876</v>
      </c>
      <c r="BI61" s="345">
        <f t="shared" si="49"/>
        <v>0.10000000000000009</v>
      </c>
      <c r="BJ61" s="345">
        <f t="shared" si="50"/>
        <v>1.8883859337173088</v>
      </c>
      <c r="BK61" s="345">
        <f t="shared" si="51"/>
        <v>1.9344061895767439</v>
      </c>
      <c r="BL61" s="345">
        <f t="shared" si="52"/>
        <v>-4.0000000000000036E-2</v>
      </c>
      <c r="BM61" s="106">
        <f t="shared" si="53"/>
        <v>8494.6950644120498</v>
      </c>
      <c r="BN61" s="106">
        <f t="shared" si="54"/>
        <v>8368.0630614819838</v>
      </c>
      <c r="BO61" s="106">
        <f t="shared" si="55"/>
        <v>127</v>
      </c>
      <c r="BP61" s="106">
        <v>0</v>
      </c>
    </row>
    <row r="62" spans="2:68" s="14" customFormat="1" ht="13.5" customHeight="1">
      <c r="B62" s="6">
        <v>57</v>
      </c>
      <c r="C62" s="22" t="s">
        <v>43</v>
      </c>
      <c r="D62" s="433">
        <v>9612</v>
      </c>
      <c r="E62" s="346">
        <v>27572</v>
      </c>
      <c r="F62" s="433">
        <v>426565610</v>
      </c>
      <c r="G62" s="433">
        <v>5447</v>
      </c>
      <c r="H62" s="433">
        <v>51004</v>
      </c>
      <c r="I62" s="113">
        <f t="shared" si="2"/>
        <v>44378.444652517683</v>
      </c>
      <c r="J62" s="113">
        <f t="shared" si="3"/>
        <v>15470.970912519948</v>
      </c>
      <c r="K62" s="113">
        <f t="shared" si="4"/>
        <v>78312.026803745175</v>
      </c>
      <c r="L62" s="147">
        <f t="shared" si="56"/>
        <v>0.56668747399084474</v>
      </c>
      <c r="M62" s="248">
        <f t="shared" si="5"/>
        <v>2.8684977111943404</v>
      </c>
      <c r="N62" s="247">
        <f t="shared" si="6"/>
        <v>1.8498476715508487</v>
      </c>
      <c r="O62" s="200">
        <f t="shared" si="7"/>
        <v>8363.37561759862</v>
      </c>
      <c r="R62" s="189" t="str">
        <f t="shared" si="8"/>
        <v>高槻市</v>
      </c>
      <c r="S62" s="106">
        <f t="shared" si="9"/>
        <v>41309.282889242553</v>
      </c>
      <c r="T62" s="106">
        <f t="shared" si="10"/>
        <v>40197.541856925418</v>
      </c>
      <c r="U62" s="106">
        <f t="shared" si="11"/>
        <v>1111</v>
      </c>
      <c r="V62" s="189" t="str">
        <f t="shared" si="12"/>
        <v>大正区</v>
      </c>
      <c r="W62" s="106">
        <f t="shared" si="13"/>
        <v>15703.197388247112</v>
      </c>
      <c r="X62" s="106">
        <f t="shared" si="14"/>
        <v>15664.656721848281</v>
      </c>
      <c r="Y62" s="106">
        <f t="shared" si="15"/>
        <v>38</v>
      </c>
      <c r="Z62" s="189" t="str">
        <f t="shared" si="16"/>
        <v>河内長野市</v>
      </c>
      <c r="AA62" s="200">
        <f t="shared" si="17"/>
        <v>76294.455110974581</v>
      </c>
      <c r="AB62" s="106">
        <f t="shared" si="18"/>
        <v>75990.961554569061</v>
      </c>
      <c r="AC62" s="106">
        <f t="shared" si="19"/>
        <v>303</v>
      </c>
      <c r="AD62" s="189" t="str">
        <f t="shared" si="20"/>
        <v>東淀川区</v>
      </c>
      <c r="AE62" s="90">
        <f t="shared" si="21"/>
        <v>0.5128939828080229</v>
      </c>
      <c r="AF62" s="90">
        <f t="shared" si="57"/>
        <v>0.4959717375382362</v>
      </c>
      <c r="AG62" s="344">
        <f t="shared" si="22"/>
        <v>1.7000000000000015</v>
      </c>
      <c r="AH62" s="189" t="str">
        <f t="shared" si="23"/>
        <v>島本町</v>
      </c>
      <c r="AI62" s="247">
        <f t="shared" si="24"/>
        <v>2.5476692883176675</v>
      </c>
      <c r="AJ62" s="345">
        <f t="shared" si="25"/>
        <v>2.4488834255275558</v>
      </c>
      <c r="AK62" s="345">
        <f t="shared" si="26"/>
        <v>9.9999999999999645E-2</v>
      </c>
      <c r="AL62" s="189" t="str">
        <f t="shared" si="27"/>
        <v>岬町</v>
      </c>
      <c r="AM62" s="247">
        <f t="shared" si="28"/>
        <v>1.8369515011547344</v>
      </c>
      <c r="AN62" s="247">
        <f t="shared" si="29"/>
        <v>1.9563594232749744</v>
      </c>
      <c r="AO62" s="247">
        <f t="shared" si="30"/>
        <v>-0.11999999999999988</v>
      </c>
      <c r="AP62" s="189" t="str">
        <f t="shared" si="31"/>
        <v>池田市</v>
      </c>
      <c r="AQ62" s="200">
        <f t="shared" si="32"/>
        <v>8302.9004862236634</v>
      </c>
      <c r="AR62" s="200">
        <f t="shared" si="33"/>
        <v>8179.2825585531828</v>
      </c>
      <c r="AS62" s="200">
        <f t="shared" si="34"/>
        <v>124</v>
      </c>
      <c r="AT62" s="15"/>
      <c r="AU62" s="106">
        <f t="shared" si="35"/>
        <v>45768.544918422951</v>
      </c>
      <c r="AV62" s="106">
        <f t="shared" si="36"/>
        <v>44456.15174059679</v>
      </c>
      <c r="AW62" s="106">
        <f t="shared" si="37"/>
        <v>1313</v>
      </c>
      <c r="AX62" s="106">
        <f t="shared" si="38"/>
        <v>16041.262670853561</v>
      </c>
      <c r="AY62" s="106">
        <f t="shared" si="39"/>
        <v>16187.232980899265</v>
      </c>
      <c r="AZ62" s="106">
        <f t="shared" si="40"/>
        <v>-146</v>
      </c>
      <c r="BA62" s="106">
        <f t="shared" si="41"/>
        <v>80156.432936676807</v>
      </c>
      <c r="BB62" s="106">
        <f t="shared" si="42"/>
        <v>80262.585512980906</v>
      </c>
      <c r="BC62" s="106">
        <f t="shared" si="43"/>
        <v>-107</v>
      </c>
      <c r="BD62" s="90">
        <f t="shared" si="44"/>
        <v>0.57099029038105886</v>
      </c>
      <c r="BE62" s="90">
        <f t="shared" si="45"/>
        <v>0.5538838732451109</v>
      </c>
      <c r="BF62" s="344">
        <f t="shared" si="46"/>
        <v>1.6999999999999904</v>
      </c>
      <c r="BG62" s="345">
        <f t="shared" si="47"/>
        <v>2.8531759536350507</v>
      </c>
      <c r="BH62" s="345">
        <f t="shared" si="48"/>
        <v>2.7463712787141876</v>
      </c>
      <c r="BI62" s="345">
        <f t="shared" si="49"/>
        <v>0.10000000000000009</v>
      </c>
      <c r="BJ62" s="345">
        <f t="shared" si="50"/>
        <v>1.8883859337173088</v>
      </c>
      <c r="BK62" s="345">
        <f t="shared" si="51"/>
        <v>1.9344061895767439</v>
      </c>
      <c r="BL62" s="345">
        <f t="shared" si="52"/>
        <v>-4.0000000000000036E-2</v>
      </c>
      <c r="BM62" s="106">
        <f t="shared" si="53"/>
        <v>8494.6950644120498</v>
      </c>
      <c r="BN62" s="106">
        <f t="shared" si="54"/>
        <v>8368.0630614819838</v>
      </c>
      <c r="BO62" s="106">
        <f t="shared" si="55"/>
        <v>127</v>
      </c>
      <c r="BP62" s="106">
        <v>0</v>
      </c>
    </row>
    <row r="63" spans="2:68" s="14" customFormat="1" ht="13.5" customHeight="1">
      <c r="B63" s="6">
        <v>58</v>
      </c>
      <c r="C63" s="22" t="s">
        <v>25</v>
      </c>
      <c r="D63" s="433">
        <v>11221</v>
      </c>
      <c r="E63" s="346">
        <v>30405</v>
      </c>
      <c r="F63" s="433">
        <v>513039350</v>
      </c>
      <c r="G63" s="433">
        <v>6086</v>
      </c>
      <c r="H63" s="433">
        <v>61641</v>
      </c>
      <c r="I63" s="113">
        <f t="shared" si="2"/>
        <v>45721.357276535069</v>
      </c>
      <c r="J63" s="113">
        <f t="shared" si="3"/>
        <v>16873.519158033218</v>
      </c>
      <c r="K63" s="113">
        <f t="shared" si="4"/>
        <v>84298.282944462699</v>
      </c>
      <c r="L63" s="147">
        <f t="shared" si="56"/>
        <v>0.54237590232599586</v>
      </c>
      <c r="M63" s="248">
        <f t="shared" si="5"/>
        <v>2.7096515462080029</v>
      </c>
      <c r="N63" s="247">
        <f t="shared" si="6"/>
        <v>2.0273310310804145</v>
      </c>
      <c r="O63" s="200">
        <f t="shared" si="7"/>
        <v>8323.0212034198012</v>
      </c>
      <c r="R63" s="189" t="str">
        <f t="shared" si="8"/>
        <v>大正区</v>
      </c>
      <c r="S63" s="106">
        <f t="shared" si="9"/>
        <v>40915.720642121792</v>
      </c>
      <c r="T63" s="106">
        <f t="shared" si="10"/>
        <v>39133.165788038539</v>
      </c>
      <c r="U63" s="106">
        <f t="shared" si="11"/>
        <v>1783</v>
      </c>
      <c r="V63" s="189" t="str">
        <f t="shared" si="12"/>
        <v>箕面市</v>
      </c>
      <c r="W63" s="106">
        <f t="shared" si="13"/>
        <v>15680.873466900282</v>
      </c>
      <c r="X63" s="106">
        <f t="shared" si="14"/>
        <v>15664.344451262999</v>
      </c>
      <c r="Y63" s="106">
        <f t="shared" si="15"/>
        <v>17</v>
      </c>
      <c r="Z63" s="189" t="str">
        <f t="shared" si="16"/>
        <v>摂津市</v>
      </c>
      <c r="AA63" s="200">
        <f t="shared" si="17"/>
        <v>76173.330053415804</v>
      </c>
      <c r="AB63" s="106">
        <f t="shared" si="18"/>
        <v>74860.549501151196</v>
      </c>
      <c r="AC63" s="106">
        <f t="shared" si="19"/>
        <v>1312</v>
      </c>
      <c r="AD63" s="189" t="str">
        <f t="shared" si="20"/>
        <v>泉南市</v>
      </c>
      <c r="AE63" s="90">
        <f t="shared" si="21"/>
        <v>0.51253666382817675</v>
      </c>
      <c r="AF63" s="90">
        <f t="shared" si="57"/>
        <v>0.48293805663964773</v>
      </c>
      <c r="AG63" s="344">
        <f t="shared" si="22"/>
        <v>3.0000000000000027</v>
      </c>
      <c r="AH63" s="189" t="str">
        <f t="shared" si="23"/>
        <v>能勢町</v>
      </c>
      <c r="AI63" s="247">
        <f t="shared" si="24"/>
        <v>2.5366067514248138</v>
      </c>
      <c r="AJ63" s="345">
        <f t="shared" si="25"/>
        <v>2.3114377583830961</v>
      </c>
      <c r="AK63" s="345">
        <f t="shared" si="26"/>
        <v>0.22999999999999998</v>
      </c>
      <c r="AL63" s="189" t="str">
        <f t="shared" si="27"/>
        <v>中央区</v>
      </c>
      <c r="AM63" s="247">
        <f t="shared" si="28"/>
        <v>1.83273922824018</v>
      </c>
      <c r="AN63" s="247">
        <f t="shared" si="29"/>
        <v>1.8737473428484663</v>
      </c>
      <c r="AO63" s="247">
        <f t="shared" si="30"/>
        <v>-4.0000000000000036E-2</v>
      </c>
      <c r="AP63" s="189" t="str">
        <f t="shared" si="31"/>
        <v>西成区</v>
      </c>
      <c r="AQ63" s="200">
        <f t="shared" si="32"/>
        <v>8300.6556365149008</v>
      </c>
      <c r="AR63" s="200">
        <f t="shared" si="33"/>
        <v>8359.4473735872343</v>
      </c>
      <c r="AS63" s="200">
        <f t="shared" si="34"/>
        <v>-58</v>
      </c>
      <c r="AT63" s="15"/>
      <c r="AU63" s="106">
        <f t="shared" si="35"/>
        <v>45768.544918422951</v>
      </c>
      <c r="AV63" s="106">
        <f t="shared" si="36"/>
        <v>44456.15174059679</v>
      </c>
      <c r="AW63" s="106">
        <f t="shared" si="37"/>
        <v>1313</v>
      </c>
      <c r="AX63" s="106">
        <f t="shared" si="38"/>
        <v>16041.262670853561</v>
      </c>
      <c r="AY63" s="106">
        <f t="shared" si="39"/>
        <v>16187.232980899265</v>
      </c>
      <c r="AZ63" s="106">
        <f t="shared" si="40"/>
        <v>-146</v>
      </c>
      <c r="BA63" s="106">
        <f t="shared" si="41"/>
        <v>80156.432936676807</v>
      </c>
      <c r="BB63" s="106">
        <f t="shared" si="42"/>
        <v>80262.585512980906</v>
      </c>
      <c r="BC63" s="106">
        <f t="shared" si="43"/>
        <v>-107</v>
      </c>
      <c r="BD63" s="90">
        <f t="shared" si="44"/>
        <v>0.57099029038105886</v>
      </c>
      <c r="BE63" s="90">
        <f t="shared" si="45"/>
        <v>0.5538838732451109</v>
      </c>
      <c r="BF63" s="344">
        <f t="shared" si="46"/>
        <v>1.6999999999999904</v>
      </c>
      <c r="BG63" s="345">
        <f t="shared" si="47"/>
        <v>2.8531759536350507</v>
      </c>
      <c r="BH63" s="345">
        <f t="shared" si="48"/>
        <v>2.7463712787141876</v>
      </c>
      <c r="BI63" s="345">
        <f t="shared" si="49"/>
        <v>0.10000000000000009</v>
      </c>
      <c r="BJ63" s="345">
        <f t="shared" si="50"/>
        <v>1.8883859337173088</v>
      </c>
      <c r="BK63" s="345">
        <f t="shared" si="51"/>
        <v>1.9344061895767439</v>
      </c>
      <c r="BL63" s="345">
        <f t="shared" si="52"/>
        <v>-4.0000000000000036E-2</v>
      </c>
      <c r="BM63" s="106">
        <f t="shared" si="53"/>
        <v>8494.6950644120498</v>
      </c>
      <c r="BN63" s="106">
        <f t="shared" si="54"/>
        <v>8368.0630614819838</v>
      </c>
      <c r="BO63" s="106">
        <f t="shared" si="55"/>
        <v>127</v>
      </c>
      <c r="BP63" s="106">
        <v>0</v>
      </c>
    </row>
    <row r="64" spans="2:68" s="14" customFormat="1" ht="13.5" customHeight="1">
      <c r="B64" s="6">
        <v>59</v>
      </c>
      <c r="C64" s="22" t="s">
        <v>20</v>
      </c>
      <c r="D64" s="433">
        <v>80159</v>
      </c>
      <c r="E64" s="346">
        <v>229858</v>
      </c>
      <c r="F64" s="433">
        <v>3703892840</v>
      </c>
      <c r="G64" s="433">
        <v>44758</v>
      </c>
      <c r="H64" s="433">
        <v>439560</v>
      </c>
      <c r="I64" s="113">
        <f t="shared" si="2"/>
        <v>46206.824436432587</v>
      </c>
      <c r="J64" s="113">
        <f t="shared" si="3"/>
        <v>16113.830451844182</v>
      </c>
      <c r="K64" s="113">
        <f t="shared" si="4"/>
        <v>82753.761115331334</v>
      </c>
      <c r="L64" s="147">
        <f t="shared" si="56"/>
        <v>0.55836524906747842</v>
      </c>
      <c r="M64" s="248">
        <f t="shared" si="5"/>
        <v>2.8675257924874313</v>
      </c>
      <c r="N64" s="247">
        <f t="shared" si="6"/>
        <v>1.9123110790139999</v>
      </c>
      <c r="O64" s="200">
        <f t="shared" si="7"/>
        <v>8426.364637364637</v>
      </c>
      <c r="R64" s="189" t="str">
        <f t="shared" si="8"/>
        <v>四條畷市</v>
      </c>
      <c r="S64" s="106">
        <f t="shared" si="9"/>
        <v>40655.252503499512</v>
      </c>
      <c r="T64" s="106">
        <f t="shared" si="10"/>
        <v>38479.28498235227</v>
      </c>
      <c r="U64" s="106">
        <f t="shared" si="11"/>
        <v>2176</v>
      </c>
      <c r="V64" s="189" t="str">
        <f t="shared" si="12"/>
        <v>豊中市</v>
      </c>
      <c r="W64" s="106">
        <f t="shared" si="13"/>
        <v>15664.213064099256</v>
      </c>
      <c r="X64" s="106">
        <f t="shared" si="14"/>
        <v>15492.884540831452</v>
      </c>
      <c r="Y64" s="106">
        <f t="shared" si="15"/>
        <v>171</v>
      </c>
      <c r="Z64" s="189" t="str">
        <f t="shared" si="16"/>
        <v>阪南市</v>
      </c>
      <c r="AA64" s="200">
        <f t="shared" si="17"/>
        <v>76148.152512998262</v>
      </c>
      <c r="AB64" s="106">
        <f t="shared" si="18"/>
        <v>76773.987400407641</v>
      </c>
      <c r="AC64" s="106">
        <f t="shared" si="19"/>
        <v>-626</v>
      </c>
      <c r="AD64" s="189" t="str">
        <f t="shared" si="20"/>
        <v>柏原市</v>
      </c>
      <c r="AE64" s="90">
        <f t="shared" si="21"/>
        <v>0.51215666749647337</v>
      </c>
      <c r="AF64" s="90">
        <f t="shared" si="57"/>
        <v>0.49039726387792687</v>
      </c>
      <c r="AG64" s="344">
        <f t="shared" si="22"/>
        <v>2.200000000000002</v>
      </c>
      <c r="AH64" s="189" t="str">
        <f t="shared" si="23"/>
        <v>西区</v>
      </c>
      <c r="AI64" s="247">
        <f t="shared" si="24"/>
        <v>2.5345824411134905</v>
      </c>
      <c r="AJ64" s="345">
        <f t="shared" si="25"/>
        <v>2.4645205168895941</v>
      </c>
      <c r="AK64" s="345">
        <f t="shared" si="26"/>
        <v>6.999999999999984E-2</v>
      </c>
      <c r="AL64" s="189" t="str">
        <f t="shared" si="27"/>
        <v>泉南市</v>
      </c>
      <c r="AM64" s="247">
        <f t="shared" si="28"/>
        <v>1.8280850713049213</v>
      </c>
      <c r="AN64" s="247">
        <f t="shared" si="29"/>
        <v>1.8610508442599756</v>
      </c>
      <c r="AO64" s="247">
        <f t="shared" si="30"/>
        <v>-3.0000000000000027E-2</v>
      </c>
      <c r="AP64" s="189" t="str">
        <f t="shared" si="31"/>
        <v>阪南市</v>
      </c>
      <c r="AQ64" s="200">
        <f t="shared" si="32"/>
        <v>8269.4955958744267</v>
      </c>
      <c r="AR64" s="200">
        <f t="shared" si="33"/>
        <v>8314.7554833142694</v>
      </c>
      <c r="AS64" s="200">
        <f t="shared" si="34"/>
        <v>-46</v>
      </c>
      <c r="AT64" s="15"/>
      <c r="AU64" s="106">
        <f t="shared" si="35"/>
        <v>45768.544918422951</v>
      </c>
      <c r="AV64" s="106">
        <f t="shared" si="36"/>
        <v>44456.15174059679</v>
      </c>
      <c r="AW64" s="106">
        <f t="shared" si="37"/>
        <v>1313</v>
      </c>
      <c r="AX64" s="106">
        <f t="shared" si="38"/>
        <v>16041.262670853561</v>
      </c>
      <c r="AY64" s="106">
        <f t="shared" si="39"/>
        <v>16187.232980899265</v>
      </c>
      <c r="AZ64" s="106">
        <f t="shared" si="40"/>
        <v>-146</v>
      </c>
      <c r="BA64" s="106">
        <f t="shared" si="41"/>
        <v>80156.432936676807</v>
      </c>
      <c r="BB64" s="106">
        <f t="shared" si="42"/>
        <v>80262.585512980906</v>
      </c>
      <c r="BC64" s="106">
        <f t="shared" si="43"/>
        <v>-107</v>
      </c>
      <c r="BD64" s="90">
        <f t="shared" si="44"/>
        <v>0.57099029038105886</v>
      </c>
      <c r="BE64" s="90">
        <f t="shared" si="45"/>
        <v>0.5538838732451109</v>
      </c>
      <c r="BF64" s="344">
        <f t="shared" si="46"/>
        <v>1.6999999999999904</v>
      </c>
      <c r="BG64" s="345">
        <f t="shared" si="47"/>
        <v>2.8531759536350507</v>
      </c>
      <c r="BH64" s="345">
        <f t="shared" si="48"/>
        <v>2.7463712787141876</v>
      </c>
      <c r="BI64" s="345">
        <f t="shared" si="49"/>
        <v>0.10000000000000009</v>
      </c>
      <c r="BJ64" s="345">
        <f t="shared" si="50"/>
        <v>1.8883859337173088</v>
      </c>
      <c r="BK64" s="345">
        <f t="shared" si="51"/>
        <v>1.9344061895767439</v>
      </c>
      <c r="BL64" s="345">
        <f t="shared" si="52"/>
        <v>-4.0000000000000036E-2</v>
      </c>
      <c r="BM64" s="106">
        <f t="shared" si="53"/>
        <v>8494.6950644120498</v>
      </c>
      <c r="BN64" s="106">
        <f t="shared" si="54"/>
        <v>8368.0630614819838</v>
      </c>
      <c r="BO64" s="106">
        <f t="shared" si="55"/>
        <v>127</v>
      </c>
      <c r="BP64" s="106">
        <v>0</v>
      </c>
    </row>
    <row r="65" spans="2:68" s="14" customFormat="1" ht="13.5" customHeight="1">
      <c r="B65" s="6">
        <v>60</v>
      </c>
      <c r="C65" s="22" t="s">
        <v>44</v>
      </c>
      <c r="D65" s="433">
        <v>10569</v>
      </c>
      <c r="E65" s="346">
        <v>24262</v>
      </c>
      <c r="F65" s="433">
        <v>406357230</v>
      </c>
      <c r="G65" s="433">
        <v>5417</v>
      </c>
      <c r="H65" s="433">
        <v>44353</v>
      </c>
      <c r="I65" s="113">
        <f t="shared" si="2"/>
        <v>38448.030087993189</v>
      </c>
      <c r="J65" s="113">
        <f t="shared" si="3"/>
        <v>16748.711153243756</v>
      </c>
      <c r="K65" s="113">
        <f t="shared" si="4"/>
        <v>75015.179988923759</v>
      </c>
      <c r="L65" s="147">
        <f t="shared" si="56"/>
        <v>0.51253666382817675</v>
      </c>
      <c r="M65" s="248">
        <f t="shared" si="5"/>
        <v>2.295581417352635</v>
      </c>
      <c r="N65" s="247">
        <f t="shared" si="6"/>
        <v>1.8280850713049213</v>
      </c>
      <c r="O65" s="200">
        <f t="shared" si="7"/>
        <v>9161.8882600951456</v>
      </c>
      <c r="R65" s="189" t="str">
        <f t="shared" si="8"/>
        <v>能勢町</v>
      </c>
      <c r="S65" s="106">
        <f t="shared" si="9"/>
        <v>40641.880754055237</v>
      </c>
      <c r="T65" s="106">
        <f t="shared" si="10"/>
        <v>37637.12907671107</v>
      </c>
      <c r="U65" s="106">
        <f t="shared" si="11"/>
        <v>3005</v>
      </c>
      <c r="V65" s="189" t="str">
        <f t="shared" si="12"/>
        <v>茨木市</v>
      </c>
      <c r="W65" s="106">
        <f t="shared" si="13"/>
        <v>15488.474008286974</v>
      </c>
      <c r="X65" s="106">
        <f t="shared" si="14"/>
        <v>15586.478316811947</v>
      </c>
      <c r="Y65" s="106">
        <f t="shared" si="15"/>
        <v>-98</v>
      </c>
      <c r="Z65" s="189" t="str">
        <f t="shared" si="16"/>
        <v>河南町</v>
      </c>
      <c r="AA65" s="200">
        <f t="shared" si="17"/>
        <v>75553.610188261344</v>
      </c>
      <c r="AB65" s="106">
        <f t="shared" si="18"/>
        <v>75023.644067796617</v>
      </c>
      <c r="AC65" s="106">
        <f t="shared" si="19"/>
        <v>530</v>
      </c>
      <c r="AD65" s="189" t="str">
        <f t="shared" si="20"/>
        <v>熊取町</v>
      </c>
      <c r="AE65" s="90">
        <f t="shared" si="21"/>
        <v>0.51177671885636489</v>
      </c>
      <c r="AF65" s="90">
        <f t="shared" si="57"/>
        <v>0.49963455635141063</v>
      </c>
      <c r="AG65" s="344">
        <f t="shared" si="22"/>
        <v>1.2000000000000011</v>
      </c>
      <c r="AH65" s="189" t="str">
        <f t="shared" si="23"/>
        <v>港区</v>
      </c>
      <c r="AI65" s="247">
        <f t="shared" si="24"/>
        <v>2.5147956787224048</v>
      </c>
      <c r="AJ65" s="345">
        <f t="shared" si="25"/>
        <v>2.4029306994818653</v>
      </c>
      <c r="AK65" s="345">
        <f t="shared" si="26"/>
        <v>0.10999999999999988</v>
      </c>
      <c r="AL65" s="189" t="str">
        <f t="shared" si="27"/>
        <v>大阪狭山市</v>
      </c>
      <c r="AM65" s="247">
        <f t="shared" si="28"/>
        <v>1.8124890921149079</v>
      </c>
      <c r="AN65" s="247">
        <f t="shared" si="29"/>
        <v>1.8697090965060796</v>
      </c>
      <c r="AO65" s="247">
        <f t="shared" si="30"/>
        <v>-6.0000000000000053E-2</v>
      </c>
      <c r="AP65" s="189" t="str">
        <f t="shared" si="31"/>
        <v>柏原市</v>
      </c>
      <c r="AQ65" s="200">
        <f t="shared" si="32"/>
        <v>8247.3782449379833</v>
      </c>
      <c r="AR65" s="200">
        <f t="shared" si="33"/>
        <v>8010.9051205655387</v>
      </c>
      <c r="AS65" s="200">
        <f t="shared" si="34"/>
        <v>236</v>
      </c>
      <c r="AT65" s="15"/>
      <c r="AU65" s="106">
        <f t="shared" si="35"/>
        <v>45768.544918422951</v>
      </c>
      <c r="AV65" s="106">
        <f t="shared" si="36"/>
        <v>44456.15174059679</v>
      </c>
      <c r="AW65" s="106">
        <f t="shared" si="37"/>
        <v>1313</v>
      </c>
      <c r="AX65" s="106">
        <f t="shared" si="38"/>
        <v>16041.262670853561</v>
      </c>
      <c r="AY65" s="106">
        <f t="shared" si="39"/>
        <v>16187.232980899265</v>
      </c>
      <c r="AZ65" s="106">
        <f t="shared" si="40"/>
        <v>-146</v>
      </c>
      <c r="BA65" s="106">
        <f t="shared" si="41"/>
        <v>80156.432936676807</v>
      </c>
      <c r="BB65" s="106">
        <f t="shared" si="42"/>
        <v>80262.585512980906</v>
      </c>
      <c r="BC65" s="106">
        <f t="shared" si="43"/>
        <v>-107</v>
      </c>
      <c r="BD65" s="90">
        <f t="shared" si="44"/>
        <v>0.57099029038105886</v>
      </c>
      <c r="BE65" s="90">
        <f t="shared" si="45"/>
        <v>0.5538838732451109</v>
      </c>
      <c r="BF65" s="344">
        <f t="shared" si="46"/>
        <v>1.6999999999999904</v>
      </c>
      <c r="BG65" s="345">
        <f t="shared" si="47"/>
        <v>2.8531759536350507</v>
      </c>
      <c r="BH65" s="345">
        <f t="shared" si="48"/>
        <v>2.7463712787141876</v>
      </c>
      <c r="BI65" s="345">
        <f t="shared" si="49"/>
        <v>0.10000000000000009</v>
      </c>
      <c r="BJ65" s="345">
        <f t="shared" si="50"/>
        <v>1.8883859337173088</v>
      </c>
      <c r="BK65" s="345">
        <f t="shared" si="51"/>
        <v>1.9344061895767439</v>
      </c>
      <c r="BL65" s="345">
        <f t="shared" si="52"/>
        <v>-4.0000000000000036E-2</v>
      </c>
      <c r="BM65" s="106">
        <f t="shared" si="53"/>
        <v>8494.6950644120498</v>
      </c>
      <c r="BN65" s="106">
        <f t="shared" si="54"/>
        <v>8368.0630614819838</v>
      </c>
      <c r="BO65" s="106">
        <f t="shared" si="55"/>
        <v>127</v>
      </c>
      <c r="BP65" s="106">
        <v>0</v>
      </c>
    </row>
    <row r="66" spans="2:68" s="14" customFormat="1" ht="13.5" customHeight="1">
      <c r="B66" s="6">
        <v>61</v>
      </c>
      <c r="C66" s="22" t="s">
        <v>16</v>
      </c>
      <c r="D66" s="433">
        <v>9287</v>
      </c>
      <c r="E66" s="346">
        <v>22731</v>
      </c>
      <c r="F66" s="433">
        <v>377565330</v>
      </c>
      <c r="G66" s="433">
        <v>4904</v>
      </c>
      <c r="H66" s="433">
        <v>42384</v>
      </c>
      <c r="I66" s="113">
        <f t="shared" si="2"/>
        <v>40655.252503499512</v>
      </c>
      <c r="J66" s="113">
        <f t="shared" si="3"/>
        <v>16610.150455325325</v>
      </c>
      <c r="K66" s="113">
        <f t="shared" si="4"/>
        <v>76991.298939641114</v>
      </c>
      <c r="L66" s="147">
        <f t="shared" si="56"/>
        <v>0.52804996231291057</v>
      </c>
      <c r="M66" s="248">
        <f t="shared" si="5"/>
        <v>2.4476149456229139</v>
      </c>
      <c r="N66" s="247">
        <f t="shared" si="6"/>
        <v>1.8645902072060183</v>
      </c>
      <c r="O66" s="200">
        <f t="shared" si="7"/>
        <v>8908.204275198188</v>
      </c>
      <c r="R66" s="189" t="str">
        <f t="shared" si="8"/>
        <v>摂津市</v>
      </c>
      <c r="S66" s="106">
        <f t="shared" si="9"/>
        <v>40241.873607604335</v>
      </c>
      <c r="T66" s="106">
        <f t="shared" si="10"/>
        <v>38512.04042956412</v>
      </c>
      <c r="U66" s="106">
        <f t="shared" si="11"/>
        <v>1730</v>
      </c>
      <c r="V66" s="189" t="str">
        <f t="shared" si="12"/>
        <v>高石市</v>
      </c>
      <c r="W66" s="106">
        <f t="shared" si="13"/>
        <v>15470.970912519948</v>
      </c>
      <c r="X66" s="106">
        <f t="shared" si="14"/>
        <v>15949.853781578844</v>
      </c>
      <c r="Y66" s="106">
        <f t="shared" si="15"/>
        <v>-479</v>
      </c>
      <c r="Z66" s="189" t="str">
        <f t="shared" si="16"/>
        <v>箕面市</v>
      </c>
      <c r="AA66" s="200">
        <f t="shared" si="17"/>
        <v>75158.034905798166</v>
      </c>
      <c r="AB66" s="106">
        <f t="shared" si="18"/>
        <v>75411.236026828483</v>
      </c>
      <c r="AC66" s="106">
        <f t="shared" si="19"/>
        <v>-253</v>
      </c>
      <c r="AD66" s="189" t="str">
        <f t="shared" si="20"/>
        <v>港区</v>
      </c>
      <c r="AE66" s="90">
        <f t="shared" si="21"/>
        <v>0.51103804603100045</v>
      </c>
      <c r="AF66" s="90">
        <f t="shared" si="57"/>
        <v>0.49060880829015546</v>
      </c>
      <c r="AG66" s="344">
        <f t="shared" si="22"/>
        <v>2.0000000000000018</v>
      </c>
      <c r="AH66" s="189" t="str">
        <f t="shared" si="23"/>
        <v>田尻町</v>
      </c>
      <c r="AI66" s="247">
        <f t="shared" si="24"/>
        <v>2.5056726094003241</v>
      </c>
      <c r="AJ66" s="345">
        <f t="shared" si="25"/>
        <v>2.371116708648195</v>
      </c>
      <c r="AK66" s="345">
        <f t="shared" si="26"/>
        <v>0.13999999999999968</v>
      </c>
      <c r="AL66" s="189" t="str">
        <f t="shared" si="27"/>
        <v>箕面市</v>
      </c>
      <c r="AM66" s="247">
        <f t="shared" si="28"/>
        <v>1.8113506513293212</v>
      </c>
      <c r="AN66" s="247">
        <f t="shared" si="29"/>
        <v>1.8739986399747899</v>
      </c>
      <c r="AO66" s="247">
        <f t="shared" si="30"/>
        <v>-6.0000000000000053E-2</v>
      </c>
      <c r="AP66" s="189" t="str">
        <f t="shared" si="31"/>
        <v>旭区</v>
      </c>
      <c r="AQ66" s="200">
        <f t="shared" si="32"/>
        <v>8220.4822270500135</v>
      </c>
      <c r="AR66" s="200">
        <f t="shared" si="33"/>
        <v>8130.3160745810255</v>
      </c>
      <c r="AS66" s="200">
        <f t="shared" si="34"/>
        <v>90</v>
      </c>
      <c r="AT66" s="15"/>
      <c r="AU66" s="106">
        <f t="shared" si="35"/>
        <v>45768.544918422951</v>
      </c>
      <c r="AV66" s="106">
        <f t="shared" si="36"/>
        <v>44456.15174059679</v>
      </c>
      <c r="AW66" s="106">
        <f t="shared" si="37"/>
        <v>1313</v>
      </c>
      <c r="AX66" s="106">
        <f t="shared" si="38"/>
        <v>16041.262670853561</v>
      </c>
      <c r="AY66" s="106">
        <f t="shared" si="39"/>
        <v>16187.232980899265</v>
      </c>
      <c r="AZ66" s="106">
        <f t="shared" si="40"/>
        <v>-146</v>
      </c>
      <c r="BA66" s="106">
        <f t="shared" si="41"/>
        <v>80156.432936676807</v>
      </c>
      <c r="BB66" s="106">
        <f t="shared" si="42"/>
        <v>80262.585512980906</v>
      </c>
      <c r="BC66" s="106">
        <f t="shared" si="43"/>
        <v>-107</v>
      </c>
      <c r="BD66" s="90">
        <f t="shared" si="44"/>
        <v>0.57099029038105886</v>
      </c>
      <c r="BE66" s="90">
        <f t="shared" si="45"/>
        <v>0.5538838732451109</v>
      </c>
      <c r="BF66" s="344">
        <f t="shared" si="46"/>
        <v>1.6999999999999904</v>
      </c>
      <c r="BG66" s="345">
        <f t="shared" si="47"/>
        <v>2.8531759536350507</v>
      </c>
      <c r="BH66" s="345">
        <f t="shared" si="48"/>
        <v>2.7463712787141876</v>
      </c>
      <c r="BI66" s="345">
        <f t="shared" si="49"/>
        <v>0.10000000000000009</v>
      </c>
      <c r="BJ66" s="345">
        <f t="shared" si="50"/>
        <v>1.8883859337173088</v>
      </c>
      <c r="BK66" s="345">
        <f t="shared" si="51"/>
        <v>1.9344061895767439</v>
      </c>
      <c r="BL66" s="345">
        <f t="shared" si="52"/>
        <v>-4.0000000000000036E-2</v>
      </c>
      <c r="BM66" s="106">
        <f t="shared" si="53"/>
        <v>8494.6950644120498</v>
      </c>
      <c r="BN66" s="106">
        <f t="shared" si="54"/>
        <v>8368.0630614819838</v>
      </c>
      <c r="BO66" s="106">
        <f t="shared" si="55"/>
        <v>127</v>
      </c>
      <c r="BP66" s="106">
        <v>0</v>
      </c>
    </row>
    <row r="67" spans="2:68" s="14" customFormat="1" ht="13.5" customHeight="1">
      <c r="B67" s="6">
        <v>62</v>
      </c>
      <c r="C67" s="22" t="s">
        <v>17</v>
      </c>
      <c r="D67" s="433">
        <v>13662</v>
      </c>
      <c r="E67" s="346">
        <v>39105</v>
      </c>
      <c r="F67" s="433">
        <v>591297370</v>
      </c>
      <c r="G67" s="433">
        <v>8234</v>
      </c>
      <c r="H67" s="433">
        <v>69427</v>
      </c>
      <c r="I67" s="113">
        <f t="shared" si="2"/>
        <v>43280.439906309468</v>
      </c>
      <c r="J67" s="113">
        <f t="shared" si="3"/>
        <v>15120.761283723308</v>
      </c>
      <c r="K67" s="113">
        <f t="shared" si="4"/>
        <v>71811.679621083313</v>
      </c>
      <c r="L67" s="147">
        <f t="shared" si="56"/>
        <v>0.60269360269360273</v>
      </c>
      <c r="M67" s="248">
        <f t="shared" si="5"/>
        <v>2.86231884057971</v>
      </c>
      <c r="N67" s="247">
        <f t="shared" si="6"/>
        <v>1.775399565272983</v>
      </c>
      <c r="O67" s="200">
        <f t="shared" si="7"/>
        <v>8516.8215535742584</v>
      </c>
      <c r="R67" s="189" t="str">
        <f t="shared" si="8"/>
        <v>柏原市</v>
      </c>
      <c r="S67" s="106">
        <f t="shared" si="9"/>
        <v>39781.914363953198</v>
      </c>
      <c r="T67" s="106">
        <f t="shared" si="10"/>
        <v>37962.402876436026</v>
      </c>
      <c r="U67" s="106">
        <f t="shared" si="11"/>
        <v>1820</v>
      </c>
      <c r="V67" s="189" t="str">
        <f t="shared" si="12"/>
        <v>阪南市</v>
      </c>
      <c r="W67" s="106">
        <f t="shared" si="13"/>
        <v>15438.328882642305</v>
      </c>
      <c r="X67" s="106">
        <f t="shared" si="14"/>
        <v>16010.402241112828</v>
      </c>
      <c r="Y67" s="106">
        <f t="shared" si="15"/>
        <v>-572</v>
      </c>
      <c r="Z67" s="189" t="str">
        <f t="shared" si="16"/>
        <v>泉南市</v>
      </c>
      <c r="AA67" s="200">
        <f t="shared" si="17"/>
        <v>75015.179988923759</v>
      </c>
      <c r="AB67" s="106">
        <f t="shared" si="18"/>
        <v>74481.506423539162</v>
      </c>
      <c r="AC67" s="106">
        <f t="shared" si="19"/>
        <v>533</v>
      </c>
      <c r="AD67" s="189" t="str">
        <f t="shared" si="20"/>
        <v>忠岡町</v>
      </c>
      <c r="AE67" s="90">
        <f t="shared" si="21"/>
        <v>0.50913838120104438</v>
      </c>
      <c r="AF67" s="90">
        <f t="shared" si="57"/>
        <v>0.51419774204584334</v>
      </c>
      <c r="AG67" s="344">
        <f t="shared" si="22"/>
        <v>-0.50000000000000044</v>
      </c>
      <c r="AH67" s="189" t="str">
        <f t="shared" si="23"/>
        <v>柏原市</v>
      </c>
      <c r="AI67" s="247">
        <f t="shared" si="24"/>
        <v>2.4772218073188945</v>
      </c>
      <c r="AJ67" s="345">
        <f t="shared" si="25"/>
        <v>2.3737612908883627</v>
      </c>
      <c r="AK67" s="345">
        <f t="shared" si="26"/>
        <v>0.10999999999999988</v>
      </c>
      <c r="AL67" s="189" t="str">
        <f t="shared" si="27"/>
        <v>天王寺区</v>
      </c>
      <c r="AM67" s="247">
        <f t="shared" si="28"/>
        <v>1.8107392833513249</v>
      </c>
      <c r="AN67" s="247">
        <f t="shared" si="29"/>
        <v>1.8526089505569669</v>
      </c>
      <c r="AO67" s="247">
        <f t="shared" si="30"/>
        <v>-4.0000000000000036E-2</v>
      </c>
      <c r="AP67" s="189" t="str">
        <f t="shared" si="31"/>
        <v>鶴見区</v>
      </c>
      <c r="AQ67" s="200">
        <f t="shared" si="32"/>
        <v>8219.2915916688089</v>
      </c>
      <c r="AR67" s="200">
        <f t="shared" si="33"/>
        <v>8257.8435679611648</v>
      </c>
      <c r="AS67" s="200">
        <f t="shared" si="34"/>
        <v>-39</v>
      </c>
      <c r="AT67" s="15"/>
      <c r="AU67" s="106">
        <f t="shared" si="35"/>
        <v>45768.544918422951</v>
      </c>
      <c r="AV67" s="106">
        <f t="shared" si="36"/>
        <v>44456.15174059679</v>
      </c>
      <c r="AW67" s="106">
        <f t="shared" si="37"/>
        <v>1313</v>
      </c>
      <c r="AX67" s="106">
        <f t="shared" si="38"/>
        <v>16041.262670853561</v>
      </c>
      <c r="AY67" s="106">
        <f t="shared" si="39"/>
        <v>16187.232980899265</v>
      </c>
      <c r="AZ67" s="106">
        <f t="shared" si="40"/>
        <v>-146</v>
      </c>
      <c r="BA67" s="106">
        <f t="shared" si="41"/>
        <v>80156.432936676807</v>
      </c>
      <c r="BB67" s="106">
        <f t="shared" si="42"/>
        <v>80262.585512980906</v>
      </c>
      <c r="BC67" s="106">
        <f t="shared" si="43"/>
        <v>-107</v>
      </c>
      <c r="BD67" s="90">
        <f t="shared" si="44"/>
        <v>0.57099029038105886</v>
      </c>
      <c r="BE67" s="90">
        <f t="shared" si="45"/>
        <v>0.5538838732451109</v>
      </c>
      <c r="BF67" s="344">
        <f t="shared" si="46"/>
        <v>1.6999999999999904</v>
      </c>
      <c r="BG67" s="345">
        <f t="shared" si="47"/>
        <v>2.8531759536350507</v>
      </c>
      <c r="BH67" s="345">
        <f t="shared" si="48"/>
        <v>2.7463712787141876</v>
      </c>
      <c r="BI67" s="345">
        <f t="shared" si="49"/>
        <v>0.10000000000000009</v>
      </c>
      <c r="BJ67" s="345">
        <f t="shared" si="50"/>
        <v>1.8883859337173088</v>
      </c>
      <c r="BK67" s="345">
        <f t="shared" si="51"/>
        <v>1.9344061895767439</v>
      </c>
      <c r="BL67" s="345">
        <f t="shared" si="52"/>
        <v>-4.0000000000000036E-2</v>
      </c>
      <c r="BM67" s="106">
        <f t="shared" si="53"/>
        <v>8494.6950644120498</v>
      </c>
      <c r="BN67" s="106">
        <f t="shared" si="54"/>
        <v>8368.0630614819838</v>
      </c>
      <c r="BO67" s="106">
        <f t="shared" si="55"/>
        <v>127</v>
      </c>
      <c r="BP67" s="106">
        <v>0</v>
      </c>
    </row>
    <row r="68" spans="2:68" s="14" customFormat="1" ht="13.5" customHeight="1">
      <c r="B68" s="6">
        <v>63</v>
      </c>
      <c r="C68" s="22" t="s">
        <v>26</v>
      </c>
      <c r="D68" s="433">
        <v>9933</v>
      </c>
      <c r="E68" s="347">
        <v>28649</v>
      </c>
      <c r="F68" s="438">
        <v>453864690</v>
      </c>
      <c r="G68" s="438">
        <v>5857</v>
      </c>
      <c r="H68" s="433">
        <v>51926</v>
      </c>
      <c r="I68" s="113">
        <f t="shared" si="2"/>
        <v>45692.609483539716</v>
      </c>
      <c r="J68" s="113">
        <f t="shared" si="3"/>
        <v>15842.252434639953</v>
      </c>
      <c r="K68" s="113">
        <f t="shared" si="4"/>
        <v>77490.98343862046</v>
      </c>
      <c r="L68" s="147">
        <f t="shared" si="56"/>
        <v>0.58965065941810124</v>
      </c>
      <c r="M68" s="248">
        <f t="shared" si="5"/>
        <v>2.884224302828954</v>
      </c>
      <c r="N68" s="247">
        <f t="shared" si="6"/>
        <v>1.8124890921149079</v>
      </c>
      <c r="O68" s="200">
        <f t="shared" si="7"/>
        <v>8740.6056696067481</v>
      </c>
      <c r="R68" s="189" t="str">
        <f t="shared" si="8"/>
        <v>西成区</v>
      </c>
      <c r="S68" s="106">
        <f t="shared" si="9"/>
        <v>39747.462571483644</v>
      </c>
      <c r="T68" s="106">
        <f t="shared" si="10"/>
        <v>39485.072857332096</v>
      </c>
      <c r="U68" s="106">
        <f t="shared" si="11"/>
        <v>262</v>
      </c>
      <c r="V68" s="189" t="str">
        <f t="shared" si="12"/>
        <v>吹田市</v>
      </c>
      <c r="W68" s="106">
        <f t="shared" si="13"/>
        <v>15402.91759140465</v>
      </c>
      <c r="X68" s="106">
        <f t="shared" si="14"/>
        <v>15538.061576878121</v>
      </c>
      <c r="Y68" s="106">
        <f t="shared" si="15"/>
        <v>-135</v>
      </c>
      <c r="Z68" s="189" t="str">
        <f t="shared" si="16"/>
        <v>富田林市</v>
      </c>
      <c r="AA68" s="200">
        <f t="shared" si="17"/>
        <v>74714.95179977006</v>
      </c>
      <c r="AB68" s="106">
        <f t="shared" si="18"/>
        <v>76103.474584414333</v>
      </c>
      <c r="AC68" s="106">
        <f t="shared" si="19"/>
        <v>-1388</v>
      </c>
      <c r="AD68" s="189" t="str">
        <f t="shared" si="20"/>
        <v>旭区</v>
      </c>
      <c r="AE68" s="90">
        <f t="shared" si="21"/>
        <v>0.50722410083000302</v>
      </c>
      <c r="AF68" s="90">
        <f t="shared" si="57"/>
        <v>0.49170216824569213</v>
      </c>
      <c r="AG68" s="344">
        <f t="shared" si="22"/>
        <v>1.5000000000000013</v>
      </c>
      <c r="AH68" s="189" t="str">
        <f t="shared" si="23"/>
        <v>四條畷市</v>
      </c>
      <c r="AI68" s="247">
        <f t="shared" si="24"/>
        <v>2.4476149456229139</v>
      </c>
      <c r="AJ68" s="345">
        <f t="shared" si="25"/>
        <v>2.3425936468177162</v>
      </c>
      <c r="AK68" s="345">
        <f t="shared" si="26"/>
        <v>0.11000000000000032</v>
      </c>
      <c r="AL68" s="189" t="str">
        <f t="shared" si="27"/>
        <v>吹田市</v>
      </c>
      <c r="AM68" s="247">
        <f t="shared" si="28"/>
        <v>1.8074437100589198</v>
      </c>
      <c r="AN68" s="247">
        <f t="shared" si="29"/>
        <v>1.8618637764318351</v>
      </c>
      <c r="AO68" s="247">
        <f t="shared" si="30"/>
        <v>-5.0000000000000044E-2</v>
      </c>
      <c r="AP68" s="189" t="str">
        <f t="shared" si="31"/>
        <v>堺市北区</v>
      </c>
      <c r="AQ68" s="200">
        <f t="shared" si="32"/>
        <v>8207.7177697640436</v>
      </c>
      <c r="AR68" s="200">
        <f t="shared" si="33"/>
        <v>8149.7926758538442</v>
      </c>
      <c r="AS68" s="200">
        <f t="shared" si="34"/>
        <v>58</v>
      </c>
      <c r="AT68" s="15"/>
      <c r="AU68" s="106">
        <f t="shared" si="35"/>
        <v>45768.544918422951</v>
      </c>
      <c r="AV68" s="106">
        <f t="shared" si="36"/>
        <v>44456.15174059679</v>
      </c>
      <c r="AW68" s="106">
        <f t="shared" si="37"/>
        <v>1313</v>
      </c>
      <c r="AX68" s="106">
        <f t="shared" si="38"/>
        <v>16041.262670853561</v>
      </c>
      <c r="AY68" s="106">
        <f t="shared" si="39"/>
        <v>16187.232980899265</v>
      </c>
      <c r="AZ68" s="106">
        <f t="shared" si="40"/>
        <v>-146</v>
      </c>
      <c r="BA68" s="106">
        <f t="shared" si="41"/>
        <v>80156.432936676807</v>
      </c>
      <c r="BB68" s="106">
        <f t="shared" si="42"/>
        <v>80262.585512980906</v>
      </c>
      <c r="BC68" s="106">
        <f t="shared" si="43"/>
        <v>-107</v>
      </c>
      <c r="BD68" s="90">
        <f t="shared" si="44"/>
        <v>0.57099029038105886</v>
      </c>
      <c r="BE68" s="90">
        <f t="shared" si="45"/>
        <v>0.5538838732451109</v>
      </c>
      <c r="BF68" s="344">
        <f t="shared" si="46"/>
        <v>1.6999999999999904</v>
      </c>
      <c r="BG68" s="345">
        <f t="shared" si="47"/>
        <v>2.8531759536350507</v>
      </c>
      <c r="BH68" s="345">
        <f t="shared" si="48"/>
        <v>2.7463712787141876</v>
      </c>
      <c r="BI68" s="345">
        <f t="shared" si="49"/>
        <v>0.10000000000000009</v>
      </c>
      <c r="BJ68" s="345">
        <f t="shared" si="50"/>
        <v>1.8883859337173088</v>
      </c>
      <c r="BK68" s="345">
        <f t="shared" si="51"/>
        <v>1.9344061895767439</v>
      </c>
      <c r="BL68" s="345">
        <f t="shared" si="52"/>
        <v>-4.0000000000000036E-2</v>
      </c>
      <c r="BM68" s="106">
        <f t="shared" si="53"/>
        <v>8494.6950644120498</v>
      </c>
      <c r="BN68" s="106">
        <f t="shared" si="54"/>
        <v>8368.0630614819838</v>
      </c>
      <c r="BO68" s="106">
        <f t="shared" si="55"/>
        <v>127</v>
      </c>
      <c r="BP68" s="106">
        <v>0</v>
      </c>
    </row>
    <row r="69" spans="2:68" s="14" customFormat="1" ht="13.5" customHeight="1">
      <c r="B69" s="6">
        <v>64</v>
      </c>
      <c r="C69" s="22" t="s">
        <v>45</v>
      </c>
      <c r="D69" s="433">
        <v>10465</v>
      </c>
      <c r="E69" s="347">
        <v>28460</v>
      </c>
      <c r="F69" s="438">
        <v>439374840</v>
      </c>
      <c r="G69" s="438">
        <v>5770</v>
      </c>
      <c r="H69" s="433">
        <v>53132</v>
      </c>
      <c r="I69" s="113">
        <f t="shared" si="2"/>
        <v>41985.173435260389</v>
      </c>
      <c r="J69" s="113">
        <f t="shared" si="3"/>
        <v>15438.328882642305</v>
      </c>
      <c r="K69" s="113">
        <f t="shared" si="4"/>
        <v>76148.152512998262</v>
      </c>
      <c r="L69" s="147">
        <f t="shared" si="56"/>
        <v>0.55136168179646439</v>
      </c>
      <c r="M69" s="248">
        <f t="shared" si="5"/>
        <v>2.7195413282369802</v>
      </c>
      <c r="N69" s="247">
        <f t="shared" si="6"/>
        <v>1.8669009135628953</v>
      </c>
      <c r="O69" s="200">
        <f t="shared" si="7"/>
        <v>8269.4955958744267</v>
      </c>
      <c r="R69" s="189" t="str">
        <f t="shared" si="8"/>
        <v>枚方市</v>
      </c>
      <c r="S69" s="106">
        <f t="shared" si="9"/>
        <v>39476.329446935728</v>
      </c>
      <c r="T69" s="106">
        <f t="shared" si="10"/>
        <v>38177.307771332838</v>
      </c>
      <c r="U69" s="106">
        <f t="shared" si="11"/>
        <v>1299</v>
      </c>
      <c r="V69" s="189" t="str">
        <f t="shared" si="12"/>
        <v>寝屋川市</v>
      </c>
      <c r="W69" s="106">
        <f t="shared" si="13"/>
        <v>15367.294637995434</v>
      </c>
      <c r="X69" s="106">
        <f t="shared" si="14"/>
        <v>15390.4675683762</v>
      </c>
      <c r="Y69" s="106">
        <f t="shared" si="15"/>
        <v>-23</v>
      </c>
      <c r="Z69" s="189" t="str">
        <f t="shared" si="16"/>
        <v>岬町</v>
      </c>
      <c r="AA69" s="200">
        <f t="shared" si="17"/>
        <v>73372.415277030668</v>
      </c>
      <c r="AB69" s="106">
        <f t="shared" si="18"/>
        <v>74046.304474142933</v>
      </c>
      <c r="AC69" s="106">
        <f t="shared" si="19"/>
        <v>-674</v>
      </c>
      <c r="AD69" s="189" t="str">
        <f t="shared" si="20"/>
        <v>千早赤阪村</v>
      </c>
      <c r="AE69" s="90">
        <f t="shared" si="21"/>
        <v>0.50690607734806625</v>
      </c>
      <c r="AF69" s="90">
        <f t="shared" si="57"/>
        <v>0.47304097771387493</v>
      </c>
      <c r="AG69" s="344">
        <f t="shared" si="22"/>
        <v>3.400000000000003</v>
      </c>
      <c r="AH69" s="189" t="str">
        <f t="shared" si="23"/>
        <v>忠岡町</v>
      </c>
      <c r="AI69" s="247">
        <f t="shared" si="24"/>
        <v>2.4216710182767622</v>
      </c>
      <c r="AJ69" s="345">
        <f t="shared" si="25"/>
        <v>2.4348272322955866</v>
      </c>
      <c r="AK69" s="345">
        <f t="shared" si="26"/>
        <v>-1.0000000000000231E-2</v>
      </c>
      <c r="AL69" s="189" t="str">
        <f t="shared" si="27"/>
        <v>高槻市</v>
      </c>
      <c r="AM69" s="247">
        <f t="shared" si="28"/>
        <v>1.7982852035971626</v>
      </c>
      <c r="AN69" s="247">
        <f t="shared" si="29"/>
        <v>1.8351122808300131</v>
      </c>
      <c r="AO69" s="247">
        <f t="shared" si="30"/>
        <v>-4.0000000000000036E-2</v>
      </c>
      <c r="AP69" s="189" t="str">
        <f t="shared" si="31"/>
        <v>寝屋川市</v>
      </c>
      <c r="AQ69" s="200">
        <f t="shared" si="32"/>
        <v>8205.9191377137995</v>
      </c>
      <c r="AR69" s="200">
        <f t="shared" si="33"/>
        <v>8032.5223192651065</v>
      </c>
      <c r="AS69" s="200">
        <f t="shared" si="34"/>
        <v>173</v>
      </c>
      <c r="AT69" s="15"/>
      <c r="AU69" s="106">
        <f t="shared" si="35"/>
        <v>45768.544918422951</v>
      </c>
      <c r="AV69" s="106">
        <f t="shared" si="36"/>
        <v>44456.15174059679</v>
      </c>
      <c r="AW69" s="106">
        <f t="shared" si="37"/>
        <v>1313</v>
      </c>
      <c r="AX69" s="106">
        <f t="shared" si="38"/>
        <v>16041.262670853561</v>
      </c>
      <c r="AY69" s="106">
        <f t="shared" si="39"/>
        <v>16187.232980899265</v>
      </c>
      <c r="AZ69" s="106">
        <f t="shared" si="40"/>
        <v>-146</v>
      </c>
      <c r="BA69" s="106">
        <f t="shared" si="41"/>
        <v>80156.432936676807</v>
      </c>
      <c r="BB69" s="106">
        <f t="shared" si="42"/>
        <v>80262.585512980906</v>
      </c>
      <c r="BC69" s="106">
        <f t="shared" si="43"/>
        <v>-107</v>
      </c>
      <c r="BD69" s="90">
        <f t="shared" si="44"/>
        <v>0.57099029038105886</v>
      </c>
      <c r="BE69" s="90">
        <f t="shared" si="45"/>
        <v>0.5538838732451109</v>
      </c>
      <c r="BF69" s="344">
        <f t="shared" si="46"/>
        <v>1.6999999999999904</v>
      </c>
      <c r="BG69" s="345">
        <f t="shared" si="47"/>
        <v>2.8531759536350507</v>
      </c>
      <c r="BH69" s="345">
        <f t="shared" si="48"/>
        <v>2.7463712787141876</v>
      </c>
      <c r="BI69" s="345">
        <f t="shared" si="49"/>
        <v>0.10000000000000009</v>
      </c>
      <c r="BJ69" s="345">
        <f t="shared" si="50"/>
        <v>1.8883859337173088</v>
      </c>
      <c r="BK69" s="345">
        <f t="shared" si="51"/>
        <v>1.9344061895767439</v>
      </c>
      <c r="BL69" s="345">
        <f t="shared" si="52"/>
        <v>-4.0000000000000036E-2</v>
      </c>
      <c r="BM69" s="106">
        <f t="shared" si="53"/>
        <v>8494.6950644120498</v>
      </c>
      <c r="BN69" s="106">
        <f t="shared" si="54"/>
        <v>8368.0630614819838</v>
      </c>
      <c r="BO69" s="106">
        <f t="shared" si="55"/>
        <v>127</v>
      </c>
      <c r="BP69" s="106">
        <v>0</v>
      </c>
    </row>
    <row r="70" spans="2:68" s="14" customFormat="1" ht="13.5" customHeight="1">
      <c r="B70" s="6">
        <v>65</v>
      </c>
      <c r="C70" s="22" t="s">
        <v>10</v>
      </c>
      <c r="D70" s="433">
        <v>5213</v>
      </c>
      <c r="E70" s="346">
        <v>13281</v>
      </c>
      <c r="F70" s="433">
        <v>203068720</v>
      </c>
      <c r="G70" s="433">
        <v>2970</v>
      </c>
      <c r="H70" s="433">
        <v>25184</v>
      </c>
      <c r="I70" s="113">
        <f t="shared" si="2"/>
        <v>38954.291195089201</v>
      </c>
      <c r="J70" s="113">
        <f t="shared" si="3"/>
        <v>15290.167909042993</v>
      </c>
      <c r="K70" s="113">
        <f t="shared" si="4"/>
        <v>68373.306397306398</v>
      </c>
      <c r="L70" s="147">
        <f t="shared" ref="L70:L79" si="58">IFERROR(G70/D70,"-")</f>
        <v>0.56972952234797625</v>
      </c>
      <c r="M70" s="248">
        <f t="shared" si="5"/>
        <v>2.5476692883176675</v>
      </c>
      <c r="N70" s="247">
        <f t="shared" si="6"/>
        <v>1.8962427528047587</v>
      </c>
      <c r="O70" s="200">
        <f t="shared" si="7"/>
        <v>8063.402160101652</v>
      </c>
      <c r="R70" s="189" t="str">
        <f t="shared" si="8"/>
        <v>寝屋川市</v>
      </c>
      <c r="S70" s="106">
        <f t="shared" si="9"/>
        <v>39399.063678667648</v>
      </c>
      <c r="T70" s="106">
        <f t="shared" si="10"/>
        <v>38571.476405946996</v>
      </c>
      <c r="U70" s="106">
        <f t="shared" si="11"/>
        <v>828</v>
      </c>
      <c r="V70" s="189" t="str">
        <f t="shared" si="12"/>
        <v>河南町</v>
      </c>
      <c r="W70" s="106">
        <f t="shared" si="13"/>
        <v>15333.163276772671</v>
      </c>
      <c r="X70" s="106">
        <f t="shared" si="14"/>
        <v>15399.982604373758</v>
      </c>
      <c r="Y70" s="106">
        <f t="shared" si="15"/>
        <v>-67</v>
      </c>
      <c r="Z70" s="189" t="str">
        <f t="shared" si="16"/>
        <v>貝塚市</v>
      </c>
      <c r="AA70" s="200">
        <f t="shared" si="17"/>
        <v>72780.415990559079</v>
      </c>
      <c r="AB70" s="106">
        <f t="shared" si="18"/>
        <v>76374.381986585751</v>
      </c>
      <c r="AC70" s="106">
        <f t="shared" si="19"/>
        <v>-3594</v>
      </c>
      <c r="AD70" s="189" t="str">
        <f t="shared" si="20"/>
        <v>西区</v>
      </c>
      <c r="AE70" s="90">
        <f t="shared" si="21"/>
        <v>0.50653104925053538</v>
      </c>
      <c r="AF70" s="90">
        <f t="shared" ref="AF70:AF79" si="59">VLOOKUP(AD70,$S$88:$AE$161,10,FALSE)</f>
        <v>0.495239174790297</v>
      </c>
      <c r="AG70" s="344">
        <f t="shared" si="22"/>
        <v>1.2000000000000011</v>
      </c>
      <c r="AH70" s="189" t="str">
        <f t="shared" si="23"/>
        <v>摂津市</v>
      </c>
      <c r="AI70" s="247">
        <f t="shared" si="24"/>
        <v>2.4137085994356156</v>
      </c>
      <c r="AJ70" s="345">
        <f t="shared" si="25"/>
        <v>2.3324384080859129</v>
      </c>
      <c r="AK70" s="345">
        <f t="shared" si="26"/>
        <v>8.0000000000000071E-2</v>
      </c>
      <c r="AL70" s="189" t="str">
        <f t="shared" si="27"/>
        <v>河南町</v>
      </c>
      <c r="AM70" s="247">
        <f t="shared" si="28"/>
        <v>1.7918867288459377</v>
      </c>
      <c r="AN70" s="247">
        <f t="shared" si="29"/>
        <v>1.8405815109343937</v>
      </c>
      <c r="AO70" s="247">
        <f t="shared" si="30"/>
        <v>-5.0000000000000044E-2</v>
      </c>
      <c r="AP70" s="189" t="str">
        <f t="shared" si="31"/>
        <v>天王寺区</v>
      </c>
      <c r="AQ70" s="200">
        <f t="shared" si="32"/>
        <v>8195.4247197061486</v>
      </c>
      <c r="AR70" s="200">
        <f t="shared" si="33"/>
        <v>8035.0433553450493</v>
      </c>
      <c r="AS70" s="200">
        <f t="shared" si="34"/>
        <v>160</v>
      </c>
      <c r="AT70" s="15"/>
      <c r="AU70" s="106">
        <f t="shared" si="35"/>
        <v>45768.544918422951</v>
      </c>
      <c r="AV70" s="106">
        <f t="shared" si="36"/>
        <v>44456.15174059679</v>
      </c>
      <c r="AW70" s="106">
        <f t="shared" si="37"/>
        <v>1313</v>
      </c>
      <c r="AX70" s="106">
        <f t="shared" si="38"/>
        <v>16041.262670853561</v>
      </c>
      <c r="AY70" s="106">
        <f t="shared" si="39"/>
        <v>16187.232980899265</v>
      </c>
      <c r="AZ70" s="106">
        <f t="shared" si="40"/>
        <v>-146</v>
      </c>
      <c r="BA70" s="106">
        <f t="shared" si="41"/>
        <v>80156.432936676807</v>
      </c>
      <c r="BB70" s="106">
        <f t="shared" si="42"/>
        <v>80262.585512980906</v>
      </c>
      <c r="BC70" s="106">
        <f t="shared" si="43"/>
        <v>-107</v>
      </c>
      <c r="BD70" s="90">
        <f t="shared" si="44"/>
        <v>0.57099029038105886</v>
      </c>
      <c r="BE70" s="90">
        <f t="shared" si="45"/>
        <v>0.5538838732451109</v>
      </c>
      <c r="BF70" s="344">
        <f t="shared" si="46"/>
        <v>1.6999999999999904</v>
      </c>
      <c r="BG70" s="345">
        <f t="shared" si="47"/>
        <v>2.8531759536350507</v>
      </c>
      <c r="BH70" s="345">
        <f t="shared" si="48"/>
        <v>2.7463712787141876</v>
      </c>
      <c r="BI70" s="345">
        <f t="shared" si="49"/>
        <v>0.10000000000000009</v>
      </c>
      <c r="BJ70" s="345">
        <f t="shared" si="50"/>
        <v>1.8883859337173088</v>
      </c>
      <c r="BK70" s="345">
        <f t="shared" si="51"/>
        <v>1.9344061895767439</v>
      </c>
      <c r="BL70" s="345">
        <f t="shared" si="52"/>
        <v>-4.0000000000000036E-2</v>
      </c>
      <c r="BM70" s="106">
        <f t="shared" si="53"/>
        <v>8494.6950644120498</v>
      </c>
      <c r="BN70" s="106">
        <f t="shared" si="54"/>
        <v>8368.0630614819838</v>
      </c>
      <c r="BO70" s="106">
        <f t="shared" si="55"/>
        <v>127</v>
      </c>
      <c r="BP70" s="106">
        <v>0</v>
      </c>
    </row>
    <row r="71" spans="2:68" s="14" customFormat="1" ht="13.5" customHeight="1">
      <c r="B71" s="6">
        <v>66</v>
      </c>
      <c r="C71" s="22" t="s">
        <v>5</v>
      </c>
      <c r="D71" s="433">
        <v>5354</v>
      </c>
      <c r="E71" s="346">
        <v>15560</v>
      </c>
      <c r="F71" s="433">
        <v>247940160</v>
      </c>
      <c r="G71" s="433">
        <v>3496</v>
      </c>
      <c r="H71" s="433">
        <v>26590</v>
      </c>
      <c r="I71" s="113">
        <f t="shared" ref="I71:I79" si="60">IFERROR(F71/D71,"-")</f>
        <v>46309.331341053417</v>
      </c>
      <c r="J71" s="113">
        <f t="shared" ref="J71:J79" si="61">IFERROR(F71/E71,"-")</f>
        <v>15934.457583547557</v>
      </c>
      <c r="K71" s="113">
        <f t="shared" ref="K71:K79" si="62">IFERROR(F71/G71,"-")</f>
        <v>70921.098398169343</v>
      </c>
      <c r="L71" s="147">
        <f t="shared" si="58"/>
        <v>0.6529697422487859</v>
      </c>
      <c r="M71" s="248">
        <f t="shared" ref="M71:M79" si="63">IFERROR(E71/D71,"-")</f>
        <v>2.9062383264848712</v>
      </c>
      <c r="N71" s="247">
        <f t="shared" ref="N71:N79" si="64">IFERROR(H71/E71,"-")</f>
        <v>1.7088688946015425</v>
      </c>
      <c r="O71" s="200">
        <f t="shared" ref="O71:O79" si="65">IFERROR(F71/H71,"-")</f>
        <v>9324.5641218503188</v>
      </c>
      <c r="R71" s="189" t="str">
        <f t="shared" ref="R71:R79" si="66">INDEX($C$6:$C$79,MATCH(S71,$I$6:$I$79,0))</f>
        <v>泉佐野市</v>
      </c>
      <c r="S71" s="106">
        <f t="shared" ref="S71:S79" si="67">LARGE($I$6:$I$79,ROW(A66))</f>
        <v>39251.930361584084</v>
      </c>
      <c r="T71" s="106">
        <f t="shared" ref="T71:T79" si="68">VLOOKUP(R71,$S$88:$AE$161,7,FALSE)</f>
        <v>37695.800268096515</v>
      </c>
      <c r="U71" s="106">
        <f t="shared" ref="U71:U79" si="69">ROUND(S71,0)-ROUND(T71,0)</f>
        <v>1556</v>
      </c>
      <c r="V71" s="189" t="str">
        <f t="shared" ref="V71:V79" si="70">INDEX($C$6:$C$79,MATCH(W71,$J$6:$J$79,0))</f>
        <v>西淀川区</v>
      </c>
      <c r="W71" s="106">
        <f t="shared" ref="W71:W79" si="71">LARGE($J$6:$J$79,ROW(A66))</f>
        <v>15312.817654703589</v>
      </c>
      <c r="X71" s="106">
        <f t="shared" ref="X71:X79" si="72">VLOOKUP(V71,$S$88:$AE$161,8,FALSE)</f>
        <v>15170.583598726114</v>
      </c>
      <c r="Y71" s="106">
        <f t="shared" ref="Y71:Y79" si="73">ROUND(W71,0)-ROUND(X71,0)</f>
        <v>142</v>
      </c>
      <c r="Z71" s="189" t="str">
        <f t="shared" ref="Z71:Z79" si="74">INDEX($C$6:$C$79,MATCH(AA71,$K$6:$K$79,0))</f>
        <v>池田市</v>
      </c>
      <c r="AA71" s="200">
        <f t="shared" ref="AA71:AA79" si="75">LARGE($K$6:$K$79,ROW(A66))</f>
        <v>72507.401396489906</v>
      </c>
      <c r="AB71" s="106">
        <f t="shared" ref="AB71:AB79" si="76">VLOOKUP(Z71,$S$88:$AE$161,9,FALSE)</f>
        <v>72962.147609786058</v>
      </c>
      <c r="AC71" s="106">
        <f t="shared" ref="AC71:AC79" si="77">ROUND(AA71,0)-ROUND(AB71,0)</f>
        <v>-455</v>
      </c>
      <c r="AD71" s="189" t="str">
        <f t="shared" ref="AD71:AD79" si="78">INDEX($C$6:$C$79,MATCH(AE71,$L$6:$L$79,0))</f>
        <v>能勢町</v>
      </c>
      <c r="AE71" s="90">
        <f t="shared" ref="AE71:AE79" si="79">LARGE($L$6:$L$79,ROW(A66))</f>
        <v>0.50504164839982468</v>
      </c>
      <c r="AF71" s="90">
        <f t="shared" si="59"/>
        <v>0.48185576481396419</v>
      </c>
      <c r="AG71" s="344">
        <f t="shared" ref="AG71:AG79" si="80">(ROUND(AE71,3)-ROUND(AF71,3))*100</f>
        <v>2.300000000000002</v>
      </c>
      <c r="AH71" s="189" t="str">
        <f t="shared" ref="AH71:AH79" si="81">INDEX($C$6:$C$79,MATCH(AI71,$M$6:$M$79,0))</f>
        <v>岸和田市</v>
      </c>
      <c r="AI71" s="247">
        <f t="shared" ref="AI71:AI79" si="82">LARGE($M$6:$M$79,ROW(A66))</f>
        <v>2.3513400335008376</v>
      </c>
      <c r="AJ71" s="345">
        <f t="shared" ref="AJ71:AJ79" si="83">VLOOKUP(AH71,$S$88:$AE$161,11,FALSE)</f>
        <v>2.2181335484087779</v>
      </c>
      <c r="AK71" s="345">
        <f t="shared" ref="AK71:AK79" si="84">ROUND(AI71,2)-ROUND(AJ71,2)</f>
        <v>0.12999999999999989</v>
      </c>
      <c r="AL71" s="189" t="str">
        <f t="shared" ref="AL71:AL79" si="85">INDEX($C$6:$C$79,MATCH(AM71,$N$6:$N$79,0))</f>
        <v>千早赤阪村</v>
      </c>
      <c r="AM71" s="247">
        <f t="shared" ref="AM71:AM79" si="86">LARGE($N$6:$N$79,ROW(A66))</f>
        <v>1.7863777089783281</v>
      </c>
      <c r="AN71" s="247">
        <f t="shared" ref="AN71:AN79" si="87">VLOOKUP(AL71,$S$88:$AE$161,12,FALSE)</f>
        <v>1.8820459290187892</v>
      </c>
      <c r="AO71" s="247">
        <f t="shared" ref="AO71:AO79" si="88">ROUND(AM71,2)-ROUND(AN71,2)</f>
        <v>-8.9999999999999858E-2</v>
      </c>
      <c r="AP71" s="189" t="str">
        <f t="shared" ref="AP71:AP79" si="89">INDEX($C$6:$C$79,MATCH(AQ71,$O$6:$O$79,0))</f>
        <v>堺市美原区</v>
      </c>
      <c r="AQ71" s="200">
        <f t="shared" ref="AQ71:AQ79" si="90">LARGE($O$6:$O$79,ROW(A66))</f>
        <v>8185.5570704041011</v>
      </c>
      <c r="AR71" s="200">
        <f t="shared" ref="AR71:AR79" si="91">VLOOKUP(AP71,$S$88:$AE$161,13,FALSE)</f>
        <v>7864.5325639389894</v>
      </c>
      <c r="AS71" s="200">
        <f t="shared" ref="AS71:AS79" si="92">ROUND(AQ71,0)-ROUND(AR71,0)</f>
        <v>321</v>
      </c>
      <c r="AT71" s="15"/>
      <c r="AU71" s="106">
        <f t="shared" ref="AU71:AU79" si="93">$I$80</f>
        <v>45768.544918422951</v>
      </c>
      <c r="AV71" s="106">
        <f t="shared" ref="AV71:AV79" si="94">$Y$162</f>
        <v>44456.15174059679</v>
      </c>
      <c r="AW71" s="106">
        <f t="shared" ref="AW71:AW79" si="95">ROUND(AU71,0)-ROUND(AV71,0)</f>
        <v>1313</v>
      </c>
      <c r="AX71" s="106">
        <f t="shared" ref="AX71:AX79" si="96">$J$80</f>
        <v>16041.262670853561</v>
      </c>
      <c r="AY71" s="106">
        <f t="shared" ref="AY71:AY79" si="97">$Z$162</f>
        <v>16187.232980899265</v>
      </c>
      <c r="AZ71" s="106">
        <f t="shared" ref="AZ71:AZ79" si="98">ROUND(AX71,0)-ROUND(AY71,0)</f>
        <v>-146</v>
      </c>
      <c r="BA71" s="106">
        <f t="shared" ref="BA71:BA79" si="99">$K$80</f>
        <v>80156.432936676807</v>
      </c>
      <c r="BB71" s="106">
        <f t="shared" ref="BB71:BB79" si="100">$AA$162</f>
        <v>80262.585512980906</v>
      </c>
      <c r="BC71" s="106">
        <f t="shared" ref="BC71:BC79" si="101">ROUND(BA71,0)-ROUND(BB71,0)</f>
        <v>-107</v>
      </c>
      <c r="BD71" s="90">
        <f t="shared" ref="BD71:BD79" si="102">$L$80</f>
        <v>0.57099029038105886</v>
      </c>
      <c r="BE71" s="90">
        <f t="shared" ref="BE71:BE79" si="103">$AB$162</f>
        <v>0.5538838732451109</v>
      </c>
      <c r="BF71" s="344">
        <f t="shared" ref="BF71:BF79" si="104">(ROUND(BD71,3)-ROUND(BE71,3))*100</f>
        <v>1.6999999999999904</v>
      </c>
      <c r="BG71" s="345">
        <f t="shared" ref="BG71:BG79" si="105">$M$80</f>
        <v>2.8531759536350507</v>
      </c>
      <c r="BH71" s="345">
        <f t="shared" ref="BH71:BH79" si="106">$AC$162</f>
        <v>2.7463712787141876</v>
      </c>
      <c r="BI71" s="345">
        <f t="shared" ref="BI71:BI79" si="107">ROUND(BG71,2)-ROUND(BH71,2)</f>
        <v>0.10000000000000009</v>
      </c>
      <c r="BJ71" s="345">
        <f t="shared" ref="BJ71:BJ79" si="108">$N$80</f>
        <v>1.8883859337173088</v>
      </c>
      <c r="BK71" s="345">
        <f t="shared" ref="BK71:BK79" si="109">$AD$162</f>
        <v>1.9344061895767439</v>
      </c>
      <c r="BL71" s="345">
        <f t="shared" ref="BL71:BL79" si="110">ROUND(BJ71,2)-ROUND(BK71,2)</f>
        <v>-4.0000000000000036E-2</v>
      </c>
      <c r="BM71" s="106">
        <f t="shared" ref="BM71:BM79" si="111">$O$80</f>
        <v>8494.6950644120498</v>
      </c>
      <c r="BN71" s="106">
        <f t="shared" ref="BN71:BN79" si="112">$AE$162</f>
        <v>8368.0630614819838</v>
      </c>
      <c r="BO71" s="106">
        <f t="shared" ref="BO71:BO79" si="113">ROUND(BM71,0)-ROUND(BN71,0)</f>
        <v>127</v>
      </c>
      <c r="BP71" s="106">
        <v>0</v>
      </c>
    </row>
    <row r="72" spans="2:68" s="14" customFormat="1" ht="13.5" customHeight="1">
      <c r="B72" s="6">
        <v>67</v>
      </c>
      <c r="C72" s="22" t="s">
        <v>6</v>
      </c>
      <c r="D72" s="433">
        <v>2281</v>
      </c>
      <c r="E72" s="346">
        <v>5786</v>
      </c>
      <c r="F72" s="433">
        <v>92704130</v>
      </c>
      <c r="G72" s="433">
        <v>1152</v>
      </c>
      <c r="H72" s="433">
        <v>11093</v>
      </c>
      <c r="I72" s="113">
        <f t="shared" si="60"/>
        <v>40641.880754055237</v>
      </c>
      <c r="J72" s="113">
        <f t="shared" si="61"/>
        <v>16022.144832353957</v>
      </c>
      <c r="K72" s="113">
        <f t="shared" si="62"/>
        <v>80472.335069444438</v>
      </c>
      <c r="L72" s="147">
        <f t="shared" si="58"/>
        <v>0.50504164839982468</v>
      </c>
      <c r="M72" s="248">
        <f t="shared" si="63"/>
        <v>2.5366067514248138</v>
      </c>
      <c r="N72" s="247">
        <f t="shared" si="64"/>
        <v>1.917213964742482</v>
      </c>
      <c r="O72" s="200">
        <f t="shared" si="65"/>
        <v>8356.993599567295</v>
      </c>
      <c r="R72" s="189" t="str">
        <f t="shared" si="66"/>
        <v>島本町</v>
      </c>
      <c r="S72" s="106">
        <f t="shared" si="67"/>
        <v>38954.291195089201</v>
      </c>
      <c r="T72" s="106">
        <f t="shared" si="68"/>
        <v>38412.726900225367</v>
      </c>
      <c r="U72" s="106">
        <f t="shared" si="69"/>
        <v>541</v>
      </c>
      <c r="V72" s="189" t="str">
        <f t="shared" si="70"/>
        <v>島本町</v>
      </c>
      <c r="W72" s="106">
        <f t="shared" si="71"/>
        <v>15290.167909042993</v>
      </c>
      <c r="X72" s="106">
        <f t="shared" si="72"/>
        <v>15685.812766669455</v>
      </c>
      <c r="Y72" s="106">
        <f t="shared" si="73"/>
        <v>-396</v>
      </c>
      <c r="Z72" s="189" t="str">
        <f t="shared" si="74"/>
        <v>寝屋川市</v>
      </c>
      <c r="AA72" s="200">
        <f t="shared" si="75"/>
        <v>72315.746010339397</v>
      </c>
      <c r="AB72" s="106">
        <f t="shared" si="76"/>
        <v>71978.376357056695</v>
      </c>
      <c r="AC72" s="106">
        <f t="shared" si="77"/>
        <v>338</v>
      </c>
      <c r="AD72" s="189" t="str">
        <f t="shared" si="78"/>
        <v>東成区</v>
      </c>
      <c r="AE72" s="90">
        <f t="shared" si="79"/>
        <v>0.50441625180664851</v>
      </c>
      <c r="AF72" s="90">
        <f t="shared" si="59"/>
        <v>0.49362553120573288</v>
      </c>
      <c r="AG72" s="344">
        <f t="shared" si="80"/>
        <v>1.0000000000000009</v>
      </c>
      <c r="AH72" s="189" t="str">
        <f t="shared" si="81"/>
        <v>岬町</v>
      </c>
      <c r="AI72" s="247">
        <f t="shared" si="82"/>
        <v>2.3130341880341883</v>
      </c>
      <c r="AJ72" s="345">
        <f t="shared" si="83"/>
        <v>2.1740834033025469</v>
      </c>
      <c r="AK72" s="345">
        <f t="shared" si="84"/>
        <v>0.14000000000000012</v>
      </c>
      <c r="AL72" s="189" t="str">
        <f t="shared" si="85"/>
        <v>交野市</v>
      </c>
      <c r="AM72" s="247">
        <f t="shared" si="86"/>
        <v>1.775399565272983</v>
      </c>
      <c r="AN72" s="247">
        <f t="shared" si="87"/>
        <v>1.7852834740651387</v>
      </c>
      <c r="AO72" s="247">
        <f t="shared" si="88"/>
        <v>-1.0000000000000009E-2</v>
      </c>
      <c r="AP72" s="189" t="str">
        <f t="shared" si="89"/>
        <v>東成区</v>
      </c>
      <c r="AQ72" s="200">
        <f t="shared" si="90"/>
        <v>8162.4081338202805</v>
      </c>
      <c r="AR72" s="200">
        <f t="shared" si="91"/>
        <v>8050.0397937094103</v>
      </c>
      <c r="AS72" s="200">
        <f t="shared" si="92"/>
        <v>112</v>
      </c>
      <c r="AT72" s="15"/>
      <c r="AU72" s="106">
        <f t="shared" si="93"/>
        <v>45768.544918422951</v>
      </c>
      <c r="AV72" s="106">
        <f t="shared" si="94"/>
        <v>44456.15174059679</v>
      </c>
      <c r="AW72" s="106">
        <f t="shared" si="95"/>
        <v>1313</v>
      </c>
      <c r="AX72" s="106">
        <f t="shared" si="96"/>
        <v>16041.262670853561</v>
      </c>
      <c r="AY72" s="106">
        <f t="shared" si="97"/>
        <v>16187.232980899265</v>
      </c>
      <c r="AZ72" s="106">
        <f t="shared" si="98"/>
        <v>-146</v>
      </c>
      <c r="BA72" s="106">
        <f t="shared" si="99"/>
        <v>80156.432936676807</v>
      </c>
      <c r="BB72" s="106">
        <f t="shared" si="100"/>
        <v>80262.585512980906</v>
      </c>
      <c r="BC72" s="106">
        <f t="shared" si="101"/>
        <v>-107</v>
      </c>
      <c r="BD72" s="90">
        <f t="shared" si="102"/>
        <v>0.57099029038105886</v>
      </c>
      <c r="BE72" s="90">
        <f t="shared" si="103"/>
        <v>0.5538838732451109</v>
      </c>
      <c r="BF72" s="344">
        <f t="shared" si="104"/>
        <v>1.6999999999999904</v>
      </c>
      <c r="BG72" s="345">
        <f t="shared" si="105"/>
        <v>2.8531759536350507</v>
      </c>
      <c r="BH72" s="345">
        <f t="shared" si="106"/>
        <v>2.7463712787141876</v>
      </c>
      <c r="BI72" s="345">
        <f t="shared" si="107"/>
        <v>0.10000000000000009</v>
      </c>
      <c r="BJ72" s="345">
        <f t="shared" si="108"/>
        <v>1.8883859337173088</v>
      </c>
      <c r="BK72" s="345">
        <f t="shared" si="109"/>
        <v>1.9344061895767439</v>
      </c>
      <c r="BL72" s="345">
        <f t="shared" si="110"/>
        <v>-4.0000000000000036E-2</v>
      </c>
      <c r="BM72" s="106">
        <f t="shared" si="111"/>
        <v>8494.6950644120498</v>
      </c>
      <c r="BN72" s="106">
        <f t="shared" si="112"/>
        <v>8368.0630614819838</v>
      </c>
      <c r="BO72" s="106">
        <f t="shared" si="113"/>
        <v>127</v>
      </c>
      <c r="BP72" s="106">
        <v>0</v>
      </c>
    </row>
    <row r="73" spans="2:68" s="14" customFormat="1" ht="13.5" customHeight="1">
      <c r="B73" s="6">
        <v>68</v>
      </c>
      <c r="C73" s="22" t="s">
        <v>46</v>
      </c>
      <c r="D73" s="433">
        <v>3064</v>
      </c>
      <c r="E73" s="346">
        <v>7420</v>
      </c>
      <c r="F73" s="433">
        <v>128054170</v>
      </c>
      <c r="G73" s="433">
        <v>1560</v>
      </c>
      <c r="H73" s="433">
        <v>15743</v>
      </c>
      <c r="I73" s="113">
        <f t="shared" si="60"/>
        <v>41793.136422976502</v>
      </c>
      <c r="J73" s="113">
        <f t="shared" si="61"/>
        <v>17257.974393530996</v>
      </c>
      <c r="K73" s="113">
        <f t="shared" si="62"/>
        <v>82086.006410256407</v>
      </c>
      <c r="L73" s="147">
        <f t="shared" si="58"/>
        <v>0.50913838120104438</v>
      </c>
      <c r="M73" s="248">
        <f t="shared" si="63"/>
        <v>2.4216710182767622</v>
      </c>
      <c r="N73" s="247">
        <f t="shared" si="64"/>
        <v>2.1216981132075472</v>
      </c>
      <c r="O73" s="200">
        <f t="shared" si="65"/>
        <v>8134.0386203391981</v>
      </c>
      <c r="R73" s="189" t="str">
        <f t="shared" si="66"/>
        <v>岸和田市</v>
      </c>
      <c r="S73" s="106">
        <f t="shared" si="67"/>
        <v>38921.323605205514</v>
      </c>
      <c r="T73" s="106">
        <f t="shared" si="68"/>
        <v>37631.174513559832</v>
      </c>
      <c r="U73" s="106">
        <f t="shared" si="69"/>
        <v>1290</v>
      </c>
      <c r="V73" s="189" t="str">
        <f t="shared" si="70"/>
        <v>河内長野市</v>
      </c>
      <c r="W73" s="106">
        <f t="shared" si="71"/>
        <v>15239.69656526608</v>
      </c>
      <c r="X73" s="106">
        <f t="shared" si="72"/>
        <v>15361.07971284413</v>
      </c>
      <c r="Y73" s="106">
        <f t="shared" si="73"/>
        <v>-121</v>
      </c>
      <c r="Z73" s="189" t="str">
        <f t="shared" si="74"/>
        <v>交野市</v>
      </c>
      <c r="AA73" s="200">
        <f t="shared" si="75"/>
        <v>71811.679621083313</v>
      </c>
      <c r="AB73" s="106">
        <f t="shared" si="76"/>
        <v>70055.391815993586</v>
      </c>
      <c r="AC73" s="106">
        <f t="shared" si="77"/>
        <v>1757</v>
      </c>
      <c r="AD73" s="189" t="str">
        <f t="shared" si="78"/>
        <v>岸和田市</v>
      </c>
      <c r="AE73" s="90">
        <f t="shared" si="79"/>
        <v>0.50373663187733542</v>
      </c>
      <c r="AF73" s="90">
        <f t="shared" si="59"/>
        <v>0.48872534193635109</v>
      </c>
      <c r="AG73" s="344">
        <f t="shared" si="80"/>
        <v>1.5000000000000013</v>
      </c>
      <c r="AH73" s="189" t="str">
        <f t="shared" si="81"/>
        <v>泉南市</v>
      </c>
      <c r="AI73" s="247">
        <f t="shared" si="82"/>
        <v>2.295581417352635</v>
      </c>
      <c r="AJ73" s="345">
        <f t="shared" si="83"/>
        <v>2.1216851796257381</v>
      </c>
      <c r="AK73" s="345">
        <f t="shared" si="84"/>
        <v>0.17999999999999972</v>
      </c>
      <c r="AL73" s="189" t="str">
        <f t="shared" si="85"/>
        <v>茨木市</v>
      </c>
      <c r="AM73" s="247">
        <f t="shared" si="86"/>
        <v>1.7724466381629991</v>
      </c>
      <c r="AN73" s="247">
        <f t="shared" si="87"/>
        <v>1.8025044852394847</v>
      </c>
      <c r="AO73" s="247">
        <f t="shared" si="88"/>
        <v>-3.0000000000000027E-2</v>
      </c>
      <c r="AP73" s="189" t="str">
        <f t="shared" si="89"/>
        <v>高槻市</v>
      </c>
      <c r="AQ73" s="200">
        <f t="shared" si="90"/>
        <v>8142.989436149428</v>
      </c>
      <c r="AR73" s="200">
        <f t="shared" si="91"/>
        <v>8066.2249725282936</v>
      </c>
      <c r="AS73" s="200">
        <f t="shared" si="92"/>
        <v>77</v>
      </c>
      <c r="AT73" s="15"/>
      <c r="AU73" s="106">
        <f t="shared" si="93"/>
        <v>45768.544918422951</v>
      </c>
      <c r="AV73" s="106">
        <f t="shared" si="94"/>
        <v>44456.15174059679</v>
      </c>
      <c r="AW73" s="106">
        <f t="shared" si="95"/>
        <v>1313</v>
      </c>
      <c r="AX73" s="106">
        <f t="shared" si="96"/>
        <v>16041.262670853561</v>
      </c>
      <c r="AY73" s="106">
        <f t="shared" si="97"/>
        <v>16187.232980899265</v>
      </c>
      <c r="AZ73" s="106">
        <f t="shared" si="98"/>
        <v>-146</v>
      </c>
      <c r="BA73" s="106">
        <f t="shared" si="99"/>
        <v>80156.432936676807</v>
      </c>
      <c r="BB73" s="106">
        <f t="shared" si="100"/>
        <v>80262.585512980906</v>
      </c>
      <c r="BC73" s="106">
        <f t="shared" si="101"/>
        <v>-107</v>
      </c>
      <c r="BD73" s="90">
        <f t="shared" si="102"/>
        <v>0.57099029038105886</v>
      </c>
      <c r="BE73" s="90">
        <f t="shared" si="103"/>
        <v>0.5538838732451109</v>
      </c>
      <c r="BF73" s="344">
        <f t="shared" si="104"/>
        <v>1.6999999999999904</v>
      </c>
      <c r="BG73" s="345">
        <f t="shared" si="105"/>
        <v>2.8531759536350507</v>
      </c>
      <c r="BH73" s="345">
        <f t="shared" si="106"/>
        <v>2.7463712787141876</v>
      </c>
      <c r="BI73" s="345">
        <f t="shared" si="107"/>
        <v>0.10000000000000009</v>
      </c>
      <c r="BJ73" s="345">
        <f t="shared" si="108"/>
        <v>1.8883859337173088</v>
      </c>
      <c r="BK73" s="345">
        <f t="shared" si="109"/>
        <v>1.9344061895767439</v>
      </c>
      <c r="BL73" s="345">
        <f t="shared" si="110"/>
        <v>-4.0000000000000036E-2</v>
      </c>
      <c r="BM73" s="106">
        <f t="shared" si="111"/>
        <v>8494.6950644120498</v>
      </c>
      <c r="BN73" s="106">
        <f t="shared" si="112"/>
        <v>8368.0630614819838</v>
      </c>
      <c r="BO73" s="106">
        <f t="shared" si="113"/>
        <v>127</v>
      </c>
      <c r="BP73" s="106">
        <v>0</v>
      </c>
    </row>
    <row r="74" spans="2:68" s="14" customFormat="1" ht="13.5" customHeight="1">
      <c r="B74" s="6">
        <v>69</v>
      </c>
      <c r="C74" s="22" t="s">
        <v>47</v>
      </c>
      <c r="D74" s="433">
        <v>7345</v>
      </c>
      <c r="E74" s="346">
        <v>16254</v>
      </c>
      <c r="F74" s="433">
        <v>268606460</v>
      </c>
      <c r="G74" s="433">
        <v>3759</v>
      </c>
      <c r="H74" s="433">
        <v>29923</v>
      </c>
      <c r="I74" s="113">
        <f t="shared" si="60"/>
        <v>36569.974132062627</v>
      </c>
      <c r="J74" s="113">
        <f t="shared" si="61"/>
        <v>16525.560477420942</v>
      </c>
      <c r="K74" s="113">
        <f t="shared" si="62"/>
        <v>71456.8927906358</v>
      </c>
      <c r="L74" s="147">
        <f t="shared" si="58"/>
        <v>0.51177671885636489</v>
      </c>
      <c r="M74" s="248">
        <f t="shared" si="63"/>
        <v>2.2129339686861811</v>
      </c>
      <c r="N74" s="247">
        <f t="shared" si="64"/>
        <v>1.840962224683155</v>
      </c>
      <c r="O74" s="200">
        <f t="shared" si="65"/>
        <v>8976.5885773485279</v>
      </c>
      <c r="R74" s="189" t="str">
        <f t="shared" si="66"/>
        <v>泉南市</v>
      </c>
      <c r="S74" s="106">
        <f t="shared" si="67"/>
        <v>38448.030087993189</v>
      </c>
      <c r="T74" s="106">
        <f t="shared" si="68"/>
        <v>35969.953967777445</v>
      </c>
      <c r="U74" s="106">
        <f t="shared" si="69"/>
        <v>2478</v>
      </c>
      <c r="V74" s="189" t="str">
        <f t="shared" si="70"/>
        <v>交野市</v>
      </c>
      <c r="W74" s="106">
        <f t="shared" si="71"/>
        <v>15120.761283723308</v>
      </c>
      <c r="X74" s="106">
        <f t="shared" si="72"/>
        <v>15046.074444252972</v>
      </c>
      <c r="Y74" s="106">
        <f t="shared" si="73"/>
        <v>75</v>
      </c>
      <c r="Z74" s="189" t="str">
        <f t="shared" si="74"/>
        <v>千早赤阪村</v>
      </c>
      <c r="AA74" s="200">
        <f t="shared" si="75"/>
        <v>71804.659400544959</v>
      </c>
      <c r="AB74" s="106">
        <f t="shared" si="76"/>
        <v>68309.133738601828</v>
      </c>
      <c r="AC74" s="106">
        <f t="shared" si="77"/>
        <v>3496</v>
      </c>
      <c r="AD74" s="189" t="str">
        <f t="shared" si="78"/>
        <v>泉佐野市</v>
      </c>
      <c r="AE74" s="90">
        <f t="shared" si="79"/>
        <v>0.50322045787896175</v>
      </c>
      <c r="AF74" s="90">
        <f t="shared" si="59"/>
        <v>0.48351206434316352</v>
      </c>
      <c r="AG74" s="344">
        <f t="shared" si="80"/>
        <v>1.9000000000000017</v>
      </c>
      <c r="AH74" s="189" t="str">
        <f t="shared" si="81"/>
        <v>浪速区</v>
      </c>
      <c r="AI74" s="247">
        <f t="shared" si="82"/>
        <v>2.295472853230224</v>
      </c>
      <c r="AJ74" s="345">
        <f t="shared" si="83"/>
        <v>2.2421124828532237</v>
      </c>
      <c r="AK74" s="345">
        <f t="shared" si="84"/>
        <v>5.9999999999999609E-2</v>
      </c>
      <c r="AL74" s="189" t="str">
        <f t="shared" si="85"/>
        <v>豊中市</v>
      </c>
      <c r="AM74" s="247">
        <f t="shared" si="86"/>
        <v>1.7718914992288297</v>
      </c>
      <c r="AN74" s="247">
        <f t="shared" si="87"/>
        <v>1.8025529634443913</v>
      </c>
      <c r="AO74" s="247">
        <f t="shared" si="88"/>
        <v>-3.0000000000000027E-2</v>
      </c>
      <c r="AP74" s="189" t="str">
        <f t="shared" si="89"/>
        <v>大正区</v>
      </c>
      <c r="AQ74" s="200">
        <f t="shared" si="90"/>
        <v>8142.0856264865706</v>
      </c>
      <c r="AR74" s="200">
        <f t="shared" si="91"/>
        <v>7893.211051222821</v>
      </c>
      <c r="AS74" s="200">
        <f t="shared" si="92"/>
        <v>249</v>
      </c>
      <c r="AT74" s="15"/>
      <c r="AU74" s="106">
        <f t="shared" si="93"/>
        <v>45768.544918422951</v>
      </c>
      <c r="AV74" s="106">
        <f t="shared" si="94"/>
        <v>44456.15174059679</v>
      </c>
      <c r="AW74" s="106">
        <f t="shared" si="95"/>
        <v>1313</v>
      </c>
      <c r="AX74" s="106">
        <f t="shared" si="96"/>
        <v>16041.262670853561</v>
      </c>
      <c r="AY74" s="106">
        <f t="shared" si="97"/>
        <v>16187.232980899265</v>
      </c>
      <c r="AZ74" s="106">
        <f t="shared" si="98"/>
        <v>-146</v>
      </c>
      <c r="BA74" s="106">
        <f t="shared" si="99"/>
        <v>80156.432936676807</v>
      </c>
      <c r="BB74" s="106">
        <f t="shared" si="100"/>
        <v>80262.585512980906</v>
      </c>
      <c r="BC74" s="106">
        <f t="shared" si="101"/>
        <v>-107</v>
      </c>
      <c r="BD74" s="90">
        <f t="shared" si="102"/>
        <v>0.57099029038105886</v>
      </c>
      <c r="BE74" s="90">
        <f t="shared" si="103"/>
        <v>0.5538838732451109</v>
      </c>
      <c r="BF74" s="344">
        <f t="shared" si="104"/>
        <v>1.6999999999999904</v>
      </c>
      <c r="BG74" s="345">
        <f t="shared" si="105"/>
        <v>2.8531759536350507</v>
      </c>
      <c r="BH74" s="345">
        <f t="shared" si="106"/>
        <v>2.7463712787141876</v>
      </c>
      <c r="BI74" s="345">
        <f t="shared" si="107"/>
        <v>0.10000000000000009</v>
      </c>
      <c r="BJ74" s="345">
        <f t="shared" si="108"/>
        <v>1.8883859337173088</v>
      </c>
      <c r="BK74" s="345">
        <f t="shared" si="109"/>
        <v>1.9344061895767439</v>
      </c>
      <c r="BL74" s="345">
        <f t="shared" si="110"/>
        <v>-4.0000000000000036E-2</v>
      </c>
      <c r="BM74" s="106">
        <f t="shared" si="111"/>
        <v>8494.6950644120498</v>
      </c>
      <c r="BN74" s="106">
        <f t="shared" si="112"/>
        <v>8368.0630614819838</v>
      </c>
      <c r="BO74" s="106">
        <f t="shared" si="113"/>
        <v>127</v>
      </c>
      <c r="BP74" s="106">
        <v>0</v>
      </c>
    </row>
    <row r="75" spans="2:68" s="14" customFormat="1" ht="13.5" customHeight="1">
      <c r="B75" s="6">
        <v>70</v>
      </c>
      <c r="C75" s="22" t="s">
        <v>48</v>
      </c>
      <c r="D75" s="433">
        <v>1234</v>
      </c>
      <c r="E75" s="346">
        <v>3092</v>
      </c>
      <c r="F75" s="433">
        <v>52845740</v>
      </c>
      <c r="G75" s="433">
        <v>666</v>
      </c>
      <c r="H75" s="433">
        <v>6170</v>
      </c>
      <c r="I75" s="113">
        <f t="shared" si="60"/>
        <v>42824.748784440846</v>
      </c>
      <c r="J75" s="113">
        <f t="shared" si="61"/>
        <v>17091.119016817593</v>
      </c>
      <c r="K75" s="113">
        <f t="shared" si="62"/>
        <v>79347.957957957959</v>
      </c>
      <c r="L75" s="147">
        <f t="shared" si="58"/>
        <v>0.53970826580226905</v>
      </c>
      <c r="M75" s="248">
        <f t="shared" si="63"/>
        <v>2.5056726094003241</v>
      </c>
      <c r="N75" s="247">
        <f t="shared" si="64"/>
        <v>1.9954721862871927</v>
      </c>
      <c r="O75" s="200">
        <f t="shared" si="65"/>
        <v>8564.9497568881688</v>
      </c>
      <c r="R75" s="189" t="str">
        <f t="shared" si="66"/>
        <v>浪速区</v>
      </c>
      <c r="S75" s="106">
        <f t="shared" si="67"/>
        <v>37907.309489286286</v>
      </c>
      <c r="T75" s="106">
        <f t="shared" si="68"/>
        <v>37027.364540466391</v>
      </c>
      <c r="U75" s="106">
        <f t="shared" si="69"/>
        <v>880</v>
      </c>
      <c r="V75" s="189" t="str">
        <f t="shared" si="70"/>
        <v>天王寺区</v>
      </c>
      <c r="W75" s="106">
        <f t="shared" si="71"/>
        <v>14839.777483720445</v>
      </c>
      <c r="X75" s="106">
        <f t="shared" si="72"/>
        <v>14885.793238225522</v>
      </c>
      <c r="Y75" s="106">
        <f t="shared" si="73"/>
        <v>-46</v>
      </c>
      <c r="Z75" s="189" t="str">
        <f t="shared" si="74"/>
        <v>熊取町</v>
      </c>
      <c r="AA75" s="200">
        <f t="shared" si="75"/>
        <v>71456.8927906358</v>
      </c>
      <c r="AB75" s="106">
        <f t="shared" si="76"/>
        <v>71133.68344060854</v>
      </c>
      <c r="AC75" s="106">
        <f t="shared" si="77"/>
        <v>323</v>
      </c>
      <c r="AD75" s="189" t="str">
        <f t="shared" si="78"/>
        <v>此花区</v>
      </c>
      <c r="AE75" s="90">
        <f t="shared" si="79"/>
        <v>0.49937649880095925</v>
      </c>
      <c r="AF75" s="90">
        <f t="shared" si="59"/>
        <v>0.48097853220169745</v>
      </c>
      <c r="AG75" s="344">
        <f t="shared" si="80"/>
        <v>1.8000000000000016</v>
      </c>
      <c r="AH75" s="189" t="str">
        <f t="shared" si="81"/>
        <v>西成区</v>
      </c>
      <c r="AI75" s="247">
        <f t="shared" si="82"/>
        <v>2.2729550857803766</v>
      </c>
      <c r="AJ75" s="345">
        <f t="shared" si="83"/>
        <v>2.2018810438468672</v>
      </c>
      <c r="AK75" s="345">
        <f t="shared" si="84"/>
        <v>6.999999999999984E-2</v>
      </c>
      <c r="AL75" s="189" t="str">
        <f t="shared" si="85"/>
        <v>河内長野市</v>
      </c>
      <c r="AM75" s="247">
        <f t="shared" si="86"/>
        <v>1.7704910488287542</v>
      </c>
      <c r="AN75" s="247">
        <f t="shared" si="87"/>
        <v>1.8174460736175544</v>
      </c>
      <c r="AO75" s="247">
        <f t="shared" si="88"/>
        <v>-5.0000000000000044E-2</v>
      </c>
      <c r="AP75" s="189" t="str">
        <f t="shared" si="89"/>
        <v>忠岡町</v>
      </c>
      <c r="AQ75" s="200">
        <f t="shared" si="90"/>
        <v>8134.0386203391981</v>
      </c>
      <c r="AR75" s="200">
        <f t="shared" si="91"/>
        <v>7897.6167718090865</v>
      </c>
      <c r="AS75" s="200">
        <f t="shared" si="92"/>
        <v>236</v>
      </c>
      <c r="AT75" s="15"/>
      <c r="AU75" s="106">
        <f t="shared" si="93"/>
        <v>45768.544918422951</v>
      </c>
      <c r="AV75" s="106">
        <f t="shared" si="94"/>
        <v>44456.15174059679</v>
      </c>
      <c r="AW75" s="106">
        <f t="shared" si="95"/>
        <v>1313</v>
      </c>
      <c r="AX75" s="106">
        <f t="shared" si="96"/>
        <v>16041.262670853561</v>
      </c>
      <c r="AY75" s="106">
        <f t="shared" si="97"/>
        <v>16187.232980899265</v>
      </c>
      <c r="AZ75" s="106">
        <f t="shared" si="98"/>
        <v>-146</v>
      </c>
      <c r="BA75" s="106">
        <f t="shared" si="99"/>
        <v>80156.432936676807</v>
      </c>
      <c r="BB75" s="106">
        <f t="shared" si="100"/>
        <v>80262.585512980906</v>
      </c>
      <c r="BC75" s="106">
        <f t="shared" si="101"/>
        <v>-107</v>
      </c>
      <c r="BD75" s="90">
        <f t="shared" si="102"/>
        <v>0.57099029038105886</v>
      </c>
      <c r="BE75" s="90">
        <f t="shared" si="103"/>
        <v>0.5538838732451109</v>
      </c>
      <c r="BF75" s="344">
        <f t="shared" si="104"/>
        <v>1.6999999999999904</v>
      </c>
      <c r="BG75" s="345">
        <f t="shared" si="105"/>
        <v>2.8531759536350507</v>
      </c>
      <c r="BH75" s="345">
        <f t="shared" si="106"/>
        <v>2.7463712787141876</v>
      </c>
      <c r="BI75" s="345">
        <f t="shared" si="107"/>
        <v>0.10000000000000009</v>
      </c>
      <c r="BJ75" s="345">
        <f t="shared" si="108"/>
        <v>1.8883859337173088</v>
      </c>
      <c r="BK75" s="345">
        <f t="shared" si="109"/>
        <v>1.9344061895767439</v>
      </c>
      <c r="BL75" s="345">
        <f t="shared" si="110"/>
        <v>-4.0000000000000036E-2</v>
      </c>
      <c r="BM75" s="106">
        <f t="shared" si="111"/>
        <v>8494.6950644120498</v>
      </c>
      <c r="BN75" s="106">
        <f t="shared" si="112"/>
        <v>8368.0630614819838</v>
      </c>
      <c r="BO75" s="106">
        <f t="shared" si="113"/>
        <v>127</v>
      </c>
      <c r="BP75" s="106">
        <v>0</v>
      </c>
    </row>
    <row r="76" spans="2:68" s="14" customFormat="1" ht="13.5" customHeight="1">
      <c r="B76" s="6">
        <v>71</v>
      </c>
      <c r="C76" s="22" t="s">
        <v>49</v>
      </c>
      <c r="D76" s="433">
        <v>3744</v>
      </c>
      <c r="E76" s="347">
        <v>8660</v>
      </c>
      <c r="F76" s="438">
        <v>136399320</v>
      </c>
      <c r="G76" s="438">
        <v>1859</v>
      </c>
      <c r="H76" s="433">
        <v>15908</v>
      </c>
      <c r="I76" s="113">
        <f t="shared" si="60"/>
        <v>36431.442307692305</v>
      </c>
      <c r="J76" s="113">
        <f t="shared" si="61"/>
        <v>15750.498845265589</v>
      </c>
      <c r="K76" s="113">
        <f t="shared" si="62"/>
        <v>73372.415277030668</v>
      </c>
      <c r="L76" s="147">
        <f t="shared" si="58"/>
        <v>0.49652777777777779</v>
      </c>
      <c r="M76" s="248">
        <f t="shared" si="63"/>
        <v>2.3130341880341883</v>
      </c>
      <c r="N76" s="247">
        <f t="shared" si="64"/>
        <v>1.8369515011547344</v>
      </c>
      <c r="O76" s="200">
        <f t="shared" si="65"/>
        <v>8574.2594920794563</v>
      </c>
      <c r="R76" s="189" t="str">
        <f t="shared" si="66"/>
        <v>熊取町</v>
      </c>
      <c r="S76" s="106">
        <f t="shared" si="67"/>
        <v>36569.974132062627</v>
      </c>
      <c r="T76" s="106">
        <f t="shared" si="68"/>
        <v>35540.846367490136</v>
      </c>
      <c r="U76" s="106">
        <f t="shared" si="69"/>
        <v>1029</v>
      </c>
      <c r="V76" s="189" t="str">
        <f t="shared" si="70"/>
        <v>中央区</v>
      </c>
      <c r="W76" s="106">
        <f t="shared" si="71"/>
        <v>14746.647862952068</v>
      </c>
      <c r="X76" s="106">
        <f t="shared" si="72"/>
        <v>15082.925903431522</v>
      </c>
      <c r="Y76" s="106">
        <f t="shared" si="73"/>
        <v>-336</v>
      </c>
      <c r="Z76" s="189" t="str">
        <f t="shared" si="74"/>
        <v>豊能町</v>
      </c>
      <c r="AA76" s="200">
        <f t="shared" si="75"/>
        <v>70921.098398169343</v>
      </c>
      <c r="AB76" s="106">
        <f t="shared" si="76"/>
        <v>74154.067635903921</v>
      </c>
      <c r="AC76" s="106">
        <f t="shared" si="77"/>
        <v>-3233</v>
      </c>
      <c r="AD76" s="189" t="str">
        <f t="shared" si="78"/>
        <v>岬町</v>
      </c>
      <c r="AE76" s="90">
        <f t="shared" si="79"/>
        <v>0.49652777777777779</v>
      </c>
      <c r="AF76" s="90">
        <f t="shared" si="59"/>
        <v>0.48166806605093759</v>
      </c>
      <c r="AG76" s="344">
        <f t="shared" si="80"/>
        <v>1.5000000000000013</v>
      </c>
      <c r="AH76" s="189" t="str">
        <f t="shared" si="81"/>
        <v>千早赤阪村</v>
      </c>
      <c r="AI76" s="247">
        <f t="shared" si="82"/>
        <v>2.2306629834254146</v>
      </c>
      <c r="AJ76" s="345">
        <f t="shared" si="83"/>
        <v>2.0661394680086267</v>
      </c>
      <c r="AK76" s="345">
        <f t="shared" si="84"/>
        <v>0.16000000000000014</v>
      </c>
      <c r="AL76" s="189" t="str">
        <f t="shared" si="85"/>
        <v>池田市</v>
      </c>
      <c r="AM76" s="247">
        <f t="shared" si="86"/>
        <v>1.7472813774354328</v>
      </c>
      <c r="AN76" s="247">
        <f t="shared" si="87"/>
        <v>1.7808272366861486</v>
      </c>
      <c r="AO76" s="247">
        <f t="shared" si="88"/>
        <v>-3.0000000000000027E-2</v>
      </c>
      <c r="AP76" s="189" t="str">
        <f t="shared" si="89"/>
        <v>住吉区</v>
      </c>
      <c r="AQ76" s="200">
        <f t="shared" si="90"/>
        <v>8119.3974079283516</v>
      </c>
      <c r="AR76" s="200">
        <f t="shared" si="91"/>
        <v>7966.5257437459013</v>
      </c>
      <c r="AS76" s="200">
        <f t="shared" si="92"/>
        <v>152</v>
      </c>
      <c r="AT76" s="15"/>
      <c r="AU76" s="106">
        <f t="shared" si="93"/>
        <v>45768.544918422951</v>
      </c>
      <c r="AV76" s="106">
        <f t="shared" si="94"/>
        <v>44456.15174059679</v>
      </c>
      <c r="AW76" s="106">
        <f t="shared" si="95"/>
        <v>1313</v>
      </c>
      <c r="AX76" s="106">
        <f t="shared" si="96"/>
        <v>16041.262670853561</v>
      </c>
      <c r="AY76" s="106">
        <f t="shared" si="97"/>
        <v>16187.232980899265</v>
      </c>
      <c r="AZ76" s="106">
        <f t="shared" si="98"/>
        <v>-146</v>
      </c>
      <c r="BA76" s="106">
        <f t="shared" si="99"/>
        <v>80156.432936676807</v>
      </c>
      <c r="BB76" s="106">
        <f t="shared" si="100"/>
        <v>80262.585512980906</v>
      </c>
      <c r="BC76" s="106">
        <f t="shared" si="101"/>
        <v>-107</v>
      </c>
      <c r="BD76" s="90">
        <f t="shared" si="102"/>
        <v>0.57099029038105886</v>
      </c>
      <c r="BE76" s="90">
        <f t="shared" si="103"/>
        <v>0.5538838732451109</v>
      </c>
      <c r="BF76" s="344">
        <f t="shared" si="104"/>
        <v>1.6999999999999904</v>
      </c>
      <c r="BG76" s="345">
        <f t="shared" si="105"/>
        <v>2.8531759536350507</v>
      </c>
      <c r="BH76" s="345">
        <f t="shared" si="106"/>
        <v>2.7463712787141876</v>
      </c>
      <c r="BI76" s="345">
        <f t="shared" si="107"/>
        <v>0.10000000000000009</v>
      </c>
      <c r="BJ76" s="345">
        <f t="shared" si="108"/>
        <v>1.8883859337173088</v>
      </c>
      <c r="BK76" s="345">
        <f t="shared" si="109"/>
        <v>1.9344061895767439</v>
      </c>
      <c r="BL76" s="345">
        <f t="shared" si="110"/>
        <v>-4.0000000000000036E-2</v>
      </c>
      <c r="BM76" s="106">
        <f t="shared" si="111"/>
        <v>8494.6950644120498</v>
      </c>
      <c r="BN76" s="106">
        <f t="shared" si="112"/>
        <v>8368.0630614819838</v>
      </c>
      <c r="BO76" s="106">
        <f t="shared" si="113"/>
        <v>127</v>
      </c>
      <c r="BP76" s="106">
        <v>0</v>
      </c>
    </row>
    <row r="77" spans="2:68" s="14" customFormat="1" ht="13.5" customHeight="1">
      <c r="B77" s="6">
        <v>72</v>
      </c>
      <c r="C77" s="22" t="s">
        <v>27</v>
      </c>
      <c r="D77" s="433">
        <v>2331</v>
      </c>
      <c r="E77" s="347">
        <v>6050</v>
      </c>
      <c r="F77" s="438">
        <v>109471340</v>
      </c>
      <c r="G77" s="438">
        <v>1255</v>
      </c>
      <c r="H77" s="433">
        <v>12492</v>
      </c>
      <c r="I77" s="113">
        <f t="shared" si="60"/>
        <v>46963.251823251827</v>
      </c>
      <c r="J77" s="113">
        <f t="shared" si="61"/>
        <v>18094.436363636363</v>
      </c>
      <c r="K77" s="113">
        <f t="shared" si="62"/>
        <v>87228.159362549806</v>
      </c>
      <c r="L77" s="147">
        <f t="shared" si="58"/>
        <v>0.53839553839553844</v>
      </c>
      <c r="M77" s="248">
        <f t="shared" si="63"/>
        <v>2.5954525954525955</v>
      </c>
      <c r="N77" s="247">
        <f t="shared" si="64"/>
        <v>2.0647933884297522</v>
      </c>
      <c r="O77" s="200">
        <f t="shared" si="65"/>
        <v>8763.3157220621197</v>
      </c>
      <c r="R77" s="189" t="str">
        <f t="shared" si="66"/>
        <v>岬町</v>
      </c>
      <c r="S77" s="106">
        <f t="shared" si="67"/>
        <v>36431.442307692305</v>
      </c>
      <c r="T77" s="106">
        <f t="shared" si="68"/>
        <v>35665.74027427932</v>
      </c>
      <c r="U77" s="106">
        <f t="shared" si="69"/>
        <v>765</v>
      </c>
      <c r="V77" s="189" t="str">
        <f t="shared" si="70"/>
        <v>枚方市</v>
      </c>
      <c r="W77" s="106">
        <f t="shared" si="71"/>
        <v>14730.384467362386</v>
      </c>
      <c r="X77" s="106">
        <f t="shared" si="72"/>
        <v>14843.159718808376</v>
      </c>
      <c r="Y77" s="106">
        <f t="shared" si="73"/>
        <v>-113</v>
      </c>
      <c r="Z77" s="189" t="str">
        <f t="shared" si="74"/>
        <v>高槻市</v>
      </c>
      <c r="AA77" s="200">
        <f t="shared" si="75"/>
        <v>70642.424618037781</v>
      </c>
      <c r="AB77" s="106">
        <f t="shared" si="76"/>
        <v>70971.234701329056</v>
      </c>
      <c r="AC77" s="106">
        <f t="shared" si="77"/>
        <v>-329</v>
      </c>
      <c r="AD77" s="189" t="str">
        <f t="shared" si="78"/>
        <v>貝塚市</v>
      </c>
      <c r="AE77" s="90">
        <f t="shared" si="79"/>
        <v>0.49406019969389986</v>
      </c>
      <c r="AF77" s="90">
        <f t="shared" si="59"/>
        <v>0.47579971126814075</v>
      </c>
      <c r="AG77" s="344">
        <f t="shared" si="80"/>
        <v>1.8000000000000016</v>
      </c>
      <c r="AH77" s="189" t="str">
        <f t="shared" si="81"/>
        <v>貝塚市</v>
      </c>
      <c r="AI77" s="247">
        <f t="shared" si="82"/>
        <v>2.2152175497412725</v>
      </c>
      <c r="AJ77" s="345">
        <f t="shared" si="83"/>
        <v>2.0937618721981615</v>
      </c>
      <c r="AK77" s="345">
        <f t="shared" si="84"/>
        <v>0.13000000000000034</v>
      </c>
      <c r="AL77" s="189" t="str">
        <f t="shared" si="85"/>
        <v>福島区</v>
      </c>
      <c r="AM77" s="247">
        <f t="shared" si="86"/>
        <v>1.7402442352299086</v>
      </c>
      <c r="AN77" s="247">
        <f t="shared" si="87"/>
        <v>1.7846430273917349</v>
      </c>
      <c r="AO77" s="247">
        <f t="shared" si="88"/>
        <v>-4.0000000000000036E-2</v>
      </c>
      <c r="AP77" s="189" t="str">
        <f t="shared" si="89"/>
        <v>島本町</v>
      </c>
      <c r="AQ77" s="200">
        <f t="shared" si="90"/>
        <v>8063.402160101652</v>
      </c>
      <c r="AR77" s="200">
        <f t="shared" si="91"/>
        <v>8151.1399008781846</v>
      </c>
      <c r="AS77" s="200">
        <f t="shared" si="92"/>
        <v>-88</v>
      </c>
      <c r="AT77" s="15"/>
      <c r="AU77" s="106">
        <f t="shared" si="93"/>
        <v>45768.544918422951</v>
      </c>
      <c r="AV77" s="106">
        <f t="shared" si="94"/>
        <v>44456.15174059679</v>
      </c>
      <c r="AW77" s="106">
        <f t="shared" si="95"/>
        <v>1313</v>
      </c>
      <c r="AX77" s="106">
        <f t="shared" si="96"/>
        <v>16041.262670853561</v>
      </c>
      <c r="AY77" s="106">
        <f t="shared" si="97"/>
        <v>16187.232980899265</v>
      </c>
      <c r="AZ77" s="106">
        <f t="shared" si="98"/>
        <v>-146</v>
      </c>
      <c r="BA77" s="106">
        <f t="shared" si="99"/>
        <v>80156.432936676807</v>
      </c>
      <c r="BB77" s="106">
        <f t="shared" si="100"/>
        <v>80262.585512980906</v>
      </c>
      <c r="BC77" s="106">
        <f t="shared" si="101"/>
        <v>-107</v>
      </c>
      <c r="BD77" s="90">
        <f t="shared" si="102"/>
        <v>0.57099029038105886</v>
      </c>
      <c r="BE77" s="90">
        <f t="shared" si="103"/>
        <v>0.5538838732451109</v>
      </c>
      <c r="BF77" s="344">
        <f t="shared" si="104"/>
        <v>1.6999999999999904</v>
      </c>
      <c r="BG77" s="345">
        <f t="shared" si="105"/>
        <v>2.8531759536350507</v>
      </c>
      <c r="BH77" s="345">
        <f t="shared" si="106"/>
        <v>2.7463712787141876</v>
      </c>
      <c r="BI77" s="345">
        <f t="shared" si="107"/>
        <v>0.10000000000000009</v>
      </c>
      <c r="BJ77" s="345">
        <f t="shared" si="108"/>
        <v>1.8883859337173088</v>
      </c>
      <c r="BK77" s="345">
        <f t="shared" si="109"/>
        <v>1.9344061895767439</v>
      </c>
      <c r="BL77" s="345">
        <f t="shared" si="110"/>
        <v>-4.0000000000000036E-2</v>
      </c>
      <c r="BM77" s="106">
        <f t="shared" si="111"/>
        <v>8494.6950644120498</v>
      </c>
      <c r="BN77" s="106">
        <f t="shared" si="112"/>
        <v>8368.0630614819838</v>
      </c>
      <c r="BO77" s="106">
        <f t="shared" si="113"/>
        <v>127</v>
      </c>
      <c r="BP77" s="106">
        <v>0</v>
      </c>
    </row>
    <row r="78" spans="2:68" s="14" customFormat="1" ht="13.5" customHeight="1">
      <c r="B78" s="6">
        <v>73</v>
      </c>
      <c r="C78" s="22" t="s">
        <v>28</v>
      </c>
      <c r="D78" s="433">
        <v>3173</v>
      </c>
      <c r="E78" s="347">
        <v>8899</v>
      </c>
      <c r="F78" s="438">
        <v>136449820</v>
      </c>
      <c r="G78" s="438">
        <v>1806</v>
      </c>
      <c r="H78" s="433">
        <v>15946</v>
      </c>
      <c r="I78" s="113">
        <f t="shared" si="60"/>
        <v>43003.410022061144</v>
      </c>
      <c r="J78" s="113">
        <f t="shared" si="61"/>
        <v>15333.163276772671</v>
      </c>
      <c r="K78" s="113">
        <f t="shared" si="62"/>
        <v>75553.610188261344</v>
      </c>
      <c r="L78" s="147">
        <f t="shared" si="58"/>
        <v>0.56917743460447523</v>
      </c>
      <c r="M78" s="248">
        <f t="shared" si="63"/>
        <v>2.8046013236684524</v>
      </c>
      <c r="N78" s="247">
        <f t="shared" si="64"/>
        <v>1.7918867288459377</v>
      </c>
      <c r="O78" s="200">
        <f t="shared" si="65"/>
        <v>8556.9936034115144</v>
      </c>
      <c r="R78" s="189" t="str">
        <f t="shared" si="66"/>
        <v>千早赤阪村</v>
      </c>
      <c r="S78" s="106">
        <f t="shared" si="67"/>
        <v>36398.218232044201</v>
      </c>
      <c r="T78" s="106">
        <f t="shared" si="68"/>
        <v>32313.019410496046</v>
      </c>
      <c r="U78" s="106">
        <f t="shared" si="69"/>
        <v>4085</v>
      </c>
      <c r="V78" s="189" t="str">
        <f t="shared" si="70"/>
        <v>高槻市</v>
      </c>
      <c r="W78" s="106">
        <f t="shared" si="71"/>
        <v>14643.417416075517</v>
      </c>
      <c r="X78" s="106">
        <f t="shared" si="72"/>
        <v>14802.428507024406</v>
      </c>
      <c r="Y78" s="106">
        <f t="shared" si="73"/>
        <v>-159</v>
      </c>
      <c r="Z78" s="189" t="str">
        <f t="shared" si="74"/>
        <v>枚方市</v>
      </c>
      <c r="AA78" s="200">
        <f t="shared" si="75"/>
        <v>69649.412943720657</v>
      </c>
      <c r="AB78" s="106">
        <f t="shared" si="76"/>
        <v>70023.087894248602</v>
      </c>
      <c r="AC78" s="106">
        <f t="shared" si="77"/>
        <v>-374</v>
      </c>
      <c r="AD78" s="189" t="str">
        <f t="shared" si="78"/>
        <v>浪速区</v>
      </c>
      <c r="AE78" s="90">
        <f t="shared" si="79"/>
        <v>0.444659255679072</v>
      </c>
      <c r="AF78" s="90">
        <f t="shared" si="59"/>
        <v>0.43449931412894377</v>
      </c>
      <c r="AG78" s="344">
        <f t="shared" si="80"/>
        <v>1.100000000000001</v>
      </c>
      <c r="AH78" s="189" t="str">
        <f t="shared" si="81"/>
        <v>熊取町</v>
      </c>
      <c r="AI78" s="247">
        <f t="shared" si="82"/>
        <v>2.2129339686861811</v>
      </c>
      <c r="AJ78" s="345">
        <f t="shared" si="83"/>
        <v>2.074550504312235</v>
      </c>
      <c r="AK78" s="345">
        <f t="shared" si="84"/>
        <v>0.14000000000000012</v>
      </c>
      <c r="AL78" s="189" t="str">
        <f t="shared" si="85"/>
        <v>枚方市</v>
      </c>
      <c r="AM78" s="247">
        <f t="shared" si="86"/>
        <v>1.732161283305538</v>
      </c>
      <c r="AN78" s="247">
        <f t="shared" si="87"/>
        <v>1.776214236554911</v>
      </c>
      <c r="AO78" s="247">
        <f t="shared" si="88"/>
        <v>-5.0000000000000044E-2</v>
      </c>
      <c r="AP78" s="189" t="str">
        <f t="shared" si="89"/>
        <v>中央区</v>
      </c>
      <c r="AQ78" s="200">
        <f t="shared" si="90"/>
        <v>8046.2335479728836</v>
      </c>
      <c r="AR78" s="200">
        <f t="shared" si="91"/>
        <v>8049.6049592804184</v>
      </c>
      <c r="AS78" s="200">
        <f t="shared" si="92"/>
        <v>-4</v>
      </c>
      <c r="AT78" s="15"/>
      <c r="AU78" s="106">
        <f t="shared" si="93"/>
        <v>45768.544918422951</v>
      </c>
      <c r="AV78" s="106">
        <f t="shared" si="94"/>
        <v>44456.15174059679</v>
      </c>
      <c r="AW78" s="106">
        <f t="shared" si="95"/>
        <v>1313</v>
      </c>
      <c r="AX78" s="106">
        <f t="shared" si="96"/>
        <v>16041.262670853561</v>
      </c>
      <c r="AY78" s="106">
        <f t="shared" si="97"/>
        <v>16187.232980899265</v>
      </c>
      <c r="AZ78" s="106">
        <f t="shared" si="98"/>
        <v>-146</v>
      </c>
      <c r="BA78" s="106">
        <f t="shared" si="99"/>
        <v>80156.432936676807</v>
      </c>
      <c r="BB78" s="106">
        <f t="shared" si="100"/>
        <v>80262.585512980906</v>
      </c>
      <c r="BC78" s="106">
        <f t="shared" si="101"/>
        <v>-107</v>
      </c>
      <c r="BD78" s="90">
        <f t="shared" si="102"/>
        <v>0.57099029038105886</v>
      </c>
      <c r="BE78" s="90">
        <f t="shared" si="103"/>
        <v>0.5538838732451109</v>
      </c>
      <c r="BF78" s="344">
        <f t="shared" si="104"/>
        <v>1.6999999999999904</v>
      </c>
      <c r="BG78" s="345">
        <f t="shared" si="105"/>
        <v>2.8531759536350507</v>
      </c>
      <c r="BH78" s="345">
        <f t="shared" si="106"/>
        <v>2.7463712787141876</v>
      </c>
      <c r="BI78" s="345">
        <f t="shared" si="107"/>
        <v>0.10000000000000009</v>
      </c>
      <c r="BJ78" s="345">
        <f t="shared" si="108"/>
        <v>1.8883859337173088</v>
      </c>
      <c r="BK78" s="345">
        <f t="shared" si="109"/>
        <v>1.9344061895767439</v>
      </c>
      <c r="BL78" s="345">
        <f t="shared" si="110"/>
        <v>-4.0000000000000036E-2</v>
      </c>
      <c r="BM78" s="106">
        <f t="shared" si="111"/>
        <v>8494.6950644120498</v>
      </c>
      <c r="BN78" s="106">
        <f t="shared" si="112"/>
        <v>8368.0630614819838</v>
      </c>
      <c r="BO78" s="106">
        <f t="shared" si="113"/>
        <v>127</v>
      </c>
      <c r="BP78" s="106">
        <v>0</v>
      </c>
    </row>
    <row r="79" spans="2:68" s="14" customFormat="1" ht="13.5" customHeight="1" thickBot="1">
      <c r="B79" s="6">
        <v>74</v>
      </c>
      <c r="C79" s="22" t="s">
        <v>29</v>
      </c>
      <c r="D79" s="433">
        <v>1448</v>
      </c>
      <c r="E79" s="347">
        <v>3230</v>
      </c>
      <c r="F79" s="438">
        <v>52704620</v>
      </c>
      <c r="G79" s="438">
        <v>734</v>
      </c>
      <c r="H79" s="433">
        <v>5770</v>
      </c>
      <c r="I79" s="113">
        <f t="shared" si="60"/>
        <v>36398.218232044201</v>
      </c>
      <c r="J79" s="113">
        <f t="shared" si="61"/>
        <v>16317.219814241485</v>
      </c>
      <c r="K79" s="113">
        <f t="shared" si="62"/>
        <v>71804.659400544959</v>
      </c>
      <c r="L79" s="147">
        <f t="shared" si="58"/>
        <v>0.50690607734806625</v>
      </c>
      <c r="M79" s="248">
        <f t="shared" si="63"/>
        <v>2.2306629834254146</v>
      </c>
      <c r="N79" s="247">
        <f t="shared" si="64"/>
        <v>1.7863777089783281</v>
      </c>
      <c r="O79" s="200">
        <f t="shared" si="65"/>
        <v>9134.2495667244366</v>
      </c>
      <c r="R79" s="189" t="str">
        <f t="shared" si="66"/>
        <v>貝塚市</v>
      </c>
      <c r="S79" s="106">
        <f t="shared" si="67"/>
        <v>35957.906858100723</v>
      </c>
      <c r="T79" s="106">
        <f t="shared" si="68"/>
        <v>36338.908897500187</v>
      </c>
      <c r="U79" s="106">
        <f t="shared" si="69"/>
        <v>-381</v>
      </c>
      <c r="V79" s="189" t="str">
        <f t="shared" si="70"/>
        <v>池田市</v>
      </c>
      <c r="W79" s="106">
        <f t="shared" si="71"/>
        <v>14507.503398278206</v>
      </c>
      <c r="X79" s="106">
        <f t="shared" si="72"/>
        <v>14565.889156823476</v>
      </c>
      <c r="Y79" s="106">
        <f t="shared" si="73"/>
        <v>-58</v>
      </c>
      <c r="Z79" s="189" t="str">
        <f t="shared" si="74"/>
        <v>島本町</v>
      </c>
      <c r="AA79" s="200">
        <f t="shared" si="75"/>
        <v>68373.306397306398</v>
      </c>
      <c r="AB79" s="106">
        <f t="shared" si="76"/>
        <v>68931.073529411762</v>
      </c>
      <c r="AC79" s="106">
        <f t="shared" si="77"/>
        <v>-558</v>
      </c>
      <c r="AD79" s="189" t="str">
        <f t="shared" si="78"/>
        <v>西成区</v>
      </c>
      <c r="AE79" s="90">
        <f t="shared" si="79"/>
        <v>0.42376148557476068</v>
      </c>
      <c r="AF79" s="90">
        <f t="shared" si="59"/>
        <v>0.4156841965823288</v>
      </c>
      <c r="AG79" s="344">
        <f t="shared" si="80"/>
        <v>0.80000000000000071</v>
      </c>
      <c r="AH79" s="189" t="str">
        <f t="shared" si="81"/>
        <v>泉佐野市</v>
      </c>
      <c r="AI79" s="247">
        <f t="shared" si="82"/>
        <v>2.1864676997640458</v>
      </c>
      <c r="AJ79" s="345">
        <f t="shared" si="83"/>
        <v>2.0373994638069703</v>
      </c>
      <c r="AK79" s="345">
        <f t="shared" si="84"/>
        <v>0.14999999999999991</v>
      </c>
      <c r="AL79" s="189" t="str">
        <f t="shared" si="85"/>
        <v>豊能町</v>
      </c>
      <c r="AM79" s="247">
        <f t="shared" si="86"/>
        <v>1.7088688946015425</v>
      </c>
      <c r="AN79" s="247">
        <f t="shared" si="87"/>
        <v>1.7403314917127073</v>
      </c>
      <c r="AO79" s="247">
        <f t="shared" si="88"/>
        <v>-3.0000000000000027E-2</v>
      </c>
      <c r="AP79" s="189" t="str">
        <f t="shared" si="89"/>
        <v>西淀川区</v>
      </c>
      <c r="AQ79" s="200">
        <f t="shared" si="90"/>
        <v>7662.6328493352839</v>
      </c>
      <c r="AR79" s="200">
        <f t="shared" si="91"/>
        <v>7482.918013902161</v>
      </c>
      <c r="AS79" s="200">
        <f t="shared" si="92"/>
        <v>180</v>
      </c>
      <c r="AT79" s="15"/>
      <c r="AU79" s="106">
        <f t="shared" si="93"/>
        <v>45768.544918422951</v>
      </c>
      <c r="AV79" s="106">
        <f t="shared" si="94"/>
        <v>44456.15174059679</v>
      </c>
      <c r="AW79" s="106">
        <f t="shared" si="95"/>
        <v>1313</v>
      </c>
      <c r="AX79" s="106">
        <f t="shared" si="96"/>
        <v>16041.262670853561</v>
      </c>
      <c r="AY79" s="106">
        <f t="shared" si="97"/>
        <v>16187.232980899265</v>
      </c>
      <c r="AZ79" s="106">
        <f t="shared" si="98"/>
        <v>-146</v>
      </c>
      <c r="BA79" s="106">
        <f t="shared" si="99"/>
        <v>80156.432936676807</v>
      </c>
      <c r="BB79" s="106">
        <f t="shared" si="100"/>
        <v>80262.585512980906</v>
      </c>
      <c r="BC79" s="106">
        <f t="shared" si="101"/>
        <v>-107</v>
      </c>
      <c r="BD79" s="90">
        <f t="shared" si="102"/>
        <v>0.57099029038105886</v>
      </c>
      <c r="BE79" s="90">
        <f t="shared" si="103"/>
        <v>0.5538838732451109</v>
      </c>
      <c r="BF79" s="344">
        <f t="shared" si="104"/>
        <v>1.6999999999999904</v>
      </c>
      <c r="BG79" s="345">
        <f t="shared" si="105"/>
        <v>2.8531759536350507</v>
      </c>
      <c r="BH79" s="345">
        <f t="shared" si="106"/>
        <v>2.7463712787141876</v>
      </c>
      <c r="BI79" s="345">
        <f t="shared" si="107"/>
        <v>0.10000000000000009</v>
      </c>
      <c r="BJ79" s="345">
        <f t="shared" si="108"/>
        <v>1.8883859337173088</v>
      </c>
      <c r="BK79" s="345">
        <f t="shared" si="109"/>
        <v>1.9344061895767439</v>
      </c>
      <c r="BL79" s="345">
        <f t="shared" si="110"/>
        <v>-4.0000000000000036E-2</v>
      </c>
      <c r="BM79" s="106">
        <f t="shared" si="111"/>
        <v>8494.6950644120498</v>
      </c>
      <c r="BN79" s="106">
        <f t="shared" si="112"/>
        <v>8368.0630614819838</v>
      </c>
      <c r="BO79" s="106">
        <f t="shared" si="113"/>
        <v>127</v>
      </c>
      <c r="BP79" s="106">
        <v>999</v>
      </c>
    </row>
    <row r="80" spans="2:68" s="14" customFormat="1" ht="13.5" customHeight="1" thickTop="1">
      <c r="B80" s="477" t="s">
        <v>0</v>
      </c>
      <c r="C80" s="478"/>
      <c r="D80" s="111">
        <f>年齢階層別_歯科医療費!C13</f>
        <v>1366377</v>
      </c>
      <c r="E80" s="112">
        <f>年齢階層別_歯科医療費!D13</f>
        <v>3898514</v>
      </c>
      <c r="F80" s="112">
        <f>年齢階層別_歯科医療費!E13</f>
        <v>62537087100</v>
      </c>
      <c r="G80" s="112">
        <f>年齢階層別_歯科医療費!F13</f>
        <v>780188</v>
      </c>
      <c r="H80" s="112">
        <f>年齢階層別_歯科医療費!G13</f>
        <v>7361899</v>
      </c>
      <c r="I80" s="114">
        <f>年齢階層別_歯科医療費!H13</f>
        <v>45768.544918422951</v>
      </c>
      <c r="J80" s="114">
        <f>年齢階層別_歯科医療費!I13</f>
        <v>16041.262670853561</v>
      </c>
      <c r="K80" s="114">
        <f>年齢階層別_歯科医療費!J13</f>
        <v>80156.432936676807</v>
      </c>
      <c r="L80" s="148">
        <f>年齢階層別_歯科医療費!K13</f>
        <v>0.57099029038105886</v>
      </c>
      <c r="M80" s="249">
        <f>年齢階層別_歯科医療費!L13</f>
        <v>2.8531759536350507</v>
      </c>
      <c r="N80" s="249">
        <f>年齢階層別_歯科医療費!M13</f>
        <v>1.8883859337173088</v>
      </c>
      <c r="O80" s="114">
        <f>年齢階層別_歯科医療費!N13</f>
        <v>8494.6950644120498</v>
      </c>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7"/>
      <c r="AV80" s="17"/>
      <c r="AW80" s="17"/>
      <c r="AX80" s="17"/>
      <c r="AY80" s="17"/>
      <c r="AZ80" s="17"/>
      <c r="BA80" s="17"/>
      <c r="BB80" s="17"/>
      <c r="BC80" s="17"/>
      <c r="BD80" s="18"/>
      <c r="BE80" s="18"/>
      <c r="BF80" s="18"/>
      <c r="BG80" s="17"/>
      <c r="BH80" s="17"/>
      <c r="BI80" s="17"/>
      <c r="BJ80" s="17"/>
      <c r="BK80" s="17"/>
      <c r="BL80" s="17"/>
      <c r="BM80" s="17"/>
      <c r="BN80" s="17"/>
      <c r="BO80" s="17"/>
      <c r="BP80" s="19"/>
    </row>
    <row r="84" spans="6:45">
      <c r="R84" s="4" t="s">
        <v>399</v>
      </c>
    </row>
    <row r="85" spans="6:45">
      <c r="R85" s="474"/>
      <c r="S85" s="474" t="s">
        <v>85</v>
      </c>
      <c r="T85" s="390" t="s">
        <v>58</v>
      </c>
      <c r="U85" s="390" t="s">
        <v>59</v>
      </c>
      <c r="V85" s="390" t="s">
        <v>60</v>
      </c>
      <c r="W85" s="390" t="s">
        <v>61</v>
      </c>
      <c r="X85" s="390" t="s">
        <v>243</v>
      </c>
      <c r="Y85" s="390" t="s">
        <v>62</v>
      </c>
      <c r="Z85" s="390" t="s">
        <v>63</v>
      </c>
      <c r="AA85" s="390" t="s">
        <v>64</v>
      </c>
      <c r="AB85" s="390" t="s">
        <v>65</v>
      </c>
      <c r="AC85" s="414" t="s">
        <v>142</v>
      </c>
      <c r="AD85" s="414" t="s">
        <v>245</v>
      </c>
      <c r="AE85" s="414" t="s">
        <v>246</v>
      </c>
      <c r="AH85" s="32"/>
      <c r="AI85" s="32"/>
      <c r="AJ85" s="32"/>
      <c r="AK85" s="32"/>
      <c r="AL85" s="32"/>
      <c r="AM85" s="32"/>
      <c r="AN85" s="32"/>
      <c r="AO85" s="32"/>
      <c r="AP85" s="32"/>
      <c r="AQ85" s="32"/>
      <c r="AR85" s="32"/>
      <c r="AS85" s="32"/>
    </row>
    <row r="86" spans="6:45" ht="26.45" customHeight="1">
      <c r="R86" s="474"/>
      <c r="S86" s="474"/>
      <c r="T86" s="464" t="s">
        <v>66</v>
      </c>
      <c r="U86" s="464" t="s">
        <v>151</v>
      </c>
      <c r="V86" s="464" t="s">
        <v>152</v>
      </c>
      <c r="W86" s="464" t="s">
        <v>153</v>
      </c>
      <c r="X86" s="464" t="s">
        <v>244</v>
      </c>
      <c r="Y86" s="480" t="s">
        <v>168</v>
      </c>
      <c r="Z86" s="480" t="s">
        <v>250</v>
      </c>
      <c r="AA86" s="480" t="s">
        <v>251</v>
      </c>
      <c r="AB86" s="480" t="s">
        <v>186</v>
      </c>
      <c r="AC86" s="464" t="s">
        <v>255</v>
      </c>
      <c r="AD86" s="470" t="s">
        <v>256</v>
      </c>
      <c r="AE86" s="470" t="s">
        <v>257</v>
      </c>
      <c r="AH86" s="32"/>
      <c r="AI86" s="32"/>
      <c r="AJ86" s="32"/>
      <c r="AK86" s="32"/>
      <c r="AL86" s="32"/>
      <c r="AM86" s="32"/>
      <c r="AN86" s="32"/>
      <c r="AO86" s="32"/>
      <c r="AP86" s="32"/>
      <c r="AQ86" s="32"/>
      <c r="AR86" s="32"/>
      <c r="AS86" s="32"/>
    </row>
    <row r="87" spans="6:45" ht="26.45" customHeight="1">
      <c r="R87" s="474"/>
      <c r="S87" s="474"/>
      <c r="T87" s="465"/>
      <c r="U87" s="465"/>
      <c r="V87" s="465"/>
      <c r="W87" s="465"/>
      <c r="X87" s="465"/>
      <c r="Y87" s="481"/>
      <c r="Z87" s="481"/>
      <c r="AA87" s="481"/>
      <c r="AB87" s="481"/>
      <c r="AC87" s="465"/>
      <c r="AD87" s="470"/>
      <c r="AE87" s="470"/>
      <c r="AH87" s="32"/>
      <c r="AI87" s="32"/>
      <c r="AJ87" s="32"/>
      <c r="AK87" s="32"/>
      <c r="AL87" s="32"/>
      <c r="AM87" s="32"/>
      <c r="AN87" s="32"/>
      <c r="AO87" s="32"/>
      <c r="AP87" s="32"/>
      <c r="AQ87" s="32"/>
      <c r="AR87" s="32"/>
      <c r="AS87" s="32"/>
    </row>
    <row r="88" spans="6:45">
      <c r="F88" s="20"/>
      <c r="R88" s="391">
        <v>1</v>
      </c>
      <c r="S88" s="11" t="s">
        <v>50</v>
      </c>
      <c r="T88" s="392">
        <v>367590</v>
      </c>
      <c r="U88" s="346">
        <v>1004627</v>
      </c>
      <c r="V88" s="392">
        <v>16652422410</v>
      </c>
      <c r="W88" s="392">
        <v>193056</v>
      </c>
      <c r="X88" s="392">
        <v>2006447</v>
      </c>
      <c r="Y88" s="113">
        <v>45301.619766587777</v>
      </c>
      <c r="Z88" s="113">
        <v>16575.726523376339</v>
      </c>
      <c r="AA88" s="113">
        <v>86256.953474639478</v>
      </c>
      <c r="AB88" s="147">
        <v>0.52519383008242881</v>
      </c>
      <c r="AC88" s="248">
        <v>2.7330096030903994</v>
      </c>
      <c r="AD88" s="247">
        <v>1.9972059281703558</v>
      </c>
      <c r="AE88" s="200">
        <v>8299.4579024514478</v>
      </c>
      <c r="AH88" s="32"/>
      <c r="AI88" s="32"/>
      <c r="AJ88" s="32"/>
      <c r="AK88" s="32"/>
      <c r="AL88" s="32"/>
      <c r="AM88" s="32"/>
      <c r="AN88" s="32"/>
      <c r="AO88" s="32"/>
      <c r="AP88" s="32"/>
      <c r="AQ88" s="32"/>
      <c r="AR88" s="32"/>
      <c r="AS88" s="32"/>
    </row>
    <row r="89" spans="6:45">
      <c r="R89" s="391">
        <v>2</v>
      </c>
      <c r="S89" s="11" t="s">
        <v>67</v>
      </c>
      <c r="T89" s="392">
        <v>13946</v>
      </c>
      <c r="U89" s="346">
        <v>39684</v>
      </c>
      <c r="V89" s="392">
        <v>651627970</v>
      </c>
      <c r="W89" s="392">
        <v>7333</v>
      </c>
      <c r="X89" s="392">
        <v>75259</v>
      </c>
      <c r="Y89" s="113">
        <v>46725.080309766243</v>
      </c>
      <c r="Z89" s="113">
        <v>16420.420572522929</v>
      </c>
      <c r="AA89" s="113">
        <v>88862.398745397513</v>
      </c>
      <c r="AB89" s="147">
        <v>0.52581385343467657</v>
      </c>
      <c r="AC89" s="248">
        <v>2.8455471102825185</v>
      </c>
      <c r="AD89" s="247">
        <v>1.896457010382018</v>
      </c>
      <c r="AE89" s="200">
        <v>8658.4723421783438</v>
      </c>
      <c r="AH89" s="32"/>
      <c r="AI89" s="32"/>
      <c r="AJ89" s="32"/>
      <c r="AK89" s="32"/>
      <c r="AL89" s="32"/>
      <c r="AM89" s="32"/>
      <c r="AN89" s="32"/>
      <c r="AO89" s="32"/>
      <c r="AP89" s="32"/>
      <c r="AQ89" s="32"/>
      <c r="AR89" s="32"/>
      <c r="AS89" s="32"/>
    </row>
    <row r="90" spans="6:45">
      <c r="R90" s="391">
        <v>3</v>
      </c>
      <c r="S90" s="11" t="s">
        <v>68</v>
      </c>
      <c r="T90" s="392">
        <v>8818</v>
      </c>
      <c r="U90" s="346">
        <v>27271</v>
      </c>
      <c r="V90" s="392">
        <v>434369140</v>
      </c>
      <c r="W90" s="392">
        <v>4931</v>
      </c>
      <c r="X90" s="392">
        <v>48669</v>
      </c>
      <c r="Y90" s="113">
        <v>49259.371739623501</v>
      </c>
      <c r="Z90" s="113">
        <v>15927.877232224708</v>
      </c>
      <c r="AA90" s="113">
        <v>88089.462583654429</v>
      </c>
      <c r="AB90" s="147">
        <v>0.55919709684735763</v>
      </c>
      <c r="AC90" s="248">
        <v>3.092651394874121</v>
      </c>
      <c r="AD90" s="247">
        <v>1.7846430273917349</v>
      </c>
      <c r="AE90" s="200">
        <v>8924.9653783722697</v>
      </c>
      <c r="AH90" s="32"/>
      <c r="AI90" s="32"/>
      <c r="AJ90" s="32"/>
      <c r="AK90" s="32"/>
      <c r="AL90" s="32"/>
      <c r="AM90" s="32"/>
      <c r="AN90" s="32"/>
      <c r="AO90" s="32"/>
      <c r="AP90" s="32"/>
      <c r="AQ90" s="32"/>
      <c r="AR90" s="32"/>
      <c r="AS90" s="32"/>
    </row>
    <row r="91" spans="6:45">
      <c r="R91" s="391">
        <v>4</v>
      </c>
      <c r="S91" s="11" t="s">
        <v>69</v>
      </c>
      <c r="T91" s="392">
        <v>10015</v>
      </c>
      <c r="U91" s="346">
        <v>26645</v>
      </c>
      <c r="V91" s="392">
        <v>448117710</v>
      </c>
      <c r="W91" s="392">
        <v>4817</v>
      </c>
      <c r="X91" s="392">
        <v>52942</v>
      </c>
      <c r="Y91" s="113">
        <v>44744.654018971545</v>
      </c>
      <c r="Z91" s="113">
        <v>16818.078814036406</v>
      </c>
      <c r="AA91" s="113">
        <v>93028.380734897233</v>
      </c>
      <c r="AB91" s="147">
        <v>0.48097853220169745</v>
      </c>
      <c r="AC91" s="248">
        <v>2.6605092361457814</v>
      </c>
      <c r="AD91" s="247">
        <v>1.9869393882529556</v>
      </c>
      <c r="AE91" s="200">
        <v>8464.3139662271915</v>
      </c>
      <c r="AH91" s="32"/>
      <c r="AI91" s="32"/>
      <c r="AJ91" s="32"/>
      <c r="AK91" s="32"/>
      <c r="AL91" s="32"/>
      <c r="AM91" s="32"/>
      <c r="AN91" s="32"/>
      <c r="AO91" s="32"/>
      <c r="AP91" s="32"/>
      <c r="AQ91" s="32"/>
      <c r="AR91" s="32"/>
      <c r="AS91" s="32"/>
    </row>
    <row r="92" spans="6:45">
      <c r="R92" s="391">
        <v>5</v>
      </c>
      <c r="S92" s="11" t="s">
        <v>70</v>
      </c>
      <c r="T92" s="392">
        <v>8822</v>
      </c>
      <c r="U92" s="346">
        <v>21742</v>
      </c>
      <c r="V92" s="392">
        <v>365647580</v>
      </c>
      <c r="W92" s="392">
        <v>4369</v>
      </c>
      <c r="X92" s="392">
        <v>42630</v>
      </c>
      <c r="Y92" s="113">
        <v>41447.243255497619</v>
      </c>
      <c r="Z92" s="113">
        <v>16817.568760923557</v>
      </c>
      <c r="AA92" s="113">
        <v>83691.366445410851</v>
      </c>
      <c r="AB92" s="147">
        <v>0.495239174790297</v>
      </c>
      <c r="AC92" s="248">
        <v>2.4645205168895941</v>
      </c>
      <c r="AD92" s="247">
        <v>1.9607211848036059</v>
      </c>
      <c r="AE92" s="200">
        <v>8577.2362186253813</v>
      </c>
      <c r="AH92" s="32"/>
      <c r="AI92" s="32"/>
      <c r="AJ92" s="32"/>
      <c r="AK92" s="32"/>
      <c r="AL92" s="32"/>
      <c r="AM92" s="32"/>
      <c r="AN92" s="32"/>
      <c r="AO92" s="32"/>
      <c r="AP92" s="32"/>
      <c r="AQ92" s="32"/>
      <c r="AR92" s="32"/>
      <c r="AS92" s="32"/>
    </row>
    <row r="93" spans="6:45">
      <c r="R93" s="391">
        <v>6</v>
      </c>
      <c r="S93" s="11" t="s">
        <v>71</v>
      </c>
      <c r="T93" s="392">
        <v>12352</v>
      </c>
      <c r="U93" s="346">
        <v>29681</v>
      </c>
      <c r="V93" s="392">
        <v>490357560</v>
      </c>
      <c r="W93" s="392">
        <v>6060</v>
      </c>
      <c r="X93" s="392">
        <v>57166</v>
      </c>
      <c r="Y93" s="113">
        <v>39698.636658031086</v>
      </c>
      <c r="Z93" s="113">
        <v>16520.924497153061</v>
      </c>
      <c r="AA93" s="113">
        <v>80917.089108910892</v>
      </c>
      <c r="AB93" s="147">
        <v>0.49060880829015546</v>
      </c>
      <c r="AC93" s="248">
        <v>2.4029306994818653</v>
      </c>
      <c r="AD93" s="247">
        <v>1.9260132744853611</v>
      </c>
      <c r="AE93" s="200">
        <v>8577.7832977644048</v>
      </c>
      <c r="AH93" s="32"/>
      <c r="AI93" s="32"/>
      <c r="AJ93" s="32"/>
      <c r="AK93" s="32"/>
      <c r="AL93" s="32"/>
      <c r="AM93" s="32"/>
      <c r="AN93" s="32"/>
      <c r="AO93" s="32"/>
      <c r="AP93" s="32"/>
      <c r="AQ93" s="32"/>
      <c r="AR93" s="32"/>
      <c r="AS93" s="32"/>
    </row>
    <row r="94" spans="6:45">
      <c r="R94" s="391">
        <v>7</v>
      </c>
      <c r="S94" s="11" t="s">
        <v>72</v>
      </c>
      <c r="T94" s="392">
        <v>11002</v>
      </c>
      <c r="U94" s="347">
        <v>27485</v>
      </c>
      <c r="V94" s="393">
        <v>430543090</v>
      </c>
      <c r="W94" s="393">
        <v>5508</v>
      </c>
      <c r="X94" s="392">
        <v>54546</v>
      </c>
      <c r="Y94" s="113">
        <v>39133.165788038539</v>
      </c>
      <c r="Z94" s="113">
        <v>15664.656721848281</v>
      </c>
      <c r="AA94" s="113">
        <v>78166.864560639064</v>
      </c>
      <c r="AB94" s="147">
        <v>0.50063624795491724</v>
      </c>
      <c r="AC94" s="248">
        <v>2.4981821487002365</v>
      </c>
      <c r="AD94" s="247">
        <v>1.9845734036747316</v>
      </c>
      <c r="AE94" s="200">
        <v>7893.211051222821</v>
      </c>
      <c r="AH94" s="32"/>
      <c r="AI94" s="32"/>
      <c r="AJ94" s="32"/>
      <c r="AK94" s="32"/>
      <c r="AL94" s="32"/>
      <c r="AM94" s="32"/>
      <c r="AN94" s="32"/>
      <c r="AO94" s="32"/>
      <c r="AP94" s="32"/>
      <c r="AQ94" s="32"/>
      <c r="AR94" s="32"/>
      <c r="AS94" s="32"/>
    </row>
    <row r="95" spans="6:45">
      <c r="R95" s="391">
        <v>8</v>
      </c>
      <c r="S95" s="11" t="s">
        <v>51</v>
      </c>
      <c r="T95" s="392">
        <v>9040</v>
      </c>
      <c r="U95" s="347">
        <v>25585</v>
      </c>
      <c r="V95" s="393">
        <v>380853020</v>
      </c>
      <c r="W95" s="393">
        <v>4912</v>
      </c>
      <c r="X95" s="392">
        <v>47399</v>
      </c>
      <c r="Y95" s="113">
        <v>42129.758849557526</v>
      </c>
      <c r="Z95" s="113">
        <v>14885.793238225522</v>
      </c>
      <c r="AA95" s="113">
        <v>77535.22394136808</v>
      </c>
      <c r="AB95" s="147">
        <v>0.54336283185840706</v>
      </c>
      <c r="AC95" s="248">
        <v>2.8301991150442478</v>
      </c>
      <c r="AD95" s="247">
        <v>1.8526089505569669</v>
      </c>
      <c r="AE95" s="200">
        <v>8035.0433553450493</v>
      </c>
      <c r="AH95" s="32"/>
      <c r="AI95" s="32"/>
      <c r="AJ95" s="32"/>
      <c r="AK95" s="32"/>
      <c r="AL95" s="32"/>
      <c r="AM95" s="32"/>
      <c r="AN95" s="32"/>
      <c r="AO95" s="32"/>
      <c r="AP95" s="32"/>
      <c r="AQ95" s="32"/>
      <c r="AR95" s="32"/>
      <c r="AS95" s="32"/>
    </row>
    <row r="96" spans="6:45">
      <c r="R96" s="391">
        <v>9</v>
      </c>
      <c r="S96" s="11" t="s">
        <v>73</v>
      </c>
      <c r="T96" s="392">
        <v>5832</v>
      </c>
      <c r="U96" s="346">
        <v>13076</v>
      </c>
      <c r="V96" s="392">
        <v>215943590</v>
      </c>
      <c r="W96" s="392">
        <v>2534</v>
      </c>
      <c r="X96" s="392">
        <v>25875</v>
      </c>
      <c r="Y96" s="113">
        <v>37027.364540466391</v>
      </c>
      <c r="Z96" s="113">
        <v>16514.499082288163</v>
      </c>
      <c r="AA96" s="113">
        <v>85218.464877663777</v>
      </c>
      <c r="AB96" s="147">
        <v>0.43449931412894377</v>
      </c>
      <c r="AC96" s="248">
        <v>2.2421124828532237</v>
      </c>
      <c r="AD96" s="247">
        <v>1.9788161517283573</v>
      </c>
      <c r="AE96" s="200">
        <v>8345.6459903381638</v>
      </c>
      <c r="AH96" s="32"/>
      <c r="AI96" s="32"/>
      <c r="AJ96" s="32"/>
      <c r="AK96" s="32"/>
      <c r="AL96" s="32"/>
      <c r="AM96" s="32"/>
      <c r="AN96" s="32"/>
      <c r="AO96" s="32"/>
      <c r="AP96" s="32"/>
      <c r="AQ96" s="32"/>
      <c r="AR96" s="32"/>
      <c r="AS96" s="32"/>
    </row>
    <row r="97" spans="18:45">
      <c r="R97" s="391">
        <v>10</v>
      </c>
      <c r="S97" s="11" t="s">
        <v>52</v>
      </c>
      <c r="T97" s="392">
        <v>13483</v>
      </c>
      <c r="U97" s="346">
        <v>37680</v>
      </c>
      <c r="V97" s="392">
        <v>571627590</v>
      </c>
      <c r="W97" s="392">
        <v>7118</v>
      </c>
      <c r="X97" s="392">
        <v>76391</v>
      </c>
      <c r="Y97" s="113">
        <v>42396.172216865685</v>
      </c>
      <c r="Z97" s="113">
        <v>15170.583598726114</v>
      </c>
      <c r="AA97" s="113">
        <v>80307.332115762852</v>
      </c>
      <c r="AB97" s="147">
        <v>0.52792405251056884</v>
      </c>
      <c r="AC97" s="248">
        <v>2.7946302751613143</v>
      </c>
      <c r="AD97" s="247">
        <v>2.0273619957537155</v>
      </c>
      <c r="AE97" s="200">
        <v>7482.918013902161</v>
      </c>
      <c r="AH97" s="32"/>
      <c r="AI97" s="32"/>
      <c r="AJ97" s="32"/>
      <c r="AK97" s="32"/>
      <c r="AL97" s="32"/>
      <c r="AM97" s="32"/>
      <c r="AN97" s="32"/>
      <c r="AO97" s="32"/>
      <c r="AP97" s="32"/>
      <c r="AQ97" s="32"/>
      <c r="AR97" s="32"/>
      <c r="AS97" s="32"/>
    </row>
    <row r="98" spans="18:45">
      <c r="R98" s="391">
        <v>11</v>
      </c>
      <c r="S98" s="11" t="s">
        <v>53</v>
      </c>
      <c r="T98" s="392">
        <v>23211</v>
      </c>
      <c r="U98" s="346">
        <v>57966</v>
      </c>
      <c r="V98" s="392">
        <v>962028850</v>
      </c>
      <c r="W98" s="392">
        <v>11512</v>
      </c>
      <c r="X98" s="392">
        <v>113834</v>
      </c>
      <c r="Y98" s="113">
        <v>41447.109129292148</v>
      </c>
      <c r="Z98" s="113">
        <v>16596.433253976469</v>
      </c>
      <c r="AA98" s="113">
        <v>83567.481758165392</v>
      </c>
      <c r="AB98" s="147">
        <v>0.4959717375382362</v>
      </c>
      <c r="AC98" s="248">
        <v>2.4973503942096418</v>
      </c>
      <c r="AD98" s="247">
        <v>1.9638063692509402</v>
      </c>
      <c r="AE98" s="200">
        <v>8451.1556301280816</v>
      </c>
      <c r="AH98" s="32"/>
      <c r="AI98" s="32"/>
      <c r="AJ98" s="32"/>
      <c r="AK98" s="32"/>
      <c r="AL98" s="32"/>
      <c r="AM98" s="32"/>
      <c r="AN98" s="32"/>
      <c r="AO98" s="32"/>
      <c r="AP98" s="32"/>
      <c r="AQ98" s="32"/>
      <c r="AR98" s="32"/>
      <c r="AS98" s="32"/>
    </row>
    <row r="99" spans="18:45">
      <c r="R99" s="391">
        <v>12</v>
      </c>
      <c r="S99" s="11" t="s">
        <v>74</v>
      </c>
      <c r="T99" s="392">
        <v>12001</v>
      </c>
      <c r="U99" s="346">
        <v>31117</v>
      </c>
      <c r="V99" s="392">
        <v>505735700</v>
      </c>
      <c r="W99" s="392">
        <v>5924</v>
      </c>
      <c r="X99" s="392">
        <v>62824</v>
      </c>
      <c r="Y99" s="113">
        <v>42141.129905841182</v>
      </c>
      <c r="Z99" s="113">
        <v>16252.713950573641</v>
      </c>
      <c r="AA99" s="113">
        <v>85370.644834571242</v>
      </c>
      <c r="AB99" s="147">
        <v>0.49362553120573288</v>
      </c>
      <c r="AC99" s="248">
        <v>2.5928672610615782</v>
      </c>
      <c r="AD99" s="247">
        <v>2.0189606967252627</v>
      </c>
      <c r="AE99" s="200">
        <v>8050.0397937094103</v>
      </c>
      <c r="AH99" s="32"/>
      <c r="AI99" s="32"/>
      <c r="AJ99" s="32"/>
      <c r="AK99" s="32"/>
      <c r="AL99" s="32"/>
      <c r="AM99" s="32"/>
      <c r="AN99" s="32"/>
      <c r="AO99" s="32"/>
      <c r="AP99" s="32"/>
      <c r="AQ99" s="32"/>
      <c r="AR99" s="32"/>
      <c r="AS99" s="32"/>
    </row>
    <row r="100" spans="18:45">
      <c r="R100" s="391">
        <v>13</v>
      </c>
      <c r="S100" s="11" t="s">
        <v>75</v>
      </c>
      <c r="T100" s="392">
        <v>20792</v>
      </c>
      <c r="U100" s="346">
        <v>54213</v>
      </c>
      <c r="V100" s="392">
        <v>962924430</v>
      </c>
      <c r="W100" s="392">
        <v>10470</v>
      </c>
      <c r="X100" s="392">
        <v>113938</v>
      </c>
      <c r="Y100" s="113">
        <v>46312.256156213931</v>
      </c>
      <c r="Z100" s="113">
        <v>17761.873166952577</v>
      </c>
      <c r="AA100" s="113">
        <v>91969.859598853873</v>
      </c>
      <c r="AB100" s="147">
        <v>0.50355906117737592</v>
      </c>
      <c r="AC100" s="248">
        <v>2.6073970757983842</v>
      </c>
      <c r="AD100" s="247">
        <v>2.1016730304539504</v>
      </c>
      <c r="AE100" s="200">
        <v>8451.3018483736778</v>
      </c>
      <c r="AH100" s="32"/>
      <c r="AI100" s="32"/>
      <c r="AJ100" s="32"/>
      <c r="AK100" s="32"/>
      <c r="AL100" s="32"/>
      <c r="AM100" s="32"/>
      <c r="AN100" s="32"/>
      <c r="AO100" s="32"/>
      <c r="AP100" s="32"/>
      <c r="AQ100" s="32"/>
      <c r="AR100" s="32"/>
      <c r="AS100" s="32"/>
    </row>
    <row r="101" spans="18:45">
      <c r="R101" s="391">
        <v>14</v>
      </c>
      <c r="S101" s="11" t="s">
        <v>76</v>
      </c>
      <c r="T101" s="392">
        <v>15727</v>
      </c>
      <c r="U101" s="346">
        <v>39951</v>
      </c>
      <c r="V101" s="392">
        <v>672393400</v>
      </c>
      <c r="W101" s="392">
        <v>7733</v>
      </c>
      <c r="X101" s="392">
        <v>82702</v>
      </c>
      <c r="Y101" s="113">
        <v>42754.078972467731</v>
      </c>
      <c r="Z101" s="113">
        <v>16830.452304072489</v>
      </c>
      <c r="AA101" s="113">
        <v>86951.170309065041</v>
      </c>
      <c r="AB101" s="147">
        <v>0.49170216824569213</v>
      </c>
      <c r="AC101" s="248">
        <v>2.5402810453360463</v>
      </c>
      <c r="AD101" s="247">
        <v>2.0700858551725863</v>
      </c>
      <c r="AE101" s="200">
        <v>8130.3160745810255</v>
      </c>
      <c r="AH101" s="32"/>
      <c r="AI101" s="32"/>
      <c r="AJ101" s="32"/>
      <c r="AK101" s="32"/>
      <c r="AL101" s="32"/>
      <c r="AM101" s="32"/>
      <c r="AN101" s="32"/>
      <c r="AO101" s="32"/>
      <c r="AP101" s="32"/>
      <c r="AQ101" s="32"/>
      <c r="AR101" s="32"/>
      <c r="AS101" s="32"/>
    </row>
    <row r="102" spans="18:45">
      <c r="R102" s="391">
        <v>15</v>
      </c>
      <c r="S102" s="11" t="s">
        <v>77</v>
      </c>
      <c r="T102" s="392">
        <v>25355</v>
      </c>
      <c r="U102" s="347">
        <v>66274</v>
      </c>
      <c r="V102" s="393">
        <v>1084989870</v>
      </c>
      <c r="W102" s="393">
        <v>12957</v>
      </c>
      <c r="X102" s="392">
        <v>132072</v>
      </c>
      <c r="Y102" s="113">
        <v>42791.949122461054</v>
      </c>
      <c r="Z102" s="113">
        <v>16371.274858919032</v>
      </c>
      <c r="AA102" s="113">
        <v>83737.737902292196</v>
      </c>
      <c r="AB102" s="147">
        <v>0.51102346677183985</v>
      </c>
      <c r="AC102" s="248">
        <v>2.613843423387892</v>
      </c>
      <c r="AD102" s="247">
        <v>1.9928176962307995</v>
      </c>
      <c r="AE102" s="200">
        <v>8215.1392422315093</v>
      </c>
      <c r="AH102" s="32"/>
      <c r="AI102" s="32"/>
      <c r="AJ102" s="32"/>
      <c r="AK102" s="32"/>
      <c r="AL102" s="32"/>
      <c r="AM102" s="32"/>
      <c r="AN102" s="32"/>
      <c r="AO102" s="32"/>
      <c r="AP102" s="32"/>
      <c r="AQ102" s="32"/>
      <c r="AR102" s="32"/>
      <c r="AS102" s="32"/>
    </row>
    <row r="103" spans="18:45">
      <c r="R103" s="391">
        <v>16</v>
      </c>
      <c r="S103" s="11" t="s">
        <v>54</v>
      </c>
      <c r="T103" s="392">
        <v>16971</v>
      </c>
      <c r="U103" s="347">
        <v>44926</v>
      </c>
      <c r="V103" s="393">
        <v>748496870</v>
      </c>
      <c r="W103" s="393">
        <v>8761</v>
      </c>
      <c r="X103" s="392">
        <v>89426</v>
      </c>
      <c r="Y103" s="113">
        <v>44104.46467503388</v>
      </c>
      <c r="Z103" s="113">
        <v>16660.6613097093</v>
      </c>
      <c r="AA103" s="113">
        <v>85435.09530875471</v>
      </c>
      <c r="AB103" s="147">
        <v>0.51623357492192568</v>
      </c>
      <c r="AC103" s="248">
        <v>2.6472217311884982</v>
      </c>
      <c r="AD103" s="247">
        <v>1.9905177402840226</v>
      </c>
      <c r="AE103" s="200">
        <v>8370.0139780377067</v>
      </c>
      <c r="AH103" s="32"/>
      <c r="AI103" s="32"/>
      <c r="AJ103" s="32"/>
      <c r="AK103" s="32"/>
      <c r="AL103" s="32"/>
      <c r="AM103" s="32"/>
      <c r="AN103" s="32"/>
      <c r="AO103" s="32"/>
      <c r="AP103" s="32"/>
      <c r="AQ103" s="32"/>
      <c r="AR103" s="32"/>
      <c r="AS103" s="32"/>
    </row>
    <row r="104" spans="18:45">
      <c r="R104" s="391">
        <v>17</v>
      </c>
      <c r="S104" s="11" t="s">
        <v>78</v>
      </c>
      <c r="T104" s="392">
        <v>23970</v>
      </c>
      <c r="U104" s="346">
        <v>64091</v>
      </c>
      <c r="V104" s="392">
        <v>1056942870</v>
      </c>
      <c r="W104" s="392">
        <v>12056</v>
      </c>
      <c r="X104" s="392">
        <v>132673</v>
      </c>
      <c r="Y104" s="113">
        <v>44094.404255319147</v>
      </c>
      <c r="Z104" s="113">
        <v>16491.283799597448</v>
      </c>
      <c r="AA104" s="113">
        <v>87669.448407431977</v>
      </c>
      <c r="AB104" s="147">
        <v>0.50296203587818111</v>
      </c>
      <c r="AC104" s="248">
        <v>2.6738005840634127</v>
      </c>
      <c r="AD104" s="247">
        <v>2.0700722410322823</v>
      </c>
      <c r="AE104" s="200">
        <v>7966.5257437459013</v>
      </c>
      <c r="AH104" s="32"/>
      <c r="AI104" s="32"/>
      <c r="AJ104" s="32"/>
      <c r="AK104" s="32"/>
      <c r="AL104" s="32"/>
      <c r="AM104" s="32"/>
      <c r="AN104" s="32"/>
      <c r="AO104" s="32"/>
      <c r="AP104" s="32"/>
      <c r="AQ104" s="32"/>
      <c r="AR104" s="32"/>
      <c r="AS104" s="32"/>
    </row>
    <row r="105" spans="18:45">
      <c r="R105" s="391">
        <v>18</v>
      </c>
      <c r="S105" s="11" t="s">
        <v>55</v>
      </c>
      <c r="T105" s="392">
        <v>21661</v>
      </c>
      <c r="U105" s="346">
        <v>63436</v>
      </c>
      <c r="V105" s="392">
        <v>1049611710</v>
      </c>
      <c r="W105" s="392">
        <v>11423</v>
      </c>
      <c r="X105" s="392">
        <v>125682</v>
      </c>
      <c r="Y105" s="113">
        <v>48456.29056830248</v>
      </c>
      <c r="Z105" s="113">
        <v>16545.99454568384</v>
      </c>
      <c r="AA105" s="113">
        <v>91885.818961743847</v>
      </c>
      <c r="AB105" s="147">
        <v>0.52735330778819078</v>
      </c>
      <c r="AC105" s="248">
        <v>2.9285813212686396</v>
      </c>
      <c r="AD105" s="247">
        <v>1.9812409357462639</v>
      </c>
      <c r="AE105" s="200">
        <v>8351.3288299040432</v>
      </c>
      <c r="AH105" s="32"/>
      <c r="AI105" s="32"/>
      <c r="AJ105" s="32"/>
      <c r="AK105" s="32"/>
      <c r="AL105" s="32"/>
      <c r="AM105" s="32"/>
      <c r="AN105" s="32"/>
      <c r="AO105" s="32"/>
      <c r="AP105" s="32"/>
      <c r="AQ105" s="32"/>
      <c r="AR105" s="32"/>
      <c r="AS105" s="32"/>
    </row>
    <row r="106" spans="18:45">
      <c r="R106" s="391">
        <v>19</v>
      </c>
      <c r="S106" s="11" t="s">
        <v>79</v>
      </c>
      <c r="T106" s="392">
        <v>15098</v>
      </c>
      <c r="U106" s="346">
        <v>33244</v>
      </c>
      <c r="V106" s="392">
        <v>596145630</v>
      </c>
      <c r="W106" s="392">
        <v>6276</v>
      </c>
      <c r="X106" s="392">
        <v>71314</v>
      </c>
      <c r="Y106" s="113">
        <v>39485.072857332096</v>
      </c>
      <c r="Z106" s="113">
        <v>17932.427806521478</v>
      </c>
      <c r="AA106" s="113">
        <v>94988.150095602294</v>
      </c>
      <c r="AB106" s="147">
        <v>0.4156841965823288</v>
      </c>
      <c r="AC106" s="248">
        <v>2.2018810438468672</v>
      </c>
      <c r="AD106" s="247">
        <v>2.1451690530622067</v>
      </c>
      <c r="AE106" s="200">
        <v>8359.4473735872343</v>
      </c>
      <c r="AH106" s="32"/>
      <c r="AI106" s="32"/>
      <c r="AJ106" s="32"/>
      <c r="AK106" s="32"/>
      <c r="AL106" s="32"/>
      <c r="AM106" s="32"/>
      <c r="AN106" s="32"/>
      <c r="AO106" s="32"/>
      <c r="AP106" s="32"/>
      <c r="AQ106" s="32"/>
      <c r="AR106" s="32"/>
      <c r="AS106" s="32"/>
    </row>
    <row r="107" spans="18:45">
      <c r="R107" s="391">
        <v>20</v>
      </c>
      <c r="S107" s="11" t="s">
        <v>80</v>
      </c>
      <c r="T107" s="392">
        <v>22649</v>
      </c>
      <c r="U107" s="346">
        <v>61087</v>
      </c>
      <c r="V107" s="392">
        <v>997709760</v>
      </c>
      <c r="W107" s="392">
        <v>11875</v>
      </c>
      <c r="X107" s="392">
        <v>116254</v>
      </c>
      <c r="Y107" s="113">
        <v>44050.940880392067</v>
      </c>
      <c r="Z107" s="113">
        <v>16332.603663627286</v>
      </c>
      <c r="AA107" s="113">
        <v>84017.664000000004</v>
      </c>
      <c r="AB107" s="147">
        <v>0.52430570886131833</v>
      </c>
      <c r="AC107" s="248">
        <v>2.697116870502009</v>
      </c>
      <c r="AD107" s="247">
        <v>1.9030890369473046</v>
      </c>
      <c r="AE107" s="200">
        <v>8582.1542484559668</v>
      </c>
      <c r="AH107" s="32"/>
      <c r="AI107" s="32"/>
      <c r="AJ107" s="32"/>
      <c r="AK107" s="32"/>
      <c r="AL107" s="32"/>
      <c r="AM107" s="32"/>
      <c r="AN107" s="32"/>
      <c r="AO107" s="32"/>
      <c r="AP107" s="32"/>
      <c r="AQ107" s="32"/>
      <c r="AR107" s="32"/>
      <c r="AS107" s="32"/>
    </row>
    <row r="108" spans="18:45">
      <c r="R108" s="391">
        <v>21</v>
      </c>
      <c r="S108" s="11" t="s">
        <v>81</v>
      </c>
      <c r="T108" s="392">
        <v>15046</v>
      </c>
      <c r="U108" s="346">
        <v>41598</v>
      </c>
      <c r="V108" s="392">
        <v>680446310</v>
      </c>
      <c r="W108" s="392">
        <v>8053</v>
      </c>
      <c r="X108" s="392">
        <v>82400</v>
      </c>
      <c r="Y108" s="113">
        <v>45224.399175860694</v>
      </c>
      <c r="Z108" s="113">
        <v>16357.668878311457</v>
      </c>
      <c r="AA108" s="113">
        <v>84496.002731901157</v>
      </c>
      <c r="AB108" s="147">
        <v>0.53522530905223975</v>
      </c>
      <c r="AC108" s="248">
        <v>2.7647215206699456</v>
      </c>
      <c r="AD108" s="247">
        <v>1.9808644646377229</v>
      </c>
      <c r="AE108" s="200">
        <v>8257.8435679611648</v>
      </c>
      <c r="AH108" s="32"/>
      <c r="AI108" s="32"/>
      <c r="AJ108" s="32"/>
      <c r="AK108" s="32"/>
      <c r="AL108" s="32"/>
      <c r="AM108" s="32"/>
      <c r="AN108" s="32"/>
      <c r="AO108" s="32"/>
      <c r="AP108" s="32"/>
      <c r="AQ108" s="32"/>
      <c r="AR108" s="32"/>
      <c r="AS108" s="32"/>
    </row>
    <row r="109" spans="18:45">
      <c r="R109" s="391">
        <v>22</v>
      </c>
      <c r="S109" s="11" t="s">
        <v>56</v>
      </c>
      <c r="T109" s="392">
        <v>19329</v>
      </c>
      <c r="U109" s="346">
        <v>49433</v>
      </c>
      <c r="V109" s="392">
        <v>883704080</v>
      </c>
      <c r="W109" s="392">
        <v>9794</v>
      </c>
      <c r="X109" s="392">
        <v>104047</v>
      </c>
      <c r="Y109" s="113">
        <v>45719.079103937089</v>
      </c>
      <c r="Z109" s="113">
        <v>17876.804563752958</v>
      </c>
      <c r="AA109" s="113">
        <v>90229.128037574032</v>
      </c>
      <c r="AB109" s="147">
        <v>0.50669977753634432</v>
      </c>
      <c r="AC109" s="248">
        <v>2.5574525324641728</v>
      </c>
      <c r="AD109" s="247">
        <v>2.1048085287156355</v>
      </c>
      <c r="AE109" s="200">
        <v>8493.3162897536695</v>
      </c>
      <c r="AH109" s="32"/>
      <c r="AI109" s="32"/>
      <c r="AJ109" s="32"/>
      <c r="AK109" s="32"/>
      <c r="AL109" s="32"/>
      <c r="AM109" s="32"/>
      <c r="AN109" s="32"/>
      <c r="AO109" s="32"/>
      <c r="AP109" s="32"/>
      <c r="AQ109" s="32"/>
      <c r="AR109" s="32"/>
      <c r="AS109" s="32"/>
    </row>
    <row r="110" spans="18:45">
      <c r="R110" s="391">
        <v>23</v>
      </c>
      <c r="S110" s="11" t="s">
        <v>82</v>
      </c>
      <c r="T110" s="392">
        <v>31367</v>
      </c>
      <c r="U110" s="347">
        <v>80698</v>
      </c>
      <c r="V110" s="393">
        <v>1386186900</v>
      </c>
      <c r="W110" s="393">
        <v>15972</v>
      </c>
      <c r="X110" s="392">
        <v>168826</v>
      </c>
      <c r="Y110" s="113">
        <v>44192.523990180765</v>
      </c>
      <c r="Z110" s="113">
        <v>17177.462886316884</v>
      </c>
      <c r="AA110" s="113">
        <v>86788.56123215628</v>
      </c>
      <c r="AB110" s="147">
        <v>0.50919756431918894</v>
      </c>
      <c r="AC110" s="248">
        <v>2.5727037969840914</v>
      </c>
      <c r="AD110" s="247">
        <v>2.0920716746387766</v>
      </c>
      <c r="AE110" s="200">
        <v>8210.7430135168761</v>
      </c>
      <c r="AH110" s="32"/>
      <c r="AI110" s="32"/>
      <c r="AJ110" s="32"/>
      <c r="AK110" s="32"/>
      <c r="AL110" s="32"/>
      <c r="AM110" s="32"/>
      <c r="AN110" s="32"/>
      <c r="AO110" s="32"/>
      <c r="AP110" s="32"/>
      <c r="AQ110" s="32"/>
      <c r="AR110" s="32"/>
      <c r="AS110" s="32"/>
    </row>
    <row r="111" spans="18:45">
      <c r="R111" s="391">
        <v>24</v>
      </c>
      <c r="S111" s="11" t="s">
        <v>83</v>
      </c>
      <c r="T111" s="392">
        <v>13718</v>
      </c>
      <c r="U111" s="347">
        <v>41400</v>
      </c>
      <c r="V111" s="393">
        <v>678674180</v>
      </c>
      <c r="W111" s="393">
        <v>7687</v>
      </c>
      <c r="X111" s="392">
        <v>80216</v>
      </c>
      <c r="Y111" s="113">
        <v>49473.259950430089</v>
      </c>
      <c r="Z111" s="113">
        <v>16393.0961352657</v>
      </c>
      <c r="AA111" s="113">
        <v>88288.562508130606</v>
      </c>
      <c r="AB111" s="147">
        <v>0.56035865286484909</v>
      </c>
      <c r="AC111" s="248">
        <v>3.0179326432424554</v>
      </c>
      <c r="AD111" s="247">
        <v>1.9375845410628019</v>
      </c>
      <c r="AE111" s="200">
        <v>8460.5836740799841</v>
      </c>
      <c r="AH111" s="32"/>
      <c r="AI111" s="32"/>
      <c r="AJ111" s="32"/>
      <c r="AK111" s="32"/>
      <c r="AL111" s="32"/>
      <c r="AM111" s="32"/>
      <c r="AN111" s="32"/>
      <c r="AO111" s="32"/>
      <c r="AP111" s="32"/>
      <c r="AQ111" s="32"/>
      <c r="AR111" s="32"/>
      <c r="AS111" s="32"/>
    </row>
    <row r="112" spans="18:45">
      <c r="R112" s="391">
        <v>25</v>
      </c>
      <c r="S112" s="11" t="s">
        <v>84</v>
      </c>
      <c r="T112" s="392">
        <v>9548</v>
      </c>
      <c r="U112" s="346">
        <v>26344</v>
      </c>
      <c r="V112" s="392">
        <v>397344600</v>
      </c>
      <c r="W112" s="392">
        <v>4985</v>
      </c>
      <c r="X112" s="392">
        <v>49362</v>
      </c>
      <c r="Y112" s="113">
        <v>41615.479681608711</v>
      </c>
      <c r="Z112" s="113">
        <v>15082.925903431522</v>
      </c>
      <c r="AA112" s="113">
        <v>79708.04413239719</v>
      </c>
      <c r="AB112" s="147">
        <v>0.52209886887306245</v>
      </c>
      <c r="AC112" s="248">
        <v>2.7591118558860495</v>
      </c>
      <c r="AD112" s="247">
        <v>1.8737473428484663</v>
      </c>
      <c r="AE112" s="200">
        <v>8049.6049592804184</v>
      </c>
      <c r="AH112" s="32"/>
      <c r="AI112" s="32"/>
      <c r="AJ112" s="32"/>
      <c r="AK112" s="32"/>
      <c r="AL112" s="32"/>
      <c r="AM112" s="32"/>
      <c r="AN112" s="32"/>
      <c r="AO112" s="32"/>
      <c r="AP112" s="32"/>
      <c r="AQ112" s="32"/>
      <c r="AR112" s="32"/>
      <c r="AS112" s="32"/>
    </row>
    <row r="113" spans="18:45">
      <c r="R113" s="391">
        <v>26</v>
      </c>
      <c r="S113" s="11" t="s">
        <v>30</v>
      </c>
      <c r="T113" s="392">
        <v>132591</v>
      </c>
      <c r="U113" s="346">
        <v>363992</v>
      </c>
      <c r="V113" s="392">
        <v>6040239900</v>
      </c>
      <c r="W113" s="392">
        <v>72783</v>
      </c>
      <c r="X113" s="392">
        <v>726816</v>
      </c>
      <c r="Y113" s="113">
        <v>45555.429101522728</v>
      </c>
      <c r="Z113" s="113">
        <v>16594.430372096089</v>
      </c>
      <c r="AA113" s="113">
        <v>82989.70776142781</v>
      </c>
      <c r="AB113" s="147">
        <v>0.54892866031631105</v>
      </c>
      <c r="AC113" s="248">
        <v>2.7452240348138259</v>
      </c>
      <c r="AD113" s="247">
        <v>1.9967911382667751</v>
      </c>
      <c r="AE113" s="200">
        <v>8310.5488872011629</v>
      </c>
      <c r="AH113" s="32"/>
      <c r="AI113" s="32"/>
      <c r="AJ113" s="32"/>
      <c r="AK113" s="32"/>
      <c r="AL113" s="32"/>
      <c r="AM113" s="32"/>
      <c r="AN113" s="32"/>
      <c r="AO113" s="32"/>
      <c r="AP113" s="32"/>
      <c r="AQ113" s="32"/>
      <c r="AR113" s="32"/>
      <c r="AS113" s="32"/>
    </row>
    <row r="114" spans="18:45">
      <c r="R114" s="391">
        <v>27</v>
      </c>
      <c r="S114" s="11" t="s">
        <v>31</v>
      </c>
      <c r="T114" s="392">
        <v>22608</v>
      </c>
      <c r="U114" s="346">
        <v>62280</v>
      </c>
      <c r="V114" s="392">
        <v>1016036650</v>
      </c>
      <c r="W114" s="392">
        <v>12018</v>
      </c>
      <c r="X114" s="392">
        <v>122152</v>
      </c>
      <c r="Y114" s="113">
        <v>44941.465410474171</v>
      </c>
      <c r="Z114" s="113">
        <v>16314.01172125883</v>
      </c>
      <c r="AA114" s="113">
        <v>84542.906473622905</v>
      </c>
      <c r="AB114" s="147">
        <v>0.53158174097664546</v>
      </c>
      <c r="AC114" s="248">
        <v>2.7547770700636942</v>
      </c>
      <c r="AD114" s="247">
        <v>1.9613359023763648</v>
      </c>
      <c r="AE114" s="200">
        <v>8317.8060940467622</v>
      </c>
      <c r="AH114" s="32"/>
      <c r="AI114" s="32"/>
      <c r="AJ114" s="32"/>
      <c r="AK114" s="32"/>
      <c r="AL114" s="32"/>
      <c r="AM114" s="32"/>
      <c r="AN114" s="32"/>
      <c r="AO114" s="32"/>
      <c r="AP114" s="32"/>
      <c r="AQ114" s="32"/>
      <c r="AR114" s="32"/>
      <c r="AS114" s="32"/>
    </row>
    <row r="115" spans="18:45">
      <c r="R115" s="391">
        <v>28</v>
      </c>
      <c r="S115" s="11" t="s">
        <v>32</v>
      </c>
      <c r="T115" s="392">
        <v>18603</v>
      </c>
      <c r="U115" s="346">
        <v>47338</v>
      </c>
      <c r="V115" s="392">
        <v>817998280</v>
      </c>
      <c r="W115" s="392">
        <v>9681</v>
      </c>
      <c r="X115" s="392">
        <v>99461</v>
      </c>
      <c r="Y115" s="113">
        <v>43971.310003762832</v>
      </c>
      <c r="Z115" s="113">
        <v>17279.950145760278</v>
      </c>
      <c r="AA115" s="113">
        <v>84495.225699824397</v>
      </c>
      <c r="AB115" s="147">
        <v>0.5203999354942751</v>
      </c>
      <c r="AC115" s="248">
        <v>2.5446433370961672</v>
      </c>
      <c r="AD115" s="247">
        <v>2.1010815835058514</v>
      </c>
      <c r="AE115" s="200">
        <v>8224.3118408220307</v>
      </c>
      <c r="AH115" s="32"/>
      <c r="AI115" s="32"/>
      <c r="AJ115" s="32"/>
      <c r="AK115" s="32"/>
      <c r="AL115" s="32"/>
      <c r="AM115" s="32"/>
      <c r="AN115" s="32"/>
      <c r="AO115" s="32"/>
      <c r="AP115" s="32"/>
      <c r="AQ115" s="32"/>
      <c r="AR115" s="32"/>
      <c r="AS115" s="32"/>
    </row>
    <row r="116" spans="18:45">
      <c r="R116" s="391">
        <v>29</v>
      </c>
      <c r="S116" s="11" t="s">
        <v>33</v>
      </c>
      <c r="T116" s="392">
        <v>15649</v>
      </c>
      <c r="U116" s="346">
        <v>44447</v>
      </c>
      <c r="V116" s="392">
        <v>710780380</v>
      </c>
      <c r="W116" s="392">
        <v>8708</v>
      </c>
      <c r="X116" s="392">
        <v>89530</v>
      </c>
      <c r="Y116" s="113">
        <v>45420.178925170934</v>
      </c>
      <c r="Z116" s="113">
        <v>15991.639030755732</v>
      </c>
      <c r="AA116" s="113">
        <v>81623.837850252647</v>
      </c>
      <c r="AB116" s="147">
        <v>0.55645728161543873</v>
      </c>
      <c r="AC116" s="248">
        <v>2.8402453830915713</v>
      </c>
      <c r="AD116" s="247">
        <v>2.0143091772223096</v>
      </c>
      <c r="AE116" s="200">
        <v>7939.0190997431027</v>
      </c>
      <c r="AH116" s="32"/>
      <c r="AI116" s="32"/>
      <c r="AJ116" s="32"/>
      <c r="AK116" s="32"/>
      <c r="AL116" s="32"/>
      <c r="AM116" s="32"/>
      <c r="AN116" s="32"/>
      <c r="AO116" s="32"/>
      <c r="AP116" s="32"/>
      <c r="AQ116" s="32"/>
      <c r="AR116" s="32"/>
      <c r="AS116" s="32"/>
    </row>
    <row r="117" spans="18:45">
      <c r="R117" s="391">
        <v>30</v>
      </c>
      <c r="S117" s="11" t="s">
        <v>34</v>
      </c>
      <c r="T117" s="392">
        <v>20907</v>
      </c>
      <c r="U117" s="346">
        <v>55245</v>
      </c>
      <c r="V117" s="392">
        <v>970363260</v>
      </c>
      <c r="W117" s="392">
        <v>11153</v>
      </c>
      <c r="X117" s="392">
        <v>113435</v>
      </c>
      <c r="Y117" s="113">
        <v>46413.318984072321</v>
      </c>
      <c r="Z117" s="113">
        <v>17564.725495519957</v>
      </c>
      <c r="AA117" s="113">
        <v>87004.68573477988</v>
      </c>
      <c r="AB117" s="147">
        <v>0.53345769359544648</v>
      </c>
      <c r="AC117" s="248">
        <v>2.6424164155545991</v>
      </c>
      <c r="AD117" s="247">
        <v>2.0533079916734547</v>
      </c>
      <c r="AE117" s="200">
        <v>8554.3550050689828</v>
      </c>
      <c r="AH117" s="32"/>
      <c r="AI117" s="32"/>
      <c r="AJ117" s="32"/>
      <c r="AK117" s="32"/>
      <c r="AL117" s="32"/>
      <c r="AM117" s="32"/>
      <c r="AN117" s="32"/>
      <c r="AO117" s="32"/>
      <c r="AP117" s="32"/>
      <c r="AQ117" s="32"/>
      <c r="AR117" s="32"/>
      <c r="AS117" s="32"/>
    </row>
    <row r="118" spans="18:45">
      <c r="R118" s="391">
        <v>31</v>
      </c>
      <c r="S118" s="11" t="s">
        <v>35</v>
      </c>
      <c r="T118" s="392">
        <v>27885</v>
      </c>
      <c r="U118" s="347">
        <v>76771</v>
      </c>
      <c r="V118" s="393">
        <v>1256171890</v>
      </c>
      <c r="W118" s="393">
        <v>15564</v>
      </c>
      <c r="X118" s="392">
        <v>145335</v>
      </c>
      <c r="Y118" s="113">
        <v>45048.301595840057</v>
      </c>
      <c r="Z118" s="113">
        <v>16362.583397376613</v>
      </c>
      <c r="AA118" s="113">
        <v>80710.093163711135</v>
      </c>
      <c r="AB118" s="147">
        <v>0.55814954276492734</v>
      </c>
      <c r="AC118" s="248">
        <v>2.7531289223596915</v>
      </c>
      <c r="AD118" s="247">
        <v>1.8930976540620807</v>
      </c>
      <c r="AE118" s="200">
        <v>8643.2854439742659</v>
      </c>
      <c r="AH118" s="32"/>
      <c r="AI118" s="32"/>
      <c r="AJ118" s="32"/>
      <c r="AK118" s="32"/>
      <c r="AL118" s="32"/>
      <c r="AM118" s="32"/>
      <c r="AN118" s="32"/>
      <c r="AO118" s="32"/>
      <c r="AP118" s="32"/>
      <c r="AQ118" s="32"/>
      <c r="AR118" s="32"/>
      <c r="AS118" s="32"/>
    </row>
    <row r="119" spans="18:45">
      <c r="R119" s="391">
        <v>32</v>
      </c>
      <c r="S119" s="11" t="s">
        <v>36</v>
      </c>
      <c r="T119" s="392">
        <v>23454</v>
      </c>
      <c r="U119" s="347">
        <v>61181</v>
      </c>
      <c r="V119" s="393">
        <v>997673170</v>
      </c>
      <c r="W119" s="393">
        <v>12121</v>
      </c>
      <c r="X119" s="392">
        <v>122417</v>
      </c>
      <c r="Y119" s="113">
        <v>42537.442227338623</v>
      </c>
      <c r="Z119" s="113">
        <v>16306.911786338896</v>
      </c>
      <c r="AA119" s="113">
        <v>82309.476940846464</v>
      </c>
      <c r="AB119" s="147">
        <v>0.51679884028310741</v>
      </c>
      <c r="AC119" s="248">
        <v>2.6085529120832267</v>
      </c>
      <c r="AD119" s="247">
        <v>2.0008989719030419</v>
      </c>
      <c r="AE119" s="200">
        <v>8149.7926758538442</v>
      </c>
      <c r="AH119" s="32"/>
      <c r="AI119" s="32"/>
      <c r="AJ119" s="32"/>
      <c r="AK119" s="32"/>
      <c r="AL119" s="32"/>
      <c r="AM119" s="32"/>
      <c r="AN119" s="32"/>
      <c r="AO119" s="32"/>
      <c r="AP119" s="32"/>
      <c r="AQ119" s="32"/>
      <c r="AR119" s="32"/>
      <c r="AS119" s="32"/>
    </row>
    <row r="120" spans="18:45">
      <c r="R120" s="391">
        <v>33</v>
      </c>
      <c r="S120" s="11" t="s">
        <v>37</v>
      </c>
      <c r="T120" s="392">
        <v>6680</v>
      </c>
      <c r="U120" s="346">
        <v>16730</v>
      </c>
      <c r="V120" s="392">
        <v>271216270</v>
      </c>
      <c r="W120" s="392">
        <v>3540</v>
      </c>
      <c r="X120" s="392">
        <v>34486</v>
      </c>
      <c r="Y120" s="113">
        <v>40601.238023952093</v>
      </c>
      <c r="Z120" s="113">
        <v>16211.372982665869</v>
      </c>
      <c r="AA120" s="113">
        <v>76614.765536723164</v>
      </c>
      <c r="AB120" s="147">
        <v>0.52994011976047906</v>
      </c>
      <c r="AC120" s="248">
        <v>2.5044910179640718</v>
      </c>
      <c r="AD120" s="247">
        <v>2.0613269575612674</v>
      </c>
      <c r="AE120" s="200">
        <v>7864.5325639389894</v>
      </c>
      <c r="AH120" s="32"/>
      <c r="AI120" s="32"/>
      <c r="AJ120" s="32"/>
      <c r="AK120" s="32"/>
      <c r="AL120" s="32"/>
      <c r="AM120" s="32"/>
      <c r="AN120" s="32"/>
      <c r="AO120" s="32"/>
      <c r="AP120" s="32"/>
      <c r="AQ120" s="32"/>
      <c r="AR120" s="32"/>
      <c r="AS120" s="32"/>
    </row>
    <row r="121" spans="18:45">
      <c r="R121" s="391">
        <v>34</v>
      </c>
      <c r="S121" s="11" t="s">
        <v>38</v>
      </c>
      <c r="T121" s="392">
        <v>29757</v>
      </c>
      <c r="U121" s="346">
        <v>66005</v>
      </c>
      <c r="V121" s="392">
        <v>1119790860</v>
      </c>
      <c r="W121" s="392">
        <v>14543</v>
      </c>
      <c r="X121" s="392">
        <v>127880</v>
      </c>
      <c r="Y121" s="113">
        <v>37631.174513559832</v>
      </c>
      <c r="Z121" s="113">
        <v>16965.2429361412</v>
      </c>
      <c r="AA121" s="113">
        <v>76998.615141305097</v>
      </c>
      <c r="AB121" s="147">
        <v>0.48872534193635109</v>
      </c>
      <c r="AC121" s="248">
        <v>2.2181335484087779</v>
      </c>
      <c r="AD121" s="247">
        <v>1.9374289826528293</v>
      </c>
      <c r="AE121" s="200">
        <v>8756.5753831717229</v>
      </c>
      <c r="AH121" s="32"/>
      <c r="AI121" s="32"/>
      <c r="AJ121" s="32"/>
      <c r="AK121" s="32"/>
      <c r="AL121" s="32"/>
      <c r="AM121" s="32"/>
      <c r="AN121" s="32"/>
      <c r="AO121" s="32"/>
      <c r="AP121" s="32"/>
      <c r="AQ121" s="32"/>
      <c r="AR121" s="32"/>
      <c r="AS121" s="32"/>
    </row>
    <row r="122" spans="18:45">
      <c r="R122" s="391">
        <v>35</v>
      </c>
      <c r="S122" s="11" t="s">
        <v>1</v>
      </c>
      <c r="T122" s="392">
        <v>60596</v>
      </c>
      <c r="U122" s="346">
        <v>175404</v>
      </c>
      <c r="V122" s="392">
        <v>2717513920</v>
      </c>
      <c r="W122" s="392">
        <v>34606</v>
      </c>
      <c r="X122" s="392">
        <v>316175</v>
      </c>
      <c r="Y122" s="113">
        <v>44846.424186414944</v>
      </c>
      <c r="Z122" s="113">
        <v>15492.884540831452</v>
      </c>
      <c r="AA122" s="113">
        <v>78527.247298156391</v>
      </c>
      <c r="AB122" s="147">
        <v>0.57109380157106082</v>
      </c>
      <c r="AC122" s="248">
        <v>2.8946465113208792</v>
      </c>
      <c r="AD122" s="247">
        <v>1.8025529634443913</v>
      </c>
      <c r="AE122" s="200">
        <v>8594.9677235708077</v>
      </c>
      <c r="AH122" s="32"/>
      <c r="AI122" s="32"/>
      <c r="AJ122" s="32"/>
      <c r="AK122" s="32"/>
      <c r="AL122" s="32"/>
      <c r="AM122" s="32"/>
      <c r="AN122" s="32"/>
      <c r="AO122" s="32"/>
      <c r="AP122" s="32"/>
      <c r="AQ122" s="32"/>
      <c r="AR122" s="32"/>
      <c r="AS122" s="32"/>
    </row>
    <row r="123" spans="18:45">
      <c r="R123" s="391">
        <v>36</v>
      </c>
      <c r="S123" s="11" t="s">
        <v>2</v>
      </c>
      <c r="T123" s="392">
        <v>16741</v>
      </c>
      <c r="U123" s="346">
        <v>48934</v>
      </c>
      <c r="V123" s="392">
        <v>712767220</v>
      </c>
      <c r="W123" s="392">
        <v>9769</v>
      </c>
      <c r="X123" s="392">
        <v>87143</v>
      </c>
      <c r="Y123" s="113">
        <v>42576.143599546027</v>
      </c>
      <c r="Z123" s="113">
        <v>14565.889156823476</v>
      </c>
      <c r="AA123" s="113">
        <v>72962.147609786058</v>
      </c>
      <c r="AB123" s="147">
        <v>0.58353742309300516</v>
      </c>
      <c r="AC123" s="248">
        <v>2.9230034048145273</v>
      </c>
      <c r="AD123" s="247">
        <v>1.7808272366861486</v>
      </c>
      <c r="AE123" s="200">
        <v>8179.2825585531828</v>
      </c>
      <c r="AH123" s="32"/>
      <c r="AI123" s="32"/>
      <c r="AJ123" s="32"/>
      <c r="AK123" s="32"/>
      <c r="AL123" s="32"/>
      <c r="AM123" s="32"/>
      <c r="AN123" s="32"/>
      <c r="AO123" s="32"/>
      <c r="AP123" s="32"/>
      <c r="AQ123" s="32"/>
      <c r="AR123" s="32"/>
      <c r="AS123" s="32"/>
    </row>
    <row r="124" spans="18:45">
      <c r="R124" s="391">
        <v>37</v>
      </c>
      <c r="S124" s="11" t="s">
        <v>3</v>
      </c>
      <c r="T124" s="392">
        <v>51067</v>
      </c>
      <c r="U124" s="346">
        <v>150576</v>
      </c>
      <c r="V124" s="392">
        <v>2339659160</v>
      </c>
      <c r="W124" s="392">
        <v>30097</v>
      </c>
      <c r="X124" s="392">
        <v>280352</v>
      </c>
      <c r="Y124" s="113">
        <v>45815.480838897922</v>
      </c>
      <c r="Z124" s="113">
        <v>15538.061576878121</v>
      </c>
      <c r="AA124" s="113">
        <v>77737.288101804166</v>
      </c>
      <c r="AB124" s="147">
        <v>0.58936299371414025</v>
      </c>
      <c r="AC124" s="248">
        <v>2.9485969412732294</v>
      </c>
      <c r="AD124" s="247">
        <v>1.8618637764318351</v>
      </c>
      <c r="AE124" s="200">
        <v>8345.4341684739193</v>
      </c>
      <c r="AH124" s="32"/>
      <c r="AI124" s="32"/>
      <c r="AJ124" s="32"/>
      <c r="AK124" s="32"/>
      <c r="AL124" s="32"/>
      <c r="AM124" s="32"/>
      <c r="AN124" s="32"/>
      <c r="AO124" s="32"/>
      <c r="AP124" s="32"/>
      <c r="AQ124" s="32"/>
      <c r="AR124" s="32"/>
      <c r="AS124" s="32"/>
    </row>
    <row r="125" spans="18:45">
      <c r="R125" s="391">
        <v>38</v>
      </c>
      <c r="S125" s="286" t="s">
        <v>39</v>
      </c>
      <c r="T125" s="392">
        <v>10794</v>
      </c>
      <c r="U125" s="346">
        <v>27105</v>
      </c>
      <c r="V125" s="392">
        <v>469651620</v>
      </c>
      <c r="W125" s="392">
        <v>5584</v>
      </c>
      <c r="X125" s="392">
        <v>55072</v>
      </c>
      <c r="Y125" s="113">
        <v>43510.433574207891</v>
      </c>
      <c r="Z125" s="113">
        <v>17327.12119535141</v>
      </c>
      <c r="AA125" s="113">
        <v>84106.665472779365</v>
      </c>
      <c r="AB125" s="147">
        <v>0.51732443950342788</v>
      </c>
      <c r="AC125" s="248">
        <v>2.5111172873818788</v>
      </c>
      <c r="AD125" s="247">
        <v>2.0318022505072864</v>
      </c>
      <c r="AE125" s="200">
        <v>8527.956493317839</v>
      </c>
      <c r="AH125" s="32"/>
      <c r="AI125" s="32"/>
      <c r="AJ125" s="32"/>
      <c r="AK125" s="32"/>
      <c r="AL125" s="32"/>
      <c r="AM125" s="32"/>
      <c r="AN125" s="32"/>
      <c r="AO125" s="32"/>
      <c r="AP125" s="32"/>
      <c r="AQ125" s="32"/>
      <c r="AR125" s="32"/>
      <c r="AS125" s="32"/>
    </row>
    <row r="126" spans="18:45">
      <c r="R126" s="391">
        <v>39</v>
      </c>
      <c r="S126" s="286" t="s">
        <v>7</v>
      </c>
      <c r="T126" s="392">
        <v>60444</v>
      </c>
      <c r="U126" s="347">
        <v>164142</v>
      </c>
      <c r="V126" s="393">
        <v>2429700220</v>
      </c>
      <c r="W126" s="393">
        <v>34235</v>
      </c>
      <c r="X126" s="392">
        <v>301219</v>
      </c>
      <c r="Y126" s="113">
        <v>40197.541856925418</v>
      </c>
      <c r="Z126" s="113">
        <v>14802.428507024406</v>
      </c>
      <c r="AA126" s="113">
        <v>70971.234701329056</v>
      </c>
      <c r="AB126" s="147">
        <v>0.56639203229435509</v>
      </c>
      <c r="AC126" s="248">
        <v>2.7156045265038715</v>
      </c>
      <c r="AD126" s="247">
        <v>1.8351122808300131</v>
      </c>
      <c r="AE126" s="200">
        <v>8066.2249725282936</v>
      </c>
      <c r="AH126" s="32"/>
      <c r="AI126" s="32"/>
      <c r="AJ126" s="32"/>
      <c r="AK126" s="32"/>
      <c r="AL126" s="32"/>
      <c r="AM126" s="32"/>
      <c r="AN126" s="32"/>
      <c r="AO126" s="32"/>
      <c r="AP126" s="32"/>
      <c r="AQ126" s="32"/>
      <c r="AR126" s="32"/>
      <c r="AS126" s="32"/>
    </row>
    <row r="127" spans="18:45">
      <c r="R127" s="391">
        <v>40</v>
      </c>
      <c r="S127" s="286" t="s">
        <v>40</v>
      </c>
      <c r="T127" s="392">
        <v>13161</v>
      </c>
      <c r="U127" s="347">
        <v>27556</v>
      </c>
      <c r="V127" s="393">
        <v>478256380</v>
      </c>
      <c r="W127" s="393">
        <v>6262</v>
      </c>
      <c r="X127" s="392">
        <v>53397</v>
      </c>
      <c r="Y127" s="113">
        <v>36338.908897500187</v>
      </c>
      <c r="Z127" s="113">
        <v>17355.798374219772</v>
      </c>
      <c r="AA127" s="113">
        <v>76374.381986585751</v>
      </c>
      <c r="AB127" s="147">
        <v>0.47579971126814075</v>
      </c>
      <c r="AC127" s="248">
        <v>2.0937618721981615</v>
      </c>
      <c r="AD127" s="247">
        <v>1.9377631005951517</v>
      </c>
      <c r="AE127" s="200">
        <v>8956.6151656460097</v>
      </c>
      <c r="AH127" s="32"/>
      <c r="AI127" s="32"/>
      <c r="AJ127" s="32"/>
      <c r="AK127" s="32"/>
      <c r="AL127" s="32"/>
      <c r="AM127" s="32"/>
      <c r="AN127" s="32"/>
      <c r="AO127" s="32"/>
      <c r="AP127" s="32"/>
      <c r="AQ127" s="32"/>
      <c r="AR127" s="32"/>
      <c r="AS127" s="32"/>
    </row>
    <row r="128" spans="18:45">
      <c r="R128" s="391">
        <v>41</v>
      </c>
      <c r="S128" s="286" t="s">
        <v>11</v>
      </c>
      <c r="T128" s="392">
        <v>24206</v>
      </c>
      <c r="U128" s="346">
        <v>62333</v>
      </c>
      <c r="V128" s="392">
        <v>1029405350</v>
      </c>
      <c r="W128" s="392">
        <v>12406</v>
      </c>
      <c r="X128" s="392">
        <v>123684</v>
      </c>
      <c r="Y128" s="113">
        <v>42526.867305626707</v>
      </c>
      <c r="Z128" s="113">
        <v>16514.612644987406</v>
      </c>
      <c r="AA128" s="113">
        <v>82976.410607770435</v>
      </c>
      <c r="AB128" s="147">
        <v>0.51251755763033957</v>
      </c>
      <c r="AC128" s="248">
        <v>2.5751053457820374</v>
      </c>
      <c r="AD128" s="247">
        <v>1.9842459050583159</v>
      </c>
      <c r="AE128" s="200">
        <v>8322.8659325377575</v>
      </c>
      <c r="AH128" s="32"/>
      <c r="AI128" s="32"/>
      <c r="AJ128" s="32"/>
      <c r="AK128" s="32"/>
      <c r="AL128" s="32"/>
      <c r="AM128" s="32"/>
      <c r="AN128" s="32"/>
      <c r="AO128" s="32"/>
      <c r="AP128" s="32"/>
      <c r="AQ128" s="32"/>
      <c r="AR128" s="32"/>
      <c r="AS128" s="32"/>
    </row>
    <row r="129" spans="18:45">
      <c r="R129" s="391">
        <v>42</v>
      </c>
      <c r="S129" s="286" t="s">
        <v>12</v>
      </c>
      <c r="T129" s="392">
        <v>63271</v>
      </c>
      <c r="U129" s="346">
        <v>162736</v>
      </c>
      <c r="V129" s="392">
        <v>2415516440</v>
      </c>
      <c r="W129" s="392">
        <v>34496</v>
      </c>
      <c r="X129" s="392">
        <v>289054</v>
      </c>
      <c r="Y129" s="113">
        <v>38177.307771332838</v>
      </c>
      <c r="Z129" s="113">
        <v>14843.159718808376</v>
      </c>
      <c r="AA129" s="113">
        <v>70023.087894248602</v>
      </c>
      <c r="AB129" s="147">
        <v>0.54521028591297749</v>
      </c>
      <c r="AC129" s="248">
        <v>2.5720472254271307</v>
      </c>
      <c r="AD129" s="247">
        <v>1.776214236554911</v>
      </c>
      <c r="AE129" s="200">
        <v>8356.6269278404725</v>
      </c>
      <c r="AH129" s="32"/>
      <c r="AI129" s="32"/>
      <c r="AJ129" s="32"/>
      <c r="AK129" s="32"/>
      <c r="AL129" s="32"/>
      <c r="AM129" s="32"/>
      <c r="AN129" s="32"/>
      <c r="AO129" s="32"/>
      <c r="AP129" s="32"/>
      <c r="AQ129" s="32"/>
      <c r="AR129" s="32"/>
      <c r="AS129" s="32"/>
    </row>
    <row r="130" spans="18:45">
      <c r="R130" s="391">
        <v>43</v>
      </c>
      <c r="S130" s="286" t="s">
        <v>8</v>
      </c>
      <c r="T130" s="392">
        <v>38793</v>
      </c>
      <c r="U130" s="346">
        <v>110362</v>
      </c>
      <c r="V130" s="392">
        <v>1720154920</v>
      </c>
      <c r="W130" s="392">
        <v>22447</v>
      </c>
      <c r="X130" s="392">
        <v>198928</v>
      </c>
      <c r="Y130" s="113">
        <v>44341.889516149822</v>
      </c>
      <c r="Z130" s="113">
        <v>15586.478316811947</v>
      </c>
      <c r="AA130" s="113">
        <v>76631.840335011366</v>
      </c>
      <c r="AB130" s="147">
        <v>0.57863532080529989</v>
      </c>
      <c r="AC130" s="248">
        <v>2.8448946974969709</v>
      </c>
      <c r="AD130" s="247">
        <v>1.8025044852394847</v>
      </c>
      <c r="AE130" s="200">
        <v>8647.1231802461189</v>
      </c>
      <c r="AH130" s="32"/>
      <c r="AI130" s="32"/>
      <c r="AJ130" s="32"/>
      <c r="AK130" s="32"/>
      <c r="AL130" s="32"/>
      <c r="AM130" s="32"/>
      <c r="AN130" s="32"/>
      <c r="AO130" s="32"/>
      <c r="AP130" s="32"/>
      <c r="AQ130" s="32"/>
      <c r="AR130" s="32"/>
      <c r="AS130" s="32"/>
    </row>
    <row r="131" spans="18:45">
      <c r="R131" s="391">
        <v>44</v>
      </c>
      <c r="S131" s="286" t="s">
        <v>18</v>
      </c>
      <c r="T131" s="392">
        <v>42898</v>
      </c>
      <c r="U131" s="346">
        <v>122145</v>
      </c>
      <c r="V131" s="392">
        <v>2015492550</v>
      </c>
      <c r="W131" s="392">
        <v>23760</v>
      </c>
      <c r="X131" s="392">
        <v>236583</v>
      </c>
      <c r="Y131" s="113">
        <v>46983.368688516945</v>
      </c>
      <c r="Z131" s="113">
        <v>16500.819108436695</v>
      </c>
      <c r="AA131" s="113">
        <v>84827.127525252523</v>
      </c>
      <c r="AB131" s="147">
        <v>0.55387197538346777</v>
      </c>
      <c r="AC131" s="248">
        <v>2.8473355401184204</v>
      </c>
      <c r="AD131" s="247">
        <v>1.9369028613533097</v>
      </c>
      <c r="AE131" s="200">
        <v>8519.1774134236184</v>
      </c>
      <c r="AH131" s="32"/>
      <c r="AI131" s="32"/>
      <c r="AJ131" s="32"/>
      <c r="AK131" s="32"/>
      <c r="AL131" s="32"/>
      <c r="AM131" s="32"/>
      <c r="AN131" s="32"/>
      <c r="AO131" s="32"/>
      <c r="AP131" s="32"/>
      <c r="AQ131" s="32"/>
      <c r="AR131" s="32"/>
      <c r="AS131" s="32"/>
    </row>
    <row r="132" spans="18:45">
      <c r="R132" s="391">
        <v>45</v>
      </c>
      <c r="S132" s="286" t="s">
        <v>41</v>
      </c>
      <c r="T132" s="392">
        <v>14920</v>
      </c>
      <c r="U132" s="346">
        <v>30398</v>
      </c>
      <c r="V132" s="392">
        <v>562421340</v>
      </c>
      <c r="W132" s="392">
        <v>7214</v>
      </c>
      <c r="X132" s="392">
        <v>60968</v>
      </c>
      <c r="Y132" s="113">
        <v>37695.800268096515</v>
      </c>
      <c r="Z132" s="113">
        <v>18501.91920521087</v>
      </c>
      <c r="AA132" s="113">
        <v>77962.481286387585</v>
      </c>
      <c r="AB132" s="147">
        <v>0.48351206434316352</v>
      </c>
      <c r="AC132" s="248">
        <v>2.0373994638069703</v>
      </c>
      <c r="AD132" s="247">
        <v>2.0056582669912495</v>
      </c>
      <c r="AE132" s="200">
        <v>9224.861238682588</v>
      </c>
      <c r="AH132" s="32"/>
      <c r="AI132" s="32"/>
      <c r="AJ132" s="32"/>
      <c r="AK132" s="32"/>
      <c r="AL132" s="32"/>
      <c r="AM132" s="32"/>
      <c r="AN132" s="32"/>
      <c r="AO132" s="32"/>
      <c r="AP132" s="32"/>
      <c r="AQ132" s="32"/>
      <c r="AR132" s="32"/>
      <c r="AS132" s="32"/>
    </row>
    <row r="133" spans="18:45">
      <c r="R133" s="391">
        <v>46</v>
      </c>
      <c r="S133" s="286" t="s">
        <v>21</v>
      </c>
      <c r="T133" s="392">
        <v>19066</v>
      </c>
      <c r="U133" s="346">
        <v>49871</v>
      </c>
      <c r="V133" s="392">
        <v>792008860</v>
      </c>
      <c r="W133" s="392">
        <v>10407</v>
      </c>
      <c r="X133" s="392">
        <v>93868</v>
      </c>
      <c r="Y133" s="113">
        <v>41540.37868456939</v>
      </c>
      <c r="Z133" s="113">
        <v>15881.150568466644</v>
      </c>
      <c r="AA133" s="113">
        <v>76103.474584414333</v>
      </c>
      <c r="AB133" s="147">
        <v>0.54584076366306511</v>
      </c>
      <c r="AC133" s="248">
        <v>2.6157033462708488</v>
      </c>
      <c r="AD133" s="247">
        <v>1.8822161175833652</v>
      </c>
      <c r="AE133" s="200">
        <v>8437.4745387139392</v>
      </c>
      <c r="AH133" s="32"/>
      <c r="AI133" s="32"/>
      <c r="AJ133" s="32"/>
      <c r="AK133" s="32"/>
      <c r="AL133" s="32"/>
      <c r="AM133" s="32"/>
      <c r="AN133" s="32"/>
      <c r="AO133" s="32"/>
      <c r="AP133" s="32"/>
      <c r="AQ133" s="32"/>
      <c r="AR133" s="32"/>
      <c r="AS133" s="32"/>
    </row>
    <row r="134" spans="18:45">
      <c r="R134" s="391">
        <v>47</v>
      </c>
      <c r="S134" s="286" t="s">
        <v>13</v>
      </c>
      <c r="T134" s="392">
        <v>38675</v>
      </c>
      <c r="U134" s="347">
        <v>96927</v>
      </c>
      <c r="V134" s="393">
        <v>1491751850</v>
      </c>
      <c r="W134" s="393">
        <v>20725</v>
      </c>
      <c r="X134" s="392">
        <v>185714</v>
      </c>
      <c r="Y134" s="113">
        <v>38571.476405946996</v>
      </c>
      <c r="Z134" s="113">
        <v>15390.4675683762</v>
      </c>
      <c r="AA134" s="113">
        <v>71978.376357056695</v>
      </c>
      <c r="AB134" s="147">
        <v>0.53587588881706527</v>
      </c>
      <c r="AC134" s="248">
        <v>2.5061926308985134</v>
      </c>
      <c r="AD134" s="247">
        <v>1.9160192722358063</v>
      </c>
      <c r="AE134" s="200">
        <v>8032.5223192651065</v>
      </c>
      <c r="AH134" s="32"/>
      <c r="AI134" s="32"/>
      <c r="AJ134" s="32"/>
      <c r="AK134" s="32"/>
      <c r="AL134" s="32"/>
      <c r="AM134" s="32"/>
      <c r="AN134" s="32"/>
      <c r="AO134" s="32"/>
      <c r="AP134" s="32"/>
      <c r="AQ134" s="32"/>
      <c r="AR134" s="32"/>
      <c r="AS134" s="32"/>
    </row>
    <row r="135" spans="18:45">
      <c r="R135" s="391">
        <v>48</v>
      </c>
      <c r="S135" s="286" t="s">
        <v>22</v>
      </c>
      <c r="T135" s="392">
        <v>20759</v>
      </c>
      <c r="U135" s="347">
        <v>59062</v>
      </c>
      <c r="V135" s="393">
        <v>907256090</v>
      </c>
      <c r="W135" s="393">
        <v>11939</v>
      </c>
      <c r="X135" s="392">
        <v>107342</v>
      </c>
      <c r="Y135" s="113">
        <v>43704.229009104485</v>
      </c>
      <c r="Z135" s="113">
        <v>15361.07971284413</v>
      </c>
      <c r="AA135" s="113">
        <v>75990.961554569061</v>
      </c>
      <c r="AB135" s="147">
        <v>0.57512404258393945</v>
      </c>
      <c r="AC135" s="248">
        <v>2.8451274146153476</v>
      </c>
      <c r="AD135" s="247">
        <v>1.8174460736175544</v>
      </c>
      <c r="AE135" s="200">
        <v>8452.0140299230497</v>
      </c>
      <c r="AH135" s="32"/>
      <c r="AI135" s="32"/>
      <c r="AJ135" s="32"/>
      <c r="AK135" s="32"/>
      <c r="AL135" s="32"/>
      <c r="AM135" s="32"/>
      <c r="AN135" s="32"/>
      <c r="AO135" s="32"/>
      <c r="AP135" s="32"/>
      <c r="AQ135" s="32"/>
      <c r="AR135" s="32"/>
      <c r="AS135" s="32"/>
    </row>
    <row r="136" spans="18:45">
      <c r="R136" s="391">
        <v>49</v>
      </c>
      <c r="S136" s="286" t="s">
        <v>23</v>
      </c>
      <c r="T136" s="392">
        <v>20958</v>
      </c>
      <c r="U136" s="346">
        <v>52962</v>
      </c>
      <c r="V136" s="392">
        <v>865163400</v>
      </c>
      <c r="W136" s="392">
        <v>11252</v>
      </c>
      <c r="X136" s="392">
        <v>104290</v>
      </c>
      <c r="Y136" s="113">
        <v>41280.818780417976</v>
      </c>
      <c r="Z136" s="113">
        <v>16335.550016993317</v>
      </c>
      <c r="AA136" s="113">
        <v>76889.744045503016</v>
      </c>
      <c r="AB136" s="147">
        <v>0.53688329039030447</v>
      </c>
      <c r="AC136" s="248">
        <v>2.5270541082164328</v>
      </c>
      <c r="AD136" s="247">
        <v>1.9691476907971754</v>
      </c>
      <c r="AE136" s="200">
        <v>8295.7464761722113</v>
      </c>
      <c r="AH136" s="32"/>
      <c r="AI136" s="32"/>
      <c r="AJ136" s="32"/>
      <c r="AK136" s="32"/>
      <c r="AL136" s="32"/>
      <c r="AM136" s="32"/>
      <c r="AN136" s="32"/>
      <c r="AO136" s="32"/>
      <c r="AP136" s="32"/>
      <c r="AQ136" s="32"/>
      <c r="AR136" s="32"/>
      <c r="AS136" s="32"/>
    </row>
    <row r="137" spans="18:45">
      <c r="R137" s="391">
        <v>50</v>
      </c>
      <c r="S137" s="286" t="s">
        <v>14</v>
      </c>
      <c r="T137" s="392">
        <v>18785</v>
      </c>
      <c r="U137" s="346">
        <v>47587</v>
      </c>
      <c r="V137" s="392">
        <v>817520890</v>
      </c>
      <c r="W137" s="392">
        <v>9969</v>
      </c>
      <c r="X137" s="392">
        <v>96236</v>
      </c>
      <c r="Y137" s="113">
        <v>43519.877029544848</v>
      </c>
      <c r="Z137" s="113">
        <v>17179.500493832351</v>
      </c>
      <c r="AA137" s="113">
        <v>82006.308556525226</v>
      </c>
      <c r="AB137" s="147">
        <v>0.53068937982432796</v>
      </c>
      <c r="AC137" s="248">
        <v>2.5332446100612191</v>
      </c>
      <c r="AD137" s="247">
        <v>2.0223170193540252</v>
      </c>
      <c r="AE137" s="200">
        <v>8494.9591628912258</v>
      </c>
      <c r="AH137" s="32"/>
      <c r="AI137" s="32"/>
      <c r="AJ137" s="32"/>
      <c r="AK137" s="32"/>
      <c r="AL137" s="32"/>
      <c r="AM137" s="32"/>
      <c r="AN137" s="32"/>
      <c r="AO137" s="32"/>
      <c r="AP137" s="32"/>
      <c r="AQ137" s="32"/>
      <c r="AR137" s="32"/>
      <c r="AS137" s="32"/>
    </row>
    <row r="138" spans="18:45">
      <c r="R138" s="391">
        <v>51</v>
      </c>
      <c r="S138" s="286" t="s">
        <v>42</v>
      </c>
      <c r="T138" s="392">
        <v>25056</v>
      </c>
      <c r="U138" s="346">
        <v>64583</v>
      </c>
      <c r="V138" s="392">
        <v>1092387920</v>
      </c>
      <c r="W138" s="392">
        <v>13602</v>
      </c>
      <c r="X138" s="392">
        <v>127301</v>
      </c>
      <c r="Y138" s="113">
        <v>43597.857598978291</v>
      </c>
      <c r="Z138" s="113">
        <v>16914.480900546583</v>
      </c>
      <c r="AA138" s="113">
        <v>80310.830760182333</v>
      </c>
      <c r="AB138" s="147">
        <v>0.5428639846743295</v>
      </c>
      <c r="AC138" s="248">
        <v>2.5775462962962963</v>
      </c>
      <c r="AD138" s="247">
        <v>1.971122431599647</v>
      </c>
      <c r="AE138" s="200">
        <v>8581.1417035215745</v>
      </c>
      <c r="AH138" s="32"/>
      <c r="AI138" s="32"/>
      <c r="AJ138" s="32"/>
      <c r="AK138" s="32"/>
      <c r="AL138" s="32"/>
      <c r="AM138" s="32"/>
      <c r="AN138" s="32"/>
      <c r="AO138" s="32"/>
      <c r="AP138" s="32"/>
      <c r="AQ138" s="32"/>
      <c r="AR138" s="32"/>
      <c r="AS138" s="32"/>
    </row>
    <row r="139" spans="18:45">
      <c r="R139" s="391">
        <v>52</v>
      </c>
      <c r="S139" s="286" t="s">
        <v>4</v>
      </c>
      <c r="T139" s="392">
        <v>20478</v>
      </c>
      <c r="U139" s="346">
        <v>60293</v>
      </c>
      <c r="V139" s="392">
        <v>944450320</v>
      </c>
      <c r="W139" s="392">
        <v>12524</v>
      </c>
      <c r="X139" s="392">
        <v>112989</v>
      </c>
      <c r="Y139" s="113">
        <v>46120.242211153432</v>
      </c>
      <c r="Z139" s="113">
        <v>15664.344451262999</v>
      </c>
      <c r="AA139" s="113">
        <v>75411.236026828483</v>
      </c>
      <c r="AB139" s="147">
        <v>0.61158316241820487</v>
      </c>
      <c r="AC139" s="248">
        <v>2.9442816681316533</v>
      </c>
      <c r="AD139" s="247">
        <v>1.8739986399747899</v>
      </c>
      <c r="AE139" s="200">
        <v>8358.7811202860448</v>
      </c>
      <c r="AH139" s="32"/>
      <c r="AI139" s="32"/>
      <c r="AJ139" s="32"/>
      <c r="AK139" s="32"/>
      <c r="AL139" s="32"/>
      <c r="AM139" s="32"/>
      <c r="AN139" s="32"/>
      <c r="AO139" s="32"/>
      <c r="AP139" s="32"/>
      <c r="AQ139" s="32"/>
      <c r="AR139" s="32"/>
      <c r="AS139" s="32"/>
    </row>
    <row r="140" spans="18:45">
      <c r="R140" s="391">
        <v>53</v>
      </c>
      <c r="S140" s="286" t="s">
        <v>19</v>
      </c>
      <c r="T140" s="392">
        <v>11403</v>
      </c>
      <c r="U140" s="346">
        <v>27068</v>
      </c>
      <c r="V140" s="392">
        <v>432885280</v>
      </c>
      <c r="W140" s="392">
        <v>5592</v>
      </c>
      <c r="X140" s="392">
        <v>54037</v>
      </c>
      <c r="Y140" s="113">
        <v>37962.402876436026</v>
      </c>
      <c r="Z140" s="113">
        <v>15992.510713757943</v>
      </c>
      <c r="AA140" s="113">
        <v>77411.530758226043</v>
      </c>
      <c r="AB140" s="147">
        <v>0.49039726387792687</v>
      </c>
      <c r="AC140" s="248">
        <v>2.3737612908883627</v>
      </c>
      <c r="AD140" s="247">
        <v>1.9963425447022314</v>
      </c>
      <c r="AE140" s="200">
        <v>8010.9051205655387</v>
      </c>
      <c r="AH140" s="32"/>
      <c r="AI140" s="32"/>
      <c r="AJ140" s="32"/>
      <c r="AK140" s="32"/>
      <c r="AL140" s="32"/>
      <c r="AM140" s="32"/>
      <c r="AN140" s="32"/>
      <c r="AO140" s="32"/>
      <c r="AP140" s="32"/>
      <c r="AQ140" s="32"/>
      <c r="AR140" s="32"/>
      <c r="AS140" s="32"/>
    </row>
    <row r="141" spans="18:45">
      <c r="R141" s="391">
        <v>54</v>
      </c>
      <c r="S141" s="286" t="s">
        <v>24</v>
      </c>
      <c r="T141" s="392">
        <v>19212</v>
      </c>
      <c r="U141" s="346">
        <v>52245</v>
      </c>
      <c r="V141" s="392">
        <v>852637820</v>
      </c>
      <c r="W141" s="392">
        <v>10655</v>
      </c>
      <c r="X141" s="392">
        <v>103717</v>
      </c>
      <c r="Y141" s="113">
        <v>44380.481990422653</v>
      </c>
      <c r="Z141" s="113">
        <v>16319.988898459183</v>
      </c>
      <c r="AA141" s="113">
        <v>80022.320037541067</v>
      </c>
      <c r="AB141" s="147">
        <v>0.55460129085987919</v>
      </c>
      <c r="AC141" s="248">
        <v>2.7193941286695815</v>
      </c>
      <c r="AD141" s="247">
        <v>1.9852043257728011</v>
      </c>
      <c r="AE141" s="200">
        <v>8220.8106674894188</v>
      </c>
      <c r="AH141" s="32"/>
      <c r="AI141" s="32"/>
      <c r="AJ141" s="32"/>
      <c r="AK141" s="32"/>
      <c r="AL141" s="32"/>
      <c r="AM141" s="32"/>
      <c r="AN141" s="32"/>
      <c r="AO141" s="32"/>
      <c r="AP141" s="32"/>
      <c r="AQ141" s="32"/>
      <c r="AR141" s="32"/>
      <c r="AS141" s="32"/>
    </row>
    <row r="142" spans="18:45">
      <c r="R142" s="391">
        <v>55</v>
      </c>
      <c r="S142" s="286" t="s">
        <v>15</v>
      </c>
      <c r="T142" s="392">
        <v>20118</v>
      </c>
      <c r="U142" s="347">
        <v>48968</v>
      </c>
      <c r="V142" s="393">
        <v>842894920</v>
      </c>
      <c r="W142" s="393">
        <v>10021</v>
      </c>
      <c r="X142" s="392">
        <v>97607</v>
      </c>
      <c r="Y142" s="113">
        <v>41897.550452331248</v>
      </c>
      <c r="Z142" s="113">
        <v>17213.17840222186</v>
      </c>
      <c r="AA142" s="113">
        <v>84112.855004490571</v>
      </c>
      <c r="AB142" s="147">
        <v>0.49811114424893133</v>
      </c>
      <c r="AC142" s="248">
        <v>2.4340391689034697</v>
      </c>
      <c r="AD142" s="247">
        <v>1.9932813265806242</v>
      </c>
      <c r="AE142" s="200">
        <v>8635.5990861311184</v>
      </c>
      <c r="AH142" s="32"/>
      <c r="AI142" s="32"/>
      <c r="AJ142" s="32"/>
      <c r="AK142" s="32"/>
      <c r="AL142" s="32"/>
      <c r="AM142" s="32"/>
      <c r="AN142" s="32"/>
      <c r="AO142" s="32"/>
      <c r="AP142" s="32"/>
      <c r="AQ142" s="32"/>
      <c r="AR142" s="32"/>
      <c r="AS142" s="32"/>
    </row>
    <row r="143" spans="18:45">
      <c r="R143" s="391">
        <v>56</v>
      </c>
      <c r="S143" s="286" t="s">
        <v>9</v>
      </c>
      <c r="T143" s="392">
        <v>12664</v>
      </c>
      <c r="U143" s="347">
        <v>29538</v>
      </c>
      <c r="V143" s="393">
        <v>487716480</v>
      </c>
      <c r="W143" s="393">
        <v>6515</v>
      </c>
      <c r="X143" s="392">
        <v>57831</v>
      </c>
      <c r="Y143" s="113">
        <v>38512.04042956412</v>
      </c>
      <c r="Z143" s="113">
        <v>16511.492992078001</v>
      </c>
      <c r="AA143" s="113">
        <v>74860.549501151196</v>
      </c>
      <c r="AB143" s="147">
        <v>0.51445041061276053</v>
      </c>
      <c r="AC143" s="248">
        <v>2.3324384080859129</v>
      </c>
      <c r="AD143" s="247">
        <v>1.9578509039203738</v>
      </c>
      <c r="AE143" s="200">
        <v>8433.4782383150905</v>
      </c>
      <c r="AH143" s="32"/>
      <c r="AI143" s="32"/>
      <c r="AJ143" s="32"/>
      <c r="AK143" s="32"/>
      <c r="AL143" s="32"/>
      <c r="AM143" s="32"/>
      <c r="AN143" s="32"/>
      <c r="AO143" s="32"/>
      <c r="AP143" s="32"/>
      <c r="AQ143" s="32"/>
      <c r="AR143" s="32"/>
      <c r="AS143" s="32"/>
    </row>
    <row r="144" spans="18:45">
      <c r="R144" s="391">
        <v>57</v>
      </c>
      <c r="S144" s="286" t="s">
        <v>43</v>
      </c>
      <c r="T144" s="392">
        <v>9154</v>
      </c>
      <c r="U144" s="346">
        <v>25373</v>
      </c>
      <c r="V144" s="392">
        <v>404695640</v>
      </c>
      <c r="W144" s="392">
        <v>5117</v>
      </c>
      <c r="X144" s="392">
        <v>48158</v>
      </c>
      <c r="Y144" s="113">
        <v>44209.705046973999</v>
      </c>
      <c r="Z144" s="113">
        <v>15949.853781578844</v>
      </c>
      <c r="AA144" s="113">
        <v>79088.458080906785</v>
      </c>
      <c r="AB144" s="147">
        <v>0.55899060519991262</v>
      </c>
      <c r="AC144" s="248">
        <v>2.7717937513655233</v>
      </c>
      <c r="AD144" s="247">
        <v>1.8980018129507745</v>
      </c>
      <c r="AE144" s="200">
        <v>8403.4976535570422</v>
      </c>
      <c r="AH144" s="32"/>
      <c r="AI144" s="32"/>
      <c r="AJ144" s="32"/>
      <c r="AK144" s="32"/>
      <c r="AL144" s="32"/>
      <c r="AM144" s="32"/>
      <c r="AN144" s="32"/>
      <c r="AO144" s="32"/>
      <c r="AP144" s="32"/>
      <c r="AQ144" s="32"/>
      <c r="AR144" s="32"/>
      <c r="AS144" s="32"/>
    </row>
    <row r="145" spans="18:45">
      <c r="R145" s="391">
        <v>58</v>
      </c>
      <c r="S145" s="286" t="s">
        <v>25</v>
      </c>
      <c r="T145" s="392">
        <v>10701</v>
      </c>
      <c r="U145" s="346">
        <v>27858</v>
      </c>
      <c r="V145" s="392">
        <v>473712650</v>
      </c>
      <c r="W145" s="392">
        <v>5539</v>
      </c>
      <c r="X145" s="392">
        <v>59031</v>
      </c>
      <c r="Y145" s="113">
        <v>44268.073077282497</v>
      </c>
      <c r="Z145" s="113">
        <v>17004.546270371167</v>
      </c>
      <c r="AA145" s="113">
        <v>85523.135945116446</v>
      </c>
      <c r="AB145" s="147">
        <v>0.51761517615176156</v>
      </c>
      <c r="AC145" s="248">
        <v>2.6033081020465376</v>
      </c>
      <c r="AD145" s="247">
        <v>2.1189963385741977</v>
      </c>
      <c r="AE145" s="200">
        <v>8024.8115396994799</v>
      </c>
      <c r="AH145" s="32"/>
      <c r="AI145" s="32"/>
      <c r="AJ145" s="32"/>
      <c r="AK145" s="32"/>
      <c r="AL145" s="32"/>
      <c r="AM145" s="32"/>
      <c r="AN145" s="32"/>
      <c r="AO145" s="32"/>
      <c r="AP145" s="32"/>
      <c r="AQ145" s="32"/>
      <c r="AR145" s="32"/>
      <c r="AS145" s="32"/>
    </row>
    <row r="146" spans="18:45">
      <c r="R146" s="391">
        <v>59</v>
      </c>
      <c r="S146" s="286" t="s">
        <v>20</v>
      </c>
      <c r="T146" s="392">
        <v>76479</v>
      </c>
      <c r="U146" s="346">
        <v>211943</v>
      </c>
      <c r="V146" s="392">
        <v>3464476790</v>
      </c>
      <c r="W146" s="392">
        <v>41385</v>
      </c>
      <c r="X146" s="392">
        <v>419377</v>
      </c>
      <c r="Y146" s="113">
        <v>45299.713516128613</v>
      </c>
      <c r="Z146" s="113">
        <v>16346.266637728068</v>
      </c>
      <c r="AA146" s="113">
        <v>83713.345173371999</v>
      </c>
      <c r="AB146" s="147">
        <v>0.5411289373553525</v>
      </c>
      <c r="AC146" s="248">
        <v>2.7712574693706769</v>
      </c>
      <c r="AD146" s="247">
        <v>1.9787254120211566</v>
      </c>
      <c r="AE146" s="200">
        <v>8261.0080905724444</v>
      </c>
      <c r="AH146" s="32"/>
      <c r="AI146" s="32"/>
      <c r="AJ146" s="32"/>
      <c r="AK146" s="32"/>
      <c r="AL146" s="32"/>
      <c r="AM146" s="32"/>
      <c r="AN146" s="32"/>
      <c r="AO146" s="32"/>
      <c r="AP146" s="32"/>
      <c r="AQ146" s="32"/>
      <c r="AR146" s="32"/>
      <c r="AS146" s="32"/>
    </row>
    <row r="147" spans="18:45">
      <c r="R147" s="391">
        <v>60</v>
      </c>
      <c r="S147" s="286" t="s">
        <v>44</v>
      </c>
      <c r="T147" s="392">
        <v>9993</v>
      </c>
      <c r="U147" s="346">
        <v>21202</v>
      </c>
      <c r="V147" s="392">
        <v>359447750</v>
      </c>
      <c r="W147" s="392">
        <v>4826</v>
      </c>
      <c r="X147" s="392">
        <v>39458</v>
      </c>
      <c r="Y147" s="113">
        <v>35969.953967777445</v>
      </c>
      <c r="Z147" s="113">
        <v>16953.483161965851</v>
      </c>
      <c r="AA147" s="113">
        <v>74481.506423539162</v>
      </c>
      <c r="AB147" s="147">
        <v>0.48293805663964773</v>
      </c>
      <c r="AC147" s="248">
        <v>2.1216851796257381</v>
      </c>
      <c r="AD147" s="247">
        <v>1.8610508442599756</v>
      </c>
      <c r="AE147" s="200">
        <v>9109.6292260124683</v>
      </c>
      <c r="AH147" s="32"/>
      <c r="AI147" s="32"/>
      <c r="AJ147" s="32"/>
      <c r="AK147" s="32"/>
      <c r="AL147" s="32"/>
      <c r="AM147" s="32"/>
      <c r="AN147" s="32"/>
      <c r="AO147" s="32"/>
      <c r="AP147" s="32"/>
      <c r="AQ147" s="32"/>
      <c r="AR147" s="32"/>
      <c r="AS147" s="32"/>
    </row>
    <row r="148" spans="18:45">
      <c r="R148" s="391">
        <v>61</v>
      </c>
      <c r="S148" s="286" t="s">
        <v>16</v>
      </c>
      <c r="T148" s="392">
        <v>8783</v>
      </c>
      <c r="U148" s="346">
        <v>20575</v>
      </c>
      <c r="V148" s="392">
        <v>337963560</v>
      </c>
      <c r="W148" s="392">
        <v>4491</v>
      </c>
      <c r="X148" s="392">
        <v>39240</v>
      </c>
      <c r="Y148" s="113">
        <v>38479.28498235227</v>
      </c>
      <c r="Z148" s="113">
        <v>16425.932442284327</v>
      </c>
      <c r="AA148" s="113">
        <v>75253.52037408149</v>
      </c>
      <c r="AB148" s="147">
        <v>0.51132870317659118</v>
      </c>
      <c r="AC148" s="248">
        <v>2.3425936468177162</v>
      </c>
      <c r="AD148" s="247">
        <v>1.907168894289186</v>
      </c>
      <c r="AE148" s="200">
        <v>8612.7308868501532</v>
      </c>
      <c r="AH148" s="32"/>
      <c r="AI148" s="32"/>
      <c r="AJ148" s="32"/>
      <c r="AK148" s="32"/>
      <c r="AL148" s="32"/>
      <c r="AM148" s="32"/>
      <c r="AN148" s="32"/>
      <c r="AO148" s="32"/>
      <c r="AP148" s="32"/>
      <c r="AQ148" s="32"/>
      <c r="AR148" s="32"/>
      <c r="AS148" s="32"/>
    </row>
    <row r="149" spans="18:45">
      <c r="R149" s="391">
        <v>62</v>
      </c>
      <c r="S149" s="286" t="s">
        <v>17</v>
      </c>
      <c r="T149" s="392">
        <v>12953</v>
      </c>
      <c r="U149" s="346">
        <v>34818</v>
      </c>
      <c r="V149" s="392">
        <v>523874220</v>
      </c>
      <c r="W149" s="392">
        <v>7478</v>
      </c>
      <c r="X149" s="392">
        <v>62160</v>
      </c>
      <c r="Y149" s="113">
        <v>40444.238400370574</v>
      </c>
      <c r="Z149" s="113">
        <v>15046.074444252972</v>
      </c>
      <c r="AA149" s="113">
        <v>70055.391815993586</v>
      </c>
      <c r="AB149" s="147">
        <v>0.57731799583108157</v>
      </c>
      <c r="AC149" s="248">
        <v>2.6880259399366944</v>
      </c>
      <c r="AD149" s="247">
        <v>1.7852834740651387</v>
      </c>
      <c r="AE149" s="200">
        <v>8427.8349420849427</v>
      </c>
      <c r="AH149" s="32"/>
      <c r="AI149" s="32"/>
      <c r="AJ149" s="32"/>
      <c r="AK149" s="32"/>
      <c r="AL149" s="32"/>
      <c r="AM149" s="32"/>
      <c r="AN149" s="32"/>
      <c r="AO149" s="32"/>
      <c r="AP149" s="32"/>
      <c r="AQ149" s="32"/>
      <c r="AR149" s="32"/>
      <c r="AS149" s="32"/>
    </row>
    <row r="150" spans="18:45">
      <c r="R150" s="391">
        <v>63</v>
      </c>
      <c r="S150" s="286" t="s">
        <v>26</v>
      </c>
      <c r="T150" s="392">
        <v>9425</v>
      </c>
      <c r="U150" s="347">
        <v>25988</v>
      </c>
      <c r="V150" s="393">
        <v>416537000</v>
      </c>
      <c r="W150" s="393">
        <v>5439</v>
      </c>
      <c r="X150" s="392">
        <v>48590</v>
      </c>
      <c r="Y150" s="113">
        <v>44194.907161803712</v>
      </c>
      <c r="Z150" s="113">
        <v>16028.051408342311</v>
      </c>
      <c r="AA150" s="113">
        <v>76583.379297665015</v>
      </c>
      <c r="AB150" s="147">
        <v>0.57708222811671084</v>
      </c>
      <c r="AC150" s="248">
        <v>2.7573474801061009</v>
      </c>
      <c r="AD150" s="247">
        <v>1.8697090965060796</v>
      </c>
      <c r="AE150" s="200">
        <v>8572.4840502160932</v>
      </c>
      <c r="AH150" s="32"/>
      <c r="AI150" s="32"/>
      <c r="AJ150" s="32"/>
      <c r="AK150" s="32"/>
      <c r="AL150" s="32"/>
      <c r="AM150" s="32"/>
      <c r="AN150" s="32"/>
      <c r="AO150" s="32"/>
      <c r="AP150" s="32"/>
      <c r="AQ150" s="32"/>
      <c r="AR150" s="32"/>
      <c r="AS150" s="32"/>
    </row>
    <row r="151" spans="18:45">
      <c r="R151" s="391">
        <v>64</v>
      </c>
      <c r="S151" s="286" t="s">
        <v>45</v>
      </c>
      <c r="T151" s="392">
        <v>9877</v>
      </c>
      <c r="U151" s="347">
        <v>25880</v>
      </c>
      <c r="V151" s="393">
        <v>414349210</v>
      </c>
      <c r="W151" s="393">
        <v>5397</v>
      </c>
      <c r="X151" s="392">
        <v>49833</v>
      </c>
      <c r="Y151" s="113">
        <v>41950.917282575683</v>
      </c>
      <c r="Z151" s="113">
        <v>16010.402241112828</v>
      </c>
      <c r="AA151" s="113">
        <v>76773.987400407641</v>
      </c>
      <c r="AB151" s="147">
        <v>0.54642097802976608</v>
      </c>
      <c r="AC151" s="248">
        <v>2.6202288144173331</v>
      </c>
      <c r="AD151" s="247">
        <v>1.9255409582689336</v>
      </c>
      <c r="AE151" s="200">
        <v>8314.7554833142694</v>
      </c>
      <c r="AH151" s="32"/>
      <c r="AI151" s="32"/>
      <c r="AJ151" s="32"/>
      <c r="AK151" s="32"/>
      <c r="AL151" s="32"/>
      <c r="AM151" s="32"/>
      <c r="AN151" s="32"/>
      <c r="AO151" s="32"/>
      <c r="AP151" s="32"/>
      <c r="AQ151" s="32"/>
      <c r="AR151" s="32"/>
      <c r="AS151" s="32"/>
    </row>
    <row r="152" spans="18:45">
      <c r="R152" s="391">
        <v>65</v>
      </c>
      <c r="S152" s="286" t="s">
        <v>10</v>
      </c>
      <c r="T152" s="392">
        <v>4881</v>
      </c>
      <c r="U152" s="346">
        <v>11953</v>
      </c>
      <c r="V152" s="392">
        <v>187492520</v>
      </c>
      <c r="W152" s="392">
        <v>2720</v>
      </c>
      <c r="X152" s="392">
        <v>23002</v>
      </c>
      <c r="Y152" s="113">
        <v>38412.726900225367</v>
      </c>
      <c r="Z152" s="113">
        <v>15685.812766669455</v>
      </c>
      <c r="AA152" s="113">
        <v>68931.073529411762</v>
      </c>
      <c r="AB152" s="147">
        <v>0.55726285597213687</v>
      </c>
      <c r="AC152" s="248">
        <v>2.4488834255275558</v>
      </c>
      <c r="AD152" s="247">
        <v>1.9243704509328201</v>
      </c>
      <c r="AE152" s="200">
        <v>8151.1399008781846</v>
      </c>
      <c r="AH152" s="32"/>
      <c r="AI152" s="32"/>
      <c r="AJ152" s="32"/>
      <c r="AK152" s="32"/>
      <c r="AL152" s="32"/>
      <c r="AM152" s="32"/>
      <c r="AN152" s="32"/>
      <c r="AO152" s="32"/>
      <c r="AP152" s="32"/>
      <c r="AQ152" s="32"/>
      <c r="AR152" s="32"/>
      <c r="AS152" s="32"/>
    </row>
    <row r="153" spans="18:45">
      <c r="R153" s="391">
        <v>66</v>
      </c>
      <c r="S153" s="286" t="s">
        <v>5</v>
      </c>
      <c r="T153" s="392">
        <v>5005</v>
      </c>
      <c r="U153" s="346">
        <v>14661</v>
      </c>
      <c r="V153" s="392">
        <v>234623470</v>
      </c>
      <c r="W153" s="392">
        <v>3164</v>
      </c>
      <c r="X153" s="392">
        <v>25515</v>
      </c>
      <c r="Y153" s="113">
        <v>46877.816183816183</v>
      </c>
      <c r="Z153" s="113">
        <v>16003.237841893459</v>
      </c>
      <c r="AA153" s="113">
        <v>74154.067635903921</v>
      </c>
      <c r="AB153" s="147">
        <v>0.63216783216783212</v>
      </c>
      <c r="AC153" s="248">
        <v>2.9292707292707294</v>
      </c>
      <c r="AD153" s="247">
        <v>1.7403314917127073</v>
      </c>
      <c r="AE153" s="200">
        <v>9195.5112678816386</v>
      </c>
      <c r="AH153" s="32"/>
      <c r="AI153" s="32"/>
      <c r="AJ153" s="32"/>
      <c r="AK153" s="32"/>
      <c r="AL153" s="32"/>
      <c r="AM153" s="32"/>
      <c r="AN153" s="32"/>
      <c r="AO153" s="32"/>
      <c r="AP153" s="32"/>
      <c r="AQ153" s="32"/>
      <c r="AR153" s="32"/>
      <c r="AS153" s="32"/>
    </row>
    <row r="154" spans="18:45">
      <c r="R154" s="391">
        <v>67</v>
      </c>
      <c r="S154" s="286" t="s">
        <v>6</v>
      </c>
      <c r="T154" s="392">
        <v>2177</v>
      </c>
      <c r="U154" s="346">
        <v>5032</v>
      </c>
      <c r="V154" s="392">
        <v>81936030</v>
      </c>
      <c r="W154" s="392">
        <v>1049</v>
      </c>
      <c r="X154" s="392">
        <v>9134</v>
      </c>
      <c r="Y154" s="113">
        <v>37637.12907671107</v>
      </c>
      <c r="Z154" s="113">
        <v>16282.994833068362</v>
      </c>
      <c r="AA154" s="113">
        <v>78108.703527168735</v>
      </c>
      <c r="AB154" s="147">
        <v>0.48185576481396419</v>
      </c>
      <c r="AC154" s="248">
        <v>2.3114377583830961</v>
      </c>
      <c r="AD154" s="247">
        <v>1.8151828298887123</v>
      </c>
      <c r="AE154" s="200">
        <v>8970.4433982920946</v>
      </c>
      <c r="AH154" s="32"/>
      <c r="AI154" s="32"/>
      <c r="AJ154" s="32"/>
      <c r="AK154" s="32"/>
      <c r="AL154" s="32"/>
      <c r="AM154" s="32"/>
      <c r="AN154" s="32"/>
      <c r="AO154" s="32"/>
      <c r="AP154" s="32"/>
      <c r="AQ154" s="32"/>
      <c r="AR154" s="32"/>
      <c r="AS154" s="32"/>
    </row>
    <row r="155" spans="18:45">
      <c r="R155" s="391">
        <v>68</v>
      </c>
      <c r="S155" s="286" t="s">
        <v>46</v>
      </c>
      <c r="T155" s="392">
        <v>2923</v>
      </c>
      <c r="U155" s="346">
        <v>7117</v>
      </c>
      <c r="V155" s="392">
        <v>123937300</v>
      </c>
      <c r="W155" s="392">
        <v>1503</v>
      </c>
      <c r="X155" s="392">
        <v>15693</v>
      </c>
      <c r="Y155" s="113">
        <v>42400.718439958946</v>
      </c>
      <c r="Z155" s="113">
        <v>17414.261627090065</v>
      </c>
      <c r="AA155" s="113">
        <v>82459.94677312042</v>
      </c>
      <c r="AB155" s="147">
        <v>0.51419774204584334</v>
      </c>
      <c r="AC155" s="248">
        <v>2.4348272322955866</v>
      </c>
      <c r="AD155" s="247">
        <v>2.2050021076296193</v>
      </c>
      <c r="AE155" s="200">
        <v>7897.6167718090865</v>
      </c>
      <c r="AH155" s="32"/>
      <c r="AI155" s="32"/>
      <c r="AJ155" s="32"/>
      <c r="AK155" s="32"/>
      <c r="AL155" s="32"/>
      <c r="AM155" s="32"/>
      <c r="AN155" s="32"/>
      <c r="AO155" s="32"/>
      <c r="AP155" s="32"/>
      <c r="AQ155" s="32"/>
      <c r="AR155" s="32"/>
      <c r="AS155" s="32"/>
    </row>
    <row r="156" spans="18:45">
      <c r="R156" s="391">
        <v>69</v>
      </c>
      <c r="S156" s="286" t="s">
        <v>47</v>
      </c>
      <c r="T156" s="392">
        <v>6841</v>
      </c>
      <c r="U156" s="346">
        <v>14192</v>
      </c>
      <c r="V156" s="392">
        <v>243134930</v>
      </c>
      <c r="W156" s="392">
        <v>3418</v>
      </c>
      <c r="X156" s="392">
        <v>26976</v>
      </c>
      <c r="Y156" s="113">
        <v>35540.846367490136</v>
      </c>
      <c r="Z156" s="113">
        <v>17131.829904171365</v>
      </c>
      <c r="AA156" s="113">
        <v>71133.68344060854</v>
      </c>
      <c r="AB156" s="147">
        <v>0.49963455635141063</v>
      </c>
      <c r="AC156" s="248">
        <v>2.074550504312235</v>
      </c>
      <c r="AD156" s="247">
        <v>1.9007891770011274</v>
      </c>
      <c r="AE156" s="200">
        <v>9013.0089709371296</v>
      </c>
      <c r="AH156" s="32"/>
      <c r="AI156" s="32"/>
      <c r="AJ156" s="32"/>
      <c r="AK156" s="32"/>
      <c r="AL156" s="32"/>
      <c r="AM156" s="32"/>
      <c r="AN156" s="32"/>
      <c r="AO156" s="32"/>
      <c r="AP156" s="32"/>
      <c r="AQ156" s="32"/>
      <c r="AR156" s="32"/>
      <c r="AS156" s="32"/>
    </row>
    <row r="157" spans="18:45">
      <c r="R157" s="391">
        <v>70</v>
      </c>
      <c r="S157" s="286" t="s">
        <v>48</v>
      </c>
      <c r="T157" s="392">
        <v>1191</v>
      </c>
      <c r="U157" s="346">
        <v>2824</v>
      </c>
      <c r="V157" s="392">
        <v>45823630</v>
      </c>
      <c r="W157" s="392">
        <v>641</v>
      </c>
      <c r="X157" s="392">
        <v>5681</v>
      </c>
      <c r="Y157" s="113">
        <v>38474.920235096557</v>
      </c>
      <c r="Z157" s="113">
        <v>16226.497875354107</v>
      </c>
      <c r="AA157" s="113">
        <v>71487.722308892349</v>
      </c>
      <c r="AB157" s="147">
        <v>0.53820319059613775</v>
      </c>
      <c r="AC157" s="248">
        <v>2.371116708648195</v>
      </c>
      <c r="AD157" s="247">
        <v>2.0116855524079322</v>
      </c>
      <c r="AE157" s="200">
        <v>8066.1204013377928</v>
      </c>
      <c r="AH157" s="32"/>
      <c r="AI157" s="32"/>
      <c r="AJ157" s="32"/>
      <c r="AK157" s="32"/>
      <c r="AL157" s="32"/>
      <c r="AM157" s="32"/>
      <c r="AN157" s="32"/>
      <c r="AO157" s="32"/>
      <c r="AP157" s="32"/>
      <c r="AQ157" s="32"/>
      <c r="AR157" s="32"/>
      <c r="AS157" s="32"/>
    </row>
    <row r="158" spans="18:45">
      <c r="R158" s="391">
        <v>71</v>
      </c>
      <c r="S158" s="286" t="s">
        <v>49</v>
      </c>
      <c r="T158" s="392">
        <v>3573</v>
      </c>
      <c r="U158" s="347">
        <v>7768</v>
      </c>
      <c r="V158" s="393">
        <v>127433690</v>
      </c>
      <c r="W158" s="393">
        <v>1721</v>
      </c>
      <c r="X158" s="392">
        <v>15197</v>
      </c>
      <c r="Y158" s="113">
        <v>35665.74027427932</v>
      </c>
      <c r="Z158" s="113">
        <v>16404.954943357363</v>
      </c>
      <c r="AA158" s="113">
        <v>74046.304474142933</v>
      </c>
      <c r="AB158" s="147">
        <v>0.48166806605093759</v>
      </c>
      <c r="AC158" s="248">
        <v>2.1740834033025469</v>
      </c>
      <c r="AD158" s="247">
        <v>1.9563594232749744</v>
      </c>
      <c r="AE158" s="200">
        <v>8385.4504178456282</v>
      </c>
      <c r="AH158" s="32"/>
      <c r="AI158" s="32"/>
      <c r="AJ158" s="32"/>
      <c r="AK158" s="32"/>
      <c r="AL158" s="32"/>
      <c r="AM158" s="32"/>
      <c r="AN158" s="32"/>
      <c r="AO158" s="32"/>
      <c r="AP158" s="32"/>
      <c r="AQ158" s="32"/>
      <c r="AR158" s="32"/>
      <c r="AS158" s="32"/>
    </row>
    <row r="159" spans="18:45">
      <c r="R159" s="391">
        <v>72</v>
      </c>
      <c r="S159" s="286" t="s">
        <v>27</v>
      </c>
      <c r="T159" s="392">
        <v>2211</v>
      </c>
      <c r="U159" s="347">
        <v>5395</v>
      </c>
      <c r="V159" s="393">
        <v>94820880</v>
      </c>
      <c r="W159" s="393">
        <v>1142</v>
      </c>
      <c r="X159" s="392">
        <v>11168</v>
      </c>
      <c r="Y159" s="113">
        <v>42885.970149253728</v>
      </c>
      <c r="Z159" s="113">
        <v>17575.696014828543</v>
      </c>
      <c r="AA159" s="113">
        <v>83030.542907180381</v>
      </c>
      <c r="AB159" s="147">
        <v>0.51650836725463589</v>
      </c>
      <c r="AC159" s="248">
        <v>2.4400723654454999</v>
      </c>
      <c r="AD159" s="247">
        <v>2.0700648748841521</v>
      </c>
      <c r="AE159" s="200">
        <v>8490.4083094555881</v>
      </c>
      <c r="AH159" s="32"/>
      <c r="AI159" s="32"/>
      <c r="AJ159" s="32"/>
      <c r="AK159" s="32"/>
      <c r="AL159" s="32"/>
      <c r="AM159" s="32"/>
      <c r="AN159" s="32"/>
      <c r="AO159" s="32"/>
      <c r="AP159" s="32"/>
      <c r="AQ159" s="32"/>
      <c r="AR159" s="32"/>
      <c r="AS159" s="32"/>
    </row>
    <row r="160" spans="18:45">
      <c r="R160" s="406">
        <v>73</v>
      </c>
      <c r="S160" s="407" t="s">
        <v>28</v>
      </c>
      <c r="T160" s="392">
        <v>3021</v>
      </c>
      <c r="U160" s="347">
        <v>8048</v>
      </c>
      <c r="V160" s="393">
        <v>123939060</v>
      </c>
      <c r="W160" s="393">
        <v>1652</v>
      </c>
      <c r="X160" s="392">
        <v>14813</v>
      </c>
      <c r="Y160" s="113">
        <v>41025.839126117178</v>
      </c>
      <c r="Z160" s="113">
        <v>15399.982604373758</v>
      </c>
      <c r="AA160" s="113">
        <v>75023.644067796617</v>
      </c>
      <c r="AB160" s="147">
        <v>0.5468387951009599</v>
      </c>
      <c r="AC160" s="248">
        <v>2.6640185369083085</v>
      </c>
      <c r="AD160" s="247">
        <v>1.8405815109343937</v>
      </c>
      <c r="AE160" s="200">
        <v>8366.9114966583402</v>
      </c>
      <c r="AH160" s="32"/>
      <c r="AI160" s="32"/>
      <c r="AJ160" s="32"/>
      <c r="AK160" s="32"/>
      <c r="AL160" s="32"/>
      <c r="AM160" s="32"/>
      <c r="AN160" s="32"/>
      <c r="AO160" s="32"/>
      <c r="AP160" s="32"/>
      <c r="AQ160" s="32"/>
      <c r="AR160" s="32"/>
      <c r="AS160" s="32"/>
    </row>
    <row r="161" spans="12:45">
      <c r="L161" s="38"/>
      <c r="M161" s="38"/>
      <c r="N161" s="38"/>
      <c r="O161" s="38"/>
      <c r="P161" s="38"/>
      <c r="Q161" s="205"/>
      <c r="R161" s="395">
        <v>74</v>
      </c>
      <c r="S161" s="407" t="s">
        <v>29</v>
      </c>
      <c r="T161" s="396">
        <v>1391</v>
      </c>
      <c r="U161" s="347">
        <v>2874</v>
      </c>
      <c r="V161" s="396">
        <v>44947410</v>
      </c>
      <c r="W161" s="396">
        <v>658</v>
      </c>
      <c r="X161" s="396">
        <v>5409</v>
      </c>
      <c r="Y161" s="200">
        <v>32313.019410496046</v>
      </c>
      <c r="Z161" s="200">
        <v>15639.321503131525</v>
      </c>
      <c r="AA161" s="200">
        <v>68309.133738601828</v>
      </c>
      <c r="AB161" s="409">
        <v>0.47304097771387493</v>
      </c>
      <c r="AC161" s="247">
        <v>2.0661394680086267</v>
      </c>
      <c r="AD161" s="247">
        <v>1.8820459290187892</v>
      </c>
      <c r="AE161" s="200">
        <v>8309.7448696616757</v>
      </c>
      <c r="AH161" s="32"/>
      <c r="AI161" s="32"/>
      <c r="AJ161" s="32"/>
      <c r="AK161" s="32"/>
      <c r="AL161" s="32"/>
      <c r="AM161" s="32"/>
      <c r="AN161" s="32"/>
      <c r="AO161" s="32"/>
      <c r="AP161" s="32"/>
      <c r="AQ161" s="32"/>
      <c r="AR161" s="32"/>
      <c r="AS161" s="32"/>
    </row>
    <row r="162" spans="12:45">
      <c r="L162" s="38"/>
      <c r="M162" s="38"/>
      <c r="N162" s="38"/>
      <c r="O162" s="38"/>
      <c r="P162" s="38"/>
      <c r="Q162" s="205"/>
      <c r="R162" s="482" t="s">
        <v>0</v>
      </c>
      <c r="S162" s="483"/>
      <c r="T162" s="410">
        <v>1303145</v>
      </c>
      <c r="U162" s="411">
        <v>3578920</v>
      </c>
      <c r="V162" s="411">
        <v>57932811860</v>
      </c>
      <c r="W162" s="411">
        <v>721791</v>
      </c>
      <c r="X162" s="411">
        <v>6923085</v>
      </c>
      <c r="Y162" s="374">
        <v>44456.15174059679</v>
      </c>
      <c r="Z162" s="374">
        <v>16187.232980899265</v>
      </c>
      <c r="AA162" s="374">
        <v>80262.585512980906</v>
      </c>
      <c r="AB162" s="408">
        <v>0.5538838732451109</v>
      </c>
      <c r="AC162" s="379">
        <v>2.7463712787141876</v>
      </c>
      <c r="AD162" s="379">
        <v>1.9344061895767439</v>
      </c>
      <c r="AE162" s="421">
        <v>8368.0630614819838</v>
      </c>
      <c r="AH162" s="32"/>
      <c r="AI162" s="32"/>
      <c r="AJ162" s="32"/>
      <c r="AK162" s="32"/>
      <c r="AL162" s="32"/>
      <c r="AM162" s="32"/>
      <c r="AN162" s="32"/>
      <c r="AO162" s="32"/>
      <c r="AP162" s="32"/>
      <c r="AQ162" s="32"/>
      <c r="AR162" s="32"/>
      <c r="AS162" s="32"/>
    </row>
  </sheetData>
  <mergeCells count="45">
    <mergeCell ref="AC86:AC87"/>
    <mergeCell ref="AD86:AD87"/>
    <mergeCell ref="AE86:AE87"/>
    <mergeCell ref="AL4:AO4"/>
    <mergeCell ref="AP4:AS4"/>
    <mergeCell ref="H4:H5"/>
    <mergeCell ref="AH4:AK4"/>
    <mergeCell ref="G4:G5"/>
    <mergeCell ref="I4:I5"/>
    <mergeCell ref="J4:J5"/>
    <mergeCell ref="K4:K5"/>
    <mergeCell ref="L4:L5"/>
    <mergeCell ref="M4:M5"/>
    <mergeCell ref="N4:N5"/>
    <mergeCell ref="BG4:BI4"/>
    <mergeCell ref="O4:O5"/>
    <mergeCell ref="BP4:BP5"/>
    <mergeCell ref="BD4:BF4"/>
    <mergeCell ref="V4:Y4"/>
    <mergeCell ref="Z4:AC4"/>
    <mergeCell ref="AD4:AG4"/>
    <mergeCell ref="BJ4:BL4"/>
    <mergeCell ref="BM4:BO4"/>
    <mergeCell ref="B80:C80"/>
    <mergeCell ref="B3:B5"/>
    <mergeCell ref="C3:C5"/>
    <mergeCell ref="D4:D5"/>
    <mergeCell ref="F4:F5"/>
    <mergeCell ref="E4:E5"/>
    <mergeCell ref="AB86:AB87"/>
    <mergeCell ref="R162:S162"/>
    <mergeCell ref="AU4:AW4"/>
    <mergeCell ref="AX4:AZ4"/>
    <mergeCell ref="BA4:BC4"/>
    <mergeCell ref="W86:W87"/>
    <mergeCell ref="X86:X87"/>
    <mergeCell ref="Y86:Y87"/>
    <mergeCell ref="Z86:Z87"/>
    <mergeCell ref="AA86:AA87"/>
    <mergeCell ref="R85:R87"/>
    <mergeCell ref="S85:S87"/>
    <mergeCell ref="T86:T87"/>
    <mergeCell ref="U86:U87"/>
    <mergeCell ref="V86:V87"/>
    <mergeCell ref="R4:U4"/>
  </mergeCells>
  <phoneticPr fontId="4"/>
  <pageMargins left="0.70866141732283472" right="0.43307086614173229" top="0.74803149606299213" bottom="0.74803149606299213" header="0.31496062992125984" footer="0.31496062992125984"/>
  <pageSetup paperSize="8" scale="62" fitToHeight="0" orientation="landscape" r:id="rId1"/>
  <headerFooter scaleWithDoc="0" alignWithMargins="0">
    <oddHeader>&amp;R&amp;"ＭＳ 明朝,標準"&amp;9 2-5.歯科医療費の状況</oddHeader>
  </headerFooter>
  <ignoredErrors>
    <ignoredError sqref="I6:O79 AA6 AI6" emptyCellReference="1"/>
    <ignoredError sqref="R6:R79 AP6:AP79 V6 V7 V8 V9 V10 V11 V12 V13 V14 V15 V16 V17 V18 V19 V20 V21 V22 V23 V24 V25 V26 V27 V28 V29 V30 V31 V32 V33 V34 V35 V36 V37 V38 V39 V40 V41 V42 V43 V44 V45 V46 V47 V48 V49 V50 V51 V52 V53 V54 V55 V56 V57 V58 V59 V60 V61 V62 V63 V64 V65 V66 V67 V68 V69 V70 V71 V72 V73 V74 V75 V76 V77 V78 V79 Z7 Z8 Z9 Z10 Z11 Z12 Z13 Z14 Z15 Z16 Z17 Z18 Z19 Z20 Z21 Z22 Z23 Z24 Z25 Z26 Z27 Z28 Z29 Z30 Z31 Z32 Z33 Z34 Z35 Z36 Z37 Z38 Z39 Z40 Z41 Z42 Z43 Z44 Z45 Z46 Z47 Z48 Z49 Z50 Z51 Z52 Z53 Z54 Z55 Z56 Z57 Z58 Z59 Z60 Z61 Z62 Z63 Z64 Z65 Z66 Z67 Z68 Z69 Z70 Z71 Z72 Z73 Z74 Z75 Z76 Z77 Z78 Z79 AD6 AD7 AD8 AD9 AD10 AD11 AD12 AD13 AD14 AD15 AD16 AD17 AD18 AD19 AD20 AD21 AD22 AD23 AD24 AD25 AD26 AD27 AD28 AD29 AD30 AD31 AD32 AD33 AD34 AD35 AD36 AD37 AD38 AD39 AD40 AD41 AD42 AD43 AD44 AD45 AD46 AD47 AD48 AD49 AD50 AD51 AD52 AD53 AD54 AD55 AD56 AD57 AD58 AD59 AD60 AD61 AD62 AD63 AD64 AD65 AD66 AD67 AD68 AD69 AD70 AD71 AD72 AD73 AD74 AD75 AD76 AD77 AD78 AD79 AH6 AH7 AH8 AH9 AH10 AH11 AH12 AH13 AH14 AH15 AH16 AH17 AH18 AH19 AH20 AH21 AH22 AH23 AH24 AH25 AH26 AH27 AH28 AH29 AH30 AH31 AH32 AH33 AH34 AH35 AH36 AH37 AH38 AH39 AH40 AH41 AH42 AH43 AH44 AH45 AH46 AH47 AH48 AH49 AH50 AH51 AH52 AH53 AH54 AH55 AH56 AH57 AH58 AH59 AH60 AH61 AH62 AH63 AH64 AH65 AH66 AH67 AH68 AH69 AH70 AH71 AH72 AH73 AH74 AH75 AH76 AH77 AH78 AH79 AL6 AL7 AL8 AL9 AL10 AL11 AL12 AL13 AL14 AL15 AL16 AL17 AL18 AL19 AL20 AL21 AL22 AL23 AL24 AL25 AL26 AL27 AL28 AL29 AL30 AL31 AL32 AL33 AL34 AL35 AL36 AL37 AL38 AL39 AL40 AL41 AL42 AL43 AL44 AL45 AL46 AL47 AL48 AL49 AL50 AL51 AL52 AL53 AL54 AL55 AL56 AL57 AL58 AL59 AL60 AL61 AL62 AL63 AL64 AL65 AL66 AL67 AL68 AL69 AL70 AL71 AL72 AL73 AL74 AL75 AL76 AL77 AL78 AL79" evalError="1"/>
    <ignoredError sqref="S6:S79 W6:W79 AA7:AA79 AE6:AE79 AI7:AI79 AM6:AM79 AQ6:AQ79" evalError="1"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193</v>
      </c>
      <c r="J1" s="2" t="s">
        <v>224</v>
      </c>
    </row>
    <row r="2" spans="2:10" ht="16.5" customHeight="1">
      <c r="B2" s="2" t="s">
        <v>209</v>
      </c>
      <c r="J2" s="2" t="s">
        <v>209</v>
      </c>
    </row>
    <row r="76" ht="13.5" customHeight="1"/>
    <row r="77" ht="13.5" customHeight="1"/>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193</v>
      </c>
    </row>
    <row r="2" spans="2:16" ht="16.5" customHeight="1">
      <c r="B2" s="38" t="s">
        <v>220</v>
      </c>
    </row>
    <row r="4" spans="2:16" ht="13.5" customHeight="1">
      <c r="B4" s="39"/>
      <c r="C4" s="40"/>
      <c r="D4" s="40"/>
      <c r="E4" s="40"/>
      <c r="F4" s="40"/>
      <c r="G4" s="41"/>
    </row>
    <row r="5" spans="2:16" ht="13.5" customHeight="1">
      <c r="B5" s="42"/>
      <c r="C5" s="43"/>
      <c r="D5" s="55">
        <v>47420</v>
      </c>
      <c r="E5" s="31" t="s">
        <v>520</v>
      </c>
      <c r="F5" s="55">
        <v>50300</v>
      </c>
      <c r="G5" s="44" t="s">
        <v>179</v>
      </c>
    </row>
    <row r="6" spans="2:16">
      <c r="B6" s="42"/>
      <c r="D6" s="55"/>
      <c r="E6" s="31"/>
      <c r="F6" s="55"/>
      <c r="G6" s="44"/>
    </row>
    <row r="7" spans="2:16">
      <c r="B7" s="42"/>
      <c r="C7" s="45"/>
      <c r="D7" s="55">
        <v>44540</v>
      </c>
      <c r="E7" s="31" t="s">
        <v>520</v>
      </c>
      <c r="F7" s="55">
        <v>47420</v>
      </c>
      <c r="G7" s="44" t="s">
        <v>180</v>
      </c>
    </row>
    <row r="8" spans="2:16">
      <c r="B8" s="42"/>
      <c r="D8" s="55"/>
      <c r="E8" s="31"/>
      <c r="F8" s="55"/>
      <c r="G8" s="44"/>
    </row>
    <row r="9" spans="2:16">
      <c r="B9" s="42"/>
      <c r="C9" s="46"/>
      <c r="D9" s="55">
        <v>41660</v>
      </c>
      <c r="E9" s="31" t="s">
        <v>520</v>
      </c>
      <c r="F9" s="55">
        <v>44540</v>
      </c>
      <c r="G9" s="44" t="s">
        <v>180</v>
      </c>
    </row>
    <row r="10" spans="2:16">
      <c r="B10" s="42"/>
      <c r="D10" s="55"/>
      <c r="E10" s="31"/>
      <c r="F10" s="55"/>
      <c r="G10" s="44"/>
    </row>
    <row r="11" spans="2:16">
      <c r="B11" s="42"/>
      <c r="C11" s="47"/>
      <c r="D11" s="55">
        <v>38780</v>
      </c>
      <c r="E11" s="31" t="s">
        <v>520</v>
      </c>
      <c r="F11" s="55">
        <v>41660</v>
      </c>
      <c r="G11" s="44" t="s">
        <v>180</v>
      </c>
    </row>
    <row r="12" spans="2:16">
      <c r="B12" s="42"/>
      <c r="D12" s="55"/>
      <c r="E12" s="31"/>
      <c r="F12" s="55"/>
      <c r="G12" s="44"/>
    </row>
    <row r="13" spans="2:16">
      <c r="B13" s="42"/>
      <c r="C13" s="48"/>
      <c r="D13" s="55">
        <v>35900</v>
      </c>
      <c r="E13" s="31" t="s">
        <v>520</v>
      </c>
      <c r="F13" s="55">
        <v>38780</v>
      </c>
      <c r="G13" s="44" t="s">
        <v>180</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59</vt:i4>
      </vt:variant>
    </vt:vector>
  </HeadingPairs>
  <TitlesOfParts>
    <vt:vector size="104" baseType="lpstr">
      <vt:lpstr>年齢階層別_医療費全体における歯科医療費</vt:lpstr>
      <vt:lpstr>男女別_医療費全体における歯科医療費</vt:lpstr>
      <vt:lpstr>市区町村別_医療費全体における歯科医療費</vt:lpstr>
      <vt:lpstr>市区町村別_歯科医療費割合グラフ</vt:lpstr>
      <vt:lpstr>年齢階層別_歯科医療費</vt:lpstr>
      <vt:lpstr>男女別_歯科医療費</vt:lpstr>
      <vt:lpstr>市区町村別_歯科医療費</vt:lpstr>
      <vt:lpstr>市区町村別_被保険者一人当たりの歯科医療費グラフ</vt:lpstr>
      <vt:lpstr>市区町村別_被保険者一人当たりの歯科医療費MAP</vt:lpstr>
      <vt:lpstr>市区町村別_歯科レセプト一件当たりの歯科医療費グラフ</vt:lpstr>
      <vt:lpstr>市区町村別_歯科レセプト一件当たりの歯科医療費MAP</vt:lpstr>
      <vt:lpstr>市区町村別_歯科患者一人当たりの歯科医療費グラフ</vt:lpstr>
      <vt:lpstr>市区町村別_歯科患者一人当たりの歯科医療費MAP</vt:lpstr>
      <vt:lpstr>市区町村別_歯科患者割合グラフ</vt:lpstr>
      <vt:lpstr>市区町村別_歯科患者割合MAP</vt:lpstr>
      <vt:lpstr>市区町村別_受診率グラフ</vt:lpstr>
      <vt:lpstr>市区町村別_受診率MAP</vt:lpstr>
      <vt:lpstr>市区町村別_一件当たりの日数グラフ</vt:lpstr>
      <vt:lpstr>市区町村別_一件当たりの日数MAP</vt:lpstr>
      <vt:lpstr>市区町村別_一日当たりの医療費グラフ</vt:lpstr>
      <vt:lpstr>市区町村別_一日当たりの医療費MAP</vt:lpstr>
      <vt:lpstr>市区町村別_年齢調整歯科医療費</vt:lpstr>
      <vt:lpstr>市区町村別_年齢調整歯科医療費グラフ</vt:lpstr>
      <vt:lpstr>中分類別歯科医療費</vt:lpstr>
      <vt:lpstr>年齢階層別_中分類別歯科医療費</vt:lpstr>
      <vt:lpstr>男女別_中分類別歯科医療費</vt:lpstr>
      <vt:lpstr>市区町村別_中分類別歯科医療費</vt:lpstr>
      <vt:lpstr>中分類別歯科医療費上位5疾病</vt:lpstr>
      <vt:lpstr>市区町村別_中分類別歯科医療費上位5疾病</vt:lpstr>
      <vt:lpstr>中分類別歯科患者数上位5疾病</vt:lpstr>
      <vt:lpstr>市区町村別_中分類別歯科患者数上位5疾病</vt:lpstr>
      <vt:lpstr>特定疾病別歯科医療費</vt:lpstr>
      <vt:lpstr>市区町村別_特定疾病別歯科医療費</vt:lpstr>
      <vt:lpstr>年齢階層別_推計残存歯数階層別人数</vt:lpstr>
      <vt:lpstr>市区町村別_推計残存歯数階層別人数</vt:lpstr>
      <vt:lpstr>市区町村別_推計残存歯数階層別人数割合グラフ①</vt:lpstr>
      <vt:lpstr>市区町村別_推計残存歯数階層別人数割合グラフ②</vt:lpstr>
      <vt:lpstr>推計残存歯数階層別医療費(医科･調剤)</vt:lpstr>
      <vt:lpstr>市区町村別_推計残存歯数階層別医療費(医科･調剤)</vt:lpstr>
      <vt:lpstr>推計残存歯数階層別生活習慣病等患者数</vt:lpstr>
      <vt:lpstr>市区町村別_推計残存歯数階層別生活習慣病等患者数</vt:lpstr>
      <vt:lpstr>推計残存歯数階層別誤嚥性肺炎患者数</vt:lpstr>
      <vt:lpstr>市区町村別_推計残存歯数階層別誤嚥性肺炎患者数</vt:lpstr>
      <vt:lpstr>推計残存歯数階層別要介護度別人数</vt:lpstr>
      <vt:lpstr>市区町村別_推計残存歯数階層別要介護度別人数</vt:lpstr>
      <vt:lpstr>市区町村別_医療費全体における歯科医療費!Print_Area</vt:lpstr>
      <vt:lpstr>市区町村別_一件当たりの日数MAP!Print_Area</vt:lpstr>
      <vt:lpstr>市区町村別_一件当たりの日数グラフ!Print_Area</vt:lpstr>
      <vt:lpstr>市区町村別_一日当たりの医療費MAP!Print_Area</vt:lpstr>
      <vt:lpstr>市区町村別_一日当たりの医療費グラフ!Print_Area</vt:lpstr>
      <vt:lpstr>市区町村別_歯科レセプト一件当たりの歯科医療費MAP!Print_Area</vt:lpstr>
      <vt:lpstr>市区町村別_歯科レセプト一件当たりの歯科医療費グラフ!Print_Area</vt:lpstr>
      <vt:lpstr>市区町村別_歯科医療費!Print_Area</vt:lpstr>
      <vt:lpstr>市区町村別_歯科医療費割合グラフ!Print_Area</vt:lpstr>
      <vt:lpstr>市区町村別_歯科患者一人当たりの歯科医療費MAP!Print_Area</vt:lpstr>
      <vt:lpstr>市区町村別_歯科患者一人当たりの歯科医療費グラフ!Print_Area</vt:lpstr>
      <vt:lpstr>市区町村別_歯科患者割合MAP!Print_Area</vt:lpstr>
      <vt:lpstr>市区町村別_歯科患者割合グラフ!Print_Area</vt:lpstr>
      <vt:lpstr>市区町村別_受診率MAP!Print_Area</vt:lpstr>
      <vt:lpstr>市区町村別_受診率グラフ!Print_Area</vt:lpstr>
      <vt:lpstr>'市区町村別_推計残存歯数階層別医療費(医科･調剤)'!Print_Area</vt:lpstr>
      <vt:lpstr>市区町村別_推計残存歯数階層別誤嚥性肺炎患者数!Print_Area</vt:lpstr>
      <vt:lpstr>市区町村別_推計残存歯数階層別人数!Print_Area</vt:lpstr>
      <vt:lpstr>市区町村別_推計残存歯数階層別人数割合グラフ①!Print_Area</vt:lpstr>
      <vt:lpstr>市区町村別_推計残存歯数階層別人数割合グラフ②!Print_Area</vt:lpstr>
      <vt:lpstr>市区町村別_推計残存歯数階層別生活習慣病等患者数!Print_Area</vt:lpstr>
      <vt:lpstr>市区町村別_推計残存歯数階層別要介護度別人数!Print_Area</vt:lpstr>
      <vt:lpstr>市区町村別_中分類別歯科医療費!Print_Area</vt:lpstr>
      <vt:lpstr>市区町村別_中分類別歯科医療費上位5疾病!Print_Area</vt:lpstr>
      <vt:lpstr>市区町村別_中分類別歯科患者数上位5疾病!Print_Area</vt:lpstr>
      <vt:lpstr>市区町村別_特定疾病別歯科医療費!Print_Area</vt:lpstr>
      <vt:lpstr>市区町村別_年齢調整歯科医療費!Print_Area</vt:lpstr>
      <vt:lpstr>市区町村別_年齢調整歯科医療費グラフ!Print_Area</vt:lpstr>
      <vt:lpstr>市区町村別_被保険者一人当たりの歯科医療費MAP!Print_Area</vt:lpstr>
      <vt:lpstr>市区町村別_被保険者一人当たりの歯科医療費グラフ!Print_Area</vt:lpstr>
      <vt:lpstr>'推計残存歯数階層別医療費(医科･調剤)'!Print_Area</vt:lpstr>
      <vt:lpstr>推計残存歯数階層別誤嚥性肺炎患者数!Print_Area</vt:lpstr>
      <vt:lpstr>推計残存歯数階層別生活習慣病等患者数!Print_Area</vt:lpstr>
      <vt:lpstr>推計残存歯数階層別要介護度別人数!Print_Area</vt:lpstr>
      <vt:lpstr>男女別_医療費全体における歯科医療費!Print_Area</vt:lpstr>
      <vt:lpstr>男女別_歯科医療費!Print_Area</vt:lpstr>
      <vt:lpstr>男女別_中分類別歯科医療費!Print_Area</vt:lpstr>
      <vt:lpstr>中分類別歯科医療費!Print_Area</vt:lpstr>
      <vt:lpstr>中分類別歯科医療費上位5疾病!Print_Area</vt:lpstr>
      <vt:lpstr>中分類別歯科患者数上位5疾病!Print_Area</vt:lpstr>
      <vt:lpstr>特定疾病別歯科医療費!Print_Area</vt:lpstr>
      <vt:lpstr>年齢階層別_医療費全体における歯科医療費!Print_Area</vt:lpstr>
      <vt:lpstr>年齢階層別_歯科医療費!Print_Area</vt:lpstr>
      <vt:lpstr>年齢階層別_推計残存歯数階層別人数!Print_Area</vt:lpstr>
      <vt:lpstr>年齢階層別_中分類別歯科医療費!Print_Area</vt:lpstr>
      <vt:lpstr>'市区町村別_推計残存歯数階層別医療費(医科･調剤)'!Print_Titles</vt:lpstr>
      <vt:lpstr>市区町村別_推計残存歯数階層別誤嚥性肺炎患者数!Print_Titles</vt:lpstr>
      <vt:lpstr>市区町村別_推計残存歯数階層別人数!Print_Titles</vt:lpstr>
      <vt:lpstr>市区町村別_推計残存歯数階層別生活習慣病等患者数!Print_Titles</vt:lpstr>
      <vt:lpstr>市区町村別_推計残存歯数階層別要介護度別人数!Print_Titles</vt:lpstr>
      <vt:lpstr>市区町村別_中分類別歯科医療費!Print_Titles</vt:lpstr>
      <vt:lpstr>市区町村別_中分類別歯科医療費上位5疾病!Print_Titles</vt:lpstr>
      <vt:lpstr>市区町村別_中分類別歯科患者数上位5疾病!Print_Titles</vt:lpstr>
      <vt:lpstr>市区町村別_特定疾病別歯科医療費!Print_Titles</vt:lpstr>
      <vt:lpstr>推計残存歯数階層別誤嚥性肺炎患者数!Print_Titles</vt:lpstr>
      <vt:lpstr>推計残存歯数階層別生活習慣病等患者数!Print_Titles</vt:lpstr>
      <vt:lpstr>推計残存歯数階層別要介護度別人数!Print_Titles</vt:lpstr>
      <vt:lpstr>中分類別歯科医療費上位5疾病!Print_Titles</vt:lpstr>
      <vt:lpstr>中分類別歯科患者数上位5疾病!Print_Titles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2023-09-26T00:39:31Z</dcterms:created>
  <dcterms:modified xsi:type="dcterms:W3CDTF">2023-12-26T05:14:05Z</dcterms:modified>
  <cp:category/>
  <cp:contentStatus/>
  <dc:language/>
  <cp:version/>
</cp:coreProperties>
</file>